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boothc\Desktop\Web publications\Price cap\Main page docs\"/>
    </mc:Choice>
  </mc:AlternateContent>
  <xr:revisionPtr revIDLastSave="0" documentId="13_ncr:1_{C7D6399C-5839-4EDE-A3FB-70757B57D655}" xr6:coauthVersionLast="47" xr6:coauthVersionMax="47" xr10:uidLastSave="{00000000-0000-0000-0000-000000000000}"/>
  <bookViews>
    <workbookView xWindow="-108" yWindow="-108" windowWidth="23256" windowHeight="12576" tabRatio="649"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SC_Nil" sheetId="58" r:id="rId17"/>
    <sheet name="ElecMulti_Other_Nil" sheetId="57"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7" hidden="1">'[1]Model inputs'!#REF!</definedName>
    <definedName name="__123Graph_A" localSheetId="11" hidden="1">'[1]Model inputs'!#REF!</definedName>
    <definedName name="__123Graph_A" localSheetId="16"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7" hidden="1">'[2]Forecast data'!#REF!</definedName>
    <definedName name="__123Graph_AALLTAX" localSheetId="11" hidden="1">'[2]Forecast data'!#REF!</definedName>
    <definedName name="__123Graph_AALLTAX" localSheetId="16"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7" hidden="1">'[4]T3 Page 1'!#REF!</definedName>
    <definedName name="__123Graph_AEFF" localSheetId="11" hidden="1">'[4]T3 Page 1'!#REF!</definedName>
    <definedName name="__123Graph_AEFF" localSheetId="16"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7" hidden="1">'[2]Forecast data'!#REF!</definedName>
    <definedName name="__123Graph_AHOMEVAT" localSheetId="11" hidden="1">'[2]Forecast data'!#REF!</definedName>
    <definedName name="__123Graph_AHOMEVAT" localSheetId="16"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7" hidden="1">'[2]Forecast data'!#REF!</definedName>
    <definedName name="__123Graph_AIMPORT" localSheetId="11" hidden="1">'[2]Forecast data'!#REF!</definedName>
    <definedName name="__123Graph_AIMPORT" localSheetId="16"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7" hidden="1">'[4]FC Page 1'!#REF!</definedName>
    <definedName name="__123Graph_ALBFFIN" localSheetId="11" hidden="1">'[4]FC Page 1'!#REF!</definedName>
    <definedName name="__123Graph_ALBFFIN" localSheetId="16"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7" hidden="1">'[4]T3 Page 1'!#REF!</definedName>
    <definedName name="__123Graph_APIC" localSheetId="11" hidden="1">'[4]T3 Page 1'!#REF!</definedName>
    <definedName name="__123Graph_APIC" localSheetId="16"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7" hidden="1">'[2]Forecast data'!#REF!</definedName>
    <definedName name="__123Graph_ATOBREV" localSheetId="11" hidden="1">'[2]Forecast data'!#REF!</definedName>
    <definedName name="__123Graph_ATOBREV" localSheetId="16"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7" hidden="1">'[2]Forecast data'!#REF!</definedName>
    <definedName name="__123Graph_ATOTAL" localSheetId="11" hidden="1">'[2]Forecast data'!#REF!</definedName>
    <definedName name="__123Graph_ATOTAL" localSheetId="16"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7" hidden="1">'[1]Model inputs'!#REF!</definedName>
    <definedName name="__123Graph_B" localSheetId="11" hidden="1">'[1]Model inputs'!#REF!</definedName>
    <definedName name="__123Graph_B" localSheetId="16"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7" hidden="1">'[4]T3 Page 1'!#REF!</definedName>
    <definedName name="__123Graph_BEFF" localSheetId="11" hidden="1">'[4]T3 Page 1'!#REF!</definedName>
    <definedName name="__123Graph_BEFF" localSheetId="16"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7" hidden="1">'[2]Forecast data'!#REF!</definedName>
    <definedName name="__123Graph_BHOMEVAT" localSheetId="11" hidden="1">'[2]Forecast data'!#REF!</definedName>
    <definedName name="__123Graph_BHOMEVAT" localSheetId="16"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7" hidden="1">'[2]Forecast data'!#REF!</definedName>
    <definedName name="__123Graph_BIMPORT" localSheetId="11" hidden="1">'[2]Forecast data'!#REF!</definedName>
    <definedName name="__123Graph_BIMPORT" localSheetId="16"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7" hidden="1">'[4]T3 Page 1'!#REF!</definedName>
    <definedName name="__123Graph_BLBF" localSheetId="11" hidden="1">'[4]T3 Page 1'!#REF!</definedName>
    <definedName name="__123Graph_BLBF" localSheetId="16"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7" hidden="1">'[4]FC Page 1'!#REF!</definedName>
    <definedName name="__123Graph_BLBFFIN" localSheetId="11" hidden="1">'[4]FC Page 1'!#REF!</definedName>
    <definedName name="__123Graph_BLBFFIN" localSheetId="16"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7" hidden="1">'[4]T3 Page 1'!#REF!</definedName>
    <definedName name="__123Graph_BPIC" localSheetId="11" hidden="1">'[4]T3 Page 1'!#REF!</definedName>
    <definedName name="__123Graph_BPIC" localSheetId="16"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7" hidden="1">'[2]Forecast data'!#REF!</definedName>
    <definedName name="__123Graph_BTOTAL" localSheetId="11" hidden="1">'[2]Forecast data'!#REF!</definedName>
    <definedName name="__123Graph_BTOTAL" localSheetId="16"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7" hidden="1">'[4]FC Page 1'!#REF!</definedName>
    <definedName name="__123Graph_CACT13BUD" localSheetId="11" hidden="1">'[4]FC Page 1'!#REF!</definedName>
    <definedName name="__123Graph_CACT13BUD" localSheetId="16"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7" hidden="1">'[4]T3 Page 1'!#REF!</definedName>
    <definedName name="__123Graph_CEFF" localSheetId="11" hidden="1">'[4]T3 Page 1'!#REF!</definedName>
    <definedName name="__123Graph_CEFF" localSheetId="16"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7" hidden="1">'[4]T3 Page 1'!#REF!</definedName>
    <definedName name="__123Graph_CLBF" localSheetId="11" hidden="1">'[4]T3 Page 1'!#REF!</definedName>
    <definedName name="__123Graph_CLBF" localSheetId="16"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7" hidden="1">'[4]T3 Page 1'!#REF!</definedName>
    <definedName name="__123Graph_CPIC" localSheetId="11" hidden="1">'[4]T3 Page 1'!#REF!</definedName>
    <definedName name="__123Graph_CPIC" localSheetId="16"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7" hidden="1">'[4]FC Page 1'!#REF!</definedName>
    <definedName name="__123Graph_DACT13BUD" localSheetId="11" hidden="1">'[4]FC Page 1'!#REF!</definedName>
    <definedName name="__123Graph_DACT13BUD" localSheetId="16"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7" hidden="1">'[4]T3 Page 1'!#REF!</definedName>
    <definedName name="__123Graph_DEFF" localSheetId="11" hidden="1">'[4]T3 Page 1'!#REF!</definedName>
    <definedName name="__123Graph_DEFF" localSheetId="16"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7" hidden="1">'[4]T3 Page 1'!#REF!</definedName>
    <definedName name="__123Graph_DLBF" localSheetId="11" hidden="1">'[4]T3 Page 1'!#REF!</definedName>
    <definedName name="__123Graph_DLBF" localSheetId="16"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7" hidden="1">'[4]T3 Page 1'!#REF!</definedName>
    <definedName name="__123Graph_DPIC" localSheetId="11" hidden="1">'[4]T3 Page 1'!#REF!</definedName>
    <definedName name="__123Graph_DPIC" localSheetId="16"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7" hidden="1">'[4]FC Page 1'!#REF!</definedName>
    <definedName name="__123Graph_EACT13BUD" localSheetId="11" hidden="1">'[4]FC Page 1'!#REF!</definedName>
    <definedName name="__123Graph_EACT13BUD" localSheetId="16"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7" hidden="1">'[4]T3 Page 1'!#REF!</definedName>
    <definedName name="__123Graph_EEFF" localSheetId="11" hidden="1">'[4]T3 Page 1'!#REF!</definedName>
    <definedName name="__123Graph_EEFF" localSheetId="16"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7" hidden="1">'[4]FC Page 1'!#REF!</definedName>
    <definedName name="__123Graph_EEFFHIC" localSheetId="11" hidden="1">'[4]FC Page 1'!#REF!</definedName>
    <definedName name="__123Graph_EEFFHIC" localSheetId="16"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7" hidden="1">'[4]T3 Page 1'!#REF!</definedName>
    <definedName name="__123Graph_ELBF" localSheetId="11" hidden="1">'[4]T3 Page 1'!#REF!</definedName>
    <definedName name="__123Graph_ELBF" localSheetId="16"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7" hidden="1">'[4]T3 Page 1'!#REF!</definedName>
    <definedName name="__123Graph_EPIC" localSheetId="11" hidden="1">'[4]T3 Page 1'!#REF!</definedName>
    <definedName name="__123Graph_EPIC" localSheetId="16"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7" hidden="1">'[4]FC Page 1'!#REF!</definedName>
    <definedName name="__123Graph_FACT13BUD" localSheetId="11" hidden="1">'[4]FC Page 1'!#REF!</definedName>
    <definedName name="__123Graph_FACT13BUD" localSheetId="16"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7" hidden="1">'[4]T3 Page 1'!#REF!</definedName>
    <definedName name="__123Graph_FEFF" localSheetId="11" hidden="1">'[4]T3 Page 1'!#REF!</definedName>
    <definedName name="__123Graph_FEFF" localSheetId="16"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7" hidden="1">'[4]FC Page 1'!#REF!</definedName>
    <definedName name="__123Graph_FEFFHIC" localSheetId="11" hidden="1">'[4]FC Page 1'!#REF!</definedName>
    <definedName name="__123Graph_FEFFHIC" localSheetId="16"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7" hidden="1">'[4]T3 Page 1'!#REF!</definedName>
    <definedName name="__123Graph_FLBF" localSheetId="11" hidden="1">'[4]T3 Page 1'!#REF!</definedName>
    <definedName name="__123Graph_FLBF" localSheetId="16"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7" hidden="1">'[4]T3 Page 1'!#REF!</definedName>
    <definedName name="__123Graph_FPIC" localSheetId="11" hidden="1">'[4]T3 Page 1'!#REF!</definedName>
    <definedName name="__123Graph_FPIC" localSheetId="16"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7" hidden="1">'[2]Forecast data'!#REF!</definedName>
    <definedName name="__123Graph_X" localSheetId="11" hidden="1">'[2]Forecast data'!#REF!</definedName>
    <definedName name="__123Graph_X" localSheetId="16"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7" hidden="1">'[4]FC Page 1'!#REF!</definedName>
    <definedName name="__123Graph_XACTHIC" localSheetId="11" hidden="1">'[4]FC Page 1'!#REF!</definedName>
    <definedName name="__123Graph_XACTHIC" localSheetId="16"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7" hidden="1">'[2]Forecast data'!#REF!</definedName>
    <definedName name="__123Graph_XALLTAX" localSheetId="11" hidden="1">'[2]Forecast data'!#REF!</definedName>
    <definedName name="__123Graph_XALLTAX" localSheetId="16"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7" hidden="1">'[4]T3 Page 1'!#REF!</definedName>
    <definedName name="__123Graph_XEFF" localSheetId="11" hidden="1">'[4]T3 Page 1'!#REF!</definedName>
    <definedName name="__123Graph_XEFF" localSheetId="16"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7" hidden="1">'[2]Forecast data'!#REF!</definedName>
    <definedName name="__123Graph_XHOMEVAT" localSheetId="11" hidden="1">'[2]Forecast data'!#REF!</definedName>
    <definedName name="__123Graph_XHOMEVAT" localSheetId="16"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7" hidden="1">'[2]Forecast data'!#REF!</definedName>
    <definedName name="__123Graph_XIMPORT" localSheetId="11" hidden="1">'[2]Forecast data'!#REF!</definedName>
    <definedName name="__123Graph_XIMPORT" localSheetId="16"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7" hidden="1">'[4]T3 Page 1'!#REF!</definedName>
    <definedName name="__123Graph_XLBF" localSheetId="11" hidden="1">'[4]T3 Page 1'!#REF!</definedName>
    <definedName name="__123Graph_XLBF" localSheetId="16"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7" hidden="1">'[4]T3 Page 1'!#REF!</definedName>
    <definedName name="__123Graph_XPIC" localSheetId="11" hidden="1">'[4]T3 Page 1'!#REF!</definedName>
    <definedName name="__123Graph_XPIC" localSheetId="16"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7" hidden="1">'[2]Forecast data'!#REF!</definedName>
    <definedName name="__123Graph_XSTAG2ALL" localSheetId="11" hidden="1">'[2]Forecast data'!#REF!</definedName>
    <definedName name="__123Graph_XSTAG2ALL" localSheetId="16"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7" hidden="1">'[2]Forecast data'!#REF!</definedName>
    <definedName name="__123Graph_XSTAG2EC" localSheetId="11" hidden="1">'[2]Forecast data'!#REF!</definedName>
    <definedName name="__123Graph_XSTAG2EC" localSheetId="16"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7" hidden="1">'[2]Forecast data'!#REF!</definedName>
    <definedName name="__123Graph_XTOBREV" localSheetId="11" hidden="1">'[2]Forecast data'!#REF!</definedName>
    <definedName name="__123Graph_XTOBREV" localSheetId="16"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7" hidden="1">'[2]Forecast data'!#REF!</definedName>
    <definedName name="__123Graph_XTOTAL" localSheetId="11" hidden="1">'[2]Forecast data'!#REF!</definedName>
    <definedName name="__123Graph_XTOTAL" localSheetId="16"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7" hidden="1">'[2]Forecast data'!#REF!</definedName>
    <definedName name="_ECOcalculations" localSheetId="11" hidden="1">'[2]Forecast data'!#REF!</definedName>
    <definedName name="_ECOcalculations" localSheetId="16"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7" hidden="1">'[2]Forecast data'!#REF!</definedName>
    <definedName name="_Fill" localSheetId="11" hidden="1">'[2]Forecast data'!#REF!</definedName>
    <definedName name="_Fill" localSheetId="16"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ElecMulti_Other_4200kWh!$A$14:$AD$194</definedName>
    <definedName name="_xlnm._FilterDatabase" localSheetId="17" hidden="1">ElecMulti_Other_Nil!$A$14:$AD$194</definedName>
    <definedName name="_xlnm._FilterDatabase" localSheetId="11" hidden="1">ElecMulti_SC_4200kWh!$A$14:$AD$194</definedName>
    <definedName name="_xlnm._FilterDatabase" localSheetId="16" hidden="1">ElecMulti_SC_Nil!$A$14:$AD$194</definedName>
    <definedName name="_xlnm._FilterDatabase" localSheetId="6" hidden="1">ElecSingle_Other_3100kWh!$A$14:$AD$168</definedName>
    <definedName name="_xlnm._FilterDatabase" localSheetId="12" hidden="1">ElecSingle_Other_Nil!$A$14:$AD$194</definedName>
    <definedName name="_xlnm._FilterDatabase" localSheetId="7" hidden="1">ElecSingle_SC_3100kWh!$A$14:$AD$168</definedName>
    <definedName name="_xlnm._FilterDatabase" localSheetId="13" hidden="1">ElecSingle_SC_Nil!$A$14:$AD$194</definedName>
    <definedName name="_xlnm._FilterDatabase" localSheetId="8" hidden="1">Gas_Other_12000kWh!$A$14:$AD$194</definedName>
    <definedName name="_xlnm._FilterDatabase" localSheetId="14" hidden="1">Gas_Other_Nil!$A$14:$AD$194</definedName>
    <definedName name="_xlnm._FilterDatabase" localSheetId="19" hidden="1">Gas_PPM_12000kWh!$B$10:$E$194</definedName>
    <definedName name="_xlnm._FilterDatabase" localSheetId="9" hidden="1">Gas_SC_12000kWh!$A$14:$AD$194</definedName>
    <definedName name="_xlnm._FilterDatabase" localSheetId="15" hidden="1">Gas_SC_Nil!$A$14:$AD$194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7" hidden="1">#REF!</definedName>
    <definedName name="_Regression_Out" localSheetId="11" hidden="1">#REF!</definedName>
    <definedName name="_Regression_Out" localSheetId="16"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7" hidden="1">#REF!</definedName>
    <definedName name="_Regression_X" localSheetId="11" hidden="1">#REF!</definedName>
    <definedName name="_Regression_X" localSheetId="16"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7" hidden="1">#REF!</definedName>
    <definedName name="_Regression_Y" localSheetId="11" hidden="1">#REF!</definedName>
    <definedName name="_Regression_Y" localSheetId="16"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7" hidden="1">#REF!</definedName>
    <definedName name="_SS_AC_1102100054" comment="Advanced Comment Name" localSheetId="11" hidden="1">#REF!</definedName>
    <definedName name="_SS_AC_1102100054" comment="Advanced Comment Name" localSheetId="16"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7" hidden="1">'[4]T3 Page 1'!#REF!</definedName>
    <definedName name="Chart2" localSheetId="11" hidden="1">'[4]T3 Page 1'!#REF!</definedName>
    <definedName name="Chart2" localSheetId="16"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7" hidden="1">'[1]Model inputs'!#REF!</definedName>
    <definedName name="dddd" localSheetId="11" hidden="1">'[1]Model inputs'!#REF!</definedName>
    <definedName name="dddd" localSheetId="16"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7" hidden="1">#REF!</definedName>
    <definedName name="Distribution" localSheetId="11" hidden="1">#REF!</definedName>
    <definedName name="Distribution" localSheetId="16"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7" hidden="1">#REF!</definedName>
    <definedName name="ExtraProfiles" localSheetId="11" hidden="1">#REF!</definedName>
    <definedName name="ExtraProfiles" localSheetId="16"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7" hidden="1">'[2]Forecast data'!#REF!</definedName>
    <definedName name="fyu" localSheetId="11" hidden="1">'[2]Forecast data'!#REF!</definedName>
    <definedName name="fyu" localSheetId="16"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7" hidden="1">'[4]T3 Page 1'!#REF!</definedName>
    <definedName name="Grah01" localSheetId="11" hidden="1">'[4]T3 Page 1'!#REF!</definedName>
    <definedName name="Grah01" localSheetId="16"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7" hidden="1">'[4]FC Page 1'!#REF!</definedName>
    <definedName name="Graph01" localSheetId="11" hidden="1">'[4]FC Page 1'!#REF!</definedName>
    <definedName name="Graph01" localSheetId="16"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7" hidden="1">'[1]Model inputs'!#REF!</definedName>
    <definedName name="Graph12" localSheetId="11" hidden="1">'[1]Model inputs'!#REF!</definedName>
    <definedName name="Graph12" localSheetId="16"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7" hidden="1">'[2]Forecast data'!#REF!</definedName>
    <definedName name="graphc" localSheetId="11" hidden="1">'[2]Forecast data'!#REF!</definedName>
    <definedName name="graphc" localSheetId="16"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7" hidden="1">[8]Population!#REF!</definedName>
    <definedName name="Pop" localSheetId="11" hidden="1">[8]Population!#REF!</definedName>
    <definedName name="Pop" localSheetId="16"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7" hidden="1">#REF!</definedName>
    <definedName name="Population" localSheetId="11" hidden="1">#REF!</definedName>
    <definedName name="Population" localSheetId="16"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7" hidden="1">#REF!</definedName>
    <definedName name="Profiles" localSheetId="11" hidden="1">#REF!</definedName>
    <definedName name="Profiles" localSheetId="16"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7" hidden="1">#REF!</definedName>
    <definedName name="Projections" localSheetId="11" hidden="1">#REF!</definedName>
    <definedName name="Projections" localSheetId="16"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7" hidden="1">{#N/A,#N/A,FALSE,"CGBR95C"}</definedName>
    <definedName name="wrn.table1." localSheetId="11" hidden="1">{#N/A,#N/A,FALSE,"CGBR95C"}</definedName>
    <definedName name="wrn.table1." localSheetId="16"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7" hidden="1">{#N/A,#N/A,FALSE,"CGBR95C"}</definedName>
    <definedName name="wrn.table2." localSheetId="11" hidden="1">{#N/A,#N/A,FALSE,"CGBR95C"}</definedName>
    <definedName name="wrn.table2." localSheetId="16"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7" hidden="1">{#N/A,#N/A,FALSE,"CGBR95C"}</definedName>
    <definedName name="wrn.tablea." localSheetId="11" hidden="1">{#N/A,#N/A,FALSE,"CGBR95C"}</definedName>
    <definedName name="wrn.tablea." localSheetId="16"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7" hidden="1">{#N/A,#N/A,FALSE,"CGBR95C"}</definedName>
    <definedName name="wrn.tableb." localSheetId="11" hidden="1">{#N/A,#N/A,FALSE,"CGBR95C"}</definedName>
    <definedName name="wrn.tableb." localSheetId="16"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7" hidden="1">{#N/A,#N/A,FALSE,"CGBR95C"}</definedName>
    <definedName name="wrn.tableq." localSheetId="11" hidden="1">{#N/A,#N/A,FALSE,"CGBR95C"}</definedName>
    <definedName name="wrn.tableq." localSheetId="16"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P95" i="45" l="1"/>
  <c r="BP96" i="45"/>
  <c r="BP97" i="45"/>
  <c r="BP99" i="45"/>
  <c r="BP100" i="45"/>
  <c r="BP101" i="45"/>
  <c r="BP102" i="45"/>
  <c r="BP80" i="45"/>
  <c r="BP81" i="45"/>
  <c r="BP84" i="45"/>
  <c r="BP85" i="45"/>
  <c r="BP86" i="45"/>
  <c r="BP87" i="45"/>
  <c r="BP62" i="45"/>
  <c r="BP63" i="45"/>
  <c r="BP64" i="45"/>
  <c r="BP66" i="45"/>
  <c r="BP67" i="45"/>
  <c r="BP68" i="45"/>
  <c r="BP69" i="45"/>
  <c r="BP47" i="45"/>
  <c r="BP48" i="45"/>
  <c r="BP49" i="45"/>
  <c r="BP51" i="45"/>
  <c r="BP52" i="45"/>
  <c r="BP53" i="45"/>
  <c r="BP54" i="45"/>
  <c r="BP28" i="45"/>
  <c r="BP29" i="45"/>
  <c r="BP30" i="45"/>
  <c r="BP32" i="45"/>
  <c r="BP33" i="45"/>
  <c r="BP34" i="45"/>
  <c r="BP35" i="45"/>
  <c r="BP13" i="45"/>
  <c r="BP14" i="45"/>
  <c r="BP15" i="45"/>
  <c r="BP17" i="45"/>
  <c r="BP18" i="45"/>
  <c r="BP19" i="45"/>
  <c r="BP20" i="45"/>
  <c r="Q80" i="45"/>
  <c r="Q81" i="45"/>
  <c r="Q47" i="45"/>
  <c r="Q48" i="45"/>
  <c r="Q13" i="45"/>
  <c r="Q14" i="45"/>
  <c r="AH80" i="45"/>
  <c r="AH81" i="45"/>
  <c r="AH47" i="45"/>
  <c r="AH48" i="45"/>
  <c r="AH13" i="45"/>
  <c r="AH14" i="45"/>
  <c r="AY80" i="45"/>
  <c r="AY47" i="45"/>
  <c r="AY13" i="45"/>
  <c r="Z121" i="32"/>
  <c r="AA121" i="32"/>
  <c r="Z122" i="32"/>
  <c r="AA122" i="32"/>
  <c r="Z123" i="32"/>
  <c r="AA123" i="32"/>
  <c r="Z124" i="32"/>
  <c r="AA124" i="32"/>
  <c r="Z125" i="32"/>
  <c r="AA125" i="32"/>
  <c r="Z126" i="32"/>
  <c r="AA126" i="32"/>
  <c r="Z127" i="32"/>
  <c r="AA127" i="32"/>
  <c r="Z128" i="32"/>
  <c r="AA128" i="32"/>
  <c r="Z129" i="32"/>
  <c r="AA129" i="32"/>
  <c r="Z130" i="32"/>
  <c r="AA130" i="32"/>
  <c r="Z131" i="32"/>
  <c r="AA131" i="32"/>
  <c r="Z132" i="32"/>
  <c r="AA132" i="32"/>
  <c r="Z133" i="32"/>
  <c r="AA133" i="32"/>
  <c r="Z134" i="32"/>
  <c r="AA134" i="32"/>
  <c r="Z135" i="32"/>
  <c r="AA135" i="32"/>
  <c r="Z136" i="32"/>
  <c r="AA136" i="32"/>
  <c r="Z137" i="32"/>
  <c r="AA137" i="32"/>
  <c r="Z138" i="32"/>
  <c r="AA138" i="32"/>
  <c r="Z139" i="32"/>
  <c r="AA139" i="32"/>
  <c r="Z140" i="32"/>
  <c r="AA140" i="32"/>
  <c r="Z141" i="32"/>
  <c r="AA141" i="32"/>
  <c r="Z142" i="32"/>
  <c r="AA142" i="32"/>
  <c r="Z143" i="32"/>
  <c r="AA143" i="32"/>
  <c r="Z144" i="32"/>
  <c r="AA144" i="32"/>
  <c r="Z145" i="32"/>
  <c r="AA145" i="32"/>
  <c r="Z146" i="32"/>
  <c r="AA146" i="32"/>
  <c r="Z147" i="32"/>
  <c r="AA147" i="32"/>
  <c r="Z148" i="32"/>
  <c r="AA148" i="32"/>
  <c r="Z120" i="32"/>
  <c r="AA120" i="32"/>
  <c r="Z119" i="32"/>
  <c r="AA119" i="32"/>
  <c r="X124" i="32"/>
  <c r="H119" i="32"/>
  <c r="AB119" i="32" l="1"/>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X97" i="45" l="1"/>
  <c r="AX98" i="45"/>
  <c r="AX99" i="45"/>
  <c r="AX101" i="45"/>
  <c r="AX80" i="45"/>
  <c r="AX82" i="45"/>
  <c r="AX83" i="45"/>
  <c r="AX86" i="45"/>
  <c r="AX64" i="45"/>
  <c r="AX65" i="45"/>
  <c r="AX66" i="45"/>
  <c r="AX68" i="45"/>
  <c r="AX47" i="45"/>
  <c r="AX49" i="45"/>
  <c r="AX50" i="45"/>
  <c r="AX53" i="45"/>
  <c r="AX30" i="45"/>
  <c r="AX31" i="45"/>
  <c r="AX32" i="45"/>
  <c r="AX34" i="45"/>
  <c r="AX13" i="45"/>
  <c r="AX15" i="45"/>
  <c r="AX16" i="45"/>
  <c r="AX19" i="45"/>
  <c r="AG13" i="45"/>
  <c r="AG14" i="45"/>
  <c r="AG15" i="45"/>
  <c r="AG16" i="45"/>
  <c r="AG17" i="45"/>
  <c r="AG19" i="45"/>
  <c r="AG29" i="45"/>
  <c r="AG30" i="45"/>
  <c r="AG31" i="45"/>
  <c r="AG32" i="45"/>
  <c r="AG34" i="45"/>
  <c r="AG47" i="45"/>
  <c r="AG48" i="45"/>
  <c r="AG49" i="45"/>
  <c r="AG50" i="45"/>
  <c r="AG51" i="45"/>
  <c r="AG53" i="45"/>
  <c r="AG63" i="45"/>
  <c r="AG64" i="45"/>
  <c r="AG65" i="45"/>
  <c r="AG66" i="45"/>
  <c r="AG68" i="45"/>
  <c r="AG80" i="45"/>
  <c r="AG81" i="45"/>
  <c r="AG82" i="45"/>
  <c r="AG83" i="45"/>
  <c r="AG84" i="45"/>
  <c r="AG86" i="45"/>
  <c r="AG96" i="45"/>
  <c r="AG97" i="45"/>
  <c r="AG98" i="45"/>
  <c r="AG99" i="45"/>
  <c r="AG101" i="45"/>
  <c r="P96" i="45"/>
  <c r="BO96" i="45" s="1"/>
  <c r="P97" i="45"/>
  <c r="BO97" i="45" s="1"/>
  <c r="P98" i="45"/>
  <c r="P99" i="45"/>
  <c r="BO99" i="45" s="1"/>
  <c r="P101" i="45"/>
  <c r="BO101" i="45" s="1"/>
  <c r="P80" i="45"/>
  <c r="P81" i="45"/>
  <c r="BO81" i="45" s="1"/>
  <c r="P82" i="45"/>
  <c r="P83" i="45"/>
  <c r="BO83" i="45" s="1"/>
  <c r="P84" i="45"/>
  <c r="BO84" i="45" s="1"/>
  <c r="P86" i="45"/>
  <c r="BO86" i="45" s="1"/>
  <c r="P63" i="45"/>
  <c r="BO63" i="45" s="1"/>
  <c r="P64" i="45"/>
  <c r="P65" i="45"/>
  <c r="P66" i="45"/>
  <c r="BO66" i="45" s="1"/>
  <c r="P68" i="45"/>
  <c r="BO68" i="45" s="1"/>
  <c r="P47" i="45"/>
  <c r="P48" i="45"/>
  <c r="BO48" i="45" s="1"/>
  <c r="P49" i="45"/>
  <c r="P50" i="45"/>
  <c r="BO50" i="45" s="1"/>
  <c r="P51" i="45"/>
  <c r="BO51" i="45" s="1"/>
  <c r="P53" i="45"/>
  <c r="P29" i="45"/>
  <c r="BO29" i="45" s="1"/>
  <c r="P30" i="45"/>
  <c r="BO30" i="45" s="1"/>
  <c r="P31" i="45"/>
  <c r="BO31" i="45" s="1"/>
  <c r="P32" i="45"/>
  <c r="BO32" i="45" s="1"/>
  <c r="P34" i="45"/>
  <c r="BO34" i="45" s="1"/>
  <c r="P13" i="45"/>
  <c r="BO13" i="45" s="1"/>
  <c r="P14" i="45"/>
  <c r="BO14" i="45" s="1"/>
  <c r="P15" i="45"/>
  <c r="P16" i="45"/>
  <c r="BO16" i="45" s="1"/>
  <c r="P17" i="45"/>
  <c r="BO17" i="45" s="1"/>
  <c r="P19" i="45"/>
  <c r="BO19" i="45" s="1"/>
  <c r="BO49" i="45" l="1"/>
  <c r="BO47" i="45"/>
  <c r="BO53" i="45"/>
  <c r="BO65" i="45"/>
  <c r="BO15" i="45"/>
  <c r="BO80" i="45"/>
  <c r="BO64" i="45"/>
  <c r="BO98" i="45"/>
  <c r="V17" i="11"/>
  <c r="Y17" i="56" l="1"/>
  <c r="Z17" i="56"/>
  <c r="AA17" i="56"/>
  <c r="AB17" i="56"/>
  <c r="AC17" i="56"/>
  <c r="Y18" i="56"/>
  <c r="Z18" i="56"/>
  <c r="AA18" i="56"/>
  <c r="AB18" i="56"/>
  <c r="AB23" i="56" s="1"/>
  <c r="AC18" i="56"/>
  <c r="AC24" i="56" s="1"/>
  <c r="AC192" i="56" s="1"/>
  <c r="Y19" i="56"/>
  <c r="Y187" i="56" s="1"/>
  <c r="O51" i="45" s="1"/>
  <c r="BN51" i="45" s="1"/>
  <c r="Z19" i="56"/>
  <c r="AA19" i="56"/>
  <c r="AB19" i="56"/>
  <c r="AB187" i="56" s="1"/>
  <c r="AC19" i="56"/>
  <c r="AC187" i="56" s="1"/>
  <c r="Y21" i="56"/>
  <c r="Z21" i="56"/>
  <c r="AA21" i="56"/>
  <c r="AA189" i="56" s="1"/>
  <c r="Q53" i="45" s="1"/>
  <c r="AB21" i="56"/>
  <c r="AC21" i="56"/>
  <c r="AC23" i="56"/>
  <c r="AC191" i="56" s="1"/>
  <c r="Y29" i="56"/>
  <c r="Z29" i="56"/>
  <c r="AA29" i="56"/>
  <c r="AB29" i="56"/>
  <c r="AC29" i="56"/>
  <c r="Y30" i="56"/>
  <c r="Z30" i="56"/>
  <c r="AA30" i="56"/>
  <c r="AB30" i="56"/>
  <c r="AB35" i="56" s="1"/>
  <c r="AC30" i="56"/>
  <c r="Y31" i="56"/>
  <c r="Z31" i="56"/>
  <c r="AA31" i="56"/>
  <c r="AB31" i="56"/>
  <c r="AC31" i="56"/>
  <c r="Y33" i="56"/>
  <c r="Z33" i="56"/>
  <c r="AA33" i="56"/>
  <c r="AB33" i="56"/>
  <c r="AC33" i="56"/>
  <c r="AC35" i="56"/>
  <c r="AC36" i="56"/>
  <c r="Y41" i="56"/>
  <c r="Z41" i="56"/>
  <c r="AA41" i="56"/>
  <c r="AB41" i="56"/>
  <c r="AC41" i="56"/>
  <c r="Y42" i="56"/>
  <c r="Z42" i="56"/>
  <c r="AA42" i="56"/>
  <c r="AB42" i="56"/>
  <c r="AC42" i="56"/>
  <c r="AC48" i="56" s="1"/>
  <c r="Y43" i="56"/>
  <c r="Z43" i="56"/>
  <c r="AA43" i="56"/>
  <c r="AB43" i="56"/>
  <c r="AC43" i="56"/>
  <c r="Y45" i="56"/>
  <c r="Z45" i="56"/>
  <c r="AA45" i="56"/>
  <c r="AB45" i="56"/>
  <c r="AC45" i="56"/>
  <c r="AC47" i="56"/>
  <c r="Y53" i="56"/>
  <c r="Z53" i="56"/>
  <c r="AA53" i="56"/>
  <c r="AB53" i="56"/>
  <c r="AC53" i="56"/>
  <c r="Y54" i="56"/>
  <c r="Z54" i="56"/>
  <c r="AA54" i="56"/>
  <c r="AB54" i="56"/>
  <c r="AB59" i="56" s="1"/>
  <c r="AC54" i="56"/>
  <c r="Y55" i="56"/>
  <c r="Z55" i="56"/>
  <c r="AA55" i="56"/>
  <c r="AB55" i="56"/>
  <c r="AC55" i="56"/>
  <c r="Y57" i="56"/>
  <c r="Z57" i="56"/>
  <c r="AA57" i="56"/>
  <c r="AB57" i="56"/>
  <c r="AC57" i="56"/>
  <c r="AC59" i="56"/>
  <c r="AC60" i="56"/>
  <c r="Y65" i="56"/>
  <c r="Z65" i="56"/>
  <c r="AA65" i="56"/>
  <c r="AB65" i="56"/>
  <c r="AC65" i="56"/>
  <c r="Y66" i="56"/>
  <c r="Z66" i="56"/>
  <c r="AA66" i="56"/>
  <c r="AB66" i="56"/>
  <c r="AB71" i="56" s="1"/>
  <c r="AC66" i="56"/>
  <c r="AC72" i="56" s="1"/>
  <c r="Y67" i="56"/>
  <c r="Z67" i="56"/>
  <c r="AA67" i="56"/>
  <c r="AB67" i="56"/>
  <c r="AC67" i="56"/>
  <c r="Y69" i="56"/>
  <c r="Z69" i="56"/>
  <c r="AA69" i="56"/>
  <c r="AB69" i="56"/>
  <c r="AC69" i="56"/>
  <c r="AC71" i="56"/>
  <c r="Y77" i="56"/>
  <c r="Z77" i="56"/>
  <c r="AA77" i="56"/>
  <c r="AB77" i="56"/>
  <c r="AC77" i="56"/>
  <c r="Y78" i="56"/>
  <c r="Z78" i="56"/>
  <c r="AA78" i="56"/>
  <c r="AB78" i="56"/>
  <c r="AC78" i="56"/>
  <c r="Y79" i="56"/>
  <c r="Z79" i="56"/>
  <c r="AA79" i="56"/>
  <c r="AB79" i="56"/>
  <c r="AC79" i="56"/>
  <c r="Y81" i="56"/>
  <c r="Z81" i="56"/>
  <c r="AA81" i="56"/>
  <c r="AB81" i="56"/>
  <c r="AC81" i="56"/>
  <c r="AB83" i="56"/>
  <c r="AB84" i="56" s="1"/>
  <c r="AC83" i="56"/>
  <c r="AC84" i="56"/>
  <c r="Y89" i="56"/>
  <c r="Z89" i="56"/>
  <c r="AA89" i="56"/>
  <c r="AB89" i="56"/>
  <c r="AC89" i="56"/>
  <c r="Y90" i="56"/>
  <c r="Z90" i="56"/>
  <c r="AA90" i="56"/>
  <c r="AB90" i="56"/>
  <c r="AB95" i="56" s="1"/>
  <c r="AC90" i="56"/>
  <c r="AC96" i="56" s="1"/>
  <c r="Y91" i="56"/>
  <c r="Z91" i="56"/>
  <c r="AA91" i="56"/>
  <c r="AB91" i="56"/>
  <c r="AC91" i="56"/>
  <c r="Y93" i="56"/>
  <c r="Z93" i="56"/>
  <c r="AA93" i="56"/>
  <c r="AB93" i="56"/>
  <c r="AC93" i="56"/>
  <c r="AC95" i="56"/>
  <c r="Y101" i="56"/>
  <c r="Z101" i="56"/>
  <c r="AA101" i="56"/>
  <c r="AB101" i="56"/>
  <c r="AC101" i="56"/>
  <c r="Y102" i="56"/>
  <c r="Z102" i="56"/>
  <c r="AA102" i="56"/>
  <c r="AB102" i="56"/>
  <c r="AB107" i="56" s="1"/>
  <c r="AB108" i="56" s="1"/>
  <c r="AC102" i="56"/>
  <c r="Y103" i="56"/>
  <c r="Z103" i="56"/>
  <c r="AA103" i="56"/>
  <c r="AB103" i="56"/>
  <c r="AC103" i="56"/>
  <c r="Y105" i="56"/>
  <c r="Z105" i="56"/>
  <c r="AA105" i="56"/>
  <c r="AB105" i="56"/>
  <c r="AC105" i="56"/>
  <c r="AC107" i="56"/>
  <c r="AC108" i="56"/>
  <c r="Y113" i="56"/>
  <c r="Z113" i="56"/>
  <c r="AA113" i="56"/>
  <c r="AB113" i="56"/>
  <c r="AC113" i="56"/>
  <c r="Y114" i="56"/>
  <c r="Z114" i="56"/>
  <c r="AA114" i="56"/>
  <c r="AB114" i="56"/>
  <c r="AB119" i="56" s="1"/>
  <c r="AC114" i="56"/>
  <c r="AC120" i="56" s="1"/>
  <c r="Y115" i="56"/>
  <c r="Z115" i="56"/>
  <c r="AA115" i="56"/>
  <c r="AB115" i="56"/>
  <c r="AC115" i="56"/>
  <c r="Y117" i="56"/>
  <c r="Z117" i="56"/>
  <c r="AA117" i="56"/>
  <c r="AB117" i="56"/>
  <c r="AC117" i="56"/>
  <c r="AC119" i="56"/>
  <c r="Y125" i="56"/>
  <c r="Z125" i="56"/>
  <c r="AA125" i="56"/>
  <c r="AB125" i="56"/>
  <c r="AC125" i="56"/>
  <c r="Y126" i="56"/>
  <c r="Z126" i="56"/>
  <c r="AA126" i="56"/>
  <c r="AB126" i="56"/>
  <c r="AC126" i="56"/>
  <c r="Y127" i="56"/>
  <c r="Z127" i="56"/>
  <c r="AA127" i="56"/>
  <c r="AB127" i="56"/>
  <c r="AC127" i="56"/>
  <c r="Y129" i="56"/>
  <c r="Z129" i="56"/>
  <c r="Z189" i="56" s="1"/>
  <c r="AA129" i="56"/>
  <c r="AB129" i="56"/>
  <c r="AC129" i="56"/>
  <c r="AB131" i="56"/>
  <c r="AB132" i="56" s="1"/>
  <c r="AC131" i="56"/>
  <c r="AC132" i="56"/>
  <c r="Y137" i="56"/>
  <c r="Z137" i="56"/>
  <c r="AA137" i="56"/>
  <c r="AB137" i="56"/>
  <c r="AC137" i="56"/>
  <c r="Y138" i="56"/>
  <c r="Z138" i="56"/>
  <c r="AA138" i="56"/>
  <c r="AB138" i="56"/>
  <c r="AB143" i="56" s="1"/>
  <c r="AC138" i="56"/>
  <c r="AC144" i="56" s="1"/>
  <c r="Y139" i="56"/>
  <c r="Z139" i="56"/>
  <c r="AA139" i="56"/>
  <c r="AB139" i="56"/>
  <c r="AC139" i="56"/>
  <c r="Y141" i="56"/>
  <c r="Z141" i="56"/>
  <c r="AA141" i="56"/>
  <c r="AB141" i="56"/>
  <c r="AC141" i="56"/>
  <c r="AC143" i="56"/>
  <c r="Y149" i="56"/>
  <c r="Z149" i="56"/>
  <c r="AA149" i="56"/>
  <c r="AB149" i="56"/>
  <c r="AC149" i="56"/>
  <c r="Y150" i="56"/>
  <c r="Z150" i="56"/>
  <c r="AA150" i="56"/>
  <c r="AB150" i="56"/>
  <c r="AB155" i="56" s="1"/>
  <c r="AC150" i="56"/>
  <c r="Y151" i="56"/>
  <c r="Z151" i="56"/>
  <c r="AA151" i="56"/>
  <c r="AB151" i="56"/>
  <c r="AC151" i="56"/>
  <c r="Y153" i="56"/>
  <c r="Z153" i="56"/>
  <c r="AA153" i="56"/>
  <c r="AB153" i="56"/>
  <c r="AC153" i="56"/>
  <c r="AC155" i="56"/>
  <c r="AC156" i="56"/>
  <c r="Y161" i="56"/>
  <c r="Z161" i="56"/>
  <c r="AA161" i="56"/>
  <c r="AB161" i="56"/>
  <c r="AC161" i="56"/>
  <c r="Y162" i="56"/>
  <c r="Z162" i="56"/>
  <c r="AA162" i="56"/>
  <c r="AB162" i="56"/>
  <c r="AB167" i="56" s="1"/>
  <c r="AC162" i="56"/>
  <c r="AC168" i="56" s="1"/>
  <c r="Y163" i="56"/>
  <c r="Z163" i="56"/>
  <c r="AA163" i="56"/>
  <c r="AB163" i="56"/>
  <c r="AC163" i="56"/>
  <c r="Y165" i="56"/>
  <c r="Z165" i="56"/>
  <c r="AA165" i="56"/>
  <c r="AB165" i="56"/>
  <c r="AC165" i="56"/>
  <c r="AC167" i="56"/>
  <c r="Y173" i="56"/>
  <c r="Z173" i="56"/>
  <c r="AA173" i="56"/>
  <c r="AB173" i="56"/>
  <c r="AC173" i="56"/>
  <c r="Y174" i="56"/>
  <c r="Z174" i="56"/>
  <c r="AA174" i="56"/>
  <c r="AB174" i="56"/>
  <c r="AB180" i="56" s="1"/>
  <c r="AC174" i="56"/>
  <c r="Y175" i="56"/>
  <c r="Z175" i="56"/>
  <c r="AA175" i="56"/>
  <c r="AB175" i="56"/>
  <c r="AC175" i="56"/>
  <c r="Y177" i="56"/>
  <c r="Z177" i="56"/>
  <c r="AA177" i="56"/>
  <c r="AB177" i="56"/>
  <c r="AC177" i="56"/>
  <c r="AC179" i="56"/>
  <c r="AC180" i="56"/>
  <c r="Y183" i="56"/>
  <c r="O47" i="45" s="1"/>
  <c r="Z183" i="56"/>
  <c r="AA183" i="56"/>
  <c r="AB183" i="56"/>
  <c r="AC183" i="56"/>
  <c r="Y184" i="56"/>
  <c r="Z184" i="56"/>
  <c r="AA184" i="56"/>
  <c r="AB184" i="56"/>
  <c r="AC184" i="56"/>
  <c r="AC185" i="56"/>
  <c r="Y186" i="56"/>
  <c r="O50" i="45" s="1"/>
  <c r="AB186" i="56"/>
  <c r="AC186" i="56"/>
  <c r="Z187" i="56"/>
  <c r="AC189" i="56"/>
  <c r="F77" i="19"/>
  <c r="AW13" i="45"/>
  <c r="AW47" i="45"/>
  <c r="AW80" i="45"/>
  <c r="AF80" i="45"/>
  <c r="AF81" i="45"/>
  <c r="AF47" i="45"/>
  <c r="AF48" i="45"/>
  <c r="AF13" i="45"/>
  <c r="AF14" i="45"/>
  <c r="O80" i="45"/>
  <c r="O81" i="45"/>
  <c r="BN81" i="45" s="1"/>
  <c r="O48" i="45"/>
  <c r="BN48" i="45" s="1"/>
  <c r="O13" i="45"/>
  <c r="O14" i="45"/>
  <c r="BN14" i="45" s="1"/>
  <c r="Y17" i="73"/>
  <c r="Z17" i="73"/>
  <c r="AA17" i="73"/>
  <c r="AB17" i="73"/>
  <c r="AC17" i="73"/>
  <c r="AC185" i="73" s="1"/>
  <c r="Y18" i="73"/>
  <c r="Z18" i="73"/>
  <c r="AA18" i="73"/>
  <c r="AB18" i="73"/>
  <c r="AB23" i="73" s="1"/>
  <c r="AC18" i="73"/>
  <c r="Y19" i="73"/>
  <c r="Z19" i="73"/>
  <c r="Z187" i="73" s="1"/>
  <c r="AA19" i="73"/>
  <c r="AB19" i="73"/>
  <c r="AC19" i="73"/>
  <c r="Y21" i="73"/>
  <c r="Z21" i="73"/>
  <c r="Z189" i="73" s="1"/>
  <c r="AA21" i="73"/>
  <c r="AB21" i="73"/>
  <c r="AC21" i="73"/>
  <c r="AC189" i="73" s="1"/>
  <c r="AC23" i="73"/>
  <c r="AC191" i="73" s="1"/>
  <c r="AC24" i="73"/>
  <c r="AC192" i="73" s="1"/>
  <c r="Y29" i="73"/>
  <c r="Z29" i="73"/>
  <c r="AA29" i="73"/>
  <c r="AB29" i="73"/>
  <c r="AC29" i="73"/>
  <c r="Y30" i="73"/>
  <c r="Z30" i="73"/>
  <c r="AA30" i="73"/>
  <c r="AB30" i="73"/>
  <c r="AB35" i="73" s="1"/>
  <c r="AB36" i="73" s="1"/>
  <c r="AC30" i="73"/>
  <c r="AC36" i="73" s="1"/>
  <c r="Y31" i="73"/>
  <c r="Z31" i="73"/>
  <c r="AA31" i="73"/>
  <c r="AB31" i="73"/>
  <c r="AC31" i="73"/>
  <c r="Y33" i="73"/>
  <c r="Z33" i="73"/>
  <c r="AA33" i="73"/>
  <c r="AB33" i="73"/>
  <c r="AC33" i="73"/>
  <c r="AC35" i="73"/>
  <c r="Y41" i="73"/>
  <c r="Z41" i="73"/>
  <c r="AA41" i="73"/>
  <c r="AB41" i="73"/>
  <c r="AC41" i="73"/>
  <c r="Y42" i="73"/>
  <c r="Z42" i="73"/>
  <c r="AA42" i="73"/>
  <c r="AB42" i="73"/>
  <c r="AB47" i="73" s="1"/>
  <c r="AC42" i="73"/>
  <c r="Y43" i="73"/>
  <c r="Z43" i="73"/>
  <c r="AA43" i="73"/>
  <c r="AB43" i="73"/>
  <c r="AC43" i="73"/>
  <c r="Y45" i="73"/>
  <c r="Z45" i="73"/>
  <c r="AA45" i="73"/>
  <c r="AB45" i="73"/>
  <c r="AC45" i="73"/>
  <c r="AC47" i="73"/>
  <c r="AC48" i="73"/>
  <c r="Y53" i="73"/>
  <c r="Z53" i="73"/>
  <c r="AA53" i="73"/>
  <c r="AB53" i="73"/>
  <c r="AB185" i="73" s="1"/>
  <c r="AC53" i="73"/>
  <c r="Y54" i="73"/>
  <c r="Z54" i="73"/>
  <c r="AA54" i="73"/>
  <c r="AB54" i="73"/>
  <c r="AC54" i="73"/>
  <c r="AC60" i="73" s="1"/>
  <c r="Y55" i="73"/>
  <c r="Z55" i="73"/>
  <c r="AA55" i="73"/>
  <c r="AB55" i="73"/>
  <c r="AC55" i="73"/>
  <c r="Y57" i="73"/>
  <c r="Z57" i="73"/>
  <c r="AA57" i="73"/>
  <c r="AB57" i="73"/>
  <c r="AC57" i="73"/>
  <c r="AB59" i="73"/>
  <c r="AB60" i="73" s="1"/>
  <c r="AC59" i="73"/>
  <c r="Y65" i="73"/>
  <c r="Z65" i="73"/>
  <c r="AA65" i="73"/>
  <c r="AB65" i="73"/>
  <c r="AC65" i="73"/>
  <c r="Y66" i="73"/>
  <c r="Z66" i="73"/>
  <c r="AA66" i="73"/>
  <c r="AB66" i="73"/>
  <c r="AB71" i="73" s="1"/>
  <c r="AC66" i="73"/>
  <c r="Y67" i="73"/>
  <c r="Z67" i="73"/>
  <c r="AA67" i="73"/>
  <c r="AB67" i="73"/>
  <c r="AC67" i="73"/>
  <c r="Y69" i="73"/>
  <c r="Z69" i="73"/>
  <c r="AA69" i="73"/>
  <c r="AB69" i="73"/>
  <c r="AC69" i="73"/>
  <c r="AC71" i="73"/>
  <c r="AC72" i="73"/>
  <c r="Y77" i="73"/>
  <c r="Z77" i="73"/>
  <c r="AA77" i="73"/>
  <c r="AB77" i="73"/>
  <c r="AC77" i="73"/>
  <c r="Y78" i="73"/>
  <c r="Z78" i="73"/>
  <c r="AA78" i="73"/>
  <c r="AB78" i="73"/>
  <c r="AC78" i="73"/>
  <c r="AC84" i="73" s="1"/>
  <c r="Y79" i="73"/>
  <c r="Z79" i="73"/>
  <c r="AA79" i="73"/>
  <c r="AB79" i="73"/>
  <c r="AC79" i="73"/>
  <c r="Y81" i="73"/>
  <c r="Z81" i="73"/>
  <c r="AA81" i="73"/>
  <c r="AB81" i="73"/>
  <c r="AC81" i="73"/>
  <c r="AB83" i="73"/>
  <c r="AB84" i="73" s="1"/>
  <c r="AC83" i="73"/>
  <c r="Y89" i="73"/>
  <c r="Z89" i="73"/>
  <c r="AA89" i="73"/>
  <c r="AB89" i="73"/>
  <c r="AC89" i="73"/>
  <c r="Y90" i="73"/>
  <c r="Z90" i="73"/>
  <c r="AA90" i="73"/>
  <c r="AB90" i="73"/>
  <c r="AB95" i="73" s="1"/>
  <c r="AC90" i="73"/>
  <c r="Y91" i="73"/>
  <c r="Z91" i="73"/>
  <c r="AA91" i="73"/>
  <c r="AB91" i="73"/>
  <c r="AC91" i="73"/>
  <c r="Y93" i="73"/>
  <c r="Z93" i="73"/>
  <c r="AA93" i="73"/>
  <c r="AB93" i="73"/>
  <c r="AC93" i="73"/>
  <c r="AC95" i="73"/>
  <c r="AC96" i="73"/>
  <c r="Y101" i="73"/>
  <c r="Z101" i="73"/>
  <c r="AA101" i="73"/>
  <c r="AB101" i="73"/>
  <c r="AC101" i="73"/>
  <c r="Y102" i="73"/>
  <c r="Z102" i="73"/>
  <c r="AA102" i="73"/>
  <c r="AB102" i="73"/>
  <c r="AC102" i="73"/>
  <c r="AC108" i="73" s="1"/>
  <c r="Y103" i="73"/>
  <c r="Z103" i="73"/>
  <c r="AA103" i="73"/>
  <c r="AB103" i="73"/>
  <c r="AC103" i="73"/>
  <c r="Y105" i="73"/>
  <c r="Z105" i="73"/>
  <c r="AA105" i="73"/>
  <c r="AB105" i="73"/>
  <c r="AC105" i="73"/>
  <c r="AB107" i="73"/>
  <c r="AB108" i="73" s="1"/>
  <c r="AC107" i="73"/>
  <c r="Y113" i="73"/>
  <c r="Z113" i="73"/>
  <c r="AA113" i="73"/>
  <c r="AB113" i="73"/>
  <c r="AC113" i="73"/>
  <c r="Y114" i="73"/>
  <c r="Z114" i="73"/>
  <c r="AA114" i="73"/>
  <c r="AB114" i="73"/>
  <c r="AB119" i="73" s="1"/>
  <c r="AC114" i="73"/>
  <c r="Y115" i="73"/>
  <c r="Z115" i="73"/>
  <c r="AA115" i="73"/>
  <c r="AB115" i="73"/>
  <c r="AC115" i="73"/>
  <c r="Y117" i="73"/>
  <c r="Z117" i="73"/>
  <c r="AA117" i="73"/>
  <c r="AB117" i="73"/>
  <c r="AC117" i="73"/>
  <c r="AC119" i="73"/>
  <c r="AC120" i="73"/>
  <c r="Y125" i="73"/>
  <c r="Z125" i="73"/>
  <c r="AA125" i="73"/>
  <c r="AB125" i="73"/>
  <c r="AC125" i="73"/>
  <c r="Y126" i="73"/>
  <c r="Z126" i="73"/>
  <c r="AA126" i="73"/>
  <c r="AB126" i="73"/>
  <c r="AC126" i="73"/>
  <c r="AC132" i="73" s="1"/>
  <c r="Y127" i="73"/>
  <c r="Z127" i="73"/>
  <c r="AA127" i="73"/>
  <c r="AB127" i="73"/>
  <c r="AC127" i="73"/>
  <c r="Y129" i="73"/>
  <c r="Z129" i="73"/>
  <c r="AA129" i="73"/>
  <c r="AB129" i="73"/>
  <c r="AC129" i="73"/>
  <c r="AB131" i="73"/>
  <c r="AB132" i="73" s="1"/>
  <c r="AC131" i="73"/>
  <c r="Y137" i="73"/>
  <c r="Z137" i="73"/>
  <c r="AA137" i="73"/>
  <c r="AB137" i="73"/>
  <c r="AC137" i="73"/>
  <c r="Y138" i="73"/>
  <c r="Z138" i="73"/>
  <c r="AA138" i="73"/>
  <c r="AB138" i="73"/>
  <c r="AB143" i="73" s="1"/>
  <c r="AC138" i="73"/>
  <c r="Y139" i="73"/>
  <c r="Z139" i="73"/>
  <c r="AA139" i="73"/>
  <c r="AB139" i="73"/>
  <c r="AC139" i="73"/>
  <c r="Y141" i="73"/>
  <c r="Z141" i="73"/>
  <c r="AA141" i="73"/>
  <c r="AB141" i="73"/>
  <c r="AC141" i="73"/>
  <c r="AC143" i="73"/>
  <c r="AC144" i="73"/>
  <c r="Y149" i="73"/>
  <c r="Z149" i="73"/>
  <c r="AA149" i="73"/>
  <c r="AB149" i="73"/>
  <c r="AC149" i="73"/>
  <c r="Y150" i="73"/>
  <c r="Z150" i="73"/>
  <c r="AA150" i="73"/>
  <c r="AA186" i="73" s="1"/>
  <c r="AH83" i="45" s="1"/>
  <c r="AB150" i="73"/>
  <c r="AC150" i="73"/>
  <c r="AC156" i="73" s="1"/>
  <c r="Y151" i="73"/>
  <c r="Z151" i="73"/>
  <c r="AA151" i="73"/>
  <c r="AB151" i="73"/>
  <c r="AC151" i="73"/>
  <c r="Y153" i="73"/>
  <c r="Z153" i="73"/>
  <c r="AA153" i="73"/>
  <c r="AB153" i="73"/>
  <c r="AC153" i="73"/>
  <c r="AC155" i="73"/>
  <c r="Y161" i="73"/>
  <c r="Z161" i="73"/>
  <c r="AA161" i="73"/>
  <c r="AB161" i="73"/>
  <c r="AC161" i="73"/>
  <c r="Y162" i="73"/>
  <c r="Z162" i="73"/>
  <c r="AA162" i="73"/>
  <c r="AB162" i="73"/>
  <c r="AC162" i="73"/>
  <c r="Y163" i="73"/>
  <c r="Z163" i="73"/>
  <c r="AA163" i="73"/>
  <c r="AB163" i="73"/>
  <c r="AC163" i="73"/>
  <c r="Y165" i="73"/>
  <c r="Z165" i="73"/>
  <c r="AA165" i="73"/>
  <c r="AB165" i="73"/>
  <c r="AC165" i="73"/>
  <c r="AB167" i="73"/>
  <c r="AB168" i="73" s="1"/>
  <c r="AC167" i="73"/>
  <c r="AC168" i="73"/>
  <c r="Y173" i="73"/>
  <c r="Z173" i="73"/>
  <c r="AA173" i="73"/>
  <c r="AB173" i="73"/>
  <c r="AC173" i="73"/>
  <c r="Y174" i="73"/>
  <c r="Z174" i="73"/>
  <c r="AA174" i="73"/>
  <c r="AB174" i="73"/>
  <c r="AC174" i="73"/>
  <c r="AC180" i="73" s="1"/>
  <c r="Y175" i="73"/>
  <c r="Z175" i="73"/>
  <c r="AA175" i="73"/>
  <c r="AB175" i="73"/>
  <c r="AC175" i="73"/>
  <c r="Y177" i="73"/>
  <c r="Z177" i="73"/>
  <c r="AA177" i="73"/>
  <c r="AB177" i="73"/>
  <c r="AC177" i="73"/>
  <c r="AC179" i="73"/>
  <c r="Y183" i="73"/>
  <c r="Z183" i="73"/>
  <c r="AA183" i="73"/>
  <c r="AB183" i="73"/>
  <c r="AC183" i="73"/>
  <c r="Y184" i="73"/>
  <c r="Z184" i="73"/>
  <c r="AA184" i="73"/>
  <c r="AB184" i="73"/>
  <c r="AC184" i="73"/>
  <c r="AC186" i="73"/>
  <c r="AC187" i="73"/>
  <c r="Y189" i="73"/>
  <c r="AF86" i="45" s="1"/>
  <c r="Y17" i="72"/>
  <c r="Z17" i="72"/>
  <c r="Z185" i="72" s="1"/>
  <c r="AA17" i="72"/>
  <c r="AB17" i="72"/>
  <c r="AB185" i="72" s="1"/>
  <c r="AC17" i="72"/>
  <c r="Y18" i="72"/>
  <c r="Z18" i="72"/>
  <c r="AA18" i="72"/>
  <c r="AB18" i="72"/>
  <c r="AB24" i="72" s="1"/>
  <c r="AB192" i="72" s="1"/>
  <c r="AC18" i="72"/>
  <c r="Y21" i="72"/>
  <c r="Z21" i="72"/>
  <c r="AA21" i="72"/>
  <c r="AB21" i="72"/>
  <c r="AB189" i="72" s="1"/>
  <c r="AC21" i="72"/>
  <c r="AC189" i="72" s="1"/>
  <c r="AC23" i="72"/>
  <c r="AC191" i="72" s="1"/>
  <c r="AC24" i="72"/>
  <c r="AC192" i="72" s="1"/>
  <c r="Y29" i="72"/>
  <c r="Z29" i="72"/>
  <c r="AA29" i="72"/>
  <c r="AB29" i="72"/>
  <c r="AC29" i="72"/>
  <c r="Y30" i="72"/>
  <c r="Z30" i="72"/>
  <c r="AA30" i="72"/>
  <c r="AB30" i="72"/>
  <c r="AB36" i="72" s="1"/>
  <c r="AC30" i="72"/>
  <c r="Y33" i="72"/>
  <c r="Z33" i="72"/>
  <c r="AA33" i="72"/>
  <c r="AB33" i="72"/>
  <c r="AC33" i="72"/>
  <c r="AC35" i="72"/>
  <c r="AC36" i="72"/>
  <c r="Y41" i="72"/>
  <c r="Z41" i="72"/>
  <c r="AA41" i="72"/>
  <c r="AB41" i="72"/>
  <c r="AC41" i="72"/>
  <c r="Y42" i="72"/>
  <c r="Z42" i="72"/>
  <c r="AA42" i="72"/>
  <c r="AB42" i="72"/>
  <c r="AB48" i="72" s="1"/>
  <c r="AC42" i="72"/>
  <c r="AC47" i="72" s="1"/>
  <c r="Y45" i="72"/>
  <c r="Z45" i="72"/>
  <c r="AA45" i="72"/>
  <c r="AB45" i="72"/>
  <c r="AC45" i="72"/>
  <c r="Y53" i="72"/>
  <c r="Z53" i="72"/>
  <c r="AA53" i="72"/>
  <c r="AB53" i="72"/>
  <c r="AC53" i="72"/>
  <c r="Y54" i="72"/>
  <c r="Z54" i="72"/>
  <c r="AA54" i="72"/>
  <c r="AB54" i="72"/>
  <c r="AB60" i="72" s="1"/>
  <c r="AC54" i="72"/>
  <c r="Y57" i="72"/>
  <c r="Z57" i="72"/>
  <c r="Z189" i="72" s="1"/>
  <c r="AA57" i="72"/>
  <c r="AB57" i="72"/>
  <c r="AC57" i="72"/>
  <c r="AC59" i="72"/>
  <c r="AC60" i="72"/>
  <c r="Y65" i="72"/>
  <c r="Z65" i="72"/>
  <c r="AA65" i="72"/>
  <c r="AB65" i="72"/>
  <c r="AC65" i="72"/>
  <c r="Y66" i="72"/>
  <c r="Z66" i="72"/>
  <c r="AA66" i="72"/>
  <c r="AB66" i="72"/>
  <c r="AB72" i="72" s="1"/>
  <c r="AC66" i="72"/>
  <c r="Y69" i="72"/>
  <c r="Z69" i="72"/>
  <c r="AA69" i="72"/>
  <c r="AB69" i="72"/>
  <c r="AC69" i="72"/>
  <c r="AC71" i="72"/>
  <c r="AC72" i="72"/>
  <c r="Y77" i="72"/>
  <c r="Z77" i="72"/>
  <c r="AA77" i="72"/>
  <c r="AB77" i="72"/>
  <c r="AC77" i="72"/>
  <c r="Y78" i="72"/>
  <c r="Z78" i="72"/>
  <c r="AA78" i="72"/>
  <c r="AB78" i="72"/>
  <c r="AB84" i="72" s="1"/>
  <c r="AC78" i="72"/>
  <c r="Y81" i="72"/>
  <c r="Z81" i="72"/>
  <c r="AA81" i="72"/>
  <c r="AB81" i="72"/>
  <c r="AC81" i="72"/>
  <c r="AC83" i="72"/>
  <c r="AC84" i="72"/>
  <c r="Y89" i="72"/>
  <c r="Z89" i="72"/>
  <c r="AA89" i="72"/>
  <c r="AB89" i="72"/>
  <c r="AC89" i="72"/>
  <c r="Y90" i="72"/>
  <c r="Z90" i="72"/>
  <c r="AA90" i="72"/>
  <c r="AB90" i="72"/>
  <c r="AB96" i="72" s="1"/>
  <c r="AC90" i="72"/>
  <c r="AC95" i="72" s="1"/>
  <c r="Y93" i="72"/>
  <c r="Z93" i="72"/>
  <c r="AA93" i="72"/>
  <c r="AB93" i="72"/>
  <c r="AC93" i="72"/>
  <c r="Y101" i="72"/>
  <c r="Z101" i="72"/>
  <c r="AA101" i="72"/>
  <c r="AB101" i="72"/>
  <c r="AC101" i="72"/>
  <c r="Y102" i="72"/>
  <c r="Z102" i="72"/>
  <c r="AA102" i="72"/>
  <c r="AB102" i="72"/>
  <c r="AB108" i="72" s="1"/>
  <c r="AC102" i="72"/>
  <c r="Y105" i="72"/>
  <c r="Z105" i="72"/>
  <c r="AA105" i="72"/>
  <c r="AB105" i="72"/>
  <c r="AC105" i="72"/>
  <c r="AC107" i="72"/>
  <c r="AC108" i="72"/>
  <c r="Y113" i="72"/>
  <c r="Z113" i="72"/>
  <c r="AA113" i="72"/>
  <c r="AB113" i="72"/>
  <c r="AC113" i="72"/>
  <c r="Y114" i="72"/>
  <c r="Z114" i="72"/>
  <c r="AA114" i="72"/>
  <c r="AB114" i="72"/>
  <c r="AB120" i="72" s="1"/>
  <c r="AC114" i="72"/>
  <c r="Y117" i="72"/>
  <c r="Z117" i="72"/>
  <c r="AA117" i="72"/>
  <c r="AB117" i="72"/>
  <c r="AC117" i="72"/>
  <c r="AB119" i="72"/>
  <c r="AC119" i="72"/>
  <c r="AC120" i="72"/>
  <c r="Y125" i="72"/>
  <c r="Z125" i="72"/>
  <c r="AA125" i="72"/>
  <c r="AB125" i="72"/>
  <c r="AC125" i="72"/>
  <c r="Y126" i="72"/>
  <c r="Z126" i="72"/>
  <c r="AA126" i="72"/>
  <c r="AB126" i="72"/>
  <c r="AB132" i="72" s="1"/>
  <c r="AC126" i="72"/>
  <c r="Y129" i="72"/>
  <c r="Z129" i="72"/>
  <c r="AA129" i="72"/>
  <c r="AB129" i="72"/>
  <c r="AC129" i="72"/>
  <c r="AC131" i="72"/>
  <c r="AC132" i="72"/>
  <c r="Y137" i="72"/>
  <c r="Z137" i="72"/>
  <c r="AA137" i="72"/>
  <c r="AB137" i="72"/>
  <c r="AC137" i="72"/>
  <c r="Y138" i="72"/>
  <c r="Z138" i="72"/>
  <c r="AA138" i="72"/>
  <c r="AB138" i="72"/>
  <c r="AB144" i="72" s="1"/>
  <c r="AC138" i="72"/>
  <c r="AC144" i="72" s="1"/>
  <c r="Y141" i="72"/>
  <c r="Z141" i="72"/>
  <c r="AA141" i="72"/>
  <c r="AB141" i="72"/>
  <c r="AC141" i="72"/>
  <c r="AC143" i="72"/>
  <c r="Y149" i="72"/>
  <c r="Z149" i="72"/>
  <c r="AA149" i="72"/>
  <c r="AB149" i="72"/>
  <c r="AC149" i="72"/>
  <c r="Y150" i="72"/>
  <c r="Z150" i="72"/>
  <c r="AA150" i="72"/>
  <c r="AB150" i="72"/>
  <c r="AB156" i="72" s="1"/>
  <c r="AC150" i="72"/>
  <c r="Y153" i="72"/>
  <c r="Z153" i="72"/>
  <c r="AA153" i="72"/>
  <c r="AB153" i="72"/>
  <c r="AC153" i="72"/>
  <c r="AC155" i="72"/>
  <c r="AC156" i="72"/>
  <c r="Y161" i="72"/>
  <c r="Z161" i="72"/>
  <c r="AA161" i="72"/>
  <c r="AB161" i="72"/>
  <c r="AC161" i="72"/>
  <c r="Y162" i="72"/>
  <c r="Z162" i="72"/>
  <c r="AA162" i="72"/>
  <c r="AB162" i="72"/>
  <c r="AB168" i="72" s="1"/>
  <c r="AC162" i="72"/>
  <c r="Y165" i="72"/>
  <c r="Z165" i="72"/>
  <c r="AA165" i="72"/>
  <c r="AB165" i="72"/>
  <c r="AC165" i="72"/>
  <c r="AC167" i="72"/>
  <c r="AC168" i="72"/>
  <c r="Y173" i="72"/>
  <c r="Z173" i="72"/>
  <c r="AA173" i="72"/>
  <c r="AB173" i="72"/>
  <c r="AC173" i="72"/>
  <c r="Y174" i="72"/>
  <c r="Z174" i="72"/>
  <c r="AA174" i="72"/>
  <c r="AB174" i="72"/>
  <c r="AB180" i="72" s="1"/>
  <c r="AC174" i="72"/>
  <c r="Y177" i="72"/>
  <c r="Z177" i="72"/>
  <c r="AA177" i="72"/>
  <c r="AB177" i="72"/>
  <c r="AC177" i="72"/>
  <c r="AC179" i="72"/>
  <c r="AC180" i="72"/>
  <c r="Y183" i="72"/>
  <c r="Z183" i="72"/>
  <c r="AA183" i="72"/>
  <c r="AB183" i="72"/>
  <c r="AC183" i="72"/>
  <c r="Y184" i="72"/>
  <c r="Z184" i="72"/>
  <c r="AA184" i="72"/>
  <c r="AB184" i="72"/>
  <c r="AC184" i="72"/>
  <c r="Y185" i="72"/>
  <c r="AW82" i="45" s="1"/>
  <c r="AC185" i="72"/>
  <c r="AB186" i="72"/>
  <c r="AC186" i="72"/>
  <c r="Y187" i="72"/>
  <c r="Z187" i="72"/>
  <c r="AA187" i="72"/>
  <c r="AB187" i="72"/>
  <c r="AC187" i="72"/>
  <c r="Y189" i="72"/>
  <c r="AW86" i="45" s="1"/>
  <c r="Y17" i="71"/>
  <c r="Z17" i="71"/>
  <c r="AA17" i="71"/>
  <c r="AB17" i="71"/>
  <c r="AC17" i="71"/>
  <c r="Y18" i="71"/>
  <c r="Z18" i="71"/>
  <c r="AA18" i="71"/>
  <c r="AB18" i="71"/>
  <c r="AB23" i="71" s="1"/>
  <c r="AB24" i="71" s="1"/>
  <c r="AC18" i="71"/>
  <c r="Y19" i="71"/>
  <c r="Z19" i="71"/>
  <c r="AA19" i="71"/>
  <c r="AB19" i="71"/>
  <c r="AC19" i="71"/>
  <c r="Y21" i="71"/>
  <c r="Z21" i="71"/>
  <c r="AA21" i="71"/>
  <c r="AB21" i="71"/>
  <c r="AC21" i="71"/>
  <c r="AC23" i="71"/>
  <c r="AC191" i="71" s="1"/>
  <c r="AC24" i="71"/>
  <c r="AC192" i="71" s="1"/>
  <c r="Y29" i="71"/>
  <c r="Z29" i="71"/>
  <c r="AA29" i="71"/>
  <c r="AB29" i="71"/>
  <c r="AC29" i="71"/>
  <c r="Y30" i="71"/>
  <c r="Z30" i="71"/>
  <c r="AA30" i="71"/>
  <c r="AB30" i="71"/>
  <c r="AC30" i="71"/>
  <c r="AC36" i="71" s="1"/>
  <c r="Y31" i="71"/>
  <c r="Z31" i="71"/>
  <c r="AA31" i="71"/>
  <c r="AB31" i="71"/>
  <c r="AC31" i="71"/>
  <c r="Y33" i="71"/>
  <c r="Z33" i="71"/>
  <c r="AA33" i="71"/>
  <c r="AB33" i="71"/>
  <c r="AC33" i="71"/>
  <c r="Y41" i="71"/>
  <c r="Z41" i="71"/>
  <c r="AA41" i="71"/>
  <c r="AB41" i="71"/>
  <c r="AC41" i="71"/>
  <c r="Y42" i="71"/>
  <c r="Z42" i="71"/>
  <c r="AA42" i="71"/>
  <c r="AB42" i="71"/>
  <c r="AC42" i="71"/>
  <c r="Y43" i="71"/>
  <c r="Z43" i="71"/>
  <c r="AA43" i="71"/>
  <c r="AB43" i="71"/>
  <c r="AB187" i="71" s="1"/>
  <c r="AC43" i="71"/>
  <c r="Y45" i="71"/>
  <c r="Z45" i="71"/>
  <c r="Z189" i="71" s="1"/>
  <c r="AA45" i="71"/>
  <c r="AA189" i="71" s="1"/>
  <c r="Q86" i="45" s="1"/>
  <c r="AB45" i="71"/>
  <c r="AC45" i="71"/>
  <c r="AB47" i="71"/>
  <c r="AB48" i="71" s="1"/>
  <c r="AC47" i="71"/>
  <c r="AC48" i="71"/>
  <c r="Y53" i="71"/>
  <c r="Z53" i="71"/>
  <c r="AA53" i="71"/>
  <c r="AB53" i="71"/>
  <c r="AC53" i="71"/>
  <c r="Y54" i="71"/>
  <c r="Z54" i="71"/>
  <c r="AA54" i="71"/>
  <c r="AB54" i="71"/>
  <c r="AC54" i="71"/>
  <c r="AC60" i="71" s="1"/>
  <c r="Y55" i="71"/>
  <c r="Z55" i="71"/>
  <c r="AA55" i="71"/>
  <c r="AB55" i="71"/>
  <c r="AC55" i="71"/>
  <c r="Y57" i="71"/>
  <c r="Z57" i="71"/>
  <c r="AA57" i="71"/>
  <c r="AB57" i="71"/>
  <c r="AC57" i="71"/>
  <c r="Y65" i="71"/>
  <c r="Z65" i="71"/>
  <c r="AA65" i="71"/>
  <c r="AB65" i="71"/>
  <c r="AC65" i="71"/>
  <c r="Y66" i="71"/>
  <c r="Z66" i="71"/>
  <c r="AA66" i="71"/>
  <c r="AB66" i="71"/>
  <c r="AB72" i="71" s="1"/>
  <c r="AC66" i="71"/>
  <c r="Y67" i="71"/>
  <c r="Z67" i="71"/>
  <c r="AA67" i="71"/>
  <c r="AB67" i="71"/>
  <c r="AC67" i="71"/>
  <c r="Y69" i="71"/>
  <c r="Z69" i="71"/>
  <c r="AA69" i="71"/>
  <c r="AB69" i="71"/>
  <c r="AC69" i="71"/>
  <c r="AC71" i="71"/>
  <c r="AC72" i="71"/>
  <c r="Y77" i="71"/>
  <c r="Z77" i="71"/>
  <c r="AA77" i="71"/>
  <c r="AB77" i="71"/>
  <c r="AC77" i="71"/>
  <c r="Y78" i="71"/>
  <c r="Z78" i="71"/>
  <c r="AA78" i="71"/>
  <c r="AB78" i="71"/>
  <c r="AC78" i="71"/>
  <c r="AC84" i="71" s="1"/>
  <c r="Y79" i="71"/>
  <c r="Z79" i="71"/>
  <c r="AA79" i="71"/>
  <c r="AB79" i="71"/>
  <c r="AC79" i="71"/>
  <c r="Y81" i="71"/>
  <c r="Z81" i="71"/>
  <c r="AA81" i="71"/>
  <c r="AB81" i="71"/>
  <c r="AC81" i="71"/>
  <c r="Y89" i="71"/>
  <c r="Z89" i="71"/>
  <c r="AA89" i="71"/>
  <c r="AB89" i="71"/>
  <c r="AC89" i="71"/>
  <c r="Y90" i="71"/>
  <c r="Z90" i="71"/>
  <c r="AA90" i="71"/>
  <c r="AB90" i="71"/>
  <c r="AB95" i="71" s="1"/>
  <c r="AC90" i="71"/>
  <c r="Y91" i="71"/>
  <c r="Z91" i="71"/>
  <c r="AA91" i="71"/>
  <c r="AB91" i="71"/>
  <c r="AC91" i="71"/>
  <c r="Y93" i="71"/>
  <c r="Z93" i="71"/>
  <c r="AA93" i="71"/>
  <c r="AB93" i="71"/>
  <c r="AC93" i="71"/>
  <c r="AC95" i="71"/>
  <c r="AC96" i="71"/>
  <c r="Y101" i="71"/>
  <c r="Z101" i="71"/>
  <c r="AA101" i="71"/>
  <c r="AB101" i="71"/>
  <c r="AC101" i="71"/>
  <c r="Y102" i="71"/>
  <c r="Z102" i="71"/>
  <c r="AA102" i="71"/>
  <c r="AB102" i="71"/>
  <c r="AC102" i="71"/>
  <c r="AC108" i="71" s="1"/>
  <c r="Y103" i="71"/>
  <c r="Y187" i="71" s="1"/>
  <c r="O84" i="45" s="1"/>
  <c r="BN84" i="45" s="1"/>
  <c r="Z103" i="71"/>
  <c r="AA103" i="71"/>
  <c r="AB103" i="71"/>
  <c r="AC103" i="71"/>
  <c r="Y105" i="71"/>
  <c r="Z105" i="71"/>
  <c r="AA105" i="71"/>
  <c r="AB105" i="71"/>
  <c r="AC105" i="71"/>
  <c r="Y113" i="71"/>
  <c r="Z113" i="71"/>
  <c r="AA113" i="71"/>
  <c r="AB113" i="71"/>
  <c r="AC113" i="71"/>
  <c r="Y114" i="71"/>
  <c r="Z114" i="71"/>
  <c r="AA114" i="71"/>
  <c r="AB114" i="71"/>
  <c r="AB119" i="71" s="1"/>
  <c r="AB120" i="71" s="1"/>
  <c r="AC114" i="71"/>
  <c r="Y115" i="71"/>
  <c r="Z115" i="71"/>
  <c r="AA115" i="71"/>
  <c r="AB115" i="71"/>
  <c r="AC115" i="71"/>
  <c r="Y117" i="71"/>
  <c r="Z117" i="71"/>
  <c r="AA117" i="71"/>
  <c r="AB117" i="71"/>
  <c r="AC117" i="71"/>
  <c r="AC119" i="71"/>
  <c r="AC120" i="71"/>
  <c r="Y125" i="71"/>
  <c r="Z125" i="71"/>
  <c r="AA125" i="71"/>
  <c r="AB125" i="71"/>
  <c r="AC125" i="71"/>
  <c r="Y126" i="71"/>
  <c r="Z126" i="71"/>
  <c r="AA126" i="71"/>
  <c r="AB126" i="71"/>
  <c r="AC126" i="71"/>
  <c r="AC132" i="71" s="1"/>
  <c r="Y127" i="71"/>
  <c r="Z127" i="71"/>
  <c r="AA127" i="71"/>
  <c r="AB127" i="71"/>
  <c r="AC127" i="71"/>
  <c r="Y129" i="71"/>
  <c r="Z129" i="71"/>
  <c r="AA129" i="71"/>
  <c r="AB129" i="71"/>
  <c r="AC129" i="71"/>
  <c r="Y137" i="71"/>
  <c r="Z137" i="71"/>
  <c r="AA137" i="71"/>
  <c r="AB137" i="71"/>
  <c r="AC137" i="71"/>
  <c r="Y138" i="71"/>
  <c r="Z138" i="71"/>
  <c r="AA138" i="71"/>
  <c r="AB138" i="71"/>
  <c r="AB143" i="71" s="1"/>
  <c r="AB144" i="71" s="1"/>
  <c r="AC138" i="71"/>
  <c r="Y139" i="71"/>
  <c r="Z139" i="71"/>
  <c r="AA139" i="71"/>
  <c r="AB139" i="71"/>
  <c r="AC139" i="71"/>
  <c r="Y141" i="71"/>
  <c r="Z141" i="71"/>
  <c r="AA141" i="71"/>
  <c r="AB141" i="71"/>
  <c r="AC141" i="71"/>
  <c r="AC143" i="71"/>
  <c r="AC144" i="71"/>
  <c r="Y149" i="71"/>
  <c r="Z149" i="71"/>
  <c r="AA149" i="71"/>
  <c r="AB149" i="71"/>
  <c r="AC149" i="71"/>
  <c r="Y150" i="71"/>
  <c r="Z150" i="71"/>
  <c r="AA150" i="71"/>
  <c r="AB150" i="71"/>
  <c r="AC150" i="71"/>
  <c r="AC156" i="71" s="1"/>
  <c r="Y151" i="71"/>
  <c r="Z151" i="71"/>
  <c r="AA151" i="71"/>
  <c r="AB151" i="71"/>
  <c r="AC151" i="71"/>
  <c r="Y153" i="71"/>
  <c r="Z153" i="71"/>
  <c r="AA153" i="71"/>
  <c r="AB153" i="71"/>
  <c r="AC153" i="71"/>
  <c r="Y161" i="71"/>
  <c r="Z161" i="71"/>
  <c r="AA161" i="71"/>
  <c r="AB161" i="71"/>
  <c r="AC161" i="71"/>
  <c r="Y162" i="71"/>
  <c r="Z162" i="71"/>
  <c r="AA162" i="71"/>
  <c r="AB162" i="71"/>
  <c r="AC162" i="71"/>
  <c r="Y163" i="71"/>
  <c r="Z163" i="71"/>
  <c r="AA163" i="71"/>
  <c r="AB163" i="71"/>
  <c r="AC163" i="71"/>
  <c r="Y165" i="71"/>
  <c r="Z165" i="71"/>
  <c r="AA165" i="71"/>
  <c r="AB165" i="71"/>
  <c r="AC165" i="71"/>
  <c r="AB167" i="71"/>
  <c r="AB168" i="71" s="1"/>
  <c r="AC167" i="71"/>
  <c r="AC168" i="71"/>
  <c r="Y173" i="71"/>
  <c r="Z173" i="71"/>
  <c r="AA173" i="71"/>
  <c r="AB173" i="71"/>
  <c r="AC173" i="71"/>
  <c r="Y174" i="71"/>
  <c r="Z174" i="71"/>
  <c r="AA174" i="71"/>
  <c r="AB174" i="71"/>
  <c r="AC174" i="71"/>
  <c r="AC180" i="71" s="1"/>
  <c r="Y175" i="71"/>
  <c r="Z175" i="71"/>
  <c r="AA175" i="71"/>
  <c r="AB175" i="71"/>
  <c r="AC175" i="71"/>
  <c r="Y177" i="71"/>
  <c r="Z177" i="71"/>
  <c r="AA177" i="71"/>
  <c r="AB177" i="71"/>
  <c r="AC177" i="71"/>
  <c r="Y183" i="71"/>
  <c r="Z183" i="71"/>
  <c r="AA183" i="71"/>
  <c r="AB183" i="71"/>
  <c r="AC183" i="71"/>
  <c r="Y184" i="71"/>
  <c r="Z184" i="71"/>
  <c r="AA184" i="71"/>
  <c r="AB184" i="71"/>
  <c r="AC184" i="71"/>
  <c r="AC185" i="71"/>
  <c r="Z186" i="71"/>
  <c r="AC186" i="71"/>
  <c r="Z187" i="71"/>
  <c r="AC187" i="71"/>
  <c r="Y189" i="71"/>
  <c r="O86" i="45" s="1"/>
  <c r="AC189" i="71"/>
  <c r="Y16" i="70"/>
  <c r="Z16" i="70"/>
  <c r="AA16" i="70"/>
  <c r="AB16" i="70"/>
  <c r="AC16" i="70"/>
  <c r="Y17" i="70"/>
  <c r="Z17" i="70"/>
  <c r="AA17" i="70"/>
  <c r="AB17" i="70"/>
  <c r="AB185" i="70" s="1"/>
  <c r="AC17" i="70"/>
  <c r="Y18" i="70"/>
  <c r="Z18" i="70"/>
  <c r="AA18" i="70"/>
  <c r="AB18" i="70"/>
  <c r="AC18" i="70"/>
  <c r="AC186" i="70" s="1"/>
  <c r="Y19" i="70"/>
  <c r="Z19" i="70"/>
  <c r="AA19" i="70"/>
  <c r="AA187" i="70" s="1"/>
  <c r="AH99" i="45" s="1"/>
  <c r="AB19" i="70"/>
  <c r="AC19" i="70"/>
  <c r="Y21" i="70"/>
  <c r="Z21" i="70"/>
  <c r="AA21" i="70"/>
  <c r="AB21" i="70"/>
  <c r="AC21" i="70"/>
  <c r="Y28" i="70"/>
  <c r="Z28" i="70"/>
  <c r="AA28" i="70"/>
  <c r="AB28" i="70"/>
  <c r="AC28" i="70"/>
  <c r="Y29" i="70"/>
  <c r="Z29" i="70"/>
  <c r="AA29" i="70"/>
  <c r="AB29" i="70"/>
  <c r="AC29" i="70"/>
  <c r="Y30" i="70"/>
  <c r="Z30" i="70"/>
  <c r="AA30" i="70"/>
  <c r="AB30" i="70"/>
  <c r="AC30" i="70"/>
  <c r="Y31" i="70"/>
  <c r="Z31" i="70"/>
  <c r="AA31" i="70"/>
  <c r="AB31" i="70"/>
  <c r="AC31" i="70"/>
  <c r="Y33" i="70"/>
  <c r="Z33" i="70"/>
  <c r="AA33" i="70"/>
  <c r="AB33" i="70"/>
  <c r="AC33" i="70"/>
  <c r="Y40" i="70"/>
  <c r="Z40" i="70"/>
  <c r="AA40" i="70"/>
  <c r="AB40" i="70"/>
  <c r="AC40" i="70"/>
  <c r="Y41" i="70"/>
  <c r="Z41" i="70"/>
  <c r="AA41" i="70"/>
  <c r="AB41" i="70"/>
  <c r="AC41" i="70"/>
  <c r="Y42" i="70"/>
  <c r="Y186" i="70" s="1"/>
  <c r="AF98" i="45" s="1"/>
  <c r="Z42" i="70"/>
  <c r="AA42" i="70"/>
  <c r="AB42" i="70"/>
  <c r="AC42" i="70"/>
  <c r="Y43" i="70"/>
  <c r="Z43" i="70"/>
  <c r="AA43" i="70"/>
  <c r="AB43" i="70"/>
  <c r="AC43" i="70"/>
  <c r="Y45" i="70"/>
  <c r="Z45" i="70"/>
  <c r="Z189" i="70" s="1"/>
  <c r="AA45" i="70"/>
  <c r="AB45" i="70"/>
  <c r="AC45" i="70"/>
  <c r="Y52" i="70"/>
  <c r="Z52" i="70"/>
  <c r="AA52" i="70"/>
  <c r="AB52" i="70"/>
  <c r="AC52" i="70"/>
  <c r="Y53" i="70"/>
  <c r="Z53" i="70"/>
  <c r="AA53" i="70"/>
  <c r="AA185" i="70" s="1"/>
  <c r="AH97" i="45" s="1"/>
  <c r="AB53" i="70"/>
  <c r="AC53" i="70"/>
  <c r="Y54" i="70"/>
  <c r="Z54" i="70"/>
  <c r="AA54" i="70"/>
  <c r="AB54" i="70"/>
  <c r="AC54" i="70"/>
  <c r="Y55" i="70"/>
  <c r="Z55" i="70"/>
  <c r="AA55" i="70"/>
  <c r="AB55" i="70"/>
  <c r="AC55" i="70"/>
  <c r="Y57" i="70"/>
  <c r="Z57" i="70"/>
  <c r="AA57" i="70"/>
  <c r="AB57" i="70"/>
  <c r="AC57" i="70"/>
  <c r="Y64" i="70"/>
  <c r="Z64" i="70"/>
  <c r="AA64" i="70"/>
  <c r="AB64" i="70"/>
  <c r="AC64" i="70"/>
  <c r="Y65" i="70"/>
  <c r="Z65" i="70"/>
  <c r="AA65" i="70"/>
  <c r="AB65" i="70"/>
  <c r="AC65" i="70"/>
  <c r="Y66" i="70"/>
  <c r="Z66" i="70"/>
  <c r="Z186" i="70" s="1"/>
  <c r="AA66" i="70"/>
  <c r="AB66" i="70"/>
  <c r="AC66" i="70"/>
  <c r="Y67" i="70"/>
  <c r="Z67" i="70"/>
  <c r="AA67" i="70"/>
  <c r="AB67" i="70"/>
  <c r="AC67" i="70"/>
  <c r="Y69" i="70"/>
  <c r="Z69" i="70"/>
  <c r="AA69" i="70"/>
  <c r="AB69" i="70"/>
  <c r="AC69" i="70"/>
  <c r="Y76" i="70"/>
  <c r="Z76" i="70"/>
  <c r="Z184" i="70" s="1"/>
  <c r="AA76" i="70"/>
  <c r="AB76" i="70"/>
  <c r="AC76" i="70"/>
  <c r="Y77" i="70"/>
  <c r="Z77" i="70"/>
  <c r="AA77" i="70"/>
  <c r="AB77" i="70"/>
  <c r="AC77" i="70"/>
  <c r="Y78" i="70"/>
  <c r="Z78" i="70"/>
  <c r="AA78" i="70"/>
  <c r="AB78" i="70"/>
  <c r="AC78" i="70"/>
  <c r="Y79" i="70"/>
  <c r="Z79" i="70"/>
  <c r="AA79" i="70"/>
  <c r="AB79" i="70"/>
  <c r="AC79" i="70"/>
  <c r="Y81" i="70"/>
  <c r="Z81" i="70"/>
  <c r="AA81" i="70"/>
  <c r="AB81" i="70"/>
  <c r="AC81" i="70"/>
  <c r="Y88" i="70"/>
  <c r="Z88" i="70"/>
  <c r="AA88" i="70"/>
  <c r="AB88" i="70"/>
  <c r="AC88" i="70"/>
  <c r="Y89" i="70"/>
  <c r="Z89" i="70"/>
  <c r="AA89" i="70"/>
  <c r="AB89" i="70"/>
  <c r="AC89" i="70"/>
  <c r="Y90" i="70"/>
  <c r="Z90" i="70"/>
  <c r="AA90" i="70"/>
  <c r="AB90" i="70"/>
  <c r="AC90" i="70"/>
  <c r="Y91" i="70"/>
  <c r="Z91" i="70"/>
  <c r="AA91" i="70"/>
  <c r="AB91" i="70"/>
  <c r="AC91" i="70"/>
  <c r="Y93" i="70"/>
  <c r="Z93" i="70"/>
  <c r="AA93" i="70"/>
  <c r="AB93" i="70"/>
  <c r="AC93" i="70"/>
  <c r="Y100" i="70"/>
  <c r="Z100" i="70"/>
  <c r="AA100" i="70"/>
  <c r="AB100" i="70"/>
  <c r="AC100" i="70"/>
  <c r="Y101" i="70"/>
  <c r="Z101" i="70"/>
  <c r="AA101" i="70"/>
  <c r="AB101" i="70"/>
  <c r="AC101" i="70"/>
  <c r="Y102" i="70"/>
  <c r="Z102" i="70"/>
  <c r="AA102" i="70"/>
  <c r="AB102" i="70"/>
  <c r="AC102" i="70"/>
  <c r="Y103" i="70"/>
  <c r="Z103" i="70"/>
  <c r="Z187" i="70" s="1"/>
  <c r="AA103" i="70"/>
  <c r="AB103" i="70"/>
  <c r="AC103" i="70"/>
  <c r="Y105" i="70"/>
  <c r="Z105" i="70"/>
  <c r="AA105" i="70"/>
  <c r="AB105" i="70"/>
  <c r="AC105" i="70"/>
  <c r="Y112" i="70"/>
  <c r="Z112" i="70"/>
  <c r="AA112" i="70"/>
  <c r="AB112" i="70"/>
  <c r="AC112" i="70"/>
  <c r="Y113" i="70"/>
  <c r="Z113" i="70"/>
  <c r="AA113" i="70"/>
  <c r="AB113" i="70"/>
  <c r="AC113" i="70"/>
  <c r="Y114" i="70"/>
  <c r="Z114" i="70"/>
  <c r="AA114" i="70"/>
  <c r="AB114" i="70"/>
  <c r="AC114" i="70"/>
  <c r="Y115" i="70"/>
  <c r="Z115" i="70"/>
  <c r="AA115" i="70"/>
  <c r="AB115" i="70"/>
  <c r="AC115" i="70"/>
  <c r="Y117" i="70"/>
  <c r="Z117" i="70"/>
  <c r="AA117" i="70"/>
  <c r="AB117" i="70"/>
  <c r="AC117" i="70"/>
  <c r="Y124" i="70"/>
  <c r="Z124" i="70"/>
  <c r="AA124" i="70"/>
  <c r="AB124" i="70"/>
  <c r="AC124" i="70"/>
  <c r="Y125" i="70"/>
  <c r="Z125" i="70"/>
  <c r="AA125" i="70"/>
  <c r="AB125" i="70"/>
  <c r="AC125" i="70"/>
  <c r="Y126" i="70"/>
  <c r="Z126" i="70"/>
  <c r="AA126" i="70"/>
  <c r="AB126" i="70"/>
  <c r="AC126" i="70"/>
  <c r="Y127" i="70"/>
  <c r="Z127" i="70"/>
  <c r="AA127" i="70"/>
  <c r="AB127" i="70"/>
  <c r="AC127" i="70"/>
  <c r="Y129" i="70"/>
  <c r="Z129" i="70"/>
  <c r="AA129" i="70"/>
  <c r="AB129" i="70"/>
  <c r="AC129" i="70"/>
  <c r="Y136" i="70"/>
  <c r="Z136" i="70"/>
  <c r="AA136" i="70"/>
  <c r="AB136" i="70"/>
  <c r="AC136" i="70"/>
  <c r="Y137" i="70"/>
  <c r="Z137" i="70"/>
  <c r="AA137" i="70"/>
  <c r="AB137" i="70"/>
  <c r="AC137" i="70"/>
  <c r="Y138" i="70"/>
  <c r="Z138" i="70"/>
  <c r="AA138" i="70"/>
  <c r="AB138" i="70"/>
  <c r="AC138" i="70"/>
  <c r="Y139" i="70"/>
  <c r="Z139" i="70"/>
  <c r="AA139" i="70"/>
  <c r="AB139" i="70"/>
  <c r="AC139" i="70"/>
  <c r="Y141" i="70"/>
  <c r="Z141" i="70"/>
  <c r="AA141" i="70"/>
  <c r="AB141" i="70"/>
  <c r="AC141" i="70"/>
  <c r="Y148" i="70"/>
  <c r="Z148" i="70"/>
  <c r="AA148" i="70"/>
  <c r="AB148" i="70"/>
  <c r="AC148" i="70"/>
  <c r="Y149" i="70"/>
  <c r="Z149" i="70"/>
  <c r="AA149" i="70"/>
  <c r="AB149" i="70"/>
  <c r="AC149" i="70"/>
  <c r="Y150" i="70"/>
  <c r="Z150" i="70"/>
  <c r="AA150" i="70"/>
  <c r="AB150" i="70"/>
  <c r="AC150" i="70"/>
  <c r="Y151" i="70"/>
  <c r="Z151" i="70"/>
  <c r="AA151" i="70"/>
  <c r="AB151" i="70"/>
  <c r="AC151" i="70"/>
  <c r="Y153" i="70"/>
  <c r="Z153" i="70"/>
  <c r="AA153" i="70"/>
  <c r="AB153" i="70"/>
  <c r="AC153" i="70"/>
  <c r="Y160" i="70"/>
  <c r="Z160" i="70"/>
  <c r="AA160" i="70"/>
  <c r="AB160" i="70"/>
  <c r="AC160" i="70"/>
  <c r="Y161" i="70"/>
  <c r="Z161" i="70"/>
  <c r="AA161" i="70"/>
  <c r="AB161" i="70"/>
  <c r="AC161" i="70"/>
  <c r="Y162" i="70"/>
  <c r="Z162" i="70"/>
  <c r="AA162" i="70"/>
  <c r="AB162" i="70"/>
  <c r="AC162" i="70"/>
  <c r="Y163" i="70"/>
  <c r="Z163" i="70"/>
  <c r="AA163" i="70"/>
  <c r="AB163" i="70"/>
  <c r="AC163" i="70"/>
  <c r="Y165" i="70"/>
  <c r="Z165" i="70"/>
  <c r="AA165" i="70"/>
  <c r="AB165" i="70"/>
  <c r="AC165" i="70"/>
  <c r="Y172" i="70"/>
  <c r="Z172" i="70"/>
  <c r="AA172" i="70"/>
  <c r="AB172" i="70"/>
  <c r="AC172" i="70"/>
  <c r="Y173" i="70"/>
  <c r="Z173" i="70"/>
  <c r="AA173" i="70"/>
  <c r="AB173" i="70"/>
  <c r="AC173" i="70"/>
  <c r="Y174" i="70"/>
  <c r="Z174" i="70"/>
  <c r="AA174" i="70"/>
  <c r="AB174" i="70"/>
  <c r="AC174" i="70"/>
  <c r="Y175" i="70"/>
  <c r="Z175" i="70"/>
  <c r="AA175" i="70"/>
  <c r="AB175" i="70"/>
  <c r="AC175" i="70"/>
  <c r="Y177" i="70"/>
  <c r="Z177" i="70"/>
  <c r="AA177" i="70"/>
  <c r="AB177" i="70"/>
  <c r="AC177" i="70"/>
  <c r="Y184" i="70"/>
  <c r="AF96" i="45" s="1"/>
  <c r="AC184" i="70"/>
  <c r="AC185" i="70"/>
  <c r="Y187" i="70"/>
  <c r="AF99" i="45" s="1"/>
  <c r="AC187" i="70"/>
  <c r="AC189" i="70"/>
  <c r="Y17" i="69"/>
  <c r="Z17" i="69"/>
  <c r="Z185" i="69" s="1"/>
  <c r="AA17" i="69"/>
  <c r="AB17" i="69"/>
  <c r="AC17" i="69"/>
  <c r="Y18" i="69"/>
  <c r="Z18" i="69"/>
  <c r="AA18" i="69"/>
  <c r="AB18" i="69"/>
  <c r="AC18" i="69"/>
  <c r="Y19" i="69"/>
  <c r="Z19" i="69"/>
  <c r="AA19" i="69"/>
  <c r="AB19" i="69"/>
  <c r="AB187" i="69" s="1"/>
  <c r="AC19" i="69"/>
  <c r="AC187" i="69" s="1"/>
  <c r="Y21" i="69"/>
  <c r="Z21" i="69"/>
  <c r="Z189" i="69" s="1"/>
  <c r="AA21" i="69"/>
  <c r="AB21" i="69"/>
  <c r="AC21" i="69"/>
  <c r="AC24" i="69"/>
  <c r="AC192" i="69" s="1"/>
  <c r="Y29" i="69"/>
  <c r="Z29" i="69"/>
  <c r="AA29" i="69"/>
  <c r="AB29" i="69"/>
  <c r="AC29" i="69"/>
  <c r="Y30" i="69"/>
  <c r="Z30" i="69"/>
  <c r="AA30" i="69"/>
  <c r="AB30" i="69"/>
  <c r="AC30" i="69"/>
  <c r="Y31" i="69"/>
  <c r="Z31" i="69"/>
  <c r="AA31" i="69"/>
  <c r="AB31" i="69"/>
  <c r="AC31" i="69"/>
  <c r="Y33" i="69"/>
  <c r="Z33" i="69"/>
  <c r="AA33" i="69"/>
  <c r="AB33" i="69"/>
  <c r="AC33" i="69"/>
  <c r="AC36" i="69"/>
  <c r="Y41" i="69"/>
  <c r="Z41" i="69"/>
  <c r="AA41" i="69"/>
  <c r="AB41" i="69"/>
  <c r="AC41" i="69"/>
  <c r="Y42" i="69"/>
  <c r="Z42" i="69"/>
  <c r="AA42" i="69"/>
  <c r="AB42" i="69"/>
  <c r="AC42" i="69"/>
  <c r="Y43" i="69"/>
  <c r="Y187" i="69" s="1"/>
  <c r="AW99" i="45" s="1"/>
  <c r="Z43" i="69"/>
  <c r="Z187" i="69" s="1"/>
  <c r="AA43" i="69"/>
  <c r="AB43" i="69"/>
  <c r="AC43" i="69"/>
  <c r="Y45" i="69"/>
  <c r="Z45" i="69"/>
  <c r="AA45" i="69"/>
  <c r="AB45" i="69"/>
  <c r="AC45" i="69"/>
  <c r="AC48" i="69"/>
  <c r="Y53" i="69"/>
  <c r="Z53" i="69"/>
  <c r="AA53" i="69"/>
  <c r="AB53" i="69"/>
  <c r="AC53" i="69"/>
  <c r="Y54" i="69"/>
  <c r="Z54" i="69"/>
  <c r="AA54" i="69"/>
  <c r="AB54" i="69"/>
  <c r="AC54" i="69"/>
  <c r="AC60" i="69" s="1"/>
  <c r="Y55" i="69"/>
  <c r="Z55" i="69"/>
  <c r="AA55" i="69"/>
  <c r="AB55" i="69"/>
  <c r="AC55" i="69"/>
  <c r="Y57" i="69"/>
  <c r="Z57" i="69"/>
  <c r="AA57" i="69"/>
  <c r="AB57" i="69"/>
  <c r="AC57" i="69"/>
  <c r="Y65" i="69"/>
  <c r="Z65" i="69"/>
  <c r="AA65" i="69"/>
  <c r="AB65" i="69"/>
  <c r="AC65" i="69"/>
  <c r="Y66" i="69"/>
  <c r="Z66" i="69"/>
  <c r="AA66" i="69"/>
  <c r="AB66" i="69"/>
  <c r="AC66" i="69"/>
  <c r="Y67" i="69"/>
  <c r="Z67" i="69"/>
  <c r="AA67" i="69"/>
  <c r="AB67" i="69"/>
  <c r="AC67" i="69"/>
  <c r="Y69" i="69"/>
  <c r="Z69" i="69"/>
  <c r="AA69" i="69"/>
  <c r="AB69" i="69"/>
  <c r="AC69" i="69"/>
  <c r="AC72" i="69"/>
  <c r="Y77" i="69"/>
  <c r="Z77" i="69"/>
  <c r="AA77" i="69"/>
  <c r="AB77" i="69"/>
  <c r="AC77" i="69"/>
  <c r="Y78" i="69"/>
  <c r="Z78" i="69"/>
  <c r="AA78" i="69"/>
  <c r="AB78" i="69"/>
  <c r="AC78" i="69"/>
  <c r="Y79" i="69"/>
  <c r="Z79" i="69"/>
  <c r="AA79" i="69"/>
  <c r="AB79" i="69"/>
  <c r="AC79" i="69"/>
  <c r="Y81" i="69"/>
  <c r="Z81" i="69"/>
  <c r="AA81" i="69"/>
  <c r="AB81" i="69"/>
  <c r="AC81" i="69"/>
  <c r="AC84" i="69"/>
  <c r="Y89" i="69"/>
  <c r="Z89" i="69"/>
  <c r="AA89" i="69"/>
  <c r="AB89" i="69"/>
  <c r="AC89" i="69"/>
  <c r="Y90" i="69"/>
  <c r="Z90" i="69"/>
  <c r="AA90" i="69"/>
  <c r="AB90" i="69"/>
  <c r="AC90" i="69"/>
  <c r="Y91" i="69"/>
  <c r="Z91" i="69"/>
  <c r="AA91" i="69"/>
  <c r="AB91" i="69"/>
  <c r="AC91" i="69"/>
  <c r="Y93" i="69"/>
  <c r="Z93" i="69"/>
  <c r="AA93" i="69"/>
  <c r="AB93" i="69"/>
  <c r="AC93" i="69"/>
  <c r="AC96" i="69"/>
  <c r="Y101" i="69"/>
  <c r="Z101" i="69"/>
  <c r="AA101" i="69"/>
  <c r="AB101" i="69"/>
  <c r="AC101" i="69"/>
  <c r="Y102" i="69"/>
  <c r="Y186" i="69" s="1"/>
  <c r="AW98" i="45" s="1"/>
  <c r="Z102" i="69"/>
  <c r="AA102" i="69"/>
  <c r="AB102" i="69"/>
  <c r="AC102" i="69"/>
  <c r="AC108" i="69" s="1"/>
  <c r="Y103" i="69"/>
  <c r="Z103" i="69"/>
  <c r="AA103" i="69"/>
  <c r="AB103" i="69"/>
  <c r="AC103" i="69"/>
  <c r="Y105" i="69"/>
  <c r="Z105" i="69"/>
  <c r="AA105" i="69"/>
  <c r="AB105" i="69"/>
  <c r="AC105" i="69"/>
  <c r="Y113" i="69"/>
  <c r="Z113" i="69"/>
  <c r="AA113" i="69"/>
  <c r="AB113" i="69"/>
  <c r="AC113" i="69"/>
  <c r="Y114" i="69"/>
  <c r="Z114" i="69"/>
  <c r="AA114" i="69"/>
  <c r="AB114" i="69"/>
  <c r="AC114" i="69"/>
  <c r="Y115" i="69"/>
  <c r="Z115" i="69"/>
  <c r="AA115" i="69"/>
  <c r="AB115" i="69"/>
  <c r="AC115" i="69"/>
  <c r="Y117" i="69"/>
  <c r="Z117" i="69"/>
  <c r="AA117" i="69"/>
  <c r="AB117" i="69"/>
  <c r="AC117" i="69"/>
  <c r="AC120" i="69"/>
  <c r="Y125" i="69"/>
  <c r="Z125" i="69"/>
  <c r="AA125" i="69"/>
  <c r="AB125" i="69"/>
  <c r="AC125" i="69"/>
  <c r="Y126" i="69"/>
  <c r="Z126" i="69"/>
  <c r="AA126" i="69"/>
  <c r="AB126" i="69"/>
  <c r="AC126" i="69"/>
  <c r="Y127" i="69"/>
  <c r="Z127" i="69"/>
  <c r="AA127" i="69"/>
  <c r="AB127" i="69"/>
  <c r="AC127" i="69"/>
  <c r="Y129" i="69"/>
  <c r="Z129" i="69"/>
  <c r="AA129" i="69"/>
  <c r="AB129" i="69"/>
  <c r="AC129" i="69"/>
  <c r="AC132" i="69"/>
  <c r="Y137" i="69"/>
  <c r="Z137" i="69"/>
  <c r="AA137" i="69"/>
  <c r="AB137" i="69"/>
  <c r="AC137" i="69"/>
  <c r="Y138" i="69"/>
  <c r="Z138" i="69"/>
  <c r="AA138" i="69"/>
  <c r="AB138" i="69"/>
  <c r="AC138" i="69"/>
  <c r="Y139" i="69"/>
  <c r="Z139" i="69"/>
  <c r="AA139" i="69"/>
  <c r="AB139" i="69"/>
  <c r="AC139" i="69"/>
  <c r="Y141" i="69"/>
  <c r="Z141" i="69"/>
  <c r="AA141" i="69"/>
  <c r="AB141" i="69"/>
  <c r="AC141" i="69"/>
  <c r="AC144" i="69"/>
  <c r="Y149" i="69"/>
  <c r="Z149" i="69"/>
  <c r="AA149" i="69"/>
  <c r="AB149" i="69"/>
  <c r="AC149" i="69"/>
  <c r="Y150" i="69"/>
  <c r="Z150" i="69"/>
  <c r="AA150" i="69"/>
  <c r="AB150" i="69"/>
  <c r="AC150" i="69"/>
  <c r="AC156" i="69" s="1"/>
  <c r="Y151" i="69"/>
  <c r="Z151" i="69"/>
  <c r="AA151" i="69"/>
  <c r="AB151" i="69"/>
  <c r="AC151" i="69"/>
  <c r="Y153" i="69"/>
  <c r="Z153" i="69"/>
  <c r="AA153" i="69"/>
  <c r="AB153" i="69"/>
  <c r="AC153" i="69"/>
  <c r="Y161" i="69"/>
  <c r="Z161" i="69"/>
  <c r="AA161" i="69"/>
  <c r="AB161" i="69"/>
  <c r="AB185" i="69" s="1"/>
  <c r="AC161" i="69"/>
  <c r="Y162" i="69"/>
  <c r="Z162" i="69"/>
  <c r="AA162" i="69"/>
  <c r="AB162" i="69"/>
  <c r="AC162" i="69"/>
  <c r="Y163" i="69"/>
  <c r="Z163" i="69"/>
  <c r="AA163" i="69"/>
  <c r="AB163" i="69"/>
  <c r="AC163" i="69"/>
  <c r="Y165" i="69"/>
  <c r="Z165" i="69"/>
  <c r="AA165" i="69"/>
  <c r="AB165" i="69"/>
  <c r="AC165" i="69"/>
  <c r="AC168" i="69"/>
  <c r="Y173" i="69"/>
  <c r="Z173" i="69"/>
  <c r="AA173" i="69"/>
  <c r="AB173" i="69"/>
  <c r="AC173" i="69"/>
  <c r="Y174" i="69"/>
  <c r="Z174" i="69"/>
  <c r="AA174" i="69"/>
  <c r="AB174" i="69"/>
  <c r="AC174" i="69"/>
  <c r="Y175" i="69"/>
  <c r="Z175" i="69"/>
  <c r="AA175" i="69"/>
  <c r="AB175" i="69"/>
  <c r="AC175" i="69"/>
  <c r="Y177" i="69"/>
  <c r="Z177" i="69"/>
  <c r="AA177" i="69"/>
  <c r="AB177" i="69"/>
  <c r="AC177" i="69"/>
  <c r="AC180" i="69"/>
  <c r="Y184" i="69"/>
  <c r="Z184" i="69"/>
  <c r="AA184" i="69"/>
  <c r="AB184" i="69"/>
  <c r="AC184" i="69"/>
  <c r="AC185" i="69"/>
  <c r="Z186" i="69"/>
  <c r="AC186" i="69"/>
  <c r="AC189" i="69"/>
  <c r="Y16" i="68"/>
  <c r="Z16" i="68"/>
  <c r="Z184" i="68" s="1"/>
  <c r="AA16" i="68"/>
  <c r="AB16" i="68"/>
  <c r="AC16" i="68"/>
  <c r="Y17" i="68"/>
  <c r="Z17" i="68"/>
  <c r="AA17" i="68"/>
  <c r="AB17" i="68"/>
  <c r="AC17" i="68"/>
  <c r="Y18" i="68"/>
  <c r="Z18" i="68"/>
  <c r="AA18" i="68"/>
  <c r="AB18" i="68"/>
  <c r="AC18" i="68"/>
  <c r="Y19" i="68"/>
  <c r="Z19" i="68"/>
  <c r="AA19" i="68"/>
  <c r="AB19" i="68"/>
  <c r="AC19" i="68"/>
  <c r="Y21" i="68"/>
  <c r="Z21" i="68"/>
  <c r="AA21" i="68"/>
  <c r="AB21" i="68"/>
  <c r="AC21" i="68"/>
  <c r="Y28" i="68"/>
  <c r="Z28" i="68"/>
  <c r="AA28" i="68"/>
  <c r="AB28" i="68"/>
  <c r="AC28" i="68"/>
  <c r="Y29" i="68"/>
  <c r="Z29" i="68"/>
  <c r="AA29" i="68"/>
  <c r="AB29" i="68"/>
  <c r="AC29" i="68"/>
  <c r="Y30" i="68"/>
  <c r="Z30" i="68"/>
  <c r="AA30" i="68"/>
  <c r="AB30" i="68"/>
  <c r="AC30" i="68"/>
  <c r="Y31" i="68"/>
  <c r="Z31" i="68"/>
  <c r="AA31" i="68"/>
  <c r="AA187" i="68" s="1"/>
  <c r="Q99" i="45" s="1"/>
  <c r="AB31" i="68"/>
  <c r="AC31" i="68"/>
  <c r="Y33" i="68"/>
  <c r="Z33" i="68"/>
  <c r="AA33" i="68"/>
  <c r="AB33" i="68"/>
  <c r="AC33" i="68"/>
  <c r="Y40" i="68"/>
  <c r="Z40" i="68"/>
  <c r="AA40" i="68"/>
  <c r="AB40" i="68"/>
  <c r="AC40" i="68"/>
  <c r="Y41" i="68"/>
  <c r="Z41" i="68"/>
  <c r="AA41" i="68"/>
  <c r="AB41" i="68"/>
  <c r="AC41" i="68"/>
  <c r="Y42" i="68"/>
  <c r="Z42" i="68"/>
  <c r="AA42" i="68"/>
  <c r="AB42" i="68"/>
  <c r="AC42" i="68"/>
  <c r="Y43" i="68"/>
  <c r="Z43" i="68"/>
  <c r="AA43" i="68"/>
  <c r="AB43" i="68"/>
  <c r="AC43" i="68"/>
  <c r="Y45" i="68"/>
  <c r="Z45" i="68"/>
  <c r="AA45" i="68"/>
  <c r="AB45" i="68"/>
  <c r="AC45" i="68"/>
  <c r="Y52" i="68"/>
  <c r="Z52" i="68"/>
  <c r="AA52" i="68"/>
  <c r="AB52" i="68"/>
  <c r="AC52" i="68"/>
  <c r="Y53" i="68"/>
  <c r="Z53" i="68"/>
  <c r="AA53" i="68"/>
  <c r="AB53" i="68"/>
  <c r="AC53" i="68"/>
  <c r="Y54" i="68"/>
  <c r="Y186" i="68" s="1"/>
  <c r="O98" i="45" s="1"/>
  <c r="Z54" i="68"/>
  <c r="AA54" i="68"/>
  <c r="AB54" i="68"/>
  <c r="AC54" i="68"/>
  <c r="Y55" i="68"/>
  <c r="Z55" i="68"/>
  <c r="Z187" i="68" s="1"/>
  <c r="AA55" i="68"/>
  <c r="AB55" i="68"/>
  <c r="AB187" i="68" s="1"/>
  <c r="AC55" i="68"/>
  <c r="Y57" i="68"/>
  <c r="Z57" i="68"/>
  <c r="Z189" i="68" s="1"/>
  <c r="AA57" i="68"/>
  <c r="AB57" i="68"/>
  <c r="AC57" i="68"/>
  <c r="Y64" i="68"/>
  <c r="Z64" i="68"/>
  <c r="AA64" i="68"/>
  <c r="AB64" i="68"/>
  <c r="AC64" i="68"/>
  <c r="Y65" i="68"/>
  <c r="Z65" i="68"/>
  <c r="AA65" i="68"/>
  <c r="AB65" i="68"/>
  <c r="AC65" i="68"/>
  <c r="Y66" i="68"/>
  <c r="Z66" i="68"/>
  <c r="AA66" i="68"/>
  <c r="AB66" i="68"/>
  <c r="AC66" i="68"/>
  <c r="Y67" i="68"/>
  <c r="Z67" i="68"/>
  <c r="AA67" i="68"/>
  <c r="AB67" i="68"/>
  <c r="AC67" i="68"/>
  <c r="Y69" i="68"/>
  <c r="Z69" i="68"/>
  <c r="AA69" i="68"/>
  <c r="AB69" i="68"/>
  <c r="AC69" i="68"/>
  <c r="Y76" i="68"/>
  <c r="Z76" i="68"/>
  <c r="AA76" i="68"/>
  <c r="AB76" i="68"/>
  <c r="AC76" i="68"/>
  <c r="Y77" i="68"/>
  <c r="Z77" i="68"/>
  <c r="AA77" i="68"/>
  <c r="AB77" i="68"/>
  <c r="AC77" i="68"/>
  <c r="Y78" i="68"/>
  <c r="Z78" i="68"/>
  <c r="AA78" i="68"/>
  <c r="AB78" i="68"/>
  <c r="AC78" i="68"/>
  <c r="Y79" i="68"/>
  <c r="Z79" i="68"/>
  <c r="AA79" i="68"/>
  <c r="AB79" i="68"/>
  <c r="AC79" i="68"/>
  <c r="Y81" i="68"/>
  <c r="Z81" i="68"/>
  <c r="AA81" i="68"/>
  <c r="AB81" i="68"/>
  <c r="AC81" i="68"/>
  <c r="Y88" i="68"/>
  <c r="Z88" i="68"/>
  <c r="AA88" i="68"/>
  <c r="AB88" i="68"/>
  <c r="AC88" i="68"/>
  <c r="Y89" i="68"/>
  <c r="Z89" i="68"/>
  <c r="AA89" i="68"/>
  <c r="AB89" i="68"/>
  <c r="AB185" i="68" s="1"/>
  <c r="AC89" i="68"/>
  <c r="Y90" i="68"/>
  <c r="Z90" i="68"/>
  <c r="AA90" i="68"/>
  <c r="AB90" i="68"/>
  <c r="AC90" i="68"/>
  <c r="Y91" i="68"/>
  <c r="Z91" i="68"/>
  <c r="AA91" i="68"/>
  <c r="AB91" i="68"/>
  <c r="AC91" i="68"/>
  <c r="Y93" i="68"/>
  <c r="Z93" i="68"/>
  <c r="AA93" i="68"/>
  <c r="AB93" i="68"/>
  <c r="AC93" i="68"/>
  <c r="Y100" i="68"/>
  <c r="Z100" i="68"/>
  <c r="AA100" i="68"/>
  <c r="AB100" i="68"/>
  <c r="AC100" i="68"/>
  <c r="Y101" i="68"/>
  <c r="Z101" i="68"/>
  <c r="AA101" i="68"/>
  <c r="AB101" i="68"/>
  <c r="AC101" i="68"/>
  <c r="Y102" i="68"/>
  <c r="Z102" i="68"/>
  <c r="AA102" i="68"/>
  <c r="AB102" i="68"/>
  <c r="AC102" i="68"/>
  <c r="Y103" i="68"/>
  <c r="Z103" i="68"/>
  <c r="AA103" i="68"/>
  <c r="AB103" i="68"/>
  <c r="AC103" i="68"/>
  <c r="Y105" i="68"/>
  <c r="Z105" i="68"/>
  <c r="AA105" i="68"/>
  <c r="AB105" i="68"/>
  <c r="AC105" i="68"/>
  <c r="Y112" i="68"/>
  <c r="Z112" i="68"/>
  <c r="AA112" i="68"/>
  <c r="AB112" i="68"/>
  <c r="AC112" i="68"/>
  <c r="Y113" i="68"/>
  <c r="Z113" i="68"/>
  <c r="AA113" i="68"/>
  <c r="AB113" i="68"/>
  <c r="AC113" i="68"/>
  <c r="Y114" i="68"/>
  <c r="Z114" i="68"/>
  <c r="AA114" i="68"/>
  <c r="AB114" i="68"/>
  <c r="AC114" i="68"/>
  <c r="Y115" i="68"/>
  <c r="Z115" i="68"/>
  <c r="AA115" i="68"/>
  <c r="AB115" i="68"/>
  <c r="AC115" i="68"/>
  <c r="Y117" i="68"/>
  <c r="Z117" i="68"/>
  <c r="AA117" i="68"/>
  <c r="AB117" i="68"/>
  <c r="AC117" i="68"/>
  <c r="Y124" i="68"/>
  <c r="Z124" i="68"/>
  <c r="AA124" i="68"/>
  <c r="AB124" i="68"/>
  <c r="AC124" i="68"/>
  <c r="Y125" i="68"/>
  <c r="Z125" i="68"/>
  <c r="AA125" i="68"/>
  <c r="AB125" i="68"/>
  <c r="AC125" i="68"/>
  <c r="Y126" i="68"/>
  <c r="Z126" i="68"/>
  <c r="AA126" i="68"/>
  <c r="AB126" i="68"/>
  <c r="AC126" i="68"/>
  <c r="Y127" i="68"/>
  <c r="Z127" i="68"/>
  <c r="AA127" i="68"/>
  <c r="AB127" i="68"/>
  <c r="AC127" i="68"/>
  <c r="Y129" i="68"/>
  <c r="Z129" i="68"/>
  <c r="AA129" i="68"/>
  <c r="AB129" i="68"/>
  <c r="AC129" i="68"/>
  <c r="Y136" i="68"/>
  <c r="Z136" i="68"/>
  <c r="AA136" i="68"/>
  <c r="AB136" i="68"/>
  <c r="AC136" i="68"/>
  <c r="Y137" i="68"/>
  <c r="Z137" i="68"/>
  <c r="AA137" i="68"/>
  <c r="AB137" i="68"/>
  <c r="AC137" i="68"/>
  <c r="Y138" i="68"/>
  <c r="Z138" i="68"/>
  <c r="AA138" i="68"/>
  <c r="AB138" i="68"/>
  <c r="AC138" i="68"/>
  <c r="Y139" i="68"/>
  <c r="Z139" i="68"/>
  <c r="AA139" i="68"/>
  <c r="AB139" i="68"/>
  <c r="AC139" i="68"/>
  <c r="Y141" i="68"/>
  <c r="Z141" i="68"/>
  <c r="AA141" i="68"/>
  <c r="AB141" i="68"/>
  <c r="AC141" i="68"/>
  <c r="Y148" i="68"/>
  <c r="Z148" i="68"/>
  <c r="AA148" i="68"/>
  <c r="AB148" i="68"/>
  <c r="AC148" i="68"/>
  <c r="Y149" i="68"/>
  <c r="Z149" i="68"/>
  <c r="AA149" i="68"/>
  <c r="AB149" i="68"/>
  <c r="AC149" i="68"/>
  <c r="Y150" i="68"/>
  <c r="Z150" i="68"/>
  <c r="AA150" i="68"/>
  <c r="AB150" i="68"/>
  <c r="AC150" i="68"/>
  <c r="Y151" i="68"/>
  <c r="Z151" i="68"/>
  <c r="AA151" i="68"/>
  <c r="AB151" i="68"/>
  <c r="AC151" i="68"/>
  <c r="Y153" i="68"/>
  <c r="Z153" i="68"/>
  <c r="AA153" i="68"/>
  <c r="AB153" i="68"/>
  <c r="AC153" i="68"/>
  <c r="Y160" i="68"/>
  <c r="Z160" i="68"/>
  <c r="AA160" i="68"/>
  <c r="AB160" i="68"/>
  <c r="AC160" i="68"/>
  <c r="Y161" i="68"/>
  <c r="Z161" i="68"/>
  <c r="AA161" i="68"/>
  <c r="AB161" i="68"/>
  <c r="AC161" i="68"/>
  <c r="Y162" i="68"/>
  <c r="Z162" i="68"/>
  <c r="AA162" i="68"/>
  <c r="AB162" i="68"/>
  <c r="AC162" i="68"/>
  <c r="Y163" i="68"/>
  <c r="Z163" i="68"/>
  <c r="AA163" i="68"/>
  <c r="AB163" i="68"/>
  <c r="AC163" i="68"/>
  <c r="Y165" i="68"/>
  <c r="Z165" i="68"/>
  <c r="AA165" i="68"/>
  <c r="AB165" i="68"/>
  <c r="AC165" i="68"/>
  <c r="Y172" i="68"/>
  <c r="Z172" i="68"/>
  <c r="AA172" i="68"/>
  <c r="AB172" i="68"/>
  <c r="AC172" i="68"/>
  <c r="Y173" i="68"/>
  <c r="Z173" i="68"/>
  <c r="AA173" i="68"/>
  <c r="AB173" i="68"/>
  <c r="AC173" i="68"/>
  <c r="Y174" i="68"/>
  <c r="Z174" i="68"/>
  <c r="AA174" i="68"/>
  <c r="AB174" i="68"/>
  <c r="AC174" i="68"/>
  <c r="Y175" i="68"/>
  <c r="Z175" i="68"/>
  <c r="AA175" i="68"/>
  <c r="AB175" i="68"/>
  <c r="AC175" i="68"/>
  <c r="Y177" i="68"/>
  <c r="Z177" i="68"/>
  <c r="AA177" i="68"/>
  <c r="AB177" i="68"/>
  <c r="AC177" i="68"/>
  <c r="Y184" i="68"/>
  <c r="O96" i="45" s="1"/>
  <c r="BN96" i="45" s="1"/>
  <c r="AC184" i="68"/>
  <c r="AC185" i="68"/>
  <c r="Z186" i="68"/>
  <c r="AC186" i="68"/>
  <c r="Y187" i="68"/>
  <c r="O99" i="45" s="1"/>
  <c r="AC187" i="68"/>
  <c r="AC189" i="68"/>
  <c r="Y17" i="58"/>
  <c r="Z17" i="58"/>
  <c r="AA17" i="58"/>
  <c r="AB17" i="58"/>
  <c r="AC17" i="58"/>
  <c r="Y18" i="58"/>
  <c r="Z18" i="58"/>
  <c r="AA18" i="58"/>
  <c r="AB18" i="58"/>
  <c r="AB23" i="58" s="1"/>
  <c r="AB24" i="58" s="1"/>
  <c r="AC18" i="58"/>
  <c r="Y19" i="58"/>
  <c r="Z19" i="58"/>
  <c r="AA19" i="58"/>
  <c r="AB19" i="58"/>
  <c r="AC19" i="58"/>
  <c r="Y21" i="58"/>
  <c r="Z21" i="58"/>
  <c r="AA21" i="58"/>
  <c r="AB21" i="58"/>
  <c r="AB189" i="58" s="1"/>
  <c r="AC21" i="58"/>
  <c r="AC23" i="58"/>
  <c r="AC191" i="58" s="1"/>
  <c r="AC24" i="58"/>
  <c r="AC192" i="58" s="1"/>
  <c r="Y29" i="58"/>
  <c r="Z29" i="58"/>
  <c r="AA29" i="58"/>
  <c r="AB29" i="58"/>
  <c r="AC29" i="58"/>
  <c r="Y30" i="58"/>
  <c r="Z30" i="58"/>
  <c r="AA30" i="58"/>
  <c r="AB30" i="58"/>
  <c r="AB35" i="58" s="1"/>
  <c r="AB36" i="58" s="1"/>
  <c r="AC30" i="58"/>
  <c r="AC36" i="58" s="1"/>
  <c r="Y31" i="58"/>
  <c r="Z31" i="58"/>
  <c r="AA31" i="58"/>
  <c r="AB31" i="58"/>
  <c r="AC31" i="58"/>
  <c r="Y33" i="58"/>
  <c r="Z33" i="58"/>
  <c r="AA33" i="58"/>
  <c r="AB33" i="58"/>
  <c r="AC33" i="58"/>
  <c r="Y41" i="58"/>
  <c r="Z41" i="58"/>
  <c r="AA41" i="58"/>
  <c r="AB41" i="58"/>
  <c r="AC41" i="58"/>
  <c r="Y42" i="58"/>
  <c r="Z42" i="58"/>
  <c r="AA42" i="58"/>
  <c r="AB42" i="58"/>
  <c r="AB47" i="58" s="1"/>
  <c r="AB48" i="58" s="1"/>
  <c r="AC42" i="58"/>
  <c r="Y43" i="58"/>
  <c r="Z43" i="58"/>
  <c r="AA43" i="58"/>
  <c r="AB43" i="58"/>
  <c r="AC43" i="58"/>
  <c r="Y45" i="58"/>
  <c r="Z45" i="58"/>
  <c r="AA45" i="58"/>
  <c r="AB45" i="58"/>
  <c r="AC45" i="58"/>
  <c r="AC47" i="58"/>
  <c r="AC48" i="58"/>
  <c r="Y53" i="58"/>
  <c r="Z53" i="58"/>
  <c r="AA53" i="58"/>
  <c r="AA185" i="58" s="1"/>
  <c r="AH49" i="45" s="1"/>
  <c r="AB53" i="58"/>
  <c r="AC53" i="58"/>
  <c r="Y54" i="58"/>
  <c r="Z54" i="58"/>
  <c r="AA54" i="58"/>
  <c r="AB54" i="58"/>
  <c r="AB59" i="58" s="1"/>
  <c r="AB60" i="58" s="1"/>
  <c r="AC54" i="58"/>
  <c r="AC60" i="58" s="1"/>
  <c r="Y55" i="58"/>
  <c r="Z55" i="58"/>
  <c r="AA55" i="58"/>
  <c r="AB55" i="58"/>
  <c r="AC55" i="58"/>
  <c r="Y57" i="58"/>
  <c r="Z57" i="58"/>
  <c r="AA57" i="58"/>
  <c r="AB57" i="58"/>
  <c r="AC57" i="58"/>
  <c r="Y65" i="58"/>
  <c r="Z65" i="58"/>
  <c r="AA65" i="58"/>
  <c r="AB65" i="58"/>
  <c r="AC65" i="58"/>
  <c r="Y66" i="58"/>
  <c r="Z66" i="58"/>
  <c r="AA66" i="58"/>
  <c r="AB66" i="58"/>
  <c r="AB71" i="58" s="1"/>
  <c r="AB72" i="58" s="1"/>
  <c r="AC66" i="58"/>
  <c r="Y67" i="58"/>
  <c r="Z67" i="58"/>
  <c r="AA67" i="58"/>
  <c r="AB67" i="58"/>
  <c r="AC67" i="58"/>
  <c r="Y69" i="58"/>
  <c r="Z69" i="58"/>
  <c r="AA69" i="58"/>
  <c r="AB69" i="58"/>
  <c r="AC69" i="58"/>
  <c r="AC71" i="58"/>
  <c r="AC72" i="58"/>
  <c r="Y77" i="58"/>
  <c r="Z77" i="58"/>
  <c r="AA77" i="58"/>
  <c r="AB77" i="58"/>
  <c r="AC77" i="58"/>
  <c r="Y78" i="58"/>
  <c r="Z78" i="58"/>
  <c r="AA78" i="58"/>
  <c r="AB78" i="58"/>
  <c r="AB83" i="58" s="1"/>
  <c r="AB84" i="58" s="1"/>
  <c r="AC78" i="58"/>
  <c r="AC84" i="58" s="1"/>
  <c r="Y79" i="58"/>
  <c r="Z79" i="58"/>
  <c r="AA79" i="58"/>
  <c r="AB79" i="58"/>
  <c r="AC79" i="58"/>
  <c r="Y81" i="58"/>
  <c r="Z81" i="58"/>
  <c r="AA81" i="58"/>
  <c r="AB81" i="58"/>
  <c r="AC81" i="58"/>
  <c r="Y89" i="58"/>
  <c r="Z89" i="58"/>
  <c r="AA89" i="58"/>
  <c r="AB89" i="58"/>
  <c r="AC89" i="58"/>
  <c r="Y90" i="58"/>
  <c r="Z90" i="58"/>
  <c r="AA90" i="58"/>
  <c r="AB90" i="58"/>
  <c r="AC90" i="58"/>
  <c r="Y91" i="58"/>
  <c r="Z91" i="58"/>
  <c r="Z187" i="58" s="1"/>
  <c r="AA91" i="58"/>
  <c r="AB91" i="58"/>
  <c r="AC91" i="58"/>
  <c r="Y93" i="58"/>
  <c r="Z93" i="58"/>
  <c r="AA93" i="58"/>
  <c r="AB93" i="58"/>
  <c r="AC93" i="58"/>
  <c r="AB95" i="58"/>
  <c r="AC95" i="58"/>
  <c r="AB96" i="58"/>
  <c r="AC96" i="58"/>
  <c r="Y101" i="58"/>
  <c r="Z101" i="58"/>
  <c r="AA101" i="58"/>
  <c r="AB101" i="58"/>
  <c r="AC101" i="58"/>
  <c r="Y102" i="58"/>
  <c r="Z102" i="58"/>
  <c r="AA102" i="58"/>
  <c r="AB102" i="58"/>
  <c r="AC102" i="58"/>
  <c r="AC108" i="58" s="1"/>
  <c r="Y103" i="58"/>
  <c r="Z103" i="58"/>
  <c r="AA103" i="58"/>
  <c r="AB103" i="58"/>
  <c r="AC103" i="58"/>
  <c r="Y105" i="58"/>
  <c r="Z105" i="58"/>
  <c r="AA105" i="58"/>
  <c r="AB105" i="58"/>
  <c r="AC105" i="58"/>
  <c r="AB107" i="58"/>
  <c r="AB108" i="58" s="1"/>
  <c r="Y113" i="58"/>
  <c r="Z113" i="58"/>
  <c r="AA113" i="58"/>
  <c r="AB113" i="58"/>
  <c r="AC113" i="58"/>
  <c r="Y114" i="58"/>
  <c r="Z114" i="58"/>
  <c r="AA114" i="58"/>
  <c r="AB114" i="58"/>
  <c r="AC114" i="58"/>
  <c r="Y115" i="58"/>
  <c r="Z115" i="58"/>
  <c r="AA115" i="58"/>
  <c r="AB115" i="58"/>
  <c r="AC115" i="58"/>
  <c r="Y117" i="58"/>
  <c r="Z117" i="58"/>
  <c r="AA117" i="58"/>
  <c r="AB117" i="58"/>
  <c r="AC117" i="58"/>
  <c r="AB119" i="58"/>
  <c r="AC119" i="58"/>
  <c r="AB120" i="58"/>
  <c r="AC120" i="58"/>
  <c r="Y125" i="58"/>
  <c r="Z125" i="58"/>
  <c r="AA125" i="58"/>
  <c r="AB125" i="58"/>
  <c r="AC125" i="58"/>
  <c r="Y126" i="58"/>
  <c r="Z126" i="58"/>
  <c r="AA126" i="58"/>
  <c r="AB126" i="58"/>
  <c r="AC126" i="58"/>
  <c r="AC132" i="58" s="1"/>
  <c r="Y127" i="58"/>
  <c r="Z127" i="58"/>
  <c r="AA127" i="58"/>
  <c r="AB127" i="58"/>
  <c r="AC127" i="58"/>
  <c r="Y129" i="58"/>
  <c r="Z129" i="58"/>
  <c r="AA129" i="58"/>
  <c r="AB129" i="58"/>
  <c r="AC129" i="58"/>
  <c r="AB131" i="58"/>
  <c r="AB132" i="58" s="1"/>
  <c r="Y137" i="58"/>
  <c r="Z137" i="58"/>
  <c r="AA137" i="58"/>
  <c r="AB137" i="58"/>
  <c r="AC137" i="58"/>
  <c r="Y138" i="58"/>
  <c r="Z138" i="58"/>
  <c r="AA138" i="58"/>
  <c r="AB138" i="58"/>
  <c r="AB143" i="58" s="1"/>
  <c r="AC138" i="58"/>
  <c r="Y139" i="58"/>
  <c r="Z139" i="58"/>
  <c r="AA139" i="58"/>
  <c r="AB139" i="58"/>
  <c r="AC139" i="58"/>
  <c r="Y141" i="58"/>
  <c r="Z141" i="58"/>
  <c r="AA141" i="58"/>
  <c r="AB141" i="58"/>
  <c r="AC141" i="58"/>
  <c r="AC143" i="58"/>
  <c r="AC144" i="58"/>
  <c r="Y149" i="58"/>
  <c r="Z149" i="58"/>
  <c r="AA149" i="58"/>
  <c r="AB149" i="58"/>
  <c r="AC149" i="58"/>
  <c r="Y150" i="58"/>
  <c r="Z150" i="58"/>
  <c r="AA150" i="58"/>
  <c r="AB150" i="58"/>
  <c r="AB156" i="58" s="1"/>
  <c r="AC150" i="58"/>
  <c r="AC156" i="58" s="1"/>
  <c r="Y151" i="58"/>
  <c r="Z151" i="58"/>
  <c r="AA151" i="58"/>
  <c r="AB151" i="58"/>
  <c r="AC151" i="58"/>
  <c r="Y153" i="58"/>
  <c r="Z153" i="58"/>
  <c r="AA153" i="58"/>
  <c r="AB153" i="58"/>
  <c r="AC153" i="58"/>
  <c r="Y161" i="58"/>
  <c r="Z161" i="58"/>
  <c r="AA161" i="58"/>
  <c r="AB161" i="58"/>
  <c r="AC161" i="58"/>
  <c r="Y162" i="58"/>
  <c r="Z162" i="58"/>
  <c r="AA162" i="58"/>
  <c r="AB162" i="58"/>
  <c r="AB168" i="58" s="1"/>
  <c r="AC162" i="58"/>
  <c r="Y163" i="58"/>
  <c r="Z163" i="58"/>
  <c r="AA163" i="58"/>
  <c r="AB163" i="58"/>
  <c r="AC163" i="58"/>
  <c r="Y165" i="58"/>
  <c r="Z165" i="58"/>
  <c r="AA165" i="58"/>
  <c r="AB165" i="58"/>
  <c r="AC165" i="58"/>
  <c r="AC167" i="58"/>
  <c r="AC168" i="58"/>
  <c r="Y173" i="58"/>
  <c r="Z173" i="58"/>
  <c r="AA173" i="58"/>
  <c r="AB173" i="58"/>
  <c r="AC173" i="58"/>
  <c r="Y174" i="58"/>
  <c r="Z174" i="58"/>
  <c r="AA174" i="58"/>
  <c r="AB174" i="58"/>
  <c r="AB179" i="58" s="1"/>
  <c r="AB180" i="58" s="1"/>
  <c r="AC174" i="58"/>
  <c r="AC180" i="58" s="1"/>
  <c r="Y175" i="58"/>
  <c r="Z175" i="58"/>
  <c r="AA175" i="58"/>
  <c r="AB175" i="58"/>
  <c r="AC175" i="58"/>
  <c r="Y177" i="58"/>
  <c r="Z177" i="58"/>
  <c r="AA177" i="58"/>
  <c r="AB177" i="58"/>
  <c r="AC177" i="58"/>
  <c r="Y183" i="58"/>
  <c r="Z183" i="58"/>
  <c r="AA183" i="58"/>
  <c r="AB183" i="58"/>
  <c r="AC183" i="58"/>
  <c r="Y184" i="58"/>
  <c r="Z184" i="58"/>
  <c r="AA184" i="58"/>
  <c r="AB184" i="58"/>
  <c r="AC184" i="58"/>
  <c r="AB185" i="58"/>
  <c r="AC185" i="58"/>
  <c r="AB186" i="58"/>
  <c r="AC186" i="58"/>
  <c r="Y187" i="58"/>
  <c r="AF51" i="45" s="1"/>
  <c r="AC187" i="58"/>
  <c r="Y189" i="58"/>
  <c r="AF53" i="45" s="1"/>
  <c r="AA189" i="58"/>
  <c r="AH53" i="45" s="1"/>
  <c r="AC189" i="58"/>
  <c r="Y17" i="57"/>
  <c r="Z17" i="57"/>
  <c r="AA17" i="57"/>
  <c r="AA185" i="57" s="1"/>
  <c r="AH15" i="45" s="1"/>
  <c r="AB17" i="57"/>
  <c r="AB185" i="57" s="1"/>
  <c r="AC17" i="57"/>
  <c r="Y18" i="57"/>
  <c r="Z18" i="57"/>
  <c r="AA18" i="57"/>
  <c r="AB18" i="57"/>
  <c r="AC18" i="57"/>
  <c r="Y19" i="57"/>
  <c r="Z19" i="57"/>
  <c r="AA19" i="57"/>
  <c r="AB19" i="57"/>
  <c r="AC19" i="57"/>
  <c r="Y21" i="57"/>
  <c r="Z21" i="57"/>
  <c r="AA21" i="57"/>
  <c r="AB21" i="57"/>
  <c r="AC21" i="57"/>
  <c r="AB23" i="57"/>
  <c r="AC23" i="57"/>
  <c r="AB24" i="57"/>
  <c r="AC24" i="57"/>
  <c r="AC192" i="57" s="1"/>
  <c r="Y29" i="57"/>
  <c r="Z29" i="57"/>
  <c r="AA29" i="57"/>
  <c r="AB29" i="57"/>
  <c r="AC29" i="57"/>
  <c r="Y30" i="57"/>
  <c r="Z30" i="57"/>
  <c r="AA30" i="57"/>
  <c r="AB30" i="57"/>
  <c r="AC30" i="57"/>
  <c r="AC36" i="57" s="1"/>
  <c r="Y31" i="57"/>
  <c r="Z31" i="57"/>
  <c r="AA31" i="57"/>
  <c r="AB31" i="57"/>
  <c r="AC31" i="57"/>
  <c r="Y33" i="57"/>
  <c r="Z33" i="57"/>
  <c r="AA33" i="57"/>
  <c r="AB33" i="57"/>
  <c r="AC33" i="57"/>
  <c r="AB35" i="57"/>
  <c r="AB36" i="57"/>
  <c r="Y41" i="57"/>
  <c r="Z41" i="57"/>
  <c r="AA41" i="57"/>
  <c r="AB41" i="57"/>
  <c r="AC41" i="57"/>
  <c r="Y42" i="57"/>
  <c r="Z42" i="57"/>
  <c r="AA42" i="57"/>
  <c r="AB42" i="57"/>
  <c r="AC42" i="57"/>
  <c r="Y43" i="57"/>
  <c r="Z43" i="57"/>
  <c r="AA43" i="57"/>
  <c r="AB43" i="57"/>
  <c r="AC43" i="57"/>
  <c r="Y45" i="57"/>
  <c r="Z45" i="57"/>
  <c r="AA45" i="57"/>
  <c r="AB45" i="57"/>
  <c r="AC45" i="57"/>
  <c r="AB47" i="57"/>
  <c r="AC47" i="57"/>
  <c r="AC48" i="57"/>
  <c r="Y53" i="57"/>
  <c r="Z53" i="57"/>
  <c r="AA53" i="57"/>
  <c r="AB53" i="57"/>
  <c r="AC53" i="57"/>
  <c r="Y54" i="57"/>
  <c r="Z54" i="57"/>
  <c r="AA54" i="57"/>
  <c r="AB54" i="57"/>
  <c r="AC54" i="57"/>
  <c r="AC60" i="57" s="1"/>
  <c r="Y55" i="57"/>
  <c r="Z55" i="57"/>
  <c r="AA55" i="57"/>
  <c r="AB55" i="57"/>
  <c r="AC55" i="57"/>
  <c r="Y57" i="57"/>
  <c r="Z57" i="57"/>
  <c r="AA57" i="57"/>
  <c r="AB57" i="57"/>
  <c r="AC57" i="57"/>
  <c r="AB59" i="57"/>
  <c r="AB60" i="57"/>
  <c r="Y65" i="57"/>
  <c r="Z65" i="57"/>
  <c r="AA65" i="57"/>
  <c r="AB65" i="57"/>
  <c r="AC65" i="57"/>
  <c r="Y66" i="57"/>
  <c r="Z66" i="57"/>
  <c r="AA66" i="57"/>
  <c r="AB66" i="57"/>
  <c r="AC66" i="57"/>
  <c r="Y67" i="57"/>
  <c r="Z67" i="57"/>
  <c r="AA67" i="57"/>
  <c r="AB67" i="57"/>
  <c r="AC67" i="57"/>
  <c r="Y69" i="57"/>
  <c r="Z69" i="57"/>
  <c r="AA69" i="57"/>
  <c r="AB69" i="57"/>
  <c r="AC69" i="57"/>
  <c r="AB71" i="57"/>
  <c r="AC71" i="57"/>
  <c r="AC72" i="57"/>
  <c r="Y77" i="57"/>
  <c r="Z77" i="57"/>
  <c r="AA77" i="57"/>
  <c r="AB77" i="57"/>
  <c r="AC77" i="57"/>
  <c r="Y78" i="57"/>
  <c r="Z78" i="57"/>
  <c r="AA78" i="57"/>
  <c r="AB78" i="57"/>
  <c r="AB83" i="57" s="1"/>
  <c r="AB84" i="57" s="1"/>
  <c r="AC78" i="57"/>
  <c r="AC84" i="57" s="1"/>
  <c r="Y79" i="57"/>
  <c r="Z79" i="57"/>
  <c r="AA79" i="57"/>
  <c r="AB79" i="57"/>
  <c r="AC79" i="57"/>
  <c r="Y81" i="57"/>
  <c r="Z81" i="57"/>
  <c r="AA81" i="57"/>
  <c r="AB81" i="57"/>
  <c r="AC81" i="57"/>
  <c r="Y89" i="57"/>
  <c r="Z89" i="57"/>
  <c r="AA89" i="57"/>
  <c r="AB89" i="57"/>
  <c r="AC89" i="57"/>
  <c r="Y90" i="57"/>
  <c r="Z90" i="57"/>
  <c r="AA90" i="57"/>
  <c r="AB90" i="57"/>
  <c r="AB95" i="57" s="1"/>
  <c r="AC90" i="57"/>
  <c r="Y91" i="57"/>
  <c r="Z91" i="57"/>
  <c r="AA91" i="57"/>
  <c r="AB91" i="57"/>
  <c r="AC91" i="57"/>
  <c r="Y93" i="57"/>
  <c r="Z93" i="57"/>
  <c r="AA93" i="57"/>
  <c r="AB93" i="57"/>
  <c r="AC93" i="57"/>
  <c r="AC95" i="57"/>
  <c r="AC96" i="57"/>
  <c r="Y101" i="57"/>
  <c r="Z101" i="57"/>
  <c r="AA101" i="57"/>
  <c r="AB101" i="57"/>
  <c r="AC101" i="57"/>
  <c r="Y102" i="57"/>
  <c r="Z102" i="57"/>
  <c r="AA102" i="57"/>
  <c r="AB102" i="57"/>
  <c r="AB108" i="57" s="1"/>
  <c r="AC102" i="57"/>
  <c r="AC108" i="57" s="1"/>
  <c r="Y103" i="57"/>
  <c r="Z103" i="57"/>
  <c r="AA103" i="57"/>
  <c r="AB103" i="57"/>
  <c r="AC103" i="57"/>
  <c r="Y105" i="57"/>
  <c r="Z105" i="57"/>
  <c r="AA105" i="57"/>
  <c r="AB105" i="57"/>
  <c r="AC105" i="57"/>
  <c r="AB107" i="57"/>
  <c r="Y113" i="57"/>
  <c r="Z113" i="57"/>
  <c r="AA113" i="57"/>
  <c r="AB113" i="57"/>
  <c r="AC113" i="57"/>
  <c r="Y114" i="57"/>
  <c r="Z114" i="57"/>
  <c r="AA114" i="57"/>
  <c r="AB114" i="57"/>
  <c r="AC114" i="57"/>
  <c r="Y115" i="57"/>
  <c r="Z115" i="57"/>
  <c r="AA115" i="57"/>
  <c r="AB115" i="57"/>
  <c r="AC115" i="57"/>
  <c r="Y117" i="57"/>
  <c r="Z117" i="57"/>
  <c r="AA117" i="57"/>
  <c r="AB117" i="57"/>
  <c r="AC117" i="57"/>
  <c r="AB119" i="57"/>
  <c r="AC119" i="57"/>
  <c r="AC120" i="57"/>
  <c r="Y125" i="57"/>
  <c r="Z125" i="57"/>
  <c r="AA125" i="57"/>
  <c r="AB125" i="57"/>
  <c r="AC125" i="57"/>
  <c r="Y126" i="57"/>
  <c r="Z126" i="57"/>
  <c r="AA126" i="57"/>
  <c r="AB126" i="57"/>
  <c r="AC126" i="57"/>
  <c r="AC132" i="57" s="1"/>
  <c r="Y127" i="57"/>
  <c r="Z127" i="57"/>
  <c r="AA127" i="57"/>
  <c r="AB127" i="57"/>
  <c r="AC127" i="57"/>
  <c r="Y129" i="57"/>
  <c r="Z129" i="57"/>
  <c r="AA129" i="57"/>
  <c r="AB129" i="57"/>
  <c r="AC129" i="57"/>
  <c r="AB131" i="57"/>
  <c r="AB132" i="57"/>
  <c r="Y137" i="57"/>
  <c r="Z137" i="57"/>
  <c r="AA137" i="57"/>
  <c r="AB137" i="57"/>
  <c r="AC137" i="57"/>
  <c r="Y138" i="57"/>
  <c r="Z138" i="57"/>
  <c r="AA138" i="57"/>
  <c r="AB138" i="57"/>
  <c r="AB143" i="57" s="1"/>
  <c r="AC138" i="57"/>
  <c r="Y139" i="57"/>
  <c r="Z139" i="57"/>
  <c r="AA139" i="57"/>
  <c r="AB139" i="57"/>
  <c r="AC139" i="57"/>
  <c r="Y141" i="57"/>
  <c r="Z141" i="57"/>
  <c r="AA141" i="57"/>
  <c r="AB141" i="57"/>
  <c r="AC141" i="57"/>
  <c r="AC143" i="57"/>
  <c r="AC144" i="57"/>
  <c r="Y149" i="57"/>
  <c r="Z149" i="57"/>
  <c r="AA149" i="57"/>
  <c r="AB149" i="57"/>
  <c r="AC149" i="57"/>
  <c r="Y150" i="57"/>
  <c r="Z150" i="57"/>
  <c r="AA150" i="57"/>
  <c r="AB150" i="57"/>
  <c r="AC150" i="57"/>
  <c r="AC156" i="57" s="1"/>
  <c r="Y151" i="57"/>
  <c r="Z151" i="57"/>
  <c r="AA151" i="57"/>
  <c r="AB151" i="57"/>
  <c r="AC151" i="57"/>
  <c r="Y153" i="57"/>
  <c r="Z153" i="57"/>
  <c r="AA153" i="57"/>
  <c r="AB153" i="57"/>
  <c r="AC153" i="57"/>
  <c r="AB155" i="57"/>
  <c r="AB156" i="57" s="1"/>
  <c r="Y161" i="57"/>
  <c r="Z161" i="57"/>
  <c r="AA161" i="57"/>
  <c r="AB161" i="57"/>
  <c r="AC161" i="57"/>
  <c r="Y162" i="57"/>
  <c r="Z162" i="57"/>
  <c r="AA162" i="57"/>
  <c r="AB162" i="57"/>
  <c r="AB167" i="57" s="1"/>
  <c r="AC162" i="57"/>
  <c r="Y163" i="57"/>
  <c r="Z163" i="57"/>
  <c r="AA163" i="57"/>
  <c r="AB163" i="57"/>
  <c r="AC163" i="57"/>
  <c r="Y165" i="57"/>
  <c r="Z165" i="57"/>
  <c r="AA165" i="57"/>
  <c r="AB165" i="57"/>
  <c r="AC165" i="57"/>
  <c r="AC167" i="57"/>
  <c r="AC168" i="57"/>
  <c r="Y173" i="57"/>
  <c r="Z173" i="57"/>
  <c r="AA173" i="57"/>
  <c r="AB173" i="57"/>
  <c r="AC173" i="57"/>
  <c r="Y174" i="57"/>
  <c r="Z174" i="57"/>
  <c r="AA174" i="57"/>
  <c r="AB174" i="57"/>
  <c r="AC174" i="57"/>
  <c r="AC180" i="57" s="1"/>
  <c r="Y175" i="57"/>
  <c r="Z175" i="57"/>
  <c r="AA175" i="57"/>
  <c r="AB175" i="57"/>
  <c r="AB187" i="57" s="1"/>
  <c r="AC175" i="57"/>
  <c r="Y177" i="57"/>
  <c r="Z177" i="57"/>
  <c r="AA177" i="57"/>
  <c r="AB177" i="57"/>
  <c r="AC177" i="57"/>
  <c r="AB179" i="57"/>
  <c r="AB180" i="57" s="1"/>
  <c r="Y183" i="57"/>
  <c r="Z183" i="57"/>
  <c r="AA183" i="57"/>
  <c r="AB183" i="57"/>
  <c r="AC183" i="57"/>
  <c r="Y184" i="57"/>
  <c r="Z184" i="57"/>
  <c r="AA184" i="57"/>
  <c r="AB184" i="57"/>
  <c r="AC184" i="57"/>
  <c r="AC185" i="57"/>
  <c r="AB186" i="57"/>
  <c r="AC186" i="57"/>
  <c r="Y187" i="57"/>
  <c r="AF17" i="45" s="1"/>
  <c r="AC187" i="57"/>
  <c r="AC189" i="57"/>
  <c r="AC191" i="57"/>
  <c r="Y17" i="60"/>
  <c r="Z17" i="60"/>
  <c r="AA17" i="60"/>
  <c r="AB17" i="60"/>
  <c r="AB185" i="60" s="1"/>
  <c r="AC17" i="60"/>
  <c r="Y18" i="60"/>
  <c r="Z18" i="60"/>
  <c r="AA18" i="60"/>
  <c r="AB18" i="60"/>
  <c r="AB24" i="60" s="1"/>
  <c r="AB192" i="60" s="1"/>
  <c r="AC18" i="60"/>
  <c r="Y21" i="60"/>
  <c r="Z21" i="60"/>
  <c r="Z189" i="60" s="1"/>
  <c r="AA21" i="60"/>
  <c r="AB21" i="60"/>
  <c r="AC21" i="60"/>
  <c r="AC189" i="60" s="1"/>
  <c r="AC23" i="60"/>
  <c r="AC191" i="60" s="1"/>
  <c r="AC24" i="60"/>
  <c r="AC192" i="60" s="1"/>
  <c r="Y29" i="60"/>
  <c r="Z29" i="60"/>
  <c r="AA29" i="60"/>
  <c r="AB29" i="60"/>
  <c r="AC29" i="60"/>
  <c r="Y30" i="60"/>
  <c r="Z30" i="60"/>
  <c r="AA30" i="60"/>
  <c r="AB30" i="60"/>
  <c r="AB36" i="60" s="1"/>
  <c r="AC30" i="60"/>
  <c r="Y33" i="60"/>
  <c r="Z33" i="60"/>
  <c r="AA33" i="60"/>
  <c r="AB33" i="60"/>
  <c r="AC33" i="60"/>
  <c r="AC35" i="60"/>
  <c r="AC36" i="60"/>
  <c r="Y41" i="60"/>
  <c r="Z41" i="60"/>
  <c r="AA41" i="60"/>
  <c r="AB41" i="60"/>
  <c r="AC41" i="60"/>
  <c r="Y42" i="60"/>
  <c r="Z42" i="60"/>
  <c r="AA42" i="60"/>
  <c r="AB42" i="60"/>
  <c r="AB47" i="60" s="1"/>
  <c r="AC42" i="60"/>
  <c r="AC48" i="60" s="1"/>
  <c r="Y45" i="60"/>
  <c r="Z45" i="60"/>
  <c r="AA45" i="60"/>
  <c r="AB45" i="60"/>
  <c r="AC45" i="60"/>
  <c r="AC47" i="60"/>
  <c r="Y53" i="60"/>
  <c r="Z53" i="60"/>
  <c r="AA53" i="60"/>
  <c r="AB53" i="60"/>
  <c r="AC53" i="60"/>
  <c r="Y54" i="60"/>
  <c r="Z54" i="60"/>
  <c r="AA54" i="60"/>
  <c r="AB54" i="60"/>
  <c r="AB60" i="60" s="1"/>
  <c r="AC54" i="60"/>
  <c r="Y57" i="60"/>
  <c r="Z57" i="60"/>
  <c r="AA57" i="60"/>
  <c r="AB57" i="60"/>
  <c r="AC57" i="60"/>
  <c r="AC59" i="60"/>
  <c r="AC60" i="60"/>
  <c r="Y65" i="60"/>
  <c r="Z65" i="60"/>
  <c r="AA65" i="60"/>
  <c r="AB65" i="60"/>
  <c r="AC65" i="60"/>
  <c r="Y66" i="60"/>
  <c r="Z66" i="60"/>
  <c r="AA66" i="60"/>
  <c r="AB66" i="60"/>
  <c r="AB71" i="60" s="1"/>
  <c r="AC66" i="60"/>
  <c r="Y69" i="60"/>
  <c r="Z69" i="60"/>
  <c r="AA69" i="60"/>
  <c r="AB69" i="60"/>
  <c r="AC69" i="60"/>
  <c r="AC71" i="60"/>
  <c r="AC72" i="60"/>
  <c r="Y77" i="60"/>
  <c r="Z77" i="60"/>
  <c r="AA77" i="60"/>
  <c r="AB77" i="60"/>
  <c r="AC77" i="60"/>
  <c r="Y78" i="60"/>
  <c r="Z78" i="60"/>
  <c r="AA78" i="60"/>
  <c r="AB78" i="60"/>
  <c r="AB84" i="60" s="1"/>
  <c r="AC78" i="60"/>
  <c r="Y81" i="60"/>
  <c r="Z81" i="60"/>
  <c r="AA81" i="60"/>
  <c r="AB81" i="60"/>
  <c r="AC81" i="60"/>
  <c r="AC83" i="60"/>
  <c r="AC84" i="60"/>
  <c r="Y89" i="60"/>
  <c r="Z89" i="60"/>
  <c r="AA89" i="60"/>
  <c r="AB89" i="60"/>
  <c r="AC89" i="60"/>
  <c r="Y90" i="60"/>
  <c r="Z90" i="60"/>
  <c r="AA90" i="60"/>
  <c r="AB90" i="60"/>
  <c r="AB95" i="60" s="1"/>
  <c r="AC90" i="60"/>
  <c r="AC96" i="60" s="1"/>
  <c r="Y93" i="60"/>
  <c r="Z93" i="60"/>
  <c r="AA93" i="60"/>
  <c r="AB93" i="60"/>
  <c r="AC93" i="60"/>
  <c r="AC95" i="60"/>
  <c r="Y101" i="60"/>
  <c r="Z101" i="60"/>
  <c r="AA101" i="60"/>
  <c r="AB101" i="60"/>
  <c r="AC101" i="60"/>
  <c r="Y102" i="60"/>
  <c r="Z102" i="60"/>
  <c r="AA102" i="60"/>
  <c r="AB102" i="60"/>
  <c r="AB108" i="60" s="1"/>
  <c r="AC102" i="60"/>
  <c r="Y105" i="60"/>
  <c r="Z105" i="60"/>
  <c r="AA105" i="60"/>
  <c r="AB105" i="60"/>
  <c r="AC105" i="60"/>
  <c r="AC107" i="60"/>
  <c r="AC108" i="60"/>
  <c r="Y113" i="60"/>
  <c r="Z113" i="60"/>
  <c r="AA113" i="60"/>
  <c r="AB113" i="60"/>
  <c r="AC113" i="60"/>
  <c r="Y114" i="60"/>
  <c r="Z114" i="60"/>
  <c r="AA114" i="60"/>
  <c r="AB114" i="60"/>
  <c r="AB120" i="60" s="1"/>
  <c r="AC114" i="60"/>
  <c r="Y117" i="60"/>
  <c r="Z117" i="60"/>
  <c r="AA117" i="60"/>
  <c r="AB117" i="60"/>
  <c r="AC117" i="60"/>
  <c r="AB119" i="60"/>
  <c r="AC119" i="60"/>
  <c r="AC120" i="60"/>
  <c r="Y125" i="60"/>
  <c r="Z125" i="60"/>
  <c r="AA125" i="60"/>
  <c r="AB125" i="60"/>
  <c r="AC125" i="60"/>
  <c r="Y126" i="60"/>
  <c r="Z126" i="60"/>
  <c r="AA126" i="60"/>
  <c r="AB126" i="60"/>
  <c r="AB132" i="60" s="1"/>
  <c r="AC126" i="60"/>
  <c r="Y129" i="60"/>
  <c r="Z129" i="60"/>
  <c r="AA129" i="60"/>
  <c r="AB129" i="60"/>
  <c r="AC129" i="60"/>
  <c r="AC131" i="60"/>
  <c r="AC132" i="60"/>
  <c r="Y137" i="60"/>
  <c r="Z137" i="60"/>
  <c r="AA137" i="60"/>
  <c r="AB137" i="60"/>
  <c r="AC137" i="60"/>
  <c r="Y138" i="60"/>
  <c r="Z138" i="60"/>
  <c r="AA138" i="60"/>
  <c r="AB138" i="60"/>
  <c r="AB144" i="60" s="1"/>
  <c r="AC138" i="60"/>
  <c r="AC143" i="60" s="1"/>
  <c r="Y141" i="60"/>
  <c r="Z141" i="60"/>
  <c r="AA141" i="60"/>
  <c r="AB141" i="60"/>
  <c r="AC141" i="60"/>
  <c r="Y149" i="60"/>
  <c r="Z149" i="60"/>
  <c r="AA149" i="60"/>
  <c r="AB149" i="60"/>
  <c r="AC149" i="60"/>
  <c r="Y150" i="60"/>
  <c r="Z150" i="60"/>
  <c r="AA150" i="60"/>
  <c r="AB150" i="60"/>
  <c r="AB156" i="60" s="1"/>
  <c r="AC150" i="60"/>
  <c r="Y153" i="60"/>
  <c r="Z153" i="60"/>
  <c r="AA153" i="60"/>
  <c r="AB153" i="60"/>
  <c r="AC153" i="60"/>
  <c r="AC155" i="60"/>
  <c r="AC156" i="60"/>
  <c r="Y161" i="60"/>
  <c r="Z161" i="60"/>
  <c r="AA161" i="60"/>
  <c r="AB161" i="60"/>
  <c r="AC161" i="60"/>
  <c r="Y162" i="60"/>
  <c r="Z162" i="60"/>
  <c r="AA162" i="60"/>
  <c r="AB162" i="60"/>
  <c r="AB168" i="60" s="1"/>
  <c r="AC162" i="60"/>
  <c r="Y165" i="60"/>
  <c r="Z165" i="60"/>
  <c r="AA165" i="60"/>
  <c r="AB165" i="60"/>
  <c r="AC165" i="60"/>
  <c r="AB167" i="60"/>
  <c r="AC167" i="60"/>
  <c r="AC168" i="60"/>
  <c r="Y173" i="60"/>
  <c r="Z173" i="60"/>
  <c r="AA173" i="60"/>
  <c r="AB173" i="60"/>
  <c r="AC173" i="60"/>
  <c r="Y174" i="60"/>
  <c r="Z174" i="60"/>
  <c r="AA174" i="60"/>
  <c r="AB174" i="60"/>
  <c r="AB179" i="60" s="1"/>
  <c r="AC174" i="60"/>
  <c r="Y177" i="60"/>
  <c r="Z177" i="60"/>
  <c r="AA177" i="60"/>
  <c r="AB177" i="60"/>
  <c r="AC177" i="60"/>
  <c r="AC179" i="60"/>
  <c r="AC180" i="60"/>
  <c r="Y183" i="60"/>
  <c r="Z183" i="60"/>
  <c r="AA183" i="60"/>
  <c r="AB183" i="60"/>
  <c r="AC183" i="60"/>
  <c r="Y184" i="60"/>
  <c r="Z184" i="60"/>
  <c r="AA184" i="60"/>
  <c r="AB184" i="60"/>
  <c r="AC184" i="60"/>
  <c r="AC185" i="60"/>
  <c r="AB186" i="60"/>
  <c r="AC186" i="60"/>
  <c r="Y187" i="60"/>
  <c r="Z187" i="60"/>
  <c r="AA187" i="60"/>
  <c r="AB187" i="60"/>
  <c r="AC187" i="60"/>
  <c r="Y17" i="59"/>
  <c r="Z17" i="59"/>
  <c r="AA17" i="59"/>
  <c r="AB17" i="59"/>
  <c r="AC17" i="59"/>
  <c r="Y18" i="59"/>
  <c r="Z18" i="59"/>
  <c r="AA18" i="59"/>
  <c r="AB18" i="59"/>
  <c r="AB24" i="59" s="1"/>
  <c r="AB192" i="59" s="1"/>
  <c r="AC18" i="59"/>
  <c r="Y21" i="59"/>
  <c r="Z21" i="59"/>
  <c r="Z189" i="59" s="1"/>
  <c r="AA21" i="59"/>
  <c r="AB21" i="59"/>
  <c r="AC21" i="59"/>
  <c r="AC23" i="59"/>
  <c r="AC191" i="59" s="1"/>
  <c r="AC24" i="59"/>
  <c r="Y29" i="59"/>
  <c r="Z29" i="59"/>
  <c r="AA29" i="59"/>
  <c r="AB29" i="59"/>
  <c r="AC29" i="59"/>
  <c r="Y30" i="59"/>
  <c r="Z30" i="59"/>
  <c r="AA30" i="59"/>
  <c r="AB30" i="59"/>
  <c r="AB36" i="59" s="1"/>
  <c r="AC30" i="59"/>
  <c r="Y33" i="59"/>
  <c r="Z33" i="59"/>
  <c r="AA33" i="59"/>
  <c r="AB33" i="59"/>
  <c r="AC33" i="59"/>
  <c r="AC35" i="59"/>
  <c r="AC36" i="59"/>
  <c r="Y41" i="59"/>
  <c r="Z41" i="59"/>
  <c r="AA41" i="59"/>
  <c r="AB41" i="59"/>
  <c r="AC41" i="59"/>
  <c r="Y42" i="59"/>
  <c r="Z42" i="59"/>
  <c r="AA42" i="59"/>
  <c r="AB42" i="59"/>
  <c r="AB48" i="59" s="1"/>
  <c r="AC42" i="59"/>
  <c r="AC48" i="59" s="1"/>
  <c r="Y45" i="59"/>
  <c r="Z45" i="59"/>
  <c r="AA45" i="59"/>
  <c r="AB45" i="59"/>
  <c r="AC45" i="59"/>
  <c r="AB47" i="59"/>
  <c r="AC47" i="59"/>
  <c r="Y53" i="59"/>
  <c r="Z53" i="59"/>
  <c r="AA53" i="59"/>
  <c r="AB53" i="59"/>
  <c r="AC53" i="59"/>
  <c r="Y54" i="59"/>
  <c r="Z54" i="59"/>
  <c r="AA54" i="59"/>
  <c r="AB54" i="59"/>
  <c r="AB59" i="59" s="1"/>
  <c r="AC54" i="59"/>
  <c r="AC60" i="59" s="1"/>
  <c r="Y57" i="59"/>
  <c r="Z57" i="59"/>
  <c r="AA57" i="59"/>
  <c r="AB57" i="59"/>
  <c r="AB189" i="59" s="1"/>
  <c r="AC57" i="59"/>
  <c r="AC59" i="59"/>
  <c r="Y65" i="59"/>
  <c r="Z65" i="59"/>
  <c r="AA65" i="59"/>
  <c r="AB65" i="59"/>
  <c r="AC65" i="59"/>
  <c r="Y66" i="59"/>
  <c r="Z66" i="59"/>
  <c r="AA66" i="59"/>
  <c r="AB66" i="59"/>
  <c r="AB72" i="59" s="1"/>
  <c r="AC66" i="59"/>
  <c r="Y69" i="59"/>
  <c r="Z69" i="59"/>
  <c r="AA69" i="59"/>
  <c r="AB69" i="59"/>
  <c r="AC69" i="59"/>
  <c r="AC71" i="59"/>
  <c r="AC72" i="59"/>
  <c r="Y77" i="59"/>
  <c r="Z77" i="59"/>
  <c r="AA77" i="59"/>
  <c r="AB77" i="59"/>
  <c r="AC77" i="59"/>
  <c r="Y78" i="59"/>
  <c r="Z78" i="59"/>
  <c r="AA78" i="59"/>
  <c r="AB78" i="59"/>
  <c r="AB84" i="59" s="1"/>
  <c r="AC78" i="59"/>
  <c r="Y81" i="59"/>
  <c r="Z81" i="59"/>
  <c r="AA81" i="59"/>
  <c r="AB81" i="59"/>
  <c r="AC81" i="59"/>
  <c r="AC83" i="59"/>
  <c r="AC84" i="59"/>
  <c r="Y89" i="59"/>
  <c r="Z89" i="59"/>
  <c r="AA89" i="59"/>
  <c r="AB89" i="59"/>
  <c r="AC89" i="59"/>
  <c r="Y90" i="59"/>
  <c r="Z90" i="59"/>
  <c r="AA90" i="59"/>
  <c r="AB90" i="59"/>
  <c r="AB96" i="59" s="1"/>
  <c r="AC90" i="59"/>
  <c r="AC96" i="59" s="1"/>
  <c r="Y93" i="59"/>
  <c r="Z93" i="59"/>
  <c r="AA93" i="59"/>
  <c r="AB93" i="59"/>
  <c r="AC93" i="59"/>
  <c r="AC95" i="59"/>
  <c r="Y101" i="59"/>
  <c r="Z101" i="59"/>
  <c r="Z185" i="59" s="1"/>
  <c r="AA101" i="59"/>
  <c r="AB101" i="59"/>
  <c r="AC101" i="59"/>
  <c r="Y102" i="59"/>
  <c r="Z102" i="59"/>
  <c r="AA102" i="59"/>
  <c r="AB102" i="59"/>
  <c r="AB108" i="59" s="1"/>
  <c r="AC102" i="59"/>
  <c r="AC108" i="59" s="1"/>
  <c r="Y105" i="59"/>
  <c r="Z105" i="59"/>
  <c r="AA105" i="59"/>
  <c r="AB105" i="59"/>
  <c r="AC105" i="59"/>
  <c r="AC107" i="59"/>
  <c r="Y113" i="59"/>
  <c r="Z113" i="59"/>
  <c r="AA113" i="59"/>
  <c r="AA185" i="59" s="1"/>
  <c r="AY15" i="45" s="1"/>
  <c r="AB113" i="59"/>
  <c r="AC113" i="59"/>
  <c r="Y114" i="59"/>
  <c r="Z114" i="59"/>
  <c r="AA114" i="59"/>
  <c r="AB114" i="59"/>
  <c r="AB120" i="59" s="1"/>
  <c r="AC114" i="59"/>
  <c r="Y117" i="59"/>
  <c r="Z117" i="59"/>
  <c r="AA117" i="59"/>
  <c r="AB117" i="59"/>
  <c r="AC117" i="59"/>
  <c r="AC119" i="59"/>
  <c r="AC120" i="59"/>
  <c r="Y125" i="59"/>
  <c r="Z125" i="59"/>
  <c r="AA125" i="59"/>
  <c r="AB125" i="59"/>
  <c r="AC125" i="59"/>
  <c r="Y126" i="59"/>
  <c r="Z126" i="59"/>
  <c r="AA126" i="59"/>
  <c r="AB126" i="59"/>
  <c r="AB132" i="59" s="1"/>
  <c r="AC126" i="59"/>
  <c r="Y129" i="59"/>
  <c r="Z129" i="59"/>
  <c r="AA129" i="59"/>
  <c r="AB129" i="59"/>
  <c r="AC129" i="59"/>
  <c r="AC131" i="59"/>
  <c r="AC132" i="59"/>
  <c r="Y137" i="59"/>
  <c r="Z137" i="59"/>
  <c r="AA137" i="59"/>
  <c r="AB137" i="59"/>
  <c r="AC137" i="59"/>
  <c r="Y138" i="59"/>
  <c r="Z138" i="59"/>
  <c r="AA138" i="59"/>
  <c r="AB138" i="59"/>
  <c r="AB144" i="59" s="1"/>
  <c r="AC138" i="59"/>
  <c r="AC144" i="59" s="1"/>
  <c r="Y141" i="59"/>
  <c r="Z141" i="59"/>
  <c r="AA141" i="59"/>
  <c r="AB141" i="59"/>
  <c r="AC141" i="59"/>
  <c r="AC143" i="59"/>
  <c r="Y149" i="59"/>
  <c r="Z149" i="59"/>
  <c r="AA149" i="59"/>
  <c r="AB149" i="59"/>
  <c r="AC149" i="59"/>
  <c r="Y150" i="59"/>
  <c r="Z150" i="59"/>
  <c r="AA150" i="59"/>
  <c r="AB150" i="59"/>
  <c r="AB156" i="59" s="1"/>
  <c r="AC150" i="59"/>
  <c r="AC156" i="59" s="1"/>
  <c r="Y153" i="59"/>
  <c r="Z153" i="59"/>
  <c r="AA153" i="59"/>
  <c r="AB153" i="59"/>
  <c r="AC153" i="59"/>
  <c r="AC155" i="59"/>
  <c r="Y161" i="59"/>
  <c r="Z161" i="59"/>
  <c r="AA161" i="59"/>
  <c r="AB161" i="59"/>
  <c r="AC161" i="59"/>
  <c r="Y162" i="59"/>
  <c r="Z162" i="59"/>
  <c r="AA162" i="59"/>
  <c r="AB162" i="59"/>
  <c r="AB168" i="59" s="1"/>
  <c r="AC162" i="59"/>
  <c r="Y165" i="59"/>
  <c r="Z165" i="59"/>
  <c r="AA165" i="59"/>
  <c r="AB165" i="59"/>
  <c r="AC165" i="59"/>
  <c r="AC167" i="59"/>
  <c r="AC168" i="59"/>
  <c r="Y173" i="59"/>
  <c r="Z173" i="59"/>
  <c r="AA173" i="59"/>
  <c r="AB173" i="59"/>
  <c r="AC173" i="59"/>
  <c r="Y174" i="59"/>
  <c r="Z174" i="59"/>
  <c r="AA174" i="59"/>
  <c r="AB174" i="59"/>
  <c r="AB180" i="59" s="1"/>
  <c r="AC174" i="59"/>
  <c r="Y177" i="59"/>
  <c r="Z177" i="59"/>
  <c r="AA177" i="59"/>
  <c r="AB177" i="59"/>
  <c r="AC177" i="59"/>
  <c r="AB179" i="59"/>
  <c r="AC179" i="59"/>
  <c r="AC180" i="59"/>
  <c r="Y183" i="59"/>
  <c r="Z183" i="59"/>
  <c r="AA183" i="59"/>
  <c r="AB183" i="59"/>
  <c r="AC183" i="59"/>
  <c r="Y184" i="59"/>
  <c r="Z184" i="59"/>
  <c r="AA184" i="59"/>
  <c r="AB184" i="59"/>
  <c r="AC184" i="59"/>
  <c r="AB185" i="59"/>
  <c r="AC185" i="59"/>
  <c r="AB186" i="59"/>
  <c r="AC186" i="59"/>
  <c r="Y187" i="59"/>
  <c r="Z187" i="59"/>
  <c r="AA187" i="59"/>
  <c r="AB187" i="59"/>
  <c r="AC187" i="59"/>
  <c r="Y189" i="59"/>
  <c r="AW19" i="45" s="1"/>
  <c r="AC189" i="59"/>
  <c r="AC192" i="59"/>
  <c r="Y17" i="55"/>
  <c r="Z17" i="55"/>
  <c r="AA17" i="55"/>
  <c r="AB17" i="55"/>
  <c r="AC17" i="55"/>
  <c r="Y18" i="55"/>
  <c r="Z18" i="55"/>
  <c r="AA18" i="55"/>
  <c r="AB18" i="55"/>
  <c r="AB186" i="55" s="1"/>
  <c r="AC18" i="55"/>
  <c r="Y19" i="55"/>
  <c r="Z19" i="55"/>
  <c r="AA19" i="55"/>
  <c r="AB19" i="55"/>
  <c r="AC19" i="55"/>
  <c r="Y21" i="55"/>
  <c r="Z21" i="55"/>
  <c r="Z189" i="55" s="1"/>
  <c r="AA21" i="55"/>
  <c r="AB21" i="55"/>
  <c r="AB189" i="55" s="1"/>
  <c r="AC21" i="55"/>
  <c r="AC23" i="55"/>
  <c r="AC191" i="55" s="1"/>
  <c r="AC24" i="55"/>
  <c r="AC192" i="55" s="1"/>
  <c r="Y29" i="55"/>
  <c r="Z29" i="55"/>
  <c r="AA29" i="55"/>
  <c r="AA185" i="55" s="1"/>
  <c r="Q15" i="45" s="1"/>
  <c r="AB29" i="55"/>
  <c r="AB185" i="55" s="1"/>
  <c r="AC29" i="55"/>
  <c r="Y30" i="55"/>
  <c r="Z30" i="55"/>
  <c r="AA30" i="55"/>
  <c r="AB30" i="55"/>
  <c r="AC30" i="55"/>
  <c r="AC36" i="55" s="1"/>
  <c r="Y31" i="55"/>
  <c r="Z31" i="55"/>
  <c r="AA31" i="55"/>
  <c r="AB31" i="55"/>
  <c r="AC31" i="55"/>
  <c r="Y33" i="55"/>
  <c r="Z33" i="55"/>
  <c r="AA33" i="55"/>
  <c r="AB33" i="55"/>
  <c r="AC33" i="55"/>
  <c r="Y41" i="55"/>
  <c r="Z41" i="55"/>
  <c r="AA41" i="55"/>
  <c r="AB41" i="55"/>
  <c r="AC41" i="55"/>
  <c r="Y42" i="55"/>
  <c r="Z42" i="55"/>
  <c r="AA42" i="55"/>
  <c r="AB42" i="55"/>
  <c r="AB47" i="55" s="1"/>
  <c r="AC42" i="55"/>
  <c r="Y43" i="55"/>
  <c r="Z43" i="55"/>
  <c r="AA43" i="55"/>
  <c r="AB43" i="55"/>
  <c r="AC43" i="55"/>
  <c r="Y45" i="55"/>
  <c r="Z45" i="55"/>
  <c r="AA45" i="55"/>
  <c r="AB45" i="55"/>
  <c r="AC45" i="55"/>
  <c r="AC47" i="55"/>
  <c r="AC48" i="55"/>
  <c r="Y53" i="55"/>
  <c r="Z53" i="55"/>
  <c r="AA53" i="55"/>
  <c r="AB53" i="55"/>
  <c r="AC53" i="55"/>
  <c r="Y54" i="55"/>
  <c r="Z54" i="55"/>
  <c r="AA54" i="55"/>
  <c r="AB54" i="55"/>
  <c r="AC54" i="55"/>
  <c r="AC60" i="55" s="1"/>
  <c r="Y55" i="55"/>
  <c r="Z55" i="55"/>
  <c r="AA55" i="55"/>
  <c r="AB55" i="55"/>
  <c r="AC55" i="55"/>
  <c r="Y57" i="55"/>
  <c r="Z57" i="55"/>
  <c r="AA57" i="55"/>
  <c r="AB57" i="55"/>
  <c r="AC57" i="55"/>
  <c r="Y65" i="55"/>
  <c r="Z65" i="55"/>
  <c r="AA65" i="55"/>
  <c r="AB65" i="55"/>
  <c r="AC65" i="55"/>
  <c r="Y66" i="55"/>
  <c r="Z66" i="55"/>
  <c r="AA66" i="55"/>
  <c r="AB66" i="55"/>
  <c r="AB71" i="55" s="1"/>
  <c r="AC66" i="55"/>
  <c r="Y67" i="55"/>
  <c r="Z67" i="55"/>
  <c r="AA67" i="55"/>
  <c r="AB67" i="55"/>
  <c r="AC67" i="55"/>
  <c r="Y69" i="55"/>
  <c r="Z69" i="55"/>
  <c r="AA69" i="55"/>
  <c r="AB69" i="55"/>
  <c r="AC69" i="55"/>
  <c r="AC71" i="55"/>
  <c r="AC72" i="55"/>
  <c r="Y77" i="55"/>
  <c r="Z77" i="55"/>
  <c r="AA77" i="55"/>
  <c r="AB77" i="55"/>
  <c r="AC77" i="55"/>
  <c r="Y78" i="55"/>
  <c r="Z78" i="55"/>
  <c r="AA78" i="55"/>
  <c r="AB78" i="55"/>
  <c r="AC78" i="55"/>
  <c r="AC84" i="55" s="1"/>
  <c r="Y79" i="55"/>
  <c r="Z79" i="55"/>
  <c r="AA79" i="55"/>
  <c r="AB79" i="55"/>
  <c r="AC79" i="55"/>
  <c r="Y81" i="55"/>
  <c r="Z81" i="55"/>
  <c r="AA81" i="55"/>
  <c r="AB81" i="55"/>
  <c r="AC81" i="55"/>
  <c r="Y89" i="55"/>
  <c r="Z89" i="55"/>
  <c r="AA89" i="55"/>
  <c r="AB89" i="55"/>
  <c r="AC89" i="55"/>
  <c r="Y90" i="55"/>
  <c r="Z90" i="55"/>
  <c r="AA90" i="55"/>
  <c r="AB90" i="55"/>
  <c r="AB95" i="55" s="1"/>
  <c r="AB96" i="55" s="1"/>
  <c r="AC90" i="55"/>
  <c r="Y91" i="55"/>
  <c r="Z91" i="55"/>
  <c r="AA91" i="55"/>
  <c r="AB91" i="55"/>
  <c r="AC91" i="55"/>
  <c r="Y93" i="55"/>
  <c r="Z93" i="55"/>
  <c r="AA93" i="55"/>
  <c r="AB93" i="55"/>
  <c r="AC93" i="55"/>
  <c r="AC95" i="55"/>
  <c r="AC96" i="55"/>
  <c r="Y101" i="55"/>
  <c r="Z101" i="55"/>
  <c r="AA101" i="55"/>
  <c r="AB101" i="55"/>
  <c r="AC101" i="55"/>
  <c r="Y102" i="55"/>
  <c r="Z102" i="55"/>
  <c r="AA102" i="55"/>
  <c r="AB102" i="55"/>
  <c r="AC102" i="55"/>
  <c r="AC108" i="55" s="1"/>
  <c r="Y103" i="55"/>
  <c r="Z103" i="55"/>
  <c r="AA103" i="55"/>
  <c r="AB103" i="55"/>
  <c r="AC103" i="55"/>
  <c r="Y105" i="55"/>
  <c r="Z105" i="55"/>
  <c r="AA105" i="55"/>
  <c r="AB105" i="55"/>
  <c r="AC105" i="55"/>
  <c r="Y113" i="55"/>
  <c r="Z113" i="55"/>
  <c r="AA113" i="55"/>
  <c r="AB113" i="55"/>
  <c r="AC113" i="55"/>
  <c r="Y114" i="55"/>
  <c r="Z114" i="55"/>
  <c r="AA114" i="55"/>
  <c r="AB114" i="55"/>
  <c r="AC114" i="55"/>
  <c r="Y115" i="55"/>
  <c r="Z115" i="55"/>
  <c r="AA115" i="55"/>
  <c r="AB115" i="55"/>
  <c r="AC115" i="55"/>
  <c r="Y117" i="55"/>
  <c r="Z117" i="55"/>
  <c r="AA117" i="55"/>
  <c r="AB117" i="55"/>
  <c r="AC117" i="55"/>
  <c r="AB119" i="55"/>
  <c r="AB120" i="55" s="1"/>
  <c r="AC119" i="55"/>
  <c r="AC120" i="55"/>
  <c r="Y125" i="55"/>
  <c r="Z125" i="55"/>
  <c r="AA125" i="55"/>
  <c r="AB125" i="55"/>
  <c r="AC125" i="55"/>
  <c r="Y126" i="55"/>
  <c r="Z126" i="55"/>
  <c r="AA126" i="55"/>
  <c r="AB126" i="55"/>
  <c r="AC126" i="55"/>
  <c r="AC132" i="55" s="1"/>
  <c r="Y127" i="55"/>
  <c r="Z127" i="55"/>
  <c r="AA127" i="55"/>
  <c r="AB127" i="55"/>
  <c r="AC127" i="55"/>
  <c r="Y129" i="55"/>
  <c r="Z129" i="55"/>
  <c r="AA129" i="55"/>
  <c r="AB129" i="55"/>
  <c r="AC129" i="55"/>
  <c r="Y137" i="55"/>
  <c r="Z137" i="55"/>
  <c r="AA137" i="55"/>
  <c r="AB137" i="55"/>
  <c r="AC137" i="55"/>
  <c r="Y138" i="55"/>
  <c r="Z138" i="55"/>
  <c r="AA138" i="55"/>
  <c r="AB138" i="55"/>
  <c r="AC138" i="55"/>
  <c r="Y139" i="55"/>
  <c r="Z139" i="55"/>
  <c r="AA139" i="55"/>
  <c r="AB139" i="55"/>
  <c r="AC139" i="55"/>
  <c r="Y141" i="55"/>
  <c r="Z141" i="55"/>
  <c r="AA141" i="55"/>
  <c r="AB141" i="55"/>
  <c r="AC141" i="55"/>
  <c r="AB143" i="55"/>
  <c r="AB144" i="55" s="1"/>
  <c r="AC143" i="55"/>
  <c r="AC144" i="55"/>
  <c r="Y149" i="55"/>
  <c r="Z149" i="55"/>
  <c r="AA149" i="55"/>
  <c r="AB149" i="55"/>
  <c r="AC149" i="55"/>
  <c r="Y150" i="55"/>
  <c r="Z150" i="55"/>
  <c r="AA150" i="55"/>
  <c r="AB150" i="55"/>
  <c r="AC150" i="55"/>
  <c r="AC156" i="55" s="1"/>
  <c r="Y151" i="55"/>
  <c r="Z151" i="55"/>
  <c r="AA151" i="55"/>
  <c r="AB151" i="55"/>
  <c r="AC151" i="55"/>
  <c r="Y153" i="55"/>
  <c r="Z153" i="55"/>
  <c r="AA153" i="55"/>
  <c r="AB153" i="55"/>
  <c r="AC153" i="55"/>
  <c r="Y161" i="55"/>
  <c r="Z161" i="55"/>
  <c r="AA161" i="55"/>
  <c r="AB161" i="55"/>
  <c r="AC161" i="55"/>
  <c r="Y162" i="55"/>
  <c r="Z162" i="55"/>
  <c r="AA162" i="55"/>
  <c r="AB162" i="55"/>
  <c r="AB167" i="55" s="1"/>
  <c r="AB168" i="55" s="1"/>
  <c r="AC162" i="55"/>
  <c r="Y163" i="55"/>
  <c r="Z163" i="55"/>
  <c r="AA163" i="55"/>
  <c r="AB163" i="55"/>
  <c r="AC163" i="55"/>
  <c r="Y165" i="55"/>
  <c r="Z165" i="55"/>
  <c r="AA165" i="55"/>
  <c r="AB165" i="55"/>
  <c r="AC165" i="55"/>
  <c r="AC167" i="55"/>
  <c r="AC168" i="55"/>
  <c r="Y173" i="55"/>
  <c r="Z173" i="55"/>
  <c r="AA173" i="55"/>
  <c r="AB173" i="55"/>
  <c r="AC173" i="55"/>
  <c r="Y174" i="55"/>
  <c r="Z174" i="55"/>
  <c r="AA174" i="55"/>
  <c r="AB174" i="55"/>
  <c r="AC174" i="55"/>
  <c r="AC180" i="55" s="1"/>
  <c r="Y175" i="55"/>
  <c r="Z175" i="55"/>
  <c r="AA175" i="55"/>
  <c r="AB175" i="55"/>
  <c r="AC175" i="55"/>
  <c r="Y177" i="55"/>
  <c r="Z177" i="55"/>
  <c r="AA177" i="55"/>
  <c r="AB177" i="55"/>
  <c r="AC177" i="55"/>
  <c r="Y183" i="55"/>
  <c r="Z183" i="55"/>
  <c r="AA183" i="55"/>
  <c r="AB183" i="55"/>
  <c r="AC183" i="55"/>
  <c r="Y184" i="55"/>
  <c r="Z184" i="55"/>
  <c r="AA184" i="55"/>
  <c r="AB184" i="55"/>
  <c r="AC184" i="55"/>
  <c r="AC185" i="55"/>
  <c r="AC186" i="55"/>
  <c r="Y187" i="55"/>
  <c r="O17" i="45" s="1"/>
  <c r="BN17" i="45" s="1"/>
  <c r="AC187" i="55"/>
  <c r="AC189" i="55"/>
  <c r="Y16" i="53"/>
  <c r="Z16" i="53"/>
  <c r="AA16" i="53"/>
  <c r="AB16" i="53"/>
  <c r="AC16" i="53"/>
  <c r="Y17" i="53"/>
  <c r="Z17" i="53"/>
  <c r="AA17" i="53"/>
  <c r="AB17" i="53"/>
  <c r="AC17" i="53"/>
  <c r="Y18" i="53"/>
  <c r="Z18" i="53"/>
  <c r="AA18" i="53"/>
  <c r="AB18" i="53"/>
  <c r="AC18" i="53"/>
  <c r="Y19" i="53"/>
  <c r="Z19" i="53"/>
  <c r="AA19" i="53"/>
  <c r="AB19" i="53"/>
  <c r="AC19" i="53"/>
  <c r="Y21" i="53"/>
  <c r="Z21" i="53"/>
  <c r="AA21" i="53"/>
  <c r="AB21" i="53"/>
  <c r="AC21" i="53"/>
  <c r="Y28" i="53"/>
  <c r="Z28" i="53"/>
  <c r="AA28" i="53"/>
  <c r="AB28" i="53"/>
  <c r="AC28" i="53"/>
  <c r="Y29" i="53"/>
  <c r="Z29" i="53"/>
  <c r="AA29" i="53"/>
  <c r="AB29" i="53"/>
  <c r="AB185" i="53" s="1"/>
  <c r="AC29" i="53"/>
  <c r="Y30" i="53"/>
  <c r="Z30" i="53"/>
  <c r="AA30" i="53"/>
  <c r="AB30" i="53"/>
  <c r="AC30" i="53"/>
  <c r="Y31" i="53"/>
  <c r="Z31" i="53"/>
  <c r="AA31" i="53"/>
  <c r="AB31" i="53"/>
  <c r="AC31" i="53"/>
  <c r="Y33" i="53"/>
  <c r="Z33" i="53"/>
  <c r="Z189" i="53" s="1"/>
  <c r="AA33" i="53"/>
  <c r="AB33" i="53"/>
  <c r="AC33" i="53"/>
  <c r="Y40" i="53"/>
  <c r="Z40" i="53"/>
  <c r="Z184" i="53" s="1"/>
  <c r="AA40" i="53"/>
  <c r="AB40" i="53"/>
  <c r="AC40" i="53"/>
  <c r="Y41" i="53"/>
  <c r="Z41" i="53"/>
  <c r="AA41" i="53"/>
  <c r="AB41" i="53"/>
  <c r="AC41" i="53"/>
  <c r="Y42" i="53"/>
  <c r="Z42" i="53"/>
  <c r="AA42" i="53"/>
  <c r="AB42" i="53"/>
  <c r="AC42" i="53"/>
  <c r="Y43" i="53"/>
  <c r="Z43" i="53"/>
  <c r="AA43" i="53"/>
  <c r="AB43" i="53"/>
  <c r="AC43" i="53"/>
  <c r="Y45" i="53"/>
  <c r="Z45" i="53"/>
  <c r="AA45" i="53"/>
  <c r="AB45" i="53"/>
  <c r="AC45" i="53"/>
  <c r="Y52" i="53"/>
  <c r="Z52" i="53"/>
  <c r="AA52" i="53"/>
  <c r="AA184" i="53" s="1"/>
  <c r="AH63" i="45" s="1"/>
  <c r="AB52" i="53"/>
  <c r="AC52" i="53"/>
  <c r="Y53" i="53"/>
  <c r="Z53" i="53"/>
  <c r="AA53" i="53"/>
  <c r="AB53" i="53"/>
  <c r="AC53" i="53"/>
  <c r="Y54" i="53"/>
  <c r="Z54" i="53"/>
  <c r="AA54" i="53"/>
  <c r="AB54" i="53"/>
  <c r="AC54" i="53"/>
  <c r="Y55" i="53"/>
  <c r="Z55" i="53"/>
  <c r="AA55" i="53"/>
  <c r="AB55" i="53"/>
  <c r="AC55" i="53"/>
  <c r="Y57" i="53"/>
  <c r="Z57" i="53"/>
  <c r="AA57" i="53"/>
  <c r="AB57" i="53"/>
  <c r="AC57" i="53"/>
  <c r="Y64" i="53"/>
  <c r="Z64" i="53"/>
  <c r="AA64" i="53"/>
  <c r="AB64" i="53"/>
  <c r="AC64" i="53"/>
  <c r="Y65" i="53"/>
  <c r="Z65" i="53"/>
  <c r="AA65" i="53"/>
  <c r="AB65" i="53"/>
  <c r="AC65" i="53"/>
  <c r="Y66" i="53"/>
  <c r="Z66" i="53"/>
  <c r="AA66" i="53"/>
  <c r="AB66" i="53"/>
  <c r="AC66" i="53"/>
  <c r="Y67" i="53"/>
  <c r="Z67" i="53"/>
  <c r="Z187" i="53" s="1"/>
  <c r="AA67" i="53"/>
  <c r="AB67" i="53"/>
  <c r="AC67" i="53"/>
  <c r="Y69" i="53"/>
  <c r="Z69" i="53"/>
  <c r="AA69" i="53"/>
  <c r="AB69" i="53"/>
  <c r="AC69" i="53"/>
  <c r="Y76" i="53"/>
  <c r="Z76" i="53"/>
  <c r="AA76" i="53"/>
  <c r="AB76" i="53"/>
  <c r="AC76" i="53"/>
  <c r="Y77" i="53"/>
  <c r="Z77" i="53"/>
  <c r="AA77" i="53"/>
  <c r="AB77" i="53"/>
  <c r="AC77" i="53"/>
  <c r="Y78" i="53"/>
  <c r="Y186" i="53" s="1"/>
  <c r="AF65" i="45" s="1"/>
  <c r="Z78" i="53"/>
  <c r="Z186" i="53" s="1"/>
  <c r="AA78" i="53"/>
  <c r="AB78" i="53"/>
  <c r="AC78" i="53"/>
  <c r="Y79" i="53"/>
  <c r="Z79" i="53"/>
  <c r="AA79" i="53"/>
  <c r="AB79" i="53"/>
  <c r="AC79" i="53"/>
  <c r="Y81" i="53"/>
  <c r="Z81" i="53"/>
  <c r="AA81" i="53"/>
  <c r="AB81" i="53"/>
  <c r="AC81" i="53"/>
  <c r="Y88" i="53"/>
  <c r="Z88" i="53"/>
  <c r="AA88" i="53"/>
  <c r="AB88" i="53"/>
  <c r="AC88" i="53"/>
  <c r="Y89" i="53"/>
  <c r="Z89" i="53"/>
  <c r="AA89" i="53"/>
  <c r="AB89" i="53"/>
  <c r="AC89" i="53"/>
  <c r="Y90" i="53"/>
  <c r="Z90" i="53"/>
  <c r="AA90" i="53"/>
  <c r="AB90" i="53"/>
  <c r="AC90" i="53"/>
  <c r="Y91" i="53"/>
  <c r="Z91" i="53"/>
  <c r="AA91" i="53"/>
  <c r="AB91" i="53"/>
  <c r="AC91" i="53"/>
  <c r="Y93" i="53"/>
  <c r="Z93" i="53"/>
  <c r="AA93" i="53"/>
  <c r="AB93" i="53"/>
  <c r="AC93" i="53"/>
  <c r="Y100" i="53"/>
  <c r="Z100" i="53"/>
  <c r="AA100" i="53"/>
  <c r="AB100" i="53"/>
  <c r="AC100" i="53"/>
  <c r="Y101" i="53"/>
  <c r="Z101" i="53"/>
  <c r="AA101" i="53"/>
  <c r="AB101" i="53"/>
  <c r="AC101" i="53"/>
  <c r="Y102" i="53"/>
  <c r="Z102" i="53"/>
  <c r="AA102" i="53"/>
  <c r="AB102" i="53"/>
  <c r="AC102" i="53"/>
  <c r="Y103" i="53"/>
  <c r="Z103" i="53"/>
  <c r="AA103" i="53"/>
  <c r="AA187" i="53" s="1"/>
  <c r="AH66" i="45" s="1"/>
  <c r="AB103" i="53"/>
  <c r="AC103" i="53"/>
  <c r="Y105" i="53"/>
  <c r="Z105" i="53"/>
  <c r="AA105" i="53"/>
  <c r="AB105" i="53"/>
  <c r="AC105" i="53"/>
  <c r="Y112" i="53"/>
  <c r="Z112" i="53"/>
  <c r="AA112" i="53"/>
  <c r="AB112" i="53"/>
  <c r="AC112" i="53"/>
  <c r="Y113" i="53"/>
  <c r="Z113" i="53"/>
  <c r="AA113" i="53"/>
  <c r="AB113" i="53"/>
  <c r="AC113" i="53"/>
  <c r="Y114" i="53"/>
  <c r="Z114" i="53"/>
  <c r="AA114" i="53"/>
  <c r="AB114" i="53"/>
  <c r="AC114" i="53"/>
  <c r="Y115" i="53"/>
  <c r="Z115" i="53"/>
  <c r="AA115" i="53"/>
  <c r="AB115" i="53"/>
  <c r="AC115" i="53"/>
  <c r="Y117" i="53"/>
  <c r="Z117" i="53"/>
  <c r="AA117" i="53"/>
  <c r="AB117" i="53"/>
  <c r="AC117" i="53"/>
  <c r="Y124" i="53"/>
  <c r="Z124" i="53"/>
  <c r="AA124" i="53"/>
  <c r="AB124" i="53"/>
  <c r="AC124" i="53"/>
  <c r="Y125" i="53"/>
  <c r="Z125" i="53"/>
  <c r="AA125" i="53"/>
  <c r="AB125" i="53"/>
  <c r="AC125" i="53"/>
  <c r="Y126" i="53"/>
  <c r="Z126" i="53"/>
  <c r="AA126" i="53"/>
  <c r="AB126" i="53"/>
  <c r="AC126" i="53"/>
  <c r="Y127" i="53"/>
  <c r="Z127" i="53"/>
  <c r="AA127" i="53"/>
  <c r="AB127" i="53"/>
  <c r="AC127" i="53"/>
  <c r="Y129" i="53"/>
  <c r="Z129" i="53"/>
  <c r="AA129" i="53"/>
  <c r="AB129" i="53"/>
  <c r="AC129" i="53"/>
  <c r="Y136" i="53"/>
  <c r="Z136" i="53"/>
  <c r="AA136" i="53"/>
  <c r="AB136" i="53"/>
  <c r="AC136" i="53"/>
  <c r="Y137" i="53"/>
  <c r="Z137" i="53"/>
  <c r="AA137" i="53"/>
  <c r="AB137" i="53"/>
  <c r="AC137" i="53"/>
  <c r="Y138" i="53"/>
  <c r="Z138" i="53"/>
  <c r="AA138" i="53"/>
  <c r="AB138" i="53"/>
  <c r="AC138" i="53"/>
  <c r="Y139" i="53"/>
  <c r="Z139" i="53"/>
  <c r="AA139" i="53"/>
  <c r="AB139" i="53"/>
  <c r="AC139" i="53"/>
  <c r="Y141" i="53"/>
  <c r="Z141" i="53"/>
  <c r="AA141" i="53"/>
  <c r="AB141" i="53"/>
  <c r="AC141" i="53"/>
  <c r="Y148" i="53"/>
  <c r="Z148" i="53"/>
  <c r="AA148" i="53"/>
  <c r="AB148" i="53"/>
  <c r="AC148" i="53"/>
  <c r="Y149" i="53"/>
  <c r="Z149" i="53"/>
  <c r="AA149" i="53"/>
  <c r="AB149" i="53"/>
  <c r="AC149" i="53"/>
  <c r="Y150" i="53"/>
  <c r="Z150" i="53"/>
  <c r="AA150" i="53"/>
  <c r="AB150" i="53"/>
  <c r="AC150" i="53"/>
  <c r="Y151" i="53"/>
  <c r="Z151" i="53"/>
  <c r="AA151" i="53"/>
  <c r="AB151" i="53"/>
  <c r="AC151" i="53"/>
  <c r="Y153" i="53"/>
  <c r="Z153" i="53"/>
  <c r="AA153" i="53"/>
  <c r="AB153" i="53"/>
  <c r="AC153" i="53"/>
  <c r="Y160" i="53"/>
  <c r="Z160" i="53"/>
  <c r="AA160" i="53"/>
  <c r="AB160" i="53"/>
  <c r="AC160" i="53"/>
  <c r="Y161" i="53"/>
  <c r="Z161" i="53"/>
  <c r="AA161" i="53"/>
  <c r="AB161" i="53"/>
  <c r="AC161" i="53"/>
  <c r="Y162" i="53"/>
  <c r="Z162" i="53"/>
  <c r="AA162" i="53"/>
  <c r="AB162" i="53"/>
  <c r="AC162" i="53"/>
  <c r="Y163" i="53"/>
  <c r="Z163" i="53"/>
  <c r="AA163" i="53"/>
  <c r="AB163" i="53"/>
  <c r="AC163" i="53"/>
  <c r="Y165" i="53"/>
  <c r="Z165" i="53"/>
  <c r="AA165" i="53"/>
  <c r="AB165" i="53"/>
  <c r="AC165" i="53"/>
  <c r="Y172" i="53"/>
  <c r="Z172" i="53"/>
  <c r="AA172" i="53"/>
  <c r="AB172" i="53"/>
  <c r="AC172" i="53"/>
  <c r="Y173" i="53"/>
  <c r="Z173" i="53"/>
  <c r="AA173" i="53"/>
  <c r="AB173" i="53"/>
  <c r="AC173" i="53"/>
  <c r="Y174" i="53"/>
  <c r="Z174" i="53"/>
  <c r="AA174" i="53"/>
  <c r="AB174" i="53"/>
  <c r="AC174" i="53"/>
  <c r="Y175" i="53"/>
  <c r="Z175" i="53"/>
  <c r="AA175" i="53"/>
  <c r="AB175" i="53"/>
  <c r="AC175" i="53"/>
  <c r="Y177" i="53"/>
  <c r="Z177" i="53"/>
  <c r="AA177" i="53"/>
  <c r="AB177" i="53"/>
  <c r="AC177" i="53"/>
  <c r="Y184" i="53"/>
  <c r="AF63" i="45" s="1"/>
  <c r="AC184" i="53"/>
  <c r="AC185" i="53"/>
  <c r="AC186" i="53"/>
  <c r="Y187" i="53"/>
  <c r="AF66" i="45" s="1"/>
  <c r="AC187" i="53"/>
  <c r="Y189" i="53"/>
  <c r="AF68" i="45" s="1"/>
  <c r="AC189" i="53"/>
  <c r="Y16" i="49"/>
  <c r="Z16" i="49"/>
  <c r="AA16" i="49"/>
  <c r="AB16" i="49"/>
  <c r="AC16" i="49"/>
  <c r="Y17" i="49"/>
  <c r="Z17" i="49"/>
  <c r="AA17" i="49"/>
  <c r="AB17" i="49"/>
  <c r="AC17" i="49"/>
  <c r="Y18" i="49"/>
  <c r="Z18" i="49"/>
  <c r="AA18" i="49"/>
  <c r="AB18" i="49"/>
  <c r="AC18" i="49"/>
  <c r="Y19" i="49"/>
  <c r="Z19" i="49"/>
  <c r="AA19" i="49"/>
  <c r="AB19" i="49"/>
  <c r="AC19" i="49"/>
  <c r="Y21" i="49"/>
  <c r="Z21" i="49"/>
  <c r="AA21" i="49"/>
  <c r="AB21" i="49"/>
  <c r="AC21" i="49"/>
  <c r="Y28" i="49"/>
  <c r="Z28" i="49"/>
  <c r="AA28" i="49"/>
  <c r="AB28" i="49"/>
  <c r="AC28" i="49"/>
  <c r="Y29" i="49"/>
  <c r="Z29" i="49"/>
  <c r="AA29" i="49"/>
  <c r="AB29" i="49"/>
  <c r="AC29" i="49"/>
  <c r="Y30" i="49"/>
  <c r="Z30" i="49"/>
  <c r="AA30" i="49"/>
  <c r="AB30" i="49"/>
  <c r="AC30" i="49"/>
  <c r="Y31" i="49"/>
  <c r="Z31" i="49"/>
  <c r="AA31" i="49"/>
  <c r="AB31" i="49"/>
  <c r="AC31" i="49"/>
  <c r="Y33" i="49"/>
  <c r="Z33" i="49"/>
  <c r="AA33" i="49"/>
  <c r="AB33" i="49"/>
  <c r="AC33" i="49"/>
  <c r="Y40" i="49"/>
  <c r="Z40" i="49"/>
  <c r="AA40" i="49"/>
  <c r="AB40" i="49"/>
  <c r="AC40" i="49"/>
  <c r="Y41" i="49"/>
  <c r="Z41" i="49"/>
  <c r="AA41" i="49"/>
  <c r="AB41" i="49"/>
  <c r="AC41" i="49"/>
  <c r="Y42" i="49"/>
  <c r="Z42" i="49"/>
  <c r="AA42" i="49"/>
  <c r="AB42" i="49"/>
  <c r="AC42" i="49"/>
  <c r="Y43" i="49"/>
  <c r="Z43" i="49"/>
  <c r="Z187" i="49" s="1"/>
  <c r="AA43" i="49"/>
  <c r="AB43" i="49"/>
  <c r="AC43" i="49"/>
  <c r="Y45" i="49"/>
  <c r="Z45" i="49"/>
  <c r="AA45" i="49"/>
  <c r="AB45" i="49"/>
  <c r="AC45" i="49"/>
  <c r="Y52" i="49"/>
  <c r="Z52" i="49"/>
  <c r="AA52" i="49"/>
  <c r="AB52" i="49"/>
  <c r="AC52" i="49"/>
  <c r="Y53" i="49"/>
  <c r="Z53" i="49"/>
  <c r="AA53" i="49"/>
  <c r="AB53" i="49"/>
  <c r="AC53" i="49"/>
  <c r="Y54" i="49"/>
  <c r="Z54" i="49"/>
  <c r="AA54" i="49"/>
  <c r="AB54" i="49"/>
  <c r="AC54" i="49"/>
  <c r="Y55" i="49"/>
  <c r="Z55" i="49"/>
  <c r="AA55" i="49"/>
  <c r="AB55" i="49"/>
  <c r="AC55" i="49"/>
  <c r="Y57" i="49"/>
  <c r="Z57" i="49"/>
  <c r="AA57" i="49"/>
  <c r="AB57" i="49"/>
  <c r="AC57" i="49"/>
  <c r="Y64" i="49"/>
  <c r="Z64" i="49"/>
  <c r="AA64" i="49"/>
  <c r="AB64" i="49"/>
  <c r="AC64" i="49"/>
  <c r="Y65" i="49"/>
  <c r="Z65" i="49"/>
  <c r="AA65" i="49"/>
  <c r="AB65" i="49"/>
  <c r="AC65" i="49"/>
  <c r="Y66" i="49"/>
  <c r="Z66" i="49"/>
  <c r="AA66" i="49"/>
  <c r="AB66" i="49"/>
  <c r="AC66" i="49"/>
  <c r="Y67" i="49"/>
  <c r="Z67" i="49"/>
  <c r="AA67" i="49"/>
  <c r="AB67" i="49"/>
  <c r="AC67" i="49"/>
  <c r="Y69" i="49"/>
  <c r="Z69" i="49"/>
  <c r="AA69" i="49"/>
  <c r="AB69" i="49"/>
  <c r="AC69" i="49"/>
  <c r="Y76" i="49"/>
  <c r="Z76" i="49"/>
  <c r="AA76" i="49"/>
  <c r="AB76" i="49"/>
  <c r="AC76" i="49"/>
  <c r="Y77" i="49"/>
  <c r="Z77" i="49"/>
  <c r="AA77" i="49"/>
  <c r="AB77" i="49"/>
  <c r="AC77" i="49"/>
  <c r="Y78" i="49"/>
  <c r="Z78" i="49"/>
  <c r="AA78" i="49"/>
  <c r="AB78" i="49"/>
  <c r="AC78" i="49"/>
  <c r="Y79" i="49"/>
  <c r="Z79" i="49"/>
  <c r="AA79" i="49"/>
  <c r="AB79" i="49"/>
  <c r="AC79" i="49"/>
  <c r="Y81" i="49"/>
  <c r="Z81" i="49"/>
  <c r="AA81" i="49"/>
  <c r="AB81" i="49"/>
  <c r="AC81" i="49"/>
  <c r="Y88" i="49"/>
  <c r="Z88" i="49"/>
  <c r="AA88" i="49"/>
  <c r="AB88" i="49"/>
  <c r="AC88" i="49"/>
  <c r="Y89" i="49"/>
  <c r="Z89" i="49"/>
  <c r="AA89" i="49"/>
  <c r="AB89" i="49"/>
  <c r="AC89" i="49"/>
  <c r="Y90" i="49"/>
  <c r="Z90" i="49"/>
  <c r="AA90" i="49"/>
  <c r="AB90" i="49"/>
  <c r="AC90" i="49"/>
  <c r="Y91" i="49"/>
  <c r="Z91" i="49"/>
  <c r="AA91" i="49"/>
  <c r="AA187" i="49" s="1"/>
  <c r="AH32" i="45" s="1"/>
  <c r="AB91" i="49"/>
  <c r="AC91" i="49"/>
  <c r="Y93" i="49"/>
  <c r="Z93" i="49"/>
  <c r="AA93" i="49"/>
  <c r="AB93" i="49"/>
  <c r="AC93" i="49"/>
  <c r="Y100" i="49"/>
  <c r="Z100" i="49"/>
  <c r="AA100" i="49"/>
  <c r="AB100" i="49"/>
  <c r="AC100" i="49"/>
  <c r="Y101" i="49"/>
  <c r="Z101" i="49"/>
  <c r="AA101" i="49"/>
  <c r="AB101" i="49"/>
  <c r="AC101" i="49"/>
  <c r="Y102" i="49"/>
  <c r="Z102" i="49"/>
  <c r="AA102" i="49"/>
  <c r="AB102" i="49"/>
  <c r="AC102" i="49"/>
  <c r="Y103" i="49"/>
  <c r="Z103" i="49"/>
  <c r="AA103" i="49"/>
  <c r="AB103" i="49"/>
  <c r="AC103" i="49"/>
  <c r="Y105" i="49"/>
  <c r="Y189" i="49" s="1"/>
  <c r="AF34" i="45" s="1"/>
  <c r="Z105" i="49"/>
  <c r="AA105" i="49"/>
  <c r="AB105" i="49"/>
  <c r="AC105" i="49"/>
  <c r="Y112" i="49"/>
  <c r="Z112" i="49"/>
  <c r="AA112" i="49"/>
  <c r="AB112" i="49"/>
  <c r="AC112" i="49"/>
  <c r="Y113" i="49"/>
  <c r="Z113" i="49"/>
  <c r="AA113" i="49"/>
  <c r="AB113" i="49"/>
  <c r="AC113" i="49"/>
  <c r="Y114" i="49"/>
  <c r="Z114" i="49"/>
  <c r="AA114" i="49"/>
  <c r="AB114" i="49"/>
  <c r="AC114" i="49"/>
  <c r="Y115" i="49"/>
  <c r="Z115" i="49"/>
  <c r="AA115" i="49"/>
  <c r="AB115" i="49"/>
  <c r="AC115" i="49"/>
  <c r="Y117" i="49"/>
  <c r="Z117" i="49"/>
  <c r="AA117" i="49"/>
  <c r="AB117" i="49"/>
  <c r="AC117" i="49"/>
  <c r="Y124" i="49"/>
  <c r="Z124" i="49"/>
  <c r="AA124" i="49"/>
  <c r="AB124" i="49"/>
  <c r="AC124" i="49"/>
  <c r="Y125" i="49"/>
  <c r="Z125" i="49"/>
  <c r="AA125" i="49"/>
  <c r="AB125" i="49"/>
  <c r="AC125" i="49"/>
  <c r="Y126" i="49"/>
  <c r="Z126" i="49"/>
  <c r="AA126" i="49"/>
  <c r="AB126" i="49"/>
  <c r="AC126" i="49"/>
  <c r="Y127" i="49"/>
  <c r="Z127" i="49"/>
  <c r="AA127" i="49"/>
  <c r="AB127" i="49"/>
  <c r="AC127" i="49"/>
  <c r="Y129" i="49"/>
  <c r="Z129" i="49"/>
  <c r="AA129" i="49"/>
  <c r="AB129" i="49"/>
  <c r="AC129" i="49"/>
  <c r="Y136" i="49"/>
  <c r="Z136" i="49"/>
  <c r="AA136" i="49"/>
  <c r="AB136" i="49"/>
  <c r="AC136" i="49"/>
  <c r="Y137" i="49"/>
  <c r="Z137" i="49"/>
  <c r="AA137" i="49"/>
  <c r="AB137" i="49"/>
  <c r="AC137" i="49"/>
  <c r="Y138" i="49"/>
  <c r="Z138" i="49"/>
  <c r="AA138" i="49"/>
  <c r="AB138" i="49"/>
  <c r="AC138" i="49"/>
  <c r="Y139" i="49"/>
  <c r="Z139" i="49"/>
  <c r="AA139" i="49"/>
  <c r="AB139" i="49"/>
  <c r="AC139" i="49"/>
  <c r="Y141" i="49"/>
  <c r="Z141" i="49"/>
  <c r="AA141" i="49"/>
  <c r="AB141" i="49"/>
  <c r="AC141" i="49"/>
  <c r="Y148" i="49"/>
  <c r="Z148" i="49"/>
  <c r="AA148" i="49"/>
  <c r="AB148" i="49"/>
  <c r="AC148" i="49"/>
  <c r="Y149" i="49"/>
  <c r="Z149" i="49"/>
  <c r="AA149" i="49"/>
  <c r="AB149" i="49"/>
  <c r="AC149" i="49"/>
  <c r="Y150" i="49"/>
  <c r="Z150" i="49"/>
  <c r="AA150" i="49"/>
  <c r="AB150" i="49"/>
  <c r="AC150" i="49"/>
  <c r="Y151" i="49"/>
  <c r="Z151" i="49"/>
  <c r="AA151" i="49"/>
  <c r="AB151" i="49"/>
  <c r="AC151" i="49"/>
  <c r="Y153" i="49"/>
  <c r="Z153" i="49"/>
  <c r="AA153" i="49"/>
  <c r="AB153" i="49"/>
  <c r="AC153" i="49"/>
  <c r="Y160" i="49"/>
  <c r="Z160" i="49"/>
  <c r="AA160" i="49"/>
  <c r="AB160" i="49"/>
  <c r="AC160" i="49"/>
  <c r="Y161" i="49"/>
  <c r="Z161" i="49"/>
  <c r="AA161" i="49"/>
  <c r="AB161" i="49"/>
  <c r="AC161" i="49"/>
  <c r="Y162" i="49"/>
  <c r="Z162" i="49"/>
  <c r="AA162" i="49"/>
  <c r="AB162" i="49"/>
  <c r="AC162" i="49"/>
  <c r="Y163" i="49"/>
  <c r="Z163" i="49"/>
  <c r="AA163" i="49"/>
  <c r="AB163" i="49"/>
  <c r="AC163" i="49"/>
  <c r="Y165" i="49"/>
  <c r="Z165" i="49"/>
  <c r="AA165" i="49"/>
  <c r="AB165" i="49"/>
  <c r="AC165" i="49"/>
  <c r="Y172" i="49"/>
  <c r="Z172" i="49"/>
  <c r="AA172" i="49"/>
  <c r="AB172" i="49"/>
  <c r="AC172" i="49"/>
  <c r="Y173" i="49"/>
  <c r="Z173" i="49"/>
  <c r="AA173" i="49"/>
  <c r="AB173" i="49"/>
  <c r="AC173" i="49"/>
  <c r="Y174" i="49"/>
  <c r="Z174" i="49"/>
  <c r="AA174" i="49"/>
  <c r="AB174" i="49"/>
  <c r="AC174" i="49"/>
  <c r="Y175" i="49"/>
  <c r="Z175" i="49"/>
  <c r="AA175" i="49"/>
  <c r="AB175" i="49"/>
  <c r="AC175" i="49"/>
  <c r="Y177" i="49"/>
  <c r="Z177" i="49"/>
  <c r="AA177" i="49"/>
  <c r="AB177" i="49"/>
  <c r="AC177" i="49"/>
  <c r="Y184" i="49"/>
  <c r="AF29" i="45" s="1"/>
  <c r="Z184" i="49"/>
  <c r="AC184" i="49"/>
  <c r="AC185" i="49"/>
  <c r="Z186" i="49"/>
  <c r="AC186" i="49"/>
  <c r="Y187" i="49"/>
  <c r="AF32" i="45" s="1"/>
  <c r="AC187" i="49"/>
  <c r="Z189" i="49"/>
  <c r="AC189" i="49"/>
  <c r="Y17" i="52"/>
  <c r="Z17" i="52"/>
  <c r="AA17" i="52"/>
  <c r="AB17" i="52"/>
  <c r="AC17" i="52"/>
  <c r="Y18" i="52"/>
  <c r="Z18" i="52"/>
  <c r="AA18" i="52"/>
  <c r="AB18" i="52"/>
  <c r="AC18" i="52"/>
  <c r="Y19" i="52"/>
  <c r="Z19" i="52"/>
  <c r="AA19" i="52"/>
  <c r="AA187" i="52" s="1"/>
  <c r="AY66" i="45" s="1"/>
  <c r="AB19" i="52"/>
  <c r="AC19" i="52"/>
  <c r="Y21" i="52"/>
  <c r="Z21" i="52"/>
  <c r="AA21" i="52"/>
  <c r="AB21" i="52"/>
  <c r="AC21" i="52"/>
  <c r="AC24" i="52"/>
  <c r="AC192" i="52" s="1"/>
  <c r="Y29" i="52"/>
  <c r="Z29" i="52"/>
  <c r="AA29" i="52"/>
  <c r="AB29" i="52"/>
  <c r="AC29" i="52"/>
  <c r="Y30" i="52"/>
  <c r="Z30" i="52"/>
  <c r="AA30" i="52"/>
  <c r="AB30" i="52"/>
  <c r="AC30" i="52"/>
  <c r="Y31" i="52"/>
  <c r="Z31" i="52"/>
  <c r="AA31" i="52"/>
  <c r="AB31" i="52"/>
  <c r="AC31" i="52"/>
  <c r="Y33" i="52"/>
  <c r="Z33" i="52"/>
  <c r="AA33" i="52"/>
  <c r="AB33" i="52"/>
  <c r="AC33" i="52"/>
  <c r="AC36" i="52"/>
  <c r="Y41" i="52"/>
  <c r="Z41" i="52"/>
  <c r="AA41" i="52"/>
  <c r="AB41" i="52"/>
  <c r="AC41" i="52"/>
  <c r="Y42" i="52"/>
  <c r="Z42" i="52"/>
  <c r="AA42" i="52"/>
  <c r="AB42" i="52"/>
  <c r="AC42" i="52"/>
  <c r="Y43" i="52"/>
  <c r="Z43" i="52"/>
  <c r="AA43" i="52"/>
  <c r="AB43" i="52"/>
  <c r="AC43" i="52"/>
  <c r="Y45" i="52"/>
  <c r="Z45" i="52"/>
  <c r="AA45" i="52"/>
  <c r="AB45" i="52"/>
  <c r="AC45" i="52"/>
  <c r="AC48" i="52"/>
  <c r="Y53" i="52"/>
  <c r="Z53" i="52"/>
  <c r="AA53" i="52"/>
  <c r="AB53" i="52"/>
  <c r="AC53" i="52"/>
  <c r="Y54" i="52"/>
  <c r="Z54" i="52"/>
  <c r="AA54" i="52"/>
  <c r="AB54" i="52"/>
  <c r="AC54" i="52"/>
  <c r="Y55" i="52"/>
  <c r="Z55" i="52"/>
  <c r="Z187" i="52" s="1"/>
  <c r="AA55" i="52"/>
  <c r="AB55" i="52"/>
  <c r="AC55" i="52"/>
  <c r="Y57" i="52"/>
  <c r="Z57" i="52"/>
  <c r="AA57" i="52"/>
  <c r="AB57" i="52"/>
  <c r="AC57" i="52"/>
  <c r="AC60" i="52"/>
  <c r="Y65" i="52"/>
  <c r="Z65" i="52"/>
  <c r="AA65" i="52"/>
  <c r="AB65" i="52"/>
  <c r="AC65" i="52"/>
  <c r="Y66" i="52"/>
  <c r="Z66" i="52"/>
  <c r="AA66" i="52"/>
  <c r="AB66" i="52"/>
  <c r="AC66" i="52"/>
  <c r="Y67" i="52"/>
  <c r="Z67" i="52"/>
  <c r="AA67" i="52"/>
  <c r="AB67" i="52"/>
  <c r="AC67" i="52"/>
  <c r="Y69" i="52"/>
  <c r="Z69" i="52"/>
  <c r="AA69" i="52"/>
  <c r="AB69" i="52"/>
  <c r="AC69" i="52"/>
  <c r="AC72" i="52"/>
  <c r="Y77" i="52"/>
  <c r="Z77" i="52"/>
  <c r="AA77" i="52"/>
  <c r="AB77" i="52"/>
  <c r="AC77" i="52"/>
  <c r="Y78" i="52"/>
  <c r="Z78" i="52"/>
  <c r="AA78" i="52"/>
  <c r="AB78" i="52"/>
  <c r="AC78" i="52"/>
  <c r="Y79" i="52"/>
  <c r="Z79" i="52"/>
  <c r="AA79" i="52"/>
  <c r="AB79" i="52"/>
  <c r="AC79" i="52"/>
  <c r="Y81" i="52"/>
  <c r="Z81" i="52"/>
  <c r="AA81" i="52"/>
  <c r="AB81" i="52"/>
  <c r="AC81" i="52"/>
  <c r="AC84" i="52"/>
  <c r="Y89" i="52"/>
  <c r="Z89" i="52"/>
  <c r="AA89" i="52"/>
  <c r="AB89" i="52"/>
  <c r="AB185" i="52" s="1"/>
  <c r="AC89" i="52"/>
  <c r="Y90" i="52"/>
  <c r="Z90" i="52"/>
  <c r="AA90" i="52"/>
  <c r="AB90" i="52"/>
  <c r="AC90" i="52"/>
  <c r="Y91" i="52"/>
  <c r="Z91" i="52"/>
  <c r="AA91" i="52"/>
  <c r="AB91" i="52"/>
  <c r="AC91" i="52"/>
  <c r="Y93" i="52"/>
  <c r="Z93" i="52"/>
  <c r="AA93" i="52"/>
  <c r="AB93" i="52"/>
  <c r="AC93" i="52"/>
  <c r="AC96" i="52"/>
  <c r="Y101" i="52"/>
  <c r="Z101" i="52"/>
  <c r="AA101" i="52"/>
  <c r="AB101" i="52"/>
  <c r="AC101" i="52"/>
  <c r="Y102" i="52"/>
  <c r="Z102" i="52"/>
  <c r="AA102" i="52"/>
  <c r="AB102" i="52"/>
  <c r="AC102" i="52"/>
  <c r="Y103" i="52"/>
  <c r="Z103" i="52"/>
  <c r="AA103" i="52"/>
  <c r="AB103" i="52"/>
  <c r="AC103" i="52"/>
  <c r="Y105" i="52"/>
  <c r="Z105" i="52"/>
  <c r="AA105" i="52"/>
  <c r="AB105" i="52"/>
  <c r="AC105" i="52"/>
  <c r="AC108" i="52"/>
  <c r="Y113" i="52"/>
  <c r="Z113" i="52"/>
  <c r="AA113" i="52"/>
  <c r="AB113" i="52"/>
  <c r="AC113" i="52"/>
  <c r="Y114" i="52"/>
  <c r="Z114" i="52"/>
  <c r="AA114" i="52"/>
  <c r="AB114" i="52"/>
  <c r="AC114" i="52"/>
  <c r="AC120" i="52" s="1"/>
  <c r="Y115" i="52"/>
  <c r="Z115" i="52"/>
  <c r="AA115" i="52"/>
  <c r="AB115" i="52"/>
  <c r="AC115" i="52"/>
  <c r="Y117" i="52"/>
  <c r="Z117" i="52"/>
  <c r="AA117" i="52"/>
  <c r="AB117" i="52"/>
  <c r="AC117" i="52"/>
  <c r="Y125" i="52"/>
  <c r="Z125" i="52"/>
  <c r="AA125" i="52"/>
  <c r="AB125" i="52"/>
  <c r="AC125" i="52"/>
  <c r="Y126" i="52"/>
  <c r="Z126" i="52"/>
  <c r="AA126" i="52"/>
  <c r="AB126" i="52"/>
  <c r="AC126" i="52"/>
  <c r="Y127" i="52"/>
  <c r="Z127" i="52"/>
  <c r="AA127" i="52"/>
  <c r="AB127" i="52"/>
  <c r="AC127" i="52"/>
  <c r="Y129" i="52"/>
  <c r="Z129" i="52"/>
  <c r="AA129" i="52"/>
  <c r="AB129" i="52"/>
  <c r="AC129" i="52"/>
  <c r="AC132" i="52"/>
  <c r="Y137" i="52"/>
  <c r="Z137" i="52"/>
  <c r="AA137" i="52"/>
  <c r="AB137" i="52"/>
  <c r="AC137" i="52"/>
  <c r="Y138" i="52"/>
  <c r="Z138" i="52"/>
  <c r="AA138" i="52"/>
  <c r="AB138" i="52"/>
  <c r="AC138" i="52"/>
  <c r="Y139" i="52"/>
  <c r="Z139" i="52"/>
  <c r="AA139" i="52"/>
  <c r="AB139" i="52"/>
  <c r="AC139" i="52"/>
  <c r="Y141" i="52"/>
  <c r="Z141" i="52"/>
  <c r="AA141" i="52"/>
  <c r="AB141" i="52"/>
  <c r="AC141" i="52"/>
  <c r="AC144" i="52"/>
  <c r="Y149" i="52"/>
  <c r="Z149" i="52"/>
  <c r="AA149" i="52"/>
  <c r="AB149" i="52"/>
  <c r="AC149" i="52"/>
  <c r="Y150" i="52"/>
  <c r="Z150" i="52"/>
  <c r="AA150" i="52"/>
  <c r="AB150" i="52"/>
  <c r="AC150" i="52"/>
  <c r="Y151" i="52"/>
  <c r="Z151" i="52"/>
  <c r="AA151" i="52"/>
  <c r="AB151" i="52"/>
  <c r="AC151" i="52"/>
  <c r="Y153" i="52"/>
  <c r="Z153" i="52"/>
  <c r="AA153" i="52"/>
  <c r="AB153" i="52"/>
  <c r="AC153" i="52"/>
  <c r="AC156" i="52"/>
  <c r="Y161" i="52"/>
  <c r="Z161" i="52"/>
  <c r="AA161" i="52"/>
  <c r="AB161" i="52"/>
  <c r="AC161" i="52"/>
  <c r="Y162" i="52"/>
  <c r="Z162" i="52"/>
  <c r="AA162" i="52"/>
  <c r="AB162" i="52"/>
  <c r="AC162" i="52"/>
  <c r="AC168" i="52" s="1"/>
  <c r="Y163" i="52"/>
  <c r="Z163" i="52"/>
  <c r="AA163" i="52"/>
  <c r="AB163" i="52"/>
  <c r="AC163" i="52"/>
  <c r="Y165" i="52"/>
  <c r="Z165" i="52"/>
  <c r="AA165" i="52"/>
  <c r="AB165" i="52"/>
  <c r="AC165" i="52"/>
  <c r="Y173" i="52"/>
  <c r="Z173" i="52"/>
  <c r="Z185" i="52" s="1"/>
  <c r="AA173" i="52"/>
  <c r="AB173" i="52"/>
  <c r="AC173" i="52"/>
  <c r="Y174" i="52"/>
  <c r="Z174" i="52"/>
  <c r="Z186" i="52" s="1"/>
  <c r="AA174" i="52"/>
  <c r="AB174" i="52"/>
  <c r="AC174" i="52"/>
  <c r="Y175" i="52"/>
  <c r="Z175" i="52"/>
  <c r="AA175" i="52"/>
  <c r="AB175" i="52"/>
  <c r="AC175" i="52"/>
  <c r="Y177" i="52"/>
  <c r="Z177" i="52"/>
  <c r="AA177" i="52"/>
  <c r="AB177" i="52"/>
  <c r="AC177" i="52"/>
  <c r="AC180" i="52"/>
  <c r="Y184" i="52"/>
  <c r="Z184" i="52"/>
  <c r="AA184" i="52"/>
  <c r="AB184" i="52"/>
  <c r="AC184" i="52"/>
  <c r="AC185" i="52"/>
  <c r="AC186" i="52"/>
  <c r="AC187" i="52"/>
  <c r="Z189" i="52"/>
  <c r="AC189" i="52"/>
  <c r="Y17" i="48"/>
  <c r="Z17" i="48"/>
  <c r="AA17" i="48"/>
  <c r="AB17" i="48"/>
  <c r="AC17" i="48"/>
  <c r="Y18" i="48"/>
  <c r="Z18" i="48"/>
  <c r="AA18" i="48"/>
  <c r="AB18" i="48"/>
  <c r="AC18" i="48"/>
  <c r="Y19" i="48"/>
  <c r="Z19" i="48"/>
  <c r="AA19" i="48"/>
  <c r="AB19" i="48"/>
  <c r="AC19" i="48"/>
  <c r="AC187" i="48" s="1"/>
  <c r="Y21" i="48"/>
  <c r="Z21" i="48"/>
  <c r="AA21" i="48"/>
  <c r="AB21" i="48"/>
  <c r="AC21" i="48"/>
  <c r="AC24" i="48"/>
  <c r="AC192" i="48" s="1"/>
  <c r="Y29" i="48"/>
  <c r="Z29" i="48"/>
  <c r="AA29" i="48"/>
  <c r="AA185" i="48" s="1"/>
  <c r="AY30" i="45" s="1"/>
  <c r="AB29" i="48"/>
  <c r="AC29" i="48"/>
  <c r="Y30" i="48"/>
  <c r="Z30" i="48"/>
  <c r="AA30" i="48"/>
  <c r="AB30" i="48"/>
  <c r="AC30" i="48"/>
  <c r="Y31" i="48"/>
  <c r="Z31" i="48"/>
  <c r="AA31" i="48"/>
  <c r="AB31" i="48"/>
  <c r="AC31" i="48"/>
  <c r="Y33" i="48"/>
  <c r="Z33" i="48"/>
  <c r="AA33" i="48"/>
  <c r="AB33" i="48"/>
  <c r="AC33" i="48"/>
  <c r="AC36" i="48"/>
  <c r="Y41" i="48"/>
  <c r="Z41" i="48"/>
  <c r="AA41" i="48"/>
  <c r="AB41" i="48"/>
  <c r="AC41" i="48"/>
  <c r="Y42" i="48"/>
  <c r="Z42" i="48"/>
  <c r="AA42" i="48"/>
  <c r="AB42" i="48"/>
  <c r="AC42" i="48"/>
  <c r="Y43" i="48"/>
  <c r="Z43" i="48"/>
  <c r="AA43" i="48"/>
  <c r="AB43" i="48"/>
  <c r="AC43" i="48"/>
  <c r="Y45" i="48"/>
  <c r="Z45" i="48"/>
  <c r="AA45" i="48"/>
  <c r="AB45" i="48"/>
  <c r="AC45" i="48"/>
  <c r="AC48" i="48"/>
  <c r="Y53" i="48"/>
  <c r="Z53" i="48"/>
  <c r="AA53" i="48"/>
  <c r="AB53" i="48"/>
  <c r="AC53" i="48"/>
  <c r="Y54" i="48"/>
  <c r="Z54" i="48"/>
  <c r="AA54" i="48"/>
  <c r="AB54" i="48"/>
  <c r="AC54" i="48"/>
  <c r="AC60" i="48" s="1"/>
  <c r="Y55" i="48"/>
  <c r="Z55" i="48"/>
  <c r="AA55" i="48"/>
  <c r="AB55" i="48"/>
  <c r="AC55" i="48"/>
  <c r="Y57" i="48"/>
  <c r="Z57" i="48"/>
  <c r="Z189" i="48" s="1"/>
  <c r="AA57" i="48"/>
  <c r="AB57" i="48"/>
  <c r="AC57" i="48"/>
  <c r="Y65" i="48"/>
  <c r="Z65" i="48"/>
  <c r="AA65" i="48"/>
  <c r="AB65" i="48"/>
  <c r="AC65" i="48"/>
  <c r="Y66" i="48"/>
  <c r="Z66" i="48"/>
  <c r="Z186" i="48" s="1"/>
  <c r="AA66" i="48"/>
  <c r="AB66" i="48"/>
  <c r="AC66" i="48"/>
  <c r="Y67" i="48"/>
  <c r="Y187" i="48" s="1"/>
  <c r="AW32" i="45" s="1"/>
  <c r="Z67" i="48"/>
  <c r="AA67" i="48"/>
  <c r="AB67" i="48"/>
  <c r="AC67" i="48"/>
  <c r="Y69" i="48"/>
  <c r="Z69" i="48"/>
  <c r="AA69" i="48"/>
  <c r="AB69" i="48"/>
  <c r="AC69" i="48"/>
  <c r="AC72" i="48"/>
  <c r="Y77" i="48"/>
  <c r="Z77" i="48"/>
  <c r="AA77" i="48"/>
  <c r="AB77" i="48"/>
  <c r="AC77" i="48"/>
  <c r="Y78" i="48"/>
  <c r="Y186" i="48" s="1"/>
  <c r="AW31" i="45" s="1"/>
  <c r="Z78" i="48"/>
  <c r="AA78" i="48"/>
  <c r="AB78" i="48"/>
  <c r="AC78" i="48"/>
  <c r="Y79" i="48"/>
  <c r="Z79" i="48"/>
  <c r="AA79" i="48"/>
  <c r="AB79" i="48"/>
  <c r="AC79" i="48"/>
  <c r="Y81" i="48"/>
  <c r="Z81" i="48"/>
  <c r="AA81" i="48"/>
  <c r="AB81" i="48"/>
  <c r="AC81" i="48"/>
  <c r="AC84" i="48"/>
  <c r="Y89" i="48"/>
  <c r="Z89" i="48"/>
  <c r="AA89" i="48"/>
  <c r="AB89" i="48"/>
  <c r="AC89" i="48"/>
  <c r="Y90" i="48"/>
  <c r="Z90" i="48"/>
  <c r="AA90" i="48"/>
  <c r="AB90" i="48"/>
  <c r="AC90" i="48"/>
  <c r="Y91" i="48"/>
  <c r="Z91" i="48"/>
  <c r="AA91" i="48"/>
  <c r="AB91" i="48"/>
  <c r="AC91" i="48"/>
  <c r="Y93" i="48"/>
  <c r="Z93" i="48"/>
  <c r="AA93" i="48"/>
  <c r="AB93" i="48"/>
  <c r="AC93" i="48"/>
  <c r="AC96" i="48"/>
  <c r="Y101" i="48"/>
  <c r="Z101" i="48"/>
  <c r="AA101" i="48"/>
  <c r="AB101" i="48"/>
  <c r="AC101" i="48"/>
  <c r="Y102" i="48"/>
  <c r="Z102" i="48"/>
  <c r="AA102" i="48"/>
  <c r="AB102" i="48"/>
  <c r="AC102" i="48"/>
  <c r="AC108" i="48" s="1"/>
  <c r="Y103" i="48"/>
  <c r="Z103" i="48"/>
  <c r="AA103" i="48"/>
  <c r="AB103" i="48"/>
  <c r="AC103" i="48"/>
  <c r="Y105" i="48"/>
  <c r="Z105" i="48"/>
  <c r="AA105" i="48"/>
  <c r="AB105" i="48"/>
  <c r="AC105" i="48"/>
  <c r="Y113" i="48"/>
  <c r="Z113" i="48"/>
  <c r="AA113" i="48"/>
  <c r="AB113" i="48"/>
  <c r="AC113" i="48"/>
  <c r="Y114" i="48"/>
  <c r="Z114" i="48"/>
  <c r="AA114" i="48"/>
  <c r="AB114" i="48"/>
  <c r="AC114" i="48"/>
  <c r="Y115" i="48"/>
  <c r="Z115" i="48"/>
  <c r="AA115" i="48"/>
  <c r="AB115" i="48"/>
  <c r="AC115" i="48"/>
  <c r="Y117" i="48"/>
  <c r="Z117" i="48"/>
  <c r="AA117" i="48"/>
  <c r="AA189" i="48" s="1"/>
  <c r="AY34" i="45" s="1"/>
  <c r="AB117" i="48"/>
  <c r="AC117" i="48"/>
  <c r="AC120" i="48"/>
  <c r="Y125" i="48"/>
  <c r="Z125" i="48"/>
  <c r="AA125" i="48"/>
  <c r="AB125" i="48"/>
  <c r="AC125" i="48"/>
  <c r="Y126" i="48"/>
  <c r="Z126" i="48"/>
  <c r="AA126" i="48"/>
  <c r="AB126" i="48"/>
  <c r="AC126" i="48"/>
  <c r="Y127" i="48"/>
  <c r="Z127" i="48"/>
  <c r="AA127" i="48"/>
  <c r="AB127" i="48"/>
  <c r="AC127" i="48"/>
  <c r="Y129" i="48"/>
  <c r="Z129" i="48"/>
  <c r="AA129" i="48"/>
  <c r="AB129" i="48"/>
  <c r="AC129" i="48"/>
  <c r="AC132" i="48"/>
  <c r="Y137" i="48"/>
  <c r="Z137" i="48"/>
  <c r="AA137" i="48"/>
  <c r="AB137" i="48"/>
  <c r="AC137" i="48"/>
  <c r="Y138" i="48"/>
  <c r="Z138" i="48"/>
  <c r="AA138" i="48"/>
  <c r="AB138" i="48"/>
  <c r="AC138" i="48"/>
  <c r="Y139" i="48"/>
  <c r="Z139" i="48"/>
  <c r="AA139" i="48"/>
  <c r="AB139" i="48"/>
  <c r="AC139" i="48"/>
  <c r="Y141" i="48"/>
  <c r="Z141" i="48"/>
  <c r="AA141" i="48"/>
  <c r="AB141" i="48"/>
  <c r="AC141" i="48"/>
  <c r="AC144" i="48"/>
  <c r="Y149" i="48"/>
  <c r="Z149" i="48"/>
  <c r="AA149" i="48"/>
  <c r="AB149" i="48"/>
  <c r="AC149" i="48"/>
  <c r="Y150" i="48"/>
  <c r="Z150" i="48"/>
  <c r="AA150" i="48"/>
  <c r="AB150" i="48"/>
  <c r="AC150" i="48"/>
  <c r="AC156" i="48" s="1"/>
  <c r="Y151" i="48"/>
  <c r="Z151" i="48"/>
  <c r="AA151" i="48"/>
  <c r="AB151" i="48"/>
  <c r="AC151" i="48"/>
  <c r="Y153" i="48"/>
  <c r="Z153" i="48"/>
  <c r="AA153" i="48"/>
  <c r="AB153" i="48"/>
  <c r="AC153" i="48"/>
  <c r="Y161" i="48"/>
  <c r="Z161" i="48"/>
  <c r="AA161" i="48"/>
  <c r="AB161" i="48"/>
  <c r="AC161" i="48"/>
  <c r="Y162" i="48"/>
  <c r="Z162" i="48"/>
  <c r="AA162" i="48"/>
  <c r="AB162" i="48"/>
  <c r="AC162" i="48"/>
  <c r="Y163" i="48"/>
  <c r="Z163" i="48"/>
  <c r="AA163" i="48"/>
  <c r="AB163" i="48"/>
  <c r="AC163" i="48"/>
  <c r="Y165" i="48"/>
  <c r="Z165" i="48"/>
  <c r="AA165" i="48"/>
  <c r="AB165" i="48"/>
  <c r="AC165" i="48"/>
  <c r="AC168" i="48"/>
  <c r="Y173" i="48"/>
  <c r="Z173" i="48"/>
  <c r="AA173" i="48"/>
  <c r="AB173" i="48"/>
  <c r="AC173" i="48"/>
  <c r="Y174" i="48"/>
  <c r="Z174" i="48"/>
  <c r="AA174" i="48"/>
  <c r="AB174" i="48"/>
  <c r="AC174" i="48"/>
  <c r="Y175" i="48"/>
  <c r="Z175" i="48"/>
  <c r="AA175" i="48"/>
  <c r="AB175" i="48"/>
  <c r="AC175" i="48"/>
  <c r="Y177" i="48"/>
  <c r="Z177" i="48"/>
  <c r="AA177" i="48"/>
  <c r="AB177" i="48"/>
  <c r="AC177" i="48"/>
  <c r="AC180" i="48"/>
  <c r="Y184" i="48"/>
  <c r="Z184" i="48"/>
  <c r="AA184" i="48"/>
  <c r="AB184" i="48"/>
  <c r="AC184" i="48"/>
  <c r="AC185" i="48"/>
  <c r="AC186" i="48"/>
  <c r="AC189" i="48"/>
  <c r="Y16" i="51"/>
  <c r="Z16" i="51"/>
  <c r="AA16" i="51"/>
  <c r="AB16" i="51"/>
  <c r="AC16" i="51"/>
  <c r="Y17" i="51"/>
  <c r="Z17" i="51"/>
  <c r="AA17" i="51"/>
  <c r="AB17" i="51"/>
  <c r="AC17" i="51"/>
  <c r="Y18" i="51"/>
  <c r="Z18" i="51"/>
  <c r="AA18" i="51"/>
  <c r="AB18" i="51"/>
  <c r="AC18" i="51"/>
  <c r="Y19" i="51"/>
  <c r="Z19" i="51"/>
  <c r="AA19" i="51"/>
  <c r="AA187" i="51" s="1"/>
  <c r="Q66" i="45" s="1"/>
  <c r="AB19" i="51"/>
  <c r="AC19" i="51"/>
  <c r="Y21" i="51"/>
  <c r="Z21" i="51"/>
  <c r="AA21" i="51"/>
  <c r="AB21" i="51"/>
  <c r="AC21" i="51"/>
  <c r="Y28" i="51"/>
  <c r="Z28" i="51"/>
  <c r="AA28" i="51"/>
  <c r="AB28" i="51"/>
  <c r="AC28" i="51"/>
  <c r="Y29" i="51"/>
  <c r="Z29" i="51"/>
  <c r="AA29" i="51"/>
  <c r="AB29" i="51"/>
  <c r="AC29" i="51"/>
  <c r="Y30" i="51"/>
  <c r="Z30" i="51"/>
  <c r="AA30" i="51"/>
  <c r="AB30" i="51"/>
  <c r="AC30" i="51"/>
  <c r="Y31" i="51"/>
  <c r="Z31" i="51"/>
  <c r="AA31" i="51"/>
  <c r="AB31" i="51"/>
  <c r="AC31" i="51"/>
  <c r="Y33" i="51"/>
  <c r="Z33" i="51"/>
  <c r="AA33" i="51"/>
  <c r="AB33" i="51"/>
  <c r="AC33" i="51"/>
  <c r="Y40" i="51"/>
  <c r="Z40" i="51"/>
  <c r="AA40" i="51"/>
  <c r="AB40" i="51"/>
  <c r="AC40" i="51"/>
  <c r="Y41" i="51"/>
  <c r="Z41" i="51"/>
  <c r="AA41" i="51"/>
  <c r="AB41" i="51"/>
  <c r="AC41" i="51"/>
  <c r="Y42" i="51"/>
  <c r="Z42" i="51"/>
  <c r="AA42" i="51"/>
  <c r="AB42" i="51"/>
  <c r="AC42" i="51"/>
  <c r="Y43" i="51"/>
  <c r="Z43" i="51"/>
  <c r="AA43" i="51"/>
  <c r="AB43" i="51"/>
  <c r="AC43" i="51"/>
  <c r="Y45" i="51"/>
  <c r="Z45" i="51"/>
  <c r="AA45" i="51"/>
  <c r="AB45" i="51"/>
  <c r="AC45" i="51"/>
  <c r="Y52" i="51"/>
  <c r="Z52" i="51"/>
  <c r="AA52" i="51"/>
  <c r="AB52" i="51"/>
  <c r="AC52" i="51"/>
  <c r="Y53" i="51"/>
  <c r="Z53" i="51"/>
  <c r="AA53" i="51"/>
  <c r="AB53" i="51"/>
  <c r="AC53" i="51"/>
  <c r="Y54" i="51"/>
  <c r="Z54" i="51"/>
  <c r="AA54" i="51"/>
  <c r="AB54" i="51"/>
  <c r="AC54" i="51"/>
  <c r="Y55" i="51"/>
  <c r="Z55" i="51"/>
  <c r="AA55" i="51"/>
  <c r="AB55" i="51"/>
  <c r="AC55" i="51"/>
  <c r="Y57" i="51"/>
  <c r="Z57" i="51"/>
  <c r="AA57" i="51"/>
  <c r="AB57" i="51"/>
  <c r="AC57" i="51"/>
  <c r="Y64" i="51"/>
  <c r="Z64" i="51"/>
  <c r="AA64" i="51"/>
  <c r="AB64" i="51"/>
  <c r="AC64" i="51"/>
  <c r="Y65" i="51"/>
  <c r="Z65" i="51"/>
  <c r="AA65" i="51"/>
  <c r="AB65" i="51"/>
  <c r="AC65" i="51"/>
  <c r="Y66" i="51"/>
  <c r="Z66" i="51"/>
  <c r="AA66" i="51"/>
  <c r="AB66" i="51"/>
  <c r="AC66" i="51"/>
  <c r="Y67" i="51"/>
  <c r="Z67" i="51"/>
  <c r="AA67" i="51"/>
  <c r="AB67" i="51"/>
  <c r="AC67" i="51"/>
  <c r="Y69" i="51"/>
  <c r="Z69" i="51"/>
  <c r="AA69" i="51"/>
  <c r="AB69" i="51"/>
  <c r="AC69" i="51"/>
  <c r="Y76" i="51"/>
  <c r="Z76" i="51"/>
  <c r="Z184" i="51" s="1"/>
  <c r="AA76" i="51"/>
  <c r="AB76" i="51"/>
  <c r="AC76" i="51"/>
  <c r="Y77" i="51"/>
  <c r="Z77" i="51"/>
  <c r="AA77" i="51"/>
  <c r="AB77" i="51"/>
  <c r="AC77" i="51"/>
  <c r="Y78" i="51"/>
  <c r="Z78" i="51"/>
  <c r="AA78" i="51"/>
  <c r="AB78" i="51"/>
  <c r="AC78" i="51"/>
  <c r="Y79" i="51"/>
  <c r="Z79" i="51"/>
  <c r="AA79" i="51"/>
  <c r="AB79" i="51"/>
  <c r="AC79" i="51"/>
  <c r="Y81" i="51"/>
  <c r="Z81" i="51"/>
  <c r="Z189" i="51" s="1"/>
  <c r="AA81" i="51"/>
  <c r="AB81" i="51"/>
  <c r="AC81" i="51"/>
  <c r="Y88" i="51"/>
  <c r="Z88" i="51"/>
  <c r="AA88" i="51"/>
  <c r="AB88" i="51"/>
  <c r="AC88" i="51"/>
  <c r="Y89" i="51"/>
  <c r="Z89" i="51"/>
  <c r="AA89" i="51"/>
  <c r="AB89" i="51"/>
  <c r="AC89" i="51"/>
  <c r="Y90" i="51"/>
  <c r="Z90" i="51"/>
  <c r="AA90" i="51"/>
  <c r="AB90" i="51"/>
  <c r="AC90" i="51"/>
  <c r="Y91" i="51"/>
  <c r="Z91" i="51"/>
  <c r="AA91" i="51"/>
  <c r="AB91" i="51"/>
  <c r="AC91" i="51"/>
  <c r="Y93" i="51"/>
  <c r="Z93" i="51"/>
  <c r="AA93" i="51"/>
  <c r="AB93" i="51"/>
  <c r="AC93" i="51"/>
  <c r="Y100" i="51"/>
  <c r="Z100" i="51"/>
  <c r="AA100" i="51"/>
  <c r="AB100" i="51"/>
  <c r="AC100" i="51"/>
  <c r="Y101" i="51"/>
  <c r="Z101" i="51"/>
  <c r="AA101" i="51"/>
  <c r="AB101" i="51"/>
  <c r="AC101" i="51"/>
  <c r="Y102" i="51"/>
  <c r="Z102" i="51"/>
  <c r="AA102" i="51"/>
  <c r="AB102" i="51"/>
  <c r="AC102" i="51"/>
  <c r="Y103" i="51"/>
  <c r="Z103" i="51"/>
  <c r="AA103" i="51"/>
  <c r="AB103" i="51"/>
  <c r="AC103" i="51"/>
  <c r="Y105" i="51"/>
  <c r="Z105" i="51"/>
  <c r="AA105" i="51"/>
  <c r="AB105" i="51"/>
  <c r="AC105" i="51"/>
  <c r="Y112" i="51"/>
  <c r="Z112" i="51"/>
  <c r="AA112" i="51"/>
  <c r="AB112" i="51"/>
  <c r="AC112" i="51"/>
  <c r="Y113" i="51"/>
  <c r="Z113" i="51"/>
  <c r="AA113" i="51"/>
  <c r="AB113" i="51"/>
  <c r="AC113" i="51"/>
  <c r="Y114" i="51"/>
  <c r="Z114" i="51"/>
  <c r="AA114" i="51"/>
  <c r="AB114" i="51"/>
  <c r="AC114" i="51"/>
  <c r="Y115" i="51"/>
  <c r="Z115" i="51"/>
  <c r="AA115" i="51"/>
  <c r="AB115" i="51"/>
  <c r="AC115" i="51"/>
  <c r="Y117" i="51"/>
  <c r="Z117" i="51"/>
  <c r="AA117" i="51"/>
  <c r="AB117" i="51"/>
  <c r="AC117" i="51"/>
  <c r="Y124" i="51"/>
  <c r="Z124" i="51"/>
  <c r="AA124" i="51"/>
  <c r="AB124" i="51"/>
  <c r="AC124" i="51"/>
  <c r="Y125" i="51"/>
  <c r="Z125" i="51"/>
  <c r="AA125" i="51"/>
  <c r="AB125" i="51"/>
  <c r="AC125" i="51"/>
  <c r="Y126" i="51"/>
  <c r="Z126" i="51"/>
  <c r="AA126" i="51"/>
  <c r="AB126" i="51"/>
  <c r="AC126" i="51"/>
  <c r="Y127" i="51"/>
  <c r="Z127" i="51"/>
  <c r="AA127" i="51"/>
  <c r="AB127" i="51"/>
  <c r="AC127" i="51"/>
  <c r="Y129" i="51"/>
  <c r="Z129" i="51"/>
  <c r="AA129" i="51"/>
  <c r="AB129" i="51"/>
  <c r="AC129" i="51"/>
  <c r="Y136" i="51"/>
  <c r="Z136" i="51"/>
  <c r="AA136" i="51"/>
  <c r="AB136" i="51"/>
  <c r="AC136" i="51"/>
  <c r="Y137" i="51"/>
  <c r="Z137" i="51"/>
  <c r="AA137" i="51"/>
  <c r="AB137" i="51"/>
  <c r="AC137" i="51"/>
  <c r="Y138" i="51"/>
  <c r="Z138" i="51"/>
  <c r="AA138" i="51"/>
  <c r="AB138" i="51"/>
  <c r="AC138" i="51"/>
  <c r="Y139" i="51"/>
  <c r="Z139" i="51"/>
  <c r="AA139" i="51"/>
  <c r="AB139" i="51"/>
  <c r="AC139" i="51"/>
  <c r="Y141" i="51"/>
  <c r="Z141" i="51"/>
  <c r="AA141" i="51"/>
  <c r="AB141" i="51"/>
  <c r="AC141" i="51"/>
  <c r="Y148" i="51"/>
  <c r="Z148" i="51"/>
  <c r="AA148" i="51"/>
  <c r="AB148" i="51"/>
  <c r="AC148" i="51"/>
  <c r="Y149" i="51"/>
  <c r="Z149" i="51"/>
  <c r="AA149" i="51"/>
  <c r="AB149" i="51"/>
  <c r="AC149" i="51"/>
  <c r="Y150" i="51"/>
  <c r="Z150" i="51"/>
  <c r="AA150" i="51"/>
  <c r="AB150" i="51"/>
  <c r="AC150" i="51"/>
  <c r="Y151" i="51"/>
  <c r="Z151" i="51"/>
  <c r="AA151" i="51"/>
  <c r="AB151" i="51"/>
  <c r="AC151" i="51"/>
  <c r="Y153" i="51"/>
  <c r="Z153" i="51"/>
  <c r="AA153" i="51"/>
  <c r="AB153" i="51"/>
  <c r="AC153" i="51"/>
  <c r="Y160" i="51"/>
  <c r="Z160" i="51"/>
  <c r="AA160" i="51"/>
  <c r="AB160" i="51"/>
  <c r="AC160" i="51"/>
  <c r="Y161" i="51"/>
  <c r="Z161" i="51"/>
  <c r="AA161" i="51"/>
  <c r="AB161" i="51"/>
  <c r="AC161" i="51"/>
  <c r="Y162" i="51"/>
  <c r="Z162" i="51"/>
  <c r="AA162" i="51"/>
  <c r="AB162" i="51"/>
  <c r="AC162" i="51"/>
  <c r="Y163" i="51"/>
  <c r="Z163" i="51"/>
  <c r="AA163" i="51"/>
  <c r="AB163" i="51"/>
  <c r="AC163" i="51"/>
  <c r="Y165" i="51"/>
  <c r="Z165" i="51"/>
  <c r="AA165" i="51"/>
  <c r="AB165" i="51"/>
  <c r="AC165" i="51"/>
  <c r="Y172" i="51"/>
  <c r="Z172" i="51"/>
  <c r="AA172" i="51"/>
  <c r="AB172" i="51"/>
  <c r="AC172" i="51"/>
  <c r="Y173" i="51"/>
  <c r="Z173" i="51"/>
  <c r="AA173" i="51"/>
  <c r="AB173" i="51"/>
  <c r="AC173" i="51"/>
  <c r="Y174" i="51"/>
  <c r="Z174" i="51"/>
  <c r="AA174" i="51"/>
  <c r="AB174" i="51"/>
  <c r="AC174" i="51"/>
  <c r="Y175" i="51"/>
  <c r="Z175" i="51"/>
  <c r="AA175" i="51"/>
  <c r="AB175" i="51"/>
  <c r="AC175" i="51"/>
  <c r="Y177" i="51"/>
  <c r="Z177" i="51"/>
  <c r="AA177" i="51"/>
  <c r="AB177" i="51"/>
  <c r="AC177" i="51"/>
  <c r="Y184" i="51"/>
  <c r="O63" i="45" s="1"/>
  <c r="BN63" i="45" s="1"/>
  <c r="AC184" i="51"/>
  <c r="AB185" i="51"/>
  <c r="AC185" i="51"/>
  <c r="Z186" i="51"/>
  <c r="AC186" i="51"/>
  <c r="Y187" i="51"/>
  <c r="O66" i="45" s="1"/>
  <c r="Z187" i="51"/>
  <c r="AC187" i="51"/>
  <c r="AC189" i="51"/>
  <c r="Y16" i="39"/>
  <c r="Z16" i="39"/>
  <c r="AA16" i="39"/>
  <c r="AB16" i="39"/>
  <c r="AC16" i="39"/>
  <c r="Y17" i="39"/>
  <c r="Z17" i="39"/>
  <c r="AA17" i="39"/>
  <c r="AB17" i="39"/>
  <c r="AC17" i="39"/>
  <c r="Y18" i="39"/>
  <c r="Z18" i="39"/>
  <c r="Z186" i="39" s="1"/>
  <c r="AA18" i="39"/>
  <c r="AB18" i="39"/>
  <c r="AC18" i="39"/>
  <c r="Y19" i="39"/>
  <c r="Z19" i="39"/>
  <c r="AA19" i="39"/>
  <c r="AB19" i="39"/>
  <c r="AC19" i="39"/>
  <c r="Y21" i="39"/>
  <c r="Z21" i="39"/>
  <c r="AA21" i="39"/>
  <c r="AB21" i="39"/>
  <c r="AC21" i="39"/>
  <c r="Y28" i="39"/>
  <c r="Z28" i="39"/>
  <c r="AA28" i="39"/>
  <c r="AB28" i="39"/>
  <c r="AC28" i="39"/>
  <c r="Y29" i="39"/>
  <c r="Z29" i="39"/>
  <c r="AA29" i="39"/>
  <c r="AB29" i="39"/>
  <c r="AB185" i="39" s="1"/>
  <c r="AC29" i="39"/>
  <c r="Y30" i="39"/>
  <c r="Z30" i="39"/>
  <c r="AA30" i="39"/>
  <c r="AB30" i="39"/>
  <c r="AC30" i="39"/>
  <c r="Y31" i="39"/>
  <c r="Z31" i="39"/>
  <c r="AA31" i="39"/>
  <c r="AB31" i="39"/>
  <c r="AC31" i="39"/>
  <c r="Y33" i="39"/>
  <c r="Z33" i="39"/>
  <c r="AA33" i="39"/>
  <c r="AB33" i="39"/>
  <c r="AC33" i="39"/>
  <c r="Y40" i="39"/>
  <c r="Z40" i="39"/>
  <c r="Z184" i="39" s="1"/>
  <c r="AA40" i="39"/>
  <c r="AB40" i="39"/>
  <c r="AC40" i="39"/>
  <c r="Y41" i="39"/>
  <c r="Z41" i="39"/>
  <c r="AA41" i="39"/>
  <c r="AB41" i="39"/>
  <c r="AC41" i="39"/>
  <c r="Y42" i="39"/>
  <c r="Z42" i="39"/>
  <c r="AA42" i="39"/>
  <c r="AB42" i="39"/>
  <c r="AC42" i="39"/>
  <c r="Y43" i="39"/>
  <c r="Z43" i="39"/>
  <c r="AA43" i="39"/>
  <c r="AB43" i="39"/>
  <c r="AC43" i="39"/>
  <c r="Y45" i="39"/>
  <c r="Z45" i="39"/>
  <c r="AA45" i="39"/>
  <c r="AB45" i="39"/>
  <c r="AC45" i="39"/>
  <c r="Y52" i="39"/>
  <c r="Z52" i="39"/>
  <c r="AA52" i="39"/>
  <c r="AB52" i="39"/>
  <c r="AC52" i="39"/>
  <c r="Y53" i="39"/>
  <c r="Z53" i="39"/>
  <c r="AA53" i="39"/>
  <c r="AB53" i="39"/>
  <c r="AC53" i="39"/>
  <c r="Y54" i="39"/>
  <c r="Z54" i="39"/>
  <c r="AA54" i="39"/>
  <c r="AB54" i="39"/>
  <c r="AC54" i="39"/>
  <c r="Y55" i="39"/>
  <c r="Z55" i="39"/>
  <c r="AA55" i="39"/>
  <c r="AB55" i="39"/>
  <c r="AC55" i="39"/>
  <c r="Y57" i="39"/>
  <c r="Z57" i="39"/>
  <c r="AA57" i="39"/>
  <c r="AB57" i="39"/>
  <c r="AC57" i="39"/>
  <c r="Y64" i="39"/>
  <c r="Z64" i="39"/>
  <c r="AA64" i="39"/>
  <c r="AB64" i="39"/>
  <c r="AC64" i="39"/>
  <c r="Y65" i="39"/>
  <c r="Z65" i="39"/>
  <c r="AA65" i="39"/>
  <c r="AB65" i="39"/>
  <c r="AC65" i="39"/>
  <c r="Y66" i="39"/>
  <c r="Z66" i="39"/>
  <c r="AA66" i="39"/>
  <c r="AB66" i="39"/>
  <c r="AC66" i="39"/>
  <c r="Y67" i="39"/>
  <c r="Z67" i="39"/>
  <c r="AA67" i="39"/>
  <c r="AB67" i="39"/>
  <c r="AC67" i="39"/>
  <c r="Y69" i="39"/>
  <c r="Z69" i="39"/>
  <c r="Z189" i="39" s="1"/>
  <c r="AA69" i="39"/>
  <c r="AB69" i="39"/>
  <c r="AC69" i="39"/>
  <c r="Y76" i="39"/>
  <c r="Z76" i="39"/>
  <c r="AA76" i="39"/>
  <c r="AB76" i="39"/>
  <c r="AC76" i="39"/>
  <c r="Y77" i="39"/>
  <c r="Z77" i="39"/>
  <c r="AA77" i="39"/>
  <c r="AB77" i="39"/>
  <c r="AC77" i="39"/>
  <c r="Y78" i="39"/>
  <c r="Z78" i="39"/>
  <c r="AA78" i="39"/>
  <c r="AB78" i="39"/>
  <c r="AC78" i="39"/>
  <c r="Y79" i="39"/>
  <c r="Z79" i="39"/>
  <c r="AA79" i="39"/>
  <c r="AB79" i="39"/>
  <c r="AC79" i="39"/>
  <c r="Y81" i="39"/>
  <c r="Z81" i="39"/>
  <c r="AA81" i="39"/>
  <c r="AB81" i="39"/>
  <c r="AC81" i="39"/>
  <c r="Y88" i="39"/>
  <c r="Z88" i="39"/>
  <c r="AA88" i="39"/>
  <c r="AB88" i="39"/>
  <c r="AC88" i="39"/>
  <c r="Y89" i="39"/>
  <c r="Z89" i="39"/>
  <c r="AA89" i="39"/>
  <c r="AB89" i="39"/>
  <c r="AC89" i="39"/>
  <c r="Y90" i="39"/>
  <c r="Y186" i="39" s="1"/>
  <c r="O31" i="45" s="1"/>
  <c r="BN31" i="45" s="1"/>
  <c r="Z90" i="39"/>
  <c r="AA90" i="39"/>
  <c r="AB90" i="39"/>
  <c r="AC90" i="39"/>
  <c r="Y91" i="39"/>
  <c r="Z91" i="39"/>
  <c r="AA91" i="39"/>
  <c r="AB91" i="39"/>
  <c r="AC91" i="39"/>
  <c r="Y93" i="39"/>
  <c r="Z93" i="39"/>
  <c r="AA93" i="39"/>
  <c r="AB93" i="39"/>
  <c r="AC93" i="39"/>
  <c r="Y100" i="39"/>
  <c r="Z100" i="39"/>
  <c r="AA100" i="39"/>
  <c r="AB100" i="39"/>
  <c r="AC100" i="39"/>
  <c r="Y101" i="39"/>
  <c r="Z101" i="39"/>
  <c r="AA101" i="39"/>
  <c r="AB101" i="39"/>
  <c r="AC101" i="39"/>
  <c r="Y102" i="39"/>
  <c r="Z102" i="39"/>
  <c r="AA102" i="39"/>
  <c r="AB102" i="39"/>
  <c r="AC102" i="39"/>
  <c r="Y103" i="39"/>
  <c r="Z103" i="39"/>
  <c r="AA103" i="39"/>
  <c r="AA187" i="39" s="1"/>
  <c r="Q32" i="45" s="1"/>
  <c r="AB103" i="39"/>
  <c r="AC103" i="39"/>
  <c r="Y105" i="39"/>
  <c r="Z105" i="39"/>
  <c r="AA105" i="39"/>
  <c r="AB105" i="39"/>
  <c r="AC105" i="39"/>
  <c r="Y112" i="39"/>
  <c r="Z112" i="39"/>
  <c r="AA112" i="39"/>
  <c r="AB112" i="39"/>
  <c r="AC112" i="39"/>
  <c r="Y113" i="39"/>
  <c r="Z113" i="39"/>
  <c r="AA113" i="39"/>
  <c r="AB113" i="39"/>
  <c r="AC113" i="39"/>
  <c r="Y114" i="39"/>
  <c r="Z114" i="39"/>
  <c r="AA114" i="39"/>
  <c r="AB114" i="39"/>
  <c r="AC114" i="39"/>
  <c r="Y115" i="39"/>
  <c r="Z115" i="39"/>
  <c r="AA115" i="39"/>
  <c r="AB115" i="39"/>
  <c r="AC115" i="39"/>
  <c r="Y117" i="39"/>
  <c r="Z117" i="39"/>
  <c r="AA117" i="39"/>
  <c r="AB117" i="39"/>
  <c r="AC117" i="39"/>
  <c r="Y124" i="39"/>
  <c r="Z124" i="39"/>
  <c r="AA124" i="39"/>
  <c r="AB124" i="39"/>
  <c r="AC124" i="39"/>
  <c r="Y125" i="39"/>
  <c r="Z125" i="39"/>
  <c r="AA125" i="39"/>
  <c r="AB125" i="39"/>
  <c r="AC125" i="39"/>
  <c r="Y126" i="39"/>
  <c r="Z126" i="39"/>
  <c r="AA126" i="39"/>
  <c r="AB126" i="39"/>
  <c r="AC126" i="39"/>
  <c r="Y127" i="39"/>
  <c r="Z127" i="39"/>
  <c r="AA127" i="39"/>
  <c r="AB127" i="39"/>
  <c r="AC127" i="39"/>
  <c r="Y129" i="39"/>
  <c r="Z129" i="39"/>
  <c r="AA129" i="39"/>
  <c r="AB129" i="39"/>
  <c r="AC129" i="39"/>
  <c r="Y136" i="39"/>
  <c r="Z136" i="39"/>
  <c r="AA136" i="39"/>
  <c r="AB136" i="39"/>
  <c r="AC136" i="39"/>
  <c r="Y137" i="39"/>
  <c r="Z137" i="39"/>
  <c r="AA137" i="39"/>
  <c r="AB137" i="39"/>
  <c r="AC137" i="39"/>
  <c r="Y138" i="39"/>
  <c r="Z138" i="39"/>
  <c r="AA138" i="39"/>
  <c r="AB138" i="39"/>
  <c r="AC138" i="39"/>
  <c r="Y139" i="39"/>
  <c r="Z139" i="39"/>
  <c r="AA139" i="39"/>
  <c r="AB139" i="39"/>
  <c r="AC139" i="39"/>
  <c r="Y141" i="39"/>
  <c r="Z141" i="39"/>
  <c r="AA141" i="39"/>
  <c r="AB141" i="39"/>
  <c r="AC141" i="39"/>
  <c r="Y148" i="39"/>
  <c r="Z148" i="39"/>
  <c r="AA148" i="39"/>
  <c r="AB148" i="39"/>
  <c r="AC148" i="39"/>
  <c r="Y149" i="39"/>
  <c r="Z149" i="39"/>
  <c r="AA149" i="39"/>
  <c r="AB149" i="39"/>
  <c r="AC149" i="39"/>
  <c r="Y150" i="39"/>
  <c r="Z150" i="39"/>
  <c r="AA150" i="39"/>
  <c r="AB150" i="39"/>
  <c r="AC150" i="39"/>
  <c r="Y151" i="39"/>
  <c r="Z151" i="39"/>
  <c r="AA151" i="39"/>
  <c r="AB151" i="39"/>
  <c r="AC151" i="39"/>
  <c r="Y153" i="39"/>
  <c r="Z153" i="39"/>
  <c r="AA153" i="39"/>
  <c r="AB153" i="39"/>
  <c r="AC153" i="39"/>
  <c r="Y160" i="39"/>
  <c r="Z160" i="39"/>
  <c r="AA160" i="39"/>
  <c r="AB160" i="39"/>
  <c r="AC160" i="39"/>
  <c r="Y161" i="39"/>
  <c r="Z161" i="39"/>
  <c r="AA161" i="39"/>
  <c r="AB161" i="39"/>
  <c r="AC161" i="39"/>
  <c r="Y162" i="39"/>
  <c r="Z162" i="39"/>
  <c r="AA162" i="39"/>
  <c r="AB162" i="39"/>
  <c r="AC162" i="39"/>
  <c r="Y163" i="39"/>
  <c r="Z163" i="39"/>
  <c r="AA163" i="39"/>
  <c r="AB163" i="39"/>
  <c r="AC163" i="39"/>
  <c r="Y165" i="39"/>
  <c r="Z165" i="39"/>
  <c r="AA165" i="39"/>
  <c r="AB165" i="39"/>
  <c r="AC165" i="39"/>
  <c r="Y172" i="39"/>
  <c r="Z172" i="39"/>
  <c r="AA172" i="39"/>
  <c r="AB172" i="39"/>
  <c r="AC172" i="39"/>
  <c r="Y173" i="39"/>
  <c r="Z173" i="39"/>
  <c r="AA173" i="39"/>
  <c r="AB173" i="39"/>
  <c r="AC173" i="39"/>
  <c r="Y174" i="39"/>
  <c r="Z174" i="39"/>
  <c r="AA174" i="39"/>
  <c r="AB174" i="39"/>
  <c r="AC174" i="39"/>
  <c r="Y175" i="39"/>
  <c r="Z175" i="39"/>
  <c r="AA175" i="39"/>
  <c r="AB175" i="39"/>
  <c r="AC175" i="39"/>
  <c r="Y177" i="39"/>
  <c r="Z177" i="39"/>
  <c r="AA177" i="39"/>
  <c r="AB177" i="39"/>
  <c r="AC177" i="39"/>
  <c r="Y184" i="39"/>
  <c r="O29" i="45" s="1"/>
  <c r="BN29" i="45" s="1"/>
  <c r="AC184" i="39"/>
  <c r="AC185" i="39"/>
  <c r="AC186" i="39"/>
  <c r="Y187" i="39"/>
  <c r="O32" i="45" s="1"/>
  <c r="Z187" i="39"/>
  <c r="AB187" i="39"/>
  <c r="AC187" i="39"/>
  <c r="AC189" i="39"/>
  <c r="Y17" i="11"/>
  <c r="AC80" i="52" s="1"/>
  <c r="AC85" i="52" s="1"/>
  <c r="W17" i="11"/>
  <c r="AB186" i="52" l="1"/>
  <c r="AB23" i="59"/>
  <c r="AB191" i="59" s="1"/>
  <c r="AB83" i="60"/>
  <c r="AB119" i="59"/>
  <c r="AB179" i="72"/>
  <c r="AB35" i="72"/>
  <c r="AB131" i="60"/>
  <c r="AB59" i="60"/>
  <c r="AB155" i="59"/>
  <c r="AB71" i="59"/>
  <c r="AB59" i="72"/>
  <c r="AB47" i="72"/>
  <c r="AB23" i="60"/>
  <c r="AB191" i="60" s="1"/>
  <c r="AB186" i="70"/>
  <c r="AB186" i="49"/>
  <c r="AB35" i="59"/>
  <c r="AB107" i="72"/>
  <c r="AB95" i="72"/>
  <c r="AB107" i="59"/>
  <c r="AB155" i="60"/>
  <c r="AB167" i="72"/>
  <c r="AB186" i="53"/>
  <c r="AB83" i="59"/>
  <c r="AB155" i="72"/>
  <c r="AB71" i="72"/>
  <c r="AB35" i="60"/>
  <c r="AA186" i="53"/>
  <c r="AH65" i="45" s="1"/>
  <c r="AA186" i="68"/>
  <c r="Q98" i="45" s="1"/>
  <c r="AB189" i="48"/>
  <c r="AB189" i="52"/>
  <c r="AB189" i="69"/>
  <c r="AB189" i="53"/>
  <c r="AB189" i="56"/>
  <c r="AB187" i="48"/>
  <c r="AB187" i="52"/>
  <c r="AB187" i="51"/>
  <c r="AB187" i="58"/>
  <c r="AB187" i="70"/>
  <c r="AB187" i="53"/>
  <c r="AB184" i="70"/>
  <c r="AB184" i="68"/>
  <c r="AB184" i="49"/>
  <c r="AB184" i="51"/>
  <c r="AB184" i="53"/>
  <c r="AA184" i="51"/>
  <c r="Q63" i="45" s="1"/>
  <c r="AA184" i="39"/>
  <c r="Q29" i="45" s="1"/>
  <c r="AA184" i="49"/>
  <c r="AH29" i="45" s="1"/>
  <c r="AA184" i="68"/>
  <c r="Q96" i="45" s="1"/>
  <c r="AB189" i="60"/>
  <c r="AB189" i="57"/>
  <c r="AB189" i="71"/>
  <c r="AB189" i="73"/>
  <c r="AB189" i="70"/>
  <c r="AB189" i="51"/>
  <c r="AB187" i="73"/>
  <c r="AB187" i="55"/>
  <c r="AB187" i="49"/>
  <c r="AA189" i="57"/>
  <c r="AH19" i="45" s="1"/>
  <c r="AA189" i="59"/>
  <c r="AY19" i="45" s="1"/>
  <c r="AA189" i="72"/>
  <c r="AY86" i="45" s="1"/>
  <c r="AA189" i="73"/>
  <c r="AH86" i="45" s="1"/>
  <c r="AA189" i="55"/>
  <c r="Q19" i="45" s="1"/>
  <c r="AA189" i="60"/>
  <c r="AY53" i="45" s="1"/>
  <c r="AA189" i="51"/>
  <c r="Q68" i="45" s="1"/>
  <c r="AA189" i="39"/>
  <c r="Q34" i="45" s="1"/>
  <c r="AA189" i="69"/>
  <c r="AY101" i="45" s="1"/>
  <c r="AA189" i="70"/>
  <c r="AH101" i="45" s="1"/>
  <c r="AA189" i="52"/>
  <c r="AY68" i="45" s="1"/>
  <c r="AA189" i="53"/>
  <c r="AH68" i="45" s="1"/>
  <c r="AA189" i="49"/>
  <c r="AH34" i="45" s="1"/>
  <c r="AA189" i="68"/>
  <c r="Q101" i="45" s="1"/>
  <c r="AA187" i="73"/>
  <c r="AH84" i="45" s="1"/>
  <c r="AA187" i="56"/>
  <c r="Q51" i="45" s="1"/>
  <c r="AA187" i="69"/>
  <c r="AY99" i="45" s="1"/>
  <c r="AA187" i="48"/>
  <c r="AY32" i="45" s="1"/>
  <c r="AA186" i="60"/>
  <c r="AY50" i="45" s="1"/>
  <c r="AA186" i="49"/>
  <c r="AH31" i="45" s="1"/>
  <c r="AA186" i="70"/>
  <c r="AH98" i="45" s="1"/>
  <c r="AA186" i="51"/>
  <c r="Q65" i="45" s="1"/>
  <c r="AA186" i="52"/>
  <c r="AY65" i="45" s="1"/>
  <c r="AA185" i="53"/>
  <c r="AH64" i="45" s="1"/>
  <c r="AA185" i="69"/>
  <c r="AY97" i="45" s="1"/>
  <c r="AA185" i="72"/>
  <c r="AY82" i="45" s="1"/>
  <c r="AA185" i="73"/>
  <c r="AH82" i="45" s="1"/>
  <c r="AA185" i="49"/>
  <c r="AH30" i="45" s="1"/>
  <c r="AA185" i="71"/>
  <c r="Q82" i="45" s="1"/>
  <c r="AA185" i="56"/>
  <c r="Q49" i="45" s="1"/>
  <c r="AA185" i="39"/>
  <c r="Q30" i="45" s="1"/>
  <c r="AA185" i="68"/>
  <c r="Q97" i="45" s="1"/>
  <c r="BN86" i="45"/>
  <c r="AB189" i="49"/>
  <c r="AB189" i="39"/>
  <c r="AB189" i="68"/>
  <c r="AA187" i="58"/>
  <c r="AH51" i="45" s="1"/>
  <c r="AA187" i="55"/>
  <c r="Q17" i="45" s="1"/>
  <c r="AA187" i="71"/>
  <c r="Q84" i="45" s="1"/>
  <c r="AA187" i="57"/>
  <c r="AH17" i="45" s="1"/>
  <c r="AB107" i="60"/>
  <c r="AB186" i="71"/>
  <c r="AB143" i="72"/>
  <c r="AB23" i="55"/>
  <c r="AB24" i="55" s="1"/>
  <c r="AB48" i="55"/>
  <c r="AB60" i="59"/>
  <c r="AB155" i="58"/>
  <c r="AB167" i="58"/>
  <c r="AB186" i="73"/>
  <c r="AB71" i="71"/>
  <c r="AB23" i="72"/>
  <c r="AB191" i="72" s="1"/>
  <c r="AB179" i="56"/>
  <c r="AB24" i="56"/>
  <c r="AB191" i="56"/>
  <c r="AB120" i="57"/>
  <c r="AB96" i="71"/>
  <c r="AB120" i="73"/>
  <c r="AB96" i="73"/>
  <c r="AB72" i="73"/>
  <c r="AB48" i="73"/>
  <c r="AB24" i="73"/>
  <c r="AB36" i="56"/>
  <c r="AB191" i="58"/>
  <c r="AB144" i="73"/>
  <c r="AB72" i="57"/>
  <c r="AB48" i="57"/>
  <c r="AB192" i="57" s="1"/>
  <c r="AB144" i="58"/>
  <c r="AB192" i="58" s="1"/>
  <c r="AB60" i="56"/>
  <c r="AB47" i="56"/>
  <c r="AB48" i="56" s="1"/>
  <c r="AB72" i="55"/>
  <c r="AB156" i="56"/>
  <c r="AB96" i="57"/>
  <c r="AB191" i="57"/>
  <c r="AA186" i="57"/>
  <c r="AH16" i="45" s="1"/>
  <c r="AA186" i="58"/>
  <c r="AH50" i="45" s="1"/>
  <c r="AA186" i="71"/>
  <c r="Q83" i="45" s="1"/>
  <c r="AA186" i="55"/>
  <c r="Q16" i="45" s="1"/>
  <c r="AA186" i="59"/>
  <c r="AY16" i="45" s="1"/>
  <c r="AA186" i="39"/>
  <c r="Q31" i="45" s="1"/>
  <c r="AA186" i="72"/>
  <c r="AY83" i="45" s="1"/>
  <c r="AB186" i="39"/>
  <c r="AB186" i="68"/>
  <c r="AB186" i="48"/>
  <c r="AB186" i="69"/>
  <c r="AB186" i="51"/>
  <c r="AB131" i="59"/>
  <c r="AB83" i="72"/>
  <c r="AB180" i="60"/>
  <c r="AB131" i="72"/>
  <c r="AB143" i="59"/>
  <c r="AB72" i="60"/>
  <c r="AB143" i="60"/>
  <c r="AB167" i="59"/>
  <c r="AB95" i="59"/>
  <c r="AA186" i="69"/>
  <c r="AY98" i="45" s="1"/>
  <c r="BP98" i="45" s="1"/>
  <c r="AA186" i="48"/>
  <c r="AY31" i="45" s="1"/>
  <c r="AA185" i="52"/>
  <c r="AY64" i="45" s="1"/>
  <c r="AA185" i="60"/>
  <c r="AY49" i="45" s="1"/>
  <c r="AA185" i="51"/>
  <c r="Q64" i="45" s="1"/>
  <c r="AB185" i="56"/>
  <c r="AB185" i="71"/>
  <c r="AB185" i="49"/>
  <c r="AB185" i="48"/>
  <c r="AA184" i="70"/>
  <c r="AH96" i="45" s="1"/>
  <c r="AB184" i="39"/>
  <c r="BN80" i="45"/>
  <c r="BN13" i="45"/>
  <c r="Z189" i="58"/>
  <c r="Z189" i="57"/>
  <c r="Z187" i="48"/>
  <c r="Z187" i="55"/>
  <c r="Z187" i="57"/>
  <c r="Z186" i="57"/>
  <c r="Z186" i="56"/>
  <c r="Z186" i="72"/>
  <c r="Z186" i="55"/>
  <c r="Z186" i="73"/>
  <c r="Z186" i="58"/>
  <c r="Z186" i="60"/>
  <c r="Z186" i="59"/>
  <c r="Z185" i="55"/>
  <c r="Z185" i="68"/>
  <c r="Z185" i="53"/>
  <c r="Z185" i="49"/>
  <c r="Z185" i="70"/>
  <c r="Z185" i="57"/>
  <c r="Y189" i="57"/>
  <c r="AF19" i="45" s="1"/>
  <c r="Y189" i="60"/>
  <c r="AW53" i="45" s="1"/>
  <c r="Y189" i="55"/>
  <c r="O19" i="45" s="1"/>
  <c r="BN19" i="45" s="1"/>
  <c r="Y189" i="56"/>
  <c r="O53" i="45" s="1"/>
  <c r="Y189" i="68"/>
  <c r="O101" i="45" s="1"/>
  <c r="Y189" i="52"/>
  <c r="AW68" i="45" s="1"/>
  <c r="Y189" i="51"/>
  <c r="O68" i="45" s="1"/>
  <c r="Y189" i="39"/>
  <c r="O34" i="45" s="1"/>
  <c r="Y189" i="70"/>
  <c r="AF101" i="45" s="1"/>
  <c r="Y189" i="69"/>
  <c r="AW101" i="45" s="1"/>
  <c r="Y189" i="48"/>
  <c r="AW34" i="45" s="1"/>
  <c r="BN34" i="45" s="1"/>
  <c r="AC118" i="39"/>
  <c r="AC92" i="39"/>
  <c r="AC68" i="51"/>
  <c r="AC94" i="48"/>
  <c r="AC44" i="48"/>
  <c r="AC49" i="48" s="1"/>
  <c r="AC140" i="49"/>
  <c r="AC116" i="39"/>
  <c r="AC142" i="39"/>
  <c r="AC142" i="52"/>
  <c r="AC20" i="39"/>
  <c r="AC188" i="39" s="1"/>
  <c r="AC70" i="48"/>
  <c r="AC104" i="39"/>
  <c r="AC22" i="39"/>
  <c r="AC190" i="39" s="1"/>
  <c r="AC178" i="48"/>
  <c r="AC20" i="48"/>
  <c r="AC106" i="39"/>
  <c r="AC46" i="39"/>
  <c r="AC128" i="48"/>
  <c r="AC133" i="48" s="1"/>
  <c r="AC164" i="52"/>
  <c r="AC169" i="52" s="1"/>
  <c r="AC164" i="49"/>
  <c r="AC34" i="56"/>
  <c r="AC82" i="56"/>
  <c r="AC46" i="73"/>
  <c r="AC92" i="73"/>
  <c r="AC130" i="73"/>
  <c r="AC154" i="73"/>
  <c r="AC34" i="72"/>
  <c r="AC44" i="56"/>
  <c r="AC94" i="56"/>
  <c r="AC106" i="56"/>
  <c r="AC116" i="56"/>
  <c r="AC166" i="56"/>
  <c r="AC178" i="56"/>
  <c r="AC70" i="73"/>
  <c r="AC116" i="73"/>
  <c r="AC166" i="73"/>
  <c r="AC176" i="73"/>
  <c r="AC20" i="72"/>
  <c r="AC20" i="56"/>
  <c r="AC128" i="56"/>
  <c r="AC32" i="73"/>
  <c r="AC94" i="73"/>
  <c r="AC140" i="73"/>
  <c r="AC46" i="56"/>
  <c r="AC56" i="56"/>
  <c r="AC118" i="56"/>
  <c r="AC56" i="73"/>
  <c r="AC118" i="73"/>
  <c r="AC178" i="73"/>
  <c r="AC22" i="72"/>
  <c r="AC190" i="72" s="1"/>
  <c r="AC56" i="72"/>
  <c r="AC58" i="56"/>
  <c r="AC68" i="56"/>
  <c r="AC152" i="56"/>
  <c r="AC20" i="73"/>
  <c r="AC58" i="73"/>
  <c r="AC104" i="73"/>
  <c r="AC44" i="72"/>
  <c r="AC58" i="72"/>
  <c r="AC32" i="56"/>
  <c r="AC80" i="56"/>
  <c r="AC142" i="56"/>
  <c r="AC44" i="73"/>
  <c r="AC82" i="73"/>
  <c r="AC128" i="73"/>
  <c r="AC152" i="73"/>
  <c r="AC176" i="56"/>
  <c r="AC164" i="73"/>
  <c r="AC80" i="72"/>
  <c r="AC86" i="72" s="1"/>
  <c r="AC92" i="56"/>
  <c r="AC68" i="73"/>
  <c r="AC80" i="73"/>
  <c r="AC32" i="72"/>
  <c r="AC38" i="72" s="1"/>
  <c r="AC130" i="56"/>
  <c r="AC142" i="73"/>
  <c r="AC82" i="72"/>
  <c r="AC104" i="72"/>
  <c r="AC154" i="72"/>
  <c r="AC20" i="71"/>
  <c r="AC26" i="71" s="1"/>
  <c r="AC194" i="71" s="1"/>
  <c r="AC154" i="71"/>
  <c r="AC44" i="70"/>
  <c r="AC70" i="70"/>
  <c r="AC140" i="70"/>
  <c r="AC104" i="56"/>
  <c r="AC140" i="56"/>
  <c r="AC34" i="73"/>
  <c r="AC154" i="56"/>
  <c r="AC22" i="73"/>
  <c r="AC190" i="73" s="1"/>
  <c r="AC22" i="56"/>
  <c r="AC190" i="56" s="1"/>
  <c r="AC164" i="56"/>
  <c r="AC46" i="72"/>
  <c r="AC68" i="72"/>
  <c r="AC70" i="72"/>
  <c r="AC92" i="72"/>
  <c r="AC32" i="71"/>
  <c r="AC44" i="71"/>
  <c r="AC50" i="71" s="1"/>
  <c r="AC106" i="71"/>
  <c r="AC118" i="71"/>
  <c r="AC128" i="71"/>
  <c r="AC56" i="70"/>
  <c r="AC82" i="70"/>
  <c r="AC152" i="70"/>
  <c r="AC70" i="56"/>
  <c r="AC130" i="72"/>
  <c r="AC166" i="72"/>
  <c r="AC140" i="71"/>
  <c r="AC146" i="71" s="1"/>
  <c r="AC178" i="71"/>
  <c r="AC22" i="70"/>
  <c r="AC190" i="70" s="1"/>
  <c r="AC92" i="70"/>
  <c r="AC118" i="70"/>
  <c r="AC116" i="72"/>
  <c r="AC118" i="72"/>
  <c r="AC128" i="72"/>
  <c r="AC134" i="72" s="1"/>
  <c r="AC46" i="71"/>
  <c r="AC130" i="71"/>
  <c r="AC176" i="71"/>
  <c r="AC166" i="70"/>
  <c r="AC22" i="69"/>
  <c r="AC190" i="69" s="1"/>
  <c r="AC58" i="69"/>
  <c r="AC130" i="69"/>
  <c r="AC152" i="69"/>
  <c r="AC157" i="69" s="1"/>
  <c r="AC68" i="68"/>
  <c r="AC94" i="68"/>
  <c r="AC94" i="72"/>
  <c r="AC22" i="71"/>
  <c r="AC190" i="71" s="1"/>
  <c r="AC142" i="71"/>
  <c r="AC164" i="71"/>
  <c r="AC170" i="71" s="1"/>
  <c r="AC68" i="70"/>
  <c r="AC80" i="70"/>
  <c r="AC176" i="70"/>
  <c r="AC44" i="69"/>
  <c r="AC49" i="69" s="1"/>
  <c r="AC68" i="69"/>
  <c r="AC73" i="69" s="1"/>
  <c r="AC106" i="69"/>
  <c r="AC176" i="69"/>
  <c r="AC181" i="69" s="1"/>
  <c r="AC34" i="68"/>
  <c r="AC104" i="68"/>
  <c r="AC130" i="68"/>
  <c r="AC80" i="71"/>
  <c r="AC104" i="71"/>
  <c r="AC166" i="71"/>
  <c r="AC58" i="70"/>
  <c r="AC92" i="69"/>
  <c r="AC97" i="69" s="1"/>
  <c r="AC116" i="69"/>
  <c r="AC121" i="69" s="1"/>
  <c r="AC154" i="69"/>
  <c r="AC44" i="68"/>
  <c r="AC70" i="68"/>
  <c r="AC106" i="72"/>
  <c r="AC176" i="72"/>
  <c r="AC182" i="72" s="1"/>
  <c r="AC82" i="71"/>
  <c r="AC32" i="70"/>
  <c r="AC34" i="70"/>
  <c r="AC46" i="70"/>
  <c r="AC178" i="70"/>
  <c r="AC46" i="69"/>
  <c r="AC70" i="69"/>
  <c r="AC140" i="69"/>
  <c r="AC145" i="69" s="1"/>
  <c r="AC178" i="69"/>
  <c r="AC80" i="68"/>
  <c r="AC106" i="68"/>
  <c r="AC178" i="72"/>
  <c r="AC56" i="71"/>
  <c r="AC58" i="71"/>
  <c r="AC116" i="71"/>
  <c r="AC122" i="71" s="1"/>
  <c r="AC32" i="69"/>
  <c r="AC37" i="69" s="1"/>
  <c r="AC94" i="69"/>
  <c r="AC118" i="69"/>
  <c r="AC164" i="69"/>
  <c r="AC169" i="69" s="1"/>
  <c r="AC20" i="68"/>
  <c r="AC188" i="68" s="1"/>
  <c r="AC46" i="68"/>
  <c r="AC140" i="72"/>
  <c r="AC92" i="71"/>
  <c r="AC98" i="71" s="1"/>
  <c r="AC20" i="70"/>
  <c r="AC188" i="70" s="1"/>
  <c r="AC128" i="70"/>
  <c r="AC130" i="70"/>
  <c r="AC142" i="70"/>
  <c r="AC154" i="70"/>
  <c r="AC80" i="69"/>
  <c r="AC85" i="69" s="1"/>
  <c r="AC142" i="69"/>
  <c r="AC56" i="68"/>
  <c r="AC82" i="68"/>
  <c r="AC106" i="73"/>
  <c r="AC142" i="72"/>
  <c r="AC164" i="72"/>
  <c r="AC34" i="71"/>
  <c r="AC68" i="71"/>
  <c r="AC74" i="71" s="1"/>
  <c r="AC70" i="71"/>
  <c r="AC94" i="71"/>
  <c r="AC152" i="71"/>
  <c r="AC104" i="70"/>
  <c r="AC164" i="70"/>
  <c r="AC20" i="69"/>
  <c r="AC34" i="69"/>
  <c r="AC56" i="69"/>
  <c r="AC61" i="69" s="1"/>
  <c r="AC128" i="69"/>
  <c r="AC133" i="69" s="1"/>
  <c r="AC166" i="69"/>
  <c r="AC22" i="68"/>
  <c r="AC190" i="68" s="1"/>
  <c r="AC92" i="68"/>
  <c r="AC118" i="68"/>
  <c r="AC154" i="68"/>
  <c r="AC34" i="58"/>
  <c r="AC80" i="58"/>
  <c r="AC118" i="58"/>
  <c r="AC22" i="57"/>
  <c r="AC190" i="57" s="1"/>
  <c r="AC106" i="57"/>
  <c r="AC116" i="57"/>
  <c r="AC122" i="57" s="1"/>
  <c r="AC32" i="68"/>
  <c r="AC128" i="68"/>
  <c r="AC164" i="68"/>
  <c r="AC46" i="58"/>
  <c r="AC128" i="58"/>
  <c r="AC166" i="58"/>
  <c r="AC46" i="57"/>
  <c r="AC80" i="57"/>
  <c r="AC154" i="57"/>
  <c r="AC166" i="57"/>
  <c r="AC176" i="57"/>
  <c r="AC20" i="60"/>
  <c r="AC34" i="60"/>
  <c r="AC20" i="58"/>
  <c r="AC26" i="58" s="1"/>
  <c r="AC194" i="58" s="1"/>
  <c r="AC56" i="58"/>
  <c r="AC82" i="58"/>
  <c r="AC92" i="58"/>
  <c r="AC98" i="58" s="1"/>
  <c r="AC140" i="58"/>
  <c r="AC146" i="58" s="1"/>
  <c r="AC176" i="58"/>
  <c r="AC118" i="57"/>
  <c r="AC104" i="69"/>
  <c r="AC109" i="69" s="1"/>
  <c r="AC58" i="68"/>
  <c r="AC140" i="68"/>
  <c r="AC166" i="68"/>
  <c r="AC130" i="58"/>
  <c r="AC56" i="57"/>
  <c r="AC82" i="57"/>
  <c r="AC92" i="57"/>
  <c r="AC98" i="57" s="1"/>
  <c r="AC128" i="57"/>
  <c r="AC116" i="70"/>
  <c r="AC176" i="68"/>
  <c r="AC22" i="58"/>
  <c r="AC190" i="58" s="1"/>
  <c r="AC58" i="58"/>
  <c r="AC94" i="58"/>
  <c r="AC142" i="58"/>
  <c r="AC178" i="58"/>
  <c r="AC32" i="57"/>
  <c r="AC94" i="70"/>
  <c r="AC116" i="68"/>
  <c r="AC142" i="68"/>
  <c r="AC68" i="58"/>
  <c r="AC74" i="58" s="1"/>
  <c r="AC104" i="58"/>
  <c r="AC152" i="58"/>
  <c r="AC58" i="57"/>
  <c r="AC68" i="57"/>
  <c r="AC74" i="57" s="1"/>
  <c r="AC94" i="57"/>
  <c r="AC130" i="57"/>
  <c r="AC140" i="57"/>
  <c r="AC146" i="57" s="1"/>
  <c r="AC152" i="72"/>
  <c r="AC152" i="68"/>
  <c r="AC178" i="68"/>
  <c r="AC32" i="58"/>
  <c r="AC116" i="58"/>
  <c r="AC122" i="58" s="1"/>
  <c r="AC20" i="57"/>
  <c r="AC26" i="57" s="1"/>
  <c r="AC194" i="57" s="1"/>
  <c r="AC34" i="57"/>
  <c r="AC104" i="57"/>
  <c r="AC106" i="70"/>
  <c r="AC70" i="57"/>
  <c r="AC116" i="60"/>
  <c r="AC152" i="60"/>
  <c r="AC164" i="60"/>
  <c r="AC142" i="57"/>
  <c r="AC46" i="60"/>
  <c r="AC58" i="60"/>
  <c r="AC70" i="60"/>
  <c r="AC104" i="60"/>
  <c r="AC140" i="60"/>
  <c r="AC20" i="59"/>
  <c r="AC82" i="59"/>
  <c r="AC118" i="59"/>
  <c r="AC164" i="58"/>
  <c r="AC170" i="58" s="1"/>
  <c r="AC44" i="57"/>
  <c r="AC50" i="57" s="1"/>
  <c r="AC164" i="57"/>
  <c r="AC170" i="57" s="1"/>
  <c r="AC92" i="60"/>
  <c r="AC118" i="60"/>
  <c r="AC154" i="60"/>
  <c r="AC166" i="60"/>
  <c r="AC34" i="59"/>
  <c r="AC68" i="59"/>
  <c r="AC106" i="59"/>
  <c r="AC142" i="59"/>
  <c r="AC178" i="59"/>
  <c r="AC82" i="69"/>
  <c r="AC70" i="58"/>
  <c r="AC106" i="60"/>
  <c r="AC142" i="60"/>
  <c r="AC22" i="59"/>
  <c r="AC190" i="59" s="1"/>
  <c r="AC92" i="59"/>
  <c r="AC98" i="59" s="1"/>
  <c r="AC164" i="59"/>
  <c r="AC154" i="58"/>
  <c r="AC32" i="60"/>
  <c r="AC38" i="60" s="1"/>
  <c r="AC94" i="60"/>
  <c r="AC106" i="58"/>
  <c r="AC152" i="57"/>
  <c r="AC44" i="59"/>
  <c r="AC50" i="59" s="1"/>
  <c r="AC58" i="59"/>
  <c r="AC130" i="59"/>
  <c r="AC44" i="58"/>
  <c r="AC50" i="58" s="1"/>
  <c r="AC22" i="60"/>
  <c r="AC190" i="60" s="1"/>
  <c r="AC44" i="60"/>
  <c r="AC56" i="60"/>
  <c r="AC68" i="60"/>
  <c r="AC82" i="60"/>
  <c r="AC130" i="60"/>
  <c r="AC178" i="60"/>
  <c r="AC80" i="59"/>
  <c r="AC86" i="59" s="1"/>
  <c r="AC116" i="59"/>
  <c r="AC154" i="59"/>
  <c r="AC176" i="60"/>
  <c r="AC182" i="60" s="1"/>
  <c r="AC22" i="55"/>
  <c r="AC190" i="55" s="1"/>
  <c r="AC58" i="55"/>
  <c r="AC68" i="55"/>
  <c r="AC74" i="55" s="1"/>
  <c r="AC116" i="55"/>
  <c r="AC122" i="55" s="1"/>
  <c r="AC164" i="55"/>
  <c r="AC170" i="55" s="1"/>
  <c r="AC20" i="53"/>
  <c r="AC188" i="53" s="1"/>
  <c r="AC46" i="53"/>
  <c r="AC178" i="57"/>
  <c r="AC80" i="60"/>
  <c r="AC86" i="60" s="1"/>
  <c r="AC32" i="59"/>
  <c r="AC38" i="59" s="1"/>
  <c r="AC56" i="59"/>
  <c r="AC94" i="59"/>
  <c r="AC140" i="59"/>
  <c r="AC146" i="59" s="1"/>
  <c r="AC106" i="55"/>
  <c r="AC154" i="55"/>
  <c r="AC56" i="53"/>
  <c r="AC82" i="53"/>
  <c r="AC152" i="53"/>
  <c r="AC178" i="53"/>
  <c r="AC80" i="49"/>
  <c r="AC106" i="49"/>
  <c r="AC176" i="49"/>
  <c r="AC70" i="59"/>
  <c r="AC176" i="59"/>
  <c r="AC182" i="59" s="1"/>
  <c r="AC32" i="55"/>
  <c r="AC70" i="55"/>
  <c r="AC118" i="55"/>
  <c r="AC166" i="55"/>
  <c r="AC22" i="53"/>
  <c r="AC190" i="53" s="1"/>
  <c r="AC92" i="53"/>
  <c r="AC118" i="53"/>
  <c r="AC20" i="49"/>
  <c r="AC188" i="49" s="1"/>
  <c r="AC46" i="49"/>
  <c r="AC116" i="49"/>
  <c r="AC142" i="49"/>
  <c r="AC152" i="59"/>
  <c r="AC44" i="55"/>
  <c r="AC50" i="55" s="1"/>
  <c r="AC80" i="55"/>
  <c r="AC128" i="55"/>
  <c r="AC176" i="55"/>
  <c r="AC32" i="53"/>
  <c r="AC58" i="53"/>
  <c r="AC128" i="53"/>
  <c r="AC154" i="53"/>
  <c r="AC56" i="49"/>
  <c r="AC82" i="49"/>
  <c r="AC152" i="49"/>
  <c r="AC178" i="49"/>
  <c r="AC46" i="59"/>
  <c r="AC166" i="59"/>
  <c r="AC34" i="55"/>
  <c r="AC92" i="55"/>
  <c r="AC98" i="55" s="1"/>
  <c r="AC140" i="55"/>
  <c r="AC146" i="55" s="1"/>
  <c r="AC68" i="53"/>
  <c r="AC94" i="53"/>
  <c r="AC164" i="53"/>
  <c r="AC22" i="49"/>
  <c r="AC190" i="49" s="1"/>
  <c r="AC92" i="49"/>
  <c r="AC118" i="49"/>
  <c r="AC128" i="59"/>
  <c r="AC134" i="59" s="1"/>
  <c r="AC46" i="55"/>
  <c r="AC82" i="55"/>
  <c r="AC130" i="55"/>
  <c r="AC178" i="55"/>
  <c r="AC34" i="53"/>
  <c r="AC104" i="53"/>
  <c r="AC130" i="53"/>
  <c r="AC32" i="49"/>
  <c r="AC58" i="49"/>
  <c r="AC128" i="49"/>
  <c r="AC154" i="49"/>
  <c r="AC104" i="59"/>
  <c r="AC20" i="55"/>
  <c r="AC26" i="55" s="1"/>
  <c r="AC194" i="55" s="1"/>
  <c r="AC56" i="55"/>
  <c r="AC94" i="55"/>
  <c r="AC142" i="55"/>
  <c r="AC44" i="53"/>
  <c r="AC70" i="53"/>
  <c r="AC34" i="49"/>
  <c r="AC94" i="49"/>
  <c r="AC44" i="52"/>
  <c r="AC49" i="52" s="1"/>
  <c r="AC70" i="52"/>
  <c r="AC116" i="52"/>
  <c r="AC121" i="52" s="1"/>
  <c r="AC130" i="52"/>
  <c r="AC152" i="52"/>
  <c r="AC157" i="52" s="1"/>
  <c r="AC56" i="48"/>
  <c r="AC61" i="48" s="1"/>
  <c r="AC106" i="48"/>
  <c r="AC80" i="51"/>
  <c r="AC106" i="51"/>
  <c r="AC176" i="51"/>
  <c r="AC34" i="39"/>
  <c r="AC32" i="52"/>
  <c r="AC37" i="52" s="1"/>
  <c r="AC58" i="52"/>
  <c r="AC32" i="48"/>
  <c r="AC37" i="48" s="1"/>
  <c r="AC82" i="48"/>
  <c r="AC116" i="48"/>
  <c r="AC121" i="48" s="1"/>
  <c r="AC140" i="48"/>
  <c r="AC145" i="48" s="1"/>
  <c r="AC166" i="48"/>
  <c r="AC20" i="51"/>
  <c r="AC188" i="51" s="1"/>
  <c r="AC46" i="51"/>
  <c r="AC116" i="51"/>
  <c r="AC142" i="51"/>
  <c r="AC44" i="39"/>
  <c r="AC70" i="39"/>
  <c r="AC140" i="39"/>
  <c r="AC166" i="39"/>
  <c r="AC152" i="55"/>
  <c r="AC20" i="52"/>
  <c r="AC46" i="52"/>
  <c r="AC104" i="52"/>
  <c r="AC109" i="52" s="1"/>
  <c r="AC118" i="52"/>
  <c r="AC154" i="52"/>
  <c r="AC176" i="52"/>
  <c r="AC181" i="52" s="1"/>
  <c r="AC58" i="48"/>
  <c r="AC56" i="51"/>
  <c r="AC82" i="51"/>
  <c r="AC152" i="51"/>
  <c r="AC178" i="51"/>
  <c r="AC80" i="39"/>
  <c r="AC104" i="55"/>
  <c r="AC80" i="53"/>
  <c r="AC34" i="52"/>
  <c r="AC140" i="52"/>
  <c r="AC145" i="52" s="1"/>
  <c r="AC34" i="48"/>
  <c r="AC68" i="48"/>
  <c r="AC73" i="48" s="1"/>
  <c r="AC92" i="48"/>
  <c r="AC97" i="48" s="1"/>
  <c r="AC118" i="48"/>
  <c r="AC142" i="48"/>
  <c r="AC176" i="48"/>
  <c r="AC181" i="48" s="1"/>
  <c r="AC22" i="51"/>
  <c r="AC190" i="51" s="1"/>
  <c r="AC92" i="51"/>
  <c r="AC118" i="51"/>
  <c r="AC22" i="52"/>
  <c r="AC190" i="52" s="1"/>
  <c r="AC92" i="52"/>
  <c r="AC97" i="52" s="1"/>
  <c r="AC106" i="52"/>
  <c r="AC178" i="52"/>
  <c r="AC152" i="48"/>
  <c r="AC157" i="48" s="1"/>
  <c r="AC32" i="51"/>
  <c r="AC58" i="51"/>
  <c r="AC128" i="51"/>
  <c r="AC154" i="51"/>
  <c r="AC56" i="39"/>
  <c r="AC82" i="39"/>
  <c r="AC152" i="39"/>
  <c r="AC178" i="39"/>
  <c r="AC116" i="53"/>
  <c r="AC140" i="53"/>
  <c r="AC142" i="53"/>
  <c r="AC104" i="49"/>
  <c r="AC130" i="49"/>
  <c r="AC68" i="52"/>
  <c r="AC73" i="52" s="1"/>
  <c r="AC94" i="52"/>
  <c r="AC128" i="52"/>
  <c r="AC133" i="52" s="1"/>
  <c r="AC104" i="48"/>
  <c r="AC109" i="48" s="1"/>
  <c r="AC154" i="48"/>
  <c r="AC34" i="51"/>
  <c r="AC104" i="51"/>
  <c r="AC130" i="51"/>
  <c r="AC32" i="39"/>
  <c r="AC58" i="39"/>
  <c r="AC128" i="39"/>
  <c r="AC154" i="39"/>
  <c r="AC128" i="60"/>
  <c r="AC134" i="60" s="1"/>
  <c r="AC106" i="53"/>
  <c r="AC166" i="53"/>
  <c r="AC44" i="49"/>
  <c r="AC68" i="49"/>
  <c r="AC70" i="49"/>
  <c r="AC56" i="52"/>
  <c r="AC61" i="52" s="1"/>
  <c r="AC82" i="52"/>
  <c r="AC166" i="52"/>
  <c r="AC22" i="48"/>
  <c r="AC190" i="48" s="1"/>
  <c r="AC46" i="48"/>
  <c r="AC80" i="48"/>
  <c r="AC85" i="48" s="1"/>
  <c r="AC130" i="48"/>
  <c r="AC164" i="48"/>
  <c r="AC169" i="48" s="1"/>
  <c r="AC44" i="51"/>
  <c r="AC70" i="51"/>
  <c r="AC140" i="51"/>
  <c r="AC166" i="51"/>
  <c r="AC68" i="39"/>
  <c r="AC94" i="39"/>
  <c r="AC164" i="39"/>
  <c r="AC164" i="51"/>
  <c r="AC94" i="51"/>
  <c r="AC166" i="49"/>
  <c r="AC176" i="39"/>
  <c r="AC130" i="39"/>
  <c r="AC176" i="53"/>
  <c r="BN99" i="45"/>
  <c r="Y187" i="52"/>
  <c r="AW66" i="45" s="1"/>
  <c r="BN66" i="45" s="1"/>
  <c r="BN32" i="45"/>
  <c r="Y187" i="73"/>
  <c r="AF84" i="45" s="1"/>
  <c r="Y186" i="59"/>
  <c r="AW16" i="45" s="1"/>
  <c r="Y186" i="73"/>
  <c r="AF83" i="45" s="1"/>
  <c r="Y186" i="72"/>
  <c r="AW83" i="45" s="1"/>
  <c r="Y186" i="52"/>
  <c r="AW65" i="45" s="1"/>
  <c r="Y186" i="60"/>
  <c r="AW50" i="45" s="1"/>
  <c r="BN50" i="45" s="1"/>
  <c r="Y186" i="51"/>
  <c r="O65" i="45" s="1"/>
  <c r="Y186" i="49"/>
  <c r="AF31" i="45" s="1"/>
  <c r="BN98" i="45"/>
  <c r="Z185" i="58"/>
  <c r="Z185" i="39"/>
  <c r="Z185" i="73"/>
  <c r="Z185" i="71"/>
  <c r="Z185" i="48"/>
  <c r="Z185" i="56"/>
  <c r="Z185" i="60"/>
  <c r="Z185" i="51"/>
  <c r="Y185" i="68"/>
  <c r="O97" i="45" s="1"/>
  <c r="Y185" i="52"/>
  <c r="AW64" i="45" s="1"/>
  <c r="Y185" i="58"/>
  <c r="AF49" i="45" s="1"/>
  <c r="Y185" i="57"/>
  <c r="AF15" i="45" s="1"/>
  <c r="Y185" i="60"/>
  <c r="AW49" i="45" s="1"/>
  <c r="Y185" i="39"/>
  <c r="O30" i="45" s="1"/>
  <c r="Y185" i="59"/>
  <c r="AW15" i="45" s="1"/>
  <c r="Y185" i="51"/>
  <c r="O64" i="45" s="1"/>
  <c r="Y185" i="55"/>
  <c r="O15" i="45" s="1"/>
  <c r="Y185" i="71"/>
  <c r="O82" i="45" s="1"/>
  <c r="Y185" i="73"/>
  <c r="AF82" i="45" s="1"/>
  <c r="Y185" i="70"/>
  <c r="AF97" i="45" s="1"/>
  <c r="Y185" i="53"/>
  <c r="AF64" i="45" s="1"/>
  <c r="Y185" i="49"/>
  <c r="AF30" i="45" s="1"/>
  <c r="Y185" i="69"/>
  <c r="AW97" i="45" s="1"/>
  <c r="Y185" i="48"/>
  <c r="AW30" i="45" s="1"/>
  <c r="Y185" i="56"/>
  <c r="O49" i="45" s="1"/>
  <c r="BN47" i="45"/>
  <c r="AB168" i="56"/>
  <c r="AB144" i="56"/>
  <c r="AB120" i="56"/>
  <c r="AB96" i="56"/>
  <c r="AB72" i="56"/>
  <c r="AA186" i="56"/>
  <c r="Q50" i="45" s="1"/>
  <c r="AB179" i="73"/>
  <c r="AB180" i="73" s="1"/>
  <c r="AB155" i="73"/>
  <c r="AB191" i="73" s="1"/>
  <c r="AC133" i="72"/>
  <c r="AC96" i="72"/>
  <c r="AC48" i="72"/>
  <c r="AC37" i="72"/>
  <c r="AC179" i="71"/>
  <c r="AC169" i="71"/>
  <c r="AC155" i="71"/>
  <c r="AC131" i="71"/>
  <c r="AC107" i="71"/>
  <c r="AC83" i="71"/>
  <c r="AC59" i="71"/>
  <c r="AC49" i="71"/>
  <c r="AC35" i="71"/>
  <c r="AC25" i="71"/>
  <c r="AC193" i="71" s="1"/>
  <c r="AB179" i="71"/>
  <c r="AB180" i="71" s="1"/>
  <c r="AB155" i="71"/>
  <c r="AB156" i="71" s="1"/>
  <c r="AB131" i="71"/>
  <c r="AB132" i="71" s="1"/>
  <c r="AB107" i="71"/>
  <c r="AB108" i="71" s="1"/>
  <c r="AB83" i="71"/>
  <c r="AB84" i="71" s="1"/>
  <c r="AB59" i="71"/>
  <c r="AB60" i="71" s="1"/>
  <c r="AB35" i="71"/>
  <c r="AB36" i="71" s="1"/>
  <c r="AC188" i="71"/>
  <c r="Y186" i="71"/>
  <c r="O83" i="45" s="1"/>
  <c r="AC179" i="58"/>
  <c r="AC155" i="58"/>
  <c r="AC145" i="58"/>
  <c r="AC131" i="58"/>
  <c r="AC121" i="58"/>
  <c r="AC107" i="58"/>
  <c r="AC83" i="58"/>
  <c r="AC59" i="58"/>
  <c r="AC49" i="58"/>
  <c r="AC35" i="58"/>
  <c r="Y186" i="58"/>
  <c r="AF50" i="45" s="1"/>
  <c r="AB168" i="57"/>
  <c r="AB144" i="57"/>
  <c r="AC179" i="57"/>
  <c r="AC155" i="57"/>
  <c r="AC145" i="57"/>
  <c r="AC131" i="57"/>
  <c r="AC107" i="57"/>
  <c r="AC97" i="57"/>
  <c r="AC83" i="57"/>
  <c r="AC59" i="57"/>
  <c r="AC35" i="57"/>
  <c r="Y186" i="57"/>
  <c r="AF16" i="45" s="1"/>
  <c r="AC144" i="60"/>
  <c r="AC37" i="60"/>
  <c r="AB96" i="60"/>
  <c r="AB48" i="60"/>
  <c r="AC85" i="59"/>
  <c r="AC145" i="59"/>
  <c r="AC179" i="55"/>
  <c r="AC169" i="55"/>
  <c r="AC155" i="55"/>
  <c r="AC145" i="55"/>
  <c r="AC131" i="55"/>
  <c r="AC107" i="55"/>
  <c r="AC83" i="55"/>
  <c r="AC59" i="55"/>
  <c r="AC49" i="55"/>
  <c r="AC35" i="55"/>
  <c r="AB179" i="55"/>
  <c r="AB180" i="55" s="1"/>
  <c r="AB155" i="55"/>
  <c r="AB156" i="55" s="1"/>
  <c r="AB131" i="55"/>
  <c r="AB132" i="55" s="1"/>
  <c r="AB107" i="55"/>
  <c r="AB108" i="55" s="1"/>
  <c r="AB83" i="55"/>
  <c r="AB84" i="55" s="1"/>
  <c r="AB59" i="55"/>
  <c r="AB60" i="55" s="1"/>
  <c r="AB35" i="55"/>
  <c r="Y186" i="55"/>
  <c r="O16" i="45" s="1"/>
  <c r="I119" i="32"/>
  <c r="J119" i="32"/>
  <c r="K119" i="32"/>
  <c r="L119" i="32"/>
  <c r="M119" i="32"/>
  <c r="N119" i="32"/>
  <c r="O119" i="32"/>
  <c r="Q119" i="32"/>
  <c r="R119" i="32"/>
  <c r="S119" i="32"/>
  <c r="T119" i="32"/>
  <c r="U119" i="32"/>
  <c r="V119" i="32"/>
  <c r="W119" i="32"/>
  <c r="X119" i="32"/>
  <c r="AD119" i="32"/>
  <c r="I120" i="32"/>
  <c r="J120" i="32"/>
  <c r="K120" i="32"/>
  <c r="L120" i="32"/>
  <c r="M120" i="32"/>
  <c r="N120" i="32"/>
  <c r="O120" i="32"/>
  <c r="Q120" i="32"/>
  <c r="R120" i="32"/>
  <c r="S120" i="32"/>
  <c r="T120" i="32"/>
  <c r="U120" i="32"/>
  <c r="V120" i="32"/>
  <c r="W120" i="32"/>
  <c r="X120" i="32"/>
  <c r="AD120" i="32"/>
  <c r="I121" i="32"/>
  <c r="J121" i="32"/>
  <c r="K121" i="32"/>
  <c r="L121" i="32"/>
  <c r="M121" i="32"/>
  <c r="N121" i="32"/>
  <c r="O121" i="32"/>
  <c r="Q121" i="32"/>
  <c r="R121" i="32"/>
  <c r="S121" i="32"/>
  <c r="T121" i="32"/>
  <c r="U121" i="32"/>
  <c r="V121" i="32"/>
  <c r="W121" i="32"/>
  <c r="X121" i="32"/>
  <c r="AD121" i="32"/>
  <c r="I122" i="32"/>
  <c r="J122" i="32"/>
  <c r="K122" i="32"/>
  <c r="L122" i="32"/>
  <c r="M122" i="32"/>
  <c r="N122" i="32"/>
  <c r="O122" i="32"/>
  <c r="Q122" i="32"/>
  <c r="R122" i="32"/>
  <c r="S122" i="32"/>
  <c r="T122" i="32"/>
  <c r="U122" i="32"/>
  <c r="V122" i="32"/>
  <c r="W122" i="32"/>
  <c r="X122" i="32"/>
  <c r="AD122" i="32"/>
  <c r="I123" i="32"/>
  <c r="J123" i="32"/>
  <c r="K123" i="32"/>
  <c r="L123" i="32"/>
  <c r="M123" i="32"/>
  <c r="N123" i="32"/>
  <c r="O123" i="32"/>
  <c r="Q123" i="32"/>
  <c r="R123" i="32"/>
  <c r="S123" i="32"/>
  <c r="T123" i="32"/>
  <c r="U123" i="32"/>
  <c r="V123" i="32"/>
  <c r="W123" i="32"/>
  <c r="X123" i="32"/>
  <c r="AD123" i="32"/>
  <c r="I124" i="32"/>
  <c r="J124" i="32"/>
  <c r="K124" i="32"/>
  <c r="L124" i="32"/>
  <c r="M124" i="32"/>
  <c r="N124" i="32"/>
  <c r="O124" i="32"/>
  <c r="Q124" i="32"/>
  <c r="R124" i="32"/>
  <c r="S124" i="32"/>
  <c r="T124" i="32"/>
  <c r="U124" i="32"/>
  <c r="V124" i="32"/>
  <c r="W124" i="32"/>
  <c r="AD124" i="32"/>
  <c r="I125" i="32"/>
  <c r="J125" i="32"/>
  <c r="K125" i="32"/>
  <c r="L125" i="32"/>
  <c r="M125" i="32"/>
  <c r="N125" i="32"/>
  <c r="O125" i="32"/>
  <c r="Q125" i="32"/>
  <c r="R125" i="32"/>
  <c r="S125" i="32"/>
  <c r="T125" i="32"/>
  <c r="U125" i="32"/>
  <c r="V125" i="32"/>
  <c r="W125" i="32"/>
  <c r="X125" i="32"/>
  <c r="AD125" i="32"/>
  <c r="I126" i="32"/>
  <c r="J126" i="32"/>
  <c r="K126" i="32"/>
  <c r="L126" i="32"/>
  <c r="M126" i="32"/>
  <c r="N126" i="32"/>
  <c r="O126" i="32"/>
  <c r="Q126" i="32"/>
  <c r="R126" i="32"/>
  <c r="S126" i="32"/>
  <c r="T126" i="32"/>
  <c r="U126" i="32"/>
  <c r="V126" i="32"/>
  <c r="W126" i="32"/>
  <c r="X126" i="32"/>
  <c r="AD126" i="32"/>
  <c r="I127" i="32"/>
  <c r="J127" i="32"/>
  <c r="K127" i="32"/>
  <c r="L127" i="32"/>
  <c r="M127" i="32"/>
  <c r="N127" i="32"/>
  <c r="O127" i="32"/>
  <c r="Q127" i="32"/>
  <c r="R127" i="32"/>
  <c r="S127" i="32"/>
  <c r="T127" i="32"/>
  <c r="U127" i="32"/>
  <c r="V127" i="32"/>
  <c r="W127" i="32"/>
  <c r="X127" i="32"/>
  <c r="AD127" i="32"/>
  <c r="I128" i="32"/>
  <c r="J128" i="32"/>
  <c r="K128" i="32"/>
  <c r="L128" i="32"/>
  <c r="M128" i="32"/>
  <c r="N128" i="32"/>
  <c r="O128" i="32"/>
  <c r="Q128" i="32"/>
  <c r="R128" i="32"/>
  <c r="S128" i="32"/>
  <c r="T128" i="32"/>
  <c r="U128" i="32"/>
  <c r="V128" i="32"/>
  <c r="W128" i="32"/>
  <c r="X128" i="32"/>
  <c r="AD128" i="32"/>
  <c r="I129" i="32"/>
  <c r="J129" i="32"/>
  <c r="K129" i="32"/>
  <c r="L129" i="32"/>
  <c r="M129" i="32"/>
  <c r="N129" i="32"/>
  <c r="O129" i="32"/>
  <c r="Q129" i="32"/>
  <c r="R129" i="32"/>
  <c r="S129" i="32"/>
  <c r="T129" i="32"/>
  <c r="U129" i="32"/>
  <c r="V129" i="32"/>
  <c r="W129" i="32"/>
  <c r="X129" i="32"/>
  <c r="AD129" i="32"/>
  <c r="I130" i="32"/>
  <c r="J130" i="32"/>
  <c r="K130" i="32"/>
  <c r="L130" i="32"/>
  <c r="M130" i="32"/>
  <c r="N130" i="32"/>
  <c r="O130" i="32"/>
  <c r="Q130" i="32"/>
  <c r="R130" i="32"/>
  <c r="S130" i="32"/>
  <c r="T130" i="32"/>
  <c r="U130" i="32"/>
  <c r="V130" i="32"/>
  <c r="W130" i="32"/>
  <c r="X130" i="32"/>
  <c r="AD130" i="32"/>
  <c r="I131" i="32"/>
  <c r="J131" i="32"/>
  <c r="K131" i="32"/>
  <c r="L131" i="32"/>
  <c r="M131" i="32"/>
  <c r="N131" i="32"/>
  <c r="O131" i="32"/>
  <c r="Q131" i="32"/>
  <c r="R131" i="32"/>
  <c r="S131" i="32"/>
  <c r="T131" i="32"/>
  <c r="U131" i="32"/>
  <c r="V131" i="32"/>
  <c r="W131" i="32"/>
  <c r="X131" i="32"/>
  <c r="AD131" i="32"/>
  <c r="I132" i="32"/>
  <c r="J132" i="32"/>
  <c r="K132" i="32"/>
  <c r="L132" i="32"/>
  <c r="M132" i="32"/>
  <c r="N132" i="32"/>
  <c r="O132" i="32"/>
  <c r="Q132" i="32"/>
  <c r="R132" i="32"/>
  <c r="S132" i="32"/>
  <c r="T132" i="32"/>
  <c r="U132" i="32"/>
  <c r="V132" i="32"/>
  <c r="W132" i="32"/>
  <c r="X132" i="32"/>
  <c r="AD132" i="32"/>
  <c r="I133" i="32"/>
  <c r="J133" i="32"/>
  <c r="K133" i="32"/>
  <c r="L133" i="32"/>
  <c r="M133" i="32"/>
  <c r="N133" i="32"/>
  <c r="O133" i="32"/>
  <c r="Q133" i="32"/>
  <c r="R133" i="32"/>
  <c r="S133" i="32"/>
  <c r="T133" i="32"/>
  <c r="U133" i="32"/>
  <c r="V133" i="32"/>
  <c r="W133" i="32"/>
  <c r="X133" i="32"/>
  <c r="AD133" i="32"/>
  <c r="I134" i="32"/>
  <c r="J134" i="32"/>
  <c r="K134" i="32"/>
  <c r="L134" i="32"/>
  <c r="M134" i="32"/>
  <c r="N134" i="32"/>
  <c r="O134" i="32"/>
  <c r="Q134" i="32"/>
  <c r="R134" i="32"/>
  <c r="S134" i="32"/>
  <c r="T134" i="32"/>
  <c r="U134" i="32"/>
  <c r="V134" i="32"/>
  <c r="W134" i="32"/>
  <c r="X134" i="32"/>
  <c r="AD134" i="32"/>
  <c r="I135" i="32"/>
  <c r="J135" i="32"/>
  <c r="K135" i="32"/>
  <c r="L135" i="32"/>
  <c r="M135" i="32"/>
  <c r="N135" i="32"/>
  <c r="O135" i="32"/>
  <c r="Q135" i="32"/>
  <c r="R135" i="32"/>
  <c r="S135" i="32"/>
  <c r="T135" i="32"/>
  <c r="U135" i="32"/>
  <c r="V135" i="32"/>
  <c r="W135" i="32"/>
  <c r="X135" i="32"/>
  <c r="AD135" i="32"/>
  <c r="I136" i="32"/>
  <c r="J136" i="32"/>
  <c r="K136" i="32"/>
  <c r="L136" i="32"/>
  <c r="M136" i="32"/>
  <c r="N136" i="32"/>
  <c r="O136" i="32"/>
  <c r="Q136" i="32"/>
  <c r="R136" i="32"/>
  <c r="S136" i="32"/>
  <c r="T136" i="32"/>
  <c r="U136" i="32"/>
  <c r="V136" i="32"/>
  <c r="W136" i="32"/>
  <c r="X136" i="32"/>
  <c r="AD136" i="32"/>
  <c r="I137" i="32"/>
  <c r="J137" i="32"/>
  <c r="K137" i="32"/>
  <c r="L137" i="32"/>
  <c r="M137" i="32"/>
  <c r="N137" i="32"/>
  <c r="O137" i="32"/>
  <c r="Q137" i="32"/>
  <c r="R137" i="32"/>
  <c r="S137" i="32"/>
  <c r="T137" i="32"/>
  <c r="U137" i="32"/>
  <c r="V137" i="32"/>
  <c r="W137" i="32"/>
  <c r="X137" i="32"/>
  <c r="AD137" i="32"/>
  <c r="I138" i="32"/>
  <c r="J138" i="32"/>
  <c r="K138" i="32"/>
  <c r="L138" i="32"/>
  <c r="M138" i="32"/>
  <c r="N138" i="32"/>
  <c r="O138" i="32"/>
  <c r="Q138" i="32"/>
  <c r="R138" i="32"/>
  <c r="S138" i="32"/>
  <c r="T138" i="32"/>
  <c r="U138" i="32"/>
  <c r="V138" i="32"/>
  <c r="W138" i="32"/>
  <c r="X138" i="32"/>
  <c r="AD138" i="32"/>
  <c r="I139" i="32"/>
  <c r="J139" i="32"/>
  <c r="K139" i="32"/>
  <c r="L139" i="32"/>
  <c r="M139" i="32"/>
  <c r="N139" i="32"/>
  <c r="O139" i="32"/>
  <c r="Q139" i="32"/>
  <c r="R139" i="32"/>
  <c r="S139" i="32"/>
  <c r="T139" i="32"/>
  <c r="U139" i="32"/>
  <c r="V139" i="32"/>
  <c r="W139" i="32"/>
  <c r="X139" i="32"/>
  <c r="AD139" i="32"/>
  <c r="I140" i="32"/>
  <c r="J140" i="32"/>
  <c r="K140" i="32"/>
  <c r="L140" i="32"/>
  <c r="M140" i="32"/>
  <c r="N140" i="32"/>
  <c r="O140" i="32"/>
  <c r="Q140" i="32"/>
  <c r="R140" i="32"/>
  <c r="S140" i="32"/>
  <c r="T140" i="32"/>
  <c r="U140" i="32"/>
  <c r="V140" i="32"/>
  <c r="W140" i="32"/>
  <c r="X140" i="32"/>
  <c r="AD140" i="32"/>
  <c r="I141" i="32"/>
  <c r="J141" i="32"/>
  <c r="K141" i="32"/>
  <c r="L141" i="32"/>
  <c r="M141" i="32"/>
  <c r="N141" i="32"/>
  <c r="O141" i="32"/>
  <c r="Q141" i="32"/>
  <c r="R141" i="32"/>
  <c r="S141" i="32"/>
  <c r="T141" i="32"/>
  <c r="U141" i="32"/>
  <c r="V141" i="32"/>
  <c r="W141" i="32"/>
  <c r="X141" i="32"/>
  <c r="AD141" i="32"/>
  <c r="I142" i="32"/>
  <c r="J142" i="32"/>
  <c r="K142" i="32"/>
  <c r="L142" i="32"/>
  <c r="M142" i="32"/>
  <c r="N142" i="32"/>
  <c r="O142" i="32"/>
  <c r="Q142" i="32"/>
  <c r="R142" i="32"/>
  <c r="S142" i="32"/>
  <c r="T142" i="32"/>
  <c r="U142" i="32"/>
  <c r="V142" i="32"/>
  <c r="W142" i="32"/>
  <c r="X142" i="32"/>
  <c r="AD142" i="32"/>
  <c r="I143" i="32"/>
  <c r="J143" i="32"/>
  <c r="K143" i="32"/>
  <c r="L143" i="32"/>
  <c r="M143" i="32"/>
  <c r="N143" i="32"/>
  <c r="O143" i="32"/>
  <c r="Q143" i="32"/>
  <c r="R143" i="32"/>
  <c r="S143" i="32"/>
  <c r="T143" i="32"/>
  <c r="U143" i="32"/>
  <c r="V143" i="32"/>
  <c r="W143" i="32"/>
  <c r="X143" i="32"/>
  <c r="AD143" i="32"/>
  <c r="I144" i="32"/>
  <c r="J144" i="32"/>
  <c r="K144" i="32"/>
  <c r="L144" i="32"/>
  <c r="M144" i="32"/>
  <c r="N144" i="32"/>
  <c r="O144" i="32"/>
  <c r="Q144" i="32"/>
  <c r="R144" i="32"/>
  <c r="S144" i="32"/>
  <c r="T144" i="32"/>
  <c r="U144" i="32"/>
  <c r="V144" i="32"/>
  <c r="W144" i="32"/>
  <c r="X144" i="32"/>
  <c r="AD144" i="32"/>
  <c r="I145" i="32"/>
  <c r="J145" i="32"/>
  <c r="K145" i="32"/>
  <c r="L145" i="32"/>
  <c r="M145" i="32"/>
  <c r="N145" i="32"/>
  <c r="O145" i="32"/>
  <c r="Q145" i="32"/>
  <c r="R145" i="32"/>
  <c r="S145" i="32"/>
  <c r="T145" i="32"/>
  <c r="U145" i="32"/>
  <c r="V145" i="32"/>
  <c r="W145" i="32"/>
  <c r="X145" i="32"/>
  <c r="AD145" i="32"/>
  <c r="I146" i="32"/>
  <c r="J146" i="32"/>
  <c r="K146" i="32"/>
  <c r="L146" i="32"/>
  <c r="M146" i="32"/>
  <c r="N146" i="32"/>
  <c r="O146" i="32"/>
  <c r="Q146" i="32"/>
  <c r="R146" i="32"/>
  <c r="S146" i="32"/>
  <c r="T146" i="32"/>
  <c r="U146" i="32"/>
  <c r="V146" i="32"/>
  <c r="W146" i="32"/>
  <c r="X146" i="32"/>
  <c r="AD146" i="32"/>
  <c r="I147" i="32"/>
  <c r="J147" i="32"/>
  <c r="K147" i="32"/>
  <c r="L147" i="32"/>
  <c r="M147" i="32"/>
  <c r="N147" i="32"/>
  <c r="O147" i="32"/>
  <c r="Q147" i="32"/>
  <c r="R147" i="32"/>
  <c r="S147" i="32"/>
  <c r="T147" i="32"/>
  <c r="U147" i="32"/>
  <c r="V147" i="32"/>
  <c r="W147" i="32"/>
  <c r="X147" i="32"/>
  <c r="AD147" i="32"/>
  <c r="I148" i="32"/>
  <c r="J148" i="32"/>
  <c r="K148" i="32"/>
  <c r="L148" i="32"/>
  <c r="M148" i="32"/>
  <c r="N148" i="32"/>
  <c r="O148" i="32"/>
  <c r="Q148" i="32"/>
  <c r="R148" i="32"/>
  <c r="S148" i="32"/>
  <c r="T148" i="32"/>
  <c r="U148" i="32"/>
  <c r="V148" i="32"/>
  <c r="W148" i="32"/>
  <c r="X148" i="32"/>
  <c r="AD148" i="32"/>
  <c r="H148" i="32"/>
  <c r="H147" i="32"/>
  <c r="H146" i="32"/>
  <c r="H134" i="32"/>
  <c r="H135" i="32"/>
  <c r="H136" i="32"/>
  <c r="H137" i="32"/>
  <c r="H138" i="32"/>
  <c r="H139" i="32"/>
  <c r="H140" i="32"/>
  <c r="H141" i="32"/>
  <c r="H142" i="32"/>
  <c r="H143" i="32"/>
  <c r="H144" i="32"/>
  <c r="H145" i="32"/>
  <c r="H133" i="32"/>
  <c r="H120" i="32"/>
  <c r="H121" i="32"/>
  <c r="H122" i="32"/>
  <c r="H123" i="32"/>
  <c r="H124" i="32"/>
  <c r="H125" i="32"/>
  <c r="H126" i="32"/>
  <c r="H127" i="32"/>
  <c r="H128" i="32"/>
  <c r="H129" i="32"/>
  <c r="H130" i="32"/>
  <c r="H131" i="32"/>
  <c r="H132" i="32"/>
  <c r="BP83" i="45" l="1"/>
  <c r="BP16" i="45"/>
  <c r="BP50" i="45"/>
  <c r="BP65" i="45"/>
  <c r="BP31" i="45"/>
  <c r="AB191" i="55"/>
  <c r="AC49" i="57"/>
  <c r="AC133" i="60"/>
  <c r="AC85" i="72"/>
  <c r="AC121" i="57"/>
  <c r="AC73" i="55"/>
  <c r="AC97" i="59"/>
  <c r="BN16" i="45"/>
  <c r="BN83" i="45"/>
  <c r="BN53" i="45"/>
  <c r="AB192" i="71"/>
  <c r="AB191" i="71"/>
  <c r="AB156" i="73"/>
  <c r="AB192" i="73"/>
  <c r="AB192" i="56"/>
  <c r="AB36" i="55"/>
  <c r="AB192" i="55" s="1"/>
  <c r="BN15" i="45"/>
  <c r="BN101" i="45"/>
  <c r="BN49" i="45"/>
  <c r="BN97" i="45"/>
  <c r="BN64" i="45"/>
  <c r="BN68" i="45"/>
  <c r="BN30" i="45"/>
  <c r="AC181" i="60"/>
  <c r="AC73" i="57"/>
  <c r="AC121" i="71"/>
  <c r="AC25" i="55"/>
  <c r="AC193" i="55" s="1"/>
  <c r="AC97" i="71"/>
  <c r="AC145" i="71"/>
  <c r="AC188" i="57"/>
  <c r="AC188" i="58"/>
  <c r="AC25" i="58"/>
  <c r="AC193" i="58" s="1"/>
  <c r="AC85" i="60"/>
  <c r="AC188" i="55"/>
  <c r="AC181" i="59"/>
  <c r="AC25" i="57"/>
  <c r="AC193" i="57" s="1"/>
  <c r="AC73" i="71"/>
  <c r="AC97" i="55"/>
  <c r="AC169" i="57"/>
  <c r="AC49" i="59"/>
  <c r="AC37" i="59"/>
  <c r="AC121" i="55"/>
  <c r="AC133" i="59"/>
  <c r="AC73" i="58"/>
  <c r="AC169" i="58"/>
  <c r="AC97" i="58"/>
  <c r="AC181" i="72"/>
  <c r="AC61" i="55"/>
  <c r="AC62" i="55"/>
  <c r="AC73" i="59"/>
  <c r="AC74" i="59"/>
  <c r="AC62" i="58"/>
  <c r="AC61" i="58"/>
  <c r="AC157" i="71"/>
  <c r="AC158" i="71"/>
  <c r="AC181" i="71"/>
  <c r="AC182" i="71"/>
  <c r="AC74" i="72"/>
  <c r="AC73" i="72"/>
  <c r="AC110" i="56"/>
  <c r="AC109" i="56"/>
  <c r="AC170" i="73"/>
  <c r="AC169" i="73"/>
  <c r="AC38" i="56"/>
  <c r="AC37" i="56"/>
  <c r="AC49" i="56"/>
  <c r="AC50" i="56"/>
  <c r="AC37" i="55"/>
  <c r="AC38" i="55"/>
  <c r="AC73" i="60"/>
  <c r="AC74" i="60"/>
  <c r="AC157" i="57"/>
  <c r="AC158" i="57"/>
  <c r="AC109" i="71"/>
  <c r="AC110" i="71"/>
  <c r="AC134" i="71"/>
  <c r="AC133" i="71"/>
  <c r="AC182" i="56"/>
  <c r="AC181" i="56"/>
  <c r="AC62" i="72"/>
  <c r="AC61" i="72"/>
  <c r="AC146" i="73"/>
  <c r="AC145" i="73"/>
  <c r="AC122" i="73"/>
  <c r="AC121" i="73"/>
  <c r="AC109" i="55"/>
  <c r="AC110" i="55"/>
  <c r="AC109" i="59"/>
  <c r="AC110" i="59"/>
  <c r="AC182" i="55"/>
  <c r="AC181" i="55"/>
  <c r="AC62" i="60"/>
  <c r="AC61" i="60"/>
  <c r="AC170" i="60"/>
  <c r="AC169" i="60"/>
  <c r="AC38" i="57"/>
  <c r="AC37" i="57"/>
  <c r="AC134" i="57"/>
  <c r="AC133" i="57"/>
  <c r="AC133" i="58"/>
  <c r="AC134" i="58"/>
  <c r="AC145" i="72"/>
  <c r="AC146" i="72"/>
  <c r="AC86" i="71"/>
  <c r="AC85" i="71"/>
  <c r="AC169" i="56"/>
  <c r="AC170" i="56"/>
  <c r="AC157" i="73"/>
  <c r="AC158" i="73"/>
  <c r="AC49" i="72"/>
  <c r="AC50" i="72"/>
  <c r="AC134" i="55"/>
  <c r="AC133" i="55"/>
  <c r="AC50" i="60"/>
  <c r="AC49" i="60"/>
  <c r="AC26" i="59"/>
  <c r="AC194" i="59" s="1"/>
  <c r="AC25" i="59"/>
  <c r="AC193" i="59" s="1"/>
  <c r="AC188" i="59"/>
  <c r="AC158" i="60"/>
  <c r="AC157" i="60"/>
  <c r="AC37" i="58"/>
  <c r="AC38" i="58"/>
  <c r="AC26" i="60"/>
  <c r="AC194" i="60" s="1"/>
  <c r="AC25" i="60"/>
  <c r="AC193" i="60" s="1"/>
  <c r="AC188" i="60"/>
  <c r="AC85" i="58"/>
  <c r="AC86" i="58"/>
  <c r="AC61" i="71"/>
  <c r="AC62" i="71"/>
  <c r="AC133" i="73"/>
  <c r="AC134" i="73"/>
  <c r="AC109" i="73"/>
  <c r="AC110" i="73"/>
  <c r="AC38" i="73"/>
  <c r="AC37" i="73"/>
  <c r="AC86" i="55"/>
  <c r="AC85" i="55"/>
  <c r="AC121" i="59"/>
  <c r="AC122" i="59"/>
  <c r="AC146" i="60"/>
  <c r="AC145" i="60"/>
  <c r="AC122" i="60"/>
  <c r="AC121" i="60"/>
  <c r="AC157" i="58"/>
  <c r="AC158" i="58"/>
  <c r="AC181" i="58"/>
  <c r="AC182" i="58"/>
  <c r="AC182" i="57"/>
  <c r="AC181" i="57"/>
  <c r="AC85" i="73"/>
  <c r="AC86" i="73"/>
  <c r="AC134" i="56"/>
  <c r="AC133" i="56"/>
  <c r="AC98" i="73"/>
  <c r="AC97" i="73"/>
  <c r="AC25" i="48"/>
  <c r="AC193" i="48" s="1"/>
  <c r="AC188" i="48"/>
  <c r="AC98" i="60"/>
  <c r="AC97" i="60"/>
  <c r="AC110" i="60"/>
  <c r="AC109" i="60"/>
  <c r="AC110" i="58"/>
  <c r="AC109" i="58"/>
  <c r="AC62" i="57"/>
  <c r="AC61" i="57"/>
  <c r="AC25" i="69"/>
  <c r="AC193" i="69" s="1"/>
  <c r="AC188" i="69"/>
  <c r="AC170" i="72"/>
  <c r="AC169" i="72"/>
  <c r="AC122" i="72"/>
  <c r="AC121" i="72"/>
  <c r="AC37" i="71"/>
  <c r="AC38" i="71"/>
  <c r="AC74" i="73"/>
  <c r="AC73" i="73"/>
  <c r="AC50" i="73"/>
  <c r="AC49" i="73"/>
  <c r="AC26" i="73"/>
  <c r="AC194" i="73" s="1"/>
  <c r="AC25" i="73"/>
  <c r="AC193" i="73" s="1"/>
  <c r="AC188" i="73"/>
  <c r="AC62" i="73"/>
  <c r="AC61" i="73"/>
  <c r="AC26" i="56"/>
  <c r="AC194" i="56" s="1"/>
  <c r="AC188" i="56"/>
  <c r="AC25" i="56"/>
  <c r="AC193" i="56" s="1"/>
  <c r="AC121" i="56"/>
  <c r="AC122" i="56"/>
  <c r="AC188" i="52"/>
  <c r="AC25" i="52"/>
  <c r="AC193" i="52" s="1"/>
  <c r="AC157" i="59"/>
  <c r="AC158" i="59"/>
  <c r="AC170" i="59"/>
  <c r="AC169" i="59"/>
  <c r="AC158" i="72"/>
  <c r="AC157" i="72"/>
  <c r="AC97" i="72"/>
  <c r="AC98" i="72"/>
  <c r="AC98" i="56"/>
  <c r="AC97" i="56"/>
  <c r="AC158" i="56"/>
  <c r="AC157" i="56"/>
  <c r="AC26" i="72"/>
  <c r="AC194" i="72" s="1"/>
  <c r="AC25" i="72"/>
  <c r="AC193" i="72" s="1"/>
  <c r="AC188" i="72"/>
  <c r="AC157" i="55"/>
  <c r="AC158" i="55"/>
  <c r="AC62" i="59"/>
  <c r="AC61" i="59"/>
  <c r="AC109" i="57"/>
  <c r="AC110" i="57"/>
  <c r="AC85" i="57"/>
  <c r="AC86" i="57"/>
  <c r="AC146" i="56"/>
  <c r="AC145" i="56"/>
  <c r="AC109" i="72"/>
  <c r="AC110" i="72"/>
  <c r="AC86" i="56"/>
  <c r="AC85" i="56"/>
  <c r="AC74" i="56"/>
  <c r="AC73" i="56"/>
  <c r="AC62" i="56"/>
  <c r="AC61" i="56"/>
  <c r="AC181" i="73"/>
  <c r="AC182" i="73"/>
  <c r="BN65" i="45"/>
  <c r="AC159" i="70"/>
  <c r="AC159" i="53"/>
  <c r="AC159" i="49"/>
  <c r="Y99" i="70"/>
  <c r="Y99" i="53"/>
  <c r="Y99" i="49"/>
  <c r="Y75" i="70"/>
  <c r="Y75" i="53"/>
  <c r="Y75" i="49"/>
  <c r="AC63" i="70"/>
  <c r="AC63" i="53"/>
  <c r="AC63" i="49"/>
  <c r="Y51" i="70"/>
  <c r="Y51" i="53"/>
  <c r="Y51" i="49"/>
  <c r="AC39" i="70"/>
  <c r="AC39" i="53"/>
  <c r="AC39" i="49"/>
  <c r="Y27" i="70"/>
  <c r="Y27" i="53"/>
  <c r="Y27" i="49"/>
  <c r="AC15" i="70"/>
  <c r="AC15" i="53"/>
  <c r="AC15" i="49"/>
  <c r="Y171" i="68"/>
  <c r="Y171" i="39"/>
  <c r="Y171" i="51"/>
  <c r="AC159" i="68"/>
  <c r="AC159" i="39"/>
  <c r="AC159" i="51"/>
  <c r="Y147" i="68"/>
  <c r="Y147" i="39"/>
  <c r="Y147" i="51"/>
  <c r="AC135" i="68"/>
  <c r="AC135" i="51"/>
  <c r="AC135" i="39"/>
  <c r="Y123" i="68"/>
  <c r="Y123" i="51"/>
  <c r="Y123" i="39"/>
  <c r="AC111" i="68"/>
  <c r="AC111" i="51"/>
  <c r="AC111" i="39"/>
  <c r="Y99" i="68"/>
  <c r="Y99" i="51"/>
  <c r="Y99" i="39"/>
  <c r="AC87" i="68"/>
  <c r="AC87" i="51"/>
  <c r="AC87" i="39"/>
  <c r="Y75" i="68"/>
  <c r="Y75" i="51"/>
  <c r="Y75" i="39"/>
  <c r="AC63" i="68"/>
  <c r="AC63" i="51"/>
  <c r="AC63" i="39"/>
  <c r="Y51" i="68"/>
  <c r="Y51" i="51"/>
  <c r="Y51" i="39"/>
  <c r="AC39" i="68"/>
  <c r="AC39" i="51"/>
  <c r="AC39" i="39"/>
  <c r="Y27" i="68"/>
  <c r="Y27" i="51"/>
  <c r="Y27" i="39"/>
  <c r="AC15" i="68"/>
  <c r="AC15" i="51"/>
  <c r="AC15" i="39"/>
  <c r="Y171" i="70"/>
  <c r="Y171" i="53"/>
  <c r="Y171" i="49"/>
  <c r="AC135" i="70"/>
  <c r="AC135" i="53"/>
  <c r="AC135" i="49"/>
  <c r="AB39" i="52"/>
  <c r="AB27" i="52"/>
  <c r="AB15" i="52"/>
  <c r="AB75" i="52"/>
  <c r="AB63" i="52"/>
  <c r="AB87" i="52"/>
  <c r="AB147" i="48"/>
  <c r="AB171" i="48"/>
  <c r="AB147" i="52"/>
  <c r="AB111" i="48"/>
  <c r="AB135" i="48"/>
  <c r="AB123" i="52"/>
  <c r="AB99" i="48"/>
  <c r="AB123" i="48"/>
  <c r="AB159" i="52"/>
  <c r="AB63" i="48"/>
  <c r="AB87" i="48"/>
  <c r="AB111" i="52"/>
  <c r="AB51" i="48"/>
  <c r="AB75" i="48"/>
  <c r="AB51" i="52"/>
  <c r="AB171" i="52"/>
  <c r="AB15" i="48"/>
  <c r="AB39" i="48"/>
  <c r="AB99" i="52"/>
  <c r="AB27" i="48"/>
  <c r="AB135" i="52"/>
  <c r="AB159" i="48"/>
  <c r="AB159" i="70"/>
  <c r="AB159" i="53"/>
  <c r="AB159" i="49"/>
  <c r="AB135" i="70"/>
  <c r="AB135" i="53"/>
  <c r="AB135" i="49"/>
  <c r="AB111" i="70"/>
  <c r="AB111" i="53"/>
  <c r="AB111" i="49"/>
  <c r="AB87" i="70"/>
  <c r="AB87" i="53"/>
  <c r="AB87" i="49"/>
  <c r="AB63" i="70"/>
  <c r="AB63" i="53"/>
  <c r="AB63" i="49"/>
  <c r="AB39" i="70"/>
  <c r="AB39" i="53"/>
  <c r="AB39" i="49"/>
  <c r="AB15" i="70"/>
  <c r="AB15" i="53"/>
  <c r="AB15" i="49"/>
  <c r="AB159" i="68"/>
  <c r="AB159" i="39"/>
  <c r="AB159" i="51"/>
  <c r="AB135" i="68"/>
  <c r="AB135" i="51"/>
  <c r="AB135" i="39"/>
  <c r="AB111" i="68"/>
  <c r="AB111" i="51"/>
  <c r="AB111" i="39"/>
  <c r="AB87" i="68"/>
  <c r="AB87" i="51"/>
  <c r="AB87" i="39"/>
  <c r="AB63" i="68"/>
  <c r="AB63" i="51"/>
  <c r="AB63" i="39"/>
  <c r="AB39" i="68"/>
  <c r="AB39" i="51"/>
  <c r="AB39" i="39"/>
  <c r="AB15" i="68"/>
  <c r="AB15" i="51"/>
  <c r="AB15" i="39"/>
  <c r="AC51" i="52"/>
  <c r="AC39" i="52"/>
  <c r="AC27" i="52"/>
  <c r="AC15" i="52"/>
  <c r="AC75" i="52"/>
  <c r="AC63" i="52"/>
  <c r="AC135" i="52"/>
  <c r="AC159" i="48"/>
  <c r="AC87" i="52"/>
  <c r="AC147" i="48"/>
  <c r="AC171" i="48"/>
  <c r="AC147" i="52"/>
  <c r="AC111" i="48"/>
  <c r="AC135" i="48"/>
  <c r="AC123" i="52"/>
  <c r="AC99" i="48"/>
  <c r="AC123" i="48"/>
  <c r="AC159" i="52"/>
  <c r="AC63" i="48"/>
  <c r="AC87" i="48"/>
  <c r="AC111" i="52"/>
  <c r="AC51" i="48"/>
  <c r="AC75" i="48"/>
  <c r="AC171" i="52"/>
  <c r="AC15" i="48"/>
  <c r="AC39" i="48"/>
  <c r="AC99" i="52"/>
  <c r="AC27" i="48"/>
  <c r="AC111" i="70"/>
  <c r="AC111" i="53"/>
  <c r="AC111" i="49"/>
  <c r="AC87" i="70"/>
  <c r="AC87" i="53"/>
  <c r="AC87" i="49"/>
  <c r="AA27" i="52"/>
  <c r="AA15" i="52"/>
  <c r="AA75" i="52"/>
  <c r="AA63" i="52"/>
  <c r="AA51" i="52"/>
  <c r="AA147" i="52"/>
  <c r="AA111" i="48"/>
  <c r="AA135" i="48"/>
  <c r="AA123" i="52"/>
  <c r="AA99" i="48"/>
  <c r="AA123" i="48"/>
  <c r="AA159" i="52"/>
  <c r="AA63" i="48"/>
  <c r="AA87" i="48"/>
  <c r="AA39" i="52"/>
  <c r="AA111" i="52"/>
  <c r="AA51" i="48"/>
  <c r="AA75" i="48"/>
  <c r="AA171" i="52"/>
  <c r="AA15" i="48"/>
  <c r="AA39" i="48"/>
  <c r="AA99" i="52"/>
  <c r="AA27" i="48"/>
  <c r="AA135" i="52"/>
  <c r="AA159" i="48"/>
  <c r="AA87" i="52"/>
  <c r="AA147" i="48"/>
  <c r="AA171" i="48"/>
  <c r="AA159" i="70"/>
  <c r="AA159" i="53"/>
  <c r="AA159" i="49"/>
  <c r="AA135" i="70"/>
  <c r="AA135" i="53"/>
  <c r="AA135" i="49"/>
  <c r="AA111" i="70"/>
  <c r="AA111" i="53"/>
  <c r="AA111" i="49"/>
  <c r="AA87" i="70"/>
  <c r="AA87" i="53"/>
  <c r="AA87" i="49"/>
  <c r="AA63" i="70"/>
  <c r="AA63" i="53"/>
  <c r="AA63" i="49"/>
  <c r="AA39" i="70"/>
  <c r="AA39" i="53"/>
  <c r="AA39" i="49"/>
  <c r="AA15" i="70"/>
  <c r="AA15" i="53"/>
  <c r="AA15" i="49"/>
  <c r="AA159" i="68"/>
  <c r="AA159" i="39"/>
  <c r="AA159" i="51"/>
  <c r="AA135" i="68"/>
  <c r="AA135" i="51"/>
  <c r="AA135" i="39"/>
  <c r="AA111" i="68"/>
  <c r="AA111" i="51"/>
  <c r="AA111" i="39"/>
  <c r="AA87" i="68"/>
  <c r="AA87" i="51"/>
  <c r="AA87" i="39"/>
  <c r="AA63" i="68"/>
  <c r="AA63" i="51"/>
  <c r="AA63" i="39"/>
  <c r="AA39" i="68"/>
  <c r="AA39" i="51"/>
  <c r="AA39" i="39"/>
  <c r="AA15" i="68"/>
  <c r="AA15" i="51"/>
  <c r="AA15" i="39"/>
  <c r="Y147" i="70"/>
  <c r="Y147" i="53"/>
  <c r="Y147" i="49"/>
  <c r="Y123" i="70"/>
  <c r="Y123" i="53"/>
  <c r="Y123" i="49"/>
  <c r="Z15" i="52"/>
  <c r="Z75" i="52"/>
  <c r="Z63" i="52"/>
  <c r="Z51" i="52"/>
  <c r="Z39" i="52"/>
  <c r="Z123" i="52"/>
  <c r="Z99" i="48"/>
  <c r="Z123" i="48"/>
  <c r="Z159" i="52"/>
  <c r="Z63" i="48"/>
  <c r="Z87" i="48"/>
  <c r="Z27" i="52"/>
  <c r="Z111" i="52"/>
  <c r="Z51" i="48"/>
  <c r="Z75" i="48"/>
  <c r="Z171" i="52"/>
  <c r="Z15" i="48"/>
  <c r="Z39" i="48"/>
  <c r="Z99" i="52"/>
  <c r="Z27" i="48"/>
  <c r="Z135" i="52"/>
  <c r="Z159" i="48"/>
  <c r="Z87" i="52"/>
  <c r="Z147" i="48"/>
  <c r="Z171" i="48"/>
  <c r="Z147" i="52"/>
  <c r="Z111" i="48"/>
  <c r="Z135" i="48"/>
  <c r="Z159" i="70"/>
  <c r="Z159" i="53"/>
  <c r="Z159" i="49"/>
  <c r="Z135" i="70"/>
  <c r="Z135" i="53"/>
  <c r="Z135" i="49"/>
  <c r="Z111" i="70"/>
  <c r="Z111" i="49"/>
  <c r="Z111" i="53"/>
  <c r="Z87" i="70"/>
  <c r="Z87" i="53"/>
  <c r="Z87" i="49"/>
  <c r="Z63" i="70"/>
  <c r="Z63" i="53"/>
  <c r="Z63" i="49"/>
  <c r="Z39" i="70"/>
  <c r="Z39" i="53"/>
  <c r="Z39" i="49"/>
  <c r="Z15" i="70"/>
  <c r="Z15" i="53"/>
  <c r="Z15" i="49"/>
  <c r="Z159" i="68"/>
  <c r="Z159" i="51"/>
  <c r="Z159" i="39"/>
  <c r="Z135" i="68"/>
  <c r="Z135" i="51"/>
  <c r="Z135" i="39"/>
  <c r="Z111" i="68"/>
  <c r="Z111" i="51"/>
  <c r="Z111" i="39"/>
  <c r="Z87" i="68"/>
  <c r="Z87" i="51"/>
  <c r="Z87" i="39"/>
  <c r="Z63" i="68"/>
  <c r="Z63" i="51"/>
  <c r="Z63" i="39"/>
  <c r="Z39" i="68"/>
  <c r="Z39" i="51"/>
  <c r="Z39" i="39"/>
  <c r="Z15" i="68"/>
  <c r="Z15" i="51"/>
  <c r="Z15" i="39"/>
  <c r="AC171" i="70"/>
  <c r="AC171" i="49"/>
  <c r="AC171" i="53"/>
  <c r="AC147" i="70"/>
  <c r="AC147" i="53"/>
  <c r="AC147" i="49"/>
  <c r="AC123" i="70"/>
  <c r="AC123" i="53"/>
  <c r="AC123" i="49"/>
  <c r="AC99" i="70"/>
  <c r="AC99" i="53"/>
  <c r="AC99" i="49"/>
  <c r="AC75" i="70"/>
  <c r="AC75" i="53"/>
  <c r="AC75" i="49"/>
  <c r="Y63" i="70"/>
  <c r="Y63" i="53"/>
  <c r="Y63" i="49"/>
  <c r="AC51" i="70"/>
  <c r="AC51" i="53"/>
  <c r="AC51" i="49"/>
  <c r="Y39" i="70"/>
  <c r="Y39" i="53"/>
  <c r="Y39" i="49"/>
  <c r="AC27" i="70"/>
  <c r="AC27" i="53"/>
  <c r="AC27" i="49"/>
  <c r="Y15" i="70"/>
  <c r="Y15" i="53"/>
  <c r="Y15" i="49"/>
  <c r="AC171" i="68"/>
  <c r="AC171" i="51"/>
  <c r="AC171" i="39"/>
  <c r="Y159" i="68"/>
  <c r="Y159" i="51"/>
  <c r="Y159" i="39"/>
  <c r="AC147" i="68"/>
  <c r="AC147" i="39"/>
  <c r="AC147" i="51"/>
  <c r="Y135" i="68"/>
  <c r="Y135" i="51"/>
  <c r="Y135" i="39"/>
  <c r="AC123" i="68"/>
  <c r="AC123" i="51"/>
  <c r="AC123" i="39"/>
  <c r="Y111" i="68"/>
  <c r="Y111" i="51"/>
  <c r="Y111" i="39"/>
  <c r="AC99" i="68"/>
  <c r="AC99" i="51"/>
  <c r="AC99" i="39"/>
  <c r="Y87" i="68"/>
  <c r="Y87" i="51"/>
  <c r="Y87" i="39"/>
  <c r="AC75" i="68"/>
  <c r="AC75" i="51"/>
  <c r="AC75" i="39"/>
  <c r="Y63" i="68"/>
  <c r="Y63" i="51"/>
  <c r="Y63" i="39"/>
  <c r="AC51" i="68"/>
  <c r="AC51" i="51"/>
  <c r="AC51" i="39"/>
  <c r="Y39" i="68"/>
  <c r="Y39" i="51"/>
  <c r="Y39" i="39"/>
  <c r="AC27" i="68"/>
  <c r="AC27" i="51"/>
  <c r="AC27" i="39"/>
  <c r="Y15" i="68"/>
  <c r="Y15" i="51"/>
  <c r="Y15" i="39"/>
  <c r="AC27" i="69"/>
  <c r="AC39" i="69"/>
  <c r="AC123" i="69"/>
  <c r="AC135" i="69"/>
  <c r="AC171" i="69"/>
  <c r="AC51" i="69"/>
  <c r="AC15" i="69"/>
  <c r="AC63" i="69"/>
  <c r="AC147" i="69"/>
  <c r="AC87" i="69"/>
  <c r="AC111" i="69"/>
  <c r="AC75" i="69"/>
  <c r="AC99" i="69"/>
  <c r="AC159" i="69"/>
  <c r="Y135" i="70"/>
  <c r="Y135" i="53"/>
  <c r="Y135" i="49"/>
  <c r="AB171" i="70"/>
  <c r="AB171" i="49"/>
  <c r="AB171" i="53"/>
  <c r="AB147" i="70"/>
  <c r="AB147" i="53"/>
  <c r="AB147" i="49"/>
  <c r="AB123" i="70"/>
  <c r="AB123" i="53"/>
  <c r="AB123" i="49"/>
  <c r="AB99" i="70"/>
  <c r="AB99" i="53"/>
  <c r="AB99" i="49"/>
  <c r="AB75" i="70"/>
  <c r="AB75" i="53"/>
  <c r="AB75" i="49"/>
  <c r="AB51" i="70"/>
  <c r="AB51" i="53"/>
  <c r="AB51" i="49"/>
  <c r="AB27" i="70"/>
  <c r="AB27" i="53"/>
  <c r="AB27" i="49"/>
  <c r="AB171" i="68"/>
  <c r="AB171" i="51"/>
  <c r="AB171" i="39"/>
  <c r="AB147" i="68"/>
  <c r="AB147" i="51"/>
  <c r="AB147" i="39"/>
  <c r="AB123" i="68"/>
  <c r="AB123" i="51"/>
  <c r="AB123" i="39"/>
  <c r="AB99" i="68"/>
  <c r="AB99" i="51"/>
  <c r="AB99" i="39"/>
  <c r="AB75" i="68"/>
  <c r="AB75" i="51"/>
  <c r="AB75" i="39"/>
  <c r="AB51" i="68"/>
  <c r="AB51" i="51"/>
  <c r="AB51" i="39"/>
  <c r="AB27" i="68"/>
  <c r="AB27" i="51"/>
  <c r="AB27" i="39"/>
  <c r="Y75" i="52"/>
  <c r="Y63" i="52"/>
  <c r="Y51" i="52"/>
  <c r="Y39" i="52"/>
  <c r="Y27" i="52"/>
  <c r="Y159" i="52"/>
  <c r="Y63" i="48"/>
  <c r="Y87" i="48"/>
  <c r="Y15" i="52"/>
  <c r="Y111" i="52"/>
  <c r="Y51" i="48"/>
  <c r="Y75" i="48"/>
  <c r="Y171" i="52"/>
  <c r="Y15" i="48"/>
  <c r="Y39" i="48"/>
  <c r="Y99" i="52"/>
  <c r="Y27" i="48"/>
  <c r="Y135" i="52"/>
  <c r="Y159" i="48"/>
  <c r="Y87" i="52"/>
  <c r="Y147" i="48"/>
  <c r="Y171" i="48"/>
  <c r="Y147" i="52"/>
  <c r="Y111" i="48"/>
  <c r="Y135" i="48"/>
  <c r="Y123" i="52"/>
  <c r="Y99" i="48"/>
  <c r="Y123" i="48"/>
  <c r="Y111" i="70"/>
  <c r="Y111" i="53"/>
  <c r="Y111" i="49"/>
  <c r="AA15" i="69"/>
  <c r="AA63" i="69"/>
  <c r="AA147" i="69"/>
  <c r="AA87" i="69"/>
  <c r="AA75" i="69"/>
  <c r="AA99" i="69"/>
  <c r="AA159" i="69"/>
  <c r="AA111" i="69"/>
  <c r="AA27" i="69"/>
  <c r="AA39" i="69"/>
  <c r="AA123" i="69"/>
  <c r="AA135" i="69"/>
  <c r="AA171" i="69"/>
  <c r="AA51" i="69"/>
  <c r="AA171" i="70"/>
  <c r="AA171" i="49"/>
  <c r="AA171" i="53"/>
  <c r="AA147" i="70"/>
  <c r="AA147" i="53"/>
  <c r="AA147" i="49"/>
  <c r="AA123" i="70"/>
  <c r="AA123" i="53"/>
  <c r="AA123" i="49"/>
  <c r="AA99" i="70"/>
  <c r="AA99" i="53"/>
  <c r="AA99" i="49"/>
  <c r="AA75" i="70"/>
  <c r="AA75" i="53"/>
  <c r="AA75" i="49"/>
  <c r="AA51" i="70"/>
  <c r="AA51" i="53"/>
  <c r="AA51" i="49"/>
  <c r="AA27" i="70"/>
  <c r="AA27" i="53"/>
  <c r="AA27" i="49"/>
  <c r="AA171" i="68"/>
  <c r="AA171" i="51"/>
  <c r="AA171" i="39"/>
  <c r="AA147" i="68"/>
  <c r="AA147" i="51"/>
  <c r="AA147" i="39"/>
  <c r="AA123" i="68"/>
  <c r="AA123" i="51"/>
  <c r="AA123" i="39"/>
  <c r="AA99" i="51"/>
  <c r="AA99" i="68"/>
  <c r="AA99" i="39"/>
  <c r="AA75" i="68"/>
  <c r="AA75" i="51"/>
  <c r="AA75" i="39"/>
  <c r="AA51" i="68"/>
  <c r="AA51" i="51"/>
  <c r="AA51" i="39"/>
  <c r="AA27" i="68"/>
  <c r="AA27" i="51"/>
  <c r="AA27" i="39"/>
  <c r="Y87" i="69"/>
  <c r="Y75" i="69"/>
  <c r="Y99" i="69"/>
  <c r="Y159" i="69"/>
  <c r="Y111" i="69"/>
  <c r="Y27" i="69"/>
  <c r="Y39" i="69"/>
  <c r="Y123" i="69"/>
  <c r="Y135" i="69"/>
  <c r="Y171" i="69"/>
  <c r="Y15" i="69"/>
  <c r="Y63" i="69"/>
  <c r="Y51" i="69"/>
  <c r="Y147" i="69"/>
  <c r="Y159" i="70"/>
  <c r="Y159" i="49"/>
  <c r="Y159" i="53"/>
  <c r="Y87" i="70"/>
  <c r="Y87" i="53"/>
  <c r="Y87" i="49"/>
  <c r="AB51" i="69"/>
  <c r="AB15" i="69"/>
  <c r="AB63" i="69"/>
  <c r="AB147" i="69"/>
  <c r="AB87" i="69"/>
  <c r="AB75" i="69"/>
  <c r="AB99" i="69"/>
  <c r="AB159" i="69"/>
  <c r="AB27" i="69"/>
  <c r="AB39" i="69"/>
  <c r="AB111" i="69"/>
  <c r="AB123" i="69"/>
  <c r="AB135" i="69"/>
  <c r="AB171" i="69"/>
  <c r="Z15" i="69"/>
  <c r="Z147" i="69"/>
  <c r="Z87" i="69"/>
  <c r="Z75" i="69"/>
  <c r="Z99" i="69"/>
  <c r="Z159" i="69"/>
  <c r="Z111" i="69"/>
  <c r="Z51" i="69"/>
  <c r="Z123" i="69"/>
  <c r="Z135" i="69"/>
  <c r="Z171" i="69"/>
  <c r="Z63" i="69"/>
  <c r="Z39" i="69"/>
  <c r="Z27" i="69"/>
  <c r="Z171" i="70"/>
  <c r="Z171" i="49"/>
  <c r="Z171" i="53"/>
  <c r="Z147" i="70"/>
  <c r="Z147" i="53"/>
  <c r="Z147" i="49"/>
  <c r="Z123" i="70"/>
  <c r="Z123" i="53"/>
  <c r="Z123" i="49"/>
  <c r="Z99" i="70"/>
  <c r="Z99" i="53"/>
  <c r="Z99" i="49"/>
  <c r="Z75" i="70"/>
  <c r="Z75" i="53"/>
  <c r="Z75" i="49"/>
  <c r="Z51" i="70"/>
  <c r="Z51" i="49"/>
  <c r="Z51" i="53"/>
  <c r="Z27" i="70"/>
  <c r="Z27" i="53"/>
  <c r="Z27" i="49"/>
  <c r="Z171" i="68"/>
  <c r="Z171" i="39"/>
  <c r="Z171" i="51"/>
  <c r="Z147" i="68"/>
  <c r="Z147" i="39"/>
  <c r="Z147" i="51"/>
  <c r="Z123" i="68"/>
  <c r="Z123" i="51"/>
  <c r="Z123" i="39"/>
  <c r="Z99" i="68"/>
  <c r="Z99" i="51"/>
  <c r="Z99" i="39"/>
  <c r="Z75" i="68"/>
  <c r="Z75" i="51"/>
  <c r="Z75" i="39"/>
  <c r="Z51" i="68"/>
  <c r="Z51" i="51"/>
  <c r="Z51" i="39"/>
  <c r="Z27" i="68"/>
  <c r="Z27" i="51"/>
  <c r="Z27" i="39"/>
  <c r="W175" i="69"/>
  <c r="W163" i="69"/>
  <c r="W151" i="69"/>
  <c r="W139" i="69"/>
  <c r="W127" i="69"/>
  <c r="W115" i="69"/>
  <c r="W103" i="69"/>
  <c r="W91" i="69"/>
  <c r="W79" i="69"/>
  <c r="W67" i="69"/>
  <c r="W55" i="69"/>
  <c r="W43" i="69"/>
  <c r="W31" i="69"/>
  <c r="W19" i="69"/>
  <c r="AA155" i="51" l="1"/>
  <c r="AB155" i="68"/>
  <c r="AB156" i="68"/>
  <c r="AB157" i="68" s="1"/>
  <c r="AA35" i="51"/>
  <c r="AA36" i="51" s="1"/>
  <c r="AB131" i="53"/>
  <c r="AB132" i="53" s="1"/>
  <c r="AB133" i="53" s="1"/>
  <c r="AA119" i="70"/>
  <c r="AB170" i="69"/>
  <c r="AB167" i="69"/>
  <c r="AB168" i="69" s="1"/>
  <c r="AA59" i="51"/>
  <c r="AA60" i="51" s="1"/>
  <c r="AA131" i="39"/>
  <c r="AA132" i="39" s="1"/>
  <c r="AA133" i="39" s="1"/>
  <c r="AA179" i="68"/>
  <c r="AA180" i="68" s="1"/>
  <c r="AA83" i="53"/>
  <c r="AA84" i="53" s="1"/>
  <c r="AA85" i="53" s="1"/>
  <c r="AA155" i="49"/>
  <c r="AA143" i="69"/>
  <c r="AA95" i="69"/>
  <c r="AB59" i="68"/>
  <c r="AB60" i="68"/>
  <c r="AB61" i="68" s="1"/>
  <c r="AB131" i="51"/>
  <c r="AB132" i="51"/>
  <c r="AB35" i="49"/>
  <c r="AB36" i="49"/>
  <c r="AB37" i="49" s="1"/>
  <c r="AB83" i="70"/>
  <c r="AB84" i="70" s="1"/>
  <c r="AB85" i="70" s="1"/>
  <c r="AB155" i="53"/>
  <c r="AB156" i="53"/>
  <c r="AB157" i="53" s="1"/>
  <c r="AB158" i="53" s="1"/>
  <c r="AC170" i="69"/>
  <c r="AC167" i="69"/>
  <c r="AC59" i="69"/>
  <c r="AC62" i="69"/>
  <c r="Y183" i="68"/>
  <c r="O95" i="45" s="1"/>
  <c r="AC60" i="51"/>
  <c r="AC62" i="51"/>
  <c r="AC59" i="51"/>
  <c r="AC61" i="51"/>
  <c r="AC155" i="39"/>
  <c r="AC157" i="39"/>
  <c r="AC156" i="39"/>
  <c r="AC158" i="39"/>
  <c r="Y183" i="49"/>
  <c r="AF28" i="45" s="1"/>
  <c r="AC85" i="53"/>
  <c r="AC84" i="53"/>
  <c r="AC86" i="53"/>
  <c r="AC83" i="53"/>
  <c r="AC156" i="49"/>
  <c r="AC158" i="49"/>
  <c r="AC155" i="49"/>
  <c r="AC157" i="49"/>
  <c r="Z183" i="68"/>
  <c r="P95" i="45" s="1"/>
  <c r="AA71" i="39"/>
  <c r="AA72" i="39" s="1"/>
  <c r="AA73" i="39" s="1"/>
  <c r="AA119" i="68"/>
  <c r="AA120" i="68" s="1"/>
  <c r="AA121" i="68" s="1"/>
  <c r="AA23" i="53"/>
  <c r="AA24" i="53" s="1"/>
  <c r="AA183" i="53"/>
  <c r="AH62" i="45" s="1"/>
  <c r="AA95" i="49"/>
  <c r="AA96" i="49" s="1"/>
  <c r="AA143" i="70"/>
  <c r="AA144" i="70" s="1"/>
  <c r="AA143" i="52"/>
  <c r="AA119" i="52"/>
  <c r="AA143" i="48"/>
  <c r="AC97" i="49"/>
  <c r="AC96" i="49"/>
  <c r="AC98" i="49"/>
  <c r="AC95" i="49"/>
  <c r="AC47" i="48"/>
  <c r="AC50" i="48"/>
  <c r="AC170" i="52"/>
  <c r="AC167" i="52"/>
  <c r="AC155" i="48"/>
  <c r="AC158" i="48"/>
  <c r="AC50" i="52"/>
  <c r="AC47" i="52"/>
  <c r="AB71" i="39"/>
  <c r="AB119" i="68"/>
  <c r="AB23" i="53"/>
  <c r="AB24" i="53" s="1"/>
  <c r="AB183" i="53"/>
  <c r="AB95" i="49"/>
  <c r="AB143" i="70"/>
  <c r="AB144" i="70"/>
  <c r="AB145" i="70" s="1"/>
  <c r="AB47" i="48"/>
  <c r="AB71" i="48"/>
  <c r="AB179" i="48"/>
  <c r="AC145" i="49"/>
  <c r="AC144" i="49"/>
  <c r="AC146" i="49"/>
  <c r="AC143" i="49"/>
  <c r="AC25" i="68"/>
  <c r="AC193" i="68" s="1"/>
  <c r="AC26" i="68"/>
  <c r="AC194" i="68" s="1"/>
  <c r="AC23" i="68"/>
  <c r="AC191" i="68" s="1"/>
  <c r="AC183" i="68"/>
  <c r="AC24" i="68"/>
  <c r="AC192" i="68" s="1"/>
  <c r="AC96" i="39"/>
  <c r="AC98" i="39"/>
  <c r="AC95" i="39"/>
  <c r="AC97" i="39"/>
  <c r="AC121" i="68"/>
  <c r="AC122" i="68"/>
  <c r="AC119" i="68"/>
  <c r="AC120" i="68"/>
  <c r="AC25" i="49"/>
  <c r="AC193" i="49" s="1"/>
  <c r="AC24" i="49"/>
  <c r="AC192" i="49" s="1"/>
  <c r="AC26" i="49"/>
  <c r="AC194" i="49" s="1"/>
  <c r="AC183" i="49"/>
  <c r="AC23" i="49"/>
  <c r="AC191" i="49" s="1"/>
  <c r="AC48" i="70"/>
  <c r="AC50" i="70"/>
  <c r="AC47" i="70"/>
  <c r="AC49" i="70"/>
  <c r="AB59" i="53"/>
  <c r="AB60" i="53" s="1"/>
  <c r="AB61" i="53" s="1"/>
  <c r="AA179" i="70"/>
  <c r="AA180" i="70" s="1"/>
  <c r="AB107" i="51"/>
  <c r="AC35" i="70"/>
  <c r="AC37" i="70"/>
  <c r="AC36" i="70"/>
  <c r="AC38" i="70"/>
  <c r="AA155" i="48"/>
  <c r="Z183" i="69"/>
  <c r="AX95" i="45" s="1"/>
  <c r="AB110" i="69"/>
  <c r="AB107" i="69"/>
  <c r="AB108" i="69" s="1"/>
  <c r="Y183" i="69"/>
  <c r="AW95" i="45" s="1"/>
  <c r="AA59" i="68"/>
  <c r="AA131" i="51"/>
  <c r="AA132" i="51" s="1"/>
  <c r="AA133" i="51" s="1"/>
  <c r="AA35" i="49"/>
  <c r="AA83" i="70"/>
  <c r="AA155" i="53"/>
  <c r="AA156" i="53" s="1"/>
  <c r="AA131" i="69"/>
  <c r="AA155" i="69"/>
  <c r="AB83" i="39"/>
  <c r="AB84" i="39" s="1"/>
  <c r="AB131" i="68"/>
  <c r="AB35" i="53"/>
  <c r="AB36" i="53" s="1"/>
  <c r="AB107" i="49"/>
  <c r="AB108" i="49" s="1"/>
  <c r="AB109" i="49" s="1"/>
  <c r="AB155" i="70"/>
  <c r="AC110" i="69"/>
  <c r="AC107" i="69"/>
  <c r="AC179" i="69"/>
  <c r="AC182" i="69"/>
  <c r="AC36" i="39"/>
  <c r="AC38" i="39"/>
  <c r="AC35" i="39"/>
  <c r="AC37" i="39"/>
  <c r="AC61" i="68"/>
  <c r="AC59" i="68"/>
  <c r="AC62" i="68"/>
  <c r="AC60" i="68"/>
  <c r="AC132" i="39"/>
  <c r="AC134" i="39"/>
  <c r="AC131" i="39"/>
  <c r="AC133" i="39"/>
  <c r="AC157" i="68"/>
  <c r="AC155" i="68"/>
  <c r="AC158" i="68"/>
  <c r="AC156" i="68"/>
  <c r="Y183" i="53"/>
  <c r="AF62" i="45" s="1"/>
  <c r="AC60" i="49"/>
  <c r="AC62" i="49"/>
  <c r="AC59" i="49"/>
  <c r="AC61" i="49"/>
  <c r="AC86" i="70"/>
  <c r="AC83" i="70"/>
  <c r="AC85" i="70"/>
  <c r="AC84" i="70"/>
  <c r="AC156" i="53"/>
  <c r="AC155" i="53"/>
  <c r="AC157" i="53"/>
  <c r="AC158" i="53"/>
  <c r="AA71" i="51"/>
  <c r="AA143" i="39"/>
  <c r="AA144" i="39" s="1"/>
  <c r="AA145" i="39" s="1"/>
  <c r="AA23" i="70"/>
  <c r="AA183" i="70"/>
  <c r="AH95" i="45" s="1"/>
  <c r="AA95" i="53"/>
  <c r="AA96" i="53" s="1"/>
  <c r="AA167" i="49"/>
  <c r="AA168" i="49" s="1"/>
  <c r="AA35" i="48"/>
  <c r="AA47" i="52"/>
  <c r="AA119" i="48"/>
  <c r="AC98" i="53"/>
  <c r="AC95" i="53"/>
  <c r="AC97" i="53"/>
  <c r="AC96" i="53"/>
  <c r="AC26" i="48"/>
  <c r="AC194" i="48" s="1"/>
  <c r="AC23" i="48"/>
  <c r="AC191" i="48" s="1"/>
  <c r="AC183" i="48"/>
  <c r="AC131" i="48"/>
  <c r="AC134" i="48"/>
  <c r="AC98" i="52"/>
  <c r="AC95" i="52"/>
  <c r="AC62" i="52"/>
  <c r="AC59" i="52"/>
  <c r="AB71" i="51"/>
  <c r="AB143" i="39"/>
  <c r="AB144" i="39" s="1"/>
  <c r="AB145" i="39" s="1"/>
  <c r="AB23" i="70"/>
  <c r="AB183" i="70"/>
  <c r="AB95" i="53"/>
  <c r="AB98" i="53" s="1"/>
  <c r="AB97" i="53"/>
  <c r="AB96" i="53"/>
  <c r="AB167" i="49"/>
  <c r="AB183" i="48"/>
  <c r="AB23" i="48"/>
  <c r="AB24" i="48" s="1"/>
  <c r="AB167" i="52"/>
  <c r="AB155" i="48"/>
  <c r="AC146" i="53"/>
  <c r="AC143" i="53"/>
  <c r="AC145" i="53"/>
  <c r="AC144" i="53"/>
  <c r="AC98" i="51"/>
  <c r="AC95" i="51"/>
  <c r="AC97" i="51"/>
  <c r="AC96" i="51"/>
  <c r="AC26" i="53"/>
  <c r="AC194" i="53" s="1"/>
  <c r="AC23" i="53"/>
  <c r="AC191" i="53" s="1"/>
  <c r="AC25" i="53"/>
  <c r="AC193" i="53" s="1"/>
  <c r="AC183" i="53"/>
  <c r="AC24" i="53"/>
  <c r="AC192" i="53" s="1"/>
  <c r="AA35" i="39"/>
  <c r="AB179" i="70"/>
  <c r="AB71" i="69"/>
  <c r="AA59" i="53"/>
  <c r="AA60" i="53" s="1"/>
  <c r="AB179" i="39"/>
  <c r="AB180" i="39" s="1"/>
  <c r="AC109" i="68"/>
  <c r="AC107" i="68"/>
  <c r="AC110" i="68"/>
  <c r="AC108" i="68"/>
  <c r="Z183" i="70"/>
  <c r="AG95" i="45" s="1"/>
  <c r="AA71" i="49"/>
  <c r="AA72" i="49" s="1"/>
  <c r="AB83" i="69"/>
  <c r="AA83" i="39"/>
  <c r="AA84" i="39" s="1"/>
  <c r="AA131" i="68"/>
  <c r="AA132" i="68" s="1"/>
  <c r="AA35" i="53"/>
  <c r="AA107" i="49"/>
  <c r="AA155" i="70"/>
  <c r="AA47" i="69"/>
  <c r="AA71" i="69"/>
  <c r="Y183" i="52"/>
  <c r="AW62" i="45" s="1"/>
  <c r="AB83" i="51"/>
  <c r="AB84" i="51" s="1"/>
  <c r="AB155" i="39"/>
  <c r="AB35" i="70"/>
  <c r="AB36" i="70" s="1"/>
  <c r="AB107" i="53"/>
  <c r="AB179" i="53"/>
  <c r="AC83" i="69"/>
  <c r="AC86" i="69"/>
  <c r="AC143" i="69"/>
  <c r="AC146" i="69"/>
  <c r="AC36" i="51"/>
  <c r="AC38" i="51"/>
  <c r="AC35" i="51"/>
  <c r="AC37" i="51"/>
  <c r="AC134" i="51"/>
  <c r="AC131" i="51"/>
  <c r="AC133" i="51"/>
  <c r="AC132" i="51"/>
  <c r="Y183" i="70"/>
  <c r="AF95" i="45" s="1"/>
  <c r="AC59" i="53"/>
  <c r="AC61" i="53"/>
  <c r="AC60" i="53"/>
  <c r="AC62" i="53"/>
  <c r="AC108" i="49"/>
  <c r="AC110" i="49"/>
  <c r="AC107" i="49"/>
  <c r="AC109" i="49"/>
  <c r="AC157" i="70"/>
  <c r="AC155" i="70"/>
  <c r="AC158" i="70"/>
  <c r="AC156" i="70"/>
  <c r="AA23" i="39"/>
  <c r="AA24" i="39" s="1"/>
  <c r="AA183" i="39"/>
  <c r="Q28" i="45" s="1"/>
  <c r="AA71" i="68"/>
  <c r="AA143" i="51"/>
  <c r="AA144" i="51" s="1"/>
  <c r="AA47" i="49"/>
  <c r="AA48" i="49" s="1"/>
  <c r="AA49" i="49" s="1"/>
  <c r="AA95" i="70"/>
  <c r="AA167" i="53"/>
  <c r="AA107" i="52"/>
  <c r="AA95" i="48"/>
  <c r="AA155" i="52"/>
  <c r="AC97" i="70"/>
  <c r="AC96" i="70"/>
  <c r="AC98" i="70"/>
  <c r="AC95" i="70"/>
  <c r="AC179" i="52"/>
  <c r="AC182" i="52"/>
  <c r="AC107" i="48"/>
  <c r="AC110" i="48"/>
  <c r="AC167" i="48"/>
  <c r="AC170" i="48"/>
  <c r="AB23" i="39"/>
  <c r="AB183" i="39"/>
  <c r="AB71" i="68"/>
  <c r="AB72" i="68" s="1"/>
  <c r="AB73" i="68" s="1"/>
  <c r="AB143" i="51"/>
  <c r="AB144" i="51" s="1"/>
  <c r="AB47" i="49"/>
  <c r="AB95" i="70"/>
  <c r="AB96" i="70" s="1"/>
  <c r="AB97" i="70" s="1"/>
  <c r="AB167" i="53"/>
  <c r="AB179" i="52"/>
  <c r="AB131" i="48"/>
  <c r="AB132" i="48" s="1"/>
  <c r="AB134" i="48"/>
  <c r="AB95" i="52"/>
  <c r="AC145" i="70"/>
  <c r="AC143" i="70"/>
  <c r="AC146" i="70"/>
  <c r="AC144" i="70"/>
  <c r="AC71" i="39"/>
  <c r="AC73" i="39"/>
  <c r="AC72" i="39"/>
  <c r="AC74" i="39"/>
  <c r="AC97" i="68"/>
  <c r="AC98" i="68"/>
  <c r="AC95" i="68"/>
  <c r="AC96" i="68"/>
  <c r="AC169" i="51"/>
  <c r="AC168" i="51"/>
  <c r="AC170" i="51"/>
  <c r="AC167" i="51"/>
  <c r="AC25" i="70"/>
  <c r="AC193" i="70" s="1"/>
  <c r="AC183" i="70"/>
  <c r="AC24" i="70"/>
  <c r="AC192" i="70" s="1"/>
  <c r="AC26" i="70"/>
  <c r="AC194" i="70" s="1"/>
  <c r="AC23" i="70"/>
  <c r="AC191" i="70" s="1"/>
  <c r="AA119" i="69"/>
  <c r="AB131" i="49"/>
  <c r="AC180" i="49"/>
  <c r="AC182" i="49"/>
  <c r="AC179" i="49"/>
  <c r="AC181" i="49"/>
  <c r="AB119" i="69"/>
  <c r="AA155" i="68"/>
  <c r="Y183" i="48"/>
  <c r="AW28" i="45" s="1"/>
  <c r="AB59" i="70"/>
  <c r="AB60" i="70" s="1"/>
  <c r="AC84" i="39"/>
  <c r="AC86" i="39"/>
  <c r="AC83" i="39"/>
  <c r="AC85" i="39"/>
  <c r="AC181" i="70"/>
  <c r="AC179" i="70"/>
  <c r="AC182" i="70"/>
  <c r="AC180" i="70"/>
  <c r="AA167" i="39"/>
  <c r="AA168" i="39" s="1"/>
  <c r="AB179" i="69"/>
  <c r="AB143" i="69"/>
  <c r="AB95" i="69"/>
  <c r="AA83" i="51"/>
  <c r="AA84" i="51" s="1"/>
  <c r="AA155" i="39"/>
  <c r="AA156" i="39" s="1"/>
  <c r="AA157" i="39" s="1"/>
  <c r="AA35" i="70"/>
  <c r="AA107" i="53"/>
  <c r="AA108" i="53" s="1"/>
  <c r="AA109" i="53" s="1"/>
  <c r="AA179" i="53"/>
  <c r="AA180" i="53" s="1"/>
  <c r="AA35" i="69"/>
  <c r="AA23" i="69"/>
  <c r="AA183" i="69"/>
  <c r="AY95" i="45" s="1"/>
  <c r="AB35" i="39"/>
  <c r="AB36" i="39" s="1"/>
  <c r="AB83" i="68"/>
  <c r="AB155" i="51"/>
  <c r="AB59" i="49"/>
  <c r="AB60" i="49" s="1"/>
  <c r="AB107" i="70"/>
  <c r="AB179" i="49"/>
  <c r="AB180" i="49" s="1"/>
  <c r="AC119" i="69"/>
  <c r="AC122" i="69"/>
  <c r="AC131" i="69"/>
  <c r="AC134" i="69"/>
  <c r="AC37" i="68"/>
  <c r="AC38" i="68"/>
  <c r="AC35" i="68"/>
  <c r="AC36" i="68"/>
  <c r="AC107" i="39"/>
  <c r="AC109" i="39"/>
  <c r="AC108" i="39"/>
  <c r="AC110" i="39"/>
  <c r="AC133" i="68"/>
  <c r="AC134" i="68"/>
  <c r="AC131" i="68"/>
  <c r="AC132" i="68"/>
  <c r="AC36" i="49"/>
  <c r="AC38" i="49"/>
  <c r="AC35" i="49"/>
  <c r="AC37" i="49"/>
  <c r="AC60" i="70"/>
  <c r="AC62" i="70"/>
  <c r="AC59" i="70"/>
  <c r="AC61" i="70"/>
  <c r="AC109" i="53"/>
  <c r="AC108" i="53"/>
  <c r="AC110" i="53"/>
  <c r="AC107" i="53"/>
  <c r="AC181" i="53"/>
  <c r="AC180" i="53"/>
  <c r="AC182" i="53"/>
  <c r="AC179" i="53"/>
  <c r="Z183" i="49"/>
  <c r="AG28" i="45" s="1"/>
  <c r="Z183" i="48"/>
  <c r="AX28" i="45" s="1"/>
  <c r="Z183" i="52"/>
  <c r="AX62" i="45" s="1"/>
  <c r="AA23" i="51"/>
  <c r="AA183" i="51"/>
  <c r="Q62" i="45" s="1"/>
  <c r="AA95" i="39"/>
  <c r="AA96" i="39" s="1"/>
  <c r="AA143" i="68"/>
  <c r="AA47" i="53"/>
  <c r="AA48" i="53" s="1"/>
  <c r="AA119" i="49"/>
  <c r="AA167" i="70"/>
  <c r="AA168" i="70" s="1"/>
  <c r="AA169" i="70" s="1"/>
  <c r="AA47" i="48"/>
  <c r="AA71" i="48"/>
  <c r="AA59" i="52"/>
  <c r="AC121" i="49"/>
  <c r="AC120" i="49"/>
  <c r="AC122" i="49"/>
  <c r="AC119" i="49"/>
  <c r="AC83" i="48"/>
  <c r="AC86" i="48"/>
  <c r="AC134" i="52"/>
  <c r="AC131" i="52"/>
  <c r="AC143" i="52"/>
  <c r="AC146" i="52"/>
  <c r="AB23" i="51"/>
  <c r="AB183" i="51"/>
  <c r="AB95" i="39"/>
  <c r="AB96" i="39" s="1"/>
  <c r="AB143" i="68"/>
  <c r="AB144" i="68" s="1"/>
  <c r="AB145" i="68" s="1"/>
  <c r="AB47" i="53"/>
  <c r="AB119" i="49"/>
  <c r="AB167" i="70"/>
  <c r="AB59" i="52"/>
  <c r="AB107" i="48"/>
  <c r="AB108" i="48" s="1"/>
  <c r="AB110" i="48"/>
  <c r="AB71" i="52"/>
  <c r="AC74" i="51"/>
  <c r="AC71" i="51"/>
  <c r="AC73" i="51"/>
  <c r="AC72" i="51"/>
  <c r="AC167" i="39"/>
  <c r="AC169" i="39"/>
  <c r="AC168" i="39"/>
  <c r="AC170" i="39"/>
  <c r="AA107" i="70"/>
  <c r="AB35" i="51"/>
  <c r="AB36" i="51" s="1"/>
  <c r="AB37" i="51" s="1"/>
  <c r="AC47" i="69"/>
  <c r="AC50" i="69"/>
  <c r="AC110" i="70"/>
  <c r="AC107" i="70"/>
  <c r="AC109" i="70"/>
  <c r="AC108" i="70"/>
  <c r="Z183" i="53"/>
  <c r="AG62" i="45" s="1"/>
  <c r="AA23" i="68"/>
  <c r="AA183" i="68"/>
  <c r="Q95" i="45" s="1"/>
  <c r="AA95" i="51"/>
  <c r="AA96" i="51" s="1"/>
  <c r="AA97" i="51" s="1"/>
  <c r="AA167" i="51"/>
  <c r="AA168" i="51" s="1"/>
  <c r="AA169" i="51" s="1"/>
  <c r="AA47" i="70"/>
  <c r="AA48" i="70" s="1"/>
  <c r="AA49" i="70" s="1"/>
  <c r="AA50" i="70" s="1"/>
  <c r="AA119" i="53"/>
  <c r="AA179" i="48"/>
  <c r="AA23" i="48"/>
  <c r="AA183" i="48"/>
  <c r="AY28" i="45" s="1"/>
  <c r="AA167" i="52"/>
  <c r="AA71" i="52"/>
  <c r="AC122" i="53"/>
  <c r="AC119" i="53"/>
  <c r="AC121" i="53"/>
  <c r="AC120" i="53"/>
  <c r="AC59" i="48"/>
  <c r="AC62" i="48"/>
  <c r="AC143" i="48"/>
  <c r="AC146" i="48"/>
  <c r="AC74" i="52"/>
  <c r="AC71" i="52"/>
  <c r="AB23" i="68"/>
  <c r="AB183" i="68"/>
  <c r="AB95" i="51"/>
  <c r="AB167" i="51"/>
  <c r="AB168" i="51" s="1"/>
  <c r="AB169" i="51" s="1"/>
  <c r="AB47" i="70"/>
  <c r="AB48" i="70" s="1"/>
  <c r="AB119" i="53"/>
  <c r="AB122" i="53" s="1"/>
  <c r="AB120" i="53"/>
  <c r="AB121" i="53" s="1"/>
  <c r="AB167" i="48"/>
  <c r="AB83" i="48"/>
  <c r="AB131" i="52"/>
  <c r="AB83" i="52"/>
  <c r="AC48" i="39"/>
  <c r="AC50" i="39"/>
  <c r="AC47" i="39"/>
  <c r="AC49" i="39"/>
  <c r="AC73" i="68"/>
  <c r="AC74" i="68"/>
  <c r="AC71" i="68"/>
  <c r="AC72" i="68"/>
  <c r="AC144" i="39"/>
  <c r="AC146" i="39"/>
  <c r="AC143" i="39"/>
  <c r="AC145" i="39"/>
  <c r="AC169" i="68"/>
  <c r="AC170" i="68"/>
  <c r="AC167" i="68"/>
  <c r="AC168" i="68"/>
  <c r="AC73" i="49"/>
  <c r="AC72" i="49"/>
  <c r="AC74" i="49"/>
  <c r="AC71" i="49"/>
  <c r="AA83" i="68"/>
  <c r="AA84" i="68" s="1"/>
  <c r="AA85" i="68" s="1"/>
  <c r="AA167" i="69"/>
  <c r="AC35" i="69"/>
  <c r="AC38" i="69"/>
  <c r="AC132" i="49"/>
  <c r="AC134" i="49"/>
  <c r="AC131" i="49"/>
  <c r="AC133" i="49"/>
  <c r="AA47" i="39"/>
  <c r="AA48" i="39" s="1"/>
  <c r="AA95" i="68"/>
  <c r="AA96" i="68" s="1"/>
  <c r="AA97" i="68" s="1"/>
  <c r="AA179" i="52"/>
  <c r="AA131" i="48"/>
  <c r="AC121" i="70"/>
  <c r="AC122" i="70"/>
  <c r="AC120" i="70"/>
  <c r="AC119" i="70"/>
  <c r="AC119" i="48"/>
  <c r="AC122" i="48"/>
  <c r="AC86" i="52"/>
  <c r="AC83" i="52"/>
  <c r="AB47" i="39"/>
  <c r="AB48" i="39" s="1"/>
  <c r="AB95" i="68"/>
  <c r="AB167" i="39"/>
  <c r="AB71" i="49"/>
  <c r="AB72" i="49" s="1"/>
  <c r="AB119" i="70"/>
  <c r="AB120" i="70" s="1"/>
  <c r="AB143" i="52"/>
  <c r="AB59" i="48"/>
  <c r="AB143" i="48"/>
  <c r="AB23" i="52"/>
  <c r="AB24" i="52" s="1"/>
  <c r="AB183" i="52"/>
  <c r="AC50" i="51"/>
  <c r="AC47" i="51"/>
  <c r="AC49" i="51"/>
  <c r="AC48" i="51"/>
  <c r="AC144" i="51"/>
  <c r="AC143" i="51"/>
  <c r="AC145" i="51"/>
  <c r="AC146" i="51"/>
  <c r="AC72" i="53"/>
  <c r="AC74" i="53"/>
  <c r="AC71" i="53"/>
  <c r="AC73" i="53"/>
  <c r="AC169" i="49"/>
  <c r="AC168" i="49"/>
  <c r="AC170" i="49"/>
  <c r="AC167" i="49"/>
  <c r="AB131" i="69"/>
  <c r="AA59" i="49"/>
  <c r="AB107" i="39"/>
  <c r="AC36" i="53"/>
  <c r="AC38" i="53"/>
  <c r="AC35" i="53"/>
  <c r="AC37" i="53"/>
  <c r="AA131" i="49"/>
  <c r="AB35" i="68"/>
  <c r="AB36" i="68" s="1"/>
  <c r="AC158" i="69"/>
  <c r="AC155" i="69"/>
  <c r="AA83" i="52"/>
  <c r="AB47" i="69"/>
  <c r="AB23" i="69"/>
  <c r="AB24" i="69" s="1"/>
  <c r="AB183" i="69"/>
  <c r="AA35" i="68"/>
  <c r="AA36" i="68" s="1"/>
  <c r="AA107" i="68"/>
  <c r="AA179" i="39"/>
  <c r="AA59" i="70"/>
  <c r="AA60" i="70" s="1"/>
  <c r="AA61" i="70" s="1"/>
  <c r="AA131" i="53"/>
  <c r="AA132" i="53" s="1"/>
  <c r="AA59" i="69"/>
  <c r="AA107" i="69"/>
  <c r="AB59" i="39"/>
  <c r="AB107" i="68"/>
  <c r="AB110" i="68" s="1"/>
  <c r="AB109" i="68"/>
  <c r="AB108" i="68"/>
  <c r="AB179" i="51"/>
  <c r="AB83" i="49"/>
  <c r="AB84" i="49" s="1"/>
  <c r="AB131" i="70"/>
  <c r="AC74" i="69"/>
  <c r="AC71" i="69"/>
  <c r="Y183" i="39"/>
  <c r="O28" i="45" s="1"/>
  <c r="AC84" i="51"/>
  <c r="AC86" i="51"/>
  <c r="AC83" i="51"/>
  <c r="AC85" i="51"/>
  <c r="AC182" i="51"/>
  <c r="AC179" i="51"/>
  <c r="AC181" i="51"/>
  <c r="AC180" i="51"/>
  <c r="AC133" i="53"/>
  <c r="AC132" i="53"/>
  <c r="AC134" i="53"/>
  <c r="AC131" i="53"/>
  <c r="Z183" i="39"/>
  <c r="P28" i="45" s="1"/>
  <c r="AA47" i="51"/>
  <c r="AA119" i="39"/>
  <c r="AA167" i="68"/>
  <c r="AA71" i="53"/>
  <c r="AA143" i="49"/>
  <c r="AA144" i="49" s="1"/>
  <c r="AA145" i="49" s="1"/>
  <c r="AA95" i="52"/>
  <c r="AA83" i="48"/>
  <c r="AA107" i="48"/>
  <c r="AA23" i="52"/>
  <c r="AA183" i="52"/>
  <c r="AY62" i="45" s="1"/>
  <c r="AC35" i="48"/>
  <c r="AC38" i="48"/>
  <c r="AC95" i="48"/>
  <c r="AC98" i="48"/>
  <c r="AC155" i="52"/>
  <c r="AC158" i="52"/>
  <c r="AC26" i="52"/>
  <c r="AC194" i="52" s="1"/>
  <c r="AC23" i="52"/>
  <c r="AC191" i="52" s="1"/>
  <c r="AC183" i="52"/>
  <c r="AB47" i="51"/>
  <c r="AB48" i="51"/>
  <c r="AB49" i="51" s="1"/>
  <c r="AB119" i="39"/>
  <c r="AB120" i="39" s="1"/>
  <c r="AB167" i="68"/>
  <c r="AB168" i="68"/>
  <c r="AB169" i="68" s="1"/>
  <c r="AB71" i="53"/>
  <c r="AB143" i="49"/>
  <c r="AB35" i="48"/>
  <c r="AB36" i="48" s="1"/>
  <c r="AB38" i="48"/>
  <c r="AB119" i="52"/>
  <c r="AB119" i="48"/>
  <c r="AB35" i="52"/>
  <c r="AC23" i="39"/>
  <c r="AC191" i="39" s="1"/>
  <c r="AC25" i="39"/>
  <c r="AC193" i="39" s="1"/>
  <c r="AC183" i="39"/>
  <c r="AC24" i="39"/>
  <c r="AC192" i="39" s="1"/>
  <c r="AC26" i="39"/>
  <c r="AC194" i="39" s="1"/>
  <c r="AC49" i="68"/>
  <c r="AC50" i="68"/>
  <c r="AC47" i="68"/>
  <c r="AC48" i="68"/>
  <c r="AC119" i="39"/>
  <c r="AC121" i="39"/>
  <c r="AC120" i="39"/>
  <c r="AC122" i="39"/>
  <c r="AC145" i="68"/>
  <c r="AC146" i="68"/>
  <c r="AC143" i="68"/>
  <c r="AC144" i="68"/>
  <c r="AC49" i="49"/>
  <c r="AC48" i="49"/>
  <c r="AC50" i="49"/>
  <c r="AC47" i="49"/>
  <c r="AC71" i="70"/>
  <c r="AC73" i="70"/>
  <c r="AC72" i="70"/>
  <c r="AC74" i="70"/>
  <c r="AC168" i="53"/>
  <c r="AC170" i="53"/>
  <c r="AC167" i="53"/>
  <c r="AC169" i="53"/>
  <c r="AB155" i="69"/>
  <c r="AA179" i="49"/>
  <c r="AC98" i="69"/>
  <c r="AC95" i="69"/>
  <c r="AC108" i="51"/>
  <c r="AC110" i="51"/>
  <c r="AC107" i="51"/>
  <c r="AC109" i="51"/>
  <c r="AA107" i="39"/>
  <c r="AA108" i="39" s="1"/>
  <c r="AC180" i="39"/>
  <c r="AC182" i="39"/>
  <c r="AC179" i="39"/>
  <c r="AC181" i="39"/>
  <c r="AC119" i="52"/>
  <c r="AC122" i="52"/>
  <c r="AB35" i="69"/>
  <c r="AB59" i="69"/>
  <c r="AA59" i="39"/>
  <c r="AA107" i="51"/>
  <c r="AA108" i="51" s="1"/>
  <c r="AA179" i="51"/>
  <c r="AA180" i="51" s="1"/>
  <c r="AA83" i="49"/>
  <c r="AA131" i="70"/>
  <c r="AA179" i="69"/>
  <c r="AA83" i="69"/>
  <c r="AB59" i="51"/>
  <c r="AB60" i="51" s="1"/>
  <c r="AB131" i="39"/>
  <c r="AB179" i="68"/>
  <c r="AB180" i="68" s="1"/>
  <c r="AB83" i="53"/>
  <c r="AB155" i="49"/>
  <c r="AC183" i="69"/>
  <c r="AC26" i="69"/>
  <c r="AC194" i="69" s="1"/>
  <c r="AC23" i="69"/>
  <c r="AC191" i="69" s="1"/>
  <c r="Y183" i="51"/>
  <c r="O62" i="45" s="1"/>
  <c r="AC59" i="39"/>
  <c r="AC61" i="39"/>
  <c r="AC60" i="39"/>
  <c r="AC62" i="39"/>
  <c r="AC85" i="68"/>
  <c r="AC86" i="68"/>
  <c r="AC83" i="68"/>
  <c r="AC84" i="68"/>
  <c r="AC158" i="51"/>
  <c r="AC155" i="51"/>
  <c r="AC157" i="51"/>
  <c r="AC156" i="51"/>
  <c r="AC181" i="68"/>
  <c r="AC182" i="68"/>
  <c r="AC179" i="68"/>
  <c r="AC180" i="68"/>
  <c r="AC84" i="49"/>
  <c r="AC86" i="49"/>
  <c r="AC83" i="49"/>
  <c r="AC85" i="49"/>
  <c r="AC133" i="70"/>
  <c r="AC132" i="70"/>
  <c r="AC131" i="70"/>
  <c r="AC134" i="70"/>
  <c r="Z183" i="51"/>
  <c r="P62" i="45" s="1"/>
  <c r="AA47" i="68"/>
  <c r="AA119" i="51"/>
  <c r="AA120" i="51" s="1"/>
  <c r="AA23" i="49"/>
  <c r="AA183" i="49"/>
  <c r="AH28" i="45" s="1"/>
  <c r="AA71" i="70"/>
  <c r="AA72" i="70" s="1"/>
  <c r="AA73" i="70" s="1"/>
  <c r="AA143" i="53"/>
  <c r="AA167" i="48"/>
  <c r="AA59" i="48"/>
  <c r="AA131" i="52"/>
  <c r="AA35" i="52"/>
  <c r="AC110" i="52"/>
  <c r="AC107" i="52"/>
  <c r="AC74" i="48"/>
  <c r="AC71" i="48"/>
  <c r="AC179" i="48"/>
  <c r="AC182" i="48"/>
  <c r="AC38" i="52"/>
  <c r="AC35" i="52"/>
  <c r="AB47" i="68"/>
  <c r="AB119" i="51"/>
  <c r="AB120" i="51" s="1"/>
  <c r="AB23" i="49"/>
  <c r="AB191" i="49" s="1"/>
  <c r="AB183" i="49"/>
  <c r="AB71" i="70"/>
  <c r="AB72" i="70" s="1"/>
  <c r="AB143" i="53"/>
  <c r="AB146" i="53" s="1"/>
  <c r="AB145" i="53"/>
  <c r="AB144" i="53"/>
  <c r="AB107" i="52"/>
  <c r="AB95" i="48"/>
  <c r="AB96" i="48" s="1"/>
  <c r="AB98" i="48"/>
  <c r="AB155" i="52"/>
  <c r="AB156" i="52" s="1"/>
  <c r="AB158" i="52"/>
  <c r="AB50" i="52"/>
  <c r="AB47" i="52"/>
  <c r="AB48" i="52" s="1"/>
  <c r="AC26" i="51"/>
  <c r="AC194" i="51" s="1"/>
  <c r="AC23" i="51"/>
  <c r="AC191" i="51" s="1"/>
  <c r="AC25" i="51"/>
  <c r="AC193" i="51" s="1"/>
  <c r="AC24" i="51"/>
  <c r="AC192" i="51" s="1"/>
  <c r="AC183" i="51"/>
  <c r="AC121" i="51"/>
  <c r="AC120" i="51"/>
  <c r="AC122" i="51"/>
  <c r="AC119" i="51"/>
  <c r="AC47" i="53"/>
  <c r="AC49" i="53"/>
  <c r="AC48" i="53"/>
  <c r="AC50" i="53"/>
  <c r="AC169" i="70"/>
  <c r="AC167" i="70"/>
  <c r="AC170" i="70"/>
  <c r="AC168" i="70"/>
  <c r="W171" i="69"/>
  <c r="W159" i="69"/>
  <c r="W147" i="69"/>
  <c r="W135" i="69"/>
  <c r="W123" i="69"/>
  <c r="W111" i="69"/>
  <c r="W99" i="69"/>
  <c r="W87" i="69"/>
  <c r="W75" i="69"/>
  <c r="W63" i="69"/>
  <c r="W51" i="69"/>
  <c r="W39" i="69"/>
  <c r="W27" i="69"/>
  <c r="W15" i="69"/>
  <c r="AA156" i="51" l="1"/>
  <c r="AA157" i="51" s="1"/>
  <c r="AA158" i="51" s="1"/>
  <c r="AA85" i="39"/>
  <c r="AA86" i="39" s="1"/>
  <c r="AA120" i="70"/>
  <c r="AA121" i="70" s="1"/>
  <c r="AA122" i="70" s="1"/>
  <c r="AA191" i="51"/>
  <c r="Q70" i="45" s="1"/>
  <c r="AA169" i="39"/>
  <c r="AA170" i="39" s="1"/>
  <c r="AA25" i="39"/>
  <c r="AA26" i="39" s="1"/>
  <c r="AA72" i="53"/>
  <c r="AA73" i="53" s="1"/>
  <c r="AA74" i="53" s="1"/>
  <c r="AA49" i="39"/>
  <c r="AA50" i="39" s="1"/>
  <c r="AA97" i="53"/>
  <c r="AA98" i="53" s="1"/>
  <c r="AA109" i="39"/>
  <c r="AA110" i="39" s="1"/>
  <c r="AA180" i="49"/>
  <c r="AA181" i="49" s="1"/>
  <c r="AA182" i="49" s="1"/>
  <c r="AA24" i="70"/>
  <c r="AA25" i="70" s="1"/>
  <c r="AA26" i="70" s="1"/>
  <c r="BO62" i="45"/>
  <c r="BO28" i="45"/>
  <c r="BN28" i="45"/>
  <c r="BO95" i="45"/>
  <c r="AB110" i="52"/>
  <c r="AB108" i="52"/>
  <c r="AB38" i="69"/>
  <c r="AB36" i="69"/>
  <c r="AB38" i="52"/>
  <c r="AB36" i="52"/>
  <c r="AB170" i="48"/>
  <c r="AB168" i="48"/>
  <c r="AB86" i="69"/>
  <c r="AB84" i="69"/>
  <c r="AB122" i="48"/>
  <c r="AB120" i="48"/>
  <c r="AB98" i="69"/>
  <c r="AB96" i="69"/>
  <c r="AB182" i="52"/>
  <c r="AB180" i="52"/>
  <c r="AB158" i="69"/>
  <c r="AB156" i="69"/>
  <c r="AB122" i="52"/>
  <c r="AB120" i="52"/>
  <c r="AB146" i="48"/>
  <c r="AB144" i="48"/>
  <c r="AB62" i="52"/>
  <c r="AB60" i="52"/>
  <c r="AB146" i="69"/>
  <c r="AB144" i="69"/>
  <c r="AB122" i="69"/>
  <c r="AB120" i="69"/>
  <c r="AB74" i="69"/>
  <c r="AB72" i="69"/>
  <c r="AB158" i="48"/>
  <c r="AB156" i="48"/>
  <c r="AB50" i="69"/>
  <c r="AB48" i="69"/>
  <c r="AB62" i="48"/>
  <c r="AB60" i="48"/>
  <c r="AB182" i="69"/>
  <c r="AB180" i="69"/>
  <c r="AB170" i="52"/>
  <c r="AB168" i="52"/>
  <c r="AB182" i="48"/>
  <c r="AB180" i="48"/>
  <c r="AB146" i="52"/>
  <c r="AB144" i="52"/>
  <c r="AB74" i="48"/>
  <c r="AB72" i="48"/>
  <c r="AB86" i="52"/>
  <c r="AB84" i="52"/>
  <c r="AB50" i="48"/>
  <c r="AB48" i="48"/>
  <c r="AB134" i="52"/>
  <c r="AB132" i="52"/>
  <c r="AB98" i="52"/>
  <c r="AB96" i="52"/>
  <c r="AB62" i="69"/>
  <c r="AB60" i="69"/>
  <c r="AB134" i="69"/>
  <c r="AB132" i="69"/>
  <c r="AB86" i="48"/>
  <c r="AB84" i="48"/>
  <c r="AB74" i="52"/>
  <c r="AB72" i="52"/>
  <c r="AA191" i="52"/>
  <c r="AY70" i="45" s="1"/>
  <c r="AB110" i="70"/>
  <c r="AB25" i="53"/>
  <c r="AB145" i="49"/>
  <c r="AB145" i="51"/>
  <c r="AB146" i="51" s="1"/>
  <c r="AB74" i="70"/>
  <c r="AB146" i="70"/>
  <c r="AB38" i="49"/>
  <c r="AB48" i="68"/>
  <c r="AB50" i="68" s="1"/>
  <c r="AB121" i="39"/>
  <c r="AB122" i="39" s="1"/>
  <c r="AB85" i="49"/>
  <c r="AB37" i="68"/>
  <c r="AB73" i="49"/>
  <c r="AB96" i="68"/>
  <c r="AB98" i="68" s="1"/>
  <c r="AB120" i="49"/>
  <c r="AB121" i="49" s="1"/>
  <c r="AB146" i="68"/>
  <c r="AB181" i="49"/>
  <c r="AB61" i="49"/>
  <c r="AB62" i="49" s="1"/>
  <c r="AB48" i="49"/>
  <c r="AB191" i="48"/>
  <c r="AB121" i="51"/>
  <c r="AB84" i="53"/>
  <c r="AB132" i="39"/>
  <c r="AB191" i="69"/>
  <c r="AB191" i="52"/>
  <c r="AB49" i="39"/>
  <c r="AB191" i="68"/>
  <c r="AB38" i="51"/>
  <c r="AB49" i="49"/>
  <c r="AB50" i="49" s="1"/>
  <c r="AB156" i="39"/>
  <c r="AB157" i="39" s="1"/>
  <c r="AB133" i="51"/>
  <c r="AB134" i="51" s="1"/>
  <c r="AB158" i="68"/>
  <c r="AB73" i="70"/>
  <c r="AB156" i="49"/>
  <c r="AB157" i="49" s="1"/>
  <c r="AB181" i="68"/>
  <c r="AB61" i="51"/>
  <c r="AB62" i="51" s="1"/>
  <c r="AB170" i="68"/>
  <c r="AB50" i="51"/>
  <c r="AB86" i="49"/>
  <c r="AB26" i="69"/>
  <c r="AB194" i="69" s="1"/>
  <c r="AB38" i="68"/>
  <c r="AB26" i="52"/>
  <c r="AB194" i="52" s="1"/>
  <c r="AB168" i="39"/>
  <c r="AB169" i="39" s="1"/>
  <c r="AB170" i="51"/>
  <c r="AB168" i="70"/>
  <c r="AB169" i="70" s="1"/>
  <c r="AB170" i="70" s="1"/>
  <c r="AB97" i="39"/>
  <c r="AB98" i="39" s="1"/>
  <c r="AB182" i="49"/>
  <c r="AB84" i="68"/>
  <c r="AB108" i="53"/>
  <c r="AB181" i="70"/>
  <c r="AB26" i="48"/>
  <c r="AB194" i="48" s="1"/>
  <c r="AB146" i="39"/>
  <c r="AB110" i="49"/>
  <c r="AB132" i="68"/>
  <c r="AB133" i="68" s="1"/>
  <c r="AB134" i="68" s="1"/>
  <c r="AB108" i="51"/>
  <c r="AB72" i="39"/>
  <c r="AB73" i="39" s="1"/>
  <c r="AB86" i="70"/>
  <c r="AB122" i="51"/>
  <c r="AB132" i="70"/>
  <c r="AB133" i="70" s="1"/>
  <c r="AB134" i="70" s="1"/>
  <c r="AB180" i="51"/>
  <c r="AB182" i="51" s="1"/>
  <c r="AB108" i="39"/>
  <c r="AB109" i="39" s="1"/>
  <c r="AB121" i="70"/>
  <c r="AB122" i="70" s="1"/>
  <c r="AB50" i="39"/>
  <c r="AB108" i="70"/>
  <c r="AB109" i="70" s="1"/>
  <c r="AB156" i="51"/>
  <c r="AB157" i="51" s="1"/>
  <c r="AB37" i="39"/>
  <c r="AB61" i="70"/>
  <c r="AB62" i="70" s="1"/>
  <c r="AB191" i="39"/>
  <c r="AB38" i="70"/>
  <c r="AB85" i="51"/>
  <c r="AB86" i="51" s="1"/>
  <c r="AB181" i="39"/>
  <c r="AB182" i="39" s="1"/>
  <c r="AB180" i="70"/>
  <c r="AB182" i="70" s="1"/>
  <c r="AB156" i="70"/>
  <c r="AB157" i="70" s="1"/>
  <c r="AB37" i="53"/>
  <c r="AB85" i="39"/>
  <c r="AB191" i="53"/>
  <c r="AB62" i="68"/>
  <c r="AB182" i="68"/>
  <c r="AB144" i="49"/>
  <c r="AB146" i="49" s="1"/>
  <c r="AB181" i="51"/>
  <c r="AB48" i="53"/>
  <c r="AB98" i="70"/>
  <c r="AB37" i="70"/>
  <c r="AB62" i="53"/>
  <c r="AB26" i="53"/>
  <c r="AB49" i="68"/>
  <c r="AB60" i="39"/>
  <c r="AB61" i="39" s="1"/>
  <c r="AB62" i="39" s="1"/>
  <c r="AB97" i="68"/>
  <c r="AB49" i="70"/>
  <c r="AB50" i="70" s="1"/>
  <c r="AB96" i="51"/>
  <c r="AB97" i="51" s="1"/>
  <c r="AB38" i="39"/>
  <c r="AB180" i="53"/>
  <c r="AB181" i="53" s="1"/>
  <c r="AB182" i="53" s="1"/>
  <c r="AB168" i="49"/>
  <c r="AB191" i="70"/>
  <c r="AB72" i="51"/>
  <c r="AB73" i="51" s="1"/>
  <c r="AB74" i="51" s="1"/>
  <c r="AB38" i="53"/>
  <c r="AB86" i="39"/>
  <c r="AB72" i="53"/>
  <c r="AB74" i="49"/>
  <c r="AB132" i="49"/>
  <c r="AB168" i="53"/>
  <c r="AB169" i="53" s="1"/>
  <c r="AB74" i="68"/>
  <c r="AB96" i="49"/>
  <c r="AB97" i="49" s="1"/>
  <c r="AB98" i="49" s="1"/>
  <c r="AB120" i="68"/>
  <c r="AB134" i="53"/>
  <c r="AB24" i="49"/>
  <c r="AB25" i="49" s="1"/>
  <c r="AB191" i="51"/>
  <c r="AB24" i="70"/>
  <c r="AB24" i="39"/>
  <c r="AB192" i="39" s="1"/>
  <c r="AB24" i="68"/>
  <c r="AB25" i="68"/>
  <c r="AB24" i="51"/>
  <c r="AB25" i="39"/>
  <c r="AB26" i="39"/>
  <c r="AA169" i="49"/>
  <c r="AA170" i="49" s="1"/>
  <c r="AA122" i="68"/>
  <c r="AA49" i="53"/>
  <c r="AA50" i="53" s="1"/>
  <c r="AA181" i="68"/>
  <c r="AA182" i="68" s="1"/>
  <c r="AA145" i="51"/>
  <c r="AA146" i="51" s="1"/>
  <c r="AA37" i="51"/>
  <c r="AA38" i="51" s="1"/>
  <c r="AA97" i="49"/>
  <c r="AA98" i="49" s="1"/>
  <c r="AA61" i="51"/>
  <c r="AA62" i="51" s="1"/>
  <c r="AA25" i="53"/>
  <c r="AA26" i="53" s="1"/>
  <c r="AA191" i="69"/>
  <c r="AY103" i="45" s="1"/>
  <c r="AA24" i="49"/>
  <c r="AA48" i="68"/>
  <c r="AA181" i="51"/>
  <c r="AA182" i="51" s="1"/>
  <c r="AA168" i="68"/>
  <c r="AA60" i="49"/>
  <c r="AA61" i="49" s="1"/>
  <c r="AA120" i="53"/>
  <c r="AA121" i="53" s="1"/>
  <c r="AA108" i="70"/>
  <c r="AA109" i="70" s="1"/>
  <c r="AA156" i="68"/>
  <c r="AA157" i="68" s="1"/>
  <c r="AA156" i="70"/>
  <c r="AA157" i="70" s="1"/>
  <c r="AA36" i="53"/>
  <c r="AA37" i="53" s="1"/>
  <c r="AA38" i="53" s="1"/>
  <c r="AA36" i="49"/>
  <c r="AA132" i="70"/>
  <c r="AA60" i="39"/>
  <c r="AA146" i="49"/>
  <c r="AA48" i="51"/>
  <c r="AA49" i="51" s="1"/>
  <c r="AA50" i="51" s="1"/>
  <c r="AA62" i="70"/>
  <c r="AA108" i="68"/>
  <c r="AA98" i="68"/>
  <c r="AA86" i="68"/>
  <c r="AA170" i="51"/>
  <c r="AA24" i="68"/>
  <c r="AA25" i="68" s="1"/>
  <c r="AA26" i="68" s="1"/>
  <c r="AA120" i="49"/>
  <c r="AA144" i="68"/>
  <c r="AA145" i="68" s="1"/>
  <c r="AA24" i="51"/>
  <c r="AA110" i="53"/>
  <c r="AA158" i="39"/>
  <c r="AA96" i="70"/>
  <c r="AA108" i="49"/>
  <c r="AA109" i="49" s="1"/>
  <c r="AA133" i="68"/>
  <c r="AA134" i="68" s="1"/>
  <c r="AA61" i="53"/>
  <c r="AA62" i="53" s="1"/>
  <c r="AA146" i="39"/>
  <c r="AA157" i="53"/>
  <c r="AA158" i="53" s="1"/>
  <c r="AA37" i="49"/>
  <c r="AA134" i="39"/>
  <c r="AA74" i="70"/>
  <c r="AA121" i="51"/>
  <c r="AA122" i="51" s="1"/>
  <c r="AA84" i="49"/>
  <c r="AA85" i="49" s="1"/>
  <c r="AA97" i="39"/>
  <c r="AA98" i="39" s="1"/>
  <c r="AA25" i="51"/>
  <c r="AA168" i="53"/>
  <c r="AA191" i="39"/>
  <c r="Q36" i="45" s="1"/>
  <c r="AA60" i="68"/>
  <c r="AA61" i="68" s="1"/>
  <c r="AA62" i="68" s="1"/>
  <c r="AA74" i="39"/>
  <c r="AA109" i="51"/>
  <c r="AA110" i="51" s="1"/>
  <c r="AA133" i="53"/>
  <c r="AA134" i="53" s="1"/>
  <c r="AA37" i="68"/>
  <c r="AA38" i="68" s="1"/>
  <c r="AA191" i="48"/>
  <c r="AY36" i="45" s="1"/>
  <c r="AA191" i="68"/>
  <c r="Q103" i="45" s="1"/>
  <c r="BP103" i="45" s="1"/>
  <c r="AA170" i="70"/>
  <c r="AA181" i="53"/>
  <c r="AA182" i="53" s="1"/>
  <c r="AA85" i="51"/>
  <c r="AA86" i="51" s="1"/>
  <c r="AA72" i="68"/>
  <c r="AA73" i="49"/>
  <c r="AA74" i="49" s="1"/>
  <c r="AA36" i="39"/>
  <c r="AA181" i="70"/>
  <c r="AA182" i="70" s="1"/>
  <c r="AA145" i="70"/>
  <c r="AA146" i="70" s="1"/>
  <c r="AA86" i="53"/>
  <c r="AA120" i="39"/>
  <c r="AA180" i="39"/>
  <c r="AA132" i="49"/>
  <c r="AA98" i="51"/>
  <c r="AA36" i="70"/>
  <c r="AA50" i="49"/>
  <c r="AA191" i="70"/>
  <c r="AH103" i="45" s="1"/>
  <c r="AA144" i="53"/>
  <c r="AA145" i="53" s="1"/>
  <c r="AA72" i="51"/>
  <c r="AA73" i="51" s="1"/>
  <c r="AA74" i="51" s="1"/>
  <c r="AA84" i="70"/>
  <c r="AA134" i="51"/>
  <c r="AA191" i="53"/>
  <c r="AH70" i="45" s="1"/>
  <c r="AA156" i="49"/>
  <c r="AA157" i="49" s="1"/>
  <c r="AA191" i="49"/>
  <c r="AH36" i="45" s="1"/>
  <c r="BN62" i="45"/>
  <c r="BN95" i="45"/>
  <c r="G18" i="59"/>
  <c r="H174" i="59"/>
  <c r="I174" i="59"/>
  <c r="J174" i="59"/>
  <c r="K174" i="59"/>
  <c r="L174" i="59"/>
  <c r="M174" i="59"/>
  <c r="N174" i="59"/>
  <c r="P174" i="59"/>
  <c r="Q174" i="59"/>
  <c r="R174" i="59"/>
  <c r="S174" i="59"/>
  <c r="T174" i="59"/>
  <c r="U174" i="59"/>
  <c r="V174" i="59"/>
  <c r="W174" i="59"/>
  <c r="G174" i="59"/>
  <c r="H162" i="59"/>
  <c r="I162" i="59"/>
  <c r="J162" i="59"/>
  <c r="K162" i="59"/>
  <c r="L162" i="59"/>
  <c r="M162" i="59"/>
  <c r="N162" i="59"/>
  <c r="P162" i="59"/>
  <c r="Q162" i="59"/>
  <c r="R162" i="59"/>
  <c r="S162" i="59"/>
  <c r="T162" i="59"/>
  <c r="U162" i="59"/>
  <c r="V162" i="59"/>
  <c r="W162" i="59"/>
  <c r="G162" i="59"/>
  <c r="H150" i="59"/>
  <c r="I150" i="59"/>
  <c r="J150" i="59"/>
  <c r="K150" i="59"/>
  <c r="L150" i="59"/>
  <c r="M150" i="59"/>
  <c r="N150" i="59"/>
  <c r="P150" i="59"/>
  <c r="Q150" i="59"/>
  <c r="R150" i="59"/>
  <c r="S150" i="59"/>
  <c r="T150" i="59"/>
  <c r="U150" i="59"/>
  <c r="V150" i="59"/>
  <c r="W150" i="59"/>
  <c r="G150" i="59"/>
  <c r="H138" i="59"/>
  <c r="I138" i="59"/>
  <c r="J138" i="59"/>
  <c r="K138" i="59"/>
  <c r="L138" i="59"/>
  <c r="M138" i="59"/>
  <c r="N138" i="59"/>
  <c r="P138" i="59"/>
  <c r="Q138" i="59"/>
  <c r="R138" i="59"/>
  <c r="S138" i="59"/>
  <c r="T138" i="59"/>
  <c r="U138" i="59"/>
  <c r="V138" i="59"/>
  <c r="W138" i="59"/>
  <c r="G138" i="59"/>
  <c r="H126" i="59"/>
  <c r="I126" i="59"/>
  <c r="J126" i="59"/>
  <c r="K126" i="59"/>
  <c r="L126" i="59"/>
  <c r="M126" i="59"/>
  <c r="N126" i="59"/>
  <c r="P126" i="59"/>
  <c r="Q126" i="59"/>
  <c r="R126" i="59"/>
  <c r="S126" i="59"/>
  <c r="T126" i="59"/>
  <c r="U126" i="59"/>
  <c r="V126" i="59"/>
  <c r="W126" i="59"/>
  <c r="G126" i="59"/>
  <c r="H114" i="59"/>
  <c r="I114" i="59"/>
  <c r="J114" i="59"/>
  <c r="K114" i="59"/>
  <c r="L114" i="59"/>
  <c r="M114" i="59"/>
  <c r="N114" i="59"/>
  <c r="P114" i="59"/>
  <c r="Q114" i="59"/>
  <c r="R114" i="59"/>
  <c r="S114" i="59"/>
  <c r="T114" i="59"/>
  <c r="U114" i="59"/>
  <c r="V114" i="59"/>
  <c r="W114" i="59"/>
  <c r="G114" i="59"/>
  <c r="H102" i="59"/>
  <c r="I102" i="59"/>
  <c r="J102" i="59"/>
  <c r="K102" i="59"/>
  <c r="L102" i="59"/>
  <c r="M102" i="59"/>
  <c r="N102" i="59"/>
  <c r="P102" i="59"/>
  <c r="Q102" i="59"/>
  <c r="R102" i="59"/>
  <c r="S102" i="59"/>
  <c r="T102" i="59"/>
  <c r="U102" i="59"/>
  <c r="V102" i="59"/>
  <c r="W102" i="59"/>
  <c r="G102" i="59"/>
  <c r="H90" i="59"/>
  <c r="I90" i="59"/>
  <c r="J90" i="59"/>
  <c r="K90" i="59"/>
  <c r="L90" i="59"/>
  <c r="M90" i="59"/>
  <c r="N90" i="59"/>
  <c r="P90" i="59"/>
  <c r="Q90" i="59"/>
  <c r="R90" i="59"/>
  <c r="S90" i="59"/>
  <c r="T90" i="59"/>
  <c r="U90" i="59"/>
  <c r="V90" i="59"/>
  <c r="W90" i="59"/>
  <c r="G90" i="59"/>
  <c r="H78" i="59"/>
  <c r="I78" i="59"/>
  <c r="J78" i="59"/>
  <c r="K78" i="59"/>
  <c r="L78" i="59"/>
  <c r="M78" i="59"/>
  <c r="N78" i="59"/>
  <c r="P78" i="59"/>
  <c r="Q78" i="59"/>
  <c r="R78" i="59"/>
  <c r="S78" i="59"/>
  <c r="T78" i="59"/>
  <c r="U78" i="59"/>
  <c r="V78" i="59"/>
  <c r="W78" i="59"/>
  <c r="G78" i="59"/>
  <c r="H66" i="59"/>
  <c r="I66" i="59"/>
  <c r="J66" i="59"/>
  <c r="K66" i="59"/>
  <c r="L66" i="59"/>
  <c r="M66" i="59"/>
  <c r="N66" i="59"/>
  <c r="P66" i="59"/>
  <c r="Q66" i="59"/>
  <c r="R66" i="59"/>
  <c r="S66" i="59"/>
  <c r="T66" i="59"/>
  <c r="U66" i="59"/>
  <c r="V66" i="59"/>
  <c r="W66" i="59"/>
  <c r="G66" i="59"/>
  <c r="H54" i="59"/>
  <c r="I54" i="59"/>
  <c r="J54" i="59"/>
  <c r="K54" i="59"/>
  <c r="L54" i="59"/>
  <c r="M54" i="59"/>
  <c r="N54" i="59"/>
  <c r="P54" i="59"/>
  <c r="Q54" i="59"/>
  <c r="R54" i="59"/>
  <c r="S54" i="59"/>
  <c r="T54" i="59"/>
  <c r="U54" i="59"/>
  <c r="V54" i="59"/>
  <c r="W54" i="59"/>
  <c r="G54" i="59"/>
  <c r="H42" i="59"/>
  <c r="I42" i="59"/>
  <c r="J42" i="59"/>
  <c r="K42" i="59"/>
  <c r="L42" i="59"/>
  <c r="M42" i="59"/>
  <c r="N42" i="59"/>
  <c r="P42" i="59"/>
  <c r="Q42" i="59"/>
  <c r="R42" i="59"/>
  <c r="S42" i="59"/>
  <c r="T42" i="59"/>
  <c r="U42" i="59"/>
  <c r="V42" i="59"/>
  <c r="W42" i="59"/>
  <c r="G42" i="59"/>
  <c r="H30" i="59"/>
  <c r="I30" i="59"/>
  <c r="J30" i="59"/>
  <c r="K30" i="59"/>
  <c r="L30" i="59"/>
  <c r="M30" i="59"/>
  <c r="N30" i="59"/>
  <c r="P30" i="59"/>
  <c r="Q30" i="59"/>
  <c r="R30" i="59"/>
  <c r="S30" i="59"/>
  <c r="T30" i="59"/>
  <c r="U30" i="59"/>
  <c r="V30" i="59"/>
  <c r="W30" i="59"/>
  <c r="G30" i="59"/>
  <c r="H18" i="59"/>
  <c r="I18" i="59"/>
  <c r="J18" i="59"/>
  <c r="K18" i="59"/>
  <c r="L18" i="59"/>
  <c r="M18" i="59"/>
  <c r="N18" i="59"/>
  <c r="P18" i="59"/>
  <c r="Q18" i="59"/>
  <c r="R18" i="59"/>
  <c r="S18" i="59"/>
  <c r="T18" i="59"/>
  <c r="U18" i="59"/>
  <c r="V18" i="59"/>
  <c r="W18" i="59"/>
  <c r="H174" i="60"/>
  <c r="I174" i="60"/>
  <c r="J174" i="60"/>
  <c r="K174" i="60"/>
  <c r="L174" i="60"/>
  <c r="M174" i="60"/>
  <c r="N174" i="60"/>
  <c r="P174" i="60"/>
  <c r="Q174" i="60"/>
  <c r="R174" i="60"/>
  <c r="S174" i="60"/>
  <c r="T174" i="60"/>
  <c r="U174" i="60"/>
  <c r="V174" i="60"/>
  <c r="W174" i="60"/>
  <c r="G174" i="60"/>
  <c r="H162" i="60"/>
  <c r="I162" i="60"/>
  <c r="J162" i="60"/>
  <c r="K162" i="60"/>
  <c r="L162" i="60"/>
  <c r="M162" i="60"/>
  <c r="N162" i="60"/>
  <c r="P162" i="60"/>
  <c r="Q162" i="60"/>
  <c r="R162" i="60"/>
  <c r="S162" i="60"/>
  <c r="T162" i="60"/>
  <c r="U162" i="60"/>
  <c r="V162" i="60"/>
  <c r="W162" i="60"/>
  <c r="G162" i="60"/>
  <c r="H150" i="60"/>
  <c r="I150" i="60"/>
  <c r="J150" i="60"/>
  <c r="K150" i="60"/>
  <c r="L150" i="60"/>
  <c r="M150" i="60"/>
  <c r="N150" i="60"/>
  <c r="P150" i="60"/>
  <c r="Q150" i="60"/>
  <c r="R150" i="60"/>
  <c r="S150" i="60"/>
  <c r="T150" i="60"/>
  <c r="U150" i="60"/>
  <c r="V150" i="60"/>
  <c r="W150" i="60"/>
  <c r="G150" i="60"/>
  <c r="H138" i="60"/>
  <c r="I138" i="60"/>
  <c r="J138" i="60"/>
  <c r="K138" i="60"/>
  <c r="L138" i="60"/>
  <c r="M138" i="60"/>
  <c r="N138" i="60"/>
  <c r="P138" i="60"/>
  <c r="Q138" i="60"/>
  <c r="R138" i="60"/>
  <c r="S138" i="60"/>
  <c r="T138" i="60"/>
  <c r="U138" i="60"/>
  <c r="V138" i="60"/>
  <c r="W138" i="60"/>
  <c r="G138" i="60"/>
  <c r="H126" i="60"/>
  <c r="I126" i="60"/>
  <c r="J126" i="60"/>
  <c r="K126" i="60"/>
  <c r="L126" i="60"/>
  <c r="M126" i="60"/>
  <c r="N126" i="60"/>
  <c r="P126" i="60"/>
  <c r="Q126" i="60"/>
  <c r="R126" i="60"/>
  <c r="S126" i="60"/>
  <c r="T126" i="60"/>
  <c r="U126" i="60"/>
  <c r="V126" i="60"/>
  <c r="W126" i="60"/>
  <c r="G126" i="60"/>
  <c r="H114" i="60"/>
  <c r="I114" i="60"/>
  <c r="J114" i="60"/>
  <c r="K114" i="60"/>
  <c r="L114" i="60"/>
  <c r="M114" i="60"/>
  <c r="N114" i="60"/>
  <c r="P114" i="60"/>
  <c r="Q114" i="60"/>
  <c r="R114" i="60"/>
  <c r="S114" i="60"/>
  <c r="T114" i="60"/>
  <c r="U114" i="60"/>
  <c r="V114" i="60"/>
  <c r="W114" i="60"/>
  <c r="G114" i="60"/>
  <c r="H102" i="60"/>
  <c r="I102" i="60"/>
  <c r="J102" i="60"/>
  <c r="K102" i="60"/>
  <c r="L102" i="60"/>
  <c r="M102" i="60"/>
  <c r="N102" i="60"/>
  <c r="P102" i="60"/>
  <c r="Q102" i="60"/>
  <c r="R102" i="60"/>
  <c r="S102" i="60"/>
  <c r="T102" i="60"/>
  <c r="U102" i="60"/>
  <c r="V102" i="60"/>
  <c r="W102" i="60"/>
  <c r="G102" i="60"/>
  <c r="H90" i="60"/>
  <c r="I90" i="60"/>
  <c r="J90" i="60"/>
  <c r="K90" i="60"/>
  <c r="L90" i="60"/>
  <c r="M90" i="60"/>
  <c r="N90" i="60"/>
  <c r="P90" i="60"/>
  <c r="Q90" i="60"/>
  <c r="R90" i="60"/>
  <c r="S90" i="60"/>
  <c r="T90" i="60"/>
  <c r="U90" i="60"/>
  <c r="V90" i="60"/>
  <c r="W90" i="60"/>
  <c r="G90" i="60"/>
  <c r="H78" i="60"/>
  <c r="I78" i="60"/>
  <c r="J78" i="60"/>
  <c r="K78" i="60"/>
  <c r="L78" i="60"/>
  <c r="M78" i="60"/>
  <c r="N78" i="60"/>
  <c r="P78" i="60"/>
  <c r="Q78" i="60"/>
  <c r="R78" i="60"/>
  <c r="S78" i="60"/>
  <c r="T78" i="60"/>
  <c r="U78" i="60"/>
  <c r="V78" i="60"/>
  <c r="W78" i="60"/>
  <c r="G78" i="60"/>
  <c r="H66" i="60"/>
  <c r="I66" i="60"/>
  <c r="J66" i="60"/>
  <c r="K66" i="60"/>
  <c r="L66" i="60"/>
  <c r="M66" i="60"/>
  <c r="N66" i="60"/>
  <c r="P66" i="60"/>
  <c r="Q66" i="60"/>
  <c r="R66" i="60"/>
  <c r="S66" i="60"/>
  <c r="T66" i="60"/>
  <c r="U66" i="60"/>
  <c r="V66" i="60"/>
  <c r="W66" i="60"/>
  <c r="G66" i="60"/>
  <c r="H54" i="60"/>
  <c r="I54" i="60"/>
  <c r="J54" i="60"/>
  <c r="K54" i="60"/>
  <c r="L54" i="60"/>
  <c r="M54" i="60"/>
  <c r="N54" i="60"/>
  <c r="P54" i="60"/>
  <c r="Q54" i="60"/>
  <c r="R54" i="60"/>
  <c r="S54" i="60"/>
  <c r="T54" i="60"/>
  <c r="U54" i="60"/>
  <c r="V54" i="60"/>
  <c r="W54" i="60"/>
  <c r="G54" i="60"/>
  <c r="H42" i="60"/>
  <c r="I42" i="60"/>
  <c r="J42" i="60"/>
  <c r="K42" i="60"/>
  <c r="L42" i="60"/>
  <c r="M42" i="60"/>
  <c r="N42" i="60"/>
  <c r="P42" i="60"/>
  <c r="Q42" i="60"/>
  <c r="R42" i="60"/>
  <c r="S42" i="60"/>
  <c r="T42" i="60"/>
  <c r="U42" i="60"/>
  <c r="V42" i="60"/>
  <c r="W42" i="60"/>
  <c r="G42" i="60"/>
  <c r="H30" i="60"/>
  <c r="I30" i="60"/>
  <c r="J30" i="60"/>
  <c r="K30" i="60"/>
  <c r="L30" i="60"/>
  <c r="M30" i="60"/>
  <c r="N30" i="60"/>
  <c r="P30" i="60"/>
  <c r="Q30" i="60"/>
  <c r="R30" i="60"/>
  <c r="S30" i="60"/>
  <c r="T30" i="60"/>
  <c r="U30" i="60"/>
  <c r="V30" i="60"/>
  <c r="W30" i="60"/>
  <c r="G30" i="60"/>
  <c r="P18" i="60"/>
  <c r="Q18" i="60"/>
  <c r="R18" i="60"/>
  <c r="S18" i="60"/>
  <c r="T18" i="60"/>
  <c r="U18" i="60"/>
  <c r="V18" i="60"/>
  <c r="W18" i="60"/>
  <c r="H18" i="60"/>
  <c r="I18" i="60"/>
  <c r="J18" i="60"/>
  <c r="K18" i="60"/>
  <c r="L18" i="60"/>
  <c r="M18" i="60"/>
  <c r="N18" i="60"/>
  <c r="G18" i="60"/>
  <c r="AB192" i="69" l="1"/>
  <c r="AB192" i="52"/>
  <c r="AB192" i="48"/>
  <c r="BP36" i="45"/>
  <c r="BP70" i="45"/>
  <c r="AA192" i="70"/>
  <c r="AH104" i="45" s="1"/>
  <c r="AA192" i="39"/>
  <c r="Q37" i="45" s="1"/>
  <c r="AA86" i="49"/>
  <c r="AA85" i="70"/>
  <c r="AA86" i="70" s="1"/>
  <c r="AA62" i="49"/>
  <c r="AA109" i="68"/>
  <c r="AA110" i="68" s="1"/>
  <c r="AA38" i="49"/>
  <c r="AB170" i="49"/>
  <c r="AB134" i="49"/>
  <c r="AB158" i="70"/>
  <c r="AB109" i="51"/>
  <c r="AB110" i="51" s="1"/>
  <c r="AB109" i="53"/>
  <c r="AB110" i="53" s="1"/>
  <c r="AB98" i="51"/>
  <c r="AB158" i="39"/>
  <c r="AB169" i="49"/>
  <c r="AB158" i="51"/>
  <c r="AB192" i="70"/>
  <c r="AB110" i="39"/>
  <c r="AB73" i="53"/>
  <c r="AB74" i="53" s="1"/>
  <c r="AB85" i="68"/>
  <c r="AB193" i="68" s="1"/>
  <c r="AB122" i="49"/>
  <c r="AB193" i="53"/>
  <c r="AB170" i="39"/>
  <c r="AB49" i="53"/>
  <c r="AB50" i="53" s="1"/>
  <c r="AB192" i="53"/>
  <c r="AB192" i="49"/>
  <c r="AB170" i="53"/>
  <c r="AB133" i="49"/>
  <c r="AB193" i="49" s="1"/>
  <c r="AB133" i="39"/>
  <c r="AB193" i="39" s="1"/>
  <c r="AB158" i="49"/>
  <c r="AB121" i="68"/>
  <c r="AB122" i="68" s="1"/>
  <c r="AB26" i="49"/>
  <c r="AB74" i="39"/>
  <c r="AB85" i="53"/>
  <c r="AB86" i="53" s="1"/>
  <c r="AB25" i="70"/>
  <c r="AB192" i="51"/>
  <c r="AB25" i="51"/>
  <c r="AB193" i="51" s="1"/>
  <c r="AB192" i="68"/>
  <c r="AB26" i="68"/>
  <c r="AA158" i="68"/>
  <c r="AA37" i="39"/>
  <c r="AA38" i="39" s="1"/>
  <c r="AA181" i="39"/>
  <c r="AA182" i="39" s="1"/>
  <c r="AA121" i="49"/>
  <c r="AA122" i="49" s="1"/>
  <c r="AA110" i="49"/>
  <c r="AA133" i="70"/>
  <c r="AA134" i="70" s="1"/>
  <c r="AA158" i="49"/>
  <c r="AA192" i="49"/>
  <c r="AH37" i="45" s="1"/>
  <c r="AA192" i="53"/>
  <c r="AH71" i="45" s="1"/>
  <c r="AA25" i="49"/>
  <c r="AA193" i="51"/>
  <c r="Q72" i="45" s="1"/>
  <c r="AA61" i="39"/>
  <c r="AA62" i="39" s="1"/>
  <c r="AA192" i="51"/>
  <c r="Q71" i="45" s="1"/>
  <c r="AA26" i="51"/>
  <c r="AA194" i="51" s="1"/>
  <c r="Q73" i="45" s="1"/>
  <c r="AA73" i="68"/>
  <c r="AA74" i="68" s="1"/>
  <c r="AA121" i="39"/>
  <c r="AA122" i="39" s="1"/>
  <c r="AA133" i="49"/>
  <c r="AA134" i="49" s="1"/>
  <c r="AA158" i="70"/>
  <c r="AA122" i="53"/>
  <c r="AA146" i="53"/>
  <c r="AA169" i="53"/>
  <c r="AA193" i="53" s="1"/>
  <c r="AH72" i="45" s="1"/>
  <c r="AA146" i="68"/>
  <c r="AA97" i="70"/>
  <c r="AA98" i="70" s="1"/>
  <c r="AA169" i="68"/>
  <c r="AA170" i="68" s="1"/>
  <c r="AA49" i="68"/>
  <c r="AA50" i="68" s="1"/>
  <c r="AA37" i="70"/>
  <c r="AA38" i="70" s="1"/>
  <c r="AA192" i="68"/>
  <c r="Q104" i="45" s="1"/>
  <c r="AA110" i="70"/>
  <c r="G186" i="59"/>
  <c r="H174" i="72"/>
  <c r="I174" i="72"/>
  <c r="J174" i="72"/>
  <c r="K174" i="72"/>
  <c r="L174" i="72"/>
  <c r="M174" i="72"/>
  <c r="N174" i="72"/>
  <c r="P174" i="72"/>
  <c r="Q174" i="72"/>
  <c r="R174" i="72"/>
  <c r="S174" i="72"/>
  <c r="T174" i="72"/>
  <c r="U174" i="72"/>
  <c r="V174" i="72"/>
  <c r="W174" i="72"/>
  <c r="G174" i="72"/>
  <c r="H162" i="72"/>
  <c r="I162" i="72"/>
  <c r="J162" i="72"/>
  <c r="K162" i="72"/>
  <c r="L162" i="72"/>
  <c r="M162" i="72"/>
  <c r="N162" i="72"/>
  <c r="P162" i="72"/>
  <c r="Q162" i="72"/>
  <c r="R162" i="72"/>
  <c r="S162" i="72"/>
  <c r="T162" i="72"/>
  <c r="U162" i="72"/>
  <c r="V162" i="72"/>
  <c r="W162" i="72"/>
  <c r="G162" i="72"/>
  <c r="H150" i="72"/>
  <c r="I150" i="72"/>
  <c r="J150" i="72"/>
  <c r="K150" i="72"/>
  <c r="L150" i="72"/>
  <c r="M150" i="72"/>
  <c r="N150" i="72"/>
  <c r="P150" i="72"/>
  <c r="Q150" i="72"/>
  <c r="R150" i="72"/>
  <c r="S150" i="72"/>
  <c r="T150" i="72"/>
  <c r="U150" i="72"/>
  <c r="V150" i="72"/>
  <c r="W150" i="72"/>
  <c r="G150" i="72"/>
  <c r="H138" i="72"/>
  <c r="I138" i="72"/>
  <c r="J138" i="72"/>
  <c r="K138" i="72"/>
  <c r="L138" i="72"/>
  <c r="M138" i="72"/>
  <c r="N138" i="72"/>
  <c r="P138" i="72"/>
  <c r="Q138" i="72"/>
  <c r="R138" i="72"/>
  <c r="S138" i="72"/>
  <c r="T138" i="72"/>
  <c r="U138" i="72"/>
  <c r="V138" i="72"/>
  <c r="W138" i="72"/>
  <c r="G138" i="72"/>
  <c r="H126" i="72"/>
  <c r="I126" i="72"/>
  <c r="J126" i="72"/>
  <c r="K126" i="72"/>
  <c r="L126" i="72"/>
  <c r="M126" i="72"/>
  <c r="N126" i="72"/>
  <c r="P126" i="72"/>
  <c r="Q126" i="72"/>
  <c r="R126" i="72"/>
  <c r="S126" i="72"/>
  <c r="T126" i="72"/>
  <c r="U126" i="72"/>
  <c r="V126" i="72"/>
  <c r="W126" i="72"/>
  <c r="G126" i="72"/>
  <c r="H114" i="72"/>
  <c r="I114" i="72"/>
  <c r="J114" i="72"/>
  <c r="K114" i="72"/>
  <c r="L114" i="72"/>
  <c r="M114" i="72"/>
  <c r="N114" i="72"/>
  <c r="P114" i="72"/>
  <c r="Q114" i="72"/>
  <c r="R114" i="72"/>
  <c r="S114" i="72"/>
  <c r="T114" i="72"/>
  <c r="U114" i="72"/>
  <c r="V114" i="72"/>
  <c r="W114" i="72"/>
  <c r="G114" i="72"/>
  <c r="Q102" i="72"/>
  <c r="R102" i="72"/>
  <c r="S102" i="72"/>
  <c r="T102" i="72"/>
  <c r="U102" i="72"/>
  <c r="V102" i="72"/>
  <c r="W102" i="72"/>
  <c r="P102" i="72"/>
  <c r="H102" i="72"/>
  <c r="I102" i="72"/>
  <c r="J102" i="72"/>
  <c r="K102" i="72"/>
  <c r="L102" i="72"/>
  <c r="M102" i="72"/>
  <c r="N102" i="72"/>
  <c r="G102" i="72"/>
  <c r="Q90" i="72"/>
  <c r="R90" i="72"/>
  <c r="S90" i="72"/>
  <c r="T90" i="72"/>
  <c r="U90" i="72"/>
  <c r="V90" i="72"/>
  <c r="W90" i="72"/>
  <c r="P90" i="72"/>
  <c r="H90" i="72"/>
  <c r="I90" i="72"/>
  <c r="J90" i="72"/>
  <c r="K90" i="72"/>
  <c r="L90" i="72"/>
  <c r="M90" i="72"/>
  <c r="N90" i="72"/>
  <c r="G90" i="72"/>
  <c r="Q78" i="72"/>
  <c r="R78" i="72"/>
  <c r="S78" i="72"/>
  <c r="T78" i="72"/>
  <c r="U78" i="72"/>
  <c r="V78" i="72"/>
  <c r="W78" i="72"/>
  <c r="P78" i="72"/>
  <c r="H78" i="72"/>
  <c r="I78" i="72"/>
  <c r="J78" i="72"/>
  <c r="K78" i="72"/>
  <c r="L78" i="72"/>
  <c r="M78" i="72"/>
  <c r="N78" i="72"/>
  <c r="G78" i="72"/>
  <c r="Q66" i="72"/>
  <c r="R66" i="72"/>
  <c r="S66" i="72"/>
  <c r="T66" i="72"/>
  <c r="U66" i="72"/>
  <c r="V66" i="72"/>
  <c r="W66" i="72"/>
  <c r="P66" i="72"/>
  <c r="H66" i="72"/>
  <c r="I66" i="72"/>
  <c r="J66" i="72"/>
  <c r="K66" i="72"/>
  <c r="L66" i="72"/>
  <c r="M66" i="72"/>
  <c r="N66" i="72"/>
  <c r="G66" i="72"/>
  <c r="Q54" i="72"/>
  <c r="R54" i="72"/>
  <c r="S54" i="72"/>
  <c r="T54" i="72"/>
  <c r="U54" i="72"/>
  <c r="V54" i="72"/>
  <c r="W54" i="72"/>
  <c r="P54" i="72"/>
  <c r="H54" i="72"/>
  <c r="I54" i="72"/>
  <c r="J54" i="72"/>
  <c r="K54" i="72"/>
  <c r="L54" i="72"/>
  <c r="M54" i="72"/>
  <c r="N54" i="72"/>
  <c r="G54" i="72"/>
  <c r="Q42" i="72"/>
  <c r="R42" i="72"/>
  <c r="S42" i="72"/>
  <c r="T42" i="72"/>
  <c r="U42" i="72"/>
  <c r="V42" i="72"/>
  <c r="W42" i="72"/>
  <c r="P42" i="72"/>
  <c r="H42" i="72"/>
  <c r="I42" i="72"/>
  <c r="J42" i="72"/>
  <c r="K42" i="72"/>
  <c r="L42" i="72"/>
  <c r="M42" i="72"/>
  <c r="N42" i="72"/>
  <c r="G42" i="72"/>
  <c r="Q30" i="72"/>
  <c r="R30" i="72"/>
  <c r="S30" i="72"/>
  <c r="T30" i="72"/>
  <c r="U30" i="72"/>
  <c r="V30" i="72"/>
  <c r="W30" i="72"/>
  <c r="P30" i="72"/>
  <c r="H30" i="72"/>
  <c r="I30" i="72"/>
  <c r="J30" i="72"/>
  <c r="K30" i="72"/>
  <c r="L30" i="72"/>
  <c r="M30" i="72"/>
  <c r="N30" i="72"/>
  <c r="G30" i="72"/>
  <c r="Q18" i="72"/>
  <c r="R18" i="72"/>
  <c r="S18" i="72"/>
  <c r="T18" i="72"/>
  <c r="U18" i="72"/>
  <c r="V18" i="72"/>
  <c r="W18" i="72"/>
  <c r="P18" i="72"/>
  <c r="I18" i="72"/>
  <c r="J18" i="72"/>
  <c r="K18" i="72"/>
  <c r="L18" i="72"/>
  <c r="M18" i="72"/>
  <c r="N18" i="72"/>
  <c r="H18" i="72"/>
  <c r="G18" i="72"/>
  <c r="AA194" i="68" l="1"/>
  <c r="Q106" i="45" s="1"/>
  <c r="AA170" i="53"/>
  <c r="AA194" i="53" s="1"/>
  <c r="AH73" i="45" s="1"/>
  <c r="AA193" i="68"/>
  <c r="Q105" i="45" s="1"/>
  <c r="AA194" i="39"/>
  <c r="Q39" i="45" s="1"/>
  <c r="AA194" i="70"/>
  <c r="AH106" i="45" s="1"/>
  <c r="AA193" i="49"/>
  <c r="AH38" i="45" s="1"/>
  <c r="AB194" i="53"/>
  <c r="AB134" i="39"/>
  <c r="AB194" i="39" s="1"/>
  <c r="AB194" i="49"/>
  <c r="AB86" i="68"/>
  <c r="AB193" i="70"/>
  <c r="AB26" i="70"/>
  <c r="AB194" i="70" s="1"/>
  <c r="AB194" i="68"/>
  <c r="AB26" i="51"/>
  <c r="AB194" i="51" s="1"/>
  <c r="AA193" i="39"/>
  <c r="Q38" i="45" s="1"/>
  <c r="AA193" i="70"/>
  <c r="AH105" i="45" s="1"/>
  <c r="AA26" i="49"/>
  <c r="AA194" i="49" s="1"/>
  <c r="AH39" i="45" s="1"/>
  <c r="G15" i="48"/>
  <c r="H15" i="48"/>
  <c r="I15" i="48"/>
  <c r="J15" i="48"/>
  <c r="K15" i="48"/>
  <c r="L15" i="48"/>
  <c r="M15" i="48"/>
  <c r="N15" i="48"/>
  <c r="P15" i="48"/>
  <c r="Q15" i="48"/>
  <c r="R15" i="48"/>
  <c r="S15" i="48"/>
  <c r="T15" i="48"/>
  <c r="U15" i="48"/>
  <c r="V15" i="48"/>
  <c r="W15" i="48"/>
  <c r="G17" i="48"/>
  <c r="H17" i="48"/>
  <c r="H185" i="48" s="1"/>
  <c r="I17" i="48"/>
  <c r="I185" i="48" s="1"/>
  <c r="J17" i="48"/>
  <c r="J185" i="48" s="1"/>
  <c r="K17" i="48"/>
  <c r="L17" i="48"/>
  <c r="L185" i="48" s="1"/>
  <c r="M17" i="48"/>
  <c r="M185" i="48" s="1"/>
  <c r="N17" i="48"/>
  <c r="P17" i="48"/>
  <c r="Q17" i="48"/>
  <c r="R17" i="48"/>
  <c r="R185" i="48" s="1"/>
  <c r="S17" i="48"/>
  <c r="T17" i="48"/>
  <c r="U17" i="48"/>
  <c r="V17" i="48"/>
  <c r="W17" i="48"/>
  <c r="G18" i="48"/>
  <c r="H18" i="48"/>
  <c r="I18" i="48"/>
  <c r="J18" i="48"/>
  <c r="K18" i="48"/>
  <c r="L18" i="48"/>
  <c r="M18" i="48"/>
  <c r="N18" i="48"/>
  <c r="P18" i="48"/>
  <c r="Q18" i="48"/>
  <c r="R18" i="48"/>
  <c r="S18" i="48"/>
  <c r="T18" i="48"/>
  <c r="U18" i="48"/>
  <c r="V18" i="48"/>
  <c r="W18" i="48"/>
  <c r="G19" i="48"/>
  <c r="H19" i="48"/>
  <c r="I19" i="48"/>
  <c r="J19" i="48"/>
  <c r="K19" i="48"/>
  <c r="L19" i="48"/>
  <c r="M19" i="48"/>
  <c r="N19" i="48"/>
  <c r="P19" i="48"/>
  <c r="Q19" i="48"/>
  <c r="R19" i="48"/>
  <c r="S19" i="48"/>
  <c r="T19" i="48"/>
  <c r="U19" i="48"/>
  <c r="V19" i="48"/>
  <c r="W19" i="48"/>
  <c r="K21" i="48"/>
  <c r="L21" i="48"/>
  <c r="M21" i="48"/>
  <c r="N21" i="48"/>
  <c r="P21" i="48"/>
  <c r="Q21" i="48"/>
  <c r="R21" i="48"/>
  <c r="S21" i="48"/>
  <c r="T21" i="48"/>
  <c r="U21" i="48"/>
  <c r="V21" i="48"/>
  <c r="W21" i="48"/>
  <c r="C26" i="48"/>
  <c r="G27" i="48"/>
  <c r="H27" i="48"/>
  <c r="I27" i="48"/>
  <c r="J27" i="48"/>
  <c r="K27" i="48"/>
  <c r="L27" i="48"/>
  <c r="M27" i="48"/>
  <c r="N27" i="48"/>
  <c r="P27" i="48"/>
  <c r="Q27" i="48"/>
  <c r="R27" i="48"/>
  <c r="S27" i="48"/>
  <c r="T27" i="48"/>
  <c r="U27" i="48"/>
  <c r="V27" i="48"/>
  <c r="W27" i="48"/>
  <c r="G29" i="48"/>
  <c r="H29" i="48"/>
  <c r="I29" i="48"/>
  <c r="J29" i="48"/>
  <c r="K29" i="48"/>
  <c r="L29" i="48"/>
  <c r="M29" i="48"/>
  <c r="N29" i="48"/>
  <c r="P29" i="48"/>
  <c r="Q29" i="48"/>
  <c r="R29" i="48"/>
  <c r="S29" i="48"/>
  <c r="T29" i="48"/>
  <c r="U29" i="48"/>
  <c r="V29" i="48"/>
  <c r="W29" i="48"/>
  <c r="G30" i="48"/>
  <c r="H30" i="48"/>
  <c r="I30" i="48"/>
  <c r="J30" i="48"/>
  <c r="K30" i="48"/>
  <c r="L30" i="48"/>
  <c r="M30" i="48"/>
  <c r="N30" i="48"/>
  <c r="P30" i="48"/>
  <c r="Q30" i="48"/>
  <c r="R30" i="48"/>
  <c r="S30" i="48"/>
  <c r="T30" i="48"/>
  <c r="U30" i="48"/>
  <c r="V30" i="48"/>
  <c r="W30" i="48"/>
  <c r="G31" i="48"/>
  <c r="H31" i="48"/>
  <c r="I31" i="48"/>
  <c r="J31" i="48"/>
  <c r="K31" i="48"/>
  <c r="L31" i="48"/>
  <c r="M31" i="48"/>
  <c r="N31" i="48"/>
  <c r="P31" i="48"/>
  <c r="Q31" i="48"/>
  <c r="R31" i="48"/>
  <c r="S31" i="48"/>
  <c r="T31" i="48"/>
  <c r="U31" i="48"/>
  <c r="V31" i="48"/>
  <c r="W31" i="48"/>
  <c r="K33" i="48"/>
  <c r="L33" i="48"/>
  <c r="M33" i="48"/>
  <c r="N33" i="48"/>
  <c r="P33" i="48"/>
  <c r="Q33" i="48"/>
  <c r="R33" i="48"/>
  <c r="S33" i="48"/>
  <c r="T33" i="48"/>
  <c r="U33" i="48"/>
  <c r="V33" i="48"/>
  <c r="W33" i="48"/>
  <c r="C38" i="48"/>
  <c r="G39" i="48"/>
  <c r="H39" i="48"/>
  <c r="I39" i="48"/>
  <c r="J39" i="48"/>
  <c r="K39" i="48"/>
  <c r="L39" i="48"/>
  <c r="M39" i="48"/>
  <c r="N39" i="48"/>
  <c r="P39" i="48"/>
  <c r="Q39" i="48"/>
  <c r="R39" i="48"/>
  <c r="S39" i="48"/>
  <c r="T39" i="48"/>
  <c r="U39" i="48"/>
  <c r="V39" i="48"/>
  <c r="W39" i="48"/>
  <c r="G41" i="48"/>
  <c r="H41" i="48"/>
  <c r="I41" i="48"/>
  <c r="J41" i="48"/>
  <c r="K41" i="48"/>
  <c r="L41" i="48"/>
  <c r="M41" i="48"/>
  <c r="N41" i="48"/>
  <c r="P41" i="48"/>
  <c r="Q41" i="48"/>
  <c r="R41" i="48"/>
  <c r="S41" i="48"/>
  <c r="T41" i="48"/>
  <c r="U41" i="48"/>
  <c r="V41" i="48"/>
  <c r="W41" i="48"/>
  <c r="G42" i="48"/>
  <c r="H42" i="48"/>
  <c r="I42" i="48"/>
  <c r="J42" i="48"/>
  <c r="K42" i="48"/>
  <c r="L42" i="48"/>
  <c r="M42" i="48"/>
  <c r="N42" i="48"/>
  <c r="P42" i="48"/>
  <c r="Q42" i="48"/>
  <c r="R42" i="48"/>
  <c r="S42" i="48"/>
  <c r="T42" i="48"/>
  <c r="U42" i="48"/>
  <c r="V42" i="48"/>
  <c r="W42" i="48"/>
  <c r="G43" i="48"/>
  <c r="H43" i="48"/>
  <c r="I43" i="48"/>
  <c r="J43" i="48"/>
  <c r="K43" i="48"/>
  <c r="L43" i="48"/>
  <c r="M43" i="48"/>
  <c r="N43" i="48"/>
  <c r="P43" i="48"/>
  <c r="Q43" i="48"/>
  <c r="R43" i="48"/>
  <c r="S43" i="48"/>
  <c r="T43" i="48"/>
  <c r="U43" i="48"/>
  <c r="V43" i="48"/>
  <c r="W43" i="48"/>
  <c r="K45" i="48"/>
  <c r="L45" i="48"/>
  <c r="M45" i="48"/>
  <c r="N45" i="48"/>
  <c r="P45" i="48"/>
  <c r="Q45" i="48"/>
  <c r="R45" i="48"/>
  <c r="S45" i="48"/>
  <c r="T45" i="48"/>
  <c r="U45" i="48"/>
  <c r="V45" i="48"/>
  <c r="W45" i="48"/>
  <c r="C50" i="48"/>
  <c r="G51" i="48"/>
  <c r="H51" i="48"/>
  <c r="I51" i="48"/>
  <c r="J51" i="48"/>
  <c r="K51" i="48"/>
  <c r="L51" i="48"/>
  <c r="M51" i="48"/>
  <c r="N51" i="48"/>
  <c r="P51" i="48"/>
  <c r="Q51" i="48"/>
  <c r="R51" i="48"/>
  <c r="S51" i="48"/>
  <c r="T51" i="48"/>
  <c r="U51" i="48"/>
  <c r="V51" i="48"/>
  <c r="W51" i="48"/>
  <c r="G53" i="48"/>
  <c r="H53" i="48"/>
  <c r="I53" i="48"/>
  <c r="J53" i="48"/>
  <c r="K53" i="48"/>
  <c r="L53" i="48"/>
  <c r="M53" i="48"/>
  <c r="N53" i="48"/>
  <c r="P53" i="48"/>
  <c r="Q53" i="48"/>
  <c r="R53" i="48"/>
  <c r="S53" i="48"/>
  <c r="T53" i="48"/>
  <c r="U53" i="48"/>
  <c r="V53" i="48"/>
  <c r="W53" i="48"/>
  <c r="G54" i="48"/>
  <c r="H54" i="48"/>
  <c r="I54" i="48"/>
  <c r="J54" i="48"/>
  <c r="K54" i="48"/>
  <c r="L54" i="48"/>
  <c r="M54" i="48"/>
  <c r="N54" i="48"/>
  <c r="P54" i="48"/>
  <c r="Q54" i="48"/>
  <c r="R54" i="48"/>
  <c r="S54" i="48"/>
  <c r="T54" i="48"/>
  <c r="U54" i="48"/>
  <c r="V54" i="48"/>
  <c r="W54" i="48"/>
  <c r="G55" i="48"/>
  <c r="H55" i="48"/>
  <c r="I55" i="48"/>
  <c r="J55" i="48"/>
  <c r="K55" i="48"/>
  <c r="L55" i="48"/>
  <c r="M55" i="48"/>
  <c r="N55" i="48"/>
  <c r="P55" i="48"/>
  <c r="Q55" i="48"/>
  <c r="R55" i="48"/>
  <c r="S55" i="48"/>
  <c r="T55" i="48"/>
  <c r="U55" i="48"/>
  <c r="V55" i="48"/>
  <c r="W55" i="48"/>
  <c r="K57" i="48"/>
  <c r="L57" i="48"/>
  <c r="M57" i="48"/>
  <c r="N57" i="48"/>
  <c r="P57" i="48"/>
  <c r="Q57" i="48"/>
  <c r="R57" i="48"/>
  <c r="S57" i="48"/>
  <c r="T57" i="48"/>
  <c r="U57" i="48"/>
  <c r="V57" i="48"/>
  <c r="W57" i="48"/>
  <c r="C62" i="48"/>
  <c r="G63" i="48"/>
  <c r="H63" i="48"/>
  <c r="I63" i="48"/>
  <c r="J63" i="48"/>
  <c r="K63" i="48"/>
  <c r="L63" i="48"/>
  <c r="M63" i="48"/>
  <c r="N63" i="48"/>
  <c r="P63" i="48"/>
  <c r="Q63" i="48"/>
  <c r="R63" i="48"/>
  <c r="S63" i="48"/>
  <c r="T63" i="48"/>
  <c r="U63" i="48"/>
  <c r="V63" i="48"/>
  <c r="W63" i="48"/>
  <c r="G65" i="48"/>
  <c r="H65" i="48"/>
  <c r="I65" i="48"/>
  <c r="J65" i="48"/>
  <c r="K65" i="48"/>
  <c r="L65" i="48"/>
  <c r="M65" i="48"/>
  <c r="N65" i="48"/>
  <c r="P65" i="48"/>
  <c r="Q65" i="48"/>
  <c r="R65" i="48"/>
  <c r="S65" i="48"/>
  <c r="T65" i="48"/>
  <c r="U65" i="48"/>
  <c r="V65" i="48"/>
  <c r="W65" i="48"/>
  <c r="G66" i="48"/>
  <c r="H66" i="48"/>
  <c r="I66" i="48"/>
  <c r="J66" i="48"/>
  <c r="K66" i="48"/>
  <c r="L66" i="48"/>
  <c r="M66" i="48"/>
  <c r="N66" i="48"/>
  <c r="P66" i="48"/>
  <c r="Q66" i="48"/>
  <c r="R66" i="48"/>
  <c r="S66" i="48"/>
  <c r="T66" i="48"/>
  <c r="U66" i="48"/>
  <c r="V66" i="48"/>
  <c r="W66" i="48"/>
  <c r="G67" i="48"/>
  <c r="H67" i="48"/>
  <c r="I67" i="48"/>
  <c r="J67" i="48"/>
  <c r="K67" i="48"/>
  <c r="L67" i="48"/>
  <c r="M67" i="48"/>
  <c r="N67" i="48"/>
  <c r="P67" i="48"/>
  <c r="Q67" i="48"/>
  <c r="R67" i="48"/>
  <c r="S67" i="48"/>
  <c r="T67" i="48"/>
  <c r="U67" i="48"/>
  <c r="V67" i="48"/>
  <c r="W67" i="48"/>
  <c r="K69" i="48"/>
  <c r="L69" i="48"/>
  <c r="M69" i="48"/>
  <c r="N69" i="48"/>
  <c r="P69" i="48"/>
  <c r="Q69" i="48"/>
  <c r="R69" i="48"/>
  <c r="S69" i="48"/>
  <c r="T69" i="48"/>
  <c r="U69" i="48"/>
  <c r="V69" i="48"/>
  <c r="W69" i="48"/>
  <c r="C74" i="48"/>
  <c r="G75" i="48"/>
  <c r="H75" i="48"/>
  <c r="I75" i="48"/>
  <c r="J75" i="48"/>
  <c r="K75" i="48"/>
  <c r="L75" i="48"/>
  <c r="M75" i="48"/>
  <c r="N75" i="48"/>
  <c r="P75" i="48"/>
  <c r="Q75" i="48"/>
  <c r="R75" i="48"/>
  <c r="S75" i="48"/>
  <c r="T75" i="48"/>
  <c r="U75" i="48"/>
  <c r="V75" i="48"/>
  <c r="W75" i="48"/>
  <c r="G77" i="48"/>
  <c r="H77" i="48"/>
  <c r="I77" i="48"/>
  <c r="J77" i="48"/>
  <c r="K77" i="48"/>
  <c r="L77" i="48"/>
  <c r="M77" i="48"/>
  <c r="N77" i="48"/>
  <c r="P77" i="48"/>
  <c r="Q77" i="48"/>
  <c r="R77" i="48"/>
  <c r="S77" i="48"/>
  <c r="T77" i="48"/>
  <c r="U77" i="48"/>
  <c r="V77" i="48"/>
  <c r="W77" i="48"/>
  <c r="G78" i="48"/>
  <c r="H78" i="48"/>
  <c r="I78" i="48"/>
  <c r="J78" i="48"/>
  <c r="K78" i="48"/>
  <c r="L78" i="48"/>
  <c r="M78" i="48"/>
  <c r="N78" i="48"/>
  <c r="P78" i="48"/>
  <c r="Q78" i="48"/>
  <c r="R78" i="48"/>
  <c r="S78" i="48"/>
  <c r="T78" i="48"/>
  <c r="U78" i="48"/>
  <c r="V78" i="48"/>
  <c r="W78" i="48"/>
  <c r="G79" i="48"/>
  <c r="H79" i="48"/>
  <c r="I79" i="48"/>
  <c r="J79" i="48"/>
  <c r="K79" i="48"/>
  <c r="L79" i="48"/>
  <c r="M79" i="48"/>
  <c r="N79" i="48"/>
  <c r="P79" i="48"/>
  <c r="Q79" i="48"/>
  <c r="R79" i="48"/>
  <c r="S79" i="48"/>
  <c r="T79" i="48"/>
  <c r="U79" i="48"/>
  <c r="V79" i="48"/>
  <c r="W79" i="48"/>
  <c r="K81" i="48"/>
  <c r="L81" i="48"/>
  <c r="M81" i="48"/>
  <c r="N81" i="48"/>
  <c r="P81" i="48"/>
  <c r="Q81" i="48"/>
  <c r="R81" i="48"/>
  <c r="S81" i="48"/>
  <c r="T81" i="48"/>
  <c r="U81" i="48"/>
  <c r="V81" i="48"/>
  <c r="W81" i="48"/>
  <c r="C86" i="48"/>
  <c r="G87" i="48"/>
  <c r="H87" i="48"/>
  <c r="I87" i="48"/>
  <c r="J87" i="48"/>
  <c r="K87" i="48"/>
  <c r="L87" i="48"/>
  <c r="M87" i="48"/>
  <c r="N87" i="48"/>
  <c r="P87" i="48"/>
  <c r="Q87" i="48"/>
  <c r="R87" i="48"/>
  <c r="S87" i="48"/>
  <c r="T87" i="48"/>
  <c r="U87" i="48"/>
  <c r="V87" i="48"/>
  <c r="W87" i="48"/>
  <c r="G89" i="48"/>
  <c r="H89" i="48"/>
  <c r="I89" i="48"/>
  <c r="J89" i="48"/>
  <c r="K89" i="48"/>
  <c r="L89" i="48"/>
  <c r="M89" i="48"/>
  <c r="N89" i="48"/>
  <c r="P89" i="48"/>
  <c r="Q89" i="48"/>
  <c r="R89" i="48"/>
  <c r="S89" i="48"/>
  <c r="T89" i="48"/>
  <c r="U89" i="48"/>
  <c r="V89" i="48"/>
  <c r="W89" i="48"/>
  <c r="G90" i="48"/>
  <c r="H90" i="48"/>
  <c r="I90" i="48"/>
  <c r="J90" i="48"/>
  <c r="K90" i="48"/>
  <c r="L90" i="48"/>
  <c r="M90" i="48"/>
  <c r="N90" i="48"/>
  <c r="P90" i="48"/>
  <c r="Q90" i="48"/>
  <c r="R90" i="48"/>
  <c r="S90" i="48"/>
  <c r="T90" i="48"/>
  <c r="U90" i="48"/>
  <c r="V90" i="48"/>
  <c r="W90" i="48"/>
  <c r="G91" i="48"/>
  <c r="H91" i="48"/>
  <c r="I91" i="48"/>
  <c r="J91" i="48"/>
  <c r="K91" i="48"/>
  <c r="L91" i="48"/>
  <c r="M91" i="48"/>
  <c r="N91" i="48"/>
  <c r="P91" i="48"/>
  <c r="Q91" i="48"/>
  <c r="R91" i="48"/>
  <c r="S91" i="48"/>
  <c r="T91" i="48"/>
  <c r="U91" i="48"/>
  <c r="V91" i="48"/>
  <c r="W91" i="48"/>
  <c r="K93" i="48"/>
  <c r="L93" i="48"/>
  <c r="M93" i="48"/>
  <c r="N93" i="48"/>
  <c r="P93" i="48"/>
  <c r="Q93" i="48"/>
  <c r="R93" i="48"/>
  <c r="S93" i="48"/>
  <c r="T93" i="48"/>
  <c r="U93" i="48"/>
  <c r="V93" i="48"/>
  <c r="W93" i="48"/>
  <c r="C98" i="48"/>
  <c r="G99" i="48"/>
  <c r="H99" i="48"/>
  <c r="I99" i="48"/>
  <c r="J99" i="48"/>
  <c r="K99" i="48"/>
  <c r="L99" i="48"/>
  <c r="M99" i="48"/>
  <c r="N99" i="48"/>
  <c r="P99" i="48"/>
  <c r="Q99" i="48"/>
  <c r="R99" i="48"/>
  <c r="S99" i="48"/>
  <c r="T99" i="48"/>
  <c r="U99" i="48"/>
  <c r="V99" i="48"/>
  <c r="W99" i="48"/>
  <c r="G101" i="48"/>
  <c r="H101" i="48"/>
  <c r="I101" i="48"/>
  <c r="J101" i="48"/>
  <c r="K101" i="48"/>
  <c r="L101" i="48"/>
  <c r="M101" i="48"/>
  <c r="N101" i="48"/>
  <c r="P101" i="48"/>
  <c r="Q101" i="48"/>
  <c r="R101" i="48"/>
  <c r="S101" i="48"/>
  <c r="T101" i="48"/>
  <c r="U101" i="48"/>
  <c r="V101" i="48"/>
  <c r="W101" i="48"/>
  <c r="G102" i="48"/>
  <c r="H102" i="48"/>
  <c r="I102" i="48"/>
  <c r="J102" i="48"/>
  <c r="K102" i="48"/>
  <c r="L102" i="48"/>
  <c r="M102" i="48"/>
  <c r="N102" i="48"/>
  <c r="P102" i="48"/>
  <c r="Q102" i="48"/>
  <c r="R102" i="48"/>
  <c r="S102" i="48"/>
  <c r="T102" i="48"/>
  <c r="U102" i="48"/>
  <c r="V102" i="48"/>
  <c r="W102" i="48"/>
  <c r="G103" i="48"/>
  <c r="H103" i="48"/>
  <c r="I103" i="48"/>
  <c r="J103" i="48"/>
  <c r="K103" i="48"/>
  <c r="L103" i="48"/>
  <c r="M103" i="48"/>
  <c r="N103" i="48"/>
  <c r="P103" i="48"/>
  <c r="Q103" i="48"/>
  <c r="R103" i="48"/>
  <c r="S103" i="48"/>
  <c r="T103" i="48"/>
  <c r="U103" i="48"/>
  <c r="V103" i="48"/>
  <c r="W103" i="48"/>
  <c r="K105" i="48"/>
  <c r="L105" i="48"/>
  <c r="M105" i="48"/>
  <c r="N105" i="48"/>
  <c r="P105" i="48"/>
  <c r="Q105" i="48"/>
  <c r="R105" i="48"/>
  <c r="S105" i="48"/>
  <c r="T105" i="48"/>
  <c r="U105" i="48"/>
  <c r="V105" i="48"/>
  <c r="W105" i="48"/>
  <c r="C110" i="48"/>
  <c r="G111" i="48"/>
  <c r="H111" i="48"/>
  <c r="I111" i="48"/>
  <c r="J111" i="48"/>
  <c r="K111" i="48"/>
  <c r="L111" i="48"/>
  <c r="M111" i="48"/>
  <c r="N111" i="48"/>
  <c r="P111" i="48"/>
  <c r="Q111" i="48"/>
  <c r="R111" i="48"/>
  <c r="S111" i="48"/>
  <c r="T111" i="48"/>
  <c r="U111" i="48"/>
  <c r="V111" i="48"/>
  <c r="W111" i="48"/>
  <c r="G113" i="48"/>
  <c r="H113" i="48"/>
  <c r="I113" i="48"/>
  <c r="J113" i="48"/>
  <c r="K113" i="48"/>
  <c r="L113" i="48"/>
  <c r="M113" i="48"/>
  <c r="N113" i="48"/>
  <c r="P113" i="48"/>
  <c r="Q113" i="48"/>
  <c r="R113" i="48"/>
  <c r="S113" i="48"/>
  <c r="T113" i="48"/>
  <c r="U113" i="48"/>
  <c r="V113" i="48"/>
  <c r="W113" i="48"/>
  <c r="G114" i="48"/>
  <c r="H114" i="48"/>
  <c r="I114" i="48"/>
  <c r="J114" i="48"/>
  <c r="K114" i="48"/>
  <c r="L114" i="48"/>
  <c r="M114" i="48"/>
  <c r="N114" i="48"/>
  <c r="P114" i="48"/>
  <c r="Q114" i="48"/>
  <c r="R114" i="48"/>
  <c r="S114" i="48"/>
  <c r="T114" i="48"/>
  <c r="U114" i="48"/>
  <c r="V114" i="48"/>
  <c r="W114" i="48"/>
  <c r="G115" i="48"/>
  <c r="H115" i="48"/>
  <c r="I115" i="48"/>
  <c r="J115" i="48"/>
  <c r="K115" i="48"/>
  <c r="L115" i="48"/>
  <c r="M115" i="48"/>
  <c r="N115" i="48"/>
  <c r="P115" i="48"/>
  <c r="Q115" i="48"/>
  <c r="R115" i="48"/>
  <c r="S115" i="48"/>
  <c r="T115" i="48"/>
  <c r="U115" i="48"/>
  <c r="V115" i="48"/>
  <c r="W115" i="48"/>
  <c r="K117" i="48"/>
  <c r="L117" i="48"/>
  <c r="M117" i="48"/>
  <c r="N117" i="48"/>
  <c r="P117" i="48"/>
  <c r="Q117" i="48"/>
  <c r="R117" i="48"/>
  <c r="S117" i="48"/>
  <c r="T117" i="48"/>
  <c r="U117" i="48"/>
  <c r="V117" i="48"/>
  <c r="W117" i="48"/>
  <c r="C122" i="48"/>
  <c r="G123" i="48"/>
  <c r="H123" i="48"/>
  <c r="I123" i="48"/>
  <c r="J123" i="48"/>
  <c r="K123" i="48"/>
  <c r="L123" i="48"/>
  <c r="M123" i="48"/>
  <c r="N123" i="48"/>
  <c r="P123" i="48"/>
  <c r="Q123" i="48"/>
  <c r="R123" i="48"/>
  <c r="S123" i="48"/>
  <c r="T123" i="48"/>
  <c r="U123" i="48"/>
  <c r="V123" i="48"/>
  <c r="W123" i="48"/>
  <c r="G125" i="48"/>
  <c r="H125" i="48"/>
  <c r="I125" i="48"/>
  <c r="J125" i="48"/>
  <c r="K125" i="48"/>
  <c r="L125" i="48"/>
  <c r="M125" i="48"/>
  <c r="N125" i="48"/>
  <c r="P125" i="48"/>
  <c r="Q125" i="48"/>
  <c r="R125" i="48"/>
  <c r="S125" i="48"/>
  <c r="T125" i="48"/>
  <c r="U125" i="48"/>
  <c r="V125" i="48"/>
  <c r="W125" i="48"/>
  <c r="G126" i="48"/>
  <c r="H126" i="48"/>
  <c r="I126" i="48"/>
  <c r="J126" i="48"/>
  <c r="K126" i="48"/>
  <c r="L126" i="48"/>
  <c r="M126" i="48"/>
  <c r="N126" i="48"/>
  <c r="P126" i="48"/>
  <c r="Q126" i="48"/>
  <c r="R126" i="48"/>
  <c r="S126" i="48"/>
  <c r="T126" i="48"/>
  <c r="U126" i="48"/>
  <c r="V126" i="48"/>
  <c r="W126" i="48"/>
  <c r="G127" i="48"/>
  <c r="H127" i="48"/>
  <c r="I127" i="48"/>
  <c r="J127" i="48"/>
  <c r="K127" i="48"/>
  <c r="L127" i="48"/>
  <c r="M127" i="48"/>
  <c r="N127" i="48"/>
  <c r="P127" i="48"/>
  <c r="Q127" i="48"/>
  <c r="R127" i="48"/>
  <c r="S127" i="48"/>
  <c r="T127" i="48"/>
  <c r="U127" i="48"/>
  <c r="V127" i="48"/>
  <c r="W127" i="48"/>
  <c r="K129" i="48"/>
  <c r="L129" i="48"/>
  <c r="M129" i="48"/>
  <c r="N129" i="48"/>
  <c r="P129" i="48"/>
  <c r="Q129" i="48"/>
  <c r="R129" i="48"/>
  <c r="S129" i="48"/>
  <c r="T129" i="48"/>
  <c r="U129" i="48"/>
  <c r="V129" i="48"/>
  <c r="W129" i="48"/>
  <c r="C134" i="48"/>
  <c r="G135" i="48"/>
  <c r="H135" i="48"/>
  <c r="I135" i="48"/>
  <c r="J135" i="48"/>
  <c r="K135" i="48"/>
  <c r="L135" i="48"/>
  <c r="M135" i="48"/>
  <c r="N135" i="48"/>
  <c r="P135" i="48"/>
  <c r="Q135" i="48"/>
  <c r="R135" i="48"/>
  <c r="S135" i="48"/>
  <c r="T135" i="48"/>
  <c r="U135" i="48"/>
  <c r="V135" i="48"/>
  <c r="W135" i="48"/>
  <c r="G137" i="48"/>
  <c r="H137" i="48"/>
  <c r="I137" i="48"/>
  <c r="J137" i="48"/>
  <c r="K137" i="48"/>
  <c r="L137" i="48"/>
  <c r="M137" i="48"/>
  <c r="N137" i="48"/>
  <c r="P137" i="48"/>
  <c r="Q137" i="48"/>
  <c r="R137" i="48"/>
  <c r="S137" i="48"/>
  <c r="T137" i="48"/>
  <c r="U137" i="48"/>
  <c r="V137" i="48"/>
  <c r="W137" i="48"/>
  <c r="G138" i="48"/>
  <c r="H138" i="48"/>
  <c r="I138" i="48"/>
  <c r="J138" i="48"/>
  <c r="K138" i="48"/>
  <c r="L138" i="48"/>
  <c r="M138" i="48"/>
  <c r="N138" i="48"/>
  <c r="P138" i="48"/>
  <c r="Q138" i="48"/>
  <c r="R138" i="48"/>
  <c r="S138" i="48"/>
  <c r="T138" i="48"/>
  <c r="U138" i="48"/>
  <c r="V138" i="48"/>
  <c r="W138" i="48"/>
  <c r="G139" i="48"/>
  <c r="H139" i="48"/>
  <c r="I139" i="48"/>
  <c r="J139" i="48"/>
  <c r="K139" i="48"/>
  <c r="L139" i="48"/>
  <c r="M139" i="48"/>
  <c r="N139" i="48"/>
  <c r="P139" i="48"/>
  <c r="Q139" i="48"/>
  <c r="R139" i="48"/>
  <c r="S139" i="48"/>
  <c r="T139" i="48"/>
  <c r="U139" i="48"/>
  <c r="V139" i="48"/>
  <c r="W139" i="48"/>
  <c r="K141" i="48"/>
  <c r="L141" i="48"/>
  <c r="M141" i="48"/>
  <c r="N141" i="48"/>
  <c r="P141" i="48"/>
  <c r="Q141" i="48"/>
  <c r="R141" i="48"/>
  <c r="S141" i="48"/>
  <c r="T141" i="48"/>
  <c r="U141" i="48"/>
  <c r="V141" i="48"/>
  <c r="W141" i="48"/>
  <c r="C146" i="48"/>
  <c r="G147" i="48"/>
  <c r="H147" i="48"/>
  <c r="I147" i="48"/>
  <c r="J147" i="48"/>
  <c r="K147" i="48"/>
  <c r="L147" i="48"/>
  <c r="M147" i="48"/>
  <c r="N147" i="48"/>
  <c r="P147" i="48"/>
  <c r="Q147" i="48"/>
  <c r="R147" i="48"/>
  <c r="S147" i="48"/>
  <c r="T147" i="48"/>
  <c r="U147" i="48"/>
  <c r="V147" i="48"/>
  <c r="W147" i="48"/>
  <c r="G149" i="48"/>
  <c r="H149" i="48"/>
  <c r="I149" i="48"/>
  <c r="J149" i="48"/>
  <c r="K149" i="48"/>
  <c r="L149" i="48"/>
  <c r="M149" i="48"/>
  <c r="N149" i="48"/>
  <c r="P149" i="48"/>
  <c r="Q149" i="48"/>
  <c r="R149" i="48"/>
  <c r="S149" i="48"/>
  <c r="T149" i="48"/>
  <c r="U149" i="48"/>
  <c r="V149" i="48"/>
  <c r="W149" i="48"/>
  <c r="G150" i="48"/>
  <c r="H150" i="48"/>
  <c r="I150" i="48"/>
  <c r="J150" i="48"/>
  <c r="K150" i="48"/>
  <c r="L150" i="48"/>
  <c r="M150" i="48"/>
  <c r="N150" i="48"/>
  <c r="P150" i="48"/>
  <c r="Q150" i="48"/>
  <c r="R150" i="48"/>
  <c r="S150" i="48"/>
  <c r="T150" i="48"/>
  <c r="U150" i="48"/>
  <c r="V150" i="48"/>
  <c r="W150" i="48"/>
  <c r="G151" i="48"/>
  <c r="H151" i="48"/>
  <c r="I151" i="48"/>
  <c r="J151" i="48"/>
  <c r="K151" i="48"/>
  <c r="L151" i="48"/>
  <c r="M151" i="48"/>
  <c r="N151" i="48"/>
  <c r="P151" i="48"/>
  <c r="Q151" i="48"/>
  <c r="R151" i="48"/>
  <c r="S151" i="48"/>
  <c r="T151" i="48"/>
  <c r="U151" i="48"/>
  <c r="V151" i="48"/>
  <c r="W151" i="48"/>
  <c r="K153" i="48"/>
  <c r="L153" i="48"/>
  <c r="M153" i="48"/>
  <c r="N153" i="48"/>
  <c r="P153" i="48"/>
  <c r="Q153" i="48"/>
  <c r="R153" i="48"/>
  <c r="S153" i="48"/>
  <c r="T153" i="48"/>
  <c r="U153" i="48"/>
  <c r="V153" i="48"/>
  <c r="W153" i="48"/>
  <c r="C158" i="48"/>
  <c r="G159" i="48"/>
  <c r="H159" i="48"/>
  <c r="I159" i="48"/>
  <c r="J159" i="48"/>
  <c r="K159" i="48"/>
  <c r="L159" i="48"/>
  <c r="M159" i="48"/>
  <c r="N159" i="48"/>
  <c r="P159" i="48"/>
  <c r="Q159" i="48"/>
  <c r="R159" i="48"/>
  <c r="S159" i="48"/>
  <c r="T159" i="48"/>
  <c r="U159" i="48"/>
  <c r="V159" i="48"/>
  <c r="W159" i="48"/>
  <c r="G161" i="48"/>
  <c r="H161" i="48"/>
  <c r="I161" i="48"/>
  <c r="J161" i="48"/>
  <c r="K161" i="48"/>
  <c r="L161" i="48"/>
  <c r="M161" i="48"/>
  <c r="N161" i="48"/>
  <c r="P161" i="48"/>
  <c r="Q161" i="48"/>
  <c r="R161" i="48"/>
  <c r="S161" i="48"/>
  <c r="T161" i="48"/>
  <c r="U161" i="48"/>
  <c r="V161" i="48"/>
  <c r="W161" i="48"/>
  <c r="G162" i="48"/>
  <c r="H162" i="48"/>
  <c r="I162" i="48"/>
  <c r="J162" i="48"/>
  <c r="K162" i="48"/>
  <c r="L162" i="48"/>
  <c r="M162" i="48"/>
  <c r="N162" i="48"/>
  <c r="P162" i="48"/>
  <c r="Q162" i="48"/>
  <c r="R162" i="48"/>
  <c r="S162" i="48"/>
  <c r="T162" i="48"/>
  <c r="U162" i="48"/>
  <c r="V162" i="48"/>
  <c r="W162" i="48"/>
  <c r="G163" i="48"/>
  <c r="H163" i="48"/>
  <c r="I163" i="48"/>
  <c r="J163" i="48"/>
  <c r="K163" i="48"/>
  <c r="L163" i="48"/>
  <c r="M163" i="48"/>
  <c r="N163" i="48"/>
  <c r="P163" i="48"/>
  <c r="Q163" i="48"/>
  <c r="R163" i="48"/>
  <c r="S163" i="48"/>
  <c r="T163" i="48"/>
  <c r="U163" i="48"/>
  <c r="V163" i="48"/>
  <c r="W163" i="48"/>
  <c r="K165" i="48"/>
  <c r="L165" i="48"/>
  <c r="M165" i="48"/>
  <c r="N165" i="48"/>
  <c r="P165" i="48"/>
  <c r="Q165" i="48"/>
  <c r="R165" i="48"/>
  <c r="S165" i="48"/>
  <c r="T165" i="48"/>
  <c r="U165" i="48"/>
  <c r="V165" i="48"/>
  <c r="W165" i="48"/>
  <c r="C170" i="48"/>
  <c r="G171" i="48"/>
  <c r="H171" i="48"/>
  <c r="I171" i="48"/>
  <c r="J171" i="48"/>
  <c r="K171" i="48"/>
  <c r="L171" i="48"/>
  <c r="M171" i="48"/>
  <c r="N171" i="48"/>
  <c r="P171" i="48"/>
  <c r="Q171" i="48"/>
  <c r="R171" i="48"/>
  <c r="S171" i="48"/>
  <c r="T171" i="48"/>
  <c r="U171" i="48"/>
  <c r="V171" i="48"/>
  <c r="W171" i="48"/>
  <c r="G173" i="48"/>
  <c r="H173" i="48"/>
  <c r="I173" i="48"/>
  <c r="J173" i="48"/>
  <c r="K173" i="48"/>
  <c r="L173" i="48"/>
  <c r="M173" i="48"/>
  <c r="N173" i="48"/>
  <c r="P173" i="48"/>
  <c r="Q173" i="48"/>
  <c r="R173" i="48"/>
  <c r="S173" i="48"/>
  <c r="T173" i="48"/>
  <c r="U173" i="48"/>
  <c r="V173" i="48"/>
  <c r="W173" i="48"/>
  <c r="G174" i="48"/>
  <c r="H174" i="48"/>
  <c r="I174" i="48"/>
  <c r="J174" i="48"/>
  <c r="K174" i="48"/>
  <c r="L174" i="48"/>
  <c r="M174" i="48"/>
  <c r="N174" i="48"/>
  <c r="P174" i="48"/>
  <c r="Q174" i="48"/>
  <c r="R174" i="48"/>
  <c r="S174" i="48"/>
  <c r="T174" i="48"/>
  <c r="U174" i="48"/>
  <c r="V174" i="48"/>
  <c r="W174" i="48"/>
  <c r="G175" i="48"/>
  <c r="H175" i="48"/>
  <c r="I175" i="48"/>
  <c r="J175" i="48"/>
  <c r="K175" i="48"/>
  <c r="L175" i="48"/>
  <c r="M175" i="48"/>
  <c r="N175" i="48"/>
  <c r="P175" i="48"/>
  <c r="Q175" i="48"/>
  <c r="R175" i="48"/>
  <c r="S175" i="48"/>
  <c r="T175" i="48"/>
  <c r="U175" i="48"/>
  <c r="V175" i="48"/>
  <c r="W175" i="48"/>
  <c r="K177" i="48"/>
  <c r="L177" i="48"/>
  <c r="M177" i="48"/>
  <c r="N177" i="48"/>
  <c r="P177" i="48"/>
  <c r="Q177" i="48"/>
  <c r="R177" i="48"/>
  <c r="S177" i="48"/>
  <c r="T177" i="48"/>
  <c r="U177" i="48"/>
  <c r="V177" i="48"/>
  <c r="W177" i="48"/>
  <c r="C182" i="48"/>
  <c r="G184" i="48"/>
  <c r="H184" i="48"/>
  <c r="I184" i="48"/>
  <c r="J184" i="48"/>
  <c r="K184" i="48"/>
  <c r="L184" i="48"/>
  <c r="M184" i="48"/>
  <c r="N184" i="48"/>
  <c r="P184" i="48"/>
  <c r="Q184" i="48"/>
  <c r="R184" i="48"/>
  <c r="S184" i="48"/>
  <c r="T184" i="48"/>
  <c r="U184" i="48"/>
  <c r="V184" i="48"/>
  <c r="W184" i="48"/>
  <c r="N185" i="48"/>
  <c r="Q185" i="48"/>
  <c r="S185" i="48"/>
  <c r="W185" i="48"/>
  <c r="AU30" i="45" s="1"/>
  <c r="G189" i="48"/>
  <c r="H189" i="48"/>
  <c r="I189" i="48"/>
  <c r="J189" i="48"/>
  <c r="C194" i="48"/>
  <c r="T183" i="48" l="1"/>
  <c r="AR28" i="45" s="1"/>
  <c r="W186" i="48"/>
  <c r="AU31" i="45" s="1"/>
  <c r="W187" i="48"/>
  <c r="AU32" i="45" s="1"/>
  <c r="U187" i="48"/>
  <c r="AS32" i="45" s="1"/>
  <c r="L183" i="48"/>
  <c r="V183" i="48"/>
  <c r="AT28" i="45" s="1"/>
  <c r="M183" i="48"/>
  <c r="V185" i="48"/>
  <c r="AT30" i="45" s="1"/>
  <c r="H187" i="48"/>
  <c r="R183" i="48"/>
  <c r="I183" i="48"/>
  <c r="Q187" i="48"/>
  <c r="L187" i="48"/>
  <c r="Q183" i="48"/>
  <c r="H183" i="48"/>
  <c r="K186" i="48"/>
  <c r="P186" i="48"/>
  <c r="G186" i="48"/>
  <c r="L186" i="48"/>
  <c r="V189" i="48"/>
  <c r="AT34" i="45" s="1"/>
  <c r="V187" i="48"/>
  <c r="AT32" i="45" s="1"/>
  <c r="V186" i="48"/>
  <c r="AT31" i="45" s="1"/>
  <c r="W189" i="48"/>
  <c r="AU34" i="45" s="1"/>
  <c r="K189" i="48"/>
  <c r="S189" i="48"/>
  <c r="U189" i="48"/>
  <c r="AS34" i="45" s="1"/>
  <c r="T189" i="48"/>
  <c r="AR34" i="45" s="1"/>
  <c r="N189" i="48"/>
  <c r="R189" i="48"/>
  <c r="P189" i="48"/>
  <c r="P187" i="48"/>
  <c r="G187" i="48"/>
  <c r="M189" i="48"/>
  <c r="T187" i="48"/>
  <c r="AR32" i="45" s="1"/>
  <c r="K187" i="48"/>
  <c r="T185" i="48"/>
  <c r="AR30" i="45" s="1"/>
  <c r="M187" i="48"/>
  <c r="U186" i="48"/>
  <c r="AS31" i="45" s="1"/>
  <c r="U185" i="48"/>
  <c r="AS30" i="45" s="1"/>
  <c r="U183" i="48"/>
  <c r="AS28" i="45" s="1"/>
  <c r="T186" i="48"/>
  <c r="AR31" i="45" s="1"/>
  <c r="W183" i="48"/>
  <c r="AU28" i="45" s="1"/>
  <c r="N183" i="48"/>
  <c r="J183" i="48"/>
  <c r="R187" i="48"/>
  <c r="I187" i="48"/>
  <c r="S183" i="48"/>
  <c r="Q186" i="48"/>
  <c r="H186" i="48"/>
  <c r="P185" i="48"/>
  <c r="K185" i="48"/>
  <c r="G185" i="48"/>
  <c r="Q189" i="48"/>
  <c r="L189" i="48"/>
  <c r="S187" i="48"/>
  <c r="N187" i="48"/>
  <c r="J187" i="48"/>
  <c r="R186" i="48"/>
  <c r="M186" i="48"/>
  <c r="I186" i="48"/>
  <c r="P183" i="48"/>
  <c r="K183" i="48"/>
  <c r="G183" i="48"/>
  <c r="N186" i="48"/>
  <c r="S186" i="48"/>
  <c r="J186" i="48"/>
  <c r="K129" i="55" l="1"/>
  <c r="W129" i="55"/>
  <c r="V129" i="55"/>
  <c r="U129" i="55"/>
  <c r="T129" i="55"/>
  <c r="S129" i="55"/>
  <c r="R129" i="55"/>
  <c r="Q129" i="55"/>
  <c r="P129" i="55"/>
  <c r="N129" i="55"/>
  <c r="M129" i="55"/>
  <c r="L129" i="55"/>
  <c r="AK31" i="45" l="1"/>
  <c r="AL31" i="45"/>
  <c r="AM31" i="45"/>
  <c r="AN31" i="45"/>
  <c r="AO31" i="45"/>
  <c r="AP31" i="45"/>
  <c r="AQ31" i="45"/>
  <c r="AK32" i="45"/>
  <c r="AL32" i="45"/>
  <c r="AM32" i="45"/>
  <c r="AN32" i="45"/>
  <c r="AO32" i="45"/>
  <c r="AP32" i="45"/>
  <c r="AQ32" i="45"/>
  <c r="AK34" i="45"/>
  <c r="AL34" i="45"/>
  <c r="AM34" i="45"/>
  <c r="AN34" i="45"/>
  <c r="AO34" i="45"/>
  <c r="AP34" i="45"/>
  <c r="AQ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H161" i="69"/>
  <c r="I161" i="69"/>
  <c r="J161" i="69"/>
  <c r="K161" i="69"/>
  <c r="L161" i="69"/>
  <c r="M161" i="69"/>
  <c r="N161" i="69"/>
  <c r="P161" i="69"/>
  <c r="Q161" i="69"/>
  <c r="R161" i="69"/>
  <c r="S161" i="69"/>
  <c r="T161" i="69"/>
  <c r="U161" i="69"/>
  <c r="V161" i="69"/>
  <c r="W161" i="69"/>
  <c r="H149" i="69"/>
  <c r="I149" i="69"/>
  <c r="J149" i="69"/>
  <c r="K149" i="69"/>
  <c r="L149" i="69"/>
  <c r="M149" i="69"/>
  <c r="N149" i="69"/>
  <c r="P149" i="69"/>
  <c r="Q149" i="69"/>
  <c r="R149" i="69"/>
  <c r="S149" i="69"/>
  <c r="T149" i="69"/>
  <c r="U149" i="69"/>
  <c r="V149" i="69"/>
  <c r="W149" i="69"/>
  <c r="H137" i="69"/>
  <c r="I137" i="69"/>
  <c r="J137" i="69"/>
  <c r="K137" i="69"/>
  <c r="L137" i="69"/>
  <c r="M137" i="69"/>
  <c r="N137" i="69"/>
  <c r="P137" i="69"/>
  <c r="Q137" i="69"/>
  <c r="R137" i="69"/>
  <c r="S137" i="69"/>
  <c r="T137" i="69"/>
  <c r="U137" i="69"/>
  <c r="V137" i="69"/>
  <c r="W137" i="69"/>
  <c r="H125" i="69"/>
  <c r="I125" i="69"/>
  <c r="J125" i="69"/>
  <c r="K125" i="69"/>
  <c r="L125" i="69"/>
  <c r="M125" i="69"/>
  <c r="N125" i="69"/>
  <c r="P125" i="69"/>
  <c r="Q125" i="69"/>
  <c r="R125" i="69"/>
  <c r="S125" i="69"/>
  <c r="T125" i="69"/>
  <c r="U125" i="69"/>
  <c r="V125" i="69"/>
  <c r="W125" i="69"/>
  <c r="H113" i="69"/>
  <c r="I113" i="69"/>
  <c r="J113" i="69"/>
  <c r="K113" i="69"/>
  <c r="L113" i="69"/>
  <c r="M113" i="69"/>
  <c r="N113" i="69"/>
  <c r="P113" i="69"/>
  <c r="Q113" i="69"/>
  <c r="R113" i="69"/>
  <c r="S113" i="69"/>
  <c r="T113" i="69"/>
  <c r="U113" i="69"/>
  <c r="V113" i="69"/>
  <c r="W113" i="69"/>
  <c r="H101" i="69"/>
  <c r="I101" i="69"/>
  <c r="J101" i="69"/>
  <c r="K101" i="69"/>
  <c r="L101" i="69"/>
  <c r="M101" i="69"/>
  <c r="N101" i="69"/>
  <c r="P101" i="69"/>
  <c r="Q101" i="69"/>
  <c r="R101" i="69"/>
  <c r="S101" i="69"/>
  <c r="T101" i="69"/>
  <c r="U101" i="69"/>
  <c r="V101" i="69"/>
  <c r="W101" i="69"/>
  <c r="H89" i="69"/>
  <c r="I89" i="69"/>
  <c r="J89" i="69"/>
  <c r="K89" i="69"/>
  <c r="L89" i="69"/>
  <c r="M89" i="69"/>
  <c r="N89" i="69"/>
  <c r="P89" i="69"/>
  <c r="Q89" i="69"/>
  <c r="R89" i="69"/>
  <c r="S89" i="69"/>
  <c r="T89" i="69"/>
  <c r="U89" i="69"/>
  <c r="V89" i="69"/>
  <c r="W89" i="69"/>
  <c r="H77" i="69"/>
  <c r="I77" i="69"/>
  <c r="J77" i="69"/>
  <c r="K77" i="69"/>
  <c r="L77" i="69"/>
  <c r="M77" i="69"/>
  <c r="N77" i="69"/>
  <c r="P77" i="69"/>
  <c r="Q77" i="69"/>
  <c r="R77" i="69"/>
  <c r="S77" i="69"/>
  <c r="T77" i="69"/>
  <c r="U77" i="69"/>
  <c r="V77" i="69"/>
  <c r="W77" i="69"/>
  <c r="H65" i="69"/>
  <c r="I65" i="69"/>
  <c r="J65" i="69"/>
  <c r="K65" i="69"/>
  <c r="L65" i="69"/>
  <c r="M65" i="69"/>
  <c r="N65" i="69"/>
  <c r="P65" i="69"/>
  <c r="Q65" i="69"/>
  <c r="R65" i="69"/>
  <c r="S65" i="69"/>
  <c r="T65" i="69"/>
  <c r="U65" i="69"/>
  <c r="V65" i="69"/>
  <c r="W65" i="69"/>
  <c r="H53" i="69"/>
  <c r="I53" i="69"/>
  <c r="J53" i="69"/>
  <c r="K53" i="69"/>
  <c r="L53" i="69"/>
  <c r="M53" i="69"/>
  <c r="N53" i="69"/>
  <c r="P53" i="69"/>
  <c r="Q53" i="69"/>
  <c r="R53" i="69"/>
  <c r="S53" i="69"/>
  <c r="T53" i="69"/>
  <c r="U53" i="69"/>
  <c r="V53" i="69"/>
  <c r="W53" i="69"/>
  <c r="H41" i="69"/>
  <c r="I41" i="69"/>
  <c r="J41" i="69"/>
  <c r="K41" i="69"/>
  <c r="L41" i="69"/>
  <c r="M41" i="69"/>
  <c r="N41" i="69"/>
  <c r="P41" i="69"/>
  <c r="Q41" i="69"/>
  <c r="R41" i="69"/>
  <c r="S41" i="69"/>
  <c r="T41" i="69"/>
  <c r="U41" i="69"/>
  <c r="V41" i="69"/>
  <c r="W41" i="69"/>
  <c r="H29" i="69"/>
  <c r="I29" i="69"/>
  <c r="J29" i="69"/>
  <c r="K29" i="69"/>
  <c r="L29" i="69"/>
  <c r="M29" i="69"/>
  <c r="N29" i="69"/>
  <c r="P29" i="69"/>
  <c r="Q29" i="69"/>
  <c r="R29" i="69"/>
  <c r="S29" i="69"/>
  <c r="T29" i="69"/>
  <c r="U29" i="69"/>
  <c r="V29" i="69"/>
  <c r="W29" i="69"/>
  <c r="H17" i="69"/>
  <c r="I17" i="69"/>
  <c r="J17" i="69"/>
  <c r="K17" i="69"/>
  <c r="K185" i="69" s="1"/>
  <c r="L17" i="69"/>
  <c r="M17" i="69"/>
  <c r="N17" i="69"/>
  <c r="P17" i="69"/>
  <c r="P185" i="69" s="1"/>
  <c r="Q17" i="69"/>
  <c r="R17" i="69"/>
  <c r="R185" i="69" s="1"/>
  <c r="S17" i="69"/>
  <c r="S185" i="69" s="1"/>
  <c r="T17" i="69"/>
  <c r="U17" i="69"/>
  <c r="V17" i="69"/>
  <c r="W17" i="69"/>
  <c r="W185" i="69" s="1"/>
  <c r="AU97" i="45"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H161" i="72"/>
  <c r="I161" i="72"/>
  <c r="J161" i="72"/>
  <c r="K161" i="72"/>
  <c r="L161" i="72"/>
  <c r="M161" i="72"/>
  <c r="N161" i="72"/>
  <c r="P161" i="72"/>
  <c r="Q161" i="72"/>
  <c r="R161" i="72"/>
  <c r="S161" i="72"/>
  <c r="T161" i="72"/>
  <c r="U161" i="72"/>
  <c r="V161" i="72"/>
  <c r="W161" i="72"/>
  <c r="H149" i="72"/>
  <c r="I149" i="72"/>
  <c r="J149" i="72"/>
  <c r="K149" i="72"/>
  <c r="L149" i="72"/>
  <c r="M149" i="72"/>
  <c r="N149" i="72"/>
  <c r="P149" i="72"/>
  <c r="Q149" i="72"/>
  <c r="R149" i="72"/>
  <c r="S149" i="72"/>
  <c r="T149" i="72"/>
  <c r="U149" i="72"/>
  <c r="V149" i="72"/>
  <c r="W149" i="72"/>
  <c r="H137" i="72"/>
  <c r="I137" i="72"/>
  <c r="J137" i="72"/>
  <c r="K137" i="72"/>
  <c r="L137" i="72"/>
  <c r="M137" i="72"/>
  <c r="N137" i="72"/>
  <c r="P137" i="72"/>
  <c r="Q137" i="72"/>
  <c r="R137" i="72"/>
  <c r="S137" i="72"/>
  <c r="T137" i="72"/>
  <c r="U137" i="72"/>
  <c r="V137" i="72"/>
  <c r="W137" i="72"/>
  <c r="H125" i="72"/>
  <c r="I125" i="72"/>
  <c r="J125" i="72"/>
  <c r="K125" i="72"/>
  <c r="L125" i="72"/>
  <c r="M125" i="72"/>
  <c r="N125" i="72"/>
  <c r="P125" i="72"/>
  <c r="Q125" i="72"/>
  <c r="R125" i="72"/>
  <c r="S125" i="72"/>
  <c r="T125" i="72"/>
  <c r="U125" i="72"/>
  <c r="V125" i="72"/>
  <c r="W125" i="72"/>
  <c r="H113" i="72"/>
  <c r="I113" i="72"/>
  <c r="J113" i="72"/>
  <c r="K113" i="72"/>
  <c r="L113" i="72"/>
  <c r="M113" i="72"/>
  <c r="N113" i="72"/>
  <c r="P113" i="72"/>
  <c r="Q113" i="72"/>
  <c r="R113" i="72"/>
  <c r="S113" i="72"/>
  <c r="T113" i="72"/>
  <c r="U113" i="72"/>
  <c r="V113" i="72"/>
  <c r="W113" i="72"/>
  <c r="H101" i="72"/>
  <c r="I101" i="72"/>
  <c r="J101" i="72"/>
  <c r="K101" i="72"/>
  <c r="L101" i="72"/>
  <c r="M101" i="72"/>
  <c r="N101" i="72"/>
  <c r="P101" i="72"/>
  <c r="Q101" i="72"/>
  <c r="R101" i="72"/>
  <c r="S101" i="72"/>
  <c r="T101" i="72"/>
  <c r="U101" i="72"/>
  <c r="V101" i="72"/>
  <c r="W101" i="72"/>
  <c r="H89" i="72"/>
  <c r="I89" i="72"/>
  <c r="J89" i="72"/>
  <c r="K89" i="72"/>
  <c r="L89" i="72"/>
  <c r="M89" i="72"/>
  <c r="N89" i="72"/>
  <c r="P89" i="72"/>
  <c r="Q89" i="72"/>
  <c r="R89" i="72"/>
  <c r="S89" i="72"/>
  <c r="T89" i="72"/>
  <c r="U89" i="72"/>
  <c r="V89" i="72"/>
  <c r="W89" i="72"/>
  <c r="H77" i="72"/>
  <c r="I77" i="72"/>
  <c r="J77" i="72"/>
  <c r="K77" i="72"/>
  <c r="L77" i="72"/>
  <c r="M77" i="72"/>
  <c r="N77" i="72"/>
  <c r="P77" i="72"/>
  <c r="Q77" i="72"/>
  <c r="R77" i="72"/>
  <c r="S77" i="72"/>
  <c r="T77" i="72"/>
  <c r="U77" i="72"/>
  <c r="V77" i="72"/>
  <c r="W77" i="72"/>
  <c r="H65" i="72"/>
  <c r="I65" i="72"/>
  <c r="J65" i="72"/>
  <c r="K65" i="72"/>
  <c r="L65" i="72"/>
  <c r="M65" i="72"/>
  <c r="N65" i="72"/>
  <c r="P65" i="72"/>
  <c r="Q65" i="72"/>
  <c r="R65" i="72"/>
  <c r="S65" i="72"/>
  <c r="T65" i="72"/>
  <c r="U65" i="72"/>
  <c r="V65" i="72"/>
  <c r="W65" i="72"/>
  <c r="H53" i="72"/>
  <c r="I53" i="72"/>
  <c r="J53" i="72"/>
  <c r="K53" i="72"/>
  <c r="L53" i="72"/>
  <c r="M53" i="72"/>
  <c r="N53" i="72"/>
  <c r="P53" i="72"/>
  <c r="Q53" i="72"/>
  <c r="R53" i="72"/>
  <c r="S53" i="72"/>
  <c r="T53" i="72"/>
  <c r="U53" i="72"/>
  <c r="V53" i="72"/>
  <c r="W53" i="72"/>
  <c r="H41" i="72"/>
  <c r="I41" i="72"/>
  <c r="J41" i="72"/>
  <c r="K41" i="72"/>
  <c r="L41" i="72"/>
  <c r="M41" i="72"/>
  <c r="N41" i="72"/>
  <c r="P41" i="72"/>
  <c r="Q41" i="72"/>
  <c r="R41" i="72"/>
  <c r="S41" i="72"/>
  <c r="T41" i="72"/>
  <c r="U41" i="72"/>
  <c r="V41" i="72"/>
  <c r="W41" i="72"/>
  <c r="H29" i="72"/>
  <c r="I29" i="72"/>
  <c r="J29" i="72"/>
  <c r="K29" i="72"/>
  <c r="L29" i="72"/>
  <c r="M29" i="72"/>
  <c r="N29" i="72"/>
  <c r="P29" i="72"/>
  <c r="Q29" i="72"/>
  <c r="R29" i="72"/>
  <c r="S29" i="72"/>
  <c r="T29" i="72"/>
  <c r="U29" i="72"/>
  <c r="V29" i="72"/>
  <c r="W29" i="72"/>
  <c r="H17" i="72"/>
  <c r="H185" i="72" s="1"/>
  <c r="I17" i="72"/>
  <c r="J17" i="72"/>
  <c r="K17" i="72"/>
  <c r="L17" i="72"/>
  <c r="L185" i="72" s="1"/>
  <c r="M17" i="72"/>
  <c r="N17" i="72"/>
  <c r="P17" i="72"/>
  <c r="Q17" i="72"/>
  <c r="Q185" i="72" s="1"/>
  <c r="R17" i="72"/>
  <c r="R185" i="72" s="1"/>
  <c r="S17" i="72"/>
  <c r="S185" i="72" s="1"/>
  <c r="T17" i="72"/>
  <c r="U17" i="72"/>
  <c r="V17" i="72"/>
  <c r="W17" i="72"/>
  <c r="W185" i="72" s="1"/>
  <c r="AU82" i="45"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H161" i="59"/>
  <c r="I161" i="59"/>
  <c r="J161" i="59"/>
  <c r="K161" i="59"/>
  <c r="L161" i="59"/>
  <c r="M161" i="59"/>
  <c r="N161" i="59"/>
  <c r="P161" i="59"/>
  <c r="Q161" i="59"/>
  <c r="R161" i="59"/>
  <c r="S161" i="59"/>
  <c r="T161" i="59"/>
  <c r="U161" i="59"/>
  <c r="V161" i="59"/>
  <c r="W161" i="59"/>
  <c r="H149" i="59"/>
  <c r="I149" i="59"/>
  <c r="J149" i="59"/>
  <c r="K149" i="59"/>
  <c r="L149" i="59"/>
  <c r="M149" i="59"/>
  <c r="N149" i="59"/>
  <c r="P149" i="59"/>
  <c r="Q149" i="59"/>
  <c r="R149" i="59"/>
  <c r="S149" i="59"/>
  <c r="T149" i="59"/>
  <c r="U149" i="59"/>
  <c r="V149" i="59"/>
  <c r="W149" i="59"/>
  <c r="H137" i="59"/>
  <c r="I137" i="59"/>
  <c r="J137" i="59"/>
  <c r="K137" i="59"/>
  <c r="L137" i="59"/>
  <c r="M137" i="59"/>
  <c r="N137" i="59"/>
  <c r="P137" i="59"/>
  <c r="Q137" i="59"/>
  <c r="R137" i="59"/>
  <c r="S137" i="59"/>
  <c r="T137" i="59"/>
  <c r="U137" i="59"/>
  <c r="V137" i="59"/>
  <c r="W137" i="59"/>
  <c r="H125" i="59"/>
  <c r="I125" i="59"/>
  <c r="J125" i="59"/>
  <c r="K125" i="59"/>
  <c r="L125" i="59"/>
  <c r="M125" i="59"/>
  <c r="N125" i="59"/>
  <c r="P125" i="59"/>
  <c r="Q125" i="59"/>
  <c r="R125" i="59"/>
  <c r="S125" i="59"/>
  <c r="T125" i="59"/>
  <c r="U125" i="59"/>
  <c r="V125" i="59"/>
  <c r="W125" i="59"/>
  <c r="H113" i="59"/>
  <c r="I113" i="59"/>
  <c r="J113" i="59"/>
  <c r="K113" i="59"/>
  <c r="L113" i="59"/>
  <c r="M113" i="59"/>
  <c r="N113" i="59"/>
  <c r="P113" i="59"/>
  <c r="Q113" i="59"/>
  <c r="R113" i="59"/>
  <c r="S113" i="59"/>
  <c r="T113" i="59"/>
  <c r="U113" i="59"/>
  <c r="V113" i="59"/>
  <c r="W113" i="59"/>
  <c r="H101" i="59"/>
  <c r="I101" i="59"/>
  <c r="J101" i="59"/>
  <c r="K101" i="59"/>
  <c r="L101" i="59"/>
  <c r="M101" i="59"/>
  <c r="N101" i="59"/>
  <c r="P101" i="59"/>
  <c r="Q101" i="59"/>
  <c r="R101" i="59"/>
  <c r="S101" i="59"/>
  <c r="T101" i="59"/>
  <c r="U101" i="59"/>
  <c r="V101" i="59"/>
  <c r="W101" i="59"/>
  <c r="H89" i="59"/>
  <c r="I89" i="59"/>
  <c r="J89" i="59"/>
  <c r="K89" i="59"/>
  <c r="L89" i="59"/>
  <c r="M89" i="59"/>
  <c r="N89" i="59"/>
  <c r="P89" i="59"/>
  <c r="Q89" i="59"/>
  <c r="R89" i="59"/>
  <c r="S89" i="59"/>
  <c r="T89" i="59"/>
  <c r="U89" i="59"/>
  <c r="V89" i="59"/>
  <c r="W89" i="59"/>
  <c r="H77" i="59"/>
  <c r="I77" i="59"/>
  <c r="J77" i="59"/>
  <c r="K77" i="59"/>
  <c r="L77" i="59"/>
  <c r="M77" i="59"/>
  <c r="N77" i="59"/>
  <c r="P77" i="59"/>
  <c r="Q77" i="59"/>
  <c r="R77" i="59"/>
  <c r="S77" i="59"/>
  <c r="T77" i="59"/>
  <c r="U77" i="59"/>
  <c r="V77" i="59"/>
  <c r="W77" i="59"/>
  <c r="H65" i="59"/>
  <c r="I65" i="59"/>
  <c r="J65" i="59"/>
  <c r="K65" i="59"/>
  <c r="L65" i="59"/>
  <c r="M65" i="59"/>
  <c r="N65" i="59"/>
  <c r="P65" i="59"/>
  <c r="Q65" i="59"/>
  <c r="R65" i="59"/>
  <c r="S65" i="59"/>
  <c r="T65" i="59"/>
  <c r="U65" i="59"/>
  <c r="V65" i="59"/>
  <c r="W65" i="59"/>
  <c r="H53" i="59"/>
  <c r="I53" i="59"/>
  <c r="J53" i="59"/>
  <c r="K53" i="59"/>
  <c r="L53" i="59"/>
  <c r="M53" i="59"/>
  <c r="N53" i="59"/>
  <c r="P53" i="59"/>
  <c r="Q53" i="59"/>
  <c r="R53" i="59"/>
  <c r="S53" i="59"/>
  <c r="T53" i="59"/>
  <c r="U53" i="59"/>
  <c r="V53" i="59"/>
  <c r="W53" i="59"/>
  <c r="H41" i="59"/>
  <c r="I41" i="59"/>
  <c r="J41" i="59"/>
  <c r="K41" i="59"/>
  <c r="L41" i="59"/>
  <c r="M41" i="59"/>
  <c r="N41" i="59"/>
  <c r="P41" i="59"/>
  <c r="Q41" i="59"/>
  <c r="R41" i="59"/>
  <c r="S41" i="59"/>
  <c r="T41" i="59"/>
  <c r="U41" i="59"/>
  <c r="V41" i="59"/>
  <c r="W41" i="59"/>
  <c r="H29" i="59"/>
  <c r="I29" i="59"/>
  <c r="J29" i="59"/>
  <c r="K29" i="59"/>
  <c r="L29" i="59"/>
  <c r="M29" i="59"/>
  <c r="N29" i="59"/>
  <c r="P29" i="59"/>
  <c r="Q29" i="59"/>
  <c r="R29" i="59"/>
  <c r="S29" i="59"/>
  <c r="T29" i="59"/>
  <c r="U29" i="59"/>
  <c r="V29" i="59"/>
  <c r="W29" i="59"/>
  <c r="H17" i="59"/>
  <c r="H185" i="59" s="1"/>
  <c r="I17" i="59"/>
  <c r="J17" i="59"/>
  <c r="K17" i="59"/>
  <c r="L17" i="59"/>
  <c r="M17" i="59"/>
  <c r="N17" i="59"/>
  <c r="P17" i="59"/>
  <c r="P185" i="59" s="1"/>
  <c r="Q17" i="59"/>
  <c r="R17" i="59"/>
  <c r="S17" i="59"/>
  <c r="S185" i="59" s="1"/>
  <c r="AQ15" i="45" s="1"/>
  <c r="T17" i="59"/>
  <c r="U17" i="59"/>
  <c r="V17" i="59"/>
  <c r="W17" i="59"/>
  <c r="W185" i="59" s="1"/>
  <c r="AU15" i="45" s="1"/>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H173" i="52"/>
  <c r="I173" i="52"/>
  <c r="J173" i="52"/>
  <c r="K173" i="52"/>
  <c r="L173" i="52"/>
  <c r="M173" i="52"/>
  <c r="N173" i="52"/>
  <c r="P173" i="52"/>
  <c r="Q173" i="52"/>
  <c r="R173" i="52"/>
  <c r="S173" i="52"/>
  <c r="T173" i="52"/>
  <c r="U173" i="52"/>
  <c r="V173" i="52"/>
  <c r="W173" i="52"/>
  <c r="H161" i="52"/>
  <c r="I161" i="52"/>
  <c r="J161" i="52"/>
  <c r="K161" i="52"/>
  <c r="L161" i="52"/>
  <c r="M161" i="52"/>
  <c r="N161" i="52"/>
  <c r="P161" i="52"/>
  <c r="Q161" i="52"/>
  <c r="R161" i="52"/>
  <c r="S161" i="52"/>
  <c r="T161" i="52"/>
  <c r="U161" i="52"/>
  <c r="V161" i="52"/>
  <c r="W161" i="52"/>
  <c r="H149" i="52"/>
  <c r="I149" i="52"/>
  <c r="J149" i="52"/>
  <c r="K149" i="52"/>
  <c r="L149" i="52"/>
  <c r="M149" i="52"/>
  <c r="N149" i="52"/>
  <c r="P149" i="52"/>
  <c r="Q149" i="52"/>
  <c r="R149" i="52"/>
  <c r="S149" i="52"/>
  <c r="T149" i="52"/>
  <c r="U149" i="52"/>
  <c r="V149" i="52"/>
  <c r="W149" i="52"/>
  <c r="H137" i="52"/>
  <c r="I137" i="52"/>
  <c r="J137" i="52"/>
  <c r="K137" i="52"/>
  <c r="L137" i="52"/>
  <c r="M137" i="52"/>
  <c r="N137" i="52"/>
  <c r="P137" i="52"/>
  <c r="Q137" i="52"/>
  <c r="R137" i="52"/>
  <c r="S137" i="52"/>
  <c r="T137" i="52"/>
  <c r="U137" i="52"/>
  <c r="V137" i="52"/>
  <c r="W137" i="52"/>
  <c r="H125" i="52"/>
  <c r="I125" i="52"/>
  <c r="J125" i="52"/>
  <c r="K125" i="52"/>
  <c r="L125" i="52"/>
  <c r="M125" i="52"/>
  <c r="N125" i="52"/>
  <c r="P125" i="52"/>
  <c r="Q125" i="52"/>
  <c r="R125" i="52"/>
  <c r="S125" i="52"/>
  <c r="T125" i="52"/>
  <c r="U125" i="52"/>
  <c r="V125" i="52"/>
  <c r="W125" i="52"/>
  <c r="H113" i="52"/>
  <c r="I113" i="52"/>
  <c r="J113" i="52"/>
  <c r="K113" i="52"/>
  <c r="L113" i="52"/>
  <c r="M113" i="52"/>
  <c r="N113" i="52"/>
  <c r="P113" i="52"/>
  <c r="Q113" i="52"/>
  <c r="R113" i="52"/>
  <c r="S113" i="52"/>
  <c r="T113" i="52"/>
  <c r="U113" i="52"/>
  <c r="V113" i="52"/>
  <c r="W113" i="52"/>
  <c r="H101" i="52"/>
  <c r="I101" i="52"/>
  <c r="J101" i="52"/>
  <c r="K101" i="52"/>
  <c r="L101" i="52"/>
  <c r="M101" i="52"/>
  <c r="N101" i="52"/>
  <c r="P101" i="52"/>
  <c r="Q101" i="52"/>
  <c r="R101" i="52"/>
  <c r="S101" i="52"/>
  <c r="T101" i="52"/>
  <c r="U101" i="52"/>
  <c r="V101" i="52"/>
  <c r="W101" i="52"/>
  <c r="H89" i="52"/>
  <c r="I89" i="52"/>
  <c r="J89" i="52"/>
  <c r="K89" i="52"/>
  <c r="L89" i="52"/>
  <c r="M89" i="52"/>
  <c r="N89" i="52"/>
  <c r="P89" i="52"/>
  <c r="Q89" i="52"/>
  <c r="R89" i="52"/>
  <c r="S89" i="52"/>
  <c r="T89" i="52"/>
  <c r="U89" i="52"/>
  <c r="V89" i="52"/>
  <c r="W89" i="52"/>
  <c r="H77" i="52"/>
  <c r="I77" i="52"/>
  <c r="J77" i="52"/>
  <c r="K77" i="52"/>
  <c r="L77" i="52"/>
  <c r="M77" i="52"/>
  <c r="N77" i="52"/>
  <c r="P77" i="52"/>
  <c r="Q77" i="52"/>
  <c r="R77" i="52"/>
  <c r="S77" i="52"/>
  <c r="T77" i="52"/>
  <c r="U77" i="52"/>
  <c r="V77" i="52"/>
  <c r="W77" i="52"/>
  <c r="H65" i="52"/>
  <c r="I65" i="52"/>
  <c r="J65" i="52"/>
  <c r="K65" i="52"/>
  <c r="L65" i="52"/>
  <c r="M65" i="52"/>
  <c r="N65" i="52"/>
  <c r="P65" i="52"/>
  <c r="Q65" i="52"/>
  <c r="R65" i="52"/>
  <c r="S65" i="52"/>
  <c r="T65" i="52"/>
  <c r="U65" i="52"/>
  <c r="V65" i="52"/>
  <c r="W65" i="52"/>
  <c r="H53" i="52"/>
  <c r="I53" i="52"/>
  <c r="J53" i="52"/>
  <c r="K53" i="52"/>
  <c r="L53" i="52"/>
  <c r="M53" i="52"/>
  <c r="N53" i="52"/>
  <c r="P53" i="52"/>
  <c r="Q53" i="52"/>
  <c r="R53" i="52"/>
  <c r="S53" i="52"/>
  <c r="T53" i="52"/>
  <c r="U53" i="52"/>
  <c r="V53" i="52"/>
  <c r="W53" i="52"/>
  <c r="H41" i="52"/>
  <c r="I41" i="52"/>
  <c r="J41" i="52"/>
  <c r="K41" i="52"/>
  <c r="L41" i="52"/>
  <c r="M41" i="52"/>
  <c r="N41" i="52"/>
  <c r="P41" i="52"/>
  <c r="Q41" i="52"/>
  <c r="R41" i="52"/>
  <c r="S41" i="52"/>
  <c r="T41" i="52"/>
  <c r="U41" i="52"/>
  <c r="V41" i="52"/>
  <c r="W41" i="52"/>
  <c r="H29" i="52"/>
  <c r="I29" i="52"/>
  <c r="J29" i="52"/>
  <c r="K29" i="52"/>
  <c r="L29" i="52"/>
  <c r="M29" i="52"/>
  <c r="N29" i="52"/>
  <c r="P29" i="52"/>
  <c r="Q29" i="52"/>
  <c r="R29" i="52"/>
  <c r="S29" i="52"/>
  <c r="T29" i="52"/>
  <c r="U29" i="52"/>
  <c r="V29" i="52"/>
  <c r="W29" i="52"/>
  <c r="H17" i="52"/>
  <c r="I17" i="52"/>
  <c r="I185" i="52" s="1"/>
  <c r="J17" i="52"/>
  <c r="K17" i="52"/>
  <c r="L17" i="52"/>
  <c r="M17" i="52"/>
  <c r="M185" i="52" s="1"/>
  <c r="AM64" i="45" s="1"/>
  <c r="N17" i="52"/>
  <c r="P17" i="52"/>
  <c r="Q17" i="52"/>
  <c r="R17" i="52"/>
  <c r="S17" i="52"/>
  <c r="T17" i="52"/>
  <c r="U17" i="52"/>
  <c r="V17" i="52"/>
  <c r="W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H161" i="60"/>
  <c r="I161" i="60"/>
  <c r="J161" i="60"/>
  <c r="K161" i="60"/>
  <c r="L161" i="60"/>
  <c r="M161" i="60"/>
  <c r="N161" i="60"/>
  <c r="P161" i="60"/>
  <c r="Q161" i="60"/>
  <c r="R161" i="60"/>
  <c r="S161" i="60"/>
  <c r="T161" i="60"/>
  <c r="U161" i="60"/>
  <c r="V161" i="60"/>
  <c r="W161" i="60"/>
  <c r="H149" i="60"/>
  <c r="I149" i="60"/>
  <c r="J149" i="60"/>
  <c r="K149" i="60"/>
  <c r="L149" i="60"/>
  <c r="M149" i="60"/>
  <c r="N149" i="60"/>
  <c r="P149" i="60"/>
  <c r="Q149" i="60"/>
  <c r="R149" i="60"/>
  <c r="S149" i="60"/>
  <c r="T149" i="60"/>
  <c r="U149" i="60"/>
  <c r="V149" i="60"/>
  <c r="W149" i="60"/>
  <c r="H137" i="60"/>
  <c r="I137" i="60"/>
  <c r="J137" i="60"/>
  <c r="K137" i="60"/>
  <c r="L137" i="60"/>
  <c r="M137" i="60"/>
  <c r="N137" i="60"/>
  <c r="P137" i="60"/>
  <c r="Q137" i="60"/>
  <c r="R137" i="60"/>
  <c r="S137" i="60"/>
  <c r="T137" i="60"/>
  <c r="U137" i="60"/>
  <c r="V137" i="60"/>
  <c r="W137" i="60"/>
  <c r="H125" i="60"/>
  <c r="I125" i="60"/>
  <c r="J125" i="60"/>
  <c r="K125" i="60"/>
  <c r="L125" i="60"/>
  <c r="M125" i="60"/>
  <c r="N125" i="60"/>
  <c r="P125" i="60"/>
  <c r="Q125" i="60"/>
  <c r="R125" i="60"/>
  <c r="S125" i="60"/>
  <c r="T125" i="60"/>
  <c r="U125" i="60"/>
  <c r="V125" i="60"/>
  <c r="W125" i="60"/>
  <c r="H113" i="60"/>
  <c r="I113" i="60"/>
  <c r="J113" i="60"/>
  <c r="K113" i="60"/>
  <c r="L113" i="60"/>
  <c r="M113" i="60"/>
  <c r="N113" i="60"/>
  <c r="P113" i="60"/>
  <c r="Q113" i="60"/>
  <c r="R113" i="60"/>
  <c r="S113" i="60"/>
  <c r="T113" i="60"/>
  <c r="U113" i="60"/>
  <c r="V113" i="60"/>
  <c r="W113" i="60"/>
  <c r="H101" i="60"/>
  <c r="I101" i="60"/>
  <c r="J101" i="60"/>
  <c r="K101" i="60"/>
  <c r="L101" i="60"/>
  <c r="M101" i="60"/>
  <c r="N101" i="60"/>
  <c r="P101" i="60"/>
  <c r="Q101" i="60"/>
  <c r="R101" i="60"/>
  <c r="S101" i="60"/>
  <c r="T101" i="60"/>
  <c r="U101" i="60"/>
  <c r="V101" i="60"/>
  <c r="W101" i="60"/>
  <c r="H89" i="60"/>
  <c r="I89" i="60"/>
  <c r="J89" i="60"/>
  <c r="K89" i="60"/>
  <c r="L89" i="60"/>
  <c r="M89" i="60"/>
  <c r="N89" i="60"/>
  <c r="P89" i="60"/>
  <c r="Q89" i="60"/>
  <c r="R89" i="60"/>
  <c r="S89" i="60"/>
  <c r="T89" i="60"/>
  <c r="U89" i="60"/>
  <c r="V89" i="60"/>
  <c r="W89" i="60"/>
  <c r="H77" i="60"/>
  <c r="I77" i="60"/>
  <c r="J77" i="60"/>
  <c r="K77" i="60"/>
  <c r="L77" i="60"/>
  <c r="M77" i="60"/>
  <c r="N77" i="60"/>
  <c r="P77" i="60"/>
  <c r="Q77" i="60"/>
  <c r="R77" i="60"/>
  <c r="S77" i="60"/>
  <c r="T77" i="60"/>
  <c r="U77" i="60"/>
  <c r="V77" i="60"/>
  <c r="W77" i="60"/>
  <c r="H65" i="60"/>
  <c r="I65" i="60"/>
  <c r="J65" i="60"/>
  <c r="K65" i="60"/>
  <c r="L65" i="60"/>
  <c r="M65" i="60"/>
  <c r="N65" i="60"/>
  <c r="P65" i="60"/>
  <c r="Q65" i="60"/>
  <c r="R65" i="60"/>
  <c r="S65" i="60"/>
  <c r="T65" i="60"/>
  <c r="U65" i="60"/>
  <c r="V65" i="60"/>
  <c r="W65" i="60"/>
  <c r="H53" i="60"/>
  <c r="I53" i="60"/>
  <c r="J53" i="60"/>
  <c r="K53" i="60"/>
  <c r="L53" i="60"/>
  <c r="M53" i="60"/>
  <c r="N53" i="60"/>
  <c r="P53" i="60"/>
  <c r="Q53" i="60"/>
  <c r="R53" i="60"/>
  <c r="S53" i="60"/>
  <c r="T53" i="60"/>
  <c r="U53" i="60"/>
  <c r="V53" i="60"/>
  <c r="W53" i="60"/>
  <c r="H41" i="60"/>
  <c r="I41" i="60"/>
  <c r="J41" i="60"/>
  <c r="K41" i="60"/>
  <c r="L41" i="60"/>
  <c r="M41" i="60"/>
  <c r="N41" i="60"/>
  <c r="P41" i="60"/>
  <c r="Q41" i="60"/>
  <c r="R41" i="60"/>
  <c r="S41" i="60"/>
  <c r="T41" i="60"/>
  <c r="U41" i="60"/>
  <c r="V41" i="60"/>
  <c r="W41" i="60"/>
  <c r="H29" i="60"/>
  <c r="I29" i="60"/>
  <c r="J29" i="60"/>
  <c r="K29" i="60"/>
  <c r="L29" i="60"/>
  <c r="M29" i="60"/>
  <c r="N29" i="60"/>
  <c r="P29" i="60"/>
  <c r="Q29" i="60"/>
  <c r="R29" i="60"/>
  <c r="S29" i="60"/>
  <c r="T29" i="60"/>
  <c r="U29" i="60"/>
  <c r="V29" i="60"/>
  <c r="W29" i="60"/>
  <c r="H17" i="60"/>
  <c r="I17" i="60"/>
  <c r="J17" i="60"/>
  <c r="K17" i="60"/>
  <c r="L17" i="60"/>
  <c r="M17" i="60"/>
  <c r="N17" i="60"/>
  <c r="P17" i="60"/>
  <c r="P185" i="60" s="1"/>
  <c r="Q17" i="60"/>
  <c r="Q185" i="60" s="1"/>
  <c r="AO49" i="45" s="1"/>
  <c r="R17" i="60"/>
  <c r="S17" i="60"/>
  <c r="T17" i="60"/>
  <c r="U17" i="60"/>
  <c r="V17" i="60"/>
  <c r="W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H161" i="70"/>
  <c r="I161" i="70"/>
  <c r="J161" i="70"/>
  <c r="K161" i="70"/>
  <c r="L161" i="70"/>
  <c r="M161" i="70"/>
  <c r="N161" i="70"/>
  <c r="P161" i="70"/>
  <c r="Q161" i="70"/>
  <c r="R161" i="70"/>
  <c r="S161" i="70"/>
  <c r="T161" i="70"/>
  <c r="U161" i="70"/>
  <c r="V161" i="70"/>
  <c r="W161" i="70"/>
  <c r="H149" i="70"/>
  <c r="I149" i="70"/>
  <c r="J149" i="70"/>
  <c r="K149" i="70"/>
  <c r="L149" i="70"/>
  <c r="M149" i="70"/>
  <c r="N149" i="70"/>
  <c r="P149" i="70"/>
  <c r="Q149" i="70"/>
  <c r="R149" i="70"/>
  <c r="S149" i="70"/>
  <c r="T149" i="70"/>
  <c r="U149" i="70"/>
  <c r="V149" i="70"/>
  <c r="W149" i="70"/>
  <c r="H137" i="70"/>
  <c r="I137" i="70"/>
  <c r="J137" i="70"/>
  <c r="K137" i="70"/>
  <c r="L137" i="70"/>
  <c r="M137" i="70"/>
  <c r="N137" i="70"/>
  <c r="P137" i="70"/>
  <c r="Q137" i="70"/>
  <c r="R137" i="70"/>
  <c r="S137" i="70"/>
  <c r="T137" i="70"/>
  <c r="U137" i="70"/>
  <c r="V137" i="70"/>
  <c r="W137" i="70"/>
  <c r="H125" i="70"/>
  <c r="I125" i="70"/>
  <c r="J125" i="70"/>
  <c r="K125" i="70"/>
  <c r="L125" i="70"/>
  <c r="M125" i="70"/>
  <c r="N125" i="70"/>
  <c r="P125" i="70"/>
  <c r="Q125" i="70"/>
  <c r="R125" i="70"/>
  <c r="S125" i="70"/>
  <c r="T125" i="70"/>
  <c r="U125" i="70"/>
  <c r="V125" i="70"/>
  <c r="W125" i="70"/>
  <c r="H113" i="70"/>
  <c r="I113" i="70"/>
  <c r="J113" i="70"/>
  <c r="K113" i="70"/>
  <c r="L113" i="70"/>
  <c r="M113" i="70"/>
  <c r="N113" i="70"/>
  <c r="P113" i="70"/>
  <c r="Q113" i="70"/>
  <c r="R113" i="70"/>
  <c r="S113" i="70"/>
  <c r="T113" i="70"/>
  <c r="U113" i="70"/>
  <c r="V113" i="70"/>
  <c r="W113" i="70"/>
  <c r="H101" i="70"/>
  <c r="I101" i="70"/>
  <c r="J101" i="70"/>
  <c r="K101" i="70"/>
  <c r="L101" i="70"/>
  <c r="M101" i="70"/>
  <c r="N101" i="70"/>
  <c r="P101" i="70"/>
  <c r="Q101" i="70"/>
  <c r="R101" i="70"/>
  <c r="S101" i="70"/>
  <c r="T101" i="70"/>
  <c r="U101" i="70"/>
  <c r="V101" i="70"/>
  <c r="W101" i="70"/>
  <c r="H89" i="70"/>
  <c r="I89" i="70"/>
  <c r="J89" i="70"/>
  <c r="K89" i="70"/>
  <c r="L89" i="70"/>
  <c r="M89" i="70"/>
  <c r="N89" i="70"/>
  <c r="P89" i="70"/>
  <c r="Q89" i="70"/>
  <c r="R89" i="70"/>
  <c r="S89" i="70"/>
  <c r="T89" i="70"/>
  <c r="U89" i="70"/>
  <c r="V89" i="70"/>
  <c r="W89" i="70"/>
  <c r="H77" i="70"/>
  <c r="I77" i="70"/>
  <c r="J77" i="70"/>
  <c r="K77" i="70"/>
  <c r="L77" i="70"/>
  <c r="M77" i="70"/>
  <c r="N77" i="70"/>
  <c r="P77" i="70"/>
  <c r="Q77" i="70"/>
  <c r="R77" i="70"/>
  <c r="S77" i="70"/>
  <c r="T77" i="70"/>
  <c r="U77" i="70"/>
  <c r="V77" i="70"/>
  <c r="W77" i="70"/>
  <c r="H65" i="70"/>
  <c r="I65" i="70"/>
  <c r="J65" i="70"/>
  <c r="K65" i="70"/>
  <c r="L65" i="70"/>
  <c r="M65" i="70"/>
  <c r="N65" i="70"/>
  <c r="P65" i="70"/>
  <c r="Q65" i="70"/>
  <c r="R65" i="70"/>
  <c r="S65" i="70"/>
  <c r="T65" i="70"/>
  <c r="U65" i="70"/>
  <c r="V65" i="70"/>
  <c r="W65" i="70"/>
  <c r="H53" i="70"/>
  <c r="I53" i="70"/>
  <c r="J53" i="70"/>
  <c r="K53" i="70"/>
  <c r="L53" i="70"/>
  <c r="M53" i="70"/>
  <c r="N53" i="70"/>
  <c r="P53" i="70"/>
  <c r="Q53" i="70"/>
  <c r="R53" i="70"/>
  <c r="S53" i="70"/>
  <c r="T53" i="70"/>
  <c r="U53" i="70"/>
  <c r="V53" i="70"/>
  <c r="W53" i="70"/>
  <c r="H41" i="70"/>
  <c r="I41" i="70"/>
  <c r="J41" i="70"/>
  <c r="K41" i="70"/>
  <c r="L41" i="70"/>
  <c r="M41" i="70"/>
  <c r="N41" i="70"/>
  <c r="P41" i="70"/>
  <c r="Q41" i="70"/>
  <c r="R41" i="70"/>
  <c r="S41" i="70"/>
  <c r="T41" i="70"/>
  <c r="U41" i="70"/>
  <c r="V41" i="70"/>
  <c r="W41" i="70"/>
  <c r="H29" i="70"/>
  <c r="I29" i="70"/>
  <c r="J29" i="70"/>
  <c r="K29" i="70"/>
  <c r="L29" i="70"/>
  <c r="M29" i="70"/>
  <c r="N29" i="70"/>
  <c r="P29" i="70"/>
  <c r="Q29" i="70"/>
  <c r="R29" i="70"/>
  <c r="S29" i="70"/>
  <c r="T29" i="70"/>
  <c r="U29" i="70"/>
  <c r="V29" i="70"/>
  <c r="W29" i="70"/>
  <c r="H17" i="70"/>
  <c r="I17" i="70"/>
  <c r="J17" i="70"/>
  <c r="J185" i="70" s="1"/>
  <c r="K17" i="70"/>
  <c r="K185" i="70" s="1"/>
  <c r="L17" i="70"/>
  <c r="M17" i="70"/>
  <c r="N17" i="70"/>
  <c r="N185" i="70" s="1"/>
  <c r="P17" i="70"/>
  <c r="P185" i="70" s="1"/>
  <c r="Q17" i="70"/>
  <c r="R17" i="70"/>
  <c r="S17" i="70"/>
  <c r="S185" i="70" s="1"/>
  <c r="T17" i="70"/>
  <c r="U17" i="70"/>
  <c r="V17" i="70"/>
  <c r="W17" i="70"/>
  <c r="W185" i="70" s="1"/>
  <c r="AD97" i="45" s="1"/>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H161" i="73"/>
  <c r="I161" i="73"/>
  <c r="J161" i="73"/>
  <c r="K161" i="73"/>
  <c r="L161" i="73"/>
  <c r="M161" i="73"/>
  <c r="N161" i="73"/>
  <c r="P161" i="73"/>
  <c r="Q161" i="73"/>
  <c r="R161" i="73"/>
  <c r="S161" i="73"/>
  <c r="T161" i="73"/>
  <c r="U161" i="73"/>
  <c r="V161" i="73"/>
  <c r="W161" i="73"/>
  <c r="H149" i="73"/>
  <c r="I149" i="73"/>
  <c r="J149" i="73"/>
  <c r="K149" i="73"/>
  <c r="L149" i="73"/>
  <c r="M149" i="73"/>
  <c r="N149" i="73"/>
  <c r="P149" i="73"/>
  <c r="Q149" i="73"/>
  <c r="R149" i="73"/>
  <c r="S149" i="73"/>
  <c r="T149" i="73"/>
  <c r="U149" i="73"/>
  <c r="V149" i="73"/>
  <c r="W149" i="73"/>
  <c r="H137" i="73"/>
  <c r="I137" i="73"/>
  <c r="J137" i="73"/>
  <c r="K137" i="73"/>
  <c r="L137" i="73"/>
  <c r="M137" i="73"/>
  <c r="N137" i="73"/>
  <c r="P137" i="73"/>
  <c r="Q137" i="73"/>
  <c r="R137" i="73"/>
  <c r="S137" i="73"/>
  <c r="T137" i="73"/>
  <c r="U137" i="73"/>
  <c r="V137" i="73"/>
  <c r="W137" i="73"/>
  <c r="H125" i="73"/>
  <c r="I125" i="73"/>
  <c r="J125" i="73"/>
  <c r="K125" i="73"/>
  <c r="L125" i="73"/>
  <c r="M125" i="73"/>
  <c r="N125" i="73"/>
  <c r="P125" i="73"/>
  <c r="Q125" i="73"/>
  <c r="R125" i="73"/>
  <c r="S125" i="73"/>
  <c r="T125" i="73"/>
  <c r="U125" i="73"/>
  <c r="V125" i="73"/>
  <c r="W125" i="73"/>
  <c r="H113" i="73"/>
  <c r="I113" i="73"/>
  <c r="J113" i="73"/>
  <c r="K113" i="73"/>
  <c r="L113" i="73"/>
  <c r="M113" i="73"/>
  <c r="N113" i="73"/>
  <c r="P113" i="73"/>
  <c r="Q113" i="73"/>
  <c r="R113" i="73"/>
  <c r="S113" i="73"/>
  <c r="T113" i="73"/>
  <c r="U113" i="73"/>
  <c r="V113" i="73"/>
  <c r="W113" i="73"/>
  <c r="H101" i="73"/>
  <c r="I101" i="73"/>
  <c r="J101" i="73"/>
  <c r="K101" i="73"/>
  <c r="L101" i="73"/>
  <c r="M101" i="73"/>
  <c r="N101" i="73"/>
  <c r="P101" i="73"/>
  <c r="Q101" i="73"/>
  <c r="R101" i="73"/>
  <c r="S101" i="73"/>
  <c r="T101" i="73"/>
  <c r="U101" i="73"/>
  <c r="V101" i="73"/>
  <c r="W101" i="73"/>
  <c r="H89" i="73"/>
  <c r="I89" i="73"/>
  <c r="J89" i="73"/>
  <c r="K89" i="73"/>
  <c r="L89" i="73"/>
  <c r="M89" i="73"/>
  <c r="N89" i="73"/>
  <c r="P89" i="73"/>
  <c r="Q89" i="73"/>
  <c r="R89" i="73"/>
  <c r="S89" i="73"/>
  <c r="T89" i="73"/>
  <c r="U89" i="73"/>
  <c r="V89" i="73"/>
  <c r="W89" i="73"/>
  <c r="H77" i="73"/>
  <c r="I77" i="73"/>
  <c r="J77" i="73"/>
  <c r="K77" i="73"/>
  <c r="L77" i="73"/>
  <c r="M77" i="73"/>
  <c r="N77" i="73"/>
  <c r="P77" i="73"/>
  <c r="Q77" i="73"/>
  <c r="R77" i="73"/>
  <c r="S77" i="73"/>
  <c r="T77" i="73"/>
  <c r="U77" i="73"/>
  <c r="V77" i="73"/>
  <c r="W77" i="73"/>
  <c r="H65" i="73"/>
  <c r="I65" i="73"/>
  <c r="J65" i="73"/>
  <c r="K65" i="73"/>
  <c r="L65" i="73"/>
  <c r="M65" i="73"/>
  <c r="N65" i="73"/>
  <c r="P65" i="73"/>
  <c r="Q65" i="73"/>
  <c r="R65" i="73"/>
  <c r="S65" i="73"/>
  <c r="T65" i="73"/>
  <c r="U65" i="73"/>
  <c r="V65" i="73"/>
  <c r="W65" i="73"/>
  <c r="H53" i="73"/>
  <c r="I53" i="73"/>
  <c r="J53" i="73"/>
  <c r="K53" i="73"/>
  <c r="L53" i="73"/>
  <c r="M53" i="73"/>
  <c r="N53" i="73"/>
  <c r="P53" i="73"/>
  <c r="Q53" i="73"/>
  <c r="R53" i="73"/>
  <c r="S53" i="73"/>
  <c r="T53" i="73"/>
  <c r="U53" i="73"/>
  <c r="V53" i="73"/>
  <c r="W53" i="73"/>
  <c r="H41" i="73"/>
  <c r="I41" i="73"/>
  <c r="J41" i="73"/>
  <c r="K41" i="73"/>
  <c r="L41" i="73"/>
  <c r="M41" i="73"/>
  <c r="N41" i="73"/>
  <c r="P41" i="73"/>
  <c r="Q41" i="73"/>
  <c r="R41" i="73"/>
  <c r="S41" i="73"/>
  <c r="T41" i="73"/>
  <c r="U41" i="73"/>
  <c r="V41" i="73"/>
  <c r="W41" i="73"/>
  <c r="H29" i="73"/>
  <c r="I29" i="73"/>
  <c r="J29" i="73"/>
  <c r="K29" i="73"/>
  <c r="L29" i="73"/>
  <c r="M29" i="73"/>
  <c r="N29" i="73"/>
  <c r="P29" i="73"/>
  <c r="Q29" i="73"/>
  <c r="R29" i="73"/>
  <c r="S29" i="73"/>
  <c r="T29" i="73"/>
  <c r="U29" i="73"/>
  <c r="V29" i="73"/>
  <c r="W29" i="73"/>
  <c r="H17" i="73"/>
  <c r="I17" i="73"/>
  <c r="I185" i="73" s="1"/>
  <c r="J17" i="73"/>
  <c r="K17" i="73"/>
  <c r="L17" i="73"/>
  <c r="M17" i="73"/>
  <c r="M185" i="73" s="1"/>
  <c r="N17" i="73"/>
  <c r="P17" i="73"/>
  <c r="Q17" i="73"/>
  <c r="R17" i="73"/>
  <c r="S17" i="73"/>
  <c r="T17" i="73"/>
  <c r="U17" i="73"/>
  <c r="V17" i="73"/>
  <c r="W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H161" i="49"/>
  <c r="I161" i="49"/>
  <c r="J161" i="49"/>
  <c r="K161" i="49"/>
  <c r="L161" i="49"/>
  <c r="M161" i="49"/>
  <c r="N161" i="49"/>
  <c r="P161" i="49"/>
  <c r="Q161" i="49"/>
  <c r="R161" i="49"/>
  <c r="S161" i="49"/>
  <c r="T161" i="49"/>
  <c r="U161" i="49"/>
  <c r="V161" i="49"/>
  <c r="W161" i="49"/>
  <c r="H149" i="49"/>
  <c r="I149" i="49"/>
  <c r="J149" i="49"/>
  <c r="K149" i="49"/>
  <c r="L149" i="49"/>
  <c r="M149" i="49"/>
  <c r="N149" i="49"/>
  <c r="P149" i="49"/>
  <c r="Q149" i="49"/>
  <c r="R149" i="49"/>
  <c r="S149" i="49"/>
  <c r="T149" i="49"/>
  <c r="U149" i="49"/>
  <c r="V149" i="49"/>
  <c r="W149" i="49"/>
  <c r="H137" i="49"/>
  <c r="I137" i="49"/>
  <c r="J137" i="49"/>
  <c r="K137" i="49"/>
  <c r="L137" i="49"/>
  <c r="M137" i="49"/>
  <c r="N137" i="49"/>
  <c r="P137" i="49"/>
  <c r="Q137" i="49"/>
  <c r="R137" i="49"/>
  <c r="S137" i="49"/>
  <c r="T137" i="49"/>
  <c r="U137" i="49"/>
  <c r="V137" i="49"/>
  <c r="W137" i="49"/>
  <c r="H125" i="49"/>
  <c r="I125" i="49"/>
  <c r="J125" i="49"/>
  <c r="K125" i="49"/>
  <c r="L125" i="49"/>
  <c r="M125" i="49"/>
  <c r="N125" i="49"/>
  <c r="P125" i="49"/>
  <c r="Q125" i="49"/>
  <c r="R125" i="49"/>
  <c r="S125" i="49"/>
  <c r="T125" i="49"/>
  <c r="U125" i="49"/>
  <c r="V125" i="49"/>
  <c r="W125" i="49"/>
  <c r="H113" i="49"/>
  <c r="I113" i="49"/>
  <c r="J113" i="49"/>
  <c r="K113" i="49"/>
  <c r="L113" i="49"/>
  <c r="M113" i="49"/>
  <c r="N113" i="49"/>
  <c r="P113" i="49"/>
  <c r="Q113" i="49"/>
  <c r="R113" i="49"/>
  <c r="S113" i="49"/>
  <c r="T113" i="49"/>
  <c r="U113" i="49"/>
  <c r="V113" i="49"/>
  <c r="W113" i="49"/>
  <c r="H101" i="49"/>
  <c r="I101" i="49"/>
  <c r="J101" i="49"/>
  <c r="K101" i="49"/>
  <c r="L101" i="49"/>
  <c r="M101" i="49"/>
  <c r="N101" i="49"/>
  <c r="P101" i="49"/>
  <c r="Q101" i="49"/>
  <c r="R101" i="49"/>
  <c r="S101" i="49"/>
  <c r="T101" i="49"/>
  <c r="U101" i="49"/>
  <c r="V101" i="49"/>
  <c r="W101" i="49"/>
  <c r="H89" i="49"/>
  <c r="I89" i="49"/>
  <c r="J89" i="49"/>
  <c r="K89" i="49"/>
  <c r="L89" i="49"/>
  <c r="M89" i="49"/>
  <c r="N89" i="49"/>
  <c r="P89" i="49"/>
  <c r="Q89" i="49"/>
  <c r="R89" i="49"/>
  <c r="S89" i="49"/>
  <c r="T89" i="49"/>
  <c r="U89" i="49"/>
  <c r="V89" i="49"/>
  <c r="W89" i="49"/>
  <c r="H77" i="49"/>
  <c r="I77" i="49"/>
  <c r="J77" i="49"/>
  <c r="K77" i="49"/>
  <c r="L77" i="49"/>
  <c r="M77" i="49"/>
  <c r="N77" i="49"/>
  <c r="P77" i="49"/>
  <c r="Q77" i="49"/>
  <c r="R77" i="49"/>
  <c r="S77" i="49"/>
  <c r="T77" i="49"/>
  <c r="U77" i="49"/>
  <c r="V77" i="49"/>
  <c r="W77" i="49"/>
  <c r="H65" i="49"/>
  <c r="I65" i="49"/>
  <c r="J65" i="49"/>
  <c r="K65" i="49"/>
  <c r="L65" i="49"/>
  <c r="M65" i="49"/>
  <c r="N65" i="49"/>
  <c r="P65" i="49"/>
  <c r="Q65" i="49"/>
  <c r="R65" i="49"/>
  <c r="S65" i="49"/>
  <c r="T65" i="49"/>
  <c r="U65" i="49"/>
  <c r="V65" i="49"/>
  <c r="W65" i="49"/>
  <c r="H53" i="49"/>
  <c r="I53" i="49"/>
  <c r="J53" i="49"/>
  <c r="K53" i="49"/>
  <c r="L53" i="49"/>
  <c r="M53" i="49"/>
  <c r="N53" i="49"/>
  <c r="P53" i="49"/>
  <c r="Q53" i="49"/>
  <c r="R53" i="49"/>
  <c r="S53" i="49"/>
  <c r="T53" i="49"/>
  <c r="U53" i="49"/>
  <c r="V53" i="49"/>
  <c r="W53" i="49"/>
  <c r="H41" i="49"/>
  <c r="I41" i="49"/>
  <c r="J41" i="49"/>
  <c r="K41" i="49"/>
  <c r="L41" i="49"/>
  <c r="M41" i="49"/>
  <c r="N41" i="49"/>
  <c r="P41" i="49"/>
  <c r="Q41" i="49"/>
  <c r="R41" i="49"/>
  <c r="S41" i="49"/>
  <c r="T41" i="49"/>
  <c r="U41" i="49"/>
  <c r="V41" i="49"/>
  <c r="W41" i="49"/>
  <c r="H29" i="49"/>
  <c r="I29" i="49"/>
  <c r="J29" i="49"/>
  <c r="K29" i="49"/>
  <c r="L29" i="49"/>
  <c r="M29" i="49"/>
  <c r="N29" i="49"/>
  <c r="P29" i="49"/>
  <c r="Q29" i="49"/>
  <c r="R29" i="49"/>
  <c r="S29" i="49"/>
  <c r="T29" i="49"/>
  <c r="U29" i="49"/>
  <c r="V29" i="49"/>
  <c r="W29" i="49"/>
  <c r="H17" i="49"/>
  <c r="H185" i="49" s="1"/>
  <c r="I17" i="49"/>
  <c r="J17" i="49"/>
  <c r="K17" i="49"/>
  <c r="K185" i="49" s="1"/>
  <c r="T30" i="45" s="1"/>
  <c r="L17" i="49"/>
  <c r="L185" i="49" s="1"/>
  <c r="U30" i="45" s="1"/>
  <c r="M17" i="49"/>
  <c r="N17" i="49"/>
  <c r="P17" i="49"/>
  <c r="Q17" i="49"/>
  <c r="Q185" i="49" s="1"/>
  <c r="X30" i="45" s="1"/>
  <c r="R17" i="49"/>
  <c r="S17" i="49"/>
  <c r="T17" i="49"/>
  <c r="U17" i="49"/>
  <c r="V17" i="49"/>
  <c r="W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H161" i="57"/>
  <c r="I161" i="57"/>
  <c r="J161" i="57"/>
  <c r="K161" i="57"/>
  <c r="L161" i="57"/>
  <c r="M161" i="57"/>
  <c r="N161" i="57"/>
  <c r="P161" i="57"/>
  <c r="Q161" i="57"/>
  <c r="R161" i="57"/>
  <c r="S161" i="57"/>
  <c r="T161" i="57"/>
  <c r="U161" i="57"/>
  <c r="V161" i="57"/>
  <c r="W161" i="57"/>
  <c r="H149" i="57"/>
  <c r="I149" i="57"/>
  <c r="J149" i="57"/>
  <c r="K149" i="57"/>
  <c r="L149" i="57"/>
  <c r="M149" i="57"/>
  <c r="N149" i="57"/>
  <c r="P149" i="57"/>
  <c r="Q149" i="57"/>
  <c r="R149" i="57"/>
  <c r="S149" i="57"/>
  <c r="T149" i="57"/>
  <c r="U149" i="57"/>
  <c r="V149" i="57"/>
  <c r="W149" i="57"/>
  <c r="H137" i="57"/>
  <c r="I137" i="57"/>
  <c r="J137" i="57"/>
  <c r="K137" i="57"/>
  <c r="L137" i="57"/>
  <c r="M137" i="57"/>
  <c r="N137" i="57"/>
  <c r="P137" i="57"/>
  <c r="Q137" i="57"/>
  <c r="R137" i="57"/>
  <c r="S137" i="57"/>
  <c r="T137" i="57"/>
  <c r="U137" i="57"/>
  <c r="V137" i="57"/>
  <c r="W137" i="57"/>
  <c r="H125" i="57"/>
  <c r="I125" i="57"/>
  <c r="J125" i="57"/>
  <c r="K125" i="57"/>
  <c r="L125" i="57"/>
  <c r="M125" i="57"/>
  <c r="N125" i="57"/>
  <c r="P125" i="57"/>
  <c r="Q125" i="57"/>
  <c r="R125" i="57"/>
  <c r="S125" i="57"/>
  <c r="T125" i="57"/>
  <c r="U125" i="57"/>
  <c r="V125" i="57"/>
  <c r="W125" i="57"/>
  <c r="H113" i="57"/>
  <c r="I113" i="57"/>
  <c r="J113" i="57"/>
  <c r="K113" i="57"/>
  <c r="L113" i="57"/>
  <c r="M113" i="57"/>
  <c r="N113" i="57"/>
  <c r="P113" i="57"/>
  <c r="Q113" i="57"/>
  <c r="R113" i="57"/>
  <c r="S113" i="57"/>
  <c r="T113" i="57"/>
  <c r="U113" i="57"/>
  <c r="V113" i="57"/>
  <c r="W113" i="57"/>
  <c r="H101" i="57"/>
  <c r="I101" i="57"/>
  <c r="J101" i="57"/>
  <c r="K101" i="57"/>
  <c r="L101" i="57"/>
  <c r="M101" i="57"/>
  <c r="N101" i="57"/>
  <c r="P101" i="57"/>
  <c r="Q101" i="57"/>
  <c r="R101" i="57"/>
  <c r="S101" i="57"/>
  <c r="T101" i="57"/>
  <c r="U101" i="57"/>
  <c r="V101" i="57"/>
  <c r="W101" i="57"/>
  <c r="H89" i="57"/>
  <c r="I89" i="57"/>
  <c r="J89" i="57"/>
  <c r="K89" i="57"/>
  <c r="L89" i="57"/>
  <c r="M89" i="57"/>
  <c r="N89" i="57"/>
  <c r="P89" i="57"/>
  <c r="Q89" i="57"/>
  <c r="R89" i="57"/>
  <c r="S89" i="57"/>
  <c r="T89" i="57"/>
  <c r="U89" i="57"/>
  <c r="V89" i="57"/>
  <c r="W89" i="57"/>
  <c r="H77" i="57"/>
  <c r="I77" i="57"/>
  <c r="J77" i="57"/>
  <c r="K77" i="57"/>
  <c r="L77" i="57"/>
  <c r="M77" i="57"/>
  <c r="N77" i="57"/>
  <c r="P77" i="57"/>
  <c r="Q77" i="57"/>
  <c r="R77" i="57"/>
  <c r="S77" i="57"/>
  <c r="T77" i="57"/>
  <c r="U77" i="57"/>
  <c r="V77" i="57"/>
  <c r="W77" i="57"/>
  <c r="H65" i="57"/>
  <c r="I65" i="57"/>
  <c r="J65" i="57"/>
  <c r="K65" i="57"/>
  <c r="L65" i="57"/>
  <c r="M65" i="57"/>
  <c r="N65" i="57"/>
  <c r="P65" i="57"/>
  <c r="Q65" i="57"/>
  <c r="R65" i="57"/>
  <c r="S65" i="57"/>
  <c r="T65" i="57"/>
  <c r="U65" i="57"/>
  <c r="V65" i="57"/>
  <c r="W65" i="57"/>
  <c r="H53" i="57"/>
  <c r="I53" i="57"/>
  <c r="J53" i="57"/>
  <c r="K53" i="57"/>
  <c r="L53" i="57"/>
  <c r="M53" i="57"/>
  <c r="N53" i="57"/>
  <c r="P53" i="57"/>
  <c r="Q53" i="57"/>
  <c r="R53" i="57"/>
  <c r="S53" i="57"/>
  <c r="T53" i="57"/>
  <c r="U53" i="57"/>
  <c r="V53" i="57"/>
  <c r="W53" i="57"/>
  <c r="H41" i="57"/>
  <c r="I41" i="57"/>
  <c r="J41" i="57"/>
  <c r="K41" i="57"/>
  <c r="L41" i="57"/>
  <c r="M41" i="57"/>
  <c r="N41" i="57"/>
  <c r="P41" i="57"/>
  <c r="Q41" i="57"/>
  <c r="R41" i="57"/>
  <c r="S41" i="57"/>
  <c r="T41" i="57"/>
  <c r="U41" i="57"/>
  <c r="V41" i="57"/>
  <c r="W41" i="57"/>
  <c r="H29" i="57"/>
  <c r="I29" i="57"/>
  <c r="J29" i="57"/>
  <c r="K29" i="57"/>
  <c r="L29" i="57"/>
  <c r="M29" i="57"/>
  <c r="N29" i="57"/>
  <c r="P29" i="57"/>
  <c r="Q29" i="57"/>
  <c r="R29" i="57"/>
  <c r="S29" i="57"/>
  <c r="T29" i="57"/>
  <c r="U29" i="57"/>
  <c r="V29" i="57"/>
  <c r="W29" i="57"/>
  <c r="H17" i="57"/>
  <c r="I17" i="57"/>
  <c r="J17" i="57"/>
  <c r="K17" i="57"/>
  <c r="L17" i="57"/>
  <c r="M17" i="57"/>
  <c r="N17" i="57"/>
  <c r="P17" i="57"/>
  <c r="Q17" i="57"/>
  <c r="R17" i="57"/>
  <c r="S17" i="57"/>
  <c r="T17" i="57"/>
  <c r="U17" i="57"/>
  <c r="V17" i="57"/>
  <c r="W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H161" i="53"/>
  <c r="I161" i="53"/>
  <c r="J161" i="53"/>
  <c r="K161" i="53"/>
  <c r="L161" i="53"/>
  <c r="M161" i="53"/>
  <c r="N161" i="53"/>
  <c r="P161" i="53"/>
  <c r="Q161" i="53"/>
  <c r="R161" i="53"/>
  <c r="S161" i="53"/>
  <c r="T161" i="53"/>
  <c r="U161" i="53"/>
  <c r="V161" i="53"/>
  <c r="W161" i="53"/>
  <c r="H149" i="53"/>
  <c r="I149" i="53"/>
  <c r="J149" i="53"/>
  <c r="K149" i="53"/>
  <c r="L149" i="53"/>
  <c r="M149" i="53"/>
  <c r="N149" i="53"/>
  <c r="P149" i="53"/>
  <c r="Q149" i="53"/>
  <c r="R149" i="53"/>
  <c r="S149" i="53"/>
  <c r="T149" i="53"/>
  <c r="U149" i="53"/>
  <c r="V149" i="53"/>
  <c r="W149" i="53"/>
  <c r="H137" i="53"/>
  <c r="I137" i="53"/>
  <c r="J137" i="53"/>
  <c r="K137" i="53"/>
  <c r="L137" i="53"/>
  <c r="M137" i="53"/>
  <c r="N137" i="53"/>
  <c r="P137" i="53"/>
  <c r="Q137" i="53"/>
  <c r="R137" i="53"/>
  <c r="S137" i="53"/>
  <c r="T137" i="53"/>
  <c r="U137" i="53"/>
  <c r="V137" i="53"/>
  <c r="W137" i="53"/>
  <c r="H125" i="53"/>
  <c r="I125" i="53"/>
  <c r="J125" i="53"/>
  <c r="K125" i="53"/>
  <c r="L125" i="53"/>
  <c r="M125" i="53"/>
  <c r="N125" i="53"/>
  <c r="P125" i="53"/>
  <c r="Q125" i="53"/>
  <c r="R125" i="53"/>
  <c r="S125" i="53"/>
  <c r="T125" i="53"/>
  <c r="U125" i="53"/>
  <c r="V125" i="53"/>
  <c r="W125" i="53"/>
  <c r="H113" i="53"/>
  <c r="I113" i="53"/>
  <c r="J113" i="53"/>
  <c r="K113" i="53"/>
  <c r="L113" i="53"/>
  <c r="M113" i="53"/>
  <c r="N113" i="53"/>
  <c r="P113" i="53"/>
  <c r="Q113" i="53"/>
  <c r="R113" i="53"/>
  <c r="S113" i="53"/>
  <c r="T113" i="53"/>
  <c r="U113" i="53"/>
  <c r="V113" i="53"/>
  <c r="W113" i="53"/>
  <c r="H101" i="53"/>
  <c r="I101" i="53"/>
  <c r="J101" i="53"/>
  <c r="K101" i="53"/>
  <c r="L101" i="53"/>
  <c r="M101" i="53"/>
  <c r="N101" i="53"/>
  <c r="P101" i="53"/>
  <c r="Q101" i="53"/>
  <c r="R101" i="53"/>
  <c r="S101" i="53"/>
  <c r="T101" i="53"/>
  <c r="U101" i="53"/>
  <c r="V101" i="53"/>
  <c r="W101" i="53"/>
  <c r="H89" i="53"/>
  <c r="I89" i="53"/>
  <c r="J89" i="53"/>
  <c r="K89" i="53"/>
  <c r="L89" i="53"/>
  <c r="M89" i="53"/>
  <c r="N89" i="53"/>
  <c r="P89" i="53"/>
  <c r="Q89" i="53"/>
  <c r="R89" i="53"/>
  <c r="S89" i="53"/>
  <c r="T89" i="53"/>
  <c r="U89" i="53"/>
  <c r="V89" i="53"/>
  <c r="W89" i="53"/>
  <c r="H77" i="53"/>
  <c r="I77" i="53"/>
  <c r="J77" i="53"/>
  <c r="K77" i="53"/>
  <c r="L77" i="53"/>
  <c r="M77" i="53"/>
  <c r="N77" i="53"/>
  <c r="P77" i="53"/>
  <c r="Q77" i="53"/>
  <c r="R77" i="53"/>
  <c r="S77" i="53"/>
  <c r="T77" i="53"/>
  <c r="U77" i="53"/>
  <c r="V77" i="53"/>
  <c r="W77" i="53"/>
  <c r="H65" i="53"/>
  <c r="I65" i="53"/>
  <c r="J65" i="53"/>
  <c r="K65" i="53"/>
  <c r="L65" i="53"/>
  <c r="M65" i="53"/>
  <c r="N65" i="53"/>
  <c r="P65" i="53"/>
  <c r="Q65" i="53"/>
  <c r="R65" i="53"/>
  <c r="S65" i="53"/>
  <c r="T65" i="53"/>
  <c r="U65" i="53"/>
  <c r="V65" i="53"/>
  <c r="W65" i="53"/>
  <c r="H53" i="53"/>
  <c r="I53" i="53"/>
  <c r="J53" i="53"/>
  <c r="K53" i="53"/>
  <c r="L53" i="53"/>
  <c r="M53" i="53"/>
  <c r="N53" i="53"/>
  <c r="P53" i="53"/>
  <c r="Q53" i="53"/>
  <c r="R53" i="53"/>
  <c r="S53" i="53"/>
  <c r="T53" i="53"/>
  <c r="U53" i="53"/>
  <c r="V53" i="53"/>
  <c r="W53" i="53"/>
  <c r="H41" i="53"/>
  <c r="I41" i="53"/>
  <c r="J41" i="53"/>
  <c r="K41" i="53"/>
  <c r="L41" i="53"/>
  <c r="M41" i="53"/>
  <c r="N41" i="53"/>
  <c r="P41" i="53"/>
  <c r="Q41" i="53"/>
  <c r="R41" i="53"/>
  <c r="S41" i="53"/>
  <c r="T41" i="53"/>
  <c r="U41" i="53"/>
  <c r="V41" i="53"/>
  <c r="W41" i="53"/>
  <c r="H29" i="53"/>
  <c r="I29" i="53"/>
  <c r="J29" i="53"/>
  <c r="K29" i="53"/>
  <c r="L29" i="53"/>
  <c r="M29" i="53"/>
  <c r="N29" i="53"/>
  <c r="P29" i="53"/>
  <c r="Q29" i="53"/>
  <c r="R29" i="53"/>
  <c r="S29" i="53"/>
  <c r="T29" i="53"/>
  <c r="U29" i="53"/>
  <c r="V29" i="53"/>
  <c r="W29" i="53"/>
  <c r="H17" i="53"/>
  <c r="I17" i="53"/>
  <c r="J17" i="53"/>
  <c r="K17" i="53"/>
  <c r="L17" i="53"/>
  <c r="M17" i="53"/>
  <c r="N17" i="53"/>
  <c r="P17" i="53"/>
  <c r="P185" i="53" s="1"/>
  <c r="Q17" i="53"/>
  <c r="R17" i="53"/>
  <c r="S17" i="53"/>
  <c r="T17" i="53"/>
  <c r="U17" i="53"/>
  <c r="V17" i="53"/>
  <c r="W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H161" i="58"/>
  <c r="I161" i="58"/>
  <c r="J161" i="58"/>
  <c r="K161" i="58"/>
  <c r="L161" i="58"/>
  <c r="M161" i="58"/>
  <c r="N161" i="58"/>
  <c r="P161" i="58"/>
  <c r="Q161" i="58"/>
  <c r="R161" i="58"/>
  <c r="S161" i="58"/>
  <c r="T161" i="58"/>
  <c r="U161" i="58"/>
  <c r="V161" i="58"/>
  <c r="W161" i="58"/>
  <c r="H149" i="58"/>
  <c r="I149" i="58"/>
  <c r="J149" i="58"/>
  <c r="K149" i="58"/>
  <c r="L149" i="58"/>
  <c r="M149" i="58"/>
  <c r="N149" i="58"/>
  <c r="P149" i="58"/>
  <c r="Q149" i="58"/>
  <c r="R149" i="58"/>
  <c r="S149" i="58"/>
  <c r="T149" i="58"/>
  <c r="U149" i="58"/>
  <c r="V149" i="58"/>
  <c r="W149" i="58"/>
  <c r="H137" i="58"/>
  <c r="I137" i="58"/>
  <c r="J137" i="58"/>
  <c r="K137" i="58"/>
  <c r="L137" i="58"/>
  <c r="M137" i="58"/>
  <c r="N137" i="58"/>
  <c r="P137" i="58"/>
  <c r="Q137" i="58"/>
  <c r="R137" i="58"/>
  <c r="S137" i="58"/>
  <c r="T137" i="58"/>
  <c r="U137" i="58"/>
  <c r="V137" i="58"/>
  <c r="W137" i="58"/>
  <c r="H125" i="58"/>
  <c r="I125" i="58"/>
  <c r="J125" i="58"/>
  <c r="K125" i="58"/>
  <c r="L125" i="58"/>
  <c r="M125" i="58"/>
  <c r="N125" i="58"/>
  <c r="P125" i="58"/>
  <c r="Q125" i="58"/>
  <c r="R125" i="58"/>
  <c r="S125" i="58"/>
  <c r="T125" i="58"/>
  <c r="U125" i="58"/>
  <c r="V125" i="58"/>
  <c r="W125" i="58"/>
  <c r="H113" i="58"/>
  <c r="I113" i="58"/>
  <c r="J113" i="58"/>
  <c r="K113" i="58"/>
  <c r="L113" i="58"/>
  <c r="M113" i="58"/>
  <c r="N113" i="58"/>
  <c r="P113" i="58"/>
  <c r="Q113" i="58"/>
  <c r="R113" i="58"/>
  <c r="S113" i="58"/>
  <c r="T113" i="58"/>
  <c r="U113" i="58"/>
  <c r="V113" i="58"/>
  <c r="W113" i="58"/>
  <c r="H101" i="58"/>
  <c r="I101" i="58"/>
  <c r="J101" i="58"/>
  <c r="K101" i="58"/>
  <c r="L101" i="58"/>
  <c r="M101" i="58"/>
  <c r="N101" i="58"/>
  <c r="P101" i="58"/>
  <c r="Q101" i="58"/>
  <c r="R101" i="58"/>
  <c r="S101" i="58"/>
  <c r="T101" i="58"/>
  <c r="U101" i="58"/>
  <c r="V101" i="58"/>
  <c r="W101" i="58"/>
  <c r="H89" i="58"/>
  <c r="I89" i="58"/>
  <c r="J89" i="58"/>
  <c r="K89" i="58"/>
  <c r="L89" i="58"/>
  <c r="M89" i="58"/>
  <c r="N89" i="58"/>
  <c r="P89" i="58"/>
  <c r="Q89" i="58"/>
  <c r="R89" i="58"/>
  <c r="S89" i="58"/>
  <c r="T89" i="58"/>
  <c r="U89" i="58"/>
  <c r="V89" i="58"/>
  <c r="W89" i="58"/>
  <c r="H77" i="58"/>
  <c r="I77" i="58"/>
  <c r="J77" i="58"/>
  <c r="K77" i="58"/>
  <c r="L77" i="58"/>
  <c r="M77" i="58"/>
  <c r="N77" i="58"/>
  <c r="P77" i="58"/>
  <c r="Q77" i="58"/>
  <c r="R77" i="58"/>
  <c r="S77" i="58"/>
  <c r="T77" i="58"/>
  <c r="U77" i="58"/>
  <c r="V77" i="58"/>
  <c r="W77" i="58"/>
  <c r="H65" i="58"/>
  <c r="I65" i="58"/>
  <c r="J65" i="58"/>
  <c r="K65" i="58"/>
  <c r="L65" i="58"/>
  <c r="M65" i="58"/>
  <c r="N65" i="58"/>
  <c r="P65" i="58"/>
  <c r="Q65" i="58"/>
  <c r="R65" i="58"/>
  <c r="S65" i="58"/>
  <c r="T65" i="58"/>
  <c r="U65" i="58"/>
  <c r="V65" i="58"/>
  <c r="W65" i="58"/>
  <c r="H53" i="58"/>
  <c r="I53" i="58"/>
  <c r="J53" i="58"/>
  <c r="K53" i="58"/>
  <c r="L53" i="58"/>
  <c r="M53" i="58"/>
  <c r="N53" i="58"/>
  <c r="P53" i="58"/>
  <c r="Q53" i="58"/>
  <c r="R53" i="58"/>
  <c r="S53" i="58"/>
  <c r="T53" i="58"/>
  <c r="U53" i="58"/>
  <c r="V53" i="58"/>
  <c r="W53" i="58"/>
  <c r="H41" i="58"/>
  <c r="I41" i="58"/>
  <c r="J41" i="58"/>
  <c r="K41" i="58"/>
  <c r="L41" i="58"/>
  <c r="M41" i="58"/>
  <c r="N41" i="58"/>
  <c r="P41" i="58"/>
  <c r="Q41" i="58"/>
  <c r="R41" i="58"/>
  <c r="S41" i="58"/>
  <c r="T41" i="58"/>
  <c r="U41" i="58"/>
  <c r="V41" i="58"/>
  <c r="W41" i="58"/>
  <c r="H29" i="58"/>
  <c r="I29" i="58"/>
  <c r="J29" i="58"/>
  <c r="K29" i="58"/>
  <c r="L29" i="58"/>
  <c r="M29" i="58"/>
  <c r="N29" i="58"/>
  <c r="P29" i="58"/>
  <c r="Q29" i="58"/>
  <c r="R29" i="58"/>
  <c r="S29" i="58"/>
  <c r="T29" i="58"/>
  <c r="U29" i="58"/>
  <c r="V29" i="58"/>
  <c r="W29" i="58"/>
  <c r="H17" i="58"/>
  <c r="I17" i="58"/>
  <c r="J17" i="58"/>
  <c r="K17" i="58"/>
  <c r="L17" i="58"/>
  <c r="M17" i="58"/>
  <c r="N17" i="58"/>
  <c r="P17" i="58"/>
  <c r="Q17" i="58"/>
  <c r="R17" i="58"/>
  <c r="S17" i="58"/>
  <c r="S185" i="58" s="1"/>
  <c r="Z49" i="45" s="1"/>
  <c r="T17" i="58"/>
  <c r="U17" i="58"/>
  <c r="V17" i="58"/>
  <c r="W17" i="58"/>
  <c r="W185" i="58" s="1"/>
  <c r="AD49" i="45" s="1"/>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H161" i="68"/>
  <c r="I161" i="68"/>
  <c r="J161" i="68"/>
  <c r="K161" i="68"/>
  <c r="L161" i="68"/>
  <c r="M161" i="68"/>
  <c r="N161" i="68"/>
  <c r="P161" i="68"/>
  <c r="Q161" i="68"/>
  <c r="R161" i="68"/>
  <c r="S161" i="68"/>
  <c r="T161" i="68"/>
  <c r="U161" i="68"/>
  <c r="V161" i="68"/>
  <c r="W161" i="68"/>
  <c r="H149" i="68"/>
  <c r="I149" i="68"/>
  <c r="J149" i="68"/>
  <c r="K149" i="68"/>
  <c r="L149" i="68"/>
  <c r="M149" i="68"/>
  <c r="N149" i="68"/>
  <c r="P149" i="68"/>
  <c r="Q149" i="68"/>
  <c r="R149" i="68"/>
  <c r="S149" i="68"/>
  <c r="T149" i="68"/>
  <c r="U149" i="68"/>
  <c r="V149" i="68"/>
  <c r="W149" i="68"/>
  <c r="H137" i="68"/>
  <c r="I137" i="68"/>
  <c r="J137" i="68"/>
  <c r="K137" i="68"/>
  <c r="L137" i="68"/>
  <c r="M137" i="68"/>
  <c r="N137" i="68"/>
  <c r="P137" i="68"/>
  <c r="Q137" i="68"/>
  <c r="R137" i="68"/>
  <c r="S137" i="68"/>
  <c r="T137" i="68"/>
  <c r="U137" i="68"/>
  <c r="V137" i="68"/>
  <c r="W137" i="68"/>
  <c r="H125" i="68"/>
  <c r="I125" i="68"/>
  <c r="J125" i="68"/>
  <c r="K125" i="68"/>
  <c r="L125" i="68"/>
  <c r="M125" i="68"/>
  <c r="N125" i="68"/>
  <c r="P125" i="68"/>
  <c r="Q125" i="68"/>
  <c r="R125" i="68"/>
  <c r="S125" i="68"/>
  <c r="T125" i="68"/>
  <c r="U125" i="68"/>
  <c r="V125" i="68"/>
  <c r="W125" i="68"/>
  <c r="H113" i="68"/>
  <c r="I113" i="68"/>
  <c r="J113" i="68"/>
  <c r="K113" i="68"/>
  <c r="L113" i="68"/>
  <c r="M113" i="68"/>
  <c r="N113" i="68"/>
  <c r="P113" i="68"/>
  <c r="Q113" i="68"/>
  <c r="R113" i="68"/>
  <c r="S113" i="68"/>
  <c r="T113" i="68"/>
  <c r="U113" i="68"/>
  <c r="V113" i="68"/>
  <c r="W113" i="68"/>
  <c r="H101" i="68"/>
  <c r="I101" i="68"/>
  <c r="J101" i="68"/>
  <c r="K101" i="68"/>
  <c r="L101" i="68"/>
  <c r="M101" i="68"/>
  <c r="N101" i="68"/>
  <c r="P101" i="68"/>
  <c r="Q101" i="68"/>
  <c r="R101" i="68"/>
  <c r="S101" i="68"/>
  <c r="T101" i="68"/>
  <c r="U101" i="68"/>
  <c r="V101" i="68"/>
  <c r="W101" i="68"/>
  <c r="H89" i="68"/>
  <c r="I89" i="68"/>
  <c r="J89" i="68"/>
  <c r="K89" i="68"/>
  <c r="L89" i="68"/>
  <c r="M89" i="68"/>
  <c r="N89" i="68"/>
  <c r="P89" i="68"/>
  <c r="Q89" i="68"/>
  <c r="R89" i="68"/>
  <c r="S89" i="68"/>
  <c r="T89" i="68"/>
  <c r="U89" i="68"/>
  <c r="V89" i="68"/>
  <c r="W89" i="68"/>
  <c r="H77" i="68"/>
  <c r="I77" i="68"/>
  <c r="J77" i="68"/>
  <c r="K77" i="68"/>
  <c r="L77" i="68"/>
  <c r="M77" i="68"/>
  <c r="N77" i="68"/>
  <c r="P77" i="68"/>
  <c r="Q77" i="68"/>
  <c r="R77" i="68"/>
  <c r="S77" i="68"/>
  <c r="T77" i="68"/>
  <c r="U77" i="68"/>
  <c r="V77" i="68"/>
  <c r="W77" i="68"/>
  <c r="H65" i="68"/>
  <c r="I65" i="68"/>
  <c r="J65" i="68"/>
  <c r="K65" i="68"/>
  <c r="L65" i="68"/>
  <c r="M65" i="68"/>
  <c r="N65" i="68"/>
  <c r="P65" i="68"/>
  <c r="Q65" i="68"/>
  <c r="R65" i="68"/>
  <c r="S65" i="68"/>
  <c r="T65" i="68"/>
  <c r="U65" i="68"/>
  <c r="V65" i="68"/>
  <c r="W65" i="68"/>
  <c r="H53" i="68"/>
  <c r="I53" i="68"/>
  <c r="J53" i="68"/>
  <c r="K53" i="68"/>
  <c r="L53" i="68"/>
  <c r="M53" i="68"/>
  <c r="N53" i="68"/>
  <c r="P53" i="68"/>
  <c r="Q53" i="68"/>
  <c r="R53" i="68"/>
  <c r="S53" i="68"/>
  <c r="T53" i="68"/>
  <c r="U53" i="68"/>
  <c r="V53" i="68"/>
  <c r="W53" i="68"/>
  <c r="H41" i="68"/>
  <c r="I41" i="68"/>
  <c r="J41" i="68"/>
  <c r="K41" i="68"/>
  <c r="L41" i="68"/>
  <c r="M41" i="68"/>
  <c r="N41" i="68"/>
  <c r="P41" i="68"/>
  <c r="Q41" i="68"/>
  <c r="R41" i="68"/>
  <c r="S41" i="68"/>
  <c r="T41" i="68"/>
  <c r="U41" i="68"/>
  <c r="V41" i="68"/>
  <c r="W41" i="68"/>
  <c r="H29" i="68"/>
  <c r="I29" i="68"/>
  <c r="J29" i="68"/>
  <c r="K29" i="68"/>
  <c r="L29" i="68"/>
  <c r="M29" i="68"/>
  <c r="N29" i="68"/>
  <c r="P29" i="68"/>
  <c r="Q29" i="68"/>
  <c r="R29" i="68"/>
  <c r="S29" i="68"/>
  <c r="T29" i="68"/>
  <c r="U29" i="68"/>
  <c r="V29" i="68"/>
  <c r="W29" i="68"/>
  <c r="H17" i="68"/>
  <c r="I17" i="68"/>
  <c r="J17" i="68"/>
  <c r="K17" i="68"/>
  <c r="L17" i="68"/>
  <c r="M17" i="68"/>
  <c r="N17" i="68"/>
  <c r="P17" i="68"/>
  <c r="Q17" i="68"/>
  <c r="R17" i="68"/>
  <c r="S17" i="68"/>
  <c r="T17" i="68"/>
  <c r="U17" i="68"/>
  <c r="V17" i="68"/>
  <c r="W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H161" i="71"/>
  <c r="I161" i="71"/>
  <c r="J161" i="71"/>
  <c r="K161" i="71"/>
  <c r="L161" i="71"/>
  <c r="M161" i="71"/>
  <c r="N161" i="71"/>
  <c r="P161" i="71"/>
  <c r="Q161" i="71"/>
  <c r="R161" i="71"/>
  <c r="S161" i="71"/>
  <c r="T161" i="71"/>
  <c r="U161" i="71"/>
  <c r="V161" i="71"/>
  <c r="W161" i="71"/>
  <c r="H149" i="71"/>
  <c r="I149" i="71"/>
  <c r="J149" i="71"/>
  <c r="K149" i="71"/>
  <c r="L149" i="71"/>
  <c r="M149" i="71"/>
  <c r="N149" i="71"/>
  <c r="P149" i="71"/>
  <c r="Q149" i="71"/>
  <c r="R149" i="71"/>
  <c r="S149" i="71"/>
  <c r="T149" i="71"/>
  <c r="U149" i="71"/>
  <c r="V149" i="71"/>
  <c r="W149" i="71"/>
  <c r="H137" i="71"/>
  <c r="I137" i="71"/>
  <c r="J137" i="71"/>
  <c r="K137" i="71"/>
  <c r="L137" i="71"/>
  <c r="M137" i="71"/>
  <c r="N137" i="71"/>
  <c r="P137" i="71"/>
  <c r="Q137" i="71"/>
  <c r="R137" i="71"/>
  <c r="S137" i="71"/>
  <c r="T137" i="71"/>
  <c r="U137" i="71"/>
  <c r="V137" i="71"/>
  <c r="W137" i="71"/>
  <c r="H125" i="71"/>
  <c r="I125" i="71"/>
  <c r="J125" i="71"/>
  <c r="K125" i="71"/>
  <c r="L125" i="71"/>
  <c r="M125" i="71"/>
  <c r="N125" i="71"/>
  <c r="P125" i="71"/>
  <c r="Q125" i="71"/>
  <c r="R125" i="71"/>
  <c r="S125" i="71"/>
  <c r="T125" i="71"/>
  <c r="U125" i="71"/>
  <c r="V125" i="71"/>
  <c r="W125" i="71"/>
  <c r="H113" i="71"/>
  <c r="I113" i="71"/>
  <c r="J113" i="71"/>
  <c r="K113" i="71"/>
  <c r="L113" i="71"/>
  <c r="M113" i="71"/>
  <c r="N113" i="71"/>
  <c r="P113" i="71"/>
  <c r="Q113" i="71"/>
  <c r="R113" i="71"/>
  <c r="S113" i="71"/>
  <c r="T113" i="71"/>
  <c r="U113" i="71"/>
  <c r="V113" i="71"/>
  <c r="W113" i="71"/>
  <c r="H101" i="71"/>
  <c r="I101" i="71"/>
  <c r="J101" i="71"/>
  <c r="K101" i="71"/>
  <c r="L101" i="71"/>
  <c r="M101" i="71"/>
  <c r="N101" i="71"/>
  <c r="P101" i="71"/>
  <c r="Q101" i="71"/>
  <c r="R101" i="71"/>
  <c r="S101" i="71"/>
  <c r="T101" i="71"/>
  <c r="U101" i="71"/>
  <c r="V101" i="71"/>
  <c r="W101" i="71"/>
  <c r="H89" i="71"/>
  <c r="I89" i="71"/>
  <c r="J89" i="71"/>
  <c r="K89" i="71"/>
  <c r="L89" i="71"/>
  <c r="M89" i="71"/>
  <c r="N89" i="71"/>
  <c r="P89" i="71"/>
  <c r="Q89" i="71"/>
  <c r="R89" i="71"/>
  <c r="S89" i="71"/>
  <c r="T89" i="71"/>
  <c r="U89" i="71"/>
  <c r="V89" i="71"/>
  <c r="W89" i="71"/>
  <c r="H77" i="71"/>
  <c r="I77" i="71"/>
  <c r="J77" i="71"/>
  <c r="K77" i="71"/>
  <c r="L77" i="71"/>
  <c r="M77" i="71"/>
  <c r="N77" i="71"/>
  <c r="P77" i="71"/>
  <c r="Q77" i="71"/>
  <c r="R77" i="71"/>
  <c r="S77" i="71"/>
  <c r="T77" i="71"/>
  <c r="U77" i="71"/>
  <c r="V77" i="71"/>
  <c r="W77" i="71"/>
  <c r="H65" i="71"/>
  <c r="I65" i="71"/>
  <c r="J65" i="71"/>
  <c r="K65" i="71"/>
  <c r="L65" i="71"/>
  <c r="M65" i="71"/>
  <c r="N65" i="71"/>
  <c r="P65" i="71"/>
  <c r="Q65" i="71"/>
  <c r="R65" i="71"/>
  <c r="S65" i="71"/>
  <c r="T65" i="71"/>
  <c r="U65" i="71"/>
  <c r="V65" i="71"/>
  <c r="W65" i="71"/>
  <c r="H53" i="71"/>
  <c r="I53" i="71"/>
  <c r="J53" i="71"/>
  <c r="K53" i="71"/>
  <c r="L53" i="71"/>
  <c r="M53" i="71"/>
  <c r="N53" i="71"/>
  <c r="P53" i="71"/>
  <c r="Q53" i="71"/>
  <c r="R53" i="71"/>
  <c r="S53" i="71"/>
  <c r="T53" i="71"/>
  <c r="U53" i="71"/>
  <c r="V53" i="71"/>
  <c r="W53" i="71"/>
  <c r="H41" i="71"/>
  <c r="I41" i="71"/>
  <c r="J41" i="71"/>
  <c r="K41" i="71"/>
  <c r="L41" i="71"/>
  <c r="M41" i="71"/>
  <c r="N41" i="71"/>
  <c r="P41" i="71"/>
  <c r="Q41" i="71"/>
  <c r="R41" i="71"/>
  <c r="S41" i="71"/>
  <c r="T41" i="71"/>
  <c r="U41" i="71"/>
  <c r="V41" i="71"/>
  <c r="W41" i="71"/>
  <c r="H29" i="71"/>
  <c r="I29" i="71"/>
  <c r="J29" i="71"/>
  <c r="K29" i="71"/>
  <c r="L29" i="71"/>
  <c r="M29" i="71"/>
  <c r="N29" i="71"/>
  <c r="P29" i="71"/>
  <c r="Q29" i="71"/>
  <c r="R29" i="71"/>
  <c r="S29" i="71"/>
  <c r="T29" i="71"/>
  <c r="U29" i="71"/>
  <c r="V29" i="71"/>
  <c r="W29" i="71"/>
  <c r="H17" i="71"/>
  <c r="I17" i="71"/>
  <c r="J17" i="71"/>
  <c r="K17" i="71"/>
  <c r="L17" i="71"/>
  <c r="M17" i="71"/>
  <c r="N17" i="71"/>
  <c r="P17" i="71"/>
  <c r="Q17" i="71"/>
  <c r="R17" i="71"/>
  <c r="S17" i="71"/>
  <c r="T17" i="71"/>
  <c r="U17" i="71"/>
  <c r="V17" i="71"/>
  <c r="W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H161" i="39"/>
  <c r="I161" i="39"/>
  <c r="J161" i="39"/>
  <c r="K161" i="39"/>
  <c r="L161" i="39"/>
  <c r="M161" i="39"/>
  <c r="N161" i="39"/>
  <c r="P161" i="39"/>
  <c r="Q161" i="39"/>
  <c r="R161" i="39"/>
  <c r="S161" i="39"/>
  <c r="T161" i="39"/>
  <c r="U161" i="39"/>
  <c r="V161" i="39"/>
  <c r="W161" i="39"/>
  <c r="H149" i="39"/>
  <c r="I149" i="39"/>
  <c r="J149" i="39"/>
  <c r="K149" i="39"/>
  <c r="L149" i="39"/>
  <c r="M149" i="39"/>
  <c r="N149" i="39"/>
  <c r="P149" i="39"/>
  <c r="Q149" i="39"/>
  <c r="R149" i="39"/>
  <c r="S149" i="39"/>
  <c r="T149" i="39"/>
  <c r="U149" i="39"/>
  <c r="V149" i="39"/>
  <c r="W149" i="39"/>
  <c r="H137" i="39"/>
  <c r="I137" i="39"/>
  <c r="J137" i="39"/>
  <c r="K137" i="39"/>
  <c r="L137" i="39"/>
  <c r="M137" i="39"/>
  <c r="N137" i="39"/>
  <c r="P137" i="39"/>
  <c r="Q137" i="39"/>
  <c r="R137" i="39"/>
  <c r="S137" i="39"/>
  <c r="T137" i="39"/>
  <c r="U137" i="39"/>
  <c r="V137" i="39"/>
  <c r="W137" i="39"/>
  <c r="H125" i="39"/>
  <c r="I125" i="39"/>
  <c r="J125" i="39"/>
  <c r="K125" i="39"/>
  <c r="L125" i="39"/>
  <c r="M125" i="39"/>
  <c r="N125" i="39"/>
  <c r="P125" i="39"/>
  <c r="Q125" i="39"/>
  <c r="R125" i="39"/>
  <c r="S125" i="39"/>
  <c r="T125" i="39"/>
  <c r="U125" i="39"/>
  <c r="V125" i="39"/>
  <c r="W125" i="39"/>
  <c r="H113" i="39"/>
  <c r="I113" i="39"/>
  <c r="J113" i="39"/>
  <c r="K113" i="39"/>
  <c r="L113" i="39"/>
  <c r="M113" i="39"/>
  <c r="N113" i="39"/>
  <c r="P113" i="39"/>
  <c r="Q113" i="39"/>
  <c r="R113" i="39"/>
  <c r="S113" i="39"/>
  <c r="T113" i="39"/>
  <c r="U113" i="39"/>
  <c r="V113" i="39"/>
  <c r="W113" i="39"/>
  <c r="H101" i="39"/>
  <c r="I101" i="39"/>
  <c r="J101" i="39"/>
  <c r="K101" i="39"/>
  <c r="L101" i="39"/>
  <c r="M101" i="39"/>
  <c r="N101" i="39"/>
  <c r="P101" i="39"/>
  <c r="Q101" i="39"/>
  <c r="R101" i="39"/>
  <c r="S101" i="39"/>
  <c r="T101" i="39"/>
  <c r="U101" i="39"/>
  <c r="V101" i="39"/>
  <c r="W101" i="39"/>
  <c r="H89" i="39"/>
  <c r="I89" i="39"/>
  <c r="J89" i="39"/>
  <c r="K89" i="39"/>
  <c r="L89" i="39"/>
  <c r="M89" i="39"/>
  <c r="N89" i="39"/>
  <c r="P89" i="39"/>
  <c r="Q89" i="39"/>
  <c r="R89" i="39"/>
  <c r="S89" i="39"/>
  <c r="T89" i="39"/>
  <c r="U89" i="39"/>
  <c r="V89" i="39"/>
  <c r="W89" i="39"/>
  <c r="H77" i="39"/>
  <c r="I77" i="39"/>
  <c r="J77" i="39"/>
  <c r="K77" i="39"/>
  <c r="L77" i="39"/>
  <c r="M77" i="39"/>
  <c r="N77" i="39"/>
  <c r="P77" i="39"/>
  <c r="Q77" i="39"/>
  <c r="R77" i="39"/>
  <c r="S77" i="39"/>
  <c r="T77" i="39"/>
  <c r="U77" i="39"/>
  <c r="V77" i="39"/>
  <c r="W77" i="39"/>
  <c r="H65" i="39"/>
  <c r="I65" i="39"/>
  <c r="J65" i="39"/>
  <c r="K65" i="39"/>
  <c r="L65" i="39"/>
  <c r="M65" i="39"/>
  <c r="N65" i="39"/>
  <c r="P65" i="39"/>
  <c r="Q65" i="39"/>
  <c r="R65" i="39"/>
  <c r="S65" i="39"/>
  <c r="T65" i="39"/>
  <c r="U65" i="39"/>
  <c r="V65" i="39"/>
  <c r="W65" i="39"/>
  <c r="H53" i="39"/>
  <c r="I53" i="39"/>
  <c r="J53" i="39"/>
  <c r="K53" i="39"/>
  <c r="L53" i="39"/>
  <c r="M53" i="39"/>
  <c r="N53" i="39"/>
  <c r="P53" i="39"/>
  <c r="Q53" i="39"/>
  <c r="R53" i="39"/>
  <c r="S53" i="39"/>
  <c r="T53" i="39"/>
  <c r="U53" i="39"/>
  <c r="V53" i="39"/>
  <c r="W53" i="39"/>
  <c r="H41" i="39"/>
  <c r="I41" i="39"/>
  <c r="J41" i="39"/>
  <c r="K41" i="39"/>
  <c r="L41" i="39"/>
  <c r="M41" i="39"/>
  <c r="N41" i="39"/>
  <c r="P41" i="39"/>
  <c r="Q41" i="39"/>
  <c r="R41" i="39"/>
  <c r="S41" i="39"/>
  <c r="T41" i="39"/>
  <c r="U41" i="39"/>
  <c r="V41" i="39"/>
  <c r="W41" i="39"/>
  <c r="H29" i="39"/>
  <c r="I29" i="39"/>
  <c r="J29" i="39"/>
  <c r="K29" i="39"/>
  <c r="L29" i="39"/>
  <c r="M29" i="39"/>
  <c r="N29" i="39"/>
  <c r="P29" i="39"/>
  <c r="Q29" i="39"/>
  <c r="R29" i="39"/>
  <c r="S29" i="39"/>
  <c r="T29" i="39"/>
  <c r="U29" i="39"/>
  <c r="V29" i="39"/>
  <c r="W29" i="39"/>
  <c r="H17" i="39"/>
  <c r="I17" i="39"/>
  <c r="J17" i="39"/>
  <c r="K17" i="39"/>
  <c r="L17" i="39"/>
  <c r="M17" i="39"/>
  <c r="N17" i="39"/>
  <c r="P17" i="39"/>
  <c r="Q17" i="39"/>
  <c r="R17" i="39"/>
  <c r="S17" i="39"/>
  <c r="S185" i="39" s="1"/>
  <c r="I30" i="45" s="1"/>
  <c r="T17" i="39"/>
  <c r="U17" i="39"/>
  <c r="V17" i="39"/>
  <c r="W17" i="39"/>
  <c r="W185" i="39" s="1"/>
  <c r="M30" i="45" s="1"/>
  <c r="BL30" i="45" s="1"/>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H161" i="55"/>
  <c r="I161" i="55"/>
  <c r="J161" i="55"/>
  <c r="K161" i="55"/>
  <c r="L161" i="55"/>
  <c r="M161" i="55"/>
  <c r="N161" i="55"/>
  <c r="P161" i="55"/>
  <c r="Q161" i="55"/>
  <c r="R161" i="55"/>
  <c r="S161" i="55"/>
  <c r="T161" i="55"/>
  <c r="U161" i="55"/>
  <c r="V161" i="55"/>
  <c r="W161" i="55"/>
  <c r="H149" i="55"/>
  <c r="I149" i="55"/>
  <c r="J149" i="55"/>
  <c r="K149" i="55"/>
  <c r="L149" i="55"/>
  <c r="M149" i="55"/>
  <c r="N149" i="55"/>
  <c r="P149" i="55"/>
  <c r="Q149" i="55"/>
  <c r="R149" i="55"/>
  <c r="S149" i="55"/>
  <c r="T149" i="55"/>
  <c r="U149" i="55"/>
  <c r="V149" i="55"/>
  <c r="W149" i="55"/>
  <c r="H137" i="55"/>
  <c r="I137" i="55"/>
  <c r="J137" i="55"/>
  <c r="K137" i="55"/>
  <c r="L137" i="55"/>
  <c r="M137" i="55"/>
  <c r="N137" i="55"/>
  <c r="P137" i="55"/>
  <c r="Q137" i="55"/>
  <c r="R137" i="55"/>
  <c r="S137" i="55"/>
  <c r="T137" i="55"/>
  <c r="U137" i="55"/>
  <c r="V137" i="55"/>
  <c r="W137" i="55"/>
  <c r="H125" i="55"/>
  <c r="I125" i="55"/>
  <c r="J125" i="55"/>
  <c r="K125" i="55"/>
  <c r="L125" i="55"/>
  <c r="M125" i="55"/>
  <c r="N125" i="55"/>
  <c r="P125" i="55"/>
  <c r="Q125" i="55"/>
  <c r="R125" i="55"/>
  <c r="S125" i="55"/>
  <c r="T125" i="55"/>
  <c r="U125" i="55"/>
  <c r="V125" i="55"/>
  <c r="W125" i="55"/>
  <c r="H113" i="55"/>
  <c r="I113" i="55"/>
  <c r="J113" i="55"/>
  <c r="K113" i="55"/>
  <c r="L113" i="55"/>
  <c r="M113" i="55"/>
  <c r="N113" i="55"/>
  <c r="P113" i="55"/>
  <c r="Q113" i="55"/>
  <c r="R113" i="55"/>
  <c r="S113" i="55"/>
  <c r="T113" i="55"/>
  <c r="U113" i="55"/>
  <c r="V113" i="55"/>
  <c r="W113" i="55"/>
  <c r="H101" i="55"/>
  <c r="I101" i="55"/>
  <c r="J101" i="55"/>
  <c r="K101" i="55"/>
  <c r="L101" i="55"/>
  <c r="M101" i="55"/>
  <c r="N101" i="55"/>
  <c r="P101" i="55"/>
  <c r="Q101" i="55"/>
  <c r="R101" i="55"/>
  <c r="S101" i="55"/>
  <c r="T101" i="55"/>
  <c r="U101" i="55"/>
  <c r="V101" i="55"/>
  <c r="W101" i="55"/>
  <c r="H89" i="55"/>
  <c r="I89" i="55"/>
  <c r="J89" i="55"/>
  <c r="K89" i="55"/>
  <c r="L89" i="55"/>
  <c r="M89" i="55"/>
  <c r="N89" i="55"/>
  <c r="P89" i="55"/>
  <c r="Q89" i="55"/>
  <c r="R89" i="55"/>
  <c r="S89" i="55"/>
  <c r="T89" i="55"/>
  <c r="U89" i="55"/>
  <c r="V89" i="55"/>
  <c r="W89" i="55"/>
  <c r="H77" i="55"/>
  <c r="I77" i="55"/>
  <c r="J77" i="55"/>
  <c r="K77" i="55"/>
  <c r="L77" i="55"/>
  <c r="M77" i="55"/>
  <c r="N77" i="55"/>
  <c r="P77" i="55"/>
  <c r="Q77" i="55"/>
  <c r="R77" i="55"/>
  <c r="S77" i="55"/>
  <c r="T77" i="55"/>
  <c r="U77" i="55"/>
  <c r="V77" i="55"/>
  <c r="W77" i="55"/>
  <c r="H65" i="55"/>
  <c r="I65" i="55"/>
  <c r="J65" i="55"/>
  <c r="K65" i="55"/>
  <c r="L65" i="55"/>
  <c r="M65" i="55"/>
  <c r="N65" i="55"/>
  <c r="P65" i="55"/>
  <c r="Q65" i="55"/>
  <c r="R65" i="55"/>
  <c r="S65" i="55"/>
  <c r="T65" i="55"/>
  <c r="U65" i="55"/>
  <c r="V65" i="55"/>
  <c r="W65" i="55"/>
  <c r="H53" i="55"/>
  <c r="I53" i="55"/>
  <c r="J53" i="55"/>
  <c r="K53" i="55"/>
  <c r="L53" i="55"/>
  <c r="M53" i="55"/>
  <c r="N53" i="55"/>
  <c r="P53" i="55"/>
  <c r="Q53" i="55"/>
  <c r="R53" i="55"/>
  <c r="S53" i="55"/>
  <c r="T53" i="55"/>
  <c r="U53" i="55"/>
  <c r="V53" i="55"/>
  <c r="W53" i="55"/>
  <c r="H41" i="55"/>
  <c r="I41" i="55"/>
  <c r="J41" i="55"/>
  <c r="K41" i="55"/>
  <c r="L41" i="55"/>
  <c r="M41" i="55"/>
  <c r="N41" i="55"/>
  <c r="P41" i="55"/>
  <c r="Q41" i="55"/>
  <c r="R41" i="55"/>
  <c r="S41" i="55"/>
  <c r="T41" i="55"/>
  <c r="U41" i="55"/>
  <c r="V41" i="55"/>
  <c r="W41" i="55"/>
  <c r="H29" i="55"/>
  <c r="I29" i="55"/>
  <c r="J29" i="55"/>
  <c r="K29" i="55"/>
  <c r="L29" i="55"/>
  <c r="M29" i="55"/>
  <c r="N29" i="55"/>
  <c r="P29" i="55"/>
  <c r="Q29" i="55"/>
  <c r="R29" i="55"/>
  <c r="S29" i="55"/>
  <c r="T29" i="55"/>
  <c r="U29" i="55"/>
  <c r="V29" i="55"/>
  <c r="W29" i="55"/>
  <c r="H17" i="55"/>
  <c r="I17" i="55"/>
  <c r="J17" i="55"/>
  <c r="K17" i="55"/>
  <c r="K185" i="55" s="1"/>
  <c r="C15" i="45" s="1"/>
  <c r="L17" i="55"/>
  <c r="M17" i="55"/>
  <c r="M185" i="55" s="1"/>
  <c r="E15" i="45" s="1"/>
  <c r="N17" i="55"/>
  <c r="P17" i="55"/>
  <c r="P185" i="55" s="1"/>
  <c r="Q17" i="55"/>
  <c r="R17" i="55"/>
  <c r="S17" i="55"/>
  <c r="T17" i="55"/>
  <c r="U17" i="55"/>
  <c r="V17" i="55"/>
  <c r="W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H17" i="51"/>
  <c r="H185" i="51" s="1"/>
  <c r="I17" i="51"/>
  <c r="J17" i="51"/>
  <c r="K17" i="51"/>
  <c r="L17" i="51"/>
  <c r="L185" i="51" s="1"/>
  <c r="D64" i="45" s="1"/>
  <c r="M17" i="51"/>
  <c r="N17" i="51"/>
  <c r="P17" i="51"/>
  <c r="Q17" i="51"/>
  <c r="Q185" i="51" s="1"/>
  <c r="G64" i="45" s="1"/>
  <c r="R17" i="51"/>
  <c r="S17" i="51"/>
  <c r="T17" i="51"/>
  <c r="U17" i="51"/>
  <c r="V17" i="51"/>
  <c r="W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H161" i="51"/>
  <c r="I161" i="51"/>
  <c r="J161" i="51"/>
  <c r="K161" i="51"/>
  <c r="L161" i="51"/>
  <c r="M161" i="51"/>
  <c r="N161" i="51"/>
  <c r="P161" i="51"/>
  <c r="Q161" i="51"/>
  <c r="R161" i="51"/>
  <c r="S161" i="51"/>
  <c r="T161" i="51"/>
  <c r="U161" i="51"/>
  <c r="V161" i="51"/>
  <c r="W161" i="51"/>
  <c r="H149" i="51"/>
  <c r="I149" i="51"/>
  <c r="J149" i="51"/>
  <c r="K149" i="51"/>
  <c r="L149" i="51"/>
  <c r="M149" i="51"/>
  <c r="N149" i="51"/>
  <c r="P149" i="51"/>
  <c r="Q149" i="51"/>
  <c r="R149" i="51"/>
  <c r="S149" i="51"/>
  <c r="T149" i="51"/>
  <c r="U149" i="51"/>
  <c r="V149" i="51"/>
  <c r="W149" i="51"/>
  <c r="H137" i="51"/>
  <c r="I137" i="51"/>
  <c r="J137" i="51"/>
  <c r="K137" i="51"/>
  <c r="L137" i="51"/>
  <c r="M137" i="51"/>
  <c r="N137" i="51"/>
  <c r="P137" i="51"/>
  <c r="Q137" i="51"/>
  <c r="R137" i="51"/>
  <c r="S137" i="51"/>
  <c r="T137" i="51"/>
  <c r="U137" i="51"/>
  <c r="V137" i="51"/>
  <c r="W137" i="51"/>
  <c r="H125" i="51"/>
  <c r="I125" i="51"/>
  <c r="J125" i="51"/>
  <c r="K125" i="51"/>
  <c r="L125" i="51"/>
  <c r="M125" i="51"/>
  <c r="N125" i="51"/>
  <c r="P125" i="51"/>
  <c r="Q125" i="51"/>
  <c r="R125" i="51"/>
  <c r="S125" i="51"/>
  <c r="T125" i="51"/>
  <c r="U125" i="51"/>
  <c r="V125" i="51"/>
  <c r="W125" i="51"/>
  <c r="H113" i="51"/>
  <c r="I113" i="51"/>
  <c r="J113" i="51"/>
  <c r="K113" i="51"/>
  <c r="L113" i="51"/>
  <c r="M113" i="51"/>
  <c r="N113" i="51"/>
  <c r="P113" i="51"/>
  <c r="Q113" i="51"/>
  <c r="R113" i="51"/>
  <c r="S113" i="51"/>
  <c r="T113" i="51"/>
  <c r="U113" i="51"/>
  <c r="V113" i="51"/>
  <c r="W113" i="51"/>
  <c r="H101" i="51"/>
  <c r="I101" i="51"/>
  <c r="J101" i="51"/>
  <c r="K101" i="51"/>
  <c r="L101" i="51"/>
  <c r="M101" i="51"/>
  <c r="N101" i="51"/>
  <c r="P101" i="51"/>
  <c r="Q101" i="51"/>
  <c r="R101" i="51"/>
  <c r="S101" i="51"/>
  <c r="T101" i="51"/>
  <c r="U101" i="51"/>
  <c r="V101" i="51"/>
  <c r="W101" i="51"/>
  <c r="H89" i="51"/>
  <c r="I89" i="51"/>
  <c r="J89" i="51"/>
  <c r="K89" i="51"/>
  <c r="L89" i="51"/>
  <c r="M89" i="51"/>
  <c r="N89" i="51"/>
  <c r="P89" i="51"/>
  <c r="Q89" i="51"/>
  <c r="R89" i="51"/>
  <c r="S89" i="51"/>
  <c r="T89" i="51"/>
  <c r="U89" i="51"/>
  <c r="V89" i="51"/>
  <c r="W89" i="51"/>
  <c r="H77" i="51"/>
  <c r="I77" i="51"/>
  <c r="J77" i="51"/>
  <c r="K77" i="51"/>
  <c r="L77" i="51"/>
  <c r="M77" i="51"/>
  <c r="N77" i="51"/>
  <c r="P77" i="51"/>
  <c r="Q77" i="51"/>
  <c r="R77" i="51"/>
  <c r="S77" i="51"/>
  <c r="T77" i="51"/>
  <c r="U77" i="51"/>
  <c r="V77" i="51"/>
  <c r="W77" i="51"/>
  <c r="H65" i="51"/>
  <c r="I65" i="51"/>
  <c r="J65" i="51"/>
  <c r="K65" i="51"/>
  <c r="L65" i="51"/>
  <c r="M65" i="51"/>
  <c r="N65" i="51"/>
  <c r="P65" i="51"/>
  <c r="Q65" i="51"/>
  <c r="R65" i="51"/>
  <c r="S65" i="51"/>
  <c r="T65" i="51"/>
  <c r="U65" i="51"/>
  <c r="V65" i="51"/>
  <c r="W65" i="51"/>
  <c r="H53" i="51"/>
  <c r="I53" i="51"/>
  <c r="J53" i="51"/>
  <c r="K53" i="51"/>
  <c r="L53" i="51"/>
  <c r="M53" i="51"/>
  <c r="N53" i="51"/>
  <c r="P53" i="51"/>
  <c r="Q53" i="51"/>
  <c r="R53" i="51"/>
  <c r="S53" i="51"/>
  <c r="T53" i="51"/>
  <c r="U53" i="51"/>
  <c r="V53" i="51"/>
  <c r="W53" i="51"/>
  <c r="H41" i="51"/>
  <c r="I41" i="51"/>
  <c r="J41" i="51"/>
  <c r="K41" i="51"/>
  <c r="L41" i="51"/>
  <c r="M41" i="51"/>
  <c r="N41" i="51"/>
  <c r="P41" i="51"/>
  <c r="Q41" i="51"/>
  <c r="R41" i="51"/>
  <c r="S41" i="51"/>
  <c r="T41" i="51"/>
  <c r="U41" i="51"/>
  <c r="V41" i="51"/>
  <c r="W41" i="51"/>
  <c r="H29" i="51"/>
  <c r="I29" i="51"/>
  <c r="J29" i="51"/>
  <c r="K29" i="51"/>
  <c r="L29" i="51"/>
  <c r="M29" i="51"/>
  <c r="N29" i="51"/>
  <c r="P29" i="51"/>
  <c r="Q29" i="51"/>
  <c r="R29" i="51"/>
  <c r="S29" i="51"/>
  <c r="T29" i="51"/>
  <c r="U29" i="51"/>
  <c r="V29" i="51"/>
  <c r="W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H161" i="56"/>
  <c r="I161" i="56"/>
  <c r="J161" i="56"/>
  <c r="K161" i="56"/>
  <c r="L161" i="56"/>
  <c r="M161" i="56"/>
  <c r="N161" i="56"/>
  <c r="P161" i="56"/>
  <c r="Q161" i="56"/>
  <c r="R161" i="56"/>
  <c r="S161" i="56"/>
  <c r="T161" i="56"/>
  <c r="U161" i="56"/>
  <c r="V161" i="56"/>
  <c r="W161" i="56"/>
  <c r="H149" i="56"/>
  <c r="I149" i="56"/>
  <c r="J149" i="56"/>
  <c r="K149" i="56"/>
  <c r="L149" i="56"/>
  <c r="M149" i="56"/>
  <c r="N149" i="56"/>
  <c r="P149" i="56"/>
  <c r="Q149" i="56"/>
  <c r="R149" i="56"/>
  <c r="S149" i="56"/>
  <c r="T149" i="56"/>
  <c r="U149" i="56"/>
  <c r="V149" i="56"/>
  <c r="W149" i="56"/>
  <c r="H137" i="56"/>
  <c r="I137" i="56"/>
  <c r="J137" i="56"/>
  <c r="K137" i="56"/>
  <c r="L137" i="56"/>
  <c r="M137" i="56"/>
  <c r="N137" i="56"/>
  <c r="P137" i="56"/>
  <c r="Q137" i="56"/>
  <c r="R137" i="56"/>
  <c r="S137" i="56"/>
  <c r="T137" i="56"/>
  <c r="U137" i="56"/>
  <c r="V137" i="56"/>
  <c r="W137" i="56"/>
  <c r="H125" i="56"/>
  <c r="I125" i="56"/>
  <c r="J125" i="56"/>
  <c r="K125" i="56"/>
  <c r="L125" i="56"/>
  <c r="M125" i="56"/>
  <c r="N125" i="56"/>
  <c r="P125" i="56"/>
  <c r="Q125" i="56"/>
  <c r="R125" i="56"/>
  <c r="S125" i="56"/>
  <c r="T125" i="56"/>
  <c r="U125" i="56"/>
  <c r="V125" i="56"/>
  <c r="W125" i="56"/>
  <c r="H113" i="56"/>
  <c r="I113" i="56"/>
  <c r="J113" i="56"/>
  <c r="K113" i="56"/>
  <c r="L113" i="56"/>
  <c r="M113" i="56"/>
  <c r="N113" i="56"/>
  <c r="P113" i="56"/>
  <c r="Q113" i="56"/>
  <c r="R113" i="56"/>
  <c r="S113" i="56"/>
  <c r="T113" i="56"/>
  <c r="U113" i="56"/>
  <c r="V113" i="56"/>
  <c r="W113" i="56"/>
  <c r="H101" i="56"/>
  <c r="I101" i="56"/>
  <c r="J101" i="56"/>
  <c r="K101" i="56"/>
  <c r="L101" i="56"/>
  <c r="M101" i="56"/>
  <c r="N101" i="56"/>
  <c r="P101" i="56"/>
  <c r="Q101" i="56"/>
  <c r="R101" i="56"/>
  <c r="S101" i="56"/>
  <c r="T101" i="56"/>
  <c r="U101" i="56"/>
  <c r="V101" i="56"/>
  <c r="W101" i="56"/>
  <c r="H89" i="56"/>
  <c r="I89" i="56"/>
  <c r="J89" i="56"/>
  <c r="K89" i="56"/>
  <c r="L89" i="56"/>
  <c r="M89" i="56"/>
  <c r="N89" i="56"/>
  <c r="P89" i="56"/>
  <c r="Q89" i="56"/>
  <c r="R89" i="56"/>
  <c r="S89" i="56"/>
  <c r="T89" i="56"/>
  <c r="U89" i="56"/>
  <c r="V89" i="56"/>
  <c r="W89" i="56"/>
  <c r="H77" i="56"/>
  <c r="I77" i="56"/>
  <c r="J77" i="56"/>
  <c r="K77" i="56"/>
  <c r="L77" i="56"/>
  <c r="M77" i="56"/>
  <c r="N77" i="56"/>
  <c r="P77" i="56"/>
  <c r="Q77" i="56"/>
  <c r="R77" i="56"/>
  <c r="S77" i="56"/>
  <c r="T77" i="56"/>
  <c r="U77" i="56"/>
  <c r="V77" i="56"/>
  <c r="W77" i="56"/>
  <c r="H65" i="56"/>
  <c r="I65" i="56"/>
  <c r="J65" i="56"/>
  <c r="K65" i="56"/>
  <c r="L65" i="56"/>
  <c r="M65" i="56"/>
  <c r="N65" i="56"/>
  <c r="P65" i="56"/>
  <c r="Q65" i="56"/>
  <c r="R65" i="56"/>
  <c r="S65" i="56"/>
  <c r="T65" i="56"/>
  <c r="U65" i="56"/>
  <c r="V65" i="56"/>
  <c r="W65" i="56"/>
  <c r="H53" i="56"/>
  <c r="I53" i="56"/>
  <c r="J53" i="56"/>
  <c r="K53" i="56"/>
  <c r="L53" i="56"/>
  <c r="M53" i="56"/>
  <c r="N53" i="56"/>
  <c r="P53" i="56"/>
  <c r="Q53" i="56"/>
  <c r="R53" i="56"/>
  <c r="S53" i="56"/>
  <c r="T53" i="56"/>
  <c r="U53" i="56"/>
  <c r="V53" i="56"/>
  <c r="W53" i="56"/>
  <c r="H41" i="56"/>
  <c r="I41" i="56"/>
  <c r="J41" i="56"/>
  <c r="K41" i="56"/>
  <c r="L41" i="56"/>
  <c r="M41" i="56"/>
  <c r="N41" i="56"/>
  <c r="P41" i="56"/>
  <c r="Q41" i="56"/>
  <c r="R41" i="56"/>
  <c r="S41" i="56"/>
  <c r="T41" i="56"/>
  <c r="U41" i="56"/>
  <c r="V41" i="56"/>
  <c r="W41"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AA64" i="45" s="1"/>
  <c r="T185" i="59"/>
  <c r="AR15" i="45" s="1"/>
  <c r="U185" i="72"/>
  <c r="AS82" i="45" s="1"/>
  <c r="V185" i="69"/>
  <c r="AT97" i="45" s="1"/>
  <c r="V185" i="72"/>
  <c r="AT82" i="45" s="1"/>
  <c r="H185" i="56"/>
  <c r="T185" i="55"/>
  <c r="J15" i="45" s="1"/>
  <c r="T185" i="70"/>
  <c r="AA97" i="45" s="1"/>
  <c r="U185" i="60"/>
  <c r="AS49" i="45" s="1"/>
  <c r="Q185" i="56"/>
  <c r="G49" i="45" s="1"/>
  <c r="BF49" i="45" s="1"/>
  <c r="U185" i="49"/>
  <c r="AB30" i="45" s="1"/>
  <c r="T185" i="60"/>
  <c r="AR49" i="45" s="1"/>
  <c r="T185" i="69"/>
  <c r="AR97" i="45" s="1"/>
  <c r="K185" i="58"/>
  <c r="T49" i="45" s="1"/>
  <c r="T185" i="56"/>
  <c r="J49" i="45" s="1"/>
  <c r="W185" i="51"/>
  <c r="M64" i="45" s="1"/>
  <c r="S185" i="51"/>
  <c r="I64" i="45" s="1"/>
  <c r="N185" i="51"/>
  <c r="F64" i="45" s="1"/>
  <c r="J185" i="51"/>
  <c r="R185" i="51"/>
  <c r="H64" i="45" s="1"/>
  <c r="M185" i="51"/>
  <c r="E64" i="45" s="1"/>
  <c r="BD64" i="45" s="1"/>
  <c r="I185" i="51"/>
  <c r="W185" i="55"/>
  <c r="M15" i="45" s="1"/>
  <c r="BL15" i="45" s="1"/>
  <c r="S185" i="55"/>
  <c r="I15" i="45" s="1"/>
  <c r="BH15" i="45" s="1"/>
  <c r="N185" i="55"/>
  <c r="F15" i="45" s="1"/>
  <c r="J185" i="55"/>
  <c r="N185" i="71"/>
  <c r="F82" i="45" s="1"/>
  <c r="J185" i="71"/>
  <c r="U185" i="68"/>
  <c r="K97" i="45" s="1"/>
  <c r="Q185" i="68"/>
  <c r="G97" i="45" s="1"/>
  <c r="H185" i="58"/>
  <c r="M185" i="53"/>
  <c r="V64" i="45" s="1"/>
  <c r="I185" i="53"/>
  <c r="P185" i="57"/>
  <c r="U185" i="73"/>
  <c r="AB82" i="45" s="1"/>
  <c r="Q185" i="73"/>
  <c r="X82" i="45" s="1"/>
  <c r="H185" i="73"/>
  <c r="L185" i="52"/>
  <c r="AL64" i="45" s="1"/>
  <c r="BC64" i="45" s="1"/>
  <c r="H185" i="52"/>
  <c r="V185" i="59"/>
  <c r="AT15" i="45" s="1"/>
  <c r="R185" i="59"/>
  <c r="AP15" i="45" s="1"/>
  <c r="M185" i="59"/>
  <c r="AM15" i="45" s="1"/>
  <c r="BD15" i="45" s="1"/>
  <c r="I185" i="59"/>
  <c r="R185" i="55"/>
  <c r="H15" i="45" s="1"/>
  <c r="P185" i="68"/>
  <c r="P185" i="58"/>
  <c r="U185" i="53"/>
  <c r="AB64" i="45" s="1"/>
  <c r="H185" i="53"/>
  <c r="T185" i="73"/>
  <c r="AA82" i="45" s="1"/>
  <c r="P185" i="73"/>
  <c r="K185" i="73"/>
  <c r="T82" i="45" s="1"/>
  <c r="Q185" i="70"/>
  <c r="X97" i="45" s="1"/>
  <c r="H185" i="70"/>
  <c r="V185" i="60"/>
  <c r="AT49" i="45" s="1"/>
  <c r="R185" i="60"/>
  <c r="AP49" i="45" s="1"/>
  <c r="M185" i="60"/>
  <c r="AM49" i="45" s="1"/>
  <c r="I185" i="60"/>
  <c r="T185" i="52"/>
  <c r="AR64" i="45" s="1"/>
  <c r="P185" i="52"/>
  <c r="U185" i="59"/>
  <c r="AS15" i="45" s="1"/>
  <c r="Q185" i="59"/>
  <c r="AO15" i="45" s="1"/>
  <c r="L185" i="59"/>
  <c r="AL15" i="45" s="1"/>
  <c r="T185" i="72"/>
  <c r="AR82" i="45" s="1"/>
  <c r="P185" i="72"/>
  <c r="K185" i="72"/>
  <c r="U185" i="69"/>
  <c r="AS97" i="45" s="1"/>
  <c r="Q185" i="69"/>
  <c r="AO97" i="45" s="1"/>
  <c r="L185" i="69"/>
  <c r="AL97" i="45" s="1"/>
  <c r="H185" i="69"/>
  <c r="G185" i="51"/>
  <c r="V185" i="55"/>
  <c r="L15" i="45" s="1"/>
  <c r="I185" i="55"/>
  <c r="H185" i="68"/>
  <c r="Q185" i="53"/>
  <c r="X64" i="45" s="1"/>
  <c r="L185" i="53"/>
  <c r="U64" i="45" s="1"/>
  <c r="T185" i="51"/>
  <c r="J64" i="45" s="1"/>
  <c r="P185" i="51"/>
  <c r="K185" i="51"/>
  <c r="C64" i="45" s="1"/>
  <c r="T185" i="71"/>
  <c r="J82" i="45" s="1"/>
  <c r="L185" i="71"/>
  <c r="D82" i="45" s="1"/>
  <c r="W185" i="68"/>
  <c r="M97" i="45" s="1"/>
  <c r="BL97" i="45" s="1"/>
  <c r="U185" i="58"/>
  <c r="AB49" i="45" s="1"/>
  <c r="Q185" i="58"/>
  <c r="X49" i="45" s="1"/>
  <c r="H185" i="57"/>
  <c r="Q185" i="52"/>
  <c r="AO64" i="45" s="1"/>
  <c r="BF64" i="45" s="1"/>
  <c r="AO30" i="45"/>
  <c r="G185" i="55"/>
  <c r="G185" i="39"/>
  <c r="M185" i="71"/>
  <c r="I185" i="71"/>
  <c r="H185" i="71"/>
  <c r="T185" i="68"/>
  <c r="J97" i="45" s="1"/>
  <c r="S185" i="68"/>
  <c r="I97" i="45" s="1"/>
  <c r="T185" i="58"/>
  <c r="AA49" i="45" s="1"/>
  <c r="AQ30" i="45"/>
  <c r="BH30" i="45" s="1"/>
  <c r="AP30" i="45"/>
  <c r="V185" i="52"/>
  <c r="AT64" i="45" s="1"/>
  <c r="R185" i="52"/>
  <c r="AP64" i="45" s="1"/>
  <c r="U185" i="52"/>
  <c r="AS64" i="45" s="1"/>
  <c r="T185" i="49"/>
  <c r="AA30" i="45" s="1"/>
  <c r="P185" i="49"/>
  <c r="V185" i="73"/>
  <c r="AC82" i="45" s="1"/>
  <c r="R185" i="73"/>
  <c r="U185" i="70"/>
  <c r="AB97" i="45" s="1"/>
  <c r="V185" i="53"/>
  <c r="AC64" i="45" s="1"/>
  <c r="R185" i="53"/>
  <c r="Y64" i="45" s="1"/>
  <c r="U185" i="57"/>
  <c r="AB15" i="45" s="1"/>
  <c r="Q185" i="57"/>
  <c r="X15" i="45" s="1"/>
  <c r="T185" i="57"/>
  <c r="AA15" i="45" s="1"/>
  <c r="W185" i="57"/>
  <c r="AD15" i="45" s="1"/>
  <c r="S185" i="57"/>
  <c r="Z15" i="45" s="1"/>
  <c r="V185" i="39"/>
  <c r="L30" i="45" s="1"/>
  <c r="BK30" i="45" s="1"/>
  <c r="R185" i="39"/>
  <c r="H30" i="45" s="1"/>
  <c r="V185" i="71"/>
  <c r="L82" i="45" s="1"/>
  <c r="R185" i="71"/>
  <c r="H82" i="45" s="1"/>
  <c r="U185" i="71"/>
  <c r="K82" i="45" s="1"/>
  <c r="Q185" i="71"/>
  <c r="G82" i="45" s="1"/>
  <c r="P185" i="71"/>
  <c r="V185" i="68"/>
  <c r="L97" i="45" s="1"/>
  <c r="R185" i="68"/>
  <c r="G185" i="72"/>
  <c r="N185" i="72"/>
  <c r="AN82" i="45" s="1"/>
  <c r="J185" i="72"/>
  <c r="N185" i="69"/>
  <c r="AN97" i="45" s="1"/>
  <c r="J185" i="69"/>
  <c r="AM30" i="45"/>
  <c r="G185" i="69"/>
  <c r="M185" i="72"/>
  <c r="AM82" i="45" s="1"/>
  <c r="I185" i="72"/>
  <c r="M185" i="69"/>
  <c r="AM97" i="45" s="1"/>
  <c r="I185" i="69"/>
  <c r="AL30" i="45"/>
  <c r="AN30" i="45"/>
  <c r="AK30" i="45"/>
  <c r="H185" i="60"/>
  <c r="G185" i="52"/>
  <c r="K185" i="52"/>
  <c r="AK64" i="45" s="1"/>
  <c r="G185" i="59"/>
  <c r="K185" i="59"/>
  <c r="AK15" i="45" s="1"/>
  <c r="BB15" i="45" s="1"/>
  <c r="K185" i="60"/>
  <c r="AK49" i="45" s="1"/>
  <c r="N185" i="59"/>
  <c r="AN15" i="45" s="1"/>
  <c r="J185" i="59"/>
  <c r="G185" i="49"/>
  <c r="L185" i="73"/>
  <c r="U82" i="45" s="1"/>
  <c r="L185" i="70"/>
  <c r="U97" i="45" s="1"/>
  <c r="L185" i="60"/>
  <c r="AL49" i="45" s="1"/>
  <c r="G185" i="73"/>
  <c r="G185" i="70"/>
  <c r="G185" i="60"/>
  <c r="M185" i="57"/>
  <c r="V15" i="45" s="1"/>
  <c r="I185" i="57"/>
  <c r="L185" i="57"/>
  <c r="U15" i="45" s="1"/>
  <c r="K185" i="57"/>
  <c r="T15" i="45" s="1"/>
  <c r="G185" i="58"/>
  <c r="N185" i="58"/>
  <c r="W49" i="45" s="1"/>
  <c r="J185" i="58"/>
  <c r="L185" i="58"/>
  <c r="U49" i="45" s="1"/>
  <c r="K185" i="53"/>
  <c r="T64" i="45" s="1"/>
  <c r="J185" i="68"/>
  <c r="J185" i="39"/>
  <c r="I185" i="68"/>
  <c r="K185" i="68"/>
  <c r="C97" i="45" s="1"/>
  <c r="G185" i="71"/>
  <c r="N185" i="68"/>
  <c r="F97" i="45" s="1"/>
  <c r="N185" i="39"/>
  <c r="F30" i="45" s="1"/>
  <c r="G185" i="68"/>
  <c r="M185" i="68"/>
  <c r="L185" i="68"/>
  <c r="D97" i="45" s="1"/>
  <c r="M185" i="39"/>
  <c r="E30" i="45" s="1"/>
  <c r="I185" i="39"/>
  <c r="U185" i="51"/>
  <c r="K64" i="45" s="1"/>
  <c r="V185" i="51"/>
  <c r="L64" i="45" s="1"/>
  <c r="S185" i="56"/>
  <c r="I49" i="45" s="1"/>
  <c r="N185" i="56"/>
  <c r="F49" i="45" s="1"/>
  <c r="G185" i="57"/>
  <c r="P185" i="56"/>
  <c r="V185" i="56"/>
  <c r="L49" i="45" s="1"/>
  <c r="R185" i="56"/>
  <c r="H49" i="45" s="1"/>
  <c r="M185" i="56"/>
  <c r="E49" i="45" s="1"/>
  <c r="I185" i="56"/>
  <c r="U185" i="39"/>
  <c r="K30" i="45" s="1"/>
  <c r="BJ30" i="45" s="1"/>
  <c r="Q185" i="39"/>
  <c r="G30" i="45" s="1"/>
  <c r="L185" i="39"/>
  <c r="D30" i="45" s="1"/>
  <c r="H185" i="39"/>
  <c r="V185" i="58"/>
  <c r="AC49" i="45" s="1"/>
  <c r="R185" i="58"/>
  <c r="Y49" i="45" s="1"/>
  <c r="M185" i="58"/>
  <c r="V49" i="45" s="1"/>
  <c r="I185" i="58"/>
  <c r="W185" i="49"/>
  <c r="AD30" i="45" s="1"/>
  <c r="S185" i="49"/>
  <c r="Z30" i="45" s="1"/>
  <c r="N185" i="49"/>
  <c r="W30" i="45" s="1"/>
  <c r="J185" i="49"/>
  <c r="W185" i="52"/>
  <c r="AU64" i="45" s="1"/>
  <c r="S185" i="52"/>
  <c r="AQ64" i="45" s="1"/>
  <c r="N185" i="52"/>
  <c r="AN64" i="45" s="1"/>
  <c r="J185" i="52"/>
  <c r="W185" i="56"/>
  <c r="M49" i="45" s="1"/>
  <c r="J185" i="56"/>
  <c r="L185" i="56"/>
  <c r="D49" i="45" s="1"/>
  <c r="U185" i="56"/>
  <c r="K49" i="45" s="1"/>
  <c r="U185" i="55"/>
  <c r="K15" i="45" s="1"/>
  <c r="Q185" i="55"/>
  <c r="G15" i="45" s="1"/>
  <c r="L185" i="55"/>
  <c r="D15" i="45" s="1"/>
  <c r="H185" i="55"/>
  <c r="T185" i="39"/>
  <c r="J30" i="45" s="1"/>
  <c r="BI30" i="45" s="1"/>
  <c r="P185" i="39"/>
  <c r="K185" i="39"/>
  <c r="C30" i="45" s="1"/>
  <c r="W185" i="71"/>
  <c r="M82" i="45" s="1"/>
  <c r="S185" i="71"/>
  <c r="I82" i="45" s="1"/>
  <c r="K185" i="71"/>
  <c r="C82" i="45" s="1"/>
  <c r="G185" i="53"/>
  <c r="W185" i="53"/>
  <c r="AD64" i="45" s="1"/>
  <c r="S185" i="53"/>
  <c r="Z64" i="45" s="1"/>
  <c r="N185" i="53"/>
  <c r="W64" i="45" s="1"/>
  <c r="J185" i="53"/>
  <c r="V185" i="57"/>
  <c r="AC15" i="45" s="1"/>
  <c r="R185" i="57"/>
  <c r="Y15" i="45" s="1"/>
  <c r="N185" i="57"/>
  <c r="W15" i="45" s="1"/>
  <c r="J185" i="57"/>
  <c r="V185" i="49"/>
  <c r="AC30" i="45" s="1"/>
  <c r="R185" i="49"/>
  <c r="Y30" i="45" s="1"/>
  <c r="M185" i="49"/>
  <c r="V30" i="45" s="1"/>
  <c r="I185" i="49"/>
  <c r="V185" i="70"/>
  <c r="AC97" i="45" s="1"/>
  <c r="R185" i="70"/>
  <c r="Y97" i="45" s="1"/>
  <c r="M185" i="70"/>
  <c r="V97" i="45" s="1"/>
  <c r="I185" i="70"/>
  <c r="W185" i="73"/>
  <c r="AD82" i="45" s="1"/>
  <c r="S185" i="73"/>
  <c r="Z82" i="45" s="1"/>
  <c r="N185" i="73"/>
  <c r="W82" i="45" s="1"/>
  <c r="J185" i="73"/>
  <c r="W185" i="60"/>
  <c r="AU49" i="45" s="1"/>
  <c r="S185" i="60"/>
  <c r="AQ49" i="45" s="1"/>
  <c r="N185" i="60"/>
  <c r="AN49" i="45" s="1"/>
  <c r="J185" i="60"/>
  <c r="K185" i="56"/>
  <c r="C49" i="45" s="1"/>
  <c r="AK82" i="45"/>
  <c r="AL82" i="45"/>
  <c r="AO82" i="45"/>
  <c r="AP82" i="45"/>
  <c r="AQ82" i="45"/>
  <c r="Y82" i="45"/>
  <c r="V82" i="45"/>
  <c r="E82" i="45"/>
  <c r="AK97" i="45"/>
  <c r="AP97" i="45"/>
  <c r="AQ97" i="45"/>
  <c r="T97" i="45"/>
  <c r="W97" i="45"/>
  <c r="Z97" i="45"/>
  <c r="E97" i="45"/>
  <c r="H97" i="45"/>
  <c r="W177" i="73"/>
  <c r="V177" i="73"/>
  <c r="U177" i="73"/>
  <c r="T177" i="73"/>
  <c r="S177" i="73"/>
  <c r="R177" i="73"/>
  <c r="Q177" i="73"/>
  <c r="P177" i="73"/>
  <c r="N177" i="73"/>
  <c r="M177" i="73"/>
  <c r="L177" i="73"/>
  <c r="K177" i="73"/>
  <c r="W165" i="73"/>
  <c r="V165" i="73"/>
  <c r="U165" i="73"/>
  <c r="T165" i="73"/>
  <c r="S165" i="73"/>
  <c r="R165" i="73"/>
  <c r="Q165" i="73"/>
  <c r="P165" i="73"/>
  <c r="N165" i="73"/>
  <c r="M165" i="73"/>
  <c r="L165" i="73"/>
  <c r="K165" i="73"/>
  <c r="W153" i="73"/>
  <c r="V153" i="73"/>
  <c r="U153" i="73"/>
  <c r="T153" i="73"/>
  <c r="S153" i="73"/>
  <c r="R153" i="73"/>
  <c r="Q153" i="73"/>
  <c r="P153" i="73"/>
  <c r="N153" i="73"/>
  <c r="M153" i="73"/>
  <c r="L153" i="73"/>
  <c r="K153" i="73"/>
  <c r="W141" i="73"/>
  <c r="V141" i="73"/>
  <c r="U141" i="73"/>
  <c r="T141" i="73"/>
  <c r="S141" i="73"/>
  <c r="R141" i="73"/>
  <c r="Q141" i="73"/>
  <c r="P141" i="73"/>
  <c r="N141" i="73"/>
  <c r="M141" i="73"/>
  <c r="L141" i="73"/>
  <c r="K141" i="73"/>
  <c r="W129" i="73"/>
  <c r="V129" i="73"/>
  <c r="U129" i="73"/>
  <c r="T129" i="73"/>
  <c r="S129" i="73"/>
  <c r="R129" i="73"/>
  <c r="Q129" i="73"/>
  <c r="P129" i="73"/>
  <c r="N129" i="73"/>
  <c r="M129" i="73"/>
  <c r="L129" i="73"/>
  <c r="K129" i="73"/>
  <c r="W117" i="73"/>
  <c r="V117" i="73"/>
  <c r="U117" i="73"/>
  <c r="T117" i="73"/>
  <c r="S117" i="73"/>
  <c r="R117" i="73"/>
  <c r="Q117" i="73"/>
  <c r="P117" i="73"/>
  <c r="N117" i="73"/>
  <c r="M117" i="73"/>
  <c r="L117" i="73"/>
  <c r="K117" i="73"/>
  <c r="W105" i="73"/>
  <c r="V105" i="73"/>
  <c r="U105" i="73"/>
  <c r="T105" i="73"/>
  <c r="S105" i="73"/>
  <c r="R105" i="73"/>
  <c r="Q105" i="73"/>
  <c r="P105" i="73"/>
  <c r="N105" i="73"/>
  <c r="M105" i="73"/>
  <c r="L105" i="73"/>
  <c r="K105" i="73"/>
  <c r="W93" i="73"/>
  <c r="V93" i="73"/>
  <c r="U93" i="73"/>
  <c r="T93" i="73"/>
  <c r="S93" i="73"/>
  <c r="R93" i="73"/>
  <c r="Q93" i="73"/>
  <c r="P93" i="73"/>
  <c r="N93" i="73"/>
  <c r="M93" i="73"/>
  <c r="L93" i="73"/>
  <c r="K93" i="73"/>
  <c r="W81" i="73"/>
  <c r="V81" i="73"/>
  <c r="U81" i="73"/>
  <c r="T81" i="73"/>
  <c r="S81" i="73"/>
  <c r="R81" i="73"/>
  <c r="Q81" i="73"/>
  <c r="P81" i="73"/>
  <c r="N81" i="73"/>
  <c r="M81" i="73"/>
  <c r="L81" i="73"/>
  <c r="K81" i="73"/>
  <c r="W69" i="73"/>
  <c r="V69" i="73"/>
  <c r="U69" i="73"/>
  <c r="T69" i="73"/>
  <c r="S69" i="73"/>
  <c r="R69" i="73"/>
  <c r="Q69" i="73"/>
  <c r="P69" i="73"/>
  <c r="N69" i="73"/>
  <c r="M69" i="73"/>
  <c r="L69" i="73"/>
  <c r="K69" i="73"/>
  <c r="W57" i="73"/>
  <c r="V57" i="73"/>
  <c r="U57" i="73"/>
  <c r="T57" i="73"/>
  <c r="S57" i="73"/>
  <c r="R57" i="73"/>
  <c r="Q57" i="73"/>
  <c r="P57" i="73"/>
  <c r="N57" i="73"/>
  <c r="M57" i="73"/>
  <c r="L57" i="73"/>
  <c r="K57" i="73"/>
  <c r="W45" i="73"/>
  <c r="V45" i="73"/>
  <c r="U45" i="73"/>
  <c r="T45" i="73"/>
  <c r="S45" i="73"/>
  <c r="R45" i="73"/>
  <c r="Q45" i="73"/>
  <c r="P45" i="73"/>
  <c r="N45" i="73"/>
  <c r="M45" i="73"/>
  <c r="L45" i="73"/>
  <c r="K45" i="73"/>
  <c r="W33" i="73"/>
  <c r="V33" i="73"/>
  <c r="U33" i="73"/>
  <c r="T33" i="73"/>
  <c r="S33" i="73"/>
  <c r="R33" i="73"/>
  <c r="Q33" i="73"/>
  <c r="P33" i="73"/>
  <c r="N33" i="73"/>
  <c r="M33" i="73"/>
  <c r="L33" i="73"/>
  <c r="K33" i="73"/>
  <c r="W21" i="73"/>
  <c r="V21" i="73"/>
  <c r="U21" i="73"/>
  <c r="T21" i="73"/>
  <c r="S21" i="73"/>
  <c r="R21" i="73"/>
  <c r="Q21" i="73"/>
  <c r="P21" i="73"/>
  <c r="N21" i="73"/>
  <c r="M21" i="73"/>
  <c r="L21" i="73"/>
  <c r="K21" i="73"/>
  <c r="W177" i="72"/>
  <c r="V177" i="72"/>
  <c r="U177" i="72"/>
  <c r="T177" i="72"/>
  <c r="S177" i="72"/>
  <c r="R177" i="72"/>
  <c r="Q177" i="72"/>
  <c r="P177" i="72"/>
  <c r="N177" i="72"/>
  <c r="M177" i="72"/>
  <c r="L177" i="72"/>
  <c r="K177" i="72"/>
  <c r="W165" i="72"/>
  <c r="V165" i="72"/>
  <c r="U165" i="72"/>
  <c r="T165" i="72"/>
  <c r="S165" i="72"/>
  <c r="R165" i="72"/>
  <c r="Q165" i="72"/>
  <c r="P165" i="72"/>
  <c r="N165" i="72"/>
  <c r="M165" i="72"/>
  <c r="L165" i="72"/>
  <c r="K165" i="72"/>
  <c r="W153" i="72"/>
  <c r="V153" i="72"/>
  <c r="U153" i="72"/>
  <c r="T153" i="72"/>
  <c r="S153" i="72"/>
  <c r="R153" i="72"/>
  <c r="Q153" i="72"/>
  <c r="P153" i="72"/>
  <c r="N153" i="72"/>
  <c r="M153" i="72"/>
  <c r="L153" i="72"/>
  <c r="K153" i="72"/>
  <c r="W141" i="72"/>
  <c r="V141" i="72"/>
  <c r="U141" i="72"/>
  <c r="T141" i="72"/>
  <c r="S141" i="72"/>
  <c r="R141" i="72"/>
  <c r="Q141" i="72"/>
  <c r="P141" i="72"/>
  <c r="N141" i="72"/>
  <c r="M141" i="72"/>
  <c r="L141" i="72"/>
  <c r="K141" i="72"/>
  <c r="W129" i="72"/>
  <c r="V129" i="72"/>
  <c r="U129" i="72"/>
  <c r="T129" i="72"/>
  <c r="S129" i="72"/>
  <c r="R129" i="72"/>
  <c r="Q129" i="72"/>
  <c r="P129" i="72"/>
  <c r="N129" i="72"/>
  <c r="M129" i="72"/>
  <c r="L129" i="72"/>
  <c r="K129" i="72"/>
  <c r="W117" i="72"/>
  <c r="V117" i="72"/>
  <c r="U117" i="72"/>
  <c r="T117" i="72"/>
  <c r="S117" i="72"/>
  <c r="R117" i="72"/>
  <c r="Q117" i="72"/>
  <c r="P117" i="72"/>
  <c r="N117" i="72"/>
  <c r="M117" i="72"/>
  <c r="L117" i="72"/>
  <c r="K117" i="72"/>
  <c r="W105" i="72"/>
  <c r="V105" i="72"/>
  <c r="U105" i="72"/>
  <c r="T105" i="72"/>
  <c r="S105" i="72"/>
  <c r="R105" i="72"/>
  <c r="Q105" i="72"/>
  <c r="P105" i="72"/>
  <c r="N105" i="72"/>
  <c r="M105" i="72"/>
  <c r="L105" i="72"/>
  <c r="K105" i="72"/>
  <c r="W93" i="72"/>
  <c r="V93" i="72"/>
  <c r="U93" i="72"/>
  <c r="T93" i="72"/>
  <c r="S93" i="72"/>
  <c r="R93" i="72"/>
  <c r="Q93" i="72"/>
  <c r="P93" i="72"/>
  <c r="N93" i="72"/>
  <c r="M93" i="72"/>
  <c r="L93" i="72"/>
  <c r="K93" i="72"/>
  <c r="W81" i="72"/>
  <c r="V81" i="72"/>
  <c r="U81" i="72"/>
  <c r="T81" i="72"/>
  <c r="S81" i="72"/>
  <c r="R81" i="72"/>
  <c r="Q81" i="72"/>
  <c r="P81" i="72"/>
  <c r="N81" i="72"/>
  <c r="M81" i="72"/>
  <c r="L81" i="72"/>
  <c r="K81" i="72"/>
  <c r="W69" i="72"/>
  <c r="V69" i="72"/>
  <c r="U69" i="72"/>
  <c r="T69" i="72"/>
  <c r="S69" i="72"/>
  <c r="R69" i="72"/>
  <c r="Q69" i="72"/>
  <c r="P69" i="72"/>
  <c r="N69" i="72"/>
  <c r="M69" i="72"/>
  <c r="L69" i="72"/>
  <c r="K69" i="72"/>
  <c r="W57" i="72"/>
  <c r="V57" i="72"/>
  <c r="U57" i="72"/>
  <c r="T57" i="72"/>
  <c r="S57" i="72"/>
  <c r="R57" i="72"/>
  <c r="Q57" i="72"/>
  <c r="P57" i="72"/>
  <c r="N57" i="72"/>
  <c r="M57" i="72"/>
  <c r="L57" i="72"/>
  <c r="K57" i="72"/>
  <c r="W45" i="72"/>
  <c r="V45" i="72"/>
  <c r="U45" i="72"/>
  <c r="T45" i="72"/>
  <c r="S45" i="72"/>
  <c r="R45" i="72"/>
  <c r="Q45" i="72"/>
  <c r="P45" i="72"/>
  <c r="N45" i="72"/>
  <c r="M45" i="72"/>
  <c r="L45" i="72"/>
  <c r="K45" i="72"/>
  <c r="W33" i="72"/>
  <c r="V33" i="72"/>
  <c r="U33" i="72"/>
  <c r="T33" i="72"/>
  <c r="S33" i="72"/>
  <c r="R33" i="72"/>
  <c r="Q33" i="72"/>
  <c r="P33" i="72"/>
  <c r="N33" i="72"/>
  <c r="M33" i="72"/>
  <c r="L33" i="72"/>
  <c r="K33" i="72"/>
  <c r="W21" i="72"/>
  <c r="V21" i="72"/>
  <c r="U21" i="72"/>
  <c r="T21" i="72"/>
  <c r="S21" i="72"/>
  <c r="R21" i="72"/>
  <c r="Q21" i="72"/>
  <c r="P21" i="72"/>
  <c r="N21" i="72"/>
  <c r="M21" i="72"/>
  <c r="L21" i="72"/>
  <c r="K21" i="72"/>
  <c r="G189" i="71"/>
  <c r="H189" i="71"/>
  <c r="I189" i="71"/>
  <c r="J189" i="71"/>
  <c r="W177" i="71"/>
  <c r="V177" i="71"/>
  <c r="U177" i="71"/>
  <c r="T177" i="71"/>
  <c r="S177" i="71"/>
  <c r="R177" i="71"/>
  <c r="Q177" i="71"/>
  <c r="P177" i="71"/>
  <c r="N177" i="71"/>
  <c r="M177" i="71"/>
  <c r="L177" i="71"/>
  <c r="K177" i="71"/>
  <c r="W165" i="71"/>
  <c r="V165" i="71"/>
  <c r="U165" i="71"/>
  <c r="T165" i="71"/>
  <c r="S165" i="71"/>
  <c r="R165" i="71"/>
  <c r="Q165" i="71"/>
  <c r="P165" i="71"/>
  <c r="N165" i="71"/>
  <c r="M165" i="71"/>
  <c r="L165" i="71"/>
  <c r="K165" i="71"/>
  <c r="W153" i="71"/>
  <c r="V153" i="71"/>
  <c r="U153" i="71"/>
  <c r="T153" i="71"/>
  <c r="S153" i="71"/>
  <c r="R153" i="71"/>
  <c r="Q153" i="71"/>
  <c r="P153" i="71"/>
  <c r="N153" i="71"/>
  <c r="M153" i="71"/>
  <c r="L153" i="71"/>
  <c r="K153" i="71"/>
  <c r="W141" i="71"/>
  <c r="V141" i="71"/>
  <c r="U141" i="71"/>
  <c r="T141" i="71"/>
  <c r="S141" i="71"/>
  <c r="R141" i="71"/>
  <c r="Q141" i="71"/>
  <c r="P141" i="71"/>
  <c r="N141" i="71"/>
  <c r="M141" i="71"/>
  <c r="L141" i="71"/>
  <c r="K141" i="71"/>
  <c r="W129" i="71"/>
  <c r="V129" i="71"/>
  <c r="U129" i="71"/>
  <c r="T129" i="71"/>
  <c r="S129" i="71"/>
  <c r="R129" i="71"/>
  <c r="Q129" i="71"/>
  <c r="P129" i="71"/>
  <c r="N129" i="71"/>
  <c r="M129" i="71"/>
  <c r="L129" i="71"/>
  <c r="K129" i="71"/>
  <c r="W117" i="71"/>
  <c r="V117" i="71"/>
  <c r="U117" i="71"/>
  <c r="T117" i="71"/>
  <c r="S117" i="71"/>
  <c r="R117" i="71"/>
  <c r="Q117" i="71"/>
  <c r="P117" i="71"/>
  <c r="N117" i="71"/>
  <c r="M117" i="71"/>
  <c r="L117" i="71"/>
  <c r="K117" i="71"/>
  <c r="W105" i="71"/>
  <c r="V105" i="71"/>
  <c r="U105" i="71"/>
  <c r="T105" i="71"/>
  <c r="S105" i="71"/>
  <c r="R105" i="71"/>
  <c r="Q105" i="71"/>
  <c r="P105" i="71"/>
  <c r="N105" i="71"/>
  <c r="M105" i="71"/>
  <c r="L105" i="71"/>
  <c r="K105" i="71"/>
  <c r="W93" i="71"/>
  <c r="V93" i="71"/>
  <c r="U93" i="71"/>
  <c r="T93" i="71"/>
  <c r="S93" i="71"/>
  <c r="R93" i="71"/>
  <c r="Q93" i="71"/>
  <c r="P93" i="71"/>
  <c r="N93" i="71"/>
  <c r="M93" i="71"/>
  <c r="L93" i="71"/>
  <c r="K93" i="71"/>
  <c r="W81" i="71"/>
  <c r="V81" i="71"/>
  <c r="U81" i="71"/>
  <c r="T81" i="71"/>
  <c r="S81" i="71"/>
  <c r="R81" i="71"/>
  <c r="Q81" i="71"/>
  <c r="P81" i="71"/>
  <c r="N81" i="71"/>
  <c r="M81" i="71"/>
  <c r="L81" i="71"/>
  <c r="K81" i="71"/>
  <c r="W69" i="71"/>
  <c r="V69" i="71"/>
  <c r="U69" i="71"/>
  <c r="T69" i="71"/>
  <c r="S69" i="71"/>
  <c r="R69" i="71"/>
  <c r="Q69" i="71"/>
  <c r="P69" i="71"/>
  <c r="N69" i="71"/>
  <c r="M69" i="71"/>
  <c r="L69" i="71"/>
  <c r="K69" i="71"/>
  <c r="W57" i="71"/>
  <c r="V57" i="71"/>
  <c r="U57" i="71"/>
  <c r="T57" i="71"/>
  <c r="S57" i="71"/>
  <c r="R57" i="71"/>
  <c r="Q57" i="71"/>
  <c r="P57" i="71"/>
  <c r="N57" i="71"/>
  <c r="M57" i="71"/>
  <c r="L57" i="71"/>
  <c r="K57" i="71"/>
  <c r="W45" i="71"/>
  <c r="V45" i="71"/>
  <c r="U45" i="71"/>
  <c r="T45" i="71"/>
  <c r="S45" i="71"/>
  <c r="R45" i="71"/>
  <c r="Q45" i="71"/>
  <c r="P45" i="71"/>
  <c r="N45" i="71"/>
  <c r="M45" i="71"/>
  <c r="L45" i="71"/>
  <c r="K45" i="71"/>
  <c r="W33" i="71"/>
  <c r="V33" i="71"/>
  <c r="U33" i="71"/>
  <c r="T33" i="71"/>
  <c r="S33" i="71"/>
  <c r="R33" i="71"/>
  <c r="Q33" i="71"/>
  <c r="P33" i="71"/>
  <c r="N33" i="71"/>
  <c r="M33" i="71"/>
  <c r="L33" i="71"/>
  <c r="K33" i="71"/>
  <c r="W21" i="71"/>
  <c r="V21" i="71"/>
  <c r="U21" i="71"/>
  <c r="T21" i="71"/>
  <c r="S21" i="71"/>
  <c r="R21" i="71"/>
  <c r="Q21" i="71"/>
  <c r="P21" i="71"/>
  <c r="N21" i="71"/>
  <c r="M21" i="71"/>
  <c r="L21" i="71"/>
  <c r="K21" i="71"/>
  <c r="G189" i="70"/>
  <c r="H189" i="70"/>
  <c r="I189" i="70"/>
  <c r="J189" i="70"/>
  <c r="W177" i="70"/>
  <c r="V177" i="70"/>
  <c r="U177" i="70"/>
  <c r="T177" i="70"/>
  <c r="S177" i="70"/>
  <c r="R177" i="70"/>
  <c r="Q177" i="70"/>
  <c r="P177" i="70"/>
  <c r="N177" i="70"/>
  <c r="M177" i="70"/>
  <c r="L177" i="70"/>
  <c r="K177" i="70"/>
  <c r="W165" i="70"/>
  <c r="V165" i="70"/>
  <c r="U165" i="70"/>
  <c r="T165" i="70"/>
  <c r="S165" i="70"/>
  <c r="R165" i="70"/>
  <c r="Q165" i="70"/>
  <c r="P165" i="70"/>
  <c r="N165" i="70"/>
  <c r="M165" i="70"/>
  <c r="L165" i="70"/>
  <c r="K165" i="70"/>
  <c r="W153" i="70"/>
  <c r="V153" i="70"/>
  <c r="U153" i="70"/>
  <c r="T153" i="70"/>
  <c r="S153" i="70"/>
  <c r="R153" i="70"/>
  <c r="Q153" i="70"/>
  <c r="P153" i="70"/>
  <c r="N153" i="70"/>
  <c r="M153" i="70"/>
  <c r="L153" i="70"/>
  <c r="K153" i="70"/>
  <c r="W141" i="70"/>
  <c r="V141" i="70"/>
  <c r="U141" i="70"/>
  <c r="T141" i="70"/>
  <c r="S141" i="70"/>
  <c r="R141" i="70"/>
  <c r="Q141" i="70"/>
  <c r="P141" i="70"/>
  <c r="N141" i="70"/>
  <c r="M141" i="70"/>
  <c r="L141" i="70"/>
  <c r="K141" i="70"/>
  <c r="W129" i="70"/>
  <c r="V129" i="70"/>
  <c r="U129" i="70"/>
  <c r="T129" i="70"/>
  <c r="S129" i="70"/>
  <c r="R129" i="70"/>
  <c r="Q129" i="70"/>
  <c r="P129" i="70"/>
  <c r="N129" i="70"/>
  <c r="M129" i="70"/>
  <c r="L129" i="70"/>
  <c r="K129" i="70"/>
  <c r="W117" i="70"/>
  <c r="V117" i="70"/>
  <c r="U117" i="70"/>
  <c r="T117" i="70"/>
  <c r="S117" i="70"/>
  <c r="R117" i="70"/>
  <c r="Q117" i="70"/>
  <c r="P117" i="70"/>
  <c r="N117" i="70"/>
  <c r="M117" i="70"/>
  <c r="L117" i="70"/>
  <c r="K117" i="70"/>
  <c r="W105" i="70"/>
  <c r="V105" i="70"/>
  <c r="U105" i="70"/>
  <c r="T105" i="70"/>
  <c r="S105" i="70"/>
  <c r="R105" i="70"/>
  <c r="Q105" i="70"/>
  <c r="P105" i="70"/>
  <c r="N105" i="70"/>
  <c r="M105" i="70"/>
  <c r="L105" i="70"/>
  <c r="K105" i="70"/>
  <c r="W93" i="70"/>
  <c r="V93" i="70"/>
  <c r="U93" i="70"/>
  <c r="T93" i="70"/>
  <c r="S93" i="70"/>
  <c r="R93" i="70"/>
  <c r="Q93" i="70"/>
  <c r="P93" i="70"/>
  <c r="N93" i="70"/>
  <c r="M93" i="70"/>
  <c r="L93" i="70"/>
  <c r="K93" i="70"/>
  <c r="W81" i="70"/>
  <c r="V81" i="70"/>
  <c r="U81" i="70"/>
  <c r="T81" i="70"/>
  <c r="S81" i="70"/>
  <c r="R81" i="70"/>
  <c r="Q81" i="70"/>
  <c r="P81" i="70"/>
  <c r="N81" i="70"/>
  <c r="M81" i="70"/>
  <c r="L81" i="70"/>
  <c r="K81" i="70"/>
  <c r="W69" i="70"/>
  <c r="V69" i="70"/>
  <c r="U69" i="70"/>
  <c r="T69" i="70"/>
  <c r="S69" i="70"/>
  <c r="R69" i="70"/>
  <c r="Q69" i="70"/>
  <c r="P69" i="70"/>
  <c r="N69" i="70"/>
  <c r="M69" i="70"/>
  <c r="L69" i="70"/>
  <c r="K69" i="70"/>
  <c r="W57" i="70"/>
  <c r="V57" i="70"/>
  <c r="U57" i="70"/>
  <c r="T57" i="70"/>
  <c r="S57" i="70"/>
  <c r="R57" i="70"/>
  <c r="Q57" i="70"/>
  <c r="P57" i="70"/>
  <c r="N57" i="70"/>
  <c r="M57" i="70"/>
  <c r="L57" i="70"/>
  <c r="K57" i="70"/>
  <c r="W45" i="70"/>
  <c r="V45" i="70"/>
  <c r="U45" i="70"/>
  <c r="T45" i="70"/>
  <c r="S45" i="70"/>
  <c r="R45" i="70"/>
  <c r="Q45" i="70"/>
  <c r="P45" i="70"/>
  <c r="N45" i="70"/>
  <c r="M45" i="70"/>
  <c r="L45" i="70"/>
  <c r="K45" i="70"/>
  <c r="W33" i="70"/>
  <c r="V33" i="70"/>
  <c r="U33" i="70"/>
  <c r="T33" i="70"/>
  <c r="S33" i="70"/>
  <c r="R33" i="70"/>
  <c r="Q33" i="70"/>
  <c r="P33" i="70"/>
  <c r="N33" i="70"/>
  <c r="M33" i="70"/>
  <c r="L33" i="70"/>
  <c r="K33" i="70"/>
  <c r="W21" i="70"/>
  <c r="V21" i="70"/>
  <c r="U21" i="70"/>
  <c r="T21" i="70"/>
  <c r="S21" i="70"/>
  <c r="R21" i="70"/>
  <c r="Q21" i="70"/>
  <c r="P21" i="70"/>
  <c r="N21" i="70"/>
  <c r="M21" i="70"/>
  <c r="L21" i="70"/>
  <c r="K21" i="70"/>
  <c r="BK15" i="45" l="1"/>
  <c r="BL64" i="45"/>
  <c r="BL49" i="45"/>
  <c r="W189" i="71"/>
  <c r="M86" i="45" s="1"/>
  <c r="W189" i="70"/>
  <c r="AD101" i="45" s="1"/>
  <c r="BI15" i="45"/>
  <c r="BK97" i="45"/>
  <c r="BK49" i="45"/>
  <c r="V189" i="70"/>
  <c r="AC101" i="45" s="1"/>
  <c r="V189" i="71"/>
  <c r="L86" i="45" s="1"/>
  <c r="BK64" i="45"/>
  <c r="BD49" i="45"/>
  <c r="BC15" i="45"/>
  <c r="BJ49" i="45"/>
  <c r="BE15" i="45"/>
  <c r="K189" i="70"/>
  <c r="T101" i="45" s="1"/>
  <c r="U189" i="70"/>
  <c r="AB101" i="45" s="1"/>
  <c r="P189" i="70"/>
  <c r="U189" i="71"/>
  <c r="K86" i="45" s="1"/>
  <c r="BG15" i="45"/>
  <c r="BI49" i="45"/>
  <c r="BJ64" i="45"/>
  <c r="BJ15" i="45"/>
  <c r="BJ97" i="45"/>
  <c r="BI97" i="45"/>
  <c r="BI64" i="45"/>
  <c r="T189" i="71"/>
  <c r="J86" i="45" s="1"/>
  <c r="T189" i="70"/>
  <c r="AA101" i="45" s="1"/>
  <c r="BF30" i="45"/>
  <c r="Q189" i="70"/>
  <c r="X101" i="45" s="1"/>
  <c r="N189" i="70"/>
  <c r="W101" i="45" s="1"/>
  <c r="M189" i="70"/>
  <c r="V101" i="45" s="1"/>
  <c r="R189" i="70"/>
  <c r="Y101" i="45" s="1"/>
  <c r="BG49" i="45"/>
  <c r="BF15" i="45"/>
  <c r="BB64" i="45"/>
  <c r="BE64" i="45"/>
  <c r="BH64" i="45"/>
  <c r="BG30" i="45"/>
  <c r="BG64" i="45"/>
  <c r="BB30" i="45"/>
  <c r="BH49" i="45"/>
  <c r="BD30" i="45"/>
  <c r="BE30" i="45"/>
  <c r="BC30" i="45"/>
  <c r="BB49" i="45"/>
  <c r="BC49" i="45"/>
  <c r="BE49" i="45"/>
  <c r="BG97" i="45"/>
  <c r="BC97" i="45"/>
  <c r="BH97" i="45"/>
  <c r="BD97" i="45"/>
  <c r="BE97" i="45"/>
  <c r="K189" i="71"/>
  <c r="C86" i="45" s="1"/>
  <c r="M189" i="71"/>
  <c r="E86" i="45" s="1"/>
  <c r="P189" i="71"/>
  <c r="R189" i="71"/>
  <c r="H86" i="45" s="1"/>
  <c r="Q189" i="71"/>
  <c r="G86" i="45" s="1"/>
  <c r="L189" i="71"/>
  <c r="D86" i="45" s="1"/>
  <c r="S189" i="71"/>
  <c r="I86" i="45" s="1"/>
  <c r="N189" i="71"/>
  <c r="F86" i="45" s="1"/>
  <c r="S189" i="70"/>
  <c r="Z101" i="45" s="1"/>
  <c r="L189" i="70"/>
  <c r="U101" i="45" s="1"/>
  <c r="BF97" i="45"/>
  <c r="BB97" i="45"/>
  <c r="G189" i="69"/>
  <c r="H189" i="69"/>
  <c r="I189" i="69"/>
  <c r="J189" i="69"/>
  <c r="W177" i="69"/>
  <c r="V177" i="69"/>
  <c r="U177" i="69"/>
  <c r="T177" i="69"/>
  <c r="S177" i="69"/>
  <c r="R177" i="69"/>
  <c r="Q177" i="69"/>
  <c r="P177" i="69"/>
  <c r="N177" i="69"/>
  <c r="M177" i="69"/>
  <c r="L177" i="69"/>
  <c r="K177" i="69"/>
  <c r="W165" i="69"/>
  <c r="V165" i="69"/>
  <c r="U165" i="69"/>
  <c r="T165" i="69"/>
  <c r="S165" i="69"/>
  <c r="R165" i="69"/>
  <c r="Q165" i="69"/>
  <c r="P165" i="69"/>
  <c r="N165" i="69"/>
  <c r="M165" i="69"/>
  <c r="L165" i="69"/>
  <c r="K165" i="69"/>
  <c r="W153" i="69"/>
  <c r="V153" i="69"/>
  <c r="U153" i="69"/>
  <c r="T153" i="69"/>
  <c r="S153" i="69"/>
  <c r="R153" i="69"/>
  <c r="Q153" i="69"/>
  <c r="P153" i="69"/>
  <c r="N153" i="69"/>
  <c r="M153" i="69"/>
  <c r="L153" i="69"/>
  <c r="K153" i="69"/>
  <c r="W141" i="69"/>
  <c r="V141" i="69"/>
  <c r="U141" i="69"/>
  <c r="T141" i="69"/>
  <c r="S141" i="69"/>
  <c r="R141" i="69"/>
  <c r="Q141" i="69"/>
  <c r="P141" i="69"/>
  <c r="N141" i="69"/>
  <c r="M141" i="69"/>
  <c r="L141" i="69"/>
  <c r="K141" i="69"/>
  <c r="W129" i="69"/>
  <c r="V129" i="69"/>
  <c r="U129" i="69"/>
  <c r="T129" i="69"/>
  <c r="S129" i="69"/>
  <c r="R129" i="69"/>
  <c r="Q129" i="69"/>
  <c r="P129" i="69"/>
  <c r="N129" i="69"/>
  <c r="M129" i="69"/>
  <c r="L129" i="69"/>
  <c r="K129" i="69"/>
  <c r="W117" i="69"/>
  <c r="V117" i="69"/>
  <c r="U117" i="69"/>
  <c r="T117" i="69"/>
  <c r="S117" i="69"/>
  <c r="R117" i="69"/>
  <c r="Q117" i="69"/>
  <c r="P117" i="69"/>
  <c r="N117" i="69"/>
  <c r="M117" i="69"/>
  <c r="L117" i="69"/>
  <c r="K117" i="69"/>
  <c r="W105" i="69"/>
  <c r="V105" i="69"/>
  <c r="U105" i="69"/>
  <c r="T105" i="69"/>
  <c r="S105" i="69"/>
  <c r="R105" i="69"/>
  <c r="Q105" i="69"/>
  <c r="P105" i="69"/>
  <c r="N105" i="69"/>
  <c r="M105" i="69"/>
  <c r="L105" i="69"/>
  <c r="K105" i="69"/>
  <c r="W93" i="69"/>
  <c r="V93" i="69"/>
  <c r="U93" i="69"/>
  <c r="T93" i="69"/>
  <c r="S93" i="69"/>
  <c r="R93" i="69"/>
  <c r="Q93" i="69"/>
  <c r="P93" i="69"/>
  <c r="N93" i="69"/>
  <c r="M93" i="69"/>
  <c r="L93" i="69"/>
  <c r="K93" i="69"/>
  <c r="W81" i="69"/>
  <c r="V81" i="69"/>
  <c r="U81" i="69"/>
  <c r="T81" i="69"/>
  <c r="S81" i="69"/>
  <c r="R81" i="69"/>
  <c r="Q81" i="69"/>
  <c r="P81" i="69"/>
  <c r="N81" i="69"/>
  <c r="M81" i="69"/>
  <c r="L81" i="69"/>
  <c r="K81" i="69"/>
  <c r="W69" i="69"/>
  <c r="V69" i="69"/>
  <c r="U69" i="69"/>
  <c r="T69" i="69"/>
  <c r="S69" i="69"/>
  <c r="R69" i="69"/>
  <c r="Q69" i="69"/>
  <c r="P69" i="69"/>
  <c r="N69" i="69"/>
  <c r="M69" i="69"/>
  <c r="L69" i="69"/>
  <c r="K69" i="69"/>
  <c r="W57" i="69"/>
  <c r="V57" i="69"/>
  <c r="U57" i="69"/>
  <c r="T57" i="69"/>
  <c r="S57" i="69"/>
  <c r="R57" i="69"/>
  <c r="Q57" i="69"/>
  <c r="P57" i="69"/>
  <c r="N57" i="69"/>
  <c r="M57" i="69"/>
  <c r="L57" i="69"/>
  <c r="K57" i="69"/>
  <c r="W45" i="69"/>
  <c r="V45" i="69"/>
  <c r="U45" i="69"/>
  <c r="T45" i="69"/>
  <c r="S45" i="69"/>
  <c r="R45" i="69"/>
  <c r="Q45" i="69"/>
  <c r="P45" i="69"/>
  <c r="N45" i="69"/>
  <c r="M45" i="69"/>
  <c r="L45" i="69"/>
  <c r="K45" i="69"/>
  <c r="W33" i="69"/>
  <c r="V33" i="69"/>
  <c r="U33" i="69"/>
  <c r="T33" i="69"/>
  <c r="S33" i="69"/>
  <c r="R33" i="69"/>
  <c r="Q33" i="69"/>
  <c r="P33" i="69"/>
  <c r="N33" i="69"/>
  <c r="M33" i="69"/>
  <c r="L33" i="69"/>
  <c r="K33" i="69"/>
  <c r="W21" i="69"/>
  <c r="V21" i="69"/>
  <c r="U21" i="69"/>
  <c r="T21" i="69"/>
  <c r="S21" i="69"/>
  <c r="R21" i="69"/>
  <c r="Q21" i="69"/>
  <c r="P21" i="69"/>
  <c r="N21" i="69"/>
  <c r="M21" i="69"/>
  <c r="L21" i="69"/>
  <c r="K21" i="69"/>
  <c r="G189" i="68"/>
  <c r="H189" i="68"/>
  <c r="I189" i="68"/>
  <c r="J189" i="68"/>
  <c r="W177" i="68"/>
  <c r="V177" i="68"/>
  <c r="U177" i="68"/>
  <c r="T177" i="68"/>
  <c r="S177" i="68"/>
  <c r="R177" i="68"/>
  <c r="Q177" i="68"/>
  <c r="P177" i="68"/>
  <c r="N177" i="68"/>
  <c r="M177" i="68"/>
  <c r="L177" i="68"/>
  <c r="K177" i="68"/>
  <c r="W165" i="68"/>
  <c r="V165" i="68"/>
  <c r="U165" i="68"/>
  <c r="T165" i="68"/>
  <c r="S165" i="68"/>
  <c r="R165" i="68"/>
  <c r="Q165" i="68"/>
  <c r="P165" i="68"/>
  <c r="N165" i="68"/>
  <c r="M165" i="68"/>
  <c r="L165" i="68"/>
  <c r="K165" i="68"/>
  <c r="W153" i="68"/>
  <c r="V153" i="68"/>
  <c r="U153" i="68"/>
  <c r="T153" i="68"/>
  <c r="S153" i="68"/>
  <c r="R153" i="68"/>
  <c r="Q153" i="68"/>
  <c r="P153" i="68"/>
  <c r="N153" i="68"/>
  <c r="M153" i="68"/>
  <c r="L153" i="68"/>
  <c r="K153" i="68"/>
  <c r="W141" i="68"/>
  <c r="V141" i="68"/>
  <c r="U141" i="68"/>
  <c r="T141" i="68"/>
  <c r="S141" i="68"/>
  <c r="R141" i="68"/>
  <c r="Q141" i="68"/>
  <c r="P141" i="68"/>
  <c r="N141" i="68"/>
  <c r="M141" i="68"/>
  <c r="L141" i="68"/>
  <c r="K141" i="68"/>
  <c r="W129" i="68"/>
  <c r="V129" i="68"/>
  <c r="U129" i="68"/>
  <c r="T129" i="68"/>
  <c r="S129" i="68"/>
  <c r="R129" i="68"/>
  <c r="Q129" i="68"/>
  <c r="P129" i="68"/>
  <c r="N129" i="68"/>
  <c r="M129" i="68"/>
  <c r="L129" i="68"/>
  <c r="K129" i="68"/>
  <c r="W117" i="68"/>
  <c r="V117" i="68"/>
  <c r="U117" i="68"/>
  <c r="T117" i="68"/>
  <c r="S117" i="68"/>
  <c r="R117" i="68"/>
  <c r="Q117" i="68"/>
  <c r="P117" i="68"/>
  <c r="N117" i="68"/>
  <c r="M117" i="68"/>
  <c r="L117" i="68"/>
  <c r="K117" i="68"/>
  <c r="W105" i="68"/>
  <c r="V105" i="68"/>
  <c r="U105" i="68"/>
  <c r="T105" i="68"/>
  <c r="S105" i="68"/>
  <c r="R105" i="68"/>
  <c r="Q105" i="68"/>
  <c r="P105" i="68"/>
  <c r="N105" i="68"/>
  <c r="M105" i="68"/>
  <c r="L105" i="68"/>
  <c r="K105" i="68"/>
  <c r="W93" i="68"/>
  <c r="V93" i="68"/>
  <c r="U93" i="68"/>
  <c r="T93" i="68"/>
  <c r="S93" i="68"/>
  <c r="R93" i="68"/>
  <c r="Q93" i="68"/>
  <c r="P93" i="68"/>
  <c r="N93" i="68"/>
  <c r="M93" i="68"/>
  <c r="L93" i="68"/>
  <c r="K93" i="68"/>
  <c r="W81" i="68"/>
  <c r="V81" i="68"/>
  <c r="U81" i="68"/>
  <c r="T81" i="68"/>
  <c r="S81" i="68"/>
  <c r="R81" i="68"/>
  <c r="Q81" i="68"/>
  <c r="P81" i="68"/>
  <c r="N81" i="68"/>
  <c r="M81" i="68"/>
  <c r="L81" i="68"/>
  <c r="K81" i="68"/>
  <c r="W69" i="68"/>
  <c r="V69" i="68"/>
  <c r="U69" i="68"/>
  <c r="T69" i="68"/>
  <c r="S69" i="68"/>
  <c r="R69" i="68"/>
  <c r="Q69" i="68"/>
  <c r="P69" i="68"/>
  <c r="N69" i="68"/>
  <c r="M69" i="68"/>
  <c r="L69" i="68"/>
  <c r="K69" i="68"/>
  <c r="W57" i="68"/>
  <c r="V57" i="68"/>
  <c r="U57" i="68"/>
  <c r="T57" i="68"/>
  <c r="S57" i="68"/>
  <c r="R57" i="68"/>
  <c r="Q57" i="68"/>
  <c r="P57" i="68"/>
  <c r="N57" i="68"/>
  <c r="M57" i="68"/>
  <c r="L57" i="68"/>
  <c r="K57" i="68"/>
  <c r="W45" i="68"/>
  <c r="V45" i="68"/>
  <c r="U45" i="68"/>
  <c r="T45" i="68"/>
  <c r="S45" i="68"/>
  <c r="R45" i="68"/>
  <c r="Q45" i="68"/>
  <c r="P45" i="68"/>
  <c r="N45" i="68"/>
  <c r="M45" i="68"/>
  <c r="L45" i="68"/>
  <c r="K45" i="68"/>
  <c r="W33" i="68"/>
  <c r="V33" i="68"/>
  <c r="U33" i="68"/>
  <c r="T33" i="68"/>
  <c r="S33" i="68"/>
  <c r="R33" i="68"/>
  <c r="Q33" i="68"/>
  <c r="P33" i="68"/>
  <c r="N33" i="68"/>
  <c r="M33" i="68"/>
  <c r="L33" i="68"/>
  <c r="K33" i="68"/>
  <c r="W21" i="68"/>
  <c r="V21" i="68"/>
  <c r="U21" i="68"/>
  <c r="T21" i="68"/>
  <c r="S21" i="68"/>
  <c r="R21" i="68"/>
  <c r="Q21" i="68"/>
  <c r="P21" i="68"/>
  <c r="N21" i="68"/>
  <c r="M21" i="68"/>
  <c r="L21" i="68"/>
  <c r="K21" i="68"/>
  <c r="W189" i="69" l="1"/>
  <c r="AU101" i="45" s="1"/>
  <c r="W189" i="68"/>
  <c r="M101" i="45" s="1"/>
  <c r="V189" i="69"/>
  <c r="AT101" i="45" s="1"/>
  <c r="V189" i="68"/>
  <c r="L101" i="45" s="1"/>
  <c r="S189" i="68"/>
  <c r="I101" i="45" s="1"/>
  <c r="N189" i="68"/>
  <c r="F101" i="45" s="1"/>
  <c r="T189" i="68"/>
  <c r="J101" i="45" s="1"/>
  <c r="U189" i="69"/>
  <c r="AS101" i="45" s="1"/>
  <c r="U189" i="68"/>
  <c r="K101" i="45" s="1"/>
  <c r="T189" i="69"/>
  <c r="AR101" i="45" s="1"/>
  <c r="K189" i="68"/>
  <c r="C101" i="45" s="1"/>
  <c r="P189" i="68"/>
  <c r="K189" i="69"/>
  <c r="AK101" i="45" s="1"/>
  <c r="P189" i="69"/>
  <c r="L189" i="68"/>
  <c r="D101" i="45" s="1"/>
  <c r="L189" i="69"/>
  <c r="AL101" i="45" s="1"/>
  <c r="Q189" i="68"/>
  <c r="G101" i="45" s="1"/>
  <c r="M189" i="69"/>
  <c r="AM101" i="45" s="1"/>
  <c r="R189" i="69"/>
  <c r="AP101" i="45" s="1"/>
  <c r="N189" i="69"/>
  <c r="AN101" i="45" s="1"/>
  <c r="Q189" i="69"/>
  <c r="AO101" i="45" s="1"/>
  <c r="S189" i="69"/>
  <c r="AQ101" i="45" s="1"/>
  <c r="R189" i="68"/>
  <c r="H101" i="45" s="1"/>
  <c r="M189" i="68"/>
  <c r="E101" i="45" s="1"/>
  <c r="J189" i="73"/>
  <c r="I189" i="73"/>
  <c r="H189" i="73"/>
  <c r="G189" i="73"/>
  <c r="W184" i="73"/>
  <c r="AD81" i="45" s="1"/>
  <c r="V184" i="73"/>
  <c r="AC81" i="45" s="1"/>
  <c r="U184" i="73"/>
  <c r="AB81" i="45" s="1"/>
  <c r="T184" i="73"/>
  <c r="AA81" i="45" s="1"/>
  <c r="S184" i="73"/>
  <c r="Z81" i="45" s="1"/>
  <c r="R184" i="73"/>
  <c r="Y81" i="45" s="1"/>
  <c r="Q184" i="73"/>
  <c r="X81" i="45" s="1"/>
  <c r="P184" i="73"/>
  <c r="N184" i="73"/>
  <c r="W81" i="45" s="1"/>
  <c r="M184" i="73"/>
  <c r="V81" i="45" s="1"/>
  <c r="L184" i="73"/>
  <c r="U81" i="45" s="1"/>
  <c r="K184" i="73"/>
  <c r="T81" i="45" s="1"/>
  <c r="J184" i="73"/>
  <c r="I184" i="73"/>
  <c r="H184" i="73"/>
  <c r="G184" i="73"/>
  <c r="W183" i="73"/>
  <c r="AD80" i="45" s="1"/>
  <c r="V183" i="73"/>
  <c r="AC80" i="45" s="1"/>
  <c r="U183" i="73"/>
  <c r="AB80" i="45" s="1"/>
  <c r="T183" i="73"/>
  <c r="AA80" i="45" s="1"/>
  <c r="S183" i="73"/>
  <c r="Z80" i="45" s="1"/>
  <c r="R183" i="73"/>
  <c r="Y80" i="45" s="1"/>
  <c r="Q183" i="73"/>
  <c r="X80" i="45" s="1"/>
  <c r="P183" i="73"/>
  <c r="N183" i="73"/>
  <c r="W80" i="45" s="1"/>
  <c r="M183" i="73"/>
  <c r="V80" i="45" s="1"/>
  <c r="L183" i="73"/>
  <c r="U80" i="45" s="1"/>
  <c r="K183" i="73"/>
  <c r="T80" i="45" s="1"/>
  <c r="J183" i="73"/>
  <c r="I183" i="73"/>
  <c r="H183" i="73"/>
  <c r="G183" i="73"/>
  <c r="W175" i="73"/>
  <c r="V175" i="73"/>
  <c r="U175" i="73"/>
  <c r="T175" i="73"/>
  <c r="S175" i="73"/>
  <c r="R175" i="73"/>
  <c r="Q175" i="73"/>
  <c r="P175" i="73"/>
  <c r="N175" i="73"/>
  <c r="M175" i="73"/>
  <c r="L175" i="73"/>
  <c r="K175" i="73"/>
  <c r="J175" i="73"/>
  <c r="I175" i="73"/>
  <c r="H175" i="73"/>
  <c r="G175" i="73"/>
  <c r="W174" i="73"/>
  <c r="V174" i="73"/>
  <c r="U174" i="73"/>
  <c r="T174" i="73"/>
  <c r="S174" i="73"/>
  <c r="R174" i="73"/>
  <c r="Q174" i="73"/>
  <c r="P174" i="73"/>
  <c r="N174" i="73"/>
  <c r="M174" i="73"/>
  <c r="L174" i="73"/>
  <c r="K174" i="73"/>
  <c r="J174" i="73"/>
  <c r="I174" i="73"/>
  <c r="H174" i="73"/>
  <c r="G174" i="73"/>
  <c r="W163" i="73"/>
  <c r="V163" i="73"/>
  <c r="U163" i="73"/>
  <c r="T163" i="73"/>
  <c r="S163" i="73"/>
  <c r="R163" i="73"/>
  <c r="Q163" i="73"/>
  <c r="P163" i="73"/>
  <c r="N163" i="73"/>
  <c r="M163" i="73"/>
  <c r="L163" i="73"/>
  <c r="K163" i="73"/>
  <c r="J163" i="73"/>
  <c r="I163" i="73"/>
  <c r="H163" i="73"/>
  <c r="G163" i="73"/>
  <c r="W162" i="73"/>
  <c r="V162" i="73"/>
  <c r="U162" i="73"/>
  <c r="T162" i="73"/>
  <c r="S162" i="73"/>
  <c r="R162" i="73"/>
  <c r="Q162" i="73"/>
  <c r="P162" i="73"/>
  <c r="N162" i="73"/>
  <c r="M162" i="73"/>
  <c r="L162" i="73"/>
  <c r="K162" i="73"/>
  <c r="J162" i="73"/>
  <c r="I162" i="73"/>
  <c r="H162" i="73"/>
  <c r="G162" i="73"/>
  <c r="W151" i="73"/>
  <c r="V151" i="73"/>
  <c r="U151" i="73"/>
  <c r="T151" i="73"/>
  <c r="S151" i="73"/>
  <c r="R151" i="73"/>
  <c r="Q151" i="73"/>
  <c r="P151" i="73"/>
  <c r="N151" i="73"/>
  <c r="M151" i="73"/>
  <c r="L151" i="73"/>
  <c r="K151" i="73"/>
  <c r="J151" i="73"/>
  <c r="I151" i="73"/>
  <c r="H151" i="73"/>
  <c r="G151" i="73"/>
  <c r="W150" i="73"/>
  <c r="V150" i="73"/>
  <c r="U150" i="73"/>
  <c r="T150" i="73"/>
  <c r="S150" i="73"/>
  <c r="R150" i="73"/>
  <c r="Q150" i="73"/>
  <c r="P150" i="73"/>
  <c r="N150" i="73"/>
  <c r="M150" i="73"/>
  <c r="L150" i="73"/>
  <c r="K150" i="73"/>
  <c r="J150" i="73"/>
  <c r="I150" i="73"/>
  <c r="H150" i="73"/>
  <c r="G150" i="73"/>
  <c r="W139" i="73"/>
  <c r="V139" i="73"/>
  <c r="U139" i="73"/>
  <c r="T139" i="73"/>
  <c r="S139" i="73"/>
  <c r="R139" i="73"/>
  <c r="Q139" i="73"/>
  <c r="P139" i="73"/>
  <c r="N139" i="73"/>
  <c r="M139" i="73"/>
  <c r="L139" i="73"/>
  <c r="K139" i="73"/>
  <c r="J139" i="73"/>
  <c r="I139" i="73"/>
  <c r="H139" i="73"/>
  <c r="G139" i="73"/>
  <c r="W138" i="73"/>
  <c r="V138" i="73"/>
  <c r="U138" i="73"/>
  <c r="T138" i="73"/>
  <c r="S138" i="73"/>
  <c r="R138" i="73"/>
  <c r="Q138" i="73"/>
  <c r="P138" i="73"/>
  <c r="N138" i="73"/>
  <c r="M138" i="73"/>
  <c r="L138" i="73"/>
  <c r="K138" i="73"/>
  <c r="J138" i="73"/>
  <c r="I138" i="73"/>
  <c r="H138" i="73"/>
  <c r="G138" i="73"/>
  <c r="W127" i="73"/>
  <c r="V127" i="73"/>
  <c r="U127" i="73"/>
  <c r="T127" i="73"/>
  <c r="S127" i="73"/>
  <c r="R127" i="73"/>
  <c r="Q127" i="73"/>
  <c r="P127" i="73"/>
  <c r="N127" i="73"/>
  <c r="M127" i="73"/>
  <c r="L127" i="73"/>
  <c r="K127" i="73"/>
  <c r="J127" i="73"/>
  <c r="I127" i="73"/>
  <c r="H127" i="73"/>
  <c r="G127" i="73"/>
  <c r="W126" i="73"/>
  <c r="V126" i="73"/>
  <c r="U126" i="73"/>
  <c r="T126" i="73"/>
  <c r="S126" i="73"/>
  <c r="R126" i="73"/>
  <c r="Q126" i="73"/>
  <c r="P126" i="73"/>
  <c r="N126" i="73"/>
  <c r="M126" i="73"/>
  <c r="L126" i="73"/>
  <c r="K126" i="73"/>
  <c r="J126" i="73"/>
  <c r="I126" i="73"/>
  <c r="H126" i="73"/>
  <c r="G126" i="73"/>
  <c r="W115" i="73"/>
  <c r="V115" i="73"/>
  <c r="U115" i="73"/>
  <c r="T115" i="73"/>
  <c r="S115" i="73"/>
  <c r="R115" i="73"/>
  <c r="Q115" i="73"/>
  <c r="P115" i="73"/>
  <c r="N115" i="73"/>
  <c r="M115" i="73"/>
  <c r="L115" i="73"/>
  <c r="K115" i="73"/>
  <c r="J115" i="73"/>
  <c r="I115" i="73"/>
  <c r="H115" i="73"/>
  <c r="G115" i="73"/>
  <c r="W114" i="73"/>
  <c r="V114" i="73"/>
  <c r="U114" i="73"/>
  <c r="T114" i="73"/>
  <c r="S114" i="73"/>
  <c r="R114" i="73"/>
  <c r="Q114" i="73"/>
  <c r="P114" i="73"/>
  <c r="N114" i="73"/>
  <c r="M114" i="73"/>
  <c r="L114" i="73"/>
  <c r="K114" i="73"/>
  <c r="J114" i="73"/>
  <c r="I114" i="73"/>
  <c r="H114" i="73"/>
  <c r="G114" i="73"/>
  <c r="W103" i="73"/>
  <c r="V103" i="73"/>
  <c r="U103" i="73"/>
  <c r="T103" i="73"/>
  <c r="S103" i="73"/>
  <c r="R103" i="73"/>
  <c r="Q103" i="73"/>
  <c r="P103" i="73"/>
  <c r="N103" i="73"/>
  <c r="M103" i="73"/>
  <c r="L103" i="73"/>
  <c r="K103" i="73"/>
  <c r="J103" i="73"/>
  <c r="I103" i="73"/>
  <c r="H103" i="73"/>
  <c r="G103" i="73"/>
  <c r="W102" i="73"/>
  <c r="V102" i="73"/>
  <c r="U102" i="73"/>
  <c r="T102" i="73"/>
  <c r="S102" i="73"/>
  <c r="R102" i="73"/>
  <c r="Q102" i="73"/>
  <c r="P102" i="73"/>
  <c r="N102" i="73"/>
  <c r="M102" i="73"/>
  <c r="L102" i="73"/>
  <c r="K102" i="73"/>
  <c r="J102" i="73"/>
  <c r="I102" i="73"/>
  <c r="H102" i="73"/>
  <c r="G102" i="73"/>
  <c r="W91" i="73"/>
  <c r="V91" i="73"/>
  <c r="U91" i="73"/>
  <c r="T91" i="73"/>
  <c r="S91" i="73"/>
  <c r="R91" i="73"/>
  <c r="Q91" i="73"/>
  <c r="P91" i="73"/>
  <c r="N91" i="73"/>
  <c r="M91" i="73"/>
  <c r="L91" i="73"/>
  <c r="K91" i="73"/>
  <c r="J91" i="73"/>
  <c r="I91" i="73"/>
  <c r="H91" i="73"/>
  <c r="G91" i="73"/>
  <c r="W90" i="73"/>
  <c r="V90" i="73"/>
  <c r="U90" i="73"/>
  <c r="T90" i="73"/>
  <c r="S90" i="73"/>
  <c r="R90" i="73"/>
  <c r="Q90" i="73"/>
  <c r="P90" i="73"/>
  <c r="N90" i="73"/>
  <c r="M90" i="73"/>
  <c r="L90" i="73"/>
  <c r="K90" i="73"/>
  <c r="J90" i="73"/>
  <c r="I90" i="73"/>
  <c r="H90" i="73"/>
  <c r="G90" i="73"/>
  <c r="W79" i="73"/>
  <c r="V79" i="73"/>
  <c r="U79" i="73"/>
  <c r="T79" i="73"/>
  <c r="S79" i="73"/>
  <c r="R79" i="73"/>
  <c r="Q79" i="73"/>
  <c r="P79" i="73"/>
  <c r="N79" i="73"/>
  <c r="M79" i="73"/>
  <c r="L79" i="73"/>
  <c r="K79" i="73"/>
  <c r="J79" i="73"/>
  <c r="I79" i="73"/>
  <c r="H79" i="73"/>
  <c r="G79" i="73"/>
  <c r="W78" i="73"/>
  <c r="V78" i="73"/>
  <c r="U78" i="73"/>
  <c r="T78" i="73"/>
  <c r="S78" i="73"/>
  <c r="R78" i="73"/>
  <c r="Q78" i="73"/>
  <c r="P78" i="73"/>
  <c r="N78" i="73"/>
  <c r="M78" i="73"/>
  <c r="L78" i="73"/>
  <c r="K78" i="73"/>
  <c r="J78" i="73"/>
  <c r="I78" i="73"/>
  <c r="H78" i="73"/>
  <c r="G78" i="73"/>
  <c r="W67" i="73"/>
  <c r="V67" i="73"/>
  <c r="U67" i="73"/>
  <c r="T67" i="73"/>
  <c r="S67" i="73"/>
  <c r="R67" i="73"/>
  <c r="Q67" i="73"/>
  <c r="P67" i="73"/>
  <c r="N67" i="73"/>
  <c r="M67" i="73"/>
  <c r="L67" i="73"/>
  <c r="K67" i="73"/>
  <c r="J67" i="73"/>
  <c r="I67" i="73"/>
  <c r="H67" i="73"/>
  <c r="G67" i="73"/>
  <c r="W66" i="73"/>
  <c r="V66" i="73"/>
  <c r="U66" i="73"/>
  <c r="T66" i="73"/>
  <c r="S66" i="73"/>
  <c r="R66" i="73"/>
  <c r="Q66" i="73"/>
  <c r="P66" i="73"/>
  <c r="N66" i="73"/>
  <c r="M66" i="73"/>
  <c r="L66" i="73"/>
  <c r="K66" i="73"/>
  <c r="J66" i="73"/>
  <c r="I66" i="73"/>
  <c r="H66" i="73"/>
  <c r="G66" i="73"/>
  <c r="W55" i="73"/>
  <c r="V55" i="73"/>
  <c r="U55" i="73"/>
  <c r="T55" i="73"/>
  <c r="S55" i="73"/>
  <c r="R55" i="73"/>
  <c r="Q55" i="73"/>
  <c r="P55" i="73"/>
  <c r="N55" i="73"/>
  <c r="M55" i="73"/>
  <c r="L55" i="73"/>
  <c r="K55" i="73"/>
  <c r="J55" i="73"/>
  <c r="I55" i="73"/>
  <c r="H55" i="73"/>
  <c r="G55" i="73"/>
  <c r="W54" i="73"/>
  <c r="V54" i="73"/>
  <c r="U54" i="73"/>
  <c r="T54" i="73"/>
  <c r="S54" i="73"/>
  <c r="R54" i="73"/>
  <c r="Q54" i="73"/>
  <c r="P54" i="73"/>
  <c r="N54" i="73"/>
  <c r="M54" i="73"/>
  <c r="L54" i="73"/>
  <c r="K54" i="73"/>
  <c r="J54" i="73"/>
  <c r="I54" i="73"/>
  <c r="H54" i="73"/>
  <c r="G54" i="73"/>
  <c r="W43" i="73"/>
  <c r="V43" i="73"/>
  <c r="U43" i="73"/>
  <c r="T43" i="73"/>
  <c r="S43" i="73"/>
  <c r="R43" i="73"/>
  <c r="Q43" i="73"/>
  <c r="P43" i="73"/>
  <c r="N43" i="73"/>
  <c r="M43" i="73"/>
  <c r="L43" i="73"/>
  <c r="K43" i="73"/>
  <c r="J43" i="73"/>
  <c r="I43" i="73"/>
  <c r="H43" i="73"/>
  <c r="G43" i="73"/>
  <c r="W42" i="73"/>
  <c r="V42" i="73"/>
  <c r="U42" i="73"/>
  <c r="T42" i="73"/>
  <c r="S42" i="73"/>
  <c r="R42" i="73"/>
  <c r="Q42" i="73"/>
  <c r="P42" i="73"/>
  <c r="N42" i="73"/>
  <c r="M42" i="73"/>
  <c r="L42" i="73"/>
  <c r="K42" i="73"/>
  <c r="J42" i="73"/>
  <c r="I42" i="73"/>
  <c r="H42" i="73"/>
  <c r="G42" i="73"/>
  <c r="W31" i="73"/>
  <c r="V31" i="73"/>
  <c r="U31" i="73"/>
  <c r="T31" i="73"/>
  <c r="S31" i="73"/>
  <c r="R31" i="73"/>
  <c r="Q31" i="73"/>
  <c r="P31" i="73"/>
  <c r="N31" i="73"/>
  <c r="M31" i="73"/>
  <c r="L31" i="73"/>
  <c r="K31" i="73"/>
  <c r="J31" i="73"/>
  <c r="I31" i="73"/>
  <c r="H31" i="73"/>
  <c r="G31" i="73"/>
  <c r="W30" i="73"/>
  <c r="V30" i="73"/>
  <c r="U30" i="73"/>
  <c r="T30" i="73"/>
  <c r="S30" i="73"/>
  <c r="R30" i="73"/>
  <c r="Q30" i="73"/>
  <c r="P30" i="73"/>
  <c r="N30" i="73"/>
  <c r="M30" i="73"/>
  <c r="L30" i="73"/>
  <c r="K30" i="73"/>
  <c r="J30" i="73"/>
  <c r="I30" i="73"/>
  <c r="H30" i="73"/>
  <c r="G30" i="73"/>
  <c r="W189" i="73"/>
  <c r="AD86" i="45" s="1"/>
  <c r="V189" i="73"/>
  <c r="AC86" i="45" s="1"/>
  <c r="U189" i="73"/>
  <c r="AB86" i="45" s="1"/>
  <c r="T189" i="73"/>
  <c r="AA86" i="45" s="1"/>
  <c r="S189" i="73"/>
  <c r="Z86" i="45" s="1"/>
  <c r="Q189" i="73"/>
  <c r="X86" i="45" s="1"/>
  <c r="P189" i="73"/>
  <c r="N189" i="73"/>
  <c r="W86" i="45" s="1"/>
  <c r="L189" i="73"/>
  <c r="U86" i="45" s="1"/>
  <c r="K189" i="73"/>
  <c r="T86" i="45" s="1"/>
  <c r="W19" i="73"/>
  <c r="V19" i="73"/>
  <c r="U19" i="73"/>
  <c r="T19" i="73"/>
  <c r="S19" i="73"/>
  <c r="R19" i="73"/>
  <c r="Q19" i="73"/>
  <c r="P19" i="73"/>
  <c r="N19" i="73"/>
  <c r="M19" i="73"/>
  <c r="L19" i="73"/>
  <c r="K19" i="73"/>
  <c r="J19" i="73"/>
  <c r="I19" i="73"/>
  <c r="H19" i="73"/>
  <c r="G19" i="73"/>
  <c r="W18" i="73"/>
  <c r="V18" i="73"/>
  <c r="U18" i="73"/>
  <c r="T18" i="73"/>
  <c r="S18" i="73"/>
  <c r="R18" i="73"/>
  <c r="Q18" i="73"/>
  <c r="P18" i="73"/>
  <c r="N18" i="73"/>
  <c r="M18" i="73"/>
  <c r="L18" i="73"/>
  <c r="K18" i="73"/>
  <c r="J18" i="73"/>
  <c r="I18" i="73"/>
  <c r="H18" i="73"/>
  <c r="G18" i="73"/>
  <c r="J189" i="72"/>
  <c r="I189" i="72"/>
  <c r="H189" i="72"/>
  <c r="G189" i="72"/>
  <c r="W187" i="72"/>
  <c r="V187" i="72"/>
  <c r="U187" i="72"/>
  <c r="T187" i="72"/>
  <c r="S187" i="72"/>
  <c r="R187" i="72"/>
  <c r="Q187" i="72"/>
  <c r="P187" i="72"/>
  <c r="N187" i="72"/>
  <c r="M187" i="72"/>
  <c r="L187" i="72"/>
  <c r="K187" i="72"/>
  <c r="J187" i="72"/>
  <c r="I187" i="72"/>
  <c r="H187" i="72"/>
  <c r="G187" i="72"/>
  <c r="W184" i="72"/>
  <c r="V184" i="72"/>
  <c r="U184" i="72"/>
  <c r="T184" i="72"/>
  <c r="S184" i="72"/>
  <c r="R184" i="72"/>
  <c r="Q184" i="72"/>
  <c r="P184" i="72"/>
  <c r="N184" i="72"/>
  <c r="M184" i="72"/>
  <c r="L184" i="72"/>
  <c r="K184" i="72"/>
  <c r="J184" i="72"/>
  <c r="I184" i="72"/>
  <c r="H184" i="72"/>
  <c r="G184" i="72"/>
  <c r="W183" i="72"/>
  <c r="AU80" i="45" s="1"/>
  <c r="V183" i="72"/>
  <c r="AT80" i="45" s="1"/>
  <c r="U183" i="72"/>
  <c r="AS80" i="45" s="1"/>
  <c r="T183" i="72"/>
  <c r="AR80" i="45" s="1"/>
  <c r="S183" i="72"/>
  <c r="AQ80" i="45" s="1"/>
  <c r="R183" i="72"/>
  <c r="AP80" i="45" s="1"/>
  <c r="Q183" i="72"/>
  <c r="AO80" i="45" s="1"/>
  <c r="P183" i="72"/>
  <c r="N183" i="72"/>
  <c r="AN80" i="45" s="1"/>
  <c r="M183" i="72"/>
  <c r="AM80" i="45" s="1"/>
  <c r="L183" i="72"/>
  <c r="AL80" i="45" s="1"/>
  <c r="K183" i="72"/>
  <c r="AK80" i="45" s="1"/>
  <c r="J183" i="72"/>
  <c r="I183" i="72"/>
  <c r="H183" i="72"/>
  <c r="G183" i="72"/>
  <c r="W189" i="72"/>
  <c r="AU86" i="45" s="1"/>
  <c r="BL86" i="45" s="1"/>
  <c r="V189" i="72"/>
  <c r="AT86" i="45" s="1"/>
  <c r="BK86" i="45" s="1"/>
  <c r="U189" i="72"/>
  <c r="AS86" i="45" s="1"/>
  <c r="BJ86" i="45" s="1"/>
  <c r="T189" i="72"/>
  <c r="AR86" i="45" s="1"/>
  <c r="BI86" i="45" s="1"/>
  <c r="S189" i="72"/>
  <c r="AQ86" i="45" s="1"/>
  <c r="BH86" i="45" s="1"/>
  <c r="N189" i="72"/>
  <c r="AN86" i="45" s="1"/>
  <c r="BE86" i="45" s="1"/>
  <c r="W184" i="71"/>
  <c r="M81" i="45" s="1"/>
  <c r="BL81" i="45" s="1"/>
  <c r="V184" i="71"/>
  <c r="L81" i="45" s="1"/>
  <c r="BK81" i="45" s="1"/>
  <c r="U184" i="71"/>
  <c r="K81" i="45" s="1"/>
  <c r="BJ81" i="45" s="1"/>
  <c r="T184" i="71"/>
  <c r="J81" i="45" s="1"/>
  <c r="BI81" i="45" s="1"/>
  <c r="S184" i="71"/>
  <c r="I81" i="45" s="1"/>
  <c r="BH81" i="45" s="1"/>
  <c r="R184" i="71"/>
  <c r="H81" i="45" s="1"/>
  <c r="Q184" i="71"/>
  <c r="G81" i="45" s="1"/>
  <c r="P184" i="71"/>
  <c r="N184" i="71"/>
  <c r="F81" i="45" s="1"/>
  <c r="BE81" i="45" s="1"/>
  <c r="M184" i="71"/>
  <c r="E81" i="45" s="1"/>
  <c r="L184" i="71"/>
  <c r="D81" i="45" s="1"/>
  <c r="K184" i="71"/>
  <c r="C81" i="45" s="1"/>
  <c r="BB81" i="45" s="1"/>
  <c r="J184" i="71"/>
  <c r="I184" i="71"/>
  <c r="H184" i="71"/>
  <c r="G184" i="71"/>
  <c r="W183" i="71"/>
  <c r="M80" i="45" s="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W175" i="71"/>
  <c r="V175" i="71"/>
  <c r="U175" i="71"/>
  <c r="T175" i="71"/>
  <c r="S175" i="71"/>
  <c r="R175" i="71"/>
  <c r="Q175" i="71"/>
  <c r="P175" i="71"/>
  <c r="N175" i="71"/>
  <c r="M175" i="71"/>
  <c r="L175" i="71"/>
  <c r="K175" i="71"/>
  <c r="J175" i="71"/>
  <c r="I175" i="71"/>
  <c r="H175" i="71"/>
  <c r="G175" i="71"/>
  <c r="W174" i="71"/>
  <c r="V174" i="71"/>
  <c r="U174" i="71"/>
  <c r="T174" i="71"/>
  <c r="S174" i="71"/>
  <c r="R174" i="71"/>
  <c r="Q174" i="71"/>
  <c r="P174" i="71"/>
  <c r="N174" i="71"/>
  <c r="M174" i="71"/>
  <c r="L174" i="71"/>
  <c r="K174" i="71"/>
  <c r="J174" i="71"/>
  <c r="I174" i="71"/>
  <c r="H174" i="71"/>
  <c r="G174" i="71"/>
  <c r="W163" i="71"/>
  <c r="V163" i="71"/>
  <c r="U163" i="71"/>
  <c r="T163" i="71"/>
  <c r="S163" i="71"/>
  <c r="R163" i="71"/>
  <c r="Q163" i="71"/>
  <c r="P163" i="71"/>
  <c r="N163" i="71"/>
  <c r="M163" i="71"/>
  <c r="L163" i="71"/>
  <c r="K163" i="71"/>
  <c r="J163" i="71"/>
  <c r="I163" i="71"/>
  <c r="H163" i="71"/>
  <c r="G163" i="71"/>
  <c r="W162" i="71"/>
  <c r="V162" i="71"/>
  <c r="U162" i="71"/>
  <c r="T162" i="71"/>
  <c r="S162" i="71"/>
  <c r="R162" i="71"/>
  <c r="Q162" i="71"/>
  <c r="P162" i="71"/>
  <c r="N162" i="71"/>
  <c r="M162" i="71"/>
  <c r="L162" i="71"/>
  <c r="K162" i="71"/>
  <c r="J162" i="71"/>
  <c r="I162" i="71"/>
  <c r="H162" i="71"/>
  <c r="G162" i="71"/>
  <c r="W151" i="71"/>
  <c r="V151" i="71"/>
  <c r="U151" i="71"/>
  <c r="T151" i="71"/>
  <c r="S151" i="71"/>
  <c r="R151" i="71"/>
  <c r="Q151" i="71"/>
  <c r="P151" i="71"/>
  <c r="N151" i="71"/>
  <c r="M151" i="71"/>
  <c r="L151" i="71"/>
  <c r="K151" i="71"/>
  <c r="J151" i="71"/>
  <c r="I151" i="71"/>
  <c r="H151" i="71"/>
  <c r="G151" i="71"/>
  <c r="W150" i="71"/>
  <c r="V150" i="71"/>
  <c r="U150" i="71"/>
  <c r="T150" i="71"/>
  <c r="S150" i="71"/>
  <c r="R150" i="71"/>
  <c r="Q150" i="71"/>
  <c r="P150" i="71"/>
  <c r="N150" i="71"/>
  <c r="M150" i="71"/>
  <c r="L150" i="71"/>
  <c r="K150" i="71"/>
  <c r="J150" i="71"/>
  <c r="I150" i="71"/>
  <c r="H150" i="71"/>
  <c r="G150" i="71"/>
  <c r="W139" i="71"/>
  <c r="V139" i="71"/>
  <c r="U139" i="71"/>
  <c r="T139" i="71"/>
  <c r="S139" i="71"/>
  <c r="R139" i="71"/>
  <c r="Q139" i="71"/>
  <c r="P139" i="71"/>
  <c r="N139" i="71"/>
  <c r="M139" i="71"/>
  <c r="L139" i="71"/>
  <c r="K139" i="71"/>
  <c r="J139" i="71"/>
  <c r="I139" i="71"/>
  <c r="H139" i="71"/>
  <c r="G139" i="71"/>
  <c r="W138" i="71"/>
  <c r="V138" i="71"/>
  <c r="U138" i="71"/>
  <c r="T138" i="71"/>
  <c r="S138" i="71"/>
  <c r="R138" i="71"/>
  <c r="Q138" i="71"/>
  <c r="P138" i="71"/>
  <c r="N138" i="71"/>
  <c r="M138" i="71"/>
  <c r="L138" i="71"/>
  <c r="K138" i="71"/>
  <c r="J138" i="71"/>
  <c r="I138" i="71"/>
  <c r="H138" i="71"/>
  <c r="G138" i="71"/>
  <c r="W127" i="71"/>
  <c r="V127" i="71"/>
  <c r="U127" i="71"/>
  <c r="T127" i="71"/>
  <c r="S127" i="71"/>
  <c r="R127" i="71"/>
  <c r="Q127" i="71"/>
  <c r="P127" i="71"/>
  <c r="N127" i="71"/>
  <c r="M127" i="71"/>
  <c r="L127" i="71"/>
  <c r="K127" i="71"/>
  <c r="J127" i="71"/>
  <c r="I127" i="71"/>
  <c r="H127" i="71"/>
  <c r="G127" i="71"/>
  <c r="W126" i="71"/>
  <c r="V126" i="71"/>
  <c r="U126" i="71"/>
  <c r="T126" i="71"/>
  <c r="S126" i="71"/>
  <c r="R126" i="71"/>
  <c r="Q126" i="71"/>
  <c r="P126" i="71"/>
  <c r="N126" i="71"/>
  <c r="M126" i="71"/>
  <c r="L126" i="71"/>
  <c r="K126" i="71"/>
  <c r="J126" i="71"/>
  <c r="I126" i="71"/>
  <c r="H126" i="71"/>
  <c r="G126" i="71"/>
  <c r="W115" i="71"/>
  <c r="V115" i="71"/>
  <c r="U115" i="71"/>
  <c r="T115" i="71"/>
  <c r="S115" i="71"/>
  <c r="R115" i="71"/>
  <c r="Q115" i="71"/>
  <c r="P115" i="71"/>
  <c r="N115" i="71"/>
  <c r="M115" i="71"/>
  <c r="L115" i="71"/>
  <c r="K115" i="71"/>
  <c r="J115" i="71"/>
  <c r="I115" i="71"/>
  <c r="H115" i="71"/>
  <c r="G115" i="71"/>
  <c r="W114" i="71"/>
  <c r="V114" i="71"/>
  <c r="U114" i="71"/>
  <c r="T114" i="71"/>
  <c r="S114" i="71"/>
  <c r="R114" i="71"/>
  <c r="Q114" i="71"/>
  <c r="P114" i="71"/>
  <c r="N114" i="71"/>
  <c r="M114" i="71"/>
  <c r="L114" i="71"/>
  <c r="K114" i="71"/>
  <c r="J114" i="71"/>
  <c r="I114" i="71"/>
  <c r="H114" i="71"/>
  <c r="G114" i="71"/>
  <c r="W103" i="71"/>
  <c r="V103" i="71"/>
  <c r="U103" i="71"/>
  <c r="T103" i="71"/>
  <c r="S103" i="71"/>
  <c r="R103" i="71"/>
  <c r="Q103" i="71"/>
  <c r="P103" i="71"/>
  <c r="N103" i="71"/>
  <c r="M103" i="71"/>
  <c r="L103" i="71"/>
  <c r="K103" i="71"/>
  <c r="J103" i="71"/>
  <c r="I103" i="71"/>
  <c r="H103" i="71"/>
  <c r="G103" i="71"/>
  <c r="W102" i="71"/>
  <c r="V102" i="71"/>
  <c r="U102" i="71"/>
  <c r="T102" i="71"/>
  <c r="S102" i="71"/>
  <c r="R102" i="71"/>
  <c r="Q102" i="71"/>
  <c r="P102" i="71"/>
  <c r="N102" i="71"/>
  <c r="M102" i="71"/>
  <c r="L102" i="71"/>
  <c r="K102" i="71"/>
  <c r="J102" i="71"/>
  <c r="I102" i="71"/>
  <c r="H102" i="71"/>
  <c r="G102" i="71"/>
  <c r="W91" i="71"/>
  <c r="V91" i="71"/>
  <c r="U91" i="71"/>
  <c r="T91" i="71"/>
  <c r="S91" i="71"/>
  <c r="R91" i="71"/>
  <c r="Q91" i="71"/>
  <c r="P91" i="71"/>
  <c r="N91" i="71"/>
  <c r="M91" i="71"/>
  <c r="L91" i="71"/>
  <c r="K91" i="71"/>
  <c r="J91" i="71"/>
  <c r="I91" i="71"/>
  <c r="H91" i="71"/>
  <c r="G91" i="71"/>
  <c r="W90" i="71"/>
  <c r="V90" i="71"/>
  <c r="U90" i="71"/>
  <c r="T90" i="71"/>
  <c r="S90" i="71"/>
  <c r="R90" i="71"/>
  <c r="Q90" i="71"/>
  <c r="P90" i="71"/>
  <c r="N90" i="71"/>
  <c r="M90" i="71"/>
  <c r="L90" i="71"/>
  <c r="K90" i="71"/>
  <c r="J90" i="71"/>
  <c r="I90" i="71"/>
  <c r="H90" i="71"/>
  <c r="G90" i="71"/>
  <c r="W79" i="71"/>
  <c r="V79" i="71"/>
  <c r="U79" i="71"/>
  <c r="T79" i="71"/>
  <c r="S79" i="71"/>
  <c r="R79" i="71"/>
  <c r="Q79" i="71"/>
  <c r="P79" i="71"/>
  <c r="N79" i="71"/>
  <c r="M79" i="71"/>
  <c r="L79" i="71"/>
  <c r="K79" i="71"/>
  <c r="J79" i="71"/>
  <c r="I79" i="71"/>
  <c r="H79" i="71"/>
  <c r="G79" i="71"/>
  <c r="W78" i="71"/>
  <c r="V78" i="71"/>
  <c r="U78" i="71"/>
  <c r="T78" i="71"/>
  <c r="S78" i="71"/>
  <c r="R78" i="71"/>
  <c r="Q78" i="71"/>
  <c r="P78" i="71"/>
  <c r="N78" i="71"/>
  <c r="M78" i="71"/>
  <c r="L78" i="71"/>
  <c r="K78" i="71"/>
  <c r="J78" i="71"/>
  <c r="I78" i="71"/>
  <c r="H78" i="71"/>
  <c r="G78" i="71"/>
  <c r="W67" i="71"/>
  <c r="V67" i="71"/>
  <c r="U67" i="71"/>
  <c r="T67" i="71"/>
  <c r="S67" i="71"/>
  <c r="R67" i="71"/>
  <c r="Q67" i="71"/>
  <c r="P67" i="71"/>
  <c r="N67" i="71"/>
  <c r="M67" i="71"/>
  <c r="L67" i="71"/>
  <c r="K67" i="71"/>
  <c r="J67" i="71"/>
  <c r="I67" i="71"/>
  <c r="H67" i="71"/>
  <c r="G67" i="71"/>
  <c r="W66" i="71"/>
  <c r="V66" i="71"/>
  <c r="U66" i="71"/>
  <c r="T66" i="71"/>
  <c r="S66" i="71"/>
  <c r="R66" i="71"/>
  <c r="Q66" i="71"/>
  <c r="P66" i="71"/>
  <c r="N66" i="71"/>
  <c r="M66" i="71"/>
  <c r="L66" i="71"/>
  <c r="K66" i="71"/>
  <c r="J66" i="71"/>
  <c r="I66" i="71"/>
  <c r="H66" i="71"/>
  <c r="G66" i="71"/>
  <c r="W55" i="71"/>
  <c r="V55" i="71"/>
  <c r="U55" i="71"/>
  <c r="T55" i="71"/>
  <c r="S55" i="71"/>
  <c r="R55" i="71"/>
  <c r="Q55" i="71"/>
  <c r="P55" i="71"/>
  <c r="N55" i="71"/>
  <c r="M55" i="71"/>
  <c r="L55" i="71"/>
  <c r="K55" i="71"/>
  <c r="J55" i="71"/>
  <c r="I55" i="71"/>
  <c r="H55" i="71"/>
  <c r="G55" i="71"/>
  <c r="W54" i="71"/>
  <c r="V54" i="71"/>
  <c r="U54" i="71"/>
  <c r="T54" i="71"/>
  <c r="S54" i="71"/>
  <c r="R54" i="71"/>
  <c r="Q54" i="71"/>
  <c r="P54" i="71"/>
  <c r="N54" i="71"/>
  <c r="M54" i="71"/>
  <c r="L54" i="71"/>
  <c r="K54" i="71"/>
  <c r="J54" i="71"/>
  <c r="I54" i="71"/>
  <c r="H54" i="71"/>
  <c r="G54" i="71"/>
  <c r="W43" i="71"/>
  <c r="V43" i="71"/>
  <c r="U43" i="71"/>
  <c r="T43" i="71"/>
  <c r="S43" i="71"/>
  <c r="R43" i="71"/>
  <c r="Q43" i="71"/>
  <c r="P43" i="71"/>
  <c r="N43" i="71"/>
  <c r="M43" i="71"/>
  <c r="L43" i="71"/>
  <c r="K43" i="71"/>
  <c r="J43" i="71"/>
  <c r="I43" i="71"/>
  <c r="H43" i="71"/>
  <c r="G43" i="71"/>
  <c r="W42" i="71"/>
  <c r="V42" i="71"/>
  <c r="U42" i="71"/>
  <c r="T42" i="71"/>
  <c r="S42" i="71"/>
  <c r="R42" i="71"/>
  <c r="Q42" i="71"/>
  <c r="P42" i="71"/>
  <c r="N42" i="71"/>
  <c r="M42" i="71"/>
  <c r="L42" i="71"/>
  <c r="K42" i="71"/>
  <c r="J42" i="71"/>
  <c r="I42" i="71"/>
  <c r="H42" i="71"/>
  <c r="G42" i="71"/>
  <c r="W31" i="71"/>
  <c r="V31" i="71"/>
  <c r="U31" i="71"/>
  <c r="T31" i="71"/>
  <c r="S31" i="71"/>
  <c r="R31" i="71"/>
  <c r="Q31" i="71"/>
  <c r="P31" i="71"/>
  <c r="N31" i="71"/>
  <c r="M31" i="71"/>
  <c r="L31" i="71"/>
  <c r="K31" i="71"/>
  <c r="J31" i="71"/>
  <c r="I31" i="71"/>
  <c r="H31" i="71"/>
  <c r="G31" i="71"/>
  <c r="W30" i="71"/>
  <c r="V30" i="71"/>
  <c r="U30" i="71"/>
  <c r="T30" i="71"/>
  <c r="S30" i="71"/>
  <c r="R30" i="71"/>
  <c r="Q30" i="71"/>
  <c r="P30" i="71"/>
  <c r="N30" i="71"/>
  <c r="M30" i="71"/>
  <c r="L30" i="71"/>
  <c r="K30" i="71"/>
  <c r="J30" i="71"/>
  <c r="I30" i="71"/>
  <c r="H30" i="71"/>
  <c r="G30" i="71"/>
  <c r="W19" i="71"/>
  <c r="W187" i="71" s="1"/>
  <c r="M84" i="45" s="1"/>
  <c r="BL84" i="45" s="1"/>
  <c r="V19" i="71"/>
  <c r="U19" i="71"/>
  <c r="T19" i="71"/>
  <c r="S19" i="71"/>
  <c r="R19" i="71"/>
  <c r="Q19" i="71"/>
  <c r="P19" i="71"/>
  <c r="N19" i="71"/>
  <c r="M19" i="71"/>
  <c r="L19" i="71"/>
  <c r="K19" i="71"/>
  <c r="J19" i="71"/>
  <c r="I19" i="71"/>
  <c r="H19" i="71"/>
  <c r="G19" i="71"/>
  <c r="W18" i="71"/>
  <c r="V18" i="71"/>
  <c r="U18" i="71"/>
  <c r="T18" i="71"/>
  <c r="S18" i="71"/>
  <c r="R18" i="71"/>
  <c r="Q18" i="71"/>
  <c r="P18" i="71"/>
  <c r="N18" i="71"/>
  <c r="M18" i="71"/>
  <c r="L18" i="71"/>
  <c r="K18" i="71"/>
  <c r="J18" i="71"/>
  <c r="I18" i="71"/>
  <c r="H18" i="71"/>
  <c r="G18" i="71"/>
  <c r="W175" i="70"/>
  <c r="V175" i="70"/>
  <c r="U175" i="70"/>
  <c r="T175" i="70"/>
  <c r="S175" i="70"/>
  <c r="R175" i="70"/>
  <c r="Q175" i="70"/>
  <c r="P175" i="70"/>
  <c r="N175" i="70"/>
  <c r="M175" i="70"/>
  <c r="L175" i="70"/>
  <c r="K175" i="70"/>
  <c r="J175" i="70"/>
  <c r="I175" i="70"/>
  <c r="H175" i="70"/>
  <c r="G175" i="70"/>
  <c r="W174" i="70"/>
  <c r="V174" i="70"/>
  <c r="U174" i="70"/>
  <c r="T174" i="70"/>
  <c r="S174" i="70"/>
  <c r="R174" i="70"/>
  <c r="Q174" i="70"/>
  <c r="P174" i="70"/>
  <c r="N174" i="70"/>
  <c r="M174" i="70"/>
  <c r="L174" i="70"/>
  <c r="K174" i="70"/>
  <c r="J174" i="70"/>
  <c r="I174" i="70"/>
  <c r="H174" i="70"/>
  <c r="G174" i="70"/>
  <c r="W172" i="70"/>
  <c r="V172" i="70"/>
  <c r="U172" i="70"/>
  <c r="T172" i="70"/>
  <c r="S172" i="70"/>
  <c r="R172" i="70"/>
  <c r="Q172" i="70"/>
  <c r="P172" i="70"/>
  <c r="N172" i="70"/>
  <c r="M172" i="70"/>
  <c r="L172" i="70"/>
  <c r="K172" i="70"/>
  <c r="J172" i="70"/>
  <c r="I172" i="70"/>
  <c r="H172" i="70"/>
  <c r="G172" i="70"/>
  <c r="W171" i="70"/>
  <c r="V171" i="70"/>
  <c r="U171" i="70"/>
  <c r="T171" i="70"/>
  <c r="S171" i="70"/>
  <c r="R171" i="70"/>
  <c r="Q171" i="70"/>
  <c r="P171" i="70"/>
  <c r="N171" i="70"/>
  <c r="M171" i="70"/>
  <c r="L171" i="70"/>
  <c r="K171" i="70"/>
  <c r="J171" i="70"/>
  <c r="I171" i="70"/>
  <c r="H171" i="70"/>
  <c r="G171" i="70"/>
  <c r="W163" i="70"/>
  <c r="V163" i="70"/>
  <c r="U163" i="70"/>
  <c r="T163" i="70"/>
  <c r="S163" i="70"/>
  <c r="R163" i="70"/>
  <c r="Q163" i="70"/>
  <c r="P163" i="70"/>
  <c r="N163" i="70"/>
  <c r="M163" i="70"/>
  <c r="L163" i="70"/>
  <c r="K163" i="70"/>
  <c r="J163" i="70"/>
  <c r="I163" i="70"/>
  <c r="H163" i="70"/>
  <c r="G163" i="70"/>
  <c r="W162" i="70"/>
  <c r="V162" i="70"/>
  <c r="U162" i="70"/>
  <c r="T162" i="70"/>
  <c r="S162" i="70"/>
  <c r="R162" i="70"/>
  <c r="Q162" i="70"/>
  <c r="P162" i="70"/>
  <c r="N162" i="70"/>
  <c r="M162" i="70"/>
  <c r="L162" i="70"/>
  <c r="K162" i="70"/>
  <c r="J162" i="70"/>
  <c r="I162" i="70"/>
  <c r="H162" i="70"/>
  <c r="G162" i="70"/>
  <c r="W160" i="70"/>
  <c r="V160" i="70"/>
  <c r="U160" i="70"/>
  <c r="T160" i="70"/>
  <c r="S160" i="70"/>
  <c r="R160" i="70"/>
  <c r="Q160" i="70"/>
  <c r="P160" i="70"/>
  <c r="N160" i="70"/>
  <c r="M160" i="70"/>
  <c r="L160" i="70"/>
  <c r="K160" i="70"/>
  <c r="J160" i="70"/>
  <c r="I160" i="70"/>
  <c r="H160" i="70"/>
  <c r="G160" i="70"/>
  <c r="W159" i="70"/>
  <c r="V159" i="70"/>
  <c r="U159" i="70"/>
  <c r="T159" i="70"/>
  <c r="S159" i="70"/>
  <c r="R159" i="70"/>
  <c r="Q159" i="70"/>
  <c r="P159" i="70"/>
  <c r="N159" i="70"/>
  <c r="M159" i="70"/>
  <c r="L159" i="70"/>
  <c r="K159" i="70"/>
  <c r="J159" i="70"/>
  <c r="I159" i="70"/>
  <c r="H159" i="70"/>
  <c r="G159" i="70"/>
  <c r="W151" i="70"/>
  <c r="V151" i="70"/>
  <c r="U151" i="70"/>
  <c r="T151" i="70"/>
  <c r="S151" i="70"/>
  <c r="R151" i="70"/>
  <c r="Q151" i="70"/>
  <c r="P151" i="70"/>
  <c r="N151" i="70"/>
  <c r="M151" i="70"/>
  <c r="L151" i="70"/>
  <c r="K151" i="70"/>
  <c r="J151" i="70"/>
  <c r="I151" i="70"/>
  <c r="H151" i="70"/>
  <c r="G151" i="70"/>
  <c r="W150" i="70"/>
  <c r="V150" i="70"/>
  <c r="U150" i="70"/>
  <c r="T150" i="70"/>
  <c r="S150" i="70"/>
  <c r="R150" i="70"/>
  <c r="Q150" i="70"/>
  <c r="P150" i="70"/>
  <c r="N150" i="70"/>
  <c r="M150" i="70"/>
  <c r="L150" i="70"/>
  <c r="K150" i="70"/>
  <c r="J150" i="70"/>
  <c r="I150" i="70"/>
  <c r="H150" i="70"/>
  <c r="G150" i="70"/>
  <c r="W148" i="70"/>
  <c r="V148" i="70"/>
  <c r="U148" i="70"/>
  <c r="T148" i="70"/>
  <c r="S148" i="70"/>
  <c r="R148" i="70"/>
  <c r="Q148" i="70"/>
  <c r="P148" i="70"/>
  <c r="N148" i="70"/>
  <c r="M148" i="70"/>
  <c r="L148" i="70"/>
  <c r="K148" i="70"/>
  <c r="J148" i="70"/>
  <c r="I148" i="70"/>
  <c r="H148" i="70"/>
  <c r="G148" i="70"/>
  <c r="W147" i="70"/>
  <c r="V147" i="70"/>
  <c r="U147" i="70"/>
  <c r="T147" i="70"/>
  <c r="S147" i="70"/>
  <c r="R147" i="70"/>
  <c r="Q147" i="70"/>
  <c r="P147" i="70"/>
  <c r="N147" i="70"/>
  <c r="M147" i="70"/>
  <c r="L147" i="70"/>
  <c r="K147" i="70"/>
  <c r="J147" i="70"/>
  <c r="I147" i="70"/>
  <c r="H147" i="70"/>
  <c r="G147" i="70"/>
  <c r="W139" i="70"/>
  <c r="V139" i="70"/>
  <c r="U139" i="70"/>
  <c r="T139" i="70"/>
  <c r="S139" i="70"/>
  <c r="R139" i="70"/>
  <c r="Q139" i="70"/>
  <c r="P139" i="70"/>
  <c r="N139" i="70"/>
  <c r="M139" i="70"/>
  <c r="L139" i="70"/>
  <c r="K139" i="70"/>
  <c r="J139" i="70"/>
  <c r="I139" i="70"/>
  <c r="H139" i="70"/>
  <c r="G139" i="70"/>
  <c r="W138" i="70"/>
  <c r="V138" i="70"/>
  <c r="U138" i="70"/>
  <c r="T138" i="70"/>
  <c r="S138" i="70"/>
  <c r="R138" i="70"/>
  <c r="Q138" i="70"/>
  <c r="P138" i="70"/>
  <c r="N138" i="70"/>
  <c r="M138" i="70"/>
  <c r="L138" i="70"/>
  <c r="K138" i="70"/>
  <c r="J138" i="70"/>
  <c r="I138" i="70"/>
  <c r="H138" i="70"/>
  <c r="G138" i="70"/>
  <c r="W136" i="70"/>
  <c r="V136" i="70"/>
  <c r="U136" i="70"/>
  <c r="T136" i="70"/>
  <c r="S136" i="70"/>
  <c r="R136" i="70"/>
  <c r="Q136" i="70"/>
  <c r="P136" i="70"/>
  <c r="N136" i="70"/>
  <c r="M136" i="70"/>
  <c r="L136" i="70"/>
  <c r="K136" i="70"/>
  <c r="J136" i="70"/>
  <c r="I136" i="70"/>
  <c r="H136" i="70"/>
  <c r="G136" i="70"/>
  <c r="W135" i="70"/>
  <c r="V135" i="70"/>
  <c r="U135" i="70"/>
  <c r="T135" i="70"/>
  <c r="S135" i="70"/>
  <c r="R135" i="70"/>
  <c r="Q135" i="70"/>
  <c r="P135" i="70"/>
  <c r="N135" i="70"/>
  <c r="M135" i="70"/>
  <c r="L135" i="70"/>
  <c r="K135" i="70"/>
  <c r="J135" i="70"/>
  <c r="I135" i="70"/>
  <c r="H135" i="70"/>
  <c r="G135" i="70"/>
  <c r="W127" i="70"/>
  <c r="V127" i="70"/>
  <c r="U127" i="70"/>
  <c r="T127" i="70"/>
  <c r="S127" i="70"/>
  <c r="R127" i="70"/>
  <c r="Q127" i="70"/>
  <c r="P127" i="70"/>
  <c r="N127" i="70"/>
  <c r="M127" i="70"/>
  <c r="L127" i="70"/>
  <c r="K127" i="70"/>
  <c r="J127" i="70"/>
  <c r="I127" i="70"/>
  <c r="H127" i="70"/>
  <c r="G127" i="70"/>
  <c r="W126" i="70"/>
  <c r="V126" i="70"/>
  <c r="U126" i="70"/>
  <c r="T126" i="70"/>
  <c r="S126" i="70"/>
  <c r="R126" i="70"/>
  <c r="Q126" i="70"/>
  <c r="P126" i="70"/>
  <c r="N126" i="70"/>
  <c r="M126" i="70"/>
  <c r="L126" i="70"/>
  <c r="K126" i="70"/>
  <c r="J126" i="70"/>
  <c r="I126" i="70"/>
  <c r="H126" i="70"/>
  <c r="G126" i="70"/>
  <c r="W124" i="70"/>
  <c r="V124" i="70"/>
  <c r="U124" i="70"/>
  <c r="T124" i="70"/>
  <c r="S124" i="70"/>
  <c r="R124" i="70"/>
  <c r="Q124" i="70"/>
  <c r="P124" i="70"/>
  <c r="N124" i="70"/>
  <c r="M124" i="70"/>
  <c r="L124" i="70"/>
  <c r="K124" i="70"/>
  <c r="J124" i="70"/>
  <c r="I124" i="70"/>
  <c r="H124" i="70"/>
  <c r="G124" i="70"/>
  <c r="W123" i="70"/>
  <c r="V123" i="70"/>
  <c r="U123" i="70"/>
  <c r="T123" i="70"/>
  <c r="S123" i="70"/>
  <c r="R123" i="70"/>
  <c r="Q123" i="70"/>
  <c r="P123" i="70"/>
  <c r="N123" i="70"/>
  <c r="M123" i="70"/>
  <c r="L123" i="70"/>
  <c r="K123" i="70"/>
  <c r="J123" i="70"/>
  <c r="I123" i="70"/>
  <c r="H123" i="70"/>
  <c r="G123" i="70"/>
  <c r="W115" i="70"/>
  <c r="V115" i="70"/>
  <c r="U115" i="70"/>
  <c r="T115" i="70"/>
  <c r="S115" i="70"/>
  <c r="R115" i="70"/>
  <c r="Q115" i="70"/>
  <c r="P115" i="70"/>
  <c r="N115" i="70"/>
  <c r="M115" i="70"/>
  <c r="L115" i="70"/>
  <c r="K115" i="70"/>
  <c r="J115" i="70"/>
  <c r="I115" i="70"/>
  <c r="H115" i="70"/>
  <c r="G115" i="70"/>
  <c r="W114" i="70"/>
  <c r="V114" i="70"/>
  <c r="U114" i="70"/>
  <c r="T114" i="70"/>
  <c r="S114" i="70"/>
  <c r="R114" i="70"/>
  <c r="Q114" i="70"/>
  <c r="P114" i="70"/>
  <c r="N114" i="70"/>
  <c r="M114" i="70"/>
  <c r="L114" i="70"/>
  <c r="K114" i="70"/>
  <c r="J114" i="70"/>
  <c r="I114" i="70"/>
  <c r="H114" i="70"/>
  <c r="G114" i="70"/>
  <c r="W112" i="70"/>
  <c r="V112" i="70"/>
  <c r="U112" i="70"/>
  <c r="T112" i="70"/>
  <c r="S112" i="70"/>
  <c r="R112" i="70"/>
  <c r="Q112" i="70"/>
  <c r="P112" i="70"/>
  <c r="N112" i="70"/>
  <c r="M112" i="70"/>
  <c r="L112" i="70"/>
  <c r="K112" i="70"/>
  <c r="J112" i="70"/>
  <c r="I112" i="70"/>
  <c r="H112" i="70"/>
  <c r="G112" i="70"/>
  <c r="W111" i="70"/>
  <c r="V111" i="70"/>
  <c r="U111" i="70"/>
  <c r="T111" i="70"/>
  <c r="S111" i="70"/>
  <c r="R111" i="70"/>
  <c r="Q111" i="70"/>
  <c r="P111" i="70"/>
  <c r="N111" i="70"/>
  <c r="M111" i="70"/>
  <c r="L111" i="70"/>
  <c r="K111" i="70"/>
  <c r="J111" i="70"/>
  <c r="I111" i="70"/>
  <c r="H111" i="70"/>
  <c r="G111" i="70"/>
  <c r="W103" i="70"/>
  <c r="V103" i="70"/>
  <c r="U103" i="70"/>
  <c r="T103" i="70"/>
  <c r="S103" i="70"/>
  <c r="R103" i="70"/>
  <c r="Q103" i="70"/>
  <c r="P103" i="70"/>
  <c r="N103" i="70"/>
  <c r="M103" i="70"/>
  <c r="L103" i="70"/>
  <c r="K103" i="70"/>
  <c r="J103" i="70"/>
  <c r="I103" i="70"/>
  <c r="H103" i="70"/>
  <c r="G103" i="70"/>
  <c r="W102" i="70"/>
  <c r="V102" i="70"/>
  <c r="U102" i="70"/>
  <c r="T102" i="70"/>
  <c r="S102" i="70"/>
  <c r="R102" i="70"/>
  <c r="Q102" i="70"/>
  <c r="P102" i="70"/>
  <c r="N102" i="70"/>
  <c r="M102" i="70"/>
  <c r="L102" i="70"/>
  <c r="K102" i="70"/>
  <c r="J102" i="70"/>
  <c r="I102" i="70"/>
  <c r="H102" i="70"/>
  <c r="G102" i="70"/>
  <c r="W100" i="70"/>
  <c r="V100" i="70"/>
  <c r="U100" i="70"/>
  <c r="T100" i="70"/>
  <c r="S100" i="70"/>
  <c r="R100" i="70"/>
  <c r="Q100" i="70"/>
  <c r="P100" i="70"/>
  <c r="N100" i="70"/>
  <c r="M100" i="70"/>
  <c r="L100" i="70"/>
  <c r="K100" i="70"/>
  <c r="J100" i="70"/>
  <c r="I100" i="70"/>
  <c r="H100" i="70"/>
  <c r="G100" i="70"/>
  <c r="W99" i="70"/>
  <c r="V99" i="70"/>
  <c r="U99" i="70"/>
  <c r="T99" i="70"/>
  <c r="S99" i="70"/>
  <c r="R99" i="70"/>
  <c r="Q99" i="70"/>
  <c r="P99" i="70"/>
  <c r="N99" i="70"/>
  <c r="M99" i="70"/>
  <c r="L99" i="70"/>
  <c r="K99" i="70"/>
  <c r="J99" i="70"/>
  <c r="I99" i="70"/>
  <c r="H99" i="70"/>
  <c r="G99" i="70"/>
  <c r="W91" i="70"/>
  <c r="V91" i="70"/>
  <c r="U91" i="70"/>
  <c r="T91" i="70"/>
  <c r="S91" i="70"/>
  <c r="R91" i="70"/>
  <c r="Q91" i="70"/>
  <c r="P91" i="70"/>
  <c r="N91" i="70"/>
  <c r="M91" i="70"/>
  <c r="L91" i="70"/>
  <c r="K91" i="70"/>
  <c r="J91" i="70"/>
  <c r="I91" i="70"/>
  <c r="H91" i="70"/>
  <c r="G91" i="70"/>
  <c r="W90" i="70"/>
  <c r="V90" i="70"/>
  <c r="U90" i="70"/>
  <c r="T90" i="70"/>
  <c r="S90" i="70"/>
  <c r="R90" i="70"/>
  <c r="Q90" i="70"/>
  <c r="P90" i="70"/>
  <c r="N90" i="70"/>
  <c r="M90" i="70"/>
  <c r="L90" i="70"/>
  <c r="K90" i="70"/>
  <c r="J90" i="70"/>
  <c r="I90" i="70"/>
  <c r="H90" i="70"/>
  <c r="G90" i="70"/>
  <c r="W88" i="70"/>
  <c r="V88" i="70"/>
  <c r="U88" i="70"/>
  <c r="T88" i="70"/>
  <c r="S88" i="70"/>
  <c r="R88" i="70"/>
  <c r="Q88" i="70"/>
  <c r="P88" i="70"/>
  <c r="N88" i="70"/>
  <c r="M88" i="70"/>
  <c r="L88" i="70"/>
  <c r="K88" i="70"/>
  <c r="J88" i="70"/>
  <c r="I88" i="70"/>
  <c r="H88" i="70"/>
  <c r="G88" i="70"/>
  <c r="W87" i="70"/>
  <c r="V87" i="70"/>
  <c r="U87" i="70"/>
  <c r="T87" i="70"/>
  <c r="S87" i="70"/>
  <c r="R87" i="70"/>
  <c r="Q87" i="70"/>
  <c r="P87" i="70"/>
  <c r="N87" i="70"/>
  <c r="M87" i="70"/>
  <c r="L87" i="70"/>
  <c r="K87" i="70"/>
  <c r="J87" i="70"/>
  <c r="I87" i="70"/>
  <c r="H87" i="70"/>
  <c r="G87" i="70"/>
  <c r="W79" i="70"/>
  <c r="V79" i="70"/>
  <c r="U79" i="70"/>
  <c r="T79" i="70"/>
  <c r="S79" i="70"/>
  <c r="R79" i="70"/>
  <c r="Q79" i="70"/>
  <c r="P79" i="70"/>
  <c r="N79" i="70"/>
  <c r="M79" i="70"/>
  <c r="L79" i="70"/>
  <c r="K79" i="70"/>
  <c r="J79" i="70"/>
  <c r="I79" i="70"/>
  <c r="H79" i="70"/>
  <c r="G79" i="70"/>
  <c r="W78" i="70"/>
  <c r="V78" i="70"/>
  <c r="U78" i="70"/>
  <c r="T78" i="70"/>
  <c r="S78" i="70"/>
  <c r="R78" i="70"/>
  <c r="Q78" i="70"/>
  <c r="P78" i="70"/>
  <c r="N78" i="70"/>
  <c r="M78" i="70"/>
  <c r="L78" i="70"/>
  <c r="K78" i="70"/>
  <c r="J78" i="70"/>
  <c r="I78" i="70"/>
  <c r="H78" i="70"/>
  <c r="G78" i="70"/>
  <c r="W76" i="70"/>
  <c r="V76" i="70"/>
  <c r="U76" i="70"/>
  <c r="T76" i="70"/>
  <c r="S76" i="70"/>
  <c r="R76" i="70"/>
  <c r="Q76" i="70"/>
  <c r="P76" i="70"/>
  <c r="N76" i="70"/>
  <c r="M76" i="70"/>
  <c r="L76" i="70"/>
  <c r="K76" i="70"/>
  <c r="J76" i="70"/>
  <c r="I76" i="70"/>
  <c r="H76" i="70"/>
  <c r="G76" i="70"/>
  <c r="W75" i="70"/>
  <c r="V75" i="70"/>
  <c r="U75" i="70"/>
  <c r="T75" i="70"/>
  <c r="S75" i="70"/>
  <c r="R75" i="70"/>
  <c r="Q75" i="70"/>
  <c r="P75" i="70"/>
  <c r="N75" i="70"/>
  <c r="M75" i="70"/>
  <c r="L75" i="70"/>
  <c r="K75" i="70"/>
  <c r="J75" i="70"/>
  <c r="I75" i="70"/>
  <c r="H75" i="70"/>
  <c r="G75" i="70"/>
  <c r="W67" i="70"/>
  <c r="V67" i="70"/>
  <c r="U67" i="70"/>
  <c r="T67" i="70"/>
  <c r="S67" i="70"/>
  <c r="R67" i="70"/>
  <c r="Q67" i="70"/>
  <c r="P67" i="70"/>
  <c r="N67" i="70"/>
  <c r="M67" i="70"/>
  <c r="L67" i="70"/>
  <c r="K67" i="70"/>
  <c r="J67" i="70"/>
  <c r="I67" i="70"/>
  <c r="H67" i="70"/>
  <c r="G67" i="70"/>
  <c r="W66" i="70"/>
  <c r="V66" i="70"/>
  <c r="U66" i="70"/>
  <c r="T66" i="70"/>
  <c r="S66" i="70"/>
  <c r="R66" i="70"/>
  <c r="Q66" i="70"/>
  <c r="P66" i="70"/>
  <c r="N66" i="70"/>
  <c r="M66" i="70"/>
  <c r="L66" i="70"/>
  <c r="K66" i="70"/>
  <c r="J66" i="70"/>
  <c r="I66" i="70"/>
  <c r="H66" i="70"/>
  <c r="G66" i="70"/>
  <c r="W64" i="70"/>
  <c r="V64" i="70"/>
  <c r="U64" i="70"/>
  <c r="T64" i="70"/>
  <c r="S64" i="70"/>
  <c r="R64" i="70"/>
  <c r="Q64" i="70"/>
  <c r="P64" i="70"/>
  <c r="N64" i="70"/>
  <c r="M64" i="70"/>
  <c r="L64" i="70"/>
  <c r="K64" i="70"/>
  <c r="J64" i="70"/>
  <c r="I64" i="70"/>
  <c r="H64" i="70"/>
  <c r="G64" i="70"/>
  <c r="W63" i="70"/>
  <c r="V63" i="70"/>
  <c r="U63" i="70"/>
  <c r="T63" i="70"/>
  <c r="S63" i="70"/>
  <c r="R63" i="70"/>
  <c r="Q63" i="70"/>
  <c r="P63" i="70"/>
  <c r="N63" i="70"/>
  <c r="M63" i="70"/>
  <c r="L63" i="70"/>
  <c r="K63" i="70"/>
  <c r="J63" i="70"/>
  <c r="I63" i="70"/>
  <c r="H63" i="70"/>
  <c r="G63" i="70"/>
  <c r="W55" i="70"/>
  <c r="V55" i="70"/>
  <c r="U55" i="70"/>
  <c r="T55" i="70"/>
  <c r="S55" i="70"/>
  <c r="R55" i="70"/>
  <c r="Q55" i="70"/>
  <c r="P55" i="70"/>
  <c r="N55" i="70"/>
  <c r="M55" i="70"/>
  <c r="L55" i="70"/>
  <c r="K55" i="70"/>
  <c r="J55" i="70"/>
  <c r="I55" i="70"/>
  <c r="H55" i="70"/>
  <c r="G55" i="70"/>
  <c r="W54" i="70"/>
  <c r="V54" i="70"/>
  <c r="U54" i="70"/>
  <c r="T54" i="70"/>
  <c r="S54" i="70"/>
  <c r="R54" i="70"/>
  <c r="Q54" i="70"/>
  <c r="P54" i="70"/>
  <c r="N54" i="70"/>
  <c r="M54" i="70"/>
  <c r="L54" i="70"/>
  <c r="K54" i="70"/>
  <c r="J54" i="70"/>
  <c r="I54" i="70"/>
  <c r="H54" i="70"/>
  <c r="G54" i="70"/>
  <c r="W52" i="70"/>
  <c r="V52" i="70"/>
  <c r="U52" i="70"/>
  <c r="T52" i="70"/>
  <c r="S52" i="70"/>
  <c r="R52" i="70"/>
  <c r="Q52" i="70"/>
  <c r="P52" i="70"/>
  <c r="N52" i="70"/>
  <c r="M52" i="70"/>
  <c r="L52" i="70"/>
  <c r="K52" i="70"/>
  <c r="J52" i="70"/>
  <c r="I52" i="70"/>
  <c r="H52" i="70"/>
  <c r="G52" i="70"/>
  <c r="W51" i="70"/>
  <c r="V51" i="70"/>
  <c r="U51" i="70"/>
  <c r="T51" i="70"/>
  <c r="S51" i="70"/>
  <c r="R51" i="70"/>
  <c r="Q51" i="70"/>
  <c r="P51" i="70"/>
  <c r="N51" i="70"/>
  <c r="M51" i="70"/>
  <c r="L51" i="70"/>
  <c r="K51" i="70"/>
  <c r="J51" i="70"/>
  <c r="I51" i="70"/>
  <c r="H51" i="70"/>
  <c r="G51" i="70"/>
  <c r="W43" i="70"/>
  <c r="V43" i="70"/>
  <c r="U43" i="70"/>
  <c r="T43" i="70"/>
  <c r="S43" i="70"/>
  <c r="R43" i="70"/>
  <c r="Q43" i="70"/>
  <c r="P43" i="70"/>
  <c r="N43" i="70"/>
  <c r="M43" i="70"/>
  <c r="L43" i="70"/>
  <c r="K43" i="70"/>
  <c r="J43" i="70"/>
  <c r="I43" i="70"/>
  <c r="H43" i="70"/>
  <c r="G43" i="70"/>
  <c r="W42" i="70"/>
  <c r="V42" i="70"/>
  <c r="U42" i="70"/>
  <c r="T42" i="70"/>
  <c r="S42" i="70"/>
  <c r="R42" i="70"/>
  <c r="Q42" i="70"/>
  <c r="P42" i="70"/>
  <c r="N42" i="70"/>
  <c r="M42" i="70"/>
  <c r="L42" i="70"/>
  <c r="K42" i="70"/>
  <c r="J42" i="70"/>
  <c r="I42" i="70"/>
  <c r="H42" i="70"/>
  <c r="G42" i="70"/>
  <c r="W40" i="70"/>
  <c r="V40" i="70"/>
  <c r="U40" i="70"/>
  <c r="T40" i="70"/>
  <c r="S40" i="70"/>
  <c r="R40" i="70"/>
  <c r="Q40" i="70"/>
  <c r="P40" i="70"/>
  <c r="N40" i="70"/>
  <c r="M40" i="70"/>
  <c r="L40" i="70"/>
  <c r="K40" i="70"/>
  <c r="J40" i="70"/>
  <c r="I40" i="70"/>
  <c r="H40" i="70"/>
  <c r="G40" i="70"/>
  <c r="W39" i="70"/>
  <c r="V39" i="70"/>
  <c r="U39" i="70"/>
  <c r="T39" i="70"/>
  <c r="S39" i="70"/>
  <c r="R39" i="70"/>
  <c r="Q39" i="70"/>
  <c r="P39" i="70"/>
  <c r="N39" i="70"/>
  <c r="M39" i="70"/>
  <c r="L39" i="70"/>
  <c r="K39" i="70"/>
  <c r="J39" i="70"/>
  <c r="I39" i="70"/>
  <c r="H39" i="70"/>
  <c r="G39" i="70"/>
  <c r="W31" i="70"/>
  <c r="V31" i="70"/>
  <c r="U31" i="70"/>
  <c r="T31" i="70"/>
  <c r="S31" i="70"/>
  <c r="R31" i="70"/>
  <c r="Q31" i="70"/>
  <c r="P31" i="70"/>
  <c r="N31" i="70"/>
  <c r="M31" i="70"/>
  <c r="L31" i="70"/>
  <c r="K31" i="70"/>
  <c r="J31" i="70"/>
  <c r="I31" i="70"/>
  <c r="H31" i="70"/>
  <c r="G31" i="70"/>
  <c r="W30" i="70"/>
  <c r="V30" i="70"/>
  <c r="U30" i="70"/>
  <c r="T30" i="70"/>
  <c r="S30" i="70"/>
  <c r="R30" i="70"/>
  <c r="Q30" i="70"/>
  <c r="P30" i="70"/>
  <c r="N30" i="70"/>
  <c r="M30" i="70"/>
  <c r="L30" i="70"/>
  <c r="K30" i="70"/>
  <c r="J30" i="70"/>
  <c r="I30" i="70"/>
  <c r="H30" i="70"/>
  <c r="G30" i="70"/>
  <c r="W28" i="70"/>
  <c r="V28" i="70"/>
  <c r="U28" i="70"/>
  <c r="T28" i="70"/>
  <c r="S28" i="70"/>
  <c r="R28" i="70"/>
  <c r="Q28" i="70"/>
  <c r="P28" i="70"/>
  <c r="N28" i="70"/>
  <c r="M28" i="70"/>
  <c r="L28" i="70"/>
  <c r="K28" i="70"/>
  <c r="J28" i="70"/>
  <c r="I28" i="70"/>
  <c r="H28" i="70"/>
  <c r="G28" i="70"/>
  <c r="W27" i="70"/>
  <c r="V27" i="70"/>
  <c r="U27" i="70"/>
  <c r="T27" i="70"/>
  <c r="S27" i="70"/>
  <c r="R27" i="70"/>
  <c r="Q27" i="70"/>
  <c r="P27" i="70"/>
  <c r="N27" i="70"/>
  <c r="M27" i="70"/>
  <c r="L27" i="70"/>
  <c r="K27" i="70"/>
  <c r="J27" i="70"/>
  <c r="I27" i="70"/>
  <c r="H27" i="70"/>
  <c r="G27" i="70"/>
  <c r="W19" i="70"/>
  <c r="W187" i="70" s="1"/>
  <c r="AD99" i="45" s="1"/>
  <c r="V19" i="70"/>
  <c r="U19" i="70"/>
  <c r="T19" i="70"/>
  <c r="S19" i="70"/>
  <c r="R19" i="70"/>
  <c r="Q19" i="70"/>
  <c r="P19" i="70"/>
  <c r="N19" i="70"/>
  <c r="M19" i="70"/>
  <c r="L19" i="70"/>
  <c r="K19" i="70"/>
  <c r="J19" i="70"/>
  <c r="I19" i="70"/>
  <c r="H19" i="70"/>
  <c r="G19" i="70"/>
  <c r="W18" i="70"/>
  <c r="V18" i="70"/>
  <c r="U18" i="70"/>
  <c r="T18" i="70"/>
  <c r="S18" i="70"/>
  <c r="R18" i="70"/>
  <c r="Q18" i="70"/>
  <c r="P18" i="70"/>
  <c r="N18" i="70"/>
  <c r="M18" i="70"/>
  <c r="L18" i="70"/>
  <c r="K18" i="70"/>
  <c r="J18" i="70"/>
  <c r="I18" i="70"/>
  <c r="H18" i="70"/>
  <c r="G18" i="70"/>
  <c r="W16" i="70"/>
  <c r="W184" i="70" s="1"/>
  <c r="AD96" i="45" s="1"/>
  <c r="V16" i="70"/>
  <c r="U16" i="70"/>
  <c r="T16" i="70"/>
  <c r="S16" i="70"/>
  <c r="R16" i="70"/>
  <c r="Q16" i="70"/>
  <c r="P16" i="70"/>
  <c r="N16" i="70"/>
  <c r="M16" i="70"/>
  <c r="L16" i="70"/>
  <c r="K16" i="70"/>
  <c r="J16" i="70"/>
  <c r="I16" i="70"/>
  <c r="H16" i="70"/>
  <c r="G16" i="70"/>
  <c r="W15" i="70"/>
  <c r="V15" i="70"/>
  <c r="U15" i="70"/>
  <c r="T15" i="70"/>
  <c r="S15" i="70"/>
  <c r="R15" i="70"/>
  <c r="Q15" i="70"/>
  <c r="P15" i="70"/>
  <c r="N15" i="70"/>
  <c r="M15" i="70"/>
  <c r="L15" i="70"/>
  <c r="K15" i="70"/>
  <c r="J15" i="70"/>
  <c r="I15" i="70"/>
  <c r="H15" i="70"/>
  <c r="G15" i="70"/>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W174" i="69"/>
  <c r="V174" i="69"/>
  <c r="U174" i="69"/>
  <c r="T174" i="69"/>
  <c r="S174" i="69"/>
  <c r="R174" i="69"/>
  <c r="Q174" i="69"/>
  <c r="P174" i="69"/>
  <c r="N174" i="69"/>
  <c r="M174" i="69"/>
  <c r="L174" i="69"/>
  <c r="K174" i="69"/>
  <c r="J174" i="69"/>
  <c r="I174" i="69"/>
  <c r="H174" i="69"/>
  <c r="G174"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W162" i="69"/>
  <c r="V162" i="69"/>
  <c r="U162" i="69"/>
  <c r="T162" i="69"/>
  <c r="S162" i="69"/>
  <c r="R162" i="69"/>
  <c r="Q162" i="69"/>
  <c r="P162" i="69"/>
  <c r="N162" i="69"/>
  <c r="M162" i="69"/>
  <c r="L162" i="69"/>
  <c r="K162" i="69"/>
  <c r="J162" i="69"/>
  <c r="I162" i="69"/>
  <c r="H162" i="69"/>
  <c r="G162"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W150" i="69"/>
  <c r="V150" i="69"/>
  <c r="U150" i="69"/>
  <c r="T150" i="69"/>
  <c r="S150" i="69"/>
  <c r="R150" i="69"/>
  <c r="Q150" i="69"/>
  <c r="P150" i="69"/>
  <c r="N150" i="69"/>
  <c r="M150" i="69"/>
  <c r="L150" i="69"/>
  <c r="K150" i="69"/>
  <c r="J150" i="69"/>
  <c r="I150" i="69"/>
  <c r="H150" i="69"/>
  <c r="G150"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W138" i="69"/>
  <c r="V138" i="69"/>
  <c r="U138" i="69"/>
  <c r="T138" i="69"/>
  <c r="S138" i="69"/>
  <c r="R138" i="69"/>
  <c r="Q138" i="69"/>
  <c r="P138" i="69"/>
  <c r="N138" i="69"/>
  <c r="M138" i="69"/>
  <c r="L138" i="69"/>
  <c r="K138" i="69"/>
  <c r="J138" i="69"/>
  <c r="I138" i="69"/>
  <c r="H138" i="69"/>
  <c r="G138"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W126" i="69"/>
  <c r="V126" i="69"/>
  <c r="U126" i="69"/>
  <c r="T126" i="69"/>
  <c r="S126" i="69"/>
  <c r="R126" i="69"/>
  <c r="Q126" i="69"/>
  <c r="P126" i="69"/>
  <c r="N126" i="69"/>
  <c r="M126" i="69"/>
  <c r="L126" i="69"/>
  <c r="K126" i="69"/>
  <c r="J126" i="69"/>
  <c r="I126" i="69"/>
  <c r="H126" i="69"/>
  <c r="G126"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W114" i="69"/>
  <c r="V114" i="69"/>
  <c r="U114" i="69"/>
  <c r="T114" i="69"/>
  <c r="S114" i="69"/>
  <c r="R114" i="69"/>
  <c r="Q114" i="69"/>
  <c r="P114" i="69"/>
  <c r="N114" i="69"/>
  <c r="M114" i="69"/>
  <c r="L114" i="69"/>
  <c r="K114" i="69"/>
  <c r="J114" i="69"/>
  <c r="I114" i="69"/>
  <c r="H114" i="69"/>
  <c r="G114"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W102" i="69"/>
  <c r="V102" i="69"/>
  <c r="U102" i="69"/>
  <c r="T102" i="69"/>
  <c r="S102" i="69"/>
  <c r="R102" i="69"/>
  <c r="Q102" i="69"/>
  <c r="P102" i="69"/>
  <c r="N102" i="69"/>
  <c r="M102" i="69"/>
  <c r="L102" i="69"/>
  <c r="K102" i="69"/>
  <c r="J102" i="69"/>
  <c r="I102" i="69"/>
  <c r="H102" i="69"/>
  <c r="G102"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W90" i="69"/>
  <c r="V90" i="69"/>
  <c r="U90" i="69"/>
  <c r="T90" i="69"/>
  <c r="S90" i="69"/>
  <c r="R90" i="69"/>
  <c r="Q90" i="69"/>
  <c r="P90" i="69"/>
  <c r="N90" i="69"/>
  <c r="M90" i="69"/>
  <c r="L90" i="69"/>
  <c r="K90" i="69"/>
  <c r="J90" i="69"/>
  <c r="I90" i="69"/>
  <c r="H90" i="69"/>
  <c r="G90"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W78" i="69"/>
  <c r="V78" i="69"/>
  <c r="U78" i="69"/>
  <c r="T78" i="69"/>
  <c r="S78" i="69"/>
  <c r="R78" i="69"/>
  <c r="Q78" i="69"/>
  <c r="P78" i="69"/>
  <c r="N78" i="69"/>
  <c r="M78" i="69"/>
  <c r="L78" i="69"/>
  <c r="K78" i="69"/>
  <c r="J78" i="69"/>
  <c r="I78" i="69"/>
  <c r="H78" i="69"/>
  <c r="G78"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W66" i="69"/>
  <c r="V66" i="69"/>
  <c r="U66" i="69"/>
  <c r="T66" i="69"/>
  <c r="S66" i="69"/>
  <c r="R66" i="69"/>
  <c r="Q66" i="69"/>
  <c r="P66" i="69"/>
  <c r="N66" i="69"/>
  <c r="M66" i="69"/>
  <c r="L66" i="69"/>
  <c r="K66" i="69"/>
  <c r="J66" i="69"/>
  <c r="I66" i="69"/>
  <c r="H66" i="69"/>
  <c r="G66"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W54" i="69"/>
  <c r="V54" i="69"/>
  <c r="U54" i="69"/>
  <c r="T54" i="69"/>
  <c r="S54" i="69"/>
  <c r="R54" i="69"/>
  <c r="Q54" i="69"/>
  <c r="P54" i="69"/>
  <c r="N54" i="69"/>
  <c r="M54" i="69"/>
  <c r="L54" i="69"/>
  <c r="K54" i="69"/>
  <c r="J54" i="69"/>
  <c r="I54" i="69"/>
  <c r="H54" i="69"/>
  <c r="G54"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W42" i="69"/>
  <c r="V42" i="69"/>
  <c r="U42" i="69"/>
  <c r="T42" i="69"/>
  <c r="S42" i="69"/>
  <c r="R42" i="69"/>
  <c r="Q42" i="69"/>
  <c r="P42" i="69"/>
  <c r="N42" i="69"/>
  <c r="M42" i="69"/>
  <c r="L42" i="69"/>
  <c r="K42" i="69"/>
  <c r="J42" i="69"/>
  <c r="I42" i="69"/>
  <c r="H42" i="69"/>
  <c r="G42"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W30" i="69"/>
  <c r="V30" i="69"/>
  <c r="U30" i="69"/>
  <c r="T30" i="69"/>
  <c r="S30" i="69"/>
  <c r="R30" i="69"/>
  <c r="Q30" i="69"/>
  <c r="P30" i="69"/>
  <c r="N30" i="69"/>
  <c r="M30" i="69"/>
  <c r="L30" i="69"/>
  <c r="K30" i="69"/>
  <c r="J30" i="69"/>
  <c r="I30" i="69"/>
  <c r="H30" i="69"/>
  <c r="G30" i="69"/>
  <c r="V27" i="69"/>
  <c r="U27" i="69"/>
  <c r="T27" i="69"/>
  <c r="S27" i="69"/>
  <c r="R27" i="69"/>
  <c r="Q27" i="69"/>
  <c r="P27" i="69"/>
  <c r="N27" i="69"/>
  <c r="M27" i="69"/>
  <c r="L27" i="69"/>
  <c r="K27" i="69"/>
  <c r="J27" i="69"/>
  <c r="I27" i="69"/>
  <c r="H27" i="69"/>
  <c r="G27" i="69"/>
  <c r="W187" i="69"/>
  <c r="AU99" i="45" s="1"/>
  <c r="V19" i="69"/>
  <c r="U19" i="69"/>
  <c r="T19" i="69"/>
  <c r="S19" i="69"/>
  <c r="R19" i="69"/>
  <c r="Q19" i="69"/>
  <c r="P19" i="69"/>
  <c r="N19" i="69"/>
  <c r="M19" i="69"/>
  <c r="L19" i="69"/>
  <c r="K19" i="69"/>
  <c r="J19" i="69"/>
  <c r="I19" i="69"/>
  <c r="H19" i="69"/>
  <c r="G19" i="69"/>
  <c r="W18" i="69"/>
  <c r="V18" i="69"/>
  <c r="U18" i="69"/>
  <c r="T18" i="69"/>
  <c r="S18" i="69"/>
  <c r="R18" i="69"/>
  <c r="Q18" i="69"/>
  <c r="P18" i="69"/>
  <c r="N18" i="69"/>
  <c r="M18" i="69"/>
  <c r="L18" i="69"/>
  <c r="K18" i="69"/>
  <c r="J18" i="69"/>
  <c r="I18" i="69"/>
  <c r="H18" i="69"/>
  <c r="G18" i="69"/>
  <c r="V15" i="69"/>
  <c r="U15" i="69"/>
  <c r="T15" i="69"/>
  <c r="S15" i="69"/>
  <c r="R15" i="69"/>
  <c r="Q15" i="69"/>
  <c r="P15" i="69"/>
  <c r="N15" i="69"/>
  <c r="M15" i="69"/>
  <c r="L15" i="69"/>
  <c r="K15" i="69"/>
  <c r="J15" i="69"/>
  <c r="I15" i="69"/>
  <c r="H15" i="69"/>
  <c r="G15" i="69"/>
  <c r="W175" i="68"/>
  <c r="V175" i="68"/>
  <c r="U175" i="68"/>
  <c r="T175" i="68"/>
  <c r="S175" i="68"/>
  <c r="R175" i="68"/>
  <c r="Q175" i="68"/>
  <c r="P175" i="68"/>
  <c r="N175" i="68"/>
  <c r="M175" i="68"/>
  <c r="L175" i="68"/>
  <c r="K175" i="68"/>
  <c r="J175" i="68"/>
  <c r="I175" i="68"/>
  <c r="H175" i="68"/>
  <c r="G175" i="68"/>
  <c r="W174" i="68"/>
  <c r="V174" i="68"/>
  <c r="U174" i="68"/>
  <c r="T174" i="68"/>
  <c r="S174" i="68"/>
  <c r="R174" i="68"/>
  <c r="Q174" i="68"/>
  <c r="P174" i="68"/>
  <c r="N174" i="68"/>
  <c r="M174" i="68"/>
  <c r="L174" i="68"/>
  <c r="K174" i="68"/>
  <c r="J174" i="68"/>
  <c r="I174" i="68"/>
  <c r="H174" i="68"/>
  <c r="G174" i="68"/>
  <c r="W172" i="68"/>
  <c r="V172" i="68"/>
  <c r="U172" i="68"/>
  <c r="T172" i="68"/>
  <c r="S172" i="68"/>
  <c r="R172" i="68"/>
  <c r="Q172" i="68"/>
  <c r="P172" i="68"/>
  <c r="N172" i="68"/>
  <c r="M172" i="68"/>
  <c r="L172" i="68"/>
  <c r="K172" i="68"/>
  <c r="J172" i="68"/>
  <c r="I172" i="68"/>
  <c r="H172" i="68"/>
  <c r="G172" i="68"/>
  <c r="W171" i="68"/>
  <c r="V171" i="68"/>
  <c r="U171" i="68"/>
  <c r="T171" i="68"/>
  <c r="S171" i="68"/>
  <c r="R171" i="68"/>
  <c r="Q171" i="68"/>
  <c r="P171" i="68"/>
  <c r="N171" i="68"/>
  <c r="M171" i="68"/>
  <c r="L171" i="68"/>
  <c r="K171" i="68"/>
  <c r="J171" i="68"/>
  <c r="I171" i="68"/>
  <c r="H171" i="68"/>
  <c r="G171" i="68"/>
  <c r="W163" i="68"/>
  <c r="V163" i="68"/>
  <c r="U163" i="68"/>
  <c r="T163" i="68"/>
  <c r="S163" i="68"/>
  <c r="R163" i="68"/>
  <c r="Q163" i="68"/>
  <c r="P163" i="68"/>
  <c r="N163" i="68"/>
  <c r="M163" i="68"/>
  <c r="L163" i="68"/>
  <c r="K163" i="68"/>
  <c r="J163" i="68"/>
  <c r="I163" i="68"/>
  <c r="H163" i="68"/>
  <c r="G163" i="68"/>
  <c r="W162" i="68"/>
  <c r="V162" i="68"/>
  <c r="U162" i="68"/>
  <c r="T162" i="68"/>
  <c r="S162" i="68"/>
  <c r="R162" i="68"/>
  <c r="Q162" i="68"/>
  <c r="P162" i="68"/>
  <c r="N162" i="68"/>
  <c r="M162" i="68"/>
  <c r="L162" i="68"/>
  <c r="K162" i="68"/>
  <c r="J162" i="68"/>
  <c r="I162" i="68"/>
  <c r="H162" i="68"/>
  <c r="G162" i="68"/>
  <c r="W160" i="68"/>
  <c r="V160" i="68"/>
  <c r="U160" i="68"/>
  <c r="T160" i="68"/>
  <c r="S160" i="68"/>
  <c r="R160" i="68"/>
  <c r="Q160" i="68"/>
  <c r="P160" i="68"/>
  <c r="N160" i="68"/>
  <c r="M160" i="68"/>
  <c r="L160" i="68"/>
  <c r="K160" i="68"/>
  <c r="J160" i="68"/>
  <c r="I160" i="68"/>
  <c r="H160" i="68"/>
  <c r="G160" i="68"/>
  <c r="W159" i="68"/>
  <c r="V159" i="68"/>
  <c r="U159" i="68"/>
  <c r="T159" i="68"/>
  <c r="S159" i="68"/>
  <c r="R159" i="68"/>
  <c r="Q159" i="68"/>
  <c r="P159" i="68"/>
  <c r="N159" i="68"/>
  <c r="M159" i="68"/>
  <c r="L159" i="68"/>
  <c r="K159" i="68"/>
  <c r="J159" i="68"/>
  <c r="I159" i="68"/>
  <c r="H159" i="68"/>
  <c r="G159" i="68"/>
  <c r="W151" i="68"/>
  <c r="V151" i="68"/>
  <c r="U151" i="68"/>
  <c r="T151" i="68"/>
  <c r="S151" i="68"/>
  <c r="R151" i="68"/>
  <c r="Q151" i="68"/>
  <c r="P151" i="68"/>
  <c r="N151" i="68"/>
  <c r="M151" i="68"/>
  <c r="L151" i="68"/>
  <c r="K151" i="68"/>
  <c r="J151" i="68"/>
  <c r="I151" i="68"/>
  <c r="H151" i="68"/>
  <c r="G151" i="68"/>
  <c r="W150" i="68"/>
  <c r="V150" i="68"/>
  <c r="U150" i="68"/>
  <c r="T150" i="68"/>
  <c r="S150" i="68"/>
  <c r="R150" i="68"/>
  <c r="Q150" i="68"/>
  <c r="P150" i="68"/>
  <c r="N150" i="68"/>
  <c r="M150" i="68"/>
  <c r="L150" i="68"/>
  <c r="K150" i="68"/>
  <c r="J150" i="68"/>
  <c r="I150" i="68"/>
  <c r="H150" i="68"/>
  <c r="G150" i="68"/>
  <c r="W148" i="68"/>
  <c r="V148" i="68"/>
  <c r="U148" i="68"/>
  <c r="T148" i="68"/>
  <c r="S148" i="68"/>
  <c r="R148" i="68"/>
  <c r="Q148" i="68"/>
  <c r="P148" i="68"/>
  <c r="N148" i="68"/>
  <c r="M148" i="68"/>
  <c r="L148" i="68"/>
  <c r="K148" i="68"/>
  <c r="J148" i="68"/>
  <c r="I148" i="68"/>
  <c r="H148" i="68"/>
  <c r="G148" i="68"/>
  <c r="W147" i="68"/>
  <c r="V147" i="68"/>
  <c r="U147" i="68"/>
  <c r="T147" i="68"/>
  <c r="S147" i="68"/>
  <c r="R147" i="68"/>
  <c r="Q147" i="68"/>
  <c r="P147" i="68"/>
  <c r="N147" i="68"/>
  <c r="M147" i="68"/>
  <c r="L147" i="68"/>
  <c r="K147" i="68"/>
  <c r="J147" i="68"/>
  <c r="I147" i="68"/>
  <c r="H147" i="68"/>
  <c r="G147" i="68"/>
  <c r="W139" i="68"/>
  <c r="V139" i="68"/>
  <c r="U139" i="68"/>
  <c r="T139" i="68"/>
  <c r="S139" i="68"/>
  <c r="R139" i="68"/>
  <c r="Q139" i="68"/>
  <c r="P139" i="68"/>
  <c r="N139" i="68"/>
  <c r="M139" i="68"/>
  <c r="L139" i="68"/>
  <c r="K139" i="68"/>
  <c r="J139" i="68"/>
  <c r="I139" i="68"/>
  <c r="H139" i="68"/>
  <c r="G139" i="68"/>
  <c r="W138" i="68"/>
  <c r="V138" i="68"/>
  <c r="U138" i="68"/>
  <c r="T138" i="68"/>
  <c r="S138" i="68"/>
  <c r="R138" i="68"/>
  <c r="Q138" i="68"/>
  <c r="P138" i="68"/>
  <c r="N138" i="68"/>
  <c r="M138" i="68"/>
  <c r="L138" i="68"/>
  <c r="K138" i="68"/>
  <c r="J138" i="68"/>
  <c r="I138" i="68"/>
  <c r="H138" i="68"/>
  <c r="G138" i="68"/>
  <c r="W136" i="68"/>
  <c r="V136" i="68"/>
  <c r="U136" i="68"/>
  <c r="T136" i="68"/>
  <c r="S136" i="68"/>
  <c r="R136" i="68"/>
  <c r="Q136" i="68"/>
  <c r="P136" i="68"/>
  <c r="N136" i="68"/>
  <c r="M136" i="68"/>
  <c r="L136" i="68"/>
  <c r="K136" i="68"/>
  <c r="J136" i="68"/>
  <c r="I136" i="68"/>
  <c r="H136" i="68"/>
  <c r="G136" i="68"/>
  <c r="W135" i="68"/>
  <c r="V135" i="68"/>
  <c r="U135" i="68"/>
  <c r="T135" i="68"/>
  <c r="S135" i="68"/>
  <c r="R135" i="68"/>
  <c r="Q135" i="68"/>
  <c r="P135" i="68"/>
  <c r="N135" i="68"/>
  <c r="M135" i="68"/>
  <c r="L135" i="68"/>
  <c r="K135" i="68"/>
  <c r="J135" i="68"/>
  <c r="I135" i="68"/>
  <c r="H135" i="68"/>
  <c r="G135" i="68"/>
  <c r="W127" i="68"/>
  <c r="V127" i="68"/>
  <c r="U127" i="68"/>
  <c r="T127" i="68"/>
  <c r="S127" i="68"/>
  <c r="R127" i="68"/>
  <c r="Q127" i="68"/>
  <c r="P127" i="68"/>
  <c r="N127" i="68"/>
  <c r="M127" i="68"/>
  <c r="L127" i="68"/>
  <c r="K127" i="68"/>
  <c r="J127" i="68"/>
  <c r="I127" i="68"/>
  <c r="H127" i="68"/>
  <c r="G127" i="68"/>
  <c r="W126" i="68"/>
  <c r="V126" i="68"/>
  <c r="U126" i="68"/>
  <c r="T126" i="68"/>
  <c r="S126" i="68"/>
  <c r="R126" i="68"/>
  <c r="Q126" i="68"/>
  <c r="P126" i="68"/>
  <c r="N126" i="68"/>
  <c r="M126" i="68"/>
  <c r="L126" i="68"/>
  <c r="K126" i="68"/>
  <c r="J126" i="68"/>
  <c r="I126" i="68"/>
  <c r="H126" i="68"/>
  <c r="G126" i="68"/>
  <c r="W124" i="68"/>
  <c r="V124" i="68"/>
  <c r="U124" i="68"/>
  <c r="T124" i="68"/>
  <c r="S124" i="68"/>
  <c r="R124" i="68"/>
  <c r="Q124" i="68"/>
  <c r="P124" i="68"/>
  <c r="N124" i="68"/>
  <c r="M124" i="68"/>
  <c r="L124" i="68"/>
  <c r="K124" i="68"/>
  <c r="J124" i="68"/>
  <c r="I124" i="68"/>
  <c r="H124" i="68"/>
  <c r="G124" i="68"/>
  <c r="W123" i="68"/>
  <c r="V123" i="68"/>
  <c r="U123" i="68"/>
  <c r="T123" i="68"/>
  <c r="S123" i="68"/>
  <c r="R123" i="68"/>
  <c r="Q123" i="68"/>
  <c r="P123" i="68"/>
  <c r="N123" i="68"/>
  <c r="M123" i="68"/>
  <c r="L123" i="68"/>
  <c r="K123" i="68"/>
  <c r="J123" i="68"/>
  <c r="I123" i="68"/>
  <c r="H123" i="68"/>
  <c r="G123" i="68"/>
  <c r="W115" i="68"/>
  <c r="V115" i="68"/>
  <c r="U115" i="68"/>
  <c r="T115" i="68"/>
  <c r="S115" i="68"/>
  <c r="R115" i="68"/>
  <c r="Q115" i="68"/>
  <c r="P115" i="68"/>
  <c r="N115" i="68"/>
  <c r="M115" i="68"/>
  <c r="L115" i="68"/>
  <c r="K115" i="68"/>
  <c r="J115" i="68"/>
  <c r="I115" i="68"/>
  <c r="H115" i="68"/>
  <c r="G115" i="68"/>
  <c r="W114" i="68"/>
  <c r="V114" i="68"/>
  <c r="U114" i="68"/>
  <c r="T114" i="68"/>
  <c r="S114" i="68"/>
  <c r="R114" i="68"/>
  <c r="Q114" i="68"/>
  <c r="P114" i="68"/>
  <c r="N114" i="68"/>
  <c r="M114" i="68"/>
  <c r="L114" i="68"/>
  <c r="K114" i="68"/>
  <c r="J114" i="68"/>
  <c r="I114" i="68"/>
  <c r="H114" i="68"/>
  <c r="G114" i="68"/>
  <c r="W112" i="68"/>
  <c r="V112" i="68"/>
  <c r="U112" i="68"/>
  <c r="T112" i="68"/>
  <c r="S112" i="68"/>
  <c r="R112" i="68"/>
  <c r="Q112" i="68"/>
  <c r="P112" i="68"/>
  <c r="N112" i="68"/>
  <c r="M112" i="68"/>
  <c r="L112" i="68"/>
  <c r="K112" i="68"/>
  <c r="J112" i="68"/>
  <c r="I112" i="68"/>
  <c r="H112" i="68"/>
  <c r="G112" i="68"/>
  <c r="W111" i="68"/>
  <c r="V111" i="68"/>
  <c r="U111" i="68"/>
  <c r="T111" i="68"/>
  <c r="S111" i="68"/>
  <c r="R111" i="68"/>
  <c r="Q111" i="68"/>
  <c r="P111" i="68"/>
  <c r="N111" i="68"/>
  <c r="M111" i="68"/>
  <c r="L111" i="68"/>
  <c r="K111" i="68"/>
  <c r="J111" i="68"/>
  <c r="I111" i="68"/>
  <c r="H111" i="68"/>
  <c r="G111" i="68"/>
  <c r="W103" i="68"/>
  <c r="V103" i="68"/>
  <c r="U103" i="68"/>
  <c r="T103" i="68"/>
  <c r="S103" i="68"/>
  <c r="R103" i="68"/>
  <c r="Q103" i="68"/>
  <c r="P103" i="68"/>
  <c r="N103" i="68"/>
  <c r="M103" i="68"/>
  <c r="L103" i="68"/>
  <c r="K103" i="68"/>
  <c r="J103" i="68"/>
  <c r="I103" i="68"/>
  <c r="H103" i="68"/>
  <c r="G103" i="68"/>
  <c r="W102" i="68"/>
  <c r="V102" i="68"/>
  <c r="U102" i="68"/>
  <c r="T102" i="68"/>
  <c r="S102" i="68"/>
  <c r="R102" i="68"/>
  <c r="Q102" i="68"/>
  <c r="P102" i="68"/>
  <c r="N102" i="68"/>
  <c r="M102" i="68"/>
  <c r="L102" i="68"/>
  <c r="K102" i="68"/>
  <c r="J102" i="68"/>
  <c r="I102" i="68"/>
  <c r="H102" i="68"/>
  <c r="G102" i="68"/>
  <c r="W100" i="68"/>
  <c r="V100" i="68"/>
  <c r="U100" i="68"/>
  <c r="T100" i="68"/>
  <c r="S100" i="68"/>
  <c r="R100" i="68"/>
  <c r="Q100" i="68"/>
  <c r="P100" i="68"/>
  <c r="N100" i="68"/>
  <c r="M100" i="68"/>
  <c r="L100" i="68"/>
  <c r="K100" i="68"/>
  <c r="J100" i="68"/>
  <c r="I100" i="68"/>
  <c r="H100" i="68"/>
  <c r="G100" i="68"/>
  <c r="W99" i="68"/>
  <c r="V99" i="68"/>
  <c r="U99" i="68"/>
  <c r="T99" i="68"/>
  <c r="S99" i="68"/>
  <c r="R99" i="68"/>
  <c r="Q99" i="68"/>
  <c r="P99" i="68"/>
  <c r="N99" i="68"/>
  <c r="M99" i="68"/>
  <c r="L99" i="68"/>
  <c r="K99" i="68"/>
  <c r="J99" i="68"/>
  <c r="I99" i="68"/>
  <c r="H99" i="68"/>
  <c r="G99" i="68"/>
  <c r="W91" i="68"/>
  <c r="V91" i="68"/>
  <c r="U91" i="68"/>
  <c r="T91" i="68"/>
  <c r="S91" i="68"/>
  <c r="R91" i="68"/>
  <c r="Q91" i="68"/>
  <c r="P91" i="68"/>
  <c r="N91" i="68"/>
  <c r="M91" i="68"/>
  <c r="L91" i="68"/>
  <c r="K91" i="68"/>
  <c r="J91" i="68"/>
  <c r="I91" i="68"/>
  <c r="H91" i="68"/>
  <c r="G91" i="68"/>
  <c r="W90" i="68"/>
  <c r="V90" i="68"/>
  <c r="U90" i="68"/>
  <c r="T90" i="68"/>
  <c r="S90" i="68"/>
  <c r="R90" i="68"/>
  <c r="Q90" i="68"/>
  <c r="P90" i="68"/>
  <c r="N90" i="68"/>
  <c r="M90" i="68"/>
  <c r="L90" i="68"/>
  <c r="K90" i="68"/>
  <c r="J90" i="68"/>
  <c r="I90" i="68"/>
  <c r="H90" i="68"/>
  <c r="G90" i="68"/>
  <c r="W88" i="68"/>
  <c r="V88" i="68"/>
  <c r="U88" i="68"/>
  <c r="T88" i="68"/>
  <c r="S88" i="68"/>
  <c r="R88" i="68"/>
  <c r="Q88" i="68"/>
  <c r="P88" i="68"/>
  <c r="N88" i="68"/>
  <c r="M88" i="68"/>
  <c r="L88" i="68"/>
  <c r="K88" i="68"/>
  <c r="J88" i="68"/>
  <c r="I88" i="68"/>
  <c r="H88" i="68"/>
  <c r="G88" i="68"/>
  <c r="W87" i="68"/>
  <c r="V87" i="68"/>
  <c r="U87" i="68"/>
  <c r="T87" i="68"/>
  <c r="S87" i="68"/>
  <c r="R87" i="68"/>
  <c r="Q87" i="68"/>
  <c r="P87" i="68"/>
  <c r="N87" i="68"/>
  <c r="M87" i="68"/>
  <c r="L87" i="68"/>
  <c r="K87" i="68"/>
  <c r="J87" i="68"/>
  <c r="I87" i="68"/>
  <c r="H87" i="68"/>
  <c r="G87" i="68"/>
  <c r="W79" i="68"/>
  <c r="V79" i="68"/>
  <c r="U79" i="68"/>
  <c r="T79" i="68"/>
  <c r="S79" i="68"/>
  <c r="R79" i="68"/>
  <c r="Q79" i="68"/>
  <c r="P79" i="68"/>
  <c r="N79" i="68"/>
  <c r="M79" i="68"/>
  <c r="L79" i="68"/>
  <c r="K79" i="68"/>
  <c r="J79" i="68"/>
  <c r="I79" i="68"/>
  <c r="H79" i="68"/>
  <c r="G79" i="68"/>
  <c r="W78" i="68"/>
  <c r="V78" i="68"/>
  <c r="U78" i="68"/>
  <c r="T78" i="68"/>
  <c r="S78" i="68"/>
  <c r="R78" i="68"/>
  <c r="Q78" i="68"/>
  <c r="P78" i="68"/>
  <c r="N78" i="68"/>
  <c r="M78" i="68"/>
  <c r="L78" i="68"/>
  <c r="K78" i="68"/>
  <c r="J78" i="68"/>
  <c r="I78" i="68"/>
  <c r="H78" i="68"/>
  <c r="G78" i="68"/>
  <c r="W76" i="68"/>
  <c r="V76" i="68"/>
  <c r="U76" i="68"/>
  <c r="T76" i="68"/>
  <c r="S76" i="68"/>
  <c r="R76" i="68"/>
  <c r="Q76" i="68"/>
  <c r="P76" i="68"/>
  <c r="N76" i="68"/>
  <c r="M76" i="68"/>
  <c r="L76" i="68"/>
  <c r="K76" i="68"/>
  <c r="J76" i="68"/>
  <c r="I76" i="68"/>
  <c r="H76" i="68"/>
  <c r="G76" i="68"/>
  <c r="W75" i="68"/>
  <c r="V75" i="68"/>
  <c r="U75" i="68"/>
  <c r="T75" i="68"/>
  <c r="S75" i="68"/>
  <c r="R75" i="68"/>
  <c r="Q75" i="68"/>
  <c r="P75" i="68"/>
  <c r="N75" i="68"/>
  <c r="M75" i="68"/>
  <c r="L75" i="68"/>
  <c r="K75" i="68"/>
  <c r="J75" i="68"/>
  <c r="I75" i="68"/>
  <c r="H75" i="68"/>
  <c r="G75" i="68"/>
  <c r="W67" i="68"/>
  <c r="V67" i="68"/>
  <c r="U67" i="68"/>
  <c r="T67" i="68"/>
  <c r="S67" i="68"/>
  <c r="R67" i="68"/>
  <c r="Q67" i="68"/>
  <c r="P67" i="68"/>
  <c r="N67" i="68"/>
  <c r="M67" i="68"/>
  <c r="L67" i="68"/>
  <c r="K67" i="68"/>
  <c r="J67" i="68"/>
  <c r="I67" i="68"/>
  <c r="H67" i="68"/>
  <c r="G67" i="68"/>
  <c r="W66" i="68"/>
  <c r="V66" i="68"/>
  <c r="U66" i="68"/>
  <c r="T66" i="68"/>
  <c r="S66" i="68"/>
  <c r="R66" i="68"/>
  <c r="Q66" i="68"/>
  <c r="P66" i="68"/>
  <c r="N66" i="68"/>
  <c r="M66" i="68"/>
  <c r="L66" i="68"/>
  <c r="K66" i="68"/>
  <c r="J66" i="68"/>
  <c r="I66" i="68"/>
  <c r="H66" i="68"/>
  <c r="G66" i="68"/>
  <c r="W64" i="68"/>
  <c r="V64" i="68"/>
  <c r="U64" i="68"/>
  <c r="T64" i="68"/>
  <c r="S64" i="68"/>
  <c r="R64" i="68"/>
  <c r="Q64" i="68"/>
  <c r="P64" i="68"/>
  <c r="N64" i="68"/>
  <c r="M64" i="68"/>
  <c r="L64" i="68"/>
  <c r="K64" i="68"/>
  <c r="J64" i="68"/>
  <c r="I64" i="68"/>
  <c r="H64" i="68"/>
  <c r="G64" i="68"/>
  <c r="W63" i="68"/>
  <c r="V63" i="68"/>
  <c r="U63" i="68"/>
  <c r="T63" i="68"/>
  <c r="S63" i="68"/>
  <c r="R63" i="68"/>
  <c r="Q63" i="68"/>
  <c r="P63" i="68"/>
  <c r="N63" i="68"/>
  <c r="M63" i="68"/>
  <c r="L63" i="68"/>
  <c r="K63" i="68"/>
  <c r="J63" i="68"/>
  <c r="I63" i="68"/>
  <c r="H63" i="68"/>
  <c r="G63" i="68"/>
  <c r="W55" i="68"/>
  <c r="V55" i="68"/>
  <c r="U55" i="68"/>
  <c r="T55" i="68"/>
  <c r="S55" i="68"/>
  <c r="R55" i="68"/>
  <c r="Q55" i="68"/>
  <c r="P55" i="68"/>
  <c r="N55" i="68"/>
  <c r="M55" i="68"/>
  <c r="L55" i="68"/>
  <c r="K55" i="68"/>
  <c r="J55" i="68"/>
  <c r="I55" i="68"/>
  <c r="H55" i="68"/>
  <c r="G55" i="68"/>
  <c r="W54" i="68"/>
  <c r="V54" i="68"/>
  <c r="U54" i="68"/>
  <c r="T54" i="68"/>
  <c r="S54" i="68"/>
  <c r="R54" i="68"/>
  <c r="Q54" i="68"/>
  <c r="P54" i="68"/>
  <c r="N54" i="68"/>
  <c r="M54" i="68"/>
  <c r="L54" i="68"/>
  <c r="K54" i="68"/>
  <c r="J54" i="68"/>
  <c r="I54" i="68"/>
  <c r="H54" i="68"/>
  <c r="G54" i="68"/>
  <c r="W52" i="68"/>
  <c r="V52" i="68"/>
  <c r="U52" i="68"/>
  <c r="T52" i="68"/>
  <c r="S52" i="68"/>
  <c r="R52" i="68"/>
  <c r="Q52" i="68"/>
  <c r="P52" i="68"/>
  <c r="N52" i="68"/>
  <c r="M52" i="68"/>
  <c r="L52" i="68"/>
  <c r="K52" i="68"/>
  <c r="J52" i="68"/>
  <c r="I52" i="68"/>
  <c r="H52" i="68"/>
  <c r="G52" i="68"/>
  <c r="W51" i="68"/>
  <c r="V51" i="68"/>
  <c r="U51" i="68"/>
  <c r="T51" i="68"/>
  <c r="S51" i="68"/>
  <c r="R51" i="68"/>
  <c r="Q51" i="68"/>
  <c r="P51" i="68"/>
  <c r="N51" i="68"/>
  <c r="M51" i="68"/>
  <c r="L51" i="68"/>
  <c r="K51" i="68"/>
  <c r="J51" i="68"/>
  <c r="I51" i="68"/>
  <c r="H51" i="68"/>
  <c r="G51" i="68"/>
  <c r="W43" i="68"/>
  <c r="V43" i="68"/>
  <c r="U43" i="68"/>
  <c r="T43" i="68"/>
  <c r="S43" i="68"/>
  <c r="R43" i="68"/>
  <c r="Q43" i="68"/>
  <c r="P43" i="68"/>
  <c r="N43" i="68"/>
  <c r="M43" i="68"/>
  <c r="L43" i="68"/>
  <c r="K43" i="68"/>
  <c r="J43" i="68"/>
  <c r="I43" i="68"/>
  <c r="H43" i="68"/>
  <c r="G43" i="68"/>
  <c r="W42" i="68"/>
  <c r="V42" i="68"/>
  <c r="U42" i="68"/>
  <c r="T42" i="68"/>
  <c r="S42" i="68"/>
  <c r="R42" i="68"/>
  <c r="Q42" i="68"/>
  <c r="P42" i="68"/>
  <c r="N42" i="68"/>
  <c r="M42" i="68"/>
  <c r="L42" i="68"/>
  <c r="K42" i="68"/>
  <c r="J42" i="68"/>
  <c r="I42" i="68"/>
  <c r="H42" i="68"/>
  <c r="G42" i="68"/>
  <c r="W40" i="68"/>
  <c r="V40" i="68"/>
  <c r="U40" i="68"/>
  <c r="T40" i="68"/>
  <c r="S40" i="68"/>
  <c r="R40" i="68"/>
  <c r="Q40" i="68"/>
  <c r="P40" i="68"/>
  <c r="N40" i="68"/>
  <c r="M40" i="68"/>
  <c r="L40" i="68"/>
  <c r="K40" i="68"/>
  <c r="J40" i="68"/>
  <c r="I40" i="68"/>
  <c r="H40" i="68"/>
  <c r="G40" i="68"/>
  <c r="W39" i="68"/>
  <c r="V39" i="68"/>
  <c r="U39" i="68"/>
  <c r="T39" i="68"/>
  <c r="S39" i="68"/>
  <c r="R39" i="68"/>
  <c r="Q39" i="68"/>
  <c r="P39" i="68"/>
  <c r="N39" i="68"/>
  <c r="M39" i="68"/>
  <c r="L39" i="68"/>
  <c r="K39" i="68"/>
  <c r="J39" i="68"/>
  <c r="I39" i="68"/>
  <c r="H39" i="68"/>
  <c r="G39" i="68"/>
  <c r="W31" i="68"/>
  <c r="V31" i="68"/>
  <c r="U31" i="68"/>
  <c r="T31" i="68"/>
  <c r="S31" i="68"/>
  <c r="R31" i="68"/>
  <c r="Q31" i="68"/>
  <c r="P31" i="68"/>
  <c r="N31" i="68"/>
  <c r="M31" i="68"/>
  <c r="L31" i="68"/>
  <c r="K31" i="68"/>
  <c r="J31" i="68"/>
  <c r="I31" i="68"/>
  <c r="H31" i="68"/>
  <c r="G31" i="68"/>
  <c r="W30" i="68"/>
  <c r="V30" i="68"/>
  <c r="U30" i="68"/>
  <c r="T30" i="68"/>
  <c r="S30" i="68"/>
  <c r="R30" i="68"/>
  <c r="Q30" i="68"/>
  <c r="P30" i="68"/>
  <c r="N30" i="68"/>
  <c r="M30" i="68"/>
  <c r="L30" i="68"/>
  <c r="K30" i="68"/>
  <c r="J30" i="68"/>
  <c r="I30" i="68"/>
  <c r="H30" i="68"/>
  <c r="G30" i="68"/>
  <c r="W28" i="68"/>
  <c r="V28" i="68"/>
  <c r="U28" i="68"/>
  <c r="T28" i="68"/>
  <c r="S28" i="68"/>
  <c r="R28" i="68"/>
  <c r="Q28" i="68"/>
  <c r="P28" i="68"/>
  <c r="N28" i="68"/>
  <c r="M28" i="68"/>
  <c r="L28" i="68"/>
  <c r="K28" i="68"/>
  <c r="J28" i="68"/>
  <c r="I28" i="68"/>
  <c r="H28" i="68"/>
  <c r="G28" i="68"/>
  <c r="W27" i="68"/>
  <c r="V27" i="68"/>
  <c r="U27" i="68"/>
  <c r="T27" i="68"/>
  <c r="S27" i="68"/>
  <c r="R27" i="68"/>
  <c r="Q27" i="68"/>
  <c r="P27" i="68"/>
  <c r="N27" i="68"/>
  <c r="M27" i="68"/>
  <c r="L27" i="68"/>
  <c r="K27" i="68"/>
  <c r="J27" i="68"/>
  <c r="I27" i="68"/>
  <c r="H27" i="68"/>
  <c r="G27" i="68"/>
  <c r="W19" i="68"/>
  <c r="V19" i="68"/>
  <c r="U19" i="68"/>
  <c r="T19" i="68"/>
  <c r="S19" i="68"/>
  <c r="R19" i="68"/>
  <c r="Q19" i="68"/>
  <c r="P19" i="68"/>
  <c r="N19" i="68"/>
  <c r="M19" i="68"/>
  <c r="L19" i="68"/>
  <c r="K19" i="68"/>
  <c r="J19" i="68"/>
  <c r="I19" i="68"/>
  <c r="H19" i="68"/>
  <c r="G19" i="68"/>
  <c r="W18" i="68"/>
  <c r="V18" i="68"/>
  <c r="U18" i="68"/>
  <c r="T18" i="68"/>
  <c r="S18" i="68"/>
  <c r="R18" i="68"/>
  <c r="Q18" i="68"/>
  <c r="P18" i="68"/>
  <c r="N18" i="68"/>
  <c r="M18" i="68"/>
  <c r="L18" i="68"/>
  <c r="K18" i="68"/>
  <c r="J18" i="68"/>
  <c r="I18" i="68"/>
  <c r="H18" i="68"/>
  <c r="G18" i="68"/>
  <c r="W16" i="68"/>
  <c r="V16" i="68"/>
  <c r="U16" i="68"/>
  <c r="T16" i="68"/>
  <c r="S16" i="68"/>
  <c r="R16" i="68"/>
  <c r="Q16" i="68"/>
  <c r="P16" i="68"/>
  <c r="N16" i="68"/>
  <c r="M16" i="68"/>
  <c r="L16" i="68"/>
  <c r="K16" i="68"/>
  <c r="J16" i="68"/>
  <c r="I16" i="68"/>
  <c r="H16" i="68"/>
  <c r="G16" i="68"/>
  <c r="W15" i="68"/>
  <c r="V15" i="68"/>
  <c r="U15" i="68"/>
  <c r="T15" i="68"/>
  <c r="S15" i="68"/>
  <c r="R15" i="68"/>
  <c r="Q15" i="68"/>
  <c r="P15" i="68"/>
  <c r="N15" i="68"/>
  <c r="M15" i="68"/>
  <c r="L15" i="68"/>
  <c r="K15" i="68"/>
  <c r="J15" i="68"/>
  <c r="I15" i="68"/>
  <c r="H15" i="68"/>
  <c r="G15" i="68"/>
  <c r="W184" i="68" l="1"/>
  <c r="M96" i="45" s="1"/>
  <c r="BL96" i="45" s="1"/>
  <c r="BL80" i="45"/>
  <c r="W186" i="70"/>
  <c r="AD98" i="45" s="1"/>
  <c r="V184" i="68"/>
  <c r="L96" i="45" s="1"/>
  <c r="BK96" i="45" s="1"/>
  <c r="W187" i="68"/>
  <c r="M99" i="45" s="1"/>
  <c r="BL99" i="45" s="1"/>
  <c r="V187" i="70"/>
  <c r="AC99" i="45" s="1"/>
  <c r="W186" i="68"/>
  <c r="M98" i="45" s="1"/>
  <c r="W187" i="73"/>
  <c r="AD84" i="45" s="1"/>
  <c r="BL101" i="45"/>
  <c r="BK101" i="45"/>
  <c r="V184" i="70"/>
  <c r="AC96" i="45" s="1"/>
  <c r="V187" i="71"/>
  <c r="L84" i="45" s="1"/>
  <c r="BK84" i="45" s="1"/>
  <c r="BK80" i="45"/>
  <c r="J187" i="73"/>
  <c r="S187" i="73"/>
  <c r="Z84" i="45" s="1"/>
  <c r="V187" i="68"/>
  <c r="L99" i="45" s="1"/>
  <c r="M186" i="73"/>
  <c r="V83" i="45" s="1"/>
  <c r="U186" i="70"/>
  <c r="AB98" i="45" s="1"/>
  <c r="L186" i="71"/>
  <c r="D83" i="45" s="1"/>
  <c r="V187" i="69"/>
  <c r="AT99" i="45" s="1"/>
  <c r="V187" i="73"/>
  <c r="AC84" i="45" s="1"/>
  <c r="V186" i="70"/>
  <c r="AC98" i="45" s="1"/>
  <c r="V186" i="68"/>
  <c r="L98" i="45" s="1"/>
  <c r="BJ80" i="45"/>
  <c r="BH101" i="45"/>
  <c r="BI101" i="45"/>
  <c r="BE101" i="45"/>
  <c r="BC101" i="45"/>
  <c r="BJ101" i="45"/>
  <c r="K183" i="70"/>
  <c r="T95" i="45" s="1"/>
  <c r="H184" i="70"/>
  <c r="Q184" i="70"/>
  <c r="X96" i="45" s="1"/>
  <c r="M186" i="70"/>
  <c r="V98" i="45" s="1"/>
  <c r="J187" i="70"/>
  <c r="S187" i="70"/>
  <c r="Z99" i="45" s="1"/>
  <c r="K186" i="71"/>
  <c r="C83" i="45" s="1"/>
  <c r="H187" i="71"/>
  <c r="Q187" i="71"/>
  <c r="G84" i="45" s="1"/>
  <c r="BF84" i="45" s="1"/>
  <c r="V186" i="73"/>
  <c r="AC83" i="45" s="1"/>
  <c r="J187" i="68"/>
  <c r="S187" i="68"/>
  <c r="I99" i="45" s="1"/>
  <c r="J186" i="69"/>
  <c r="S186" i="69"/>
  <c r="AQ98" i="45" s="1"/>
  <c r="G187" i="69"/>
  <c r="P187" i="69"/>
  <c r="I187" i="71"/>
  <c r="R187" i="71"/>
  <c r="H84" i="45" s="1"/>
  <c r="BG84" i="45" s="1"/>
  <c r="W186" i="73"/>
  <c r="AD83" i="45" s="1"/>
  <c r="V183" i="70"/>
  <c r="AC95" i="45" s="1"/>
  <c r="M186" i="71"/>
  <c r="E83" i="45" s="1"/>
  <c r="V186" i="71"/>
  <c r="L83" i="45" s="1"/>
  <c r="J187" i="71"/>
  <c r="S187" i="71"/>
  <c r="I84" i="45" s="1"/>
  <c r="BH84" i="45" s="1"/>
  <c r="L187" i="73"/>
  <c r="U84" i="45" s="1"/>
  <c r="U187" i="73"/>
  <c r="AB84" i="45" s="1"/>
  <c r="L183" i="68"/>
  <c r="D95" i="45" s="1"/>
  <c r="N186" i="68"/>
  <c r="F98" i="45" s="1"/>
  <c r="V183" i="68"/>
  <c r="L95" i="45" s="1"/>
  <c r="T187" i="71"/>
  <c r="J84" i="45" s="1"/>
  <c r="BI84" i="45" s="1"/>
  <c r="L186" i="72"/>
  <c r="AL83" i="45" s="1"/>
  <c r="H186" i="73"/>
  <c r="Q186" i="73"/>
  <c r="X83" i="45" s="1"/>
  <c r="M187" i="73"/>
  <c r="V84" i="45" s="1"/>
  <c r="H184" i="68"/>
  <c r="M186" i="68"/>
  <c r="E98" i="45" s="1"/>
  <c r="T187" i="68"/>
  <c r="J99" i="45" s="1"/>
  <c r="W183" i="68"/>
  <c r="M95" i="45" s="1"/>
  <c r="V186" i="69"/>
  <c r="AT98" i="45" s="1"/>
  <c r="G183" i="70"/>
  <c r="P183" i="70"/>
  <c r="L184" i="70"/>
  <c r="U96" i="45" s="1"/>
  <c r="I186" i="70"/>
  <c r="R186" i="70"/>
  <c r="Y98" i="45" s="1"/>
  <c r="N187" i="70"/>
  <c r="W99" i="45" s="1"/>
  <c r="G186" i="71"/>
  <c r="P186" i="71"/>
  <c r="L187" i="71"/>
  <c r="D84" i="45" s="1"/>
  <c r="BC84" i="45" s="1"/>
  <c r="BI80" i="45"/>
  <c r="V186" i="72"/>
  <c r="AT83" i="45" s="1"/>
  <c r="I186" i="73"/>
  <c r="R186" i="73"/>
  <c r="Y83" i="45" s="1"/>
  <c r="N187" i="73"/>
  <c r="W84" i="45" s="1"/>
  <c r="Q184" i="68"/>
  <c r="G96" i="45" s="1"/>
  <c r="BF96" i="45" s="1"/>
  <c r="I184" i="68"/>
  <c r="G183" i="68"/>
  <c r="P183" i="68"/>
  <c r="L184" i="68"/>
  <c r="D96" i="45" s="1"/>
  <c r="BC96" i="45" s="1"/>
  <c r="I186" i="68"/>
  <c r="R186" i="68"/>
  <c r="H98" i="45" s="1"/>
  <c r="N187" i="68"/>
  <c r="F99" i="45" s="1"/>
  <c r="I183" i="69"/>
  <c r="N186" i="69"/>
  <c r="AN98" i="45" s="1"/>
  <c r="W186" i="69"/>
  <c r="AU98" i="45" s="1"/>
  <c r="K187" i="69"/>
  <c r="AK99" i="45" s="1"/>
  <c r="H186" i="71"/>
  <c r="Q186" i="71"/>
  <c r="G83" i="45" s="1"/>
  <c r="M187" i="71"/>
  <c r="E84" i="45" s="1"/>
  <c r="BD84" i="45" s="1"/>
  <c r="W186" i="72"/>
  <c r="AU83" i="45" s="1"/>
  <c r="K183" i="68"/>
  <c r="C95" i="45" s="1"/>
  <c r="R184" i="68"/>
  <c r="H96" i="45" s="1"/>
  <c r="BG96" i="45" s="1"/>
  <c r="K187" i="68"/>
  <c r="C99" i="45" s="1"/>
  <c r="H183" i="68"/>
  <c r="Q183" i="68"/>
  <c r="G95" i="45" s="1"/>
  <c r="M184" i="68"/>
  <c r="E96" i="45" s="1"/>
  <c r="BD96" i="45" s="1"/>
  <c r="J186" i="68"/>
  <c r="S186" i="68"/>
  <c r="I98" i="45" s="1"/>
  <c r="G187" i="68"/>
  <c r="P187" i="68"/>
  <c r="I186" i="71"/>
  <c r="R186" i="71"/>
  <c r="H83" i="45" s="1"/>
  <c r="N187" i="71"/>
  <c r="F84" i="45" s="1"/>
  <c r="BE84" i="45" s="1"/>
  <c r="H187" i="73"/>
  <c r="Q187" i="73"/>
  <c r="X84" i="45" s="1"/>
  <c r="H186" i="72"/>
  <c r="Q186" i="72"/>
  <c r="AO83" i="45" s="1"/>
  <c r="L186" i="73"/>
  <c r="U83" i="45" s="1"/>
  <c r="I187" i="73"/>
  <c r="R187" i="73"/>
  <c r="Y84" i="45" s="1"/>
  <c r="U184" i="70"/>
  <c r="AB96" i="45" s="1"/>
  <c r="U184" i="68"/>
  <c r="K96" i="45" s="1"/>
  <c r="BJ96" i="45" s="1"/>
  <c r="U187" i="69"/>
  <c r="AS99" i="45" s="1"/>
  <c r="U187" i="68"/>
  <c r="K99" i="45" s="1"/>
  <c r="U187" i="70"/>
  <c r="AB99" i="45" s="1"/>
  <c r="U187" i="71"/>
  <c r="K84" i="45" s="1"/>
  <c r="BJ84" i="45" s="1"/>
  <c r="U186" i="68"/>
  <c r="K98" i="45" s="1"/>
  <c r="U186" i="69"/>
  <c r="AS98" i="45" s="1"/>
  <c r="U186" i="73"/>
  <c r="AB83" i="45" s="1"/>
  <c r="U186" i="71"/>
  <c r="K83" i="45" s="1"/>
  <c r="U186" i="72"/>
  <c r="AS83" i="45" s="1"/>
  <c r="U183" i="69"/>
  <c r="AS95" i="45" s="1"/>
  <c r="U183" i="70"/>
  <c r="AB95" i="45" s="1"/>
  <c r="U183" i="68"/>
  <c r="K95" i="45" s="1"/>
  <c r="BG101" i="45"/>
  <c r="T183" i="68"/>
  <c r="J95" i="45" s="1"/>
  <c r="T183" i="69"/>
  <c r="AR95" i="45" s="1"/>
  <c r="T183" i="70"/>
  <c r="AA95" i="45" s="1"/>
  <c r="T184" i="70"/>
  <c r="AA96" i="45" s="1"/>
  <c r="T184" i="68"/>
  <c r="J96" i="45" s="1"/>
  <c r="BI96" i="45" s="1"/>
  <c r="T186" i="71"/>
  <c r="J83" i="45" s="1"/>
  <c r="T186" i="72"/>
  <c r="AR83" i="45" s="1"/>
  <c r="T186" i="68"/>
  <c r="J98" i="45" s="1"/>
  <c r="T186" i="69"/>
  <c r="AR98" i="45" s="1"/>
  <c r="T186" i="70"/>
  <c r="AA98" i="45" s="1"/>
  <c r="T187" i="70"/>
  <c r="AA99" i="45" s="1"/>
  <c r="T187" i="73"/>
  <c r="AA84" i="45" s="1"/>
  <c r="T187" i="69"/>
  <c r="AR99" i="45" s="1"/>
  <c r="BB101" i="45"/>
  <c r="BD80" i="45"/>
  <c r="BG80" i="45"/>
  <c r="BF101" i="45"/>
  <c r="BD101" i="45"/>
  <c r="BE80" i="45"/>
  <c r="BH80" i="45"/>
  <c r="BB80" i="45"/>
  <c r="BC81" i="45"/>
  <c r="BF81" i="45"/>
  <c r="BC80" i="45"/>
  <c r="BF80" i="45"/>
  <c r="BD81" i="45"/>
  <c r="BG81" i="45"/>
  <c r="G186" i="73"/>
  <c r="K186" i="73"/>
  <c r="T83" i="45" s="1"/>
  <c r="P186" i="73"/>
  <c r="T186" i="73"/>
  <c r="AA83" i="45" s="1"/>
  <c r="J186" i="73"/>
  <c r="N186" i="73"/>
  <c r="W83" i="45" s="1"/>
  <c r="S186" i="73"/>
  <c r="Z83" i="45" s="1"/>
  <c r="G187" i="73"/>
  <c r="K187" i="73"/>
  <c r="T84" i="45" s="1"/>
  <c r="P187" i="73"/>
  <c r="M189" i="73"/>
  <c r="V86" i="45" s="1"/>
  <c r="R189" i="73"/>
  <c r="Y86" i="45" s="1"/>
  <c r="I186" i="72"/>
  <c r="M186" i="72"/>
  <c r="AM83" i="45" s="1"/>
  <c r="R186" i="72"/>
  <c r="AP83" i="45" s="1"/>
  <c r="K189" i="72"/>
  <c r="AK86" i="45" s="1"/>
  <c r="BB86" i="45" s="1"/>
  <c r="P189" i="72"/>
  <c r="J186" i="72"/>
  <c r="N186" i="72"/>
  <c r="AN83" i="45" s="1"/>
  <c r="S186" i="72"/>
  <c r="AQ83" i="45" s="1"/>
  <c r="L189" i="72"/>
  <c r="AL86" i="45" s="1"/>
  <c r="BC86" i="45" s="1"/>
  <c r="Q189" i="72"/>
  <c r="AO86" i="45" s="1"/>
  <c r="BF86" i="45" s="1"/>
  <c r="G186" i="72"/>
  <c r="K186" i="72"/>
  <c r="AK83" i="45" s="1"/>
  <c r="P186" i="72"/>
  <c r="M189" i="72"/>
  <c r="AM86" i="45" s="1"/>
  <c r="BD86" i="45" s="1"/>
  <c r="R189" i="72"/>
  <c r="AP86" i="45" s="1"/>
  <c r="BG86" i="45" s="1"/>
  <c r="J186" i="71"/>
  <c r="N186" i="71"/>
  <c r="F83" i="45" s="1"/>
  <c r="S186" i="71"/>
  <c r="I83" i="45" s="1"/>
  <c r="W186" i="71"/>
  <c r="M83" i="45" s="1"/>
  <c r="G187" i="71"/>
  <c r="K187" i="71"/>
  <c r="C84" i="45" s="1"/>
  <c r="BB84" i="45" s="1"/>
  <c r="P187" i="71"/>
  <c r="J183" i="70"/>
  <c r="N183" i="70"/>
  <c r="W95" i="45" s="1"/>
  <c r="S183" i="70"/>
  <c r="Z95" i="45" s="1"/>
  <c r="W183" i="70"/>
  <c r="AD95" i="45" s="1"/>
  <c r="G184" i="70"/>
  <c r="K184" i="70"/>
  <c r="T96" i="45" s="1"/>
  <c r="P184" i="70"/>
  <c r="H186" i="70"/>
  <c r="L186" i="70"/>
  <c r="U98" i="45" s="1"/>
  <c r="Q186" i="70"/>
  <c r="X98" i="45" s="1"/>
  <c r="I187" i="70"/>
  <c r="M187" i="70"/>
  <c r="V99" i="45" s="1"/>
  <c r="R187" i="70"/>
  <c r="Y99" i="45" s="1"/>
  <c r="S184" i="70"/>
  <c r="Z96" i="45" s="1"/>
  <c r="H183" i="70"/>
  <c r="L183" i="70"/>
  <c r="U95" i="45" s="1"/>
  <c r="Q183" i="70"/>
  <c r="X95" i="45" s="1"/>
  <c r="I184" i="70"/>
  <c r="M184" i="70"/>
  <c r="V96" i="45" s="1"/>
  <c r="R184" i="70"/>
  <c r="Y96" i="45" s="1"/>
  <c r="J186" i="70"/>
  <c r="N186" i="70"/>
  <c r="W98" i="45" s="1"/>
  <c r="S186" i="70"/>
  <c r="Z98" i="45" s="1"/>
  <c r="G187" i="70"/>
  <c r="K187" i="70"/>
  <c r="T99" i="45" s="1"/>
  <c r="P187" i="70"/>
  <c r="I183" i="70"/>
  <c r="M183" i="70"/>
  <c r="V95" i="45" s="1"/>
  <c r="R183" i="70"/>
  <c r="Y95" i="45" s="1"/>
  <c r="J184" i="70"/>
  <c r="N184" i="70"/>
  <c r="W96" i="45" s="1"/>
  <c r="G186" i="70"/>
  <c r="K186" i="70"/>
  <c r="T98" i="45" s="1"/>
  <c r="P186" i="70"/>
  <c r="H187" i="70"/>
  <c r="L187" i="70"/>
  <c r="U99" i="45" s="1"/>
  <c r="Q187" i="70"/>
  <c r="X99" i="45" s="1"/>
  <c r="R183" i="69"/>
  <c r="AP95" i="45" s="1"/>
  <c r="W183" i="69"/>
  <c r="AU95" i="45" s="1"/>
  <c r="P186" i="69"/>
  <c r="H187" i="69"/>
  <c r="V183" i="69"/>
  <c r="AT95" i="45" s="1"/>
  <c r="J183" i="69"/>
  <c r="S183" i="69"/>
  <c r="AQ95" i="45" s="1"/>
  <c r="K186" i="69"/>
  <c r="AK98" i="45" s="1"/>
  <c r="G183" i="69"/>
  <c r="K183" i="69"/>
  <c r="AK95" i="45" s="1"/>
  <c r="P183" i="69"/>
  <c r="H186" i="69"/>
  <c r="L186" i="69"/>
  <c r="AL98" i="45" s="1"/>
  <c r="Q186" i="69"/>
  <c r="AO98" i="45" s="1"/>
  <c r="I187" i="69"/>
  <c r="M187" i="69"/>
  <c r="AM99" i="45" s="1"/>
  <c r="R187" i="69"/>
  <c r="AP99" i="45" s="1"/>
  <c r="M183" i="69"/>
  <c r="AM95" i="45" s="1"/>
  <c r="N183" i="69"/>
  <c r="AN95" i="45" s="1"/>
  <c r="G186" i="69"/>
  <c r="L187" i="69"/>
  <c r="AL99" i="45" s="1"/>
  <c r="Q187" i="69"/>
  <c r="AO99" i="45" s="1"/>
  <c r="H183" i="69"/>
  <c r="L183" i="69"/>
  <c r="AL95" i="45" s="1"/>
  <c r="Q183" i="69"/>
  <c r="AO95" i="45" s="1"/>
  <c r="I186" i="69"/>
  <c r="M186" i="69"/>
  <c r="AM98" i="45" s="1"/>
  <c r="R186" i="69"/>
  <c r="AP98" i="45" s="1"/>
  <c r="J187" i="69"/>
  <c r="N187" i="69"/>
  <c r="AN99" i="45" s="1"/>
  <c r="S187" i="69"/>
  <c r="AQ99" i="45" s="1"/>
  <c r="M183" i="68"/>
  <c r="E95" i="45" s="1"/>
  <c r="J184" i="68"/>
  <c r="S184" i="68"/>
  <c r="I96" i="45" s="1"/>
  <c r="BH96" i="45" s="1"/>
  <c r="G186" i="68"/>
  <c r="K186" i="68"/>
  <c r="C98" i="45" s="1"/>
  <c r="P186" i="68"/>
  <c r="H187" i="68"/>
  <c r="L187" i="68"/>
  <c r="D99" i="45" s="1"/>
  <c r="Q187" i="68"/>
  <c r="G99" i="45" s="1"/>
  <c r="I183" i="68"/>
  <c r="R183" i="68"/>
  <c r="H95" i="45" s="1"/>
  <c r="N184" i="68"/>
  <c r="F96" i="45" s="1"/>
  <c r="BE96" i="45" s="1"/>
  <c r="J183" i="68"/>
  <c r="N183" i="68"/>
  <c r="F95" i="45" s="1"/>
  <c r="S183" i="68"/>
  <c r="I95" i="45" s="1"/>
  <c r="G184" i="68"/>
  <c r="K184" i="68"/>
  <c r="C96" i="45" s="1"/>
  <c r="BB96" i="45" s="1"/>
  <c r="P184" i="68"/>
  <c r="H186" i="68"/>
  <c r="L186" i="68"/>
  <c r="D98" i="45" s="1"/>
  <c r="Q186" i="68"/>
  <c r="G98" i="45" s="1"/>
  <c r="I187" i="68"/>
  <c r="M187" i="68"/>
  <c r="E99" i="45" s="1"/>
  <c r="R187" i="68"/>
  <c r="H99" i="45" s="1"/>
  <c r="O17" i="11"/>
  <c r="BL98" i="45" l="1"/>
  <c r="BE99" i="45"/>
  <c r="BD83" i="45"/>
  <c r="BC95" i="45"/>
  <c r="BK99" i="45"/>
  <c r="BD98" i="45"/>
  <c r="BB83" i="45"/>
  <c r="BL95" i="45"/>
  <c r="BL83" i="45"/>
  <c r="BF95" i="45"/>
  <c r="BC83" i="45"/>
  <c r="BF83" i="45"/>
  <c r="BB95" i="45"/>
  <c r="BG98" i="45"/>
  <c r="BH98" i="45"/>
  <c r="BK95" i="45"/>
  <c r="BK83" i="45"/>
  <c r="BK98" i="45"/>
  <c r="BH99" i="45"/>
  <c r="BJ95" i="45"/>
  <c r="BB99" i="45"/>
  <c r="BI99" i="45"/>
  <c r="BE98" i="45"/>
  <c r="BG83" i="45"/>
  <c r="BJ99" i="45"/>
  <c r="BJ98" i="45"/>
  <c r="BJ83" i="45"/>
  <c r="BI95" i="45"/>
  <c r="BI83" i="45"/>
  <c r="BI98" i="45"/>
  <c r="BE95" i="45"/>
  <c r="BB98" i="45"/>
  <c r="BD99" i="45"/>
  <c r="BG95" i="45"/>
  <c r="BD95" i="45"/>
  <c r="BF98" i="45"/>
  <c r="BG99" i="45"/>
  <c r="BC98" i="45"/>
  <c r="BF99" i="45"/>
  <c r="BH83" i="45"/>
  <c r="BC99" i="45"/>
  <c r="BH95" i="45"/>
  <c r="BE83" i="45"/>
  <c r="L17" i="11" l="1"/>
  <c r="N21" i="52" l="1"/>
  <c r="C194" i="56" l="1"/>
  <c r="C182" i="56"/>
  <c r="C170" i="56"/>
  <c r="C158" i="56"/>
  <c r="C146" i="56"/>
  <c r="C134" i="56"/>
  <c r="C122" i="56"/>
  <c r="C110" i="56"/>
  <c r="C98" i="56"/>
  <c r="C86" i="56"/>
  <c r="C74" i="56"/>
  <c r="C62" i="56"/>
  <c r="C50" i="56"/>
  <c r="C38" i="56"/>
  <c r="C26" i="56"/>
  <c r="N165" i="60" l="1"/>
  <c r="L57" i="60"/>
  <c r="N21" i="58"/>
  <c r="L129" i="58"/>
  <c r="U17" i="11"/>
  <c r="S17" i="11"/>
  <c r="R17" i="11"/>
  <c r="Q17" i="11"/>
  <c r="P17" i="11"/>
  <c r="N17" i="11"/>
  <c r="M17" i="11"/>
  <c r="J17" i="11"/>
  <c r="I17" i="11"/>
  <c r="H17" i="11"/>
  <c r="G17" i="11"/>
  <c r="F17" i="11"/>
  <c r="E17" i="11"/>
  <c r="D17" i="11"/>
  <c r="C17" i="11"/>
  <c r="J189" i="58"/>
  <c r="I189" i="58"/>
  <c r="H189" i="58"/>
  <c r="G189" i="58"/>
  <c r="W184" i="58"/>
  <c r="AD48" i="45" s="1"/>
  <c r="V184" i="58"/>
  <c r="AC48" i="45" s="1"/>
  <c r="U184" i="58"/>
  <c r="AB48" i="45" s="1"/>
  <c r="T184" i="58"/>
  <c r="AA48" i="45" s="1"/>
  <c r="S184" i="58"/>
  <c r="Z48" i="45" s="1"/>
  <c r="R184" i="58"/>
  <c r="Y48" i="45" s="1"/>
  <c r="Q184" i="58"/>
  <c r="X48" i="45" s="1"/>
  <c r="P184" i="58"/>
  <c r="N184" i="58"/>
  <c r="W48" i="45" s="1"/>
  <c r="M184" i="58"/>
  <c r="V48" i="45" s="1"/>
  <c r="L184" i="58"/>
  <c r="U48" i="45" s="1"/>
  <c r="K184" i="58"/>
  <c r="T48" i="45" s="1"/>
  <c r="J184" i="58"/>
  <c r="I184" i="58"/>
  <c r="H184" i="58"/>
  <c r="G184" i="58"/>
  <c r="W183" i="58"/>
  <c r="AD47" i="45" s="1"/>
  <c r="V183" i="58"/>
  <c r="AC47" i="45" s="1"/>
  <c r="U183" i="58"/>
  <c r="AB47" i="45" s="1"/>
  <c r="T183" i="58"/>
  <c r="AA47" i="45" s="1"/>
  <c r="S183" i="58"/>
  <c r="Z47" i="45" s="1"/>
  <c r="R183" i="58"/>
  <c r="Y47" i="45" s="1"/>
  <c r="Q183" i="58"/>
  <c r="X47" i="45" s="1"/>
  <c r="P183" i="58"/>
  <c r="N183" i="58"/>
  <c r="W47" i="45" s="1"/>
  <c r="M183" i="58"/>
  <c r="L183" i="58"/>
  <c r="U47" i="45" s="1"/>
  <c r="K183" i="58"/>
  <c r="J183" i="58"/>
  <c r="I183" i="58"/>
  <c r="H183" i="58"/>
  <c r="G183" i="58"/>
  <c r="W177" i="58"/>
  <c r="V177" i="58"/>
  <c r="U177" i="58"/>
  <c r="T177" i="58"/>
  <c r="S177" i="58"/>
  <c r="R177" i="58"/>
  <c r="Q177" i="58"/>
  <c r="P177" i="58"/>
  <c r="N177" i="58"/>
  <c r="M177" i="58"/>
  <c r="W175" i="58"/>
  <c r="V175" i="58"/>
  <c r="U175" i="58"/>
  <c r="T175" i="58"/>
  <c r="S175" i="58"/>
  <c r="R175" i="58"/>
  <c r="Q175" i="58"/>
  <c r="P175" i="58"/>
  <c r="N175" i="58"/>
  <c r="M175" i="58"/>
  <c r="L175" i="58"/>
  <c r="K175" i="58"/>
  <c r="J175" i="58"/>
  <c r="I175" i="58"/>
  <c r="H175" i="58"/>
  <c r="G175" i="58"/>
  <c r="W174" i="58"/>
  <c r="V174" i="58"/>
  <c r="U174" i="58"/>
  <c r="T174" i="58"/>
  <c r="S174" i="58"/>
  <c r="R174" i="58"/>
  <c r="Q174" i="58"/>
  <c r="P174" i="58"/>
  <c r="N174" i="58"/>
  <c r="M174" i="58"/>
  <c r="L174" i="58"/>
  <c r="K174" i="58"/>
  <c r="J174" i="58"/>
  <c r="I174" i="58"/>
  <c r="H174" i="58"/>
  <c r="G174" i="58"/>
  <c r="W165" i="58"/>
  <c r="V165" i="58"/>
  <c r="U165" i="58"/>
  <c r="T165" i="58"/>
  <c r="S165" i="58"/>
  <c r="R165" i="58"/>
  <c r="Q165" i="58"/>
  <c r="P165" i="58"/>
  <c r="M165" i="58"/>
  <c r="L165" i="58"/>
  <c r="W163" i="58"/>
  <c r="V163" i="58"/>
  <c r="U163" i="58"/>
  <c r="T163" i="58"/>
  <c r="S163" i="58"/>
  <c r="R163" i="58"/>
  <c r="Q163" i="58"/>
  <c r="P163" i="58"/>
  <c r="N163" i="58"/>
  <c r="M163" i="58"/>
  <c r="L163" i="58"/>
  <c r="K163" i="58"/>
  <c r="J163" i="58"/>
  <c r="I163" i="58"/>
  <c r="H163" i="58"/>
  <c r="G163" i="58"/>
  <c r="W162" i="58"/>
  <c r="V162" i="58"/>
  <c r="U162" i="58"/>
  <c r="T162" i="58"/>
  <c r="S162" i="58"/>
  <c r="R162" i="58"/>
  <c r="Q162" i="58"/>
  <c r="P162" i="58"/>
  <c r="N162" i="58"/>
  <c r="M162" i="58"/>
  <c r="L162" i="58"/>
  <c r="K162" i="58"/>
  <c r="J162" i="58"/>
  <c r="I162" i="58"/>
  <c r="H162" i="58"/>
  <c r="G162" i="58"/>
  <c r="W153" i="58"/>
  <c r="V153" i="58"/>
  <c r="U153" i="58"/>
  <c r="T153" i="58"/>
  <c r="S153" i="58"/>
  <c r="R153" i="58"/>
  <c r="Q153" i="58"/>
  <c r="P153" i="58"/>
  <c r="M153" i="58"/>
  <c r="L153" i="58"/>
  <c r="W151" i="58"/>
  <c r="V151" i="58"/>
  <c r="U151" i="58"/>
  <c r="T151" i="58"/>
  <c r="S151" i="58"/>
  <c r="R151" i="58"/>
  <c r="Q151" i="58"/>
  <c r="P151" i="58"/>
  <c r="N151" i="58"/>
  <c r="M151" i="58"/>
  <c r="L151" i="58"/>
  <c r="K151" i="58"/>
  <c r="J151" i="58"/>
  <c r="I151" i="58"/>
  <c r="H151" i="58"/>
  <c r="G151" i="58"/>
  <c r="W150" i="58"/>
  <c r="V150" i="58"/>
  <c r="U150" i="58"/>
  <c r="T150" i="58"/>
  <c r="S150" i="58"/>
  <c r="R150" i="58"/>
  <c r="Q150" i="58"/>
  <c r="P150" i="58"/>
  <c r="N150" i="58"/>
  <c r="M150" i="58"/>
  <c r="L150" i="58"/>
  <c r="K150" i="58"/>
  <c r="J150" i="58"/>
  <c r="I150" i="58"/>
  <c r="H150" i="58"/>
  <c r="G150" i="58"/>
  <c r="W141" i="58"/>
  <c r="V141" i="58"/>
  <c r="U141" i="58"/>
  <c r="T141" i="58"/>
  <c r="S141" i="58"/>
  <c r="R141" i="58"/>
  <c r="Q141" i="58"/>
  <c r="P141" i="58"/>
  <c r="M141" i="58"/>
  <c r="W139" i="58"/>
  <c r="V139" i="58"/>
  <c r="U139" i="58"/>
  <c r="T139" i="58"/>
  <c r="S139" i="58"/>
  <c r="R139" i="58"/>
  <c r="Q139" i="58"/>
  <c r="P139" i="58"/>
  <c r="N139" i="58"/>
  <c r="M139" i="58"/>
  <c r="L139" i="58"/>
  <c r="K139" i="58"/>
  <c r="J139" i="58"/>
  <c r="I139" i="58"/>
  <c r="H139" i="58"/>
  <c r="G139" i="58"/>
  <c r="W138" i="58"/>
  <c r="V138" i="58"/>
  <c r="U138" i="58"/>
  <c r="T138" i="58"/>
  <c r="S138" i="58"/>
  <c r="R138" i="58"/>
  <c r="Q138" i="58"/>
  <c r="P138" i="58"/>
  <c r="N138" i="58"/>
  <c r="M138" i="58"/>
  <c r="L138" i="58"/>
  <c r="K138" i="58"/>
  <c r="J138" i="58"/>
  <c r="I138" i="58"/>
  <c r="H138" i="58"/>
  <c r="G138" i="58"/>
  <c r="W129" i="58"/>
  <c r="V129" i="58"/>
  <c r="U129" i="58"/>
  <c r="T129" i="58"/>
  <c r="S129" i="58"/>
  <c r="R129" i="58"/>
  <c r="Q129" i="58"/>
  <c r="P129" i="58"/>
  <c r="M129" i="58"/>
  <c r="W127" i="58"/>
  <c r="V127" i="58"/>
  <c r="U127" i="58"/>
  <c r="T127" i="58"/>
  <c r="S127" i="58"/>
  <c r="R127" i="58"/>
  <c r="Q127" i="58"/>
  <c r="P127" i="58"/>
  <c r="N127" i="58"/>
  <c r="M127" i="58"/>
  <c r="L127" i="58"/>
  <c r="K127" i="58"/>
  <c r="J127" i="58"/>
  <c r="I127" i="58"/>
  <c r="H127" i="58"/>
  <c r="G127" i="58"/>
  <c r="W126" i="58"/>
  <c r="V126" i="58"/>
  <c r="U126" i="58"/>
  <c r="T126" i="58"/>
  <c r="S126" i="58"/>
  <c r="R126" i="58"/>
  <c r="Q126" i="58"/>
  <c r="P126" i="58"/>
  <c r="N126" i="58"/>
  <c r="M126" i="58"/>
  <c r="L126" i="58"/>
  <c r="K126" i="58"/>
  <c r="J126" i="58"/>
  <c r="I126" i="58"/>
  <c r="H126" i="58"/>
  <c r="G126" i="58"/>
  <c r="W117" i="58"/>
  <c r="V117" i="58"/>
  <c r="U117" i="58"/>
  <c r="T117" i="58"/>
  <c r="S117" i="58"/>
  <c r="R117" i="58"/>
  <c r="Q117" i="58"/>
  <c r="P117" i="58"/>
  <c r="N117" i="58"/>
  <c r="M117" i="58"/>
  <c r="L117" i="58"/>
  <c r="W115" i="58"/>
  <c r="V115" i="58"/>
  <c r="U115" i="58"/>
  <c r="T115" i="58"/>
  <c r="S115" i="58"/>
  <c r="R115" i="58"/>
  <c r="Q115" i="58"/>
  <c r="P115" i="58"/>
  <c r="N115" i="58"/>
  <c r="M115" i="58"/>
  <c r="L115" i="58"/>
  <c r="K115" i="58"/>
  <c r="J115" i="58"/>
  <c r="I115" i="58"/>
  <c r="H115" i="58"/>
  <c r="G115" i="58"/>
  <c r="W114" i="58"/>
  <c r="V114" i="58"/>
  <c r="U114" i="58"/>
  <c r="T114" i="58"/>
  <c r="S114" i="58"/>
  <c r="R114" i="58"/>
  <c r="Q114" i="58"/>
  <c r="P114" i="58"/>
  <c r="N114" i="58"/>
  <c r="M114" i="58"/>
  <c r="L114" i="58"/>
  <c r="K114" i="58"/>
  <c r="J114" i="58"/>
  <c r="I114" i="58"/>
  <c r="H114" i="58"/>
  <c r="G114" i="58"/>
  <c r="W105" i="58"/>
  <c r="V105" i="58"/>
  <c r="U105" i="58"/>
  <c r="T105" i="58"/>
  <c r="S105" i="58"/>
  <c r="R105" i="58"/>
  <c r="Q105" i="58"/>
  <c r="P105" i="58"/>
  <c r="N105" i="58"/>
  <c r="M105" i="58"/>
  <c r="L105" i="58"/>
  <c r="W103" i="58"/>
  <c r="V103" i="58"/>
  <c r="U103" i="58"/>
  <c r="T103" i="58"/>
  <c r="S103" i="58"/>
  <c r="R103" i="58"/>
  <c r="Q103" i="58"/>
  <c r="P103" i="58"/>
  <c r="N103" i="58"/>
  <c r="M103" i="58"/>
  <c r="L103" i="58"/>
  <c r="K103" i="58"/>
  <c r="J103" i="58"/>
  <c r="I103" i="58"/>
  <c r="H103" i="58"/>
  <c r="G103" i="58"/>
  <c r="W102" i="58"/>
  <c r="V102" i="58"/>
  <c r="U102" i="58"/>
  <c r="T102" i="58"/>
  <c r="S102" i="58"/>
  <c r="R102" i="58"/>
  <c r="Q102" i="58"/>
  <c r="P102" i="58"/>
  <c r="N102" i="58"/>
  <c r="M102" i="58"/>
  <c r="L102" i="58"/>
  <c r="K102" i="58"/>
  <c r="J102" i="58"/>
  <c r="I102" i="58"/>
  <c r="H102" i="58"/>
  <c r="G102" i="58"/>
  <c r="W93" i="58"/>
  <c r="V93" i="58"/>
  <c r="U93" i="58"/>
  <c r="T93" i="58"/>
  <c r="S93" i="58"/>
  <c r="R93" i="58"/>
  <c r="Q93" i="58"/>
  <c r="P93" i="58"/>
  <c r="N93" i="58"/>
  <c r="M93" i="58"/>
  <c r="W91" i="58"/>
  <c r="V91" i="58"/>
  <c r="U91" i="58"/>
  <c r="T91" i="58"/>
  <c r="S91" i="58"/>
  <c r="R91" i="58"/>
  <c r="Q91" i="58"/>
  <c r="P91" i="58"/>
  <c r="N91" i="58"/>
  <c r="M91" i="58"/>
  <c r="L91" i="58"/>
  <c r="K91" i="58"/>
  <c r="J91" i="58"/>
  <c r="I91" i="58"/>
  <c r="H91" i="58"/>
  <c r="G91" i="58"/>
  <c r="W90" i="58"/>
  <c r="V90" i="58"/>
  <c r="U90" i="58"/>
  <c r="T90" i="58"/>
  <c r="S90" i="58"/>
  <c r="R90" i="58"/>
  <c r="Q90" i="58"/>
  <c r="P90" i="58"/>
  <c r="N90" i="58"/>
  <c r="M90" i="58"/>
  <c r="L90" i="58"/>
  <c r="K90" i="58"/>
  <c r="J90" i="58"/>
  <c r="I90" i="58"/>
  <c r="H90" i="58"/>
  <c r="G90" i="58"/>
  <c r="W81" i="58"/>
  <c r="V81" i="58"/>
  <c r="U81" i="58"/>
  <c r="T81" i="58"/>
  <c r="S81" i="58"/>
  <c r="R81" i="58"/>
  <c r="Q81" i="58"/>
  <c r="P81" i="58"/>
  <c r="M81" i="58"/>
  <c r="L81" i="58"/>
  <c r="W79" i="58"/>
  <c r="V79" i="58"/>
  <c r="U79" i="58"/>
  <c r="T79" i="58"/>
  <c r="S79" i="58"/>
  <c r="R79" i="58"/>
  <c r="Q79" i="58"/>
  <c r="P79" i="58"/>
  <c r="N79" i="58"/>
  <c r="M79" i="58"/>
  <c r="L79" i="58"/>
  <c r="K79" i="58"/>
  <c r="J79" i="58"/>
  <c r="I79" i="58"/>
  <c r="H79" i="58"/>
  <c r="G79" i="58"/>
  <c r="W78" i="58"/>
  <c r="V78" i="58"/>
  <c r="U78" i="58"/>
  <c r="T78" i="58"/>
  <c r="S78" i="58"/>
  <c r="R78" i="58"/>
  <c r="Q78" i="58"/>
  <c r="P78" i="58"/>
  <c r="N78" i="58"/>
  <c r="M78" i="58"/>
  <c r="L78" i="58"/>
  <c r="K78" i="58"/>
  <c r="J78" i="58"/>
  <c r="I78" i="58"/>
  <c r="H78" i="58"/>
  <c r="G78" i="58"/>
  <c r="W69" i="58"/>
  <c r="V69" i="58"/>
  <c r="U69" i="58"/>
  <c r="T69" i="58"/>
  <c r="S69" i="58"/>
  <c r="R69" i="58"/>
  <c r="Q69" i="58"/>
  <c r="P69" i="58"/>
  <c r="N69" i="58"/>
  <c r="M69" i="58"/>
  <c r="W67" i="58"/>
  <c r="V67" i="58"/>
  <c r="U67" i="58"/>
  <c r="T67" i="58"/>
  <c r="S67" i="58"/>
  <c r="R67" i="58"/>
  <c r="Q67" i="58"/>
  <c r="P67" i="58"/>
  <c r="N67" i="58"/>
  <c r="M67" i="58"/>
  <c r="L67" i="58"/>
  <c r="K67" i="58"/>
  <c r="J67" i="58"/>
  <c r="I67" i="58"/>
  <c r="H67" i="58"/>
  <c r="G67" i="58"/>
  <c r="W66" i="58"/>
  <c r="V66" i="58"/>
  <c r="U66" i="58"/>
  <c r="T66" i="58"/>
  <c r="S66" i="58"/>
  <c r="R66" i="58"/>
  <c r="Q66" i="58"/>
  <c r="P66" i="58"/>
  <c r="N66" i="58"/>
  <c r="M66" i="58"/>
  <c r="L66" i="58"/>
  <c r="K66" i="58"/>
  <c r="J66" i="58"/>
  <c r="I66" i="58"/>
  <c r="H66" i="58"/>
  <c r="G66" i="58"/>
  <c r="W57" i="58"/>
  <c r="V57" i="58"/>
  <c r="U57" i="58"/>
  <c r="T57" i="58"/>
  <c r="S57" i="58"/>
  <c r="R57" i="58"/>
  <c r="Q57" i="58"/>
  <c r="P57" i="58"/>
  <c r="M57" i="58"/>
  <c r="L57" i="58"/>
  <c r="W55" i="58"/>
  <c r="V55" i="58"/>
  <c r="U55" i="58"/>
  <c r="T55" i="58"/>
  <c r="S55" i="58"/>
  <c r="R55" i="58"/>
  <c r="Q55" i="58"/>
  <c r="P55" i="58"/>
  <c r="N55" i="58"/>
  <c r="M55" i="58"/>
  <c r="L55" i="58"/>
  <c r="K55" i="58"/>
  <c r="J55" i="58"/>
  <c r="I55" i="58"/>
  <c r="H55" i="58"/>
  <c r="G55" i="58"/>
  <c r="W54" i="58"/>
  <c r="V54" i="58"/>
  <c r="U54" i="58"/>
  <c r="T54" i="58"/>
  <c r="S54" i="58"/>
  <c r="R54" i="58"/>
  <c r="Q54" i="58"/>
  <c r="P54" i="58"/>
  <c r="N54" i="58"/>
  <c r="M54" i="58"/>
  <c r="L54" i="58"/>
  <c r="K54" i="58"/>
  <c r="J54" i="58"/>
  <c r="I54" i="58"/>
  <c r="H54" i="58"/>
  <c r="G54" i="58"/>
  <c r="W45" i="58"/>
  <c r="V45" i="58"/>
  <c r="U45" i="58"/>
  <c r="T45" i="58"/>
  <c r="S45" i="58"/>
  <c r="R45" i="58"/>
  <c r="Q45" i="58"/>
  <c r="P45" i="58"/>
  <c r="N45" i="58"/>
  <c r="M45" i="58"/>
  <c r="L45" i="58"/>
  <c r="W43" i="58"/>
  <c r="V43" i="58"/>
  <c r="U43" i="58"/>
  <c r="T43" i="58"/>
  <c r="S43" i="58"/>
  <c r="R43" i="58"/>
  <c r="Q43" i="58"/>
  <c r="P43" i="58"/>
  <c r="N43" i="58"/>
  <c r="M43" i="58"/>
  <c r="L43" i="58"/>
  <c r="K43" i="58"/>
  <c r="J43" i="58"/>
  <c r="I43" i="58"/>
  <c r="H43" i="58"/>
  <c r="G43" i="58"/>
  <c r="W42" i="58"/>
  <c r="V42" i="58"/>
  <c r="U42" i="58"/>
  <c r="T42" i="58"/>
  <c r="S42" i="58"/>
  <c r="R42" i="58"/>
  <c r="Q42" i="58"/>
  <c r="P42" i="58"/>
  <c r="N42" i="58"/>
  <c r="M42" i="58"/>
  <c r="L42" i="58"/>
  <c r="K42" i="58"/>
  <c r="J42" i="58"/>
  <c r="I42" i="58"/>
  <c r="H42" i="58"/>
  <c r="G42" i="58"/>
  <c r="W33" i="58"/>
  <c r="V33" i="58"/>
  <c r="U33" i="58"/>
  <c r="T33" i="58"/>
  <c r="S33" i="58"/>
  <c r="R33" i="58"/>
  <c r="Q33" i="58"/>
  <c r="P33" i="58"/>
  <c r="N33" i="58"/>
  <c r="M33" i="58"/>
  <c r="L33" i="58"/>
  <c r="W31" i="58"/>
  <c r="V31" i="58"/>
  <c r="U31" i="58"/>
  <c r="T31" i="58"/>
  <c r="S31" i="58"/>
  <c r="R31" i="58"/>
  <c r="Q31" i="58"/>
  <c r="P31" i="58"/>
  <c r="N31" i="58"/>
  <c r="M31" i="58"/>
  <c r="L31" i="58"/>
  <c r="K31" i="58"/>
  <c r="J31" i="58"/>
  <c r="I31" i="58"/>
  <c r="H31" i="58"/>
  <c r="G31" i="58"/>
  <c r="W30" i="58"/>
  <c r="V30" i="58"/>
  <c r="U30" i="58"/>
  <c r="T30" i="58"/>
  <c r="S30" i="58"/>
  <c r="R30" i="58"/>
  <c r="Q30" i="58"/>
  <c r="P30" i="58"/>
  <c r="N30" i="58"/>
  <c r="M30" i="58"/>
  <c r="L30" i="58"/>
  <c r="K30" i="58"/>
  <c r="J30" i="58"/>
  <c r="I30" i="58"/>
  <c r="H30" i="58"/>
  <c r="G30" i="58"/>
  <c r="W21" i="58"/>
  <c r="V21" i="58"/>
  <c r="U21" i="58"/>
  <c r="T21" i="58"/>
  <c r="S21" i="58"/>
  <c r="R21" i="58"/>
  <c r="Q21" i="58"/>
  <c r="P21" i="58"/>
  <c r="M21" i="58"/>
  <c r="W19" i="58"/>
  <c r="V19" i="58"/>
  <c r="U19" i="58"/>
  <c r="T19" i="58"/>
  <c r="S19" i="58"/>
  <c r="R19" i="58"/>
  <c r="Q19" i="58"/>
  <c r="P19" i="58"/>
  <c r="N19" i="58"/>
  <c r="M19" i="58"/>
  <c r="L19" i="58"/>
  <c r="K19" i="58"/>
  <c r="J19" i="58"/>
  <c r="I19" i="58"/>
  <c r="H19" i="58"/>
  <c r="G19" i="58"/>
  <c r="W18" i="58"/>
  <c r="V18" i="58"/>
  <c r="U18" i="58"/>
  <c r="T18" i="58"/>
  <c r="S18" i="58"/>
  <c r="R18" i="58"/>
  <c r="Q18" i="58"/>
  <c r="P18" i="58"/>
  <c r="N18" i="58"/>
  <c r="M18" i="58"/>
  <c r="L18" i="58"/>
  <c r="K18" i="58"/>
  <c r="J18" i="58"/>
  <c r="I18" i="58"/>
  <c r="H18" i="58"/>
  <c r="G18" i="58"/>
  <c r="J189" i="57"/>
  <c r="I189" i="57"/>
  <c r="H189" i="57"/>
  <c r="G189" i="57"/>
  <c r="W184" i="57"/>
  <c r="AD14" i="45" s="1"/>
  <c r="V184" i="57"/>
  <c r="AC14" i="45" s="1"/>
  <c r="U184" i="57"/>
  <c r="AB14" i="45" s="1"/>
  <c r="T184" i="57"/>
  <c r="AA14" i="45" s="1"/>
  <c r="S184" i="57"/>
  <c r="Z14" i="45" s="1"/>
  <c r="R184" i="57"/>
  <c r="Y14" i="45" s="1"/>
  <c r="Q184" i="57"/>
  <c r="X14" i="45" s="1"/>
  <c r="P184" i="57"/>
  <c r="N184" i="57"/>
  <c r="W14" i="45" s="1"/>
  <c r="M184" i="57"/>
  <c r="V14" i="45" s="1"/>
  <c r="L184" i="57"/>
  <c r="U14" i="45" s="1"/>
  <c r="K184" i="57"/>
  <c r="T14" i="45" s="1"/>
  <c r="J184" i="57"/>
  <c r="I184" i="57"/>
  <c r="H184" i="57"/>
  <c r="G184" i="57"/>
  <c r="W183" i="57"/>
  <c r="AD13" i="45" s="1"/>
  <c r="V183" i="57"/>
  <c r="AC13" i="45" s="1"/>
  <c r="U183" i="57"/>
  <c r="AB13" i="45" s="1"/>
  <c r="T183" i="57"/>
  <c r="AA13" i="45" s="1"/>
  <c r="S183" i="57"/>
  <c r="Z13" i="45" s="1"/>
  <c r="R183" i="57"/>
  <c r="Y13" i="45" s="1"/>
  <c r="Q183" i="57"/>
  <c r="X13" i="45" s="1"/>
  <c r="P183" i="57"/>
  <c r="N183" i="57"/>
  <c r="M183" i="57"/>
  <c r="V13" i="45" s="1"/>
  <c r="L183" i="57"/>
  <c r="K183" i="57"/>
  <c r="J183" i="57"/>
  <c r="I183" i="57"/>
  <c r="H183" i="57"/>
  <c r="G183" i="57"/>
  <c r="W177" i="57"/>
  <c r="V177" i="57"/>
  <c r="U177" i="57"/>
  <c r="T177" i="57"/>
  <c r="S177" i="57"/>
  <c r="R177" i="57"/>
  <c r="Q177" i="57"/>
  <c r="P177" i="57"/>
  <c r="N177" i="57"/>
  <c r="M177" i="57"/>
  <c r="L177" i="57"/>
  <c r="W175" i="57"/>
  <c r="V175" i="57"/>
  <c r="U175" i="57"/>
  <c r="T175" i="57"/>
  <c r="S175" i="57"/>
  <c r="R175" i="57"/>
  <c r="Q175" i="57"/>
  <c r="P175" i="57"/>
  <c r="N175" i="57"/>
  <c r="M175" i="57"/>
  <c r="L175" i="57"/>
  <c r="K175" i="57"/>
  <c r="J175" i="57"/>
  <c r="I175" i="57"/>
  <c r="H175" i="57"/>
  <c r="G175" i="57"/>
  <c r="W174" i="57"/>
  <c r="V174" i="57"/>
  <c r="U174" i="57"/>
  <c r="T174" i="57"/>
  <c r="S174" i="57"/>
  <c r="R174" i="57"/>
  <c r="Q174" i="57"/>
  <c r="P174" i="57"/>
  <c r="N174" i="57"/>
  <c r="M174" i="57"/>
  <c r="L174" i="57"/>
  <c r="K174" i="57"/>
  <c r="J174" i="57"/>
  <c r="I174" i="57"/>
  <c r="H174" i="57"/>
  <c r="G174" i="57"/>
  <c r="W165" i="57"/>
  <c r="V165" i="57"/>
  <c r="U165" i="57"/>
  <c r="T165" i="57"/>
  <c r="S165" i="57"/>
  <c r="R165" i="57"/>
  <c r="Q165" i="57"/>
  <c r="P165" i="57"/>
  <c r="M165" i="57"/>
  <c r="L165" i="57"/>
  <c r="W163" i="57"/>
  <c r="V163" i="57"/>
  <c r="U163" i="57"/>
  <c r="T163" i="57"/>
  <c r="S163" i="57"/>
  <c r="R163" i="57"/>
  <c r="Q163" i="57"/>
  <c r="P163" i="57"/>
  <c r="N163" i="57"/>
  <c r="M163" i="57"/>
  <c r="L163" i="57"/>
  <c r="K163" i="57"/>
  <c r="J163" i="57"/>
  <c r="I163" i="57"/>
  <c r="H163" i="57"/>
  <c r="G163" i="57"/>
  <c r="W162" i="57"/>
  <c r="V162" i="57"/>
  <c r="U162" i="57"/>
  <c r="T162" i="57"/>
  <c r="S162" i="57"/>
  <c r="R162" i="57"/>
  <c r="Q162" i="57"/>
  <c r="P162" i="57"/>
  <c r="N162" i="57"/>
  <c r="M162" i="57"/>
  <c r="L162" i="57"/>
  <c r="K162" i="57"/>
  <c r="J162" i="57"/>
  <c r="I162" i="57"/>
  <c r="H162" i="57"/>
  <c r="G162" i="57"/>
  <c r="W153" i="57"/>
  <c r="V153" i="57"/>
  <c r="U153" i="57"/>
  <c r="T153" i="57"/>
  <c r="S153" i="57"/>
  <c r="R153" i="57"/>
  <c r="Q153" i="57"/>
  <c r="P153" i="57"/>
  <c r="N153" i="57"/>
  <c r="M153" i="57"/>
  <c r="L153" i="57"/>
  <c r="W151" i="57"/>
  <c r="V151" i="57"/>
  <c r="U151" i="57"/>
  <c r="T151" i="57"/>
  <c r="S151" i="57"/>
  <c r="R151" i="57"/>
  <c r="Q151" i="57"/>
  <c r="P151" i="57"/>
  <c r="N151" i="57"/>
  <c r="M151" i="57"/>
  <c r="L151" i="57"/>
  <c r="K151" i="57"/>
  <c r="J151" i="57"/>
  <c r="I151" i="57"/>
  <c r="H151" i="57"/>
  <c r="G151" i="57"/>
  <c r="W150" i="57"/>
  <c r="V150" i="57"/>
  <c r="U150" i="57"/>
  <c r="T150" i="57"/>
  <c r="S150" i="57"/>
  <c r="R150" i="57"/>
  <c r="Q150" i="57"/>
  <c r="P150" i="57"/>
  <c r="N150" i="57"/>
  <c r="M150" i="57"/>
  <c r="L150" i="57"/>
  <c r="K150" i="57"/>
  <c r="J150" i="57"/>
  <c r="I150" i="57"/>
  <c r="H150" i="57"/>
  <c r="G150" i="57"/>
  <c r="W141" i="57"/>
  <c r="V141" i="57"/>
  <c r="U141" i="57"/>
  <c r="T141" i="57"/>
  <c r="S141" i="57"/>
  <c r="R141" i="57"/>
  <c r="Q141" i="57"/>
  <c r="P141" i="57"/>
  <c r="M141" i="57"/>
  <c r="L141" i="57"/>
  <c r="W139" i="57"/>
  <c r="V139" i="57"/>
  <c r="U139" i="57"/>
  <c r="T139" i="57"/>
  <c r="S139" i="57"/>
  <c r="R139" i="57"/>
  <c r="Q139" i="57"/>
  <c r="P139" i="57"/>
  <c r="N139" i="57"/>
  <c r="M139" i="57"/>
  <c r="L139" i="57"/>
  <c r="K139" i="57"/>
  <c r="J139" i="57"/>
  <c r="I139" i="57"/>
  <c r="H139" i="57"/>
  <c r="G139" i="57"/>
  <c r="W138" i="57"/>
  <c r="V138" i="57"/>
  <c r="U138" i="57"/>
  <c r="T138" i="57"/>
  <c r="S138" i="57"/>
  <c r="R138" i="57"/>
  <c r="Q138" i="57"/>
  <c r="P138" i="57"/>
  <c r="N138" i="57"/>
  <c r="M138" i="57"/>
  <c r="L138" i="57"/>
  <c r="K138" i="57"/>
  <c r="J138" i="57"/>
  <c r="I138" i="57"/>
  <c r="H138" i="57"/>
  <c r="G138" i="57"/>
  <c r="W129" i="57"/>
  <c r="V129" i="57"/>
  <c r="U129" i="57"/>
  <c r="T129" i="57"/>
  <c r="S129" i="57"/>
  <c r="R129" i="57"/>
  <c r="Q129" i="57"/>
  <c r="P129" i="57"/>
  <c r="N129" i="57"/>
  <c r="M129" i="57"/>
  <c r="W127" i="57"/>
  <c r="V127" i="57"/>
  <c r="U127" i="57"/>
  <c r="T127" i="57"/>
  <c r="S127" i="57"/>
  <c r="R127" i="57"/>
  <c r="Q127" i="57"/>
  <c r="P127" i="57"/>
  <c r="N127" i="57"/>
  <c r="M127" i="57"/>
  <c r="L127" i="57"/>
  <c r="K127" i="57"/>
  <c r="J127" i="57"/>
  <c r="I127" i="57"/>
  <c r="H127" i="57"/>
  <c r="G127" i="57"/>
  <c r="W126" i="57"/>
  <c r="V126" i="57"/>
  <c r="U126" i="57"/>
  <c r="T126" i="57"/>
  <c r="S126" i="57"/>
  <c r="R126" i="57"/>
  <c r="Q126" i="57"/>
  <c r="P126" i="57"/>
  <c r="N126" i="57"/>
  <c r="M126" i="57"/>
  <c r="L126" i="57"/>
  <c r="K126" i="57"/>
  <c r="J126" i="57"/>
  <c r="I126" i="57"/>
  <c r="H126" i="57"/>
  <c r="G126" i="57"/>
  <c r="W117" i="57"/>
  <c r="V117" i="57"/>
  <c r="U117" i="57"/>
  <c r="T117" i="57"/>
  <c r="S117" i="57"/>
  <c r="R117" i="57"/>
  <c r="Q117" i="57"/>
  <c r="P117" i="57"/>
  <c r="M117" i="57"/>
  <c r="L117" i="57"/>
  <c r="W115" i="57"/>
  <c r="V115" i="57"/>
  <c r="U115" i="57"/>
  <c r="T115" i="57"/>
  <c r="S115" i="57"/>
  <c r="R115" i="57"/>
  <c r="Q115" i="57"/>
  <c r="P115" i="57"/>
  <c r="N115" i="57"/>
  <c r="M115" i="57"/>
  <c r="L115" i="57"/>
  <c r="K115" i="57"/>
  <c r="J115" i="57"/>
  <c r="I115" i="57"/>
  <c r="H115" i="57"/>
  <c r="G115" i="57"/>
  <c r="W114" i="57"/>
  <c r="V114" i="57"/>
  <c r="U114" i="57"/>
  <c r="T114" i="57"/>
  <c r="S114" i="57"/>
  <c r="R114" i="57"/>
  <c r="Q114" i="57"/>
  <c r="P114" i="57"/>
  <c r="N114" i="57"/>
  <c r="M114" i="57"/>
  <c r="L114" i="57"/>
  <c r="K114" i="57"/>
  <c r="J114" i="57"/>
  <c r="I114" i="57"/>
  <c r="H114" i="57"/>
  <c r="G114" i="57"/>
  <c r="W105" i="57"/>
  <c r="V105" i="57"/>
  <c r="U105" i="57"/>
  <c r="T105" i="57"/>
  <c r="S105" i="57"/>
  <c r="R105" i="57"/>
  <c r="Q105" i="57"/>
  <c r="P105" i="57"/>
  <c r="M105" i="57"/>
  <c r="W103" i="57"/>
  <c r="V103" i="57"/>
  <c r="U103" i="57"/>
  <c r="T103" i="57"/>
  <c r="S103" i="57"/>
  <c r="R103" i="57"/>
  <c r="Q103" i="57"/>
  <c r="P103" i="57"/>
  <c r="N103" i="57"/>
  <c r="M103" i="57"/>
  <c r="L103" i="57"/>
  <c r="K103" i="57"/>
  <c r="J103" i="57"/>
  <c r="I103" i="57"/>
  <c r="H103" i="57"/>
  <c r="G103" i="57"/>
  <c r="W102" i="57"/>
  <c r="V102" i="57"/>
  <c r="U102" i="57"/>
  <c r="T102" i="57"/>
  <c r="S102" i="57"/>
  <c r="R102" i="57"/>
  <c r="Q102" i="57"/>
  <c r="P102" i="57"/>
  <c r="N102" i="57"/>
  <c r="M102" i="57"/>
  <c r="L102" i="57"/>
  <c r="K102" i="57"/>
  <c r="J102" i="57"/>
  <c r="I102" i="57"/>
  <c r="H102" i="57"/>
  <c r="G102" i="57"/>
  <c r="W93" i="57"/>
  <c r="V93" i="57"/>
  <c r="U93" i="57"/>
  <c r="T93" i="57"/>
  <c r="S93" i="57"/>
  <c r="R93" i="57"/>
  <c r="Q93" i="57"/>
  <c r="P93" i="57"/>
  <c r="N93" i="57"/>
  <c r="M93" i="57"/>
  <c r="L93" i="57"/>
  <c r="W91" i="57"/>
  <c r="V91" i="57"/>
  <c r="U91" i="57"/>
  <c r="T91" i="57"/>
  <c r="S91" i="57"/>
  <c r="R91" i="57"/>
  <c r="Q91" i="57"/>
  <c r="P91" i="57"/>
  <c r="N91" i="57"/>
  <c r="M91" i="57"/>
  <c r="L91" i="57"/>
  <c r="K91" i="57"/>
  <c r="J91" i="57"/>
  <c r="I91" i="57"/>
  <c r="H91" i="57"/>
  <c r="G91" i="57"/>
  <c r="W90" i="57"/>
  <c r="V90" i="57"/>
  <c r="U90" i="57"/>
  <c r="T90" i="57"/>
  <c r="S90" i="57"/>
  <c r="R90" i="57"/>
  <c r="Q90" i="57"/>
  <c r="P90" i="57"/>
  <c r="N90" i="57"/>
  <c r="M90" i="57"/>
  <c r="L90" i="57"/>
  <c r="K90" i="57"/>
  <c r="J90" i="57"/>
  <c r="I90" i="57"/>
  <c r="H90" i="57"/>
  <c r="G90" i="57"/>
  <c r="W81" i="57"/>
  <c r="V81" i="57"/>
  <c r="U81" i="57"/>
  <c r="T81" i="57"/>
  <c r="S81" i="57"/>
  <c r="R81" i="57"/>
  <c r="Q81" i="57"/>
  <c r="P81" i="57"/>
  <c r="M81" i="57"/>
  <c r="W79" i="57"/>
  <c r="V79" i="57"/>
  <c r="U79" i="57"/>
  <c r="T79" i="57"/>
  <c r="S79" i="57"/>
  <c r="R79" i="57"/>
  <c r="Q79" i="57"/>
  <c r="P79" i="57"/>
  <c r="N79" i="57"/>
  <c r="M79" i="57"/>
  <c r="L79" i="57"/>
  <c r="K79" i="57"/>
  <c r="J79" i="57"/>
  <c r="I79" i="57"/>
  <c r="H79" i="57"/>
  <c r="G79" i="57"/>
  <c r="W78" i="57"/>
  <c r="V78" i="57"/>
  <c r="U78" i="57"/>
  <c r="T78" i="57"/>
  <c r="S78" i="57"/>
  <c r="R78" i="57"/>
  <c r="Q78" i="57"/>
  <c r="P78" i="57"/>
  <c r="N78" i="57"/>
  <c r="M78" i="57"/>
  <c r="L78" i="57"/>
  <c r="K78" i="57"/>
  <c r="J78" i="57"/>
  <c r="I78" i="57"/>
  <c r="H78" i="57"/>
  <c r="G78" i="57"/>
  <c r="W69" i="57"/>
  <c r="V69" i="57"/>
  <c r="U69" i="57"/>
  <c r="T69" i="57"/>
  <c r="S69" i="57"/>
  <c r="R69" i="57"/>
  <c r="Q69" i="57"/>
  <c r="P69" i="57"/>
  <c r="M69" i="57"/>
  <c r="L69" i="57"/>
  <c r="W67" i="57"/>
  <c r="V67" i="57"/>
  <c r="U67" i="57"/>
  <c r="T67" i="57"/>
  <c r="S67" i="57"/>
  <c r="R67" i="57"/>
  <c r="Q67" i="57"/>
  <c r="P67" i="57"/>
  <c r="N67" i="57"/>
  <c r="M67" i="57"/>
  <c r="L67" i="57"/>
  <c r="K67" i="57"/>
  <c r="J67" i="57"/>
  <c r="I67" i="57"/>
  <c r="H67" i="57"/>
  <c r="G67" i="57"/>
  <c r="W66" i="57"/>
  <c r="V66" i="57"/>
  <c r="U66" i="57"/>
  <c r="T66" i="57"/>
  <c r="S66" i="57"/>
  <c r="R66" i="57"/>
  <c r="Q66" i="57"/>
  <c r="P66" i="57"/>
  <c r="N66" i="57"/>
  <c r="M66" i="57"/>
  <c r="L66" i="57"/>
  <c r="K66" i="57"/>
  <c r="J66" i="57"/>
  <c r="I66" i="57"/>
  <c r="H66" i="57"/>
  <c r="G66" i="57"/>
  <c r="W57" i="57"/>
  <c r="V57" i="57"/>
  <c r="U57" i="57"/>
  <c r="T57" i="57"/>
  <c r="S57" i="57"/>
  <c r="R57" i="57"/>
  <c r="Q57" i="57"/>
  <c r="P57" i="57"/>
  <c r="M57" i="57"/>
  <c r="L57" i="57"/>
  <c r="W55" i="57"/>
  <c r="V55" i="57"/>
  <c r="U55" i="57"/>
  <c r="T55" i="57"/>
  <c r="S55" i="57"/>
  <c r="R55" i="57"/>
  <c r="Q55" i="57"/>
  <c r="P55" i="57"/>
  <c r="N55" i="57"/>
  <c r="M55" i="57"/>
  <c r="L55" i="57"/>
  <c r="K55" i="57"/>
  <c r="J55" i="57"/>
  <c r="I55" i="57"/>
  <c r="H55" i="57"/>
  <c r="G55" i="57"/>
  <c r="W54" i="57"/>
  <c r="V54" i="57"/>
  <c r="U54" i="57"/>
  <c r="T54" i="57"/>
  <c r="S54" i="57"/>
  <c r="R54" i="57"/>
  <c r="Q54" i="57"/>
  <c r="P54" i="57"/>
  <c r="N54" i="57"/>
  <c r="M54" i="57"/>
  <c r="L54" i="57"/>
  <c r="K54" i="57"/>
  <c r="J54" i="57"/>
  <c r="I54" i="57"/>
  <c r="H54" i="57"/>
  <c r="G54" i="57"/>
  <c r="W45" i="57"/>
  <c r="V45" i="57"/>
  <c r="U45" i="57"/>
  <c r="T45" i="57"/>
  <c r="S45" i="57"/>
  <c r="R45" i="57"/>
  <c r="Q45" i="57"/>
  <c r="P45" i="57"/>
  <c r="N45" i="57"/>
  <c r="M45" i="57"/>
  <c r="L45" i="57"/>
  <c r="W43" i="57"/>
  <c r="V43" i="57"/>
  <c r="U43" i="57"/>
  <c r="T43" i="57"/>
  <c r="S43" i="57"/>
  <c r="R43" i="57"/>
  <c r="Q43" i="57"/>
  <c r="P43" i="57"/>
  <c r="N43" i="57"/>
  <c r="M43" i="57"/>
  <c r="L43" i="57"/>
  <c r="K43" i="57"/>
  <c r="J43" i="57"/>
  <c r="I43" i="57"/>
  <c r="H43" i="57"/>
  <c r="G43" i="57"/>
  <c r="W42" i="57"/>
  <c r="V42" i="57"/>
  <c r="U42" i="57"/>
  <c r="T42" i="57"/>
  <c r="S42" i="57"/>
  <c r="R42" i="57"/>
  <c r="Q42" i="57"/>
  <c r="P42" i="57"/>
  <c r="N42" i="57"/>
  <c r="M42" i="57"/>
  <c r="L42" i="57"/>
  <c r="K42" i="57"/>
  <c r="J42" i="57"/>
  <c r="I42" i="57"/>
  <c r="H42" i="57"/>
  <c r="G42" i="57"/>
  <c r="W33" i="57"/>
  <c r="V33" i="57"/>
  <c r="U33" i="57"/>
  <c r="T33" i="57"/>
  <c r="S33" i="57"/>
  <c r="R33" i="57"/>
  <c r="Q33" i="57"/>
  <c r="P33" i="57"/>
  <c r="M33" i="57"/>
  <c r="W31" i="57"/>
  <c r="V31" i="57"/>
  <c r="U31" i="57"/>
  <c r="T31" i="57"/>
  <c r="S31" i="57"/>
  <c r="R31" i="57"/>
  <c r="Q31" i="57"/>
  <c r="P31" i="57"/>
  <c r="N31" i="57"/>
  <c r="M31" i="57"/>
  <c r="L31" i="57"/>
  <c r="K31" i="57"/>
  <c r="J31" i="57"/>
  <c r="I31" i="57"/>
  <c r="H31" i="57"/>
  <c r="G31" i="57"/>
  <c r="W30" i="57"/>
  <c r="V30" i="57"/>
  <c r="U30" i="57"/>
  <c r="T30" i="57"/>
  <c r="S30" i="57"/>
  <c r="R30" i="57"/>
  <c r="Q30" i="57"/>
  <c r="P30" i="57"/>
  <c r="N30" i="57"/>
  <c r="M30" i="57"/>
  <c r="L30" i="57"/>
  <c r="K30" i="57"/>
  <c r="J30" i="57"/>
  <c r="I30" i="57"/>
  <c r="H30" i="57"/>
  <c r="G30" i="57"/>
  <c r="K22" i="57"/>
  <c r="W21" i="57"/>
  <c r="V21" i="57"/>
  <c r="U21" i="57"/>
  <c r="T21" i="57"/>
  <c r="S21" i="57"/>
  <c r="R21" i="57"/>
  <c r="Q21" i="57"/>
  <c r="P21" i="57"/>
  <c r="N21" i="57"/>
  <c r="M21" i="57"/>
  <c r="L21" i="57"/>
  <c r="W19" i="57"/>
  <c r="V19" i="57"/>
  <c r="U19" i="57"/>
  <c r="T19" i="57"/>
  <c r="S19" i="57"/>
  <c r="R19" i="57"/>
  <c r="Q19" i="57"/>
  <c r="P19" i="57"/>
  <c r="N19" i="57"/>
  <c r="M19" i="57"/>
  <c r="L19" i="57"/>
  <c r="K19" i="57"/>
  <c r="J19" i="57"/>
  <c r="I19" i="57"/>
  <c r="H19" i="57"/>
  <c r="G19" i="57"/>
  <c r="W18" i="57"/>
  <c r="V18" i="57"/>
  <c r="U18" i="57"/>
  <c r="T18" i="57"/>
  <c r="S18" i="57"/>
  <c r="R18" i="57"/>
  <c r="Q18" i="57"/>
  <c r="P18" i="57"/>
  <c r="N18" i="57"/>
  <c r="M18" i="57"/>
  <c r="L18" i="57"/>
  <c r="K18" i="57"/>
  <c r="J18" i="57"/>
  <c r="I18" i="57"/>
  <c r="H18" i="57"/>
  <c r="G18" i="57"/>
  <c r="J189" i="60"/>
  <c r="I189" i="60"/>
  <c r="H189" i="60"/>
  <c r="G189" i="60"/>
  <c r="W187" i="60"/>
  <c r="V187" i="60"/>
  <c r="U187" i="60"/>
  <c r="T187" i="60"/>
  <c r="S187" i="60"/>
  <c r="R187" i="60"/>
  <c r="Q187" i="60"/>
  <c r="P187" i="60"/>
  <c r="N187" i="60"/>
  <c r="M187" i="60"/>
  <c r="L187" i="60"/>
  <c r="K187" i="60"/>
  <c r="J187" i="60"/>
  <c r="I187" i="60"/>
  <c r="H187" i="60"/>
  <c r="G187" i="60"/>
  <c r="W184" i="60"/>
  <c r="V184" i="60"/>
  <c r="U184" i="60"/>
  <c r="T184" i="60"/>
  <c r="S184" i="60"/>
  <c r="R184" i="60"/>
  <c r="Q184" i="60"/>
  <c r="P184" i="60"/>
  <c r="N184" i="60"/>
  <c r="M184" i="60"/>
  <c r="L184" i="60"/>
  <c r="K184" i="60"/>
  <c r="J184" i="60"/>
  <c r="I184" i="60"/>
  <c r="H184" i="60"/>
  <c r="G184" i="60"/>
  <c r="W183" i="60"/>
  <c r="AU47" i="45" s="1"/>
  <c r="V183" i="60"/>
  <c r="AT47" i="45" s="1"/>
  <c r="U183" i="60"/>
  <c r="AS47" i="45" s="1"/>
  <c r="T183" i="60"/>
  <c r="AR47" i="45" s="1"/>
  <c r="S183" i="60"/>
  <c r="AQ47" i="45" s="1"/>
  <c r="R183" i="60"/>
  <c r="AP47" i="45" s="1"/>
  <c r="Q183" i="60"/>
  <c r="AO47" i="45" s="1"/>
  <c r="P183" i="60"/>
  <c r="N183" i="60"/>
  <c r="AN47" i="45" s="1"/>
  <c r="M183" i="60"/>
  <c r="AM47" i="45" s="1"/>
  <c r="L183" i="60"/>
  <c r="AL47" i="45" s="1"/>
  <c r="K183" i="60"/>
  <c r="AK47" i="45" s="1"/>
  <c r="J183" i="60"/>
  <c r="I183" i="60"/>
  <c r="H183" i="60"/>
  <c r="G183" i="60"/>
  <c r="W177" i="60"/>
  <c r="V177" i="60"/>
  <c r="U177" i="60"/>
  <c r="T177" i="60"/>
  <c r="S177" i="60"/>
  <c r="R177" i="60"/>
  <c r="Q177" i="60"/>
  <c r="P177" i="60"/>
  <c r="N177" i="60"/>
  <c r="M177" i="60"/>
  <c r="L177" i="60"/>
  <c r="W165" i="60"/>
  <c r="V165" i="60"/>
  <c r="U165" i="60"/>
  <c r="T165" i="60"/>
  <c r="S165" i="60"/>
  <c r="R165" i="60"/>
  <c r="Q165" i="60"/>
  <c r="P165" i="60"/>
  <c r="M165" i="60"/>
  <c r="L165" i="60"/>
  <c r="V154" i="60"/>
  <c r="W153" i="60"/>
  <c r="V153" i="60"/>
  <c r="U153" i="60"/>
  <c r="T153" i="60"/>
  <c r="S153" i="60"/>
  <c r="R153" i="60"/>
  <c r="Q153" i="60"/>
  <c r="P153" i="60"/>
  <c r="N153" i="60"/>
  <c r="M153" i="60"/>
  <c r="L153" i="60"/>
  <c r="V142" i="60"/>
  <c r="W141" i="60"/>
  <c r="V141" i="60"/>
  <c r="U141" i="60"/>
  <c r="T141" i="60"/>
  <c r="S141" i="60"/>
  <c r="R141" i="60"/>
  <c r="Q141" i="60"/>
  <c r="P141" i="60"/>
  <c r="N141" i="60"/>
  <c r="M141" i="60"/>
  <c r="V130" i="60"/>
  <c r="W129" i="60"/>
  <c r="V129" i="60"/>
  <c r="U129" i="60"/>
  <c r="T129" i="60"/>
  <c r="S129" i="60"/>
  <c r="R129" i="60"/>
  <c r="Q129" i="60"/>
  <c r="P129" i="60"/>
  <c r="N129" i="60"/>
  <c r="M129" i="60"/>
  <c r="K118" i="60"/>
  <c r="W117" i="60"/>
  <c r="V117" i="60"/>
  <c r="U117" i="60"/>
  <c r="T117" i="60"/>
  <c r="S117" i="60"/>
  <c r="R117" i="60"/>
  <c r="Q117" i="60"/>
  <c r="P117" i="60"/>
  <c r="N117" i="60"/>
  <c r="M117" i="60"/>
  <c r="W105" i="60"/>
  <c r="V105" i="60"/>
  <c r="U105" i="60"/>
  <c r="T105" i="60"/>
  <c r="S105" i="60"/>
  <c r="R105" i="60"/>
  <c r="Q105" i="60"/>
  <c r="P105" i="60"/>
  <c r="N105" i="60"/>
  <c r="M105" i="60"/>
  <c r="V94" i="60"/>
  <c r="W93" i="60"/>
  <c r="V93" i="60"/>
  <c r="U93" i="60"/>
  <c r="T93" i="60"/>
  <c r="S93" i="60"/>
  <c r="R93" i="60"/>
  <c r="Q93" i="60"/>
  <c r="P93" i="60"/>
  <c r="N93" i="60"/>
  <c r="M93" i="60"/>
  <c r="L93" i="60"/>
  <c r="W81" i="60"/>
  <c r="V81" i="60"/>
  <c r="U81" i="60"/>
  <c r="T81" i="60"/>
  <c r="S81" i="60"/>
  <c r="R81" i="60"/>
  <c r="Q81" i="60"/>
  <c r="P81" i="60"/>
  <c r="M81" i="60"/>
  <c r="L81" i="60"/>
  <c r="K80" i="60"/>
  <c r="G80" i="60"/>
  <c r="W69" i="60"/>
  <c r="V69" i="60"/>
  <c r="U69" i="60"/>
  <c r="T69" i="60"/>
  <c r="S69" i="60"/>
  <c r="R69" i="60"/>
  <c r="Q69" i="60"/>
  <c r="P69" i="60"/>
  <c r="M69" i="60"/>
  <c r="L69" i="60"/>
  <c r="W57" i="60"/>
  <c r="V57" i="60"/>
  <c r="U57" i="60"/>
  <c r="T57" i="60"/>
  <c r="S57" i="60"/>
  <c r="R57" i="60"/>
  <c r="Q57" i="60"/>
  <c r="P57" i="60"/>
  <c r="N57" i="60"/>
  <c r="M57" i="60"/>
  <c r="P46" i="60"/>
  <c r="W45" i="60"/>
  <c r="V45" i="60"/>
  <c r="U45" i="60"/>
  <c r="T45" i="60"/>
  <c r="S45" i="60"/>
  <c r="R45" i="60"/>
  <c r="Q45" i="60"/>
  <c r="P45" i="60"/>
  <c r="M45" i="60"/>
  <c r="K44" i="60"/>
  <c r="W33" i="60"/>
  <c r="V33" i="60"/>
  <c r="U33" i="60"/>
  <c r="T33" i="60"/>
  <c r="S33" i="60"/>
  <c r="R33" i="60"/>
  <c r="Q33" i="60"/>
  <c r="P33" i="60"/>
  <c r="N33" i="60"/>
  <c r="M33" i="60"/>
  <c r="L33" i="60"/>
  <c r="V22" i="60"/>
  <c r="W21" i="60"/>
  <c r="V21" i="60"/>
  <c r="U21" i="60"/>
  <c r="T21" i="60"/>
  <c r="S21" i="60"/>
  <c r="R21" i="60"/>
  <c r="Q21" i="60"/>
  <c r="P21" i="60"/>
  <c r="N21" i="60"/>
  <c r="M21" i="60"/>
  <c r="L21" i="60"/>
  <c r="W186" i="60"/>
  <c r="AU50" i="45" s="1"/>
  <c r="J189" i="59"/>
  <c r="I189" i="59"/>
  <c r="H189" i="59"/>
  <c r="G189" i="59"/>
  <c r="W187" i="59"/>
  <c r="V187" i="59"/>
  <c r="U187" i="59"/>
  <c r="T187" i="59"/>
  <c r="S187" i="59"/>
  <c r="R187" i="59"/>
  <c r="Q187" i="59"/>
  <c r="P187" i="59"/>
  <c r="N187" i="59"/>
  <c r="M187" i="59"/>
  <c r="L187" i="59"/>
  <c r="K187" i="59"/>
  <c r="J187" i="59"/>
  <c r="I187" i="59"/>
  <c r="H187" i="59"/>
  <c r="G187" i="59"/>
  <c r="W184" i="59"/>
  <c r="V184" i="59"/>
  <c r="U184" i="59"/>
  <c r="T184" i="59"/>
  <c r="S184" i="59"/>
  <c r="R184" i="59"/>
  <c r="Q184" i="59"/>
  <c r="P184" i="59"/>
  <c r="N184" i="59"/>
  <c r="M184" i="59"/>
  <c r="L184" i="59"/>
  <c r="K184" i="59"/>
  <c r="J184" i="59"/>
  <c r="I184" i="59"/>
  <c r="H184" i="59"/>
  <c r="G184" i="59"/>
  <c r="W183" i="59"/>
  <c r="AU13" i="45" s="1"/>
  <c r="V183" i="59"/>
  <c r="AT13" i="45" s="1"/>
  <c r="U183" i="59"/>
  <c r="AS13" i="45" s="1"/>
  <c r="T183" i="59"/>
  <c r="AR13" i="45" s="1"/>
  <c r="S183" i="59"/>
  <c r="AQ13" i="45" s="1"/>
  <c r="R183" i="59"/>
  <c r="AP13" i="45" s="1"/>
  <c r="Q183" i="59"/>
  <c r="AO13" i="45" s="1"/>
  <c r="P183" i="59"/>
  <c r="N183" i="59"/>
  <c r="AN13" i="45" s="1"/>
  <c r="M183" i="59"/>
  <c r="AM13" i="45" s="1"/>
  <c r="L183" i="59"/>
  <c r="AL13" i="45" s="1"/>
  <c r="K183" i="59"/>
  <c r="AK13" i="45" s="1"/>
  <c r="J183" i="59"/>
  <c r="I183" i="59"/>
  <c r="H183" i="59"/>
  <c r="G183" i="59"/>
  <c r="W177" i="59"/>
  <c r="V177" i="59"/>
  <c r="U177" i="59"/>
  <c r="T177" i="59"/>
  <c r="S177" i="59"/>
  <c r="R177" i="59"/>
  <c r="Q177" i="59"/>
  <c r="P177" i="59"/>
  <c r="M177" i="59"/>
  <c r="W165" i="59"/>
  <c r="V165" i="59"/>
  <c r="U165" i="59"/>
  <c r="T165" i="59"/>
  <c r="S165" i="59"/>
  <c r="R165" i="59"/>
  <c r="Q165" i="59"/>
  <c r="P165" i="59"/>
  <c r="N165" i="59"/>
  <c r="M165" i="59"/>
  <c r="V164" i="59"/>
  <c r="W153" i="59"/>
  <c r="V153" i="59"/>
  <c r="U153" i="59"/>
  <c r="T153" i="59"/>
  <c r="S153" i="59"/>
  <c r="R153" i="59"/>
  <c r="Q153" i="59"/>
  <c r="P153" i="59"/>
  <c r="M153" i="59"/>
  <c r="L153" i="59"/>
  <c r="Q152" i="59"/>
  <c r="K142" i="59"/>
  <c r="G142" i="59"/>
  <c r="W141" i="59"/>
  <c r="V141" i="59"/>
  <c r="U141" i="59"/>
  <c r="T141" i="59"/>
  <c r="S141" i="59"/>
  <c r="R141" i="59"/>
  <c r="Q141" i="59"/>
  <c r="P141" i="59"/>
  <c r="N141" i="59"/>
  <c r="M141" i="59"/>
  <c r="G140" i="59"/>
  <c r="W129" i="59"/>
  <c r="V129" i="59"/>
  <c r="U129" i="59"/>
  <c r="T129" i="59"/>
  <c r="S129" i="59"/>
  <c r="R129" i="59"/>
  <c r="Q129" i="59"/>
  <c r="P129" i="59"/>
  <c r="M129" i="59"/>
  <c r="L129" i="59"/>
  <c r="W117" i="59"/>
  <c r="V117" i="59"/>
  <c r="U117" i="59"/>
  <c r="T117" i="59"/>
  <c r="S117" i="59"/>
  <c r="R117" i="59"/>
  <c r="Q117" i="59"/>
  <c r="P117" i="59"/>
  <c r="N117" i="59"/>
  <c r="M117" i="59"/>
  <c r="Q106" i="59"/>
  <c r="P106" i="59"/>
  <c r="W105" i="59"/>
  <c r="V105" i="59"/>
  <c r="U105" i="59"/>
  <c r="T105" i="59"/>
  <c r="S105" i="59"/>
  <c r="R105" i="59"/>
  <c r="Q105" i="59"/>
  <c r="P105" i="59"/>
  <c r="N105" i="59"/>
  <c r="M105" i="59"/>
  <c r="K94" i="59"/>
  <c r="W93" i="59"/>
  <c r="V93" i="59"/>
  <c r="U93" i="59"/>
  <c r="T93" i="59"/>
  <c r="S93" i="59"/>
  <c r="R93" i="59"/>
  <c r="Q93" i="59"/>
  <c r="P93" i="59"/>
  <c r="M93" i="59"/>
  <c r="P92" i="59"/>
  <c r="K92" i="59"/>
  <c r="G82" i="59"/>
  <c r="W81" i="59"/>
  <c r="V81" i="59"/>
  <c r="U81" i="59"/>
  <c r="T81" i="59"/>
  <c r="S81" i="59"/>
  <c r="R81" i="59"/>
  <c r="Q81" i="59"/>
  <c r="P81" i="59"/>
  <c r="N81" i="59"/>
  <c r="M81" i="59"/>
  <c r="L81" i="59"/>
  <c r="K80" i="59"/>
  <c r="W69" i="59"/>
  <c r="V69" i="59"/>
  <c r="U69" i="59"/>
  <c r="T69" i="59"/>
  <c r="S69" i="59"/>
  <c r="R69" i="59"/>
  <c r="Q69" i="59"/>
  <c r="P69" i="59"/>
  <c r="M69" i="59"/>
  <c r="V68" i="59"/>
  <c r="W57" i="59"/>
  <c r="V57" i="59"/>
  <c r="U57" i="59"/>
  <c r="T57" i="59"/>
  <c r="S57" i="59"/>
  <c r="R57" i="59"/>
  <c r="Q57" i="59"/>
  <c r="P57" i="59"/>
  <c r="M57" i="59"/>
  <c r="L57" i="59"/>
  <c r="Q56" i="59"/>
  <c r="K46" i="59"/>
  <c r="W45" i="59"/>
  <c r="V45" i="59"/>
  <c r="U45" i="59"/>
  <c r="T45" i="59"/>
  <c r="S45" i="59"/>
  <c r="R45" i="59"/>
  <c r="Q45" i="59"/>
  <c r="P45" i="59"/>
  <c r="N45" i="59"/>
  <c r="M45" i="59"/>
  <c r="G34" i="59"/>
  <c r="W33" i="59"/>
  <c r="V33" i="59"/>
  <c r="U33" i="59"/>
  <c r="T33" i="59"/>
  <c r="S33" i="59"/>
  <c r="R33" i="59"/>
  <c r="Q33" i="59"/>
  <c r="P33" i="59"/>
  <c r="M33" i="59"/>
  <c r="V22" i="59"/>
  <c r="W21" i="59"/>
  <c r="V21" i="59"/>
  <c r="U21" i="59"/>
  <c r="T21" i="59"/>
  <c r="S21" i="59"/>
  <c r="R21" i="59"/>
  <c r="Q21" i="59"/>
  <c r="P21" i="59"/>
  <c r="M21" i="59"/>
  <c r="J189" i="56"/>
  <c r="I189" i="56"/>
  <c r="H189" i="56"/>
  <c r="G189" i="56"/>
  <c r="W184" i="56"/>
  <c r="M48" i="45" s="1"/>
  <c r="BL48" i="45" s="1"/>
  <c r="V184" i="56"/>
  <c r="L48" i="45" s="1"/>
  <c r="BK48" i="45" s="1"/>
  <c r="U184" i="56"/>
  <c r="K48" i="45" s="1"/>
  <c r="BJ48" i="45" s="1"/>
  <c r="T184" i="56"/>
  <c r="J48" i="45" s="1"/>
  <c r="BI48" i="45" s="1"/>
  <c r="S184" i="56"/>
  <c r="I48" i="45" s="1"/>
  <c r="BH48" i="45" s="1"/>
  <c r="R184" i="56"/>
  <c r="H48" i="45" s="1"/>
  <c r="BG48" i="45" s="1"/>
  <c r="Q184" i="56"/>
  <c r="G48" i="45" s="1"/>
  <c r="BF48" i="45" s="1"/>
  <c r="P184" i="56"/>
  <c r="N184" i="56"/>
  <c r="F48" i="45" s="1"/>
  <c r="BE48" i="45" s="1"/>
  <c r="M184" i="56"/>
  <c r="E48" i="45" s="1"/>
  <c r="BD48" i="45" s="1"/>
  <c r="L184" i="56"/>
  <c r="D48" i="45" s="1"/>
  <c r="BC48" i="45" s="1"/>
  <c r="K184" i="56"/>
  <c r="C48" i="45" s="1"/>
  <c r="BB48" i="45" s="1"/>
  <c r="J184" i="56"/>
  <c r="I184" i="56"/>
  <c r="H184" i="56"/>
  <c r="G184" i="56"/>
  <c r="W183" i="56"/>
  <c r="M47" i="45" s="1"/>
  <c r="V183" i="56"/>
  <c r="L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V178" i="56"/>
  <c r="W177" i="56"/>
  <c r="V177" i="56"/>
  <c r="U177" i="56"/>
  <c r="T177" i="56"/>
  <c r="S177" i="56"/>
  <c r="R177" i="56"/>
  <c r="Q177" i="56"/>
  <c r="P177" i="56"/>
  <c r="N177" i="56"/>
  <c r="M177" i="56"/>
  <c r="L177" i="56"/>
  <c r="W175" i="56"/>
  <c r="V175" i="56"/>
  <c r="U175" i="56"/>
  <c r="T175" i="56"/>
  <c r="S175" i="56"/>
  <c r="R175" i="56"/>
  <c r="Q175" i="56"/>
  <c r="P175" i="56"/>
  <c r="N175" i="56"/>
  <c r="M175" i="56"/>
  <c r="L175" i="56"/>
  <c r="K175" i="56"/>
  <c r="J175" i="56"/>
  <c r="I175" i="56"/>
  <c r="H175" i="56"/>
  <c r="G175" i="56"/>
  <c r="W174" i="56"/>
  <c r="V174" i="56"/>
  <c r="U174" i="56"/>
  <c r="T174" i="56"/>
  <c r="S174" i="56"/>
  <c r="R174" i="56"/>
  <c r="Q174" i="56"/>
  <c r="P174" i="56"/>
  <c r="N174" i="56"/>
  <c r="M174" i="56"/>
  <c r="L174" i="56"/>
  <c r="K174" i="56"/>
  <c r="J174" i="56"/>
  <c r="I174" i="56"/>
  <c r="H174" i="56"/>
  <c r="G174" i="56"/>
  <c r="W165" i="56"/>
  <c r="V165" i="56"/>
  <c r="U165" i="56"/>
  <c r="T165" i="56"/>
  <c r="S165" i="56"/>
  <c r="R165" i="56"/>
  <c r="Q165" i="56"/>
  <c r="P165" i="56"/>
  <c r="N165" i="56"/>
  <c r="M165" i="56"/>
  <c r="L165" i="56"/>
  <c r="V164" i="56"/>
  <c r="W163" i="56"/>
  <c r="V163" i="56"/>
  <c r="U163" i="56"/>
  <c r="T163" i="56"/>
  <c r="S163" i="56"/>
  <c r="R163" i="56"/>
  <c r="Q163" i="56"/>
  <c r="P163" i="56"/>
  <c r="N163" i="56"/>
  <c r="M163" i="56"/>
  <c r="L163" i="56"/>
  <c r="K163" i="56"/>
  <c r="J163" i="56"/>
  <c r="I163" i="56"/>
  <c r="H163" i="56"/>
  <c r="G163" i="56"/>
  <c r="W162" i="56"/>
  <c r="V162" i="56"/>
  <c r="U162" i="56"/>
  <c r="T162" i="56"/>
  <c r="S162" i="56"/>
  <c r="R162" i="56"/>
  <c r="Q162" i="56"/>
  <c r="P162" i="56"/>
  <c r="N162" i="56"/>
  <c r="M162" i="56"/>
  <c r="L162" i="56"/>
  <c r="K162" i="56"/>
  <c r="J162" i="56"/>
  <c r="I162" i="56"/>
  <c r="H162" i="56"/>
  <c r="G162" i="56"/>
  <c r="Q154" i="56"/>
  <c r="W153" i="56"/>
  <c r="V153" i="56"/>
  <c r="U153" i="56"/>
  <c r="T153" i="56"/>
  <c r="S153" i="56"/>
  <c r="R153" i="56"/>
  <c r="Q153" i="56"/>
  <c r="P153" i="56"/>
  <c r="N153" i="56"/>
  <c r="M153" i="56"/>
  <c r="L153" i="56"/>
  <c r="V152" i="56"/>
  <c r="W151" i="56"/>
  <c r="V151" i="56"/>
  <c r="U151" i="56"/>
  <c r="T151" i="56"/>
  <c r="S151" i="56"/>
  <c r="R151" i="56"/>
  <c r="Q151" i="56"/>
  <c r="P151" i="56"/>
  <c r="N151" i="56"/>
  <c r="M151" i="56"/>
  <c r="L151" i="56"/>
  <c r="K151" i="56"/>
  <c r="J151" i="56"/>
  <c r="I151" i="56"/>
  <c r="H151" i="56"/>
  <c r="G151" i="56"/>
  <c r="W150" i="56"/>
  <c r="V150" i="56"/>
  <c r="U150" i="56"/>
  <c r="T150" i="56"/>
  <c r="S150" i="56"/>
  <c r="R150" i="56"/>
  <c r="Q150" i="56"/>
  <c r="P150" i="56"/>
  <c r="N150" i="56"/>
  <c r="M150" i="56"/>
  <c r="L150" i="56"/>
  <c r="K150" i="56"/>
  <c r="J150" i="56"/>
  <c r="I150" i="56"/>
  <c r="H150" i="56"/>
  <c r="G150" i="56"/>
  <c r="Q142" i="56"/>
  <c r="P142" i="56"/>
  <c r="W141" i="56"/>
  <c r="V141" i="56"/>
  <c r="U141" i="56"/>
  <c r="T141" i="56"/>
  <c r="S141" i="56"/>
  <c r="R141" i="56"/>
  <c r="Q141" i="56"/>
  <c r="P141" i="56"/>
  <c r="M141" i="56"/>
  <c r="L141" i="56"/>
  <c r="Q140" i="56"/>
  <c r="W139" i="56"/>
  <c r="V139" i="56"/>
  <c r="U139" i="56"/>
  <c r="T139" i="56"/>
  <c r="S139" i="56"/>
  <c r="R139" i="56"/>
  <c r="Q139" i="56"/>
  <c r="P139" i="56"/>
  <c r="N139" i="56"/>
  <c r="M139" i="56"/>
  <c r="L139" i="56"/>
  <c r="K139" i="56"/>
  <c r="J139" i="56"/>
  <c r="I139" i="56"/>
  <c r="H139" i="56"/>
  <c r="G139" i="56"/>
  <c r="W138" i="56"/>
  <c r="V138" i="56"/>
  <c r="U138" i="56"/>
  <c r="T138" i="56"/>
  <c r="S138" i="56"/>
  <c r="R138" i="56"/>
  <c r="Q138" i="56"/>
  <c r="P138" i="56"/>
  <c r="N138" i="56"/>
  <c r="M138" i="56"/>
  <c r="L138" i="56"/>
  <c r="K138" i="56"/>
  <c r="J138" i="56"/>
  <c r="I138" i="56"/>
  <c r="H138" i="56"/>
  <c r="G138" i="56"/>
  <c r="K130" i="56"/>
  <c r="W129" i="56"/>
  <c r="V129" i="56"/>
  <c r="U129" i="56"/>
  <c r="T129" i="56"/>
  <c r="S129" i="56"/>
  <c r="R129" i="56"/>
  <c r="Q129" i="56"/>
  <c r="P129" i="56"/>
  <c r="M129" i="56"/>
  <c r="L129" i="56"/>
  <c r="K128" i="56"/>
  <c r="W127" i="56"/>
  <c r="V127" i="56"/>
  <c r="U127" i="56"/>
  <c r="T127" i="56"/>
  <c r="S127" i="56"/>
  <c r="R127" i="56"/>
  <c r="Q127" i="56"/>
  <c r="P127" i="56"/>
  <c r="N127" i="56"/>
  <c r="M127" i="56"/>
  <c r="L127" i="56"/>
  <c r="K127" i="56"/>
  <c r="J127" i="56"/>
  <c r="I127" i="56"/>
  <c r="H127" i="56"/>
  <c r="G127" i="56"/>
  <c r="W126" i="56"/>
  <c r="V126" i="56"/>
  <c r="U126" i="56"/>
  <c r="T126" i="56"/>
  <c r="S126" i="56"/>
  <c r="R126" i="56"/>
  <c r="Q126" i="56"/>
  <c r="P126" i="56"/>
  <c r="N126" i="56"/>
  <c r="M126" i="56"/>
  <c r="L126" i="56"/>
  <c r="K126" i="56"/>
  <c r="J126" i="56"/>
  <c r="I126" i="56"/>
  <c r="H126" i="56"/>
  <c r="G126" i="56"/>
  <c r="W117" i="56"/>
  <c r="V117" i="56"/>
  <c r="U117" i="56"/>
  <c r="T117" i="56"/>
  <c r="S117" i="56"/>
  <c r="R117" i="56"/>
  <c r="Q117" i="56"/>
  <c r="P117" i="56"/>
  <c r="N117" i="56"/>
  <c r="M117" i="56"/>
  <c r="W115" i="56"/>
  <c r="V115" i="56"/>
  <c r="U115" i="56"/>
  <c r="T115" i="56"/>
  <c r="S115" i="56"/>
  <c r="R115" i="56"/>
  <c r="Q115" i="56"/>
  <c r="P115" i="56"/>
  <c r="N115" i="56"/>
  <c r="M115" i="56"/>
  <c r="L115" i="56"/>
  <c r="K115" i="56"/>
  <c r="J115" i="56"/>
  <c r="I115" i="56"/>
  <c r="H115" i="56"/>
  <c r="G115" i="56"/>
  <c r="W114" i="56"/>
  <c r="V114" i="56"/>
  <c r="U114" i="56"/>
  <c r="T114" i="56"/>
  <c r="S114" i="56"/>
  <c r="R114" i="56"/>
  <c r="Q114" i="56"/>
  <c r="P114" i="56"/>
  <c r="N114" i="56"/>
  <c r="M114" i="56"/>
  <c r="L114" i="56"/>
  <c r="K114" i="56"/>
  <c r="J114" i="56"/>
  <c r="I114" i="56"/>
  <c r="H114" i="56"/>
  <c r="G114" i="56"/>
  <c r="W105" i="56"/>
  <c r="V105" i="56"/>
  <c r="U105" i="56"/>
  <c r="T105" i="56"/>
  <c r="S105" i="56"/>
  <c r="R105" i="56"/>
  <c r="Q105" i="56"/>
  <c r="P105" i="56"/>
  <c r="M105" i="56"/>
  <c r="Q104" i="56"/>
  <c r="W103" i="56"/>
  <c r="V103" i="56"/>
  <c r="U103" i="56"/>
  <c r="T103" i="56"/>
  <c r="S103" i="56"/>
  <c r="R103" i="56"/>
  <c r="Q103" i="56"/>
  <c r="P103" i="56"/>
  <c r="N103" i="56"/>
  <c r="M103" i="56"/>
  <c r="L103" i="56"/>
  <c r="K103" i="56"/>
  <c r="J103" i="56"/>
  <c r="I103" i="56"/>
  <c r="H103" i="56"/>
  <c r="G103" i="56"/>
  <c r="W102" i="56"/>
  <c r="V102" i="56"/>
  <c r="U102" i="56"/>
  <c r="T102" i="56"/>
  <c r="S102" i="56"/>
  <c r="R102" i="56"/>
  <c r="Q102" i="56"/>
  <c r="P102" i="56"/>
  <c r="N102" i="56"/>
  <c r="M102" i="56"/>
  <c r="L102" i="56"/>
  <c r="K102" i="56"/>
  <c r="J102" i="56"/>
  <c r="I102" i="56"/>
  <c r="H102" i="56"/>
  <c r="G102" i="56"/>
  <c r="P94" i="56"/>
  <c r="K94" i="56"/>
  <c r="W93" i="56"/>
  <c r="V93" i="56"/>
  <c r="U93" i="56"/>
  <c r="T93" i="56"/>
  <c r="S93" i="56"/>
  <c r="R93" i="56"/>
  <c r="Q93" i="56"/>
  <c r="P93" i="56"/>
  <c r="M93" i="56"/>
  <c r="K92" i="56"/>
  <c r="W91" i="56"/>
  <c r="V91" i="56"/>
  <c r="U91" i="56"/>
  <c r="T91" i="56"/>
  <c r="S91" i="56"/>
  <c r="R91" i="56"/>
  <c r="Q91" i="56"/>
  <c r="P91" i="56"/>
  <c r="N91" i="56"/>
  <c r="M91" i="56"/>
  <c r="L91" i="56"/>
  <c r="K91" i="56"/>
  <c r="J91" i="56"/>
  <c r="I91" i="56"/>
  <c r="H91" i="56"/>
  <c r="G91" i="56"/>
  <c r="W90" i="56"/>
  <c r="V90" i="56"/>
  <c r="U90" i="56"/>
  <c r="T90" i="56"/>
  <c r="S90" i="56"/>
  <c r="R90" i="56"/>
  <c r="Q90" i="56"/>
  <c r="P90" i="56"/>
  <c r="N90" i="56"/>
  <c r="M90" i="56"/>
  <c r="L90" i="56"/>
  <c r="K90" i="56"/>
  <c r="J90" i="56"/>
  <c r="I90" i="56"/>
  <c r="H90" i="56"/>
  <c r="G90" i="56"/>
  <c r="W81" i="56"/>
  <c r="V81" i="56"/>
  <c r="U81" i="56"/>
  <c r="T81" i="56"/>
  <c r="S81" i="56"/>
  <c r="R81" i="56"/>
  <c r="Q81" i="56"/>
  <c r="P81" i="56"/>
  <c r="N81" i="56"/>
  <c r="M81" i="56"/>
  <c r="L81" i="56"/>
  <c r="G80" i="56"/>
  <c r="W79" i="56"/>
  <c r="V79" i="56"/>
  <c r="U79" i="56"/>
  <c r="T79" i="56"/>
  <c r="S79" i="56"/>
  <c r="R79" i="56"/>
  <c r="Q79" i="56"/>
  <c r="P79" i="56"/>
  <c r="N79" i="56"/>
  <c r="M79" i="56"/>
  <c r="L79" i="56"/>
  <c r="K79" i="56"/>
  <c r="J79" i="56"/>
  <c r="I79" i="56"/>
  <c r="H79" i="56"/>
  <c r="G79" i="56"/>
  <c r="W78" i="56"/>
  <c r="V78" i="56"/>
  <c r="U78" i="56"/>
  <c r="T78" i="56"/>
  <c r="S78" i="56"/>
  <c r="R78" i="56"/>
  <c r="Q78" i="56"/>
  <c r="P78" i="56"/>
  <c r="N78" i="56"/>
  <c r="M78" i="56"/>
  <c r="L78" i="56"/>
  <c r="K78" i="56"/>
  <c r="J78" i="56"/>
  <c r="I78" i="56"/>
  <c r="H78" i="56"/>
  <c r="G78" i="56"/>
  <c r="V70" i="56"/>
  <c r="W69" i="56"/>
  <c r="V69" i="56"/>
  <c r="U69" i="56"/>
  <c r="T69" i="56"/>
  <c r="S69" i="56"/>
  <c r="R69" i="56"/>
  <c r="Q69" i="56"/>
  <c r="P69" i="56"/>
  <c r="M69" i="56"/>
  <c r="V68" i="56"/>
  <c r="W67" i="56"/>
  <c r="V67" i="56"/>
  <c r="U67" i="56"/>
  <c r="T67" i="56"/>
  <c r="S67" i="56"/>
  <c r="R67" i="56"/>
  <c r="Q67" i="56"/>
  <c r="P67" i="56"/>
  <c r="N67" i="56"/>
  <c r="M67" i="56"/>
  <c r="L67" i="56"/>
  <c r="K67" i="56"/>
  <c r="J67" i="56"/>
  <c r="I67" i="56"/>
  <c r="H67" i="56"/>
  <c r="G67" i="56"/>
  <c r="W66" i="56"/>
  <c r="V66" i="56"/>
  <c r="U66" i="56"/>
  <c r="T66" i="56"/>
  <c r="S66" i="56"/>
  <c r="R66" i="56"/>
  <c r="Q66" i="56"/>
  <c r="P66" i="56"/>
  <c r="N66" i="56"/>
  <c r="M66" i="56"/>
  <c r="L66" i="56"/>
  <c r="K66" i="56"/>
  <c r="J66" i="56"/>
  <c r="I66" i="56"/>
  <c r="H66" i="56"/>
  <c r="G66" i="56"/>
  <c r="Q58" i="56"/>
  <c r="W57" i="56"/>
  <c r="V57" i="56"/>
  <c r="U57" i="56"/>
  <c r="T57" i="56"/>
  <c r="S57" i="56"/>
  <c r="R57" i="56"/>
  <c r="Q57" i="56"/>
  <c r="P57" i="56"/>
  <c r="M57" i="56"/>
  <c r="L57" i="56"/>
  <c r="Q56" i="56"/>
  <c r="P56" i="56"/>
  <c r="W55" i="56"/>
  <c r="V55" i="56"/>
  <c r="U55" i="56"/>
  <c r="T55" i="56"/>
  <c r="S55" i="56"/>
  <c r="R55" i="56"/>
  <c r="Q55" i="56"/>
  <c r="P55" i="56"/>
  <c r="N55" i="56"/>
  <c r="M55" i="56"/>
  <c r="L55" i="56"/>
  <c r="K55" i="56"/>
  <c r="J55" i="56"/>
  <c r="I55" i="56"/>
  <c r="H55" i="56"/>
  <c r="G55" i="56"/>
  <c r="W54" i="56"/>
  <c r="V54" i="56"/>
  <c r="U54" i="56"/>
  <c r="T54" i="56"/>
  <c r="S54" i="56"/>
  <c r="R54" i="56"/>
  <c r="Q54" i="56"/>
  <c r="P54" i="56"/>
  <c r="N54" i="56"/>
  <c r="M54" i="56"/>
  <c r="L54" i="56"/>
  <c r="K54" i="56"/>
  <c r="J54" i="56"/>
  <c r="I54" i="56"/>
  <c r="H54" i="56"/>
  <c r="G54" i="56"/>
  <c r="K46" i="56"/>
  <c r="W45" i="56"/>
  <c r="V45" i="56"/>
  <c r="U45" i="56"/>
  <c r="T45" i="56"/>
  <c r="S45" i="56"/>
  <c r="R45" i="56"/>
  <c r="Q45" i="56"/>
  <c r="P45" i="56"/>
  <c r="N45" i="56"/>
  <c r="M45" i="56"/>
  <c r="K44" i="56"/>
  <c r="G44" i="56"/>
  <c r="W43" i="56"/>
  <c r="V43" i="56"/>
  <c r="U43" i="56"/>
  <c r="T43" i="56"/>
  <c r="S43" i="56"/>
  <c r="R43" i="56"/>
  <c r="Q43" i="56"/>
  <c r="P43" i="56"/>
  <c r="N43" i="56"/>
  <c r="M43" i="56"/>
  <c r="L43" i="56"/>
  <c r="K43" i="56"/>
  <c r="J43" i="56"/>
  <c r="I43" i="56"/>
  <c r="H43" i="56"/>
  <c r="G43" i="56"/>
  <c r="W42" i="56"/>
  <c r="V42" i="56"/>
  <c r="U42" i="56"/>
  <c r="T42" i="56"/>
  <c r="S42" i="56"/>
  <c r="R42" i="56"/>
  <c r="Q42" i="56"/>
  <c r="P42" i="56"/>
  <c r="N42" i="56"/>
  <c r="M42" i="56"/>
  <c r="L42" i="56"/>
  <c r="K42" i="56"/>
  <c r="J42" i="56"/>
  <c r="I42" i="56"/>
  <c r="H42" i="56"/>
  <c r="G42" i="56"/>
  <c r="W33" i="56"/>
  <c r="V33" i="56"/>
  <c r="U33" i="56"/>
  <c r="T33" i="56"/>
  <c r="S33" i="56"/>
  <c r="R33" i="56"/>
  <c r="Q33" i="56"/>
  <c r="P33" i="56"/>
  <c r="N33" i="56"/>
  <c r="M33" i="56"/>
  <c r="W31" i="56"/>
  <c r="V31" i="56"/>
  <c r="U31" i="56"/>
  <c r="T31" i="56"/>
  <c r="S31" i="56"/>
  <c r="R31" i="56"/>
  <c r="Q31" i="56"/>
  <c r="P31" i="56"/>
  <c r="N31" i="56"/>
  <c r="M31" i="56"/>
  <c r="L31" i="56"/>
  <c r="K31" i="56"/>
  <c r="J31" i="56"/>
  <c r="I31" i="56"/>
  <c r="H31" i="56"/>
  <c r="G31" i="56"/>
  <c r="W30" i="56"/>
  <c r="V30" i="56"/>
  <c r="U30" i="56"/>
  <c r="T30" i="56"/>
  <c r="S30" i="56"/>
  <c r="R30" i="56"/>
  <c r="Q30" i="56"/>
  <c r="P30" i="56"/>
  <c r="N30" i="56"/>
  <c r="M30" i="56"/>
  <c r="L30" i="56"/>
  <c r="K30" i="56"/>
  <c r="J30" i="56"/>
  <c r="I30" i="56"/>
  <c r="H30" i="56"/>
  <c r="G30" i="56"/>
  <c r="V22" i="56"/>
  <c r="W21" i="56"/>
  <c r="V21" i="56"/>
  <c r="U21" i="56"/>
  <c r="T21" i="56"/>
  <c r="S21" i="56"/>
  <c r="R21" i="56"/>
  <c r="Q21" i="56"/>
  <c r="P21" i="56"/>
  <c r="M21" i="56"/>
  <c r="L21" i="56"/>
  <c r="V20" i="56"/>
  <c r="W19" i="56"/>
  <c r="V19" i="56"/>
  <c r="U19" i="56"/>
  <c r="T19" i="56"/>
  <c r="S19" i="56"/>
  <c r="R19" i="56"/>
  <c r="Q19" i="56"/>
  <c r="P19" i="56"/>
  <c r="N19" i="56"/>
  <c r="M19" i="56"/>
  <c r="L19" i="56"/>
  <c r="K19" i="56"/>
  <c r="J19" i="56"/>
  <c r="I19" i="56"/>
  <c r="H19" i="56"/>
  <c r="G19" i="56"/>
  <c r="W18" i="56"/>
  <c r="V18" i="56"/>
  <c r="U18" i="56"/>
  <c r="T18" i="56"/>
  <c r="S18" i="56"/>
  <c r="R18" i="56"/>
  <c r="Q18" i="56"/>
  <c r="P18" i="56"/>
  <c r="N18" i="56"/>
  <c r="M18" i="56"/>
  <c r="L18" i="56"/>
  <c r="K18" i="56"/>
  <c r="J18" i="56"/>
  <c r="I18" i="56"/>
  <c r="H18" i="56"/>
  <c r="G18" i="56"/>
  <c r="J189" i="55"/>
  <c r="I189" i="55"/>
  <c r="H189" i="55"/>
  <c r="G189" i="55"/>
  <c r="W184" i="55"/>
  <c r="M14" i="45" s="1"/>
  <c r="BL14" i="45" s="1"/>
  <c r="V184" i="55"/>
  <c r="L14" i="45" s="1"/>
  <c r="BK14" i="45" s="1"/>
  <c r="U184" i="55"/>
  <c r="K14" i="45" s="1"/>
  <c r="BJ14" i="45" s="1"/>
  <c r="T184" i="55"/>
  <c r="J14" i="45" s="1"/>
  <c r="BI14" i="45" s="1"/>
  <c r="S184" i="55"/>
  <c r="I14" i="45" s="1"/>
  <c r="BH14" i="45" s="1"/>
  <c r="R184" i="55"/>
  <c r="H14" i="45" s="1"/>
  <c r="BG14" i="45" s="1"/>
  <c r="Q184" i="55"/>
  <c r="G14" i="45" s="1"/>
  <c r="BF14" i="45" s="1"/>
  <c r="P184" i="55"/>
  <c r="N184" i="55"/>
  <c r="F14" i="45" s="1"/>
  <c r="BE14" i="45" s="1"/>
  <c r="M184" i="55"/>
  <c r="E14" i="45" s="1"/>
  <c r="BD14" i="45" s="1"/>
  <c r="L184" i="55"/>
  <c r="D14" i="45" s="1"/>
  <c r="BC14" i="45" s="1"/>
  <c r="K184" i="55"/>
  <c r="C14" i="45" s="1"/>
  <c r="BB14" i="45" s="1"/>
  <c r="J184" i="55"/>
  <c r="I184" i="55"/>
  <c r="H184" i="55"/>
  <c r="G184" i="55"/>
  <c r="W183" i="55"/>
  <c r="M13" i="45" s="1"/>
  <c r="BL13" i="45" s="1"/>
  <c r="V183" i="55"/>
  <c r="L13" i="45" s="1"/>
  <c r="U183" i="55"/>
  <c r="K13" i="45" s="1"/>
  <c r="T183" i="55"/>
  <c r="J13" i="45" s="1"/>
  <c r="S183" i="55"/>
  <c r="I13" i="45" s="1"/>
  <c r="R183" i="55"/>
  <c r="H13" i="45" s="1"/>
  <c r="Q183" i="55"/>
  <c r="G13" i="45" s="1"/>
  <c r="P183" i="55"/>
  <c r="N183" i="55"/>
  <c r="F13" i="45" s="1"/>
  <c r="M183" i="55"/>
  <c r="L183" i="55"/>
  <c r="K183" i="55"/>
  <c r="C13" i="45" s="1"/>
  <c r="J183" i="55"/>
  <c r="I183" i="55"/>
  <c r="H183" i="55"/>
  <c r="G183" i="55"/>
  <c r="W177" i="55"/>
  <c r="V177" i="55"/>
  <c r="U177" i="55"/>
  <c r="T177" i="55"/>
  <c r="S177" i="55"/>
  <c r="R177" i="55"/>
  <c r="Q177" i="55"/>
  <c r="P177" i="55"/>
  <c r="M177" i="55"/>
  <c r="V176" i="55"/>
  <c r="W175" i="55"/>
  <c r="V175" i="55"/>
  <c r="U175" i="55"/>
  <c r="T175" i="55"/>
  <c r="S175" i="55"/>
  <c r="R175" i="55"/>
  <c r="Q175" i="55"/>
  <c r="P175" i="55"/>
  <c r="N175" i="55"/>
  <c r="M175" i="55"/>
  <c r="L175" i="55"/>
  <c r="K175" i="55"/>
  <c r="J175" i="55"/>
  <c r="I175" i="55"/>
  <c r="H175" i="55"/>
  <c r="G175" i="55"/>
  <c r="W174" i="55"/>
  <c r="V174" i="55"/>
  <c r="U174" i="55"/>
  <c r="T174" i="55"/>
  <c r="S174" i="55"/>
  <c r="R174" i="55"/>
  <c r="Q174" i="55"/>
  <c r="P174" i="55"/>
  <c r="N174" i="55"/>
  <c r="M174" i="55"/>
  <c r="L174" i="55"/>
  <c r="K174" i="55"/>
  <c r="J174" i="55"/>
  <c r="I174" i="55"/>
  <c r="H174" i="55"/>
  <c r="G174" i="55"/>
  <c r="Q166" i="55"/>
  <c r="W165" i="55"/>
  <c r="V165" i="55"/>
  <c r="U165" i="55"/>
  <c r="T165" i="55"/>
  <c r="S165" i="55"/>
  <c r="R165" i="55"/>
  <c r="Q165" i="55"/>
  <c r="P165" i="55"/>
  <c r="M165" i="55"/>
  <c r="Q164" i="55"/>
  <c r="P164" i="55"/>
  <c r="W163" i="55"/>
  <c r="V163" i="55"/>
  <c r="U163" i="55"/>
  <c r="T163" i="55"/>
  <c r="S163" i="55"/>
  <c r="R163" i="55"/>
  <c r="Q163" i="55"/>
  <c r="P163" i="55"/>
  <c r="N163" i="55"/>
  <c r="M163" i="55"/>
  <c r="L163" i="55"/>
  <c r="K163" i="55"/>
  <c r="J163" i="55"/>
  <c r="I163" i="55"/>
  <c r="H163" i="55"/>
  <c r="G163" i="55"/>
  <c r="W162" i="55"/>
  <c r="V162" i="55"/>
  <c r="U162" i="55"/>
  <c r="T162" i="55"/>
  <c r="S162" i="55"/>
  <c r="R162" i="55"/>
  <c r="Q162" i="55"/>
  <c r="P162" i="55"/>
  <c r="N162" i="55"/>
  <c r="M162" i="55"/>
  <c r="L162" i="55"/>
  <c r="K162" i="55"/>
  <c r="J162" i="55"/>
  <c r="I162" i="55"/>
  <c r="H162" i="55"/>
  <c r="G162" i="55"/>
  <c r="K154" i="55"/>
  <c r="G154" i="55"/>
  <c r="W153" i="55"/>
  <c r="V153" i="55"/>
  <c r="U153" i="55"/>
  <c r="T153" i="55"/>
  <c r="S153" i="55"/>
  <c r="R153" i="55"/>
  <c r="Q153" i="55"/>
  <c r="P153" i="55"/>
  <c r="N153" i="55"/>
  <c r="M153" i="55"/>
  <c r="K152" i="55"/>
  <c r="G152" i="55"/>
  <c r="W151" i="55"/>
  <c r="V151" i="55"/>
  <c r="U151" i="55"/>
  <c r="T151" i="55"/>
  <c r="S151" i="55"/>
  <c r="R151" i="55"/>
  <c r="Q151" i="55"/>
  <c r="P151" i="55"/>
  <c r="N151" i="55"/>
  <c r="M151" i="55"/>
  <c r="L151" i="55"/>
  <c r="K151" i="55"/>
  <c r="J151" i="55"/>
  <c r="I151" i="55"/>
  <c r="H151" i="55"/>
  <c r="G151" i="55"/>
  <c r="W150" i="55"/>
  <c r="V150" i="55"/>
  <c r="U150" i="55"/>
  <c r="T150" i="55"/>
  <c r="S150" i="55"/>
  <c r="R150" i="55"/>
  <c r="Q150" i="55"/>
  <c r="P150" i="55"/>
  <c r="N150" i="55"/>
  <c r="M150" i="55"/>
  <c r="L150" i="55"/>
  <c r="K150" i="55"/>
  <c r="J150" i="55"/>
  <c r="I150" i="55"/>
  <c r="H150" i="55"/>
  <c r="G150" i="55"/>
  <c r="W141" i="55"/>
  <c r="V141" i="55"/>
  <c r="U141" i="55"/>
  <c r="T141" i="55"/>
  <c r="S141" i="55"/>
  <c r="R141" i="55"/>
  <c r="Q141" i="55"/>
  <c r="P141" i="55"/>
  <c r="N141" i="55"/>
  <c r="M141" i="55"/>
  <c r="L141" i="55"/>
  <c r="G140" i="55"/>
  <c r="W139" i="55"/>
  <c r="V139" i="55"/>
  <c r="U139" i="55"/>
  <c r="T139" i="55"/>
  <c r="S139" i="55"/>
  <c r="R139" i="55"/>
  <c r="Q139" i="55"/>
  <c r="P139" i="55"/>
  <c r="N139" i="55"/>
  <c r="M139" i="55"/>
  <c r="L139" i="55"/>
  <c r="K139" i="55"/>
  <c r="J139" i="55"/>
  <c r="I139" i="55"/>
  <c r="H139" i="55"/>
  <c r="G139" i="55"/>
  <c r="W138" i="55"/>
  <c r="V138" i="55"/>
  <c r="U138" i="55"/>
  <c r="T138" i="55"/>
  <c r="S138" i="55"/>
  <c r="R138" i="55"/>
  <c r="Q138" i="55"/>
  <c r="P138" i="55"/>
  <c r="N138" i="55"/>
  <c r="M138" i="55"/>
  <c r="L138" i="55"/>
  <c r="K138" i="55"/>
  <c r="J138" i="55"/>
  <c r="I138" i="55"/>
  <c r="H138" i="55"/>
  <c r="G138" i="55"/>
  <c r="V130" i="55"/>
  <c r="Q128" i="55"/>
  <c r="W127" i="55"/>
  <c r="V127" i="55"/>
  <c r="U127" i="55"/>
  <c r="T127" i="55"/>
  <c r="S127" i="55"/>
  <c r="R127" i="55"/>
  <c r="Q127" i="55"/>
  <c r="P127" i="55"/>
  <c r="N127" i="55"/>
  <c r="M127" i="55"/>
  <c r="L127" i="55"/>
  <c r="K127" i="55"/>
  <c r="J127" i="55"/>
  <c r="I127" i="55"/>
  <c r="H127" i="55"/>
  <c r="G127" i="55"/>
  <c r="W126" i="55"/>
  <c r="V126" i="55"/>
  <c r="U126" i="55"/>
  <c r="T126" i="55"/>
  <c r="S126" i="55"/>
  <c r="R126" i="55"/>
  <c r="Q126" i="55"/>
  <c r="P126" i="55"/>
  <c r="N126" i="55"/>
  <c r="M126" i="55"/>
  <c r="L126" i="55"/>
  <c r="K126" i="55"/>
  <c r="J126" i="55"/>
  <c r="I126" i="55"/>
  <c r="H126" i="55"/>
  <c r="G126" i="55"/>
  <c r="P118" i="55"/>
  <c r="K118" i="55"/>
  <c r="W117" i="55"/>
  <c r="V117" i="55"/>
  <c r="U117" i="55"/>
  <c r="T117" i="55"/>
  <c r="S117" i="55"/>
  <c r="R117" i="55"/>
  <c r="Q117" i="55"/>
  <c r="P117" i="55"/>
  <c r="M117" i="55"/>
  <c r="L117" i="55"/>
  <c r="P116" i="55"/>
  <c r="K116" i="55"/>
  <c r="W115" i="55"/>
  <c r="V115" i="55"/>
  <c r="U115" i="55"/>
  <c r="T115" i="55"/>
  <c r="S115" i="55"/>
  <c r="R115" i="55"/>
  <c r="Q115" i="55"/>
  <c r="P115" i="55"/>
  <c r="N115" i="55"/>
  <c r="M115" i="55"/>
  <c r="L115" i="55"/>
  <c r="K115" i="55"/>
  <c r="J115" i="55"/>
  <c r="I115" i="55"/>
  <c r="H115" i="55"/>
  <c r="G115" i="55"/>
  <c r="W114" i="55"/>
  <c r="V114" i="55"/>
  <c r="U114" i="55"/>
  <c r="T114" i="55"/>
  <c r="S114" i="55"/>
  <c r="R114" i="55"/>
  <c r="Q114" i="55"/>
  <c r="P114" i="55"/>
  <c r="N114" i="55"/>
  <c r="M114" i="55"/>
  <c r="L114" i="55"/>
  <c r="K114" i="55"/>
  <c r="J114" i="55"/>
  <c r="I114" i="55"/>
  <c r="H114" i="55"/>
  <c r="G114" i="55"/>
  <c r="G106" i="55"/>
  <c r="W105" i="55"/>
  <c r="V105" i="55"/>
  <c r="U105" i="55"/>
  <c r="T105" i="55"/>
  <c r="S105" i="55"/>
  <c r="R105" i="55"/>
  <c r="Q105" i="55"/>
  <c r="P105" i="55"/>
  <c r="N105" i="55"/>
  <c r="M105" i="55"/>
  <c r="L105" i="55"/>
  <c r="K104" i="55"/>
  <c r="G104" i="55"/>
  <c r="W103" i="55"/>
  <c r="V103" i="55"/>
  <c r="U103" i="55"/>
  <c r="T103" i="55"/>
  <c r="S103" i="55"/>
  <c r="R103" i="55"/>
  <c r="Q103" i="55"/>
  <c r="P103" i="55"/>
  <c r="N103" i="55"/>
  <c r="M103" i="55"/>
  <c r="L103" i="55"/>
  <c r="K103" i="55"/>
  <c r="J103" i="55"/>
  <c r="I103" i="55"/>
  <c r="H103" i="55"/>
  <c r="G103" i="55"/>
  <c r="W102" i="55"/>
  <c r="V102" i="55"/>
  <c r="U102" i="55"/>
  <c r="T102" i="55"/>
  <c r="S102" i="55"/>
  <c r="R102" i="55"/>
  <c r="Q102" i="55"/>
  <c r="P102" i="55"/>
  <c r="N102" i="55"/>
  <c r="M102" i="55"/>
  <c r="L102" i="55"/>
  <c r="K102" i="55"/>
  <c r="J102" i="55"/>
  <c r="I102" i="55"/>
  <c r="H102" i="55"/>
  <c r="G102" i="55"/>
  <c r="W93" i="55"/>
  <c r="V93" i="55"/>
  <c r="U93" i="55"/>
  <c r="T93" i="55"/>
  <c r="S93" i="55"/>
  <c r="R93" i="55"/>
  <c r="Q93" i="55"/>
  <c r="P93" i="55"/>
  <c r="N93" i="55"/>
  <c r="M93" i="55"/>
  <c r="V92" i="55"/>
  <c r="W91" i="55"/>
  <c r="V91" i="55"/>
  <c r="U91" i="55"/>
  <c r="T91" i="55"/>
  <c r="S91" i="55"/>
  <c r="R91" i="55"/>
  <c r="Q91" i="55"/>
  <c r="P91" i="55"/>
  <c r="N91" i="55"/>
  <c r="M91" i="55"/>
  <c r="L91" i="55"/>
  <c r="K91" i="55"/>
  <c r="J91" i="55"/>
  <c r="I91" i="55"/>
  <c r="H91" i="55"/>
  <c r="G91" i="55"/>
  <c r="W90" i="55"/>
  <c r="V90" i="55"/>
  <c r="U90" i="55"/>
  <c r="T90" i="55"/>
  <c r="S90" i="55"/>
  <c r="R90" i="55"/>
  <c r="Q90" i="55"/>
  <c r="P90" i="55"/>
  <c r="N90" i="55"/>
  <c r="M90" i="55"/>
  <c r="L90" i="55"/>
  <c r="K90" i="55"/>
  <c r="J90" i="55"/>
  <c r="I90" i="55"/>
  <c r="H90" i="55"/>
  <c r="G90" i="55"/>
  <c r="V82" i="55"/>
  <c r="Q82" i="55"/>
  <c r="W81" i="55"/>
  <c r="V81" i="55"/>
  <c r="U81" i="55"/>
  <c r="T81" i="55"/>
  <c r="S81" i="55"/>
  <c r="R81" i="55"/>
  <c r="Q81" i="55"/>
  <c r="P81" i="55"/>
  <c r="M81" i="55"/>
  <c r="Q80" i="55"/>
  <c r="P80" i="55"/>
  <c r="W79" i="55"/>
  <c r="V79" i="55"/>
  <c r="U79" i="55"/>
  <c r="T79" i="55"/>
  <c r="S79" i="55"/>
  <c r="R79" i="55"/>
  <c r="Q79" i="55"/>
  <c r="P79" i="55"/>
  <c r="N79" i="55"/>
  <c r="M79" i="55"/>
  <c r="L79" i="55"/>
  <c r="K79" i="55"/>
  <c r="J79" i="55"/>
  <c r="I79" i="55"/>
  <c r="H79" i="55"/>
  <c r="G79" i="55"/>
  <c r="W78" i="55"/>
  <c r="V78" i="55"/>
  <c r="U78" i="55"/>
  <c r="T78" i="55"/>
  <c r="S78" i="55"/>
  <c r="R78" i="55"/>
  <c r="Q78" i="55"/>
  <c r="P78" i="55"/>
  <c r="N78" i="55"/>
  <c r="M78" i="55"/>
  <c r="L78" i="55"/>
  <c r="K78" i="55"/>
  <c r="J78" i="55"/>
  <c r="I78" i="55"/>
  <c r="H78" i="55"/>
  <c r="G78" i="55"/>
  <c r="P70" i="55"/>
  <c r="K70" i="55"/>
  <c r="G70" i="55"/>
  <c r="W69" i="55"/>
  <c r="V69" i="55"/>
  <c r="U69" i="55"/>
  <c r="T69" i="55"/>
  <c r="S69" i="55"/>
  <c r="R69" i="55"/>
  <c r="Q69" i="55"/>
  <c r="P69" i="55"/>
  <c r="M69" i="55"/>
  <c r="K68" i="55"/>
  <c r="G68" i="55"/>
  <c r="W67" i="55"/>
  <c r="V67" i="55"/>
  <c r="U67" i="55"/>
  <c r="T67" i="55"/>
  <c r="S67" i="55"/>
  <c r="R67" i="55"/>
  <c r="Q67" i="55"/>
  <c r="P67" i="55"/>
  <c r="N67" i="55"/>
  <c r="M67" i="55"/>
  <c r="L67" i="55"/>
  <c r="K67" i="55"/>
  <c r="J67" i="55"/>
  <c r="I67" i="55"/>
  <c r="H67" i="55"/>
  <c r="G67" i="55"/>
  <c r="W66" i="55"/>
  <c r="V66" i="55"/>
  <c r="U66" i="55"/>
  <c r="T66" i="55"/>
  <c r="S66" i="55"/>
  <c r="R66" i="55"/>
  <c r="Q66" i="55"/>
  <c r="P66" i="55"/>
  <c r="N66" i="55"/>
  <c r="M66" i="55"/>
  <c r="L66" i="55"/>
  <c r="K66" i="55"/>
  <c r="J66" i="55"/>
  <c r="I66" i="55"/>
  <c r="H66" i="55"/>
  <c r="G66" i="55"/>
  <c r="V58" i="55"/>
  <c r="W57" i="55"/>
  <c r="V57" i="55"/>
  <c r="U57" i="55"/>
  <c r="T57" i="55"/>
  <c r="S57" i="55"/>
  <c r="R57" i="55"/>
  <c r="Q57" i="55"/>
  <c r="P57" i="55"/>
  <c r="N57" i="55"/>
  <c r="M57" i="55"/>
  <c r="V56" i="55"/>
  <c r="W55" i="55"/>
  <c r="V55" i="55"/>
  <c r="U55" i="55"/>
  <c r="T55" i="55"/>
  <c r="S55" i="55"/>
  <c r="R55" i="55"/>
  <c r="Q55" i="55"/>
  <c r="P55" i="55"/>
  <c r="N55" i="55"/>
  <c r="M55" i="55"/>
  <c r="L55" i="55"/>
  <c r="K55" i="55"/>
  <c r="J55" i="55"/>
  <c r="I55" i="55"/>
  <c r="H55" i="55"/>
  <c r="G55" i="55"/>
  <c r="W54" i="55"/>
  <c r="V54" i="55"/>
  <c r="U54" i="55"/>
  <c r="T54" i="55"/>
  <c r="S54" i="55"/>
  <c r="R54" i="55"/>
  <c r="Q54" i="55"/>
  <c r="P54" i="55"/>
  <c r="N54" i="55"/>
  <c r="M54" i="55"/>
  <c r="L54" i="55"/>
  <c r="K54" i="55"/>
  <c r="J54" i="55"/>
  <c r="I54" i="55"/>
  <c r="H54" i="55"/>
  <c r="G54" i="55"/>
  <c r="V46" i="55"/>
  <c r="Q46" i="55"/>
  <c r="W45" i="55"/>
  <c r="V45" i="55"/>
  <c r="U45" i="55"/>
  <c r="T45" i="55"/>
  <c r="S45" i="55"/>
  <c r="R45" i="55"/>
  <c r="Q45" i="55"/>
  <c r="P45" i="55"/>
  <c r="N45" i="55"/>
  <c r="M45" i="55"/>
  <c r="L45" i="55"/>
  <c r="V44" i="55"/>
  <c r="W43" i="55"/>
  <c r="V43" i="55"/>
  <c r="U43" i="55"/>
  <c r="T43" i="55"/>
  <c r="S43" i="55"/>
  <c r="R43" i="55"/>
  <c r="Q43" i="55"/>
  <c r="P43" i="55"/>
  <c r="N43" i="55"/>
  <c r="M43" i="55"/>
  <c r="L43" i="55"/>
  <c r="K43" i="55"/>
  <c r="J43" i="55"/>
  <c r="I43" i="55"/>
  <c r="H43" i="55"/>
  <c r="G43" i="55"/>
  <c r="W42" i="55"/>
  <c r="V42" i="55"/>
  <c r="U42" i="55"/>
  <c r="T42" i="55"/>
  <c r="S42" i="55"/>
  <c r="R42" i="55"/>
  <c r="Q42" i="55"/>
  <c r="P42" i="55"/>
  <c r="N42" i="55"/>
  <c r="M42" i="55"/>
  <c r="L42" i="55"/>
  <c r="K42" i="55"/>
  <c r="J42" i="55"/>
  <c r="I42" i="55"/>
  <c r="H42" i="55"/>
  <c r="G42" i="55"/>
  <c r="Q34" i="55"/>
  <c r="P34" i="55"/>
  <c r="W33" i="55"/>
  <c r="V33" i="55"/>
  <c r="U33" i="55"/>
  <c r="T33" i="55"/>
  <c r="S33" i="55"/>
  <c r="R33" i="55"/>
  <c r="Q33" i="55"/>
  <c r="P33" i="55"/>
  <c r="M33" i="55"/>
  <c r="L33" i="55"/>
  <c r="Q32" i="55"/>
  <c r="P32" i="55"/>
  <c r="W31" i="55"/>
  <c r="V31" i="55"/>
  <c r="U31" i="55"/>
  <c r="T31" i="55"/>
  <c r="S31" i="55"/>
  <c r="R31" i="55"/>
  <c r="Q31" i="55"/>
  <c r="P31" i="55"/>
  <c r="N31" i="55"/>
  <c r="M31" i="55"/>
  <c r="L31" i="55"/>
  <c r="K31" i="55"/>
  <c r="J31" i="55"/>
  <c r="I31" i="55"/>
  <c r="H31" i="55"/>
  <c r="G31" i="55"/>
  <c r="W30" i="55"/>
  <c r="V30" i="55"/>
  <c r="U30" i="55"/>
  <c r="T30" i="55"/>
  <c r="S30" i="55"/>
  <c r="R30" i="55"/>
  <c r="Q30" i="55"/>
  <c r="P30" i="55"/>
  <c r="N30" i="55"/>
  <c r="M30" i="55"/>
  <c r="L30" i="55"/>
  <c r="K30" i="55"/>
  <c r="J30" i="55"/>
  <c r="I30" i="55"/>
  <c r="H30" i="55"/>
  <c r="G30" i="55"/>
  <c r="P22" i="55"/>
  <c r="K22" i="55"/>
  <c r="G22" i="55"/>
  <c r="W21" i="55"/>
  <c r="V21" i="55"/>
  <c r="U21" i="55"/>
  <c r="T21" i="55"/>
  <c r="S21" i="55"/>
  <c r="R21" i="55"/>
  <c r="Q21" i="55"/>
  <c r="P21" i="55"/>
  <c r="N21" i="55"/>
  <c r="M21" i="55"/>
  <c r="P20" i="55"/>
  <c r="K20" i="55"/>
  <c r="G20" i="55"/>
  <c r="W19" i="55"/>
  <c r="V19" i="55"/>
  <c r="U19" i="55"/>
  <c r="T19" i="55"/>
  <c r="S19" i="55"/>
  <c r="R19" i="55"/>
  <c r="Q19" i="55"/>
  <c r="P19" i="55"/>
  <c r="N19" i="55"/>
  <c r="M19" i="55"/>
  <c r="L19" i="55"/>
  <c r="K19" i="55"/>
  <c r="J19" i="55"/>
  <c r="I19" i="55"/>
  <c r="H19" i="55"/>
  <c r="G19" i="55"/>
  <c r="W18" i="55"/>
  <c r="V18" i="55"/>
  <c r="U18" i="55"/>
  <c r="T18" i="55"/>
  <c r="S18" i="55"/>
  <c r="R18" i="55"/>
  <c r="Q18" i="55"/>
  <c r="P18" i="55"/>
  <c r="N18" i="55"/>
  <c r="M18" i="55"/>
  <c r="L18" i="55"/>
  <c r="K18" i="55"/>
  <c r="J18" i="55"/>
  <c r="I18" i="55"/>
  <c r="H18" i="55"/>
  <c r="G18" i="55"/>
  <c r="J189" i="53"/>
  <c r="I189" i="53"/>
  <c r="H189" i="53"/>
  <c r="G189" i="53"/>
  <c r="V178" i="53"/>
  <c r="Q178" i="53"/>
  <c r="P178" i="53"/>
  <c r="K178" i="53"/>
  <c r="G178" i="53"/>
  <c r="W177" i="53"/>
  <c r="V177" i="53"/>
  <c r="U177" i="53"/>
  <c r="T177" i="53"/>
  <c r="S177" i="53"/>
  <c r="R177" i="53"/>
  <c r="Q177" i="53"/>
  <c r="P177" i="53"/>
  <c r="N177" i="53"/>
  <c r="M177" i="53"/>
  <c r="L177" i="53"/>
  <c r="K177" i="53"/>
  <c r="V176" i="53"/>
  <c r="Q176" i="53"/>
  <c r="P176" i="53"/>
  <c r="K176" i="53"/>
  <c r="G176" i="53"/>
  <c r="W175" i="53"/>
  <c r="V175" i="53"/>
  <c r="U175" i="53"/>
  <c r="T175" i="53"/>
  <c r="S175" i="53"/>
  <c r="R175" i="53"/>
  <c r="Q175" i="53"/>
  <c r="P175" i="53"/>
  <c r="N175" i="53"/>
  <c r="M175" i="53"/>
  <c r="L175" i="53"/>
  <c r="K175" i="53"/>
  <c r="J175" i="53"/>
  <c r="I175" i="53"/>
  <c r="H175" i="53"/>
  <c r="G175" i="53"/>
  <c r="W174" i="53"/>
  <c r="V174" i="53"/>
  <c r="U174" i="53"/>
  <c r="T174" i="53"/>
  <c r="S174" i="53"/>
  <c r="R174" i="53"/>
  <c r="Q174" i="53"/>
  <c r="P174" i="53"/>
  <c r="N174" i="53"/>
  <c r="M174" i="53"/>
  <c r="L174" i="53"/>
  <c r="K174" i="53"/>
  <c r="J174" i="53"/>
  <c r="I174" i="53"/>
  <c r="H174" i="53"/>
  <c r="G174" i="53"/>
  <c r="W172" i="53"/>
  <c r="V172" i="53"/>
  <c r="U172" i="53"/>
  <c r="T172" i="53"/>
  <c r="S172" i="53"/>
  <c r="R172" i="53"/>
  <c r="Q172" i="53"/>
  <c r="P172" i="53"/>
  <c r="N172" i="53"/>
  <c r="M172" i="53"/>
  <c r="L172" i="53"/>
  <c r="K172" i="53"/>
  <c r="J172" i="53"/>
  <c r="I172" i="53"/>
  <c r="H172" i="53"/>
  <c r="G172" i="53"/>
  <c r="W171" i="53"/>
  <c r="V171" i="53"/>
  <c r="U171" i="53"/>
  <c r="T171" i="53"/>
  <c r="S171" i="53"/>
  <c r="R171" i="53"/>
  <c r="Q171" i="53"/>
  <c r="P171" i="53"/>
  <c r="N171" i="53"/>
  <c r="M171" i="53"/>
  <c r="L171" i="53"/>
  <c r="K171" i="53"/>
  <c r="J171" i="53"/>
  <c r="I171" i="53"/>
  <c r="H171" i="53"/>
  <c r="G171" i="53"/>
  <c r="V166" i="53"/>
  <c r="Q166" i="53"/>
  <c r="P166" i="53"/>
  <c r="K166" i="53"/>
  <c r="G166" i="53"/>
  <c r="W165" i="53"/>
  <c r="V165" i="53"/>
  <c r="U165" i="53"/>
  <c r="T165" i="53"/>
  <c r="S165" i="53"/>
  <c r="R165" i="53"/>
  <c r="Q165" i="53"/>
  <c r="P165" i="53"/>
  <c r="N165" i="53"/>
  <c r="M165" i="53"/>
  <c r="L165" i="53"/>
  <c r="K165" i="53"/>
  <c r="V164" i="53"/>
  <c r="Q164" i="53"/>
  <c r="P164" i="53"/>
  <c r="K164" i="53"/>
  <c r="G164" i="53"/>
  <c r="W163" i="53"/>
  <c r="V163" i="53"/>
  <c r="U163" i="53"/>
  <c r="T163" i="53"/>
  <c r="S163" i="53"/>
  <c r="R163" i="53"/>
  <c r="Q163" i="53"/>
  <c r="P163" i="53"/>
  <c r="N163" i="53"/>
  <c r="M163" i="53"/>
  <c r="L163" i="53"/>
  <c r="K163" i="53"/>
  <c r="J163" i="53"/>
  <c r="I163" i="53"/>
  <c r="H163" i="53"/>
  <c r="G163" i="53"/>
  <c r="W162" i="53"/>
  <c r="V162" i="53"/>
  <c r="U162" i="53"/>
  <c r="T162" i="53"/>
  <c r="S162" i="53"/>
  <c r="R162" i="53"/>
  <c r="Q162" i="53"/>
  <c r="P162" i="53"/>
  <c r="N162" i="53"/>
  <c r="M162" i="53"/>
  <c r="L162" i="53"/>
  <c r="K162" i="53"/>
  <c r="J162" i="53"/>
  <c r="I162" i="53"/>
  <c r="H162" i="53"/>
  <c r="G162" i="53"/>
  <c r="W160" i="53"/>
  <c r="V160" i="53"/>
  <c r="U160" i="53"/>
  <c r="T160" i="53"/>
  <c r="S160" i="53"/>
  <c r="R160" i="53"/>
  <c r="Q160" i="53"/>
  <c r="P160" i="53"/>
  <c r="N160" i="53"/>
  <c r="M160" i="53"/>
  <c r="L160" i="53"/>
  <c r="K160" i="53"/>
  <c r="J160" i="53"/>
  <c r="I160" i="53"/>
  <c r="H160" i="53"/>
  <c r="G160" i="53"/>
  <c r="W159" i="53"/>
  <c r="V159" i="53"/>
  <c r="U159" i="53"/>
  <c r="T159" i="53"/>
  <c r="S159" i="53"/>
  <c r="R159" i="53"/>
  <c r="Q159" i="53"/>
  <c r="P159" i="53"/>
  <c r="N159" i="53"/>
  <c r="M159" i="53"/>
  <c r="L159" i="53"/>
  <c r="K159" i="53"/>
  <c r="J159" i="53"/>
  <c r="I159" i="53"/>
  <c r="H159" i="53"/>
  <c r="G159" i="53"/>
  <c r="V154" i="53"/>
  <c r="Q154" i="53"/>
  <c r="P154" i="53"/>
  <c r="K154" i="53"/>
  <c r="G154" i="53"/>
  <c r="W153" i="53"/>
  <c r="V153" i="53"/>
  <c r="U153" i="53"/>
  <c r="T153" i="53"/>
  <c r="S153" i="53"/>
  <c r="R153" i="53"/>
  <c r="Q153" i="53"/>
  <c r="P153" i="53"/>
  <c r="N153" i="53"/>
  <c r="M153" i="53"/>
  <c r="L153" i="53"/>
  <c r="K153" i="53"/>
  <c r="V152" i="53"/>
  <c r="Q152" i="53"/>
  <c r="P152" i="53"/>
  <c r="K152" i="53"/>
  <c r="G152" i="53"/>
  <c r="W151" i="53"/>
  <c r="V151" i="53"/>
  <c r="U151" i="53"/>
  <c r="T151" i="53"/>
  <c r="S151" i="53"/>
  <c r="R151" i="53"/>
  <c r="Q151" i="53"/>
  <c r="P151" i="53"/>
  <c r="N151" i="53"/>
  <c r="M151" i="53"/>
  <c r="L151" i="53"/>
  <c r="K151" i="53"/>
  <c r="J151" i="53"/>
  <c r="I151" i="53"/>
  <c r="H151" i="53"/>
  <c r="G151" i="53"/>
  <c r="W150" i="53"/>
  <c r="V150" i="53"/>
  <c r="U150" i="53"/>
  <c r="T150" i="53"/>
  <c r="S150" i="53"/>
  <c r="R150" i="53"/>
  <c r="Q150" i="53"/>
  <c r="P150" i="53"/>
  <c r="N150" i="53"/>
  <c r="M150" i="53"/>
  <c r="L150" i="53"/>
  <c r="K150" i="53"/>
  <c r="J150" i="53"/>
  <c r="I150" i="53"/>
  <c r="H150" i="53"/>
  <c r="G150" i="53"/>
  <c r="W148" i="53"/>
  <c r="V148" i="53"/>
  <c r="U148" i="53"/>
  <c r="T148" i="53"/>
  <c r="S148" i="53"/>
  <c r="R148" i="53"/>
  <c r="Q148" i="53"/>
  <c r="P148" i="53"/>
  <c r="N148" i="53"/>
  <c r="M148" i="53"/>
  <c r="L148" i="53"/>
  <c r="K148" i="53"/>
  <c r="J148" i="53"/>
  <c r="I148" i="53"/>
  <c r="H148" i="53"/>
  <c r="G148" i="53"/>
  <c r="W147" i="53"/>
  <c r="V147" i="53"/>
  <c r="U147" i="53"/>
  <c r="T147" i="53"/>
  <c r="S147" i="53"/>
  <c r="R147" i="53"/>
  <c r="Q147" i="53"/>
  <c r="P147" i="53"/>
  <c r="N147" i="53"/>
  <c r="M147" i="53"/>
  <c r="L147" i="53"/>
  <c r="K147" i="53"/>
  <c r="J147" i="53"/>
  <c r="I147" i="53"/>
  <c r="H147" i="53"/>
  <c r="G147" i="53"/>
  <c r="V142" i="53"/>
  <c r="Q142" i="53"/>
  <c r="P142" i="53"/>
  <c r="K142" i="53"/>
  <c r="G142" i="53"/>
  <c r="W141" i="53"/>
  <c r="V141" i="53"/>
  <c r="U141" i="53"/>
  <c r="T141" i="53"/>
  <c r="S141" i="53"/>
  <c r="R141" i="53"/>
  <c r="Q141" i="53"/>
  <c r="P141" i="53"/>
  <c r="N141" i="53"/>
  <c r="M141" i="53"/>
  <c r="L141" i="53"/>
  <c r="K141" i="53"/>
  <c r="V140" i="53"/>
  <c r="Q140" i="53"/>
  <c r="P140" i="53"/>
  <c r="K140" i="53"/>
  <c r="G140" i="53"/>
  <c r="W139" i="53"/>
  <c r="V139" i="53"/>
  <c r="U139" i="53"/>
  <c r="T139" i="53"/>
  <c r="S139" i="53"/>
  <c r="R139" i="53"/>
  <c r="Q139" i="53"/>
  <c r="P139" i="53"/>
  <c r="N139" i="53"/>
  <c r="M139" i="53"/>
  <c r="L139" i="53"/>
  <c r="K139" i="53"/>
  <c r="J139" i="53"/>
  <c r="I139" i="53"/>
  <c r="H139" i="53"/>
  <c r="G139" i="53"/>
  <c r="W138" i="53"/>
  <c r="V138" i="53"/>
  <c r="U138" i="53"/>
  <c r="T138" i="53"/>
  <c r="S138" i="53"/>
  <c r="R138" i="53"/>
  <c r="Q138" i="53"/>
  <c r="P138" i="53"/>
  <c r="N138" i="53"/>
  <c r="M138" i="53"/>
  <c r="L138" i="53"/>
  <c r="K138" i="53"/>
  <c r="J138" i="53"/>
  <c r="I138" i="53"/>
  <c r="H138" i="53"/>
  <c r="G138" i="53"/>
  <c r="W136" i="53"/>
  <c r="V136" i="53"/>
  <c r="U136" i="53"/>
  <c r="T136" i="53"/>
  <c r="S136" i="53"/>
  <c r="R136" i="53"/>
  <c r="Q136" i="53"/>
  <c r="P136" i="53"/>
  <c r="N136" i="53"/>
  <c r="M136" i="53"/>
  <c r="L136" i="53"/>
  <c r="K136" i="53"/>
  <c r="J136" i="53"/>
  <c r="I136" i="53"/>
  <c r="H136" i="53"/>
  <c r="G136" i="53"/>
  <c r="W135" i="53"/>
  <c r="V135" i="53"/>
  <c r="U135" i="53"/>
  <c r="T135" i="53"/>
  <c r="S135" i="53"/>
  <c r="R135" i="53"/>
  <c r="Q135" i="53"/>
  <c r="P135" i="53"/>
  <c r="N135" i="53"/>
  <c r="M135" i="53"/>
  <c r="L135" i="53"/>
  <c r="K135" i="53"/>
  <c r="J135" i="53"/>
  <c r="I135" i="53"/>
  <c r="H135" i="53"/>
  <c r="G135" i="53"/>
  <c r="V130" i="53"/>
  <c r="Q130" i="53"/>
  <c r="P130" i="53"/>
  <c r="K130" i="53"/>
  <c r="G130" i="53"/>
  <c r="W129" i="53"/>
  <c r="V129" i="53"/>
  <c r="U129" i="53"/>
  <c r="T129" i="53"/>
  <c r="S129" i="53"/>
  <c r="R129" i="53"/>
  <c r="Q129" i="53"/>
  <c r="P129" i="53"/>
  <c r="N129" i="53"/>
  <c r="M129" i="53"/>
  <c r="L129" i="53"/>
  <c r="K129" i="53"/>
  <c r="V128" i="53"/>
  <c r="Q128" i="53"/>
  <c r="P128" i="53"/>
  <c r="K128" i="53"/>
  <c r="G128" i="53"/>
  <c r="W127" i="53"/>
  <c r="V127" i="53"/>
  <c r="U127" i="53"/>
  <c r="T127" i="53"/>
  <c r="S127" i="53"/>
  <c r="R127" i="53"/>
  <c r="Q127" i="53"/>
  <c r="P127" i="53"/>
  <c r="N127" i="53"/>
  <c r="M127" i="53"/>
  <c r="L127" i="53"/>
  <c r="K127" i="53"/>
  <c r="J127" i="53"/>
  <c r="I127" i="53"/>
  <c r="H127" i="53"/>
  <c r="G127" i="53"/>
  <c r="W126" i="53"/>
  <c r="V126" i="53"/>
  <c r="U126" i="53"/>
  <c r="T126" i="53"/>
  <c r="S126" i="53"/>
  <c r="R126" i="53"/>
  <c r="Q126" i="53"/>
  <c r="P126" i="53"/>
  <c r="N126" i="53"/>
  <c r="M126" i="53"/>
  <c r="L126" i="53"/>
  <c r="K126" i="53"/>
  <c r="J126" i="53"/>
  <c r="I126" i="53"/>
  <c r="H126" i="53"/>
  <c r="G126" i="53"/>
  <c r="W124" i="53"/>
  <c r="V124" i="53"/>
  <c r="U124" i="53"/>
  <c r="T124" i="53"/>
  <c r="S124" i="53"/>
  <c r="R124" i="53"/>
  <c r="Q124" i="53"/>
  <c r="P124" i="53"/>
  <c r="N124" i="53"/>
  <c r="M124" i="53"/>
  <c r="L124" i="53"/>
  <c r="K124" i="53"/>
  <c r="J124" i="53"/>
  <c r="I124" i="53"/>
  <c r="H124" i="53"/>
  <c r="G124" i="53"/>
  <c r="W123" i="53"/>
  <c r="V123" i="53"/>
  <c r="U123" i="53"/>
  <c r="T123" i="53"/>
  <c r="S123" i="53"/>
  <c r="R123" i="53"/>
  <c r="Q123" i="53"/>
  <c r="P123" i="53"/>
  <c r="N123" i="53"/>
  <c r="M123" i="53"/>
  <c r="L123" i="53"/>
  <c r="K123" i="53"/>
  <c r="J123" i="53"/>
  <c r="I123" i="53"/>
  <c r="H123" i="53"/>
  <c r="G123" i="53"/>
  <c r="V118" i="53"/>
  <c r="Q118" i="53"/>
  <c r="P118" i="53"/>
  <c r="K118" i="53"/>
  <c r="G118" i="53"/>
  <c r="W117" i="53"/>
  <c r="V117" i="53"/>
  <c r="U117" i="53"/>
  <c r="T117" i="53"/>
  <c r="S117" i="53"/>
  <c r="R117" i="53"/>
  <c r="Q117" i="53"/>
  <c r="P117" i="53"/>
  <c r="N117" i="53"/>
  <c r="M117" i="53"/>
  <c r="L117" i="53"/>
  <c r="K117" i="53"/>
  <c r="V116" i="53"/>
  <c r="Q116" i="53"/>
  <c r="P116" i="53"/>
  <c r="K116" i="53"/>
  <c r="G116" i="53"/>
  <c r="W115" i="53"/>
  <c r="V115" i="53"/>
  <c r="U115" i="53"/>
  <c r="T115" i="53"/>
  <c r="S115" i="53"/>
  <c r="R115" i="53"/>
  <c r="Q115" i="53"/>
  <c r="P115" i="53"/>
  <c r="N115" i="53"/>
  <c r="M115" i="53"/>
  <c r="L115" i="53"/>
  <c r="K115" i="53"/>
  <c r="J115" i="53"/>
  <c r="I115" i="53"/>
  <c r="H115" i="53"/>
  <c r="G115" i="53"/>
  <c r="W114" i="53"/>
  <c r="V114" i="53"/>
  <c r="U114" i="53"/>
  <c r="T114" i="53"/>
  <c r="S114" i="53"/>
  <c r="R114" i="53"/>
  <c r="Q114" i="53"/>
  <c r="P114" i="53"/>
  <c r="N114" i="53"/>
  <c r="M114" i="53"/>
  <c r="L114" i="53"/>
  <c r="K114" i="53"/>
  <c r="J114" i="53"/>
  <c r="I114" i="53"/>
  <c r="H114" i="53"/>
  <c r="G114" i="53"/>
  <c r="W112" i="53"/>
  <c r="V112" i="53"/>
  <c r="U112" i="53"/>
  <c r="T112" i="53"/>
  <c r="S112" i="53"/>
  <c r="R112" i="53"/>
  <c r="Q112" i="53"/>
  <c r="P112" i="53"/>
  <c r="N112" i="53"/>
  <c r="M112" i="53"/>
  <c r="L112" i="53"/>
  <c r="K112" i="53"/>
  <c r="J112" i="53"/>
  <c r="I112" i="53"/>
  <c r="H112" i="53"/>
  <c r="G112" i="53"/>
  <c r="W111" i="53"/>
  <c r="V111" i="53"/>
  <c r="U111" i="53"/>
  <c r="T111" i="53"/>
  <c r="S111" i="53"/>
  <c r="R111" i="53"/>
  <c r="Q111" i="53"/>
  <c r="P111" i="53"/>
  <c r="N111" i="53"/>
  <c r="M111" i="53"/>
  <c r="L111" i="53"/>
  <c r="K111" i="53"/>
  <c r="J111" i="53"/>
  <c r="I111" i="53"/>
  <c r="H111" i="53"/>
  <c r="G111" i="53"/>
  <c r="V106" i="53"/>
  <c r="Q106" i="53"/>
  <c r="P106" i="53"/>
  <c r="K106" i="53"/>
  <c r="G106" i="53"/>
  <c r="W105" i="53"/>
  <c r="V105" i="53"/>
  <c r="U105" i="53"/>
  <c r="T105" i="53"/>
  <c r="S105" i="53"/>
  <c r="R105" i="53"/>
  <c r="Q105" i="53"/>
  <c r="P105" i="53"/>
  <c r="N105" i="53"/>
  <c r="M105" i="53"/>
  <c r="L105" i="53"/>
  <c r="K105" i="53"/>
  <c r="V104" i="53"/>
  <c r="Q104" i="53"/>
  <c r="P104" i="53"/>
  <c r="K104" i="53"/>
  <c r="G104" i="53"/>
  <c r="W103" i="53"/>
  <c r="V103" i="53"/>
  <c r="U103" i="53"/>
  <c r="T103" i="53"/>
  <c r="S103" i="53"/>
  <c r="R103" i="53"/>
  <c r="Q103" i="53"/>
  <c r="P103" i="53"/>
  <c r="N103" i="53"/>
  <c r="M103" i="53"/>
  <c r="L103" i="53"/>
  <c r="K103" i="53"/>
  <c r="J103" i="53"/>
  <c r="I103" i="53"/>
  <c r="H103" i="53"/>
  <c r="G103" i="53"/>
  <c r="W102" i="53"/>
  <c r="V102" i="53"/>
  <c r="U102" i="53"/>
  <c r="T102" i="53"/>
  <c r="S102" i="53"/>
  <c r="R102" i="53"/>
  <c r="Q102" i="53"/>
  <c r="P102" i="53"/>
  <c r="N102" i="53"/>
  <c r="M102" i="53"/>
  <c r="L102" i="53"/>
  <c r="K102" i="53"/>
  <c r="J102" i="53"/>
  <c r="I102" i="53"/>
  <c r="H102" i="53"/>
  <c r="G102" i="53"/>
  <c r="W100" i="53"/>
  <c r="V100" i="53"/>
  <c r="U100" i="53"/>
  <c r="T100" i="53"/>
  <c r="S100" i="53"/>
  <c r="R100" i="53"/>
  <c r="Q100" i="53"/>
  <c r="P100" i="53"/>
  <c r="N100" i="53"/>
  <c r="M100" i="53"/>
  <c r="L100" i="53"/>
  <c r="K100" i="53"/>
  <c r="J100" i="53"/>
  <c r="I100" i="53"/>
  <c r="H100" i="53"/>
  <c r="G100" i="53"/>
  <c r="W99" i="53"/>
  <c r="V99" i="53"/>
  <c r="U99" i="53"/>
  <c r="T99" i="53"/>
  <c r="S99" i="53"/>
  <c r="R99" i="53"/>
  <c r="Q99" i="53"/>
  <c r="P99" i="53"/>
  <c r="N99" i="53"/>
  <c r="M99" i="53"/>
  <c r="L99" i="53"/>
  <c r="K99" i="53"/>
  <c r="J99" i="53"/>
  <c r="I99" i="53"/>
  <c r="H99" i="53"/>
  <c r="G99" i="53"/>
  <c r="V94" i="53"/>
  <c r="Q94" i="53"/>
  <c r="P94" i="53"/>
  <c r="K94" i="53"/>
  <c r="G94" i="53"/>
  <c r="W93" i="53"/>
  <c r="V93" i="53"/>
  <c r="U93" i="53"/>
  <c r="T93" i="53"/>
  <c r="S93" i="53"/>
  <c r="R93" i="53"/>
  <c r="Q93" i="53"/>
  <c r="P93" i="53"/>
  <c r="N93" i="53"/>
  <c r="M93" i="53"/>
  <c r="L93" i="53"/>
  <c r="K93" i="53"/>
  <c r="V92" i="53"/>
  <c r="Q92" i="53"/>
  <c r="P92" i="53"/>
  <c r="K92" i="53"/>
  <c r="G92" i="53"/>
  <c r="W91" i="53"/>
  <c r="V91" i="53"/>
  <c r="U91" i="53"/>
  <c r="T91" i="53"/>
  <c r="S91" i="53"/>
  <c r="R91" i="53"/>
  <c r="Q91" i="53"/>
  <c r="P91" i="53"/>
  <c r="N91" i="53"/>
  <c r="M91" i="53"/>
  <c r="L91" i="53"/>
  <c r="K91" i="53"/>
  <c r="J91" i="53"/>
  <c r="I91" i="53"/>
  <c r="H91" i="53"/>
  <c r="G91" i="53"/>
  <c r="W90" i="53"/>
  <c r="V90" i="53"/>
  <c r="U90" i="53"/>
  <c r="T90" i="53"/>
  <c r="S90" i="53"/>
  <c r="R90" i="53"/>
  <c r="Q90" i="53"/>
  <c r="P90" i="53"/>
  <c r="N90" i="53"/>
  <c r="M90" i="53"/>
  <c r="L90" i="53"/>
  <c r="K90" i="53"/>
  <c r="J90" i="53"/>
  <c r="I90" i="53"/>
  <c r="H90" i="53"/>
  <c r="G90" i="53"/>
  <c r="W88" i="53"/>
  <c r="V88" i="53"/>
  <c r="U88" i="53"/>
  <c r="T88" i="53"/>
  <c r="S88" i="53"/>
  <c r="R88" i="53"/>
  <c r="Q88" i="53"/>
  <c r="P88" i="53"/>
  <c r="N88" i="53"/>
  <c r="M88" i="53"/>
  <c r="L88" i="53"/>
  <c r="K88" i="53"/>
  <c r="J88" i="53"/>
  <c r="I88" i="53"/>
  <c r="H88" i="53"/>
  <c r="G88" i="53"/>
  <c r="W87" i="53"/>
  <c r="V87" i="53"/>
  <c r="U87" i="53"/>
  <c r="T87" i="53"/>
  <c r="S87" i="53"/>
  <c r="R87" i="53"/>
  <c r="Q87" i="53"/>
  <c r="P87" i="53"/>
  <c r="N87" i="53"/>
  <c r="M87" i="53"/>
  <c r="L87" i="53"/>
  <c r="K87" i="53"/>
  <c r="J87" i="53"/>
  <c r="I87" i="53"/>
  <c r="H87" i="53"/>
  <c r="G87" i="53"/>
  <c r="V82" i="53"/>
  <c r="Q82" i="53"/>
  <c r="P82" i="53"/>
  <c r="K82" i="53"/>
  <c r="G82" i="53"/>
  <c r="W81" i="53"/>
  <c r="V81" i="53"/>
  <c r="U81" i="53"/>
  <c r="T81" i="53"/>
  <c r="S81" i="53"/>
  <c r="R81" i="53"/>
  <c r="Q81" i="53"/>
  <c r="P81" i="53"/>
  <c r="N81" i="53"/>
  <c r="M81" i="53"/>
  <c r="L81" i="53"/>
  <c r="K81" i="53"/>
  <c r="V80" i="53"/>
  <c r="Q80" i="53"/>
  <c r="P80" i="53"/>
  <c r="K80" i="53"/>
  <c r="G80" i="53"/>
  <c r="W79" i="53"/>
  <c r="V79" i="53"/>
  <c r="U79" i="53"/>
  <c r="T79" i="53"/>
  <c r="S79" i="53"/>
  <c r="R79" i="53"/>
  <c r="Q79" i="53"/>
  <c r="P79" i="53"/>
  <c r="N79" i="53"/>
  <c r="M79" i="53"/>
  <c r="L79" i="53"/>
  <c r="K79" i="53"/>
  <c r="J79" i="53"/>
  <c r="I79" i="53"/>
  <c r="H79" i="53"/>
  <c r="G79" i="53"/>
  <c r="W78" i="53"/>
  <c r="V78" i="53"/>
  <c r="U78" i="53"/>
  <c r="T78" i="53"/>
  <c r="S78" i="53"/>
  <c r="R78" i="53"/>
  <c r="Q78" i="53"/>
  <c r="P78" i="53"/>
  <c r="N78" i="53"/>
  <c r="M78" i="53"/>
  <c r="L78" i="53"/>
  <c r="K78" i="53"/>
  <c r="J78" i="53"/>
  <c r="I78" i="53"/>
  <c r="H78" i="53"/>
  <c r="G78" i="53"/>
  <c r="W76" i="53"/>
  <c r="V76" i="53"/>
  <c r="U76" i="53"/>
  <c r="T76" i="53"/>
  <c r="S76" i="53"/>
  <c r="R76" i="53"/>
  <c r="Q76" i="53"/>
  <c r="P76" i="53"/>
  <c r="N76" i="53"/>
  <c r="M76" i="53"/>
  <c r="L76" i="53"/>
  <c r="K76" i="53"/>
  <c r="J76" i="53"/>
  <c r="I76" i="53"/>
  <c r="H76" i="53"/>
  <c r="G76" i="53"/>
  <c r="W75" i="53"/>
  <c r="V75" i="53"/>
  <c r="U75" i="53"/>
  <c r="T75" i="53"/>
  <c r="S75" i="53"/>
  <c r="R75" i="53"/>
  <c r="Q75" i="53"/>
  <c r="P75" i="53"/>
  <c r="N75" i="53"/>
  <c r="M75" i="53"/>
  <c r="L75" i="53"/>
  <c r="K75" i="53"/>
  <c r="J75" i="53"/>
  <c r="I75" i="53"/>
  <c r="H75" i="53"/>
  <c r="G75" i="53"/>
  <c r="V70" i="53"/>
  <c r="Q70" i="53"/>
  <c r="P70" i="53"/>
  <c r="K70" i="53"/>
  <c r="G70" i="53"/>
  <c r="W69" i="53"/>
  <c r="V69" i="53"/>
  <c r="U69" i="53"/>
  <c r="T69" i="53"/>
  <c r="S69" i="53"/>
  <c r="R69" i="53"/>
  <c r="Q69" i="53"/>
  <c r="P69" i="53"/>
  <c r="N69" i="53"/>
  <c r="M69" i="53"/>
  <c r="L69" i="53"/>
  <c r="K69" i="53"/>
  <c r="V68" i="53"/>
  <c r="Q68" i="53"/>
  <c r="P68" i="53"/>
  <c r="K68" i="53"/>
  <c r="G68" i="53"/>
  <c r="W67" i="53"/>
  <c r="V67" i="53"/>
  <c r="U67" i="53"/>
  <c r="T67" i="53"/>
  <c r="S67" i="53"/>
  <c r="R67" i="53"/>
  <c r="Q67" i="53"/>
  <c r="P67" i="53"/>
  <c r="N67" i="53"/>
  <c r="M67" i="53"/>
  <c r="L67" i="53"/>
  <c r="K67" i="53"/>
  <c r="J67" i="53"/>
  <c r="I67" i="53"/>
  <c r="H67" i="53"/>
  <c r="G67" i="53"/>
  <c r="W66" i="53"/>
  <c r="V66" i="53"/>
  <c r="U66" i="53"/>
  <c r="T66" i="53"/>
  <c r="S66" i="53"/>
  <c r="R66" i="53"/>
  <c r="Q66" i="53"/>
  <c r="P66" i="53"/>
  <c r="N66" i="53"/>
  <c r="M66" i="53"/>
  <c r="L66" i="53"/>
  <c r="K66" i="53"/>
  <c r="J66" i="53"/>
  <c r="I66" i="53"/>
  <c r="H66" i="53"/>
  <c r="G66" i="53"/>
  <c r="W64" i="53"/>
  <c r="V64" i="53"/>
  <c r="U64" i="53"/>
  <c r="T64" i="53"/>
  <c r="S64" i="53"/>
  <c r="R64" i="53"/>
  <c r="Q64" i="53"/>
  <c r="P64" i="53"/>
  <c r="N64" i="53"/>
  <c r="M64" i="53"/>
  <c r="L64" i="53"/>
  <c r="K64" i="53"/>
  <c r="J64" i="53"/>
  <c r="I64" i="53"/>
  <c r="H64" i="53"/>
  <c r="G64" i="53"/>
  <c r="W63" i="53"/>
  <c r="V63" i="53"/>
  <c r="U63" i="53"/>
  <c r="T63" i="53"/>
  <c r="S63" i="53"/>
  <c r="R63" i="53"/>
  <c r="Q63" i="53"/>
  <c r="P63" i="53"/>
  <c r="N63" i="53"/>
  <c r="M63" i="53"/>
  <c r="L63" i="53"/>
  <c r="K63" i="53"/>
  <c r="J63" i="53"/>
  <c r="I63" i="53"/>
  <c r="H63" i="53"/>
  <c r="G63" i="53"/>
  <c r="V58" i="53"/>
  <c r="Q58" i="53"/>
  <c r="P58" i="53"/>
  <c r="K58" i="53"/>
  <c r="G58" i="53"/>
  <c r="W57" i="53"/>
  <c r="V57" i="53"/>
  <c r="U57" i="53"/>
  <c r="T57" i="53"/>
  <c r="S57" i="53"/>
  <c r="R57" i="53"/>
  <c r="Q57" i="53"/>
  <c r="P57" i="53"/>
  <c r="N57" i="53"/>
  <c r="M57" i="53"/>
  <c r="L57" i="53"/>
  <c r="K57" i="53"/>
  <c r="V56" i="53"/>
  <c r="Q56" i="53"/>
  <c r="P56" i="53"/>
  <c r="K56" i="53"/>
  <c r="G56" i="53"/>
  <c r="W55" i="53"/>
  <c r="V55" i="53"/>
  <c r="U55" i="53"/>
  <c r="T55" i="53"/>
  <c r="S55" i="53"/>
  <c r="R55" i="53"/>
  <c r="Q55" i="53"/>
  <c r="P55" i="53"/>
  <c r="N55" i="53"/>
  <c r="M55" i="53"/>
  <c r="L55" i="53"/>
  <c r="K55" i="53"/>
  <c r="J55" i="53"/>
  <c r="I55" i="53"/>
  <c r="H55" i="53"/>
  <c r="G55" i="53"/>
  <c r="W54" i="53"/>
  <c r="V54" i="53"/>
  <c r="U54" i="53"/>
  <c r="T54" i="53"/>
  <c r="S54" i="53"/>
  <c r="R54" i="53"/>
  <c r="Q54" i="53"/>
  <c r="P54" i="53"/>
  <c r="N54" i="53"/>
  <c r="M54" i="53"/>
  <c r="L54" i="53"/>
  <c r="K54" i="53"/>
  <c r="J54" i="53"/>
  <c r="I54" i="53"/>
  <c r="H54" i="53"/>
  <c r="G54" i="53"/>
  <c r="W52" i="53"/>
  <c r="V52" i="53"/>
  <c r="U52" i="53"/>
  <c r="T52" i="53"/>
  <c r="S52" i="53"/>
  <c r="R52" i="53"/>
  <c r="Q52" i="53"/>
  <c r="P52" i="53"/>
  <c r="N52" i="53"/>
  <c r="M52" i="53"/>
  <c r="L52" i="53"/>
  <c r="K52" i="53"/>
  <c r="J52" i="53"/>
  <c r="I52" i="53"/>
  <c r="H52" i="53"/>
  <c r="G52" i="53"/>
  <c r="W51" i="53"/>
  <c r="V51" i="53"/>
  <c r="U51" i="53"/>
  <c r="T51" i="53"/>
  <c r="S51" i="53"/>
  <c r="R51" i="53"/>
  <c r="Q51" i="53"/>
  <c r="P51" i="53"/>
  <c r="N51" i="53"/>
  <c r="M51" i="53"/>
  <c r="L51" i="53"/>
  <c r="K51" i="53"/>
  <c r="J51" i="53"/>
  <c r="I51" i="53"/>
  <c r="H51" i="53"/>
  <c r="G51" i="53"/>
  <c r="V46" i="53"/>
  <c r="Q46" i="53"/>
  <c r="P46" i="53"/>
  <c r="K46" i="53"/>
  <c r="G46" i="53"/>
  <c r="W45" i="53"/>
  <c r="V45" i="53"/>
  <c r="U45" i="53"/>
  <c r="T45" i="53"/>
  <c r="S45" i="53"/>
  <c r="R45" i="53"/>
  <c r="Q45" i="53"/>
  <c r="P45" i="53"/>
  <c r="N45" i="53"/>
  <c r="M45" i="53"/>
  <c r="L45" i="53"/>
  <c r="K45" i="53"/>
  <c r="V44" i="53"/>
  <c r="Q44" i="53"/>
  <c r="P44" i="53"/>
  <c r="K44" i="53"/>
  <c r="G44" i="53"/>
  <c r="W43" i="53"/>
  <c r="V43" i="53"/>
  <c r="U43" i="53"/>
  <c r="T43" i="53"/>
  <c r="S43" i="53"/>
  <c r="R43" i="53"/>
  <c r="Q43" i="53"/>
  <c r="P43" i="53"/>
  <c r="N43" i="53"/>
  <c r="M43" i="53"/>
  <c r="L43" i="53"/>
  <c r="K43" i="53"/>
  <c r="J43" i="53"/>
  <c r="I43" i="53"/>
  <c r="H43" i="53"/>
  <c r="G43" i="53"/>
  <c r="W42" i="53"/>
  <c r="V42" i="53"/>
  <c r="U42" i="53"/>
  <c r="T42" i="53"/>
  <c r="S42" i="53"/>
  <c r="R42" i="53"/>
  <c r="Q42" i="53"/>
  <c r="P42" i="53"/>
  <c r="N42" i="53"/>
  <c r="M42" i="53"/>
  <c r="L42" i="53"/>
  <c r="K42" i="53"/>
  <c r="J42" i="53"/>
  <c r="I42" i="53"/>
  <c r="H42" i="53"/>
  <c r="G42" i="53"/>
  <c r="W40" i="53"/>
  <c r="V40" i="53"/>
  <c r="U40" i="53"/>
  <c r="T40" i="53"/>
  <c r="S40" i="53"/>
  <c r="R40" i="53"/>
  <c r="Q40" i="53"/>
  <c r="P40" i="53"/>
  <c r="N40" i="53"/>
  <c r="M40" i="53"/>
  <c r="L40" i="53"/>
  <c r="K40" i="53"/>
  <c r="J40" i="53"/>
  <c r="I40" i="53"/>
  <c r="H40" i="53"/>
  <c r="G40" i="53"/>
  <c r="W39" i="53"/>
  <c r="V39" i="53"/>
  <c r="U39" i="53"/>
  <c r="T39" i="53"/>
  <c r="S39" i="53"/>
  <c r="R39" i="53"/>
  <c r="Q39" i="53"/>
  <c r="P39" i="53"/>
  <c r="N39" i="53"/>
  <c r="M39" i="53"/>
  <c r="L39" i="53"/>
  <c r="K39" i="53"/>
  <c r="J39" i="53"/>
  <c r="I39" i="53"/>
  <c r="H39" i="53"/>
  <c r="G39" i="53"/>
  <c r="V34" i="53"/>
  <c r="Q34" i="53"/>
  <c r="P34" i="53"/>
  <c r="K34" i="53"/>
  <c r="G34" i="53"/>
  <c r="W33" i="53"/>
  <c r="V33" i="53"/>
  <c r="U33" i="53"/>
  <c r="T33" i="53"/>
  <c r="S33" i="53"/>
  <c r="R33" i="53"/>
  <c r="Q33" i="53"/>
  <c r="P33" i="53"/>
  <c r="N33" i="53"/>
  <c r="M33" i="53"/>
  <c r="L33" i="53"/>
  <c r="K33" i="53"/>
  <c r="V32" i="53"/>
  <c r="Q32" i="53"/>
  <c r="P32" i="53"/>
  <c r="K32" i="53"/>
  <c r="G32" i="53"/>
  <c r="W31" i="53"/>
  <c r="V31" i="53"/>
  <c r="U31" i="53"/>
  <c r="T31" i="53"/>
  <c r="S31" i="53"/>
  <c r="R31" i="53"/>
  <c r="Q31" i="53"/>
  <c r="P31" i="53"/>
  <c r="N31" i="53"/>
  <c r="M31" i="53"/>
  <c r="L31" i="53"/>
  <c r="K31" i="53"/>
  <c r="J31" i="53"/>
  <c r="I31" i="53"/>
  <c r="H31" i="53"/>
  <c r="G31" i="53"/>
  <c r="W30" i="53"/>
  <c r="V30" i="53"/>
  <c r="U30" i="53"/>
  <c r="T30" i="53"/>
  <c r="S30" i="53"/>
  <c r="R30" i="53"/>
  <c r="Q30" i="53"/>
  <c r="P30" i="53"/>
  <c r="N30" i="53"/>
  <c r="M30" i="53"/>
  <c r="L30" i="53"/>
  <c r="K30" i="53"/>
  <c r="J30" i="53"/>
  <c r="I30" i="53"/>
  <c r="H30" i="53"/>
  <c r="G30" i="53"/>
  <c r="W28" i="53"/>
  <c r="V28" i="53"/>
  <c r="U28" i="53"/>
  <c r="T28" i="53"/>
  <c r="S28" i="53"/>
  <c r="R28" i="53"/>
  <c r="Q28" i="53"/>
  <c r="P28" i="53"/>
  <c r="N28" i="53"/>
  <c r="M28" i="53"/>
  <c r="L28" i="53"/>
  <c r="K28" i="53"/>
  <c r="J28" i="53"/>
  <c r="I28" i="53"/>
  <c r="H28" i="53"/>
  <c r="G28" i="53"/>
  <c r="W27" i="53"/>
  <c r="V27" i="53"/>
  <c r="U27" i="53"/>
  <c r="T27" i="53"/>
  <c r="S27" i="53"/>
  <c r="R27" i="53"/>
  <c r="Q27" i="53"/>
  <c r="P27" i="53"/>
  <c r="N27" i="53"/>
  <c r="M27" i="53"/>
  <c r="L27" i="53"/>
  <c r="K27" i="53"/>
  <c r="J27" i="53"/>
  <c r="I27" i="53"/>
  <c r="H27" i="53"/>
  <c r="G27" i="53"/>
  <c r="V22" i="53"/>
  <c r="Q22" i="53"/>
  <c r="P22" i="53"/>
  <c r="K22" i="53"/>
  <c r="G22" i="53"/>
  <c r="W21" i="53"/>
  <c r="V21" i="53"/>
  <c r="U21" i="53"/>
  <c r="T21" i="53"/>
  <c r="S21" i="53"/>
  <c r="R21" i="53"/>
  <c r="Q21" i="53"/>
  <c r="P21" i="53"/>
  <c r="N21" i="53"/>
  <c r="M21" i="53"/>
  <c r="L21" i="53"/>
  <c r="K21" i="53"/>
  <c r="V20" i="53"/>
  <c r="Q20" i="53"/>
  <c r="P20" i="53"/>
  <c r="K20" i="53"/>
  <c r="G20" i="53"/>
  <c r="W19" i="53"/>
  <c r="V19" i="53"/>
  <c r="U19" i="53"/>
  <c r="T19" i="53"/>
  <c r="S19" i="53"/>
  <c r="R19" i="53"/>
  <c r="Q19" i="53"/>
  <c r="P19" i="53"/>
  <c r="N19" i="53"/>
  <c r="M19" i="53"/>
  <c r="L19" i="53"/>
  <c r="K19" i="53"/>
  <c r="J19" i="53"/>
  <c r="I19" i="53"/>
  <c r="H19" i="53"/>
  <c r="G19" i="53"/>
  <c r="W18" i="53"/>
  <c r="V18" i="53"/>
  <c r="U18" i="53"/>
  <c r="T18" i="53"/>
  <c r="S18" i="53"/>
  <c r="R18" i="53"/>
  <c r="Q18" i="53"/>
  <c r="P18" i="53"/>
  <c r="N18" i="53"/>
  <c r="M18" i="53"/>
  <c r="L18" i="53"/>
  <c r="K18" i="53"/>
  <c r="J18" i="53"/>
  <c r="I18" i="53"/>
  <c r="H18" i="53"/>
  <c r="G18" i="53"/>
  <c r="W16" i="53"/>
  <c r="V16" i="53"/>
  <c r="U16" i="53"/>
  <c r="T16" i="53"/>
  <c r="S16" i="53"/>
  <c r="R16" i="53"/>
  <c r="Q16" i="53"/>
  <c r="P16" i="53"/>
  <c r="N16" i="53"/>
  <c r="M16" i="53"/>
  <c r="L16" i="53"/>
  <c r="K16" i="53"/>
  <c r="J16" i="53"/>
  <c r="I16" i="53"/>
  <c r="H16" i="53"/>
  <c r="G16" i="53"/>
  <c r="W15" i="53"/>
  <c r="V15" i="53"/>
  <c r="U15" i="53"/>
  <c r="T15" i="53"/>
  <c r="S15" i="53"/>
  <c r="R15" i="53"/>
  <c r="Q15" i="53"/>
  <c r="P15" i="53"/>
  <c r="N15" i="53"/>
  <c r="M15" i="53"/>
  <c r="L15" i="53"/>
  <c r="K15" i="53"/>
  <c r="J15" i="53"/>
  <c r="I15" i="53"/>
  <c r="H15" i="53"/>
  <c r="G15" i="53"/>
  <c r="J189" i="49"/>
  <c r="I189" i="49"/>
  <c r="H189" i="49"/>
  <c r="G189" i="49"/>
  <c r="V178" i="49"/>
  <c r="U178" i="49"/>
  <c r="Q178" i="49"/>
  <c r="P178" i="49"/>
  <c r="K178" i="49"/>
  <c r="G178" i="49"/>
  <c r="W177" i="49"/>
  <c r="V177" i="49"/>
  <c r="U177" i="49"/>
  <c r="T177" i="49"/>
  <c r="S177" i="49"/>
  <c r="R177" i="49"/>
  <c r="Q177" i="49"/>
  <c r="P177" i="49"/>
  <c r="N177" i="49"/>
  <c r="M177" i="49"/>
  <c r="L177" i="49"/>
  <c r="K177" i="49"/>
  <c r="V176" i="49"/>
  <c r="Q176" i="49"/>
  <c r="P176" i="49"/>
  <c r="K176" i="49"/>
  <c r="G176" i="49"/>
  <c r="W175" i="49"/>
  <c r="V175" i="49"/>
  <c r="U175" i="49"/>
  <c r="T175" i="49"/>
  <c r="S175" i="49"/>
  <c r="R175" i="49"/>
  <c r="Q175" i="49"/>
  <c r="P175" i="49"/>
  <c r="N175" i="49"/>
  <c r="M175" i="49"/>
  <c r="L175" i="49"/>
  <c r="K175" i="49"/>
  <c r="J175" i="49"/>
  <c r="I175" i="49"/>
  <c r="H175" i="49"/>
  <c r="G175" i="49"/>
  <c r="W174" i="49"/>
  <c r="V174" i="49"/>
  <c r="U174" i="49"/>
  <c r="T174" i="49"/>
  <c r="S174" i="49"/>
  <c r="R174" i="49"/>
  <c r="Q174" i="49"/>
  <c r="P174" i="49"/>
  <c r="N174" i="49"/>
  <c r="M174" i="49"/>
  <c r="L174" i="49"/>
  <c r="K174" i="49"/>
  <c r="J174" i="49"/>
  <c r="I174" i="49"/>
  <c r="H174" i="49"/>
  <c r="G174" i="49"/>
  <c r="W172" i="49"/>
  <c r="V172" i="49"/>
  <c r="U172" i="49"/>
  <c r="T172" i="49"/>
  <c r="S172" i="49"/>
  <c r="R172" i="49"/>
  <c r="Q172" i="49"/>
  <c r="P172" i="49"/>
  <c r="N172" i="49"/>
  <c r="M172" i="49"/>
  <c r="L172" i="49"/>
  <c r="K172" i="49"/>
  <c r="J172" i="49"/>
  <c r="I172" i="49"/>
  <c r="H172" i="49"/>
  <c r="G172" i="49"/>
  <c r="W171" i="49"/>
  <c r="V171" i="49"/>
  <c r="U171" i="49"/>
  <c r="T171" i="49"/>
  <c r="S171" i="49"/>
  <c r="R171" i="49"/>
  <c r="Q171" i="49"/>
  <c r="P171" i="49"/>
  <c r="N171" i="49"/>
  <c r="M171" i="49"/>
  <c r="L171" i="49"/>
  <c r="K171" i="49"/>
  <c r="J171" i="49"/>
  <c r="I171" i="49"/>
  <c r="H171" i="49"/>
  <c r="G171" i="49"/>
  <c r="V166" i="49"/>
  <c r="U166" i="49"/>
  <c r="Q166" i="49"/>
  <c r="P166" i="49"/>
  <c r="K166" i="49"/>
  <c r="G166" i="49"/>
  <c r="W165" i="49"/>
  <c r="V165" i="49"/>
  <c r="U165" i="49"/>
  <c r="T165" i="49"/>
  <c r="S165" i="49"/>
  <c r="R165" i="49"/>
  <c r="Q165" i="49"/>
  <c r="P165" i="49"/>
  <c r="N165" i="49"/>
  <c r="M165" i="49"/>
  <c r="L165" i="49"/>
  <c r="K165" i="49"/>
  <c r="V164" i="49"/>
  <c r="T164" i="49"/>
  <c r="Q164" i="49"/>
  <c r="P164" i="49"/>
  <c r="K164" i="49"/>
  <c r="G164" i="49"/>
  <c r="W163" i="49"/>
  <c r="V163" i="49"/>
  <c r="U163" i="49"/>
  <c r="T163" i="49"/>
  <c r="S163" i="49"/>
  <c r="R163" i="49"/>
  <c r="Q163" i="49"/>
  <c r="P163" i="49"/>
  <c r="N163" i="49"/>
  <c r="M163" i="49"/>
  <c r="L163" i="49"/>
  <c r="K163" i="49"/>
  <c r="J163" i="49"/>
  <c r="I163" i="49"/>
  <c r="H163" i="49"/>
  <c r="G163" i="49"/>
  <c r="W162" i="49"/>
  <c r="V162" i="49"/>
  <c r="U162" i="49"/>
  <c r="T162" i="49"/>
  <c r="S162" i="49"/>
  <c r="R162" i="49"/>
  <c r="Q162" i="49"/>
  <c r="P162" i="49"/>
  <c r="N162" i="49"/>
  <c r="M162" i="49"/>
  <c r="L162" i="49"/>
  <c r="K162" i="49"/>
  <c r="J162" i="49"/>
  <c r="I162" i="49"/>
  <c r="H162" i="49"/>
  <c r="G162" i="49"/>
  <c r="W160" i="49"/>
  <c r="V160" i="49"/>
  <c r="U160" i="49"/>
  <c r="T160" i="49"/>
  <c r="S160" i="49"/>
  <c r="R160" i="49"/>
  <c r="Q160" i="49"/>
  <c r="P160" i="49"/>
  <c r="N160" i="49"/>
  <c r="M160" i="49"/>
  <c r="L160" i="49"/>
  <c r="K160" i="49"/>
  <c r="J160" i="49"/>
  <c r="I160" i="49"/>
  <c r="H160" i="49"/>
  <c r="G160" i="49"/>
  <c r="W159" i="49"/>
  <c r="V159" i="49"/>
  <c r="U159" i="49"/>
  <c r="T159" i="49"/>
  <c r="S159" i="49"/>
  <c r="R159" i="49"/>
  <c r="Q159" i="49"/>
  <c r="P159" i="49"/>
  <c r="N159" i="49"/>
  <c r="M159" i="49"/>
  <c r="L159" i="49"/>
  <c r="K159" i="49"/>
  <c r="J159" i="49"/>
  <c r="I159" i="49"/>
  <c r="H159" i="49"/>
  <c r="G159" i="49"/>
  <c r="V154" i="49"/>
  <c r="Q154" i="49"/>
  <c r="P154" i="49"/>
  <c r="K154" i="49"/>
  <c r="G154" i="49"/>
  <c r="W153" i="49"/>
  <c r="V153" i="49"/>
  <c r="U153" i="49"/>
  <c r="T153" i="49"/>
  <c r="S153" i="49"/>
  <c r="R153" i="49"/>
  <c r="Q153" i="49"/>
  <c r="P153" i="49"/>
  <c r="N153" i="49"/>
  <c r="M153" i="49"/>
  <c r="L153" i="49"/>
  <c r="K153" i="49"/>
  <c r="V152" i="49"/>
  <c r="Q152" i="49"/>
  <c r="P152" i="49"/>
  <c r="K152" i="49"/>
  <c r="G152" i="49"/>
  <c r="W151" i="49"/>
  <c r="V151" i="49"/>
  <c r="U151" i="49"/>
  <c r="T151" i="49"/>
  <c r="S151" i="49"/>
  <c r="R151" i="49"/>
  <c r="Q151" i="49"/>
  <c r="P151" i="49"/>
  <c r="N151" i="49"/>
  <c r="M151" i="49"/>
  <c r="L151" i="49"/>
  <c r="K151" i="49"/>
  <c r="J151" i="49"/>
  <c r="I151" i="49"/>
  <c r="H151" i="49"/>
  <c r="G151" i="49"/>
  <c r="W150" i="49"/>
  <c r="V150" i="49"/>
  <c r="U150" i="49"/>
  <c r="T150" i="49"/>
  <c r="S150" i="49"/>
  <c r="R150" i="49"/>
  <c r="Q150" i="49"/>
  <c r="P150" i="49"/>
  <c r="N150" i="49"/>
  <c r="M150" i="49"/>
  <c r="L150" i="49"/>
  <c r="K150" i="49"/>
  <c r="J150" i="49"/>
  <c r="I150" i="49"/>
  <c r="H150" i="49"/>
  <c r="G150" i="49"/>
  <c r="W148" i="49"/>
  <c r="V148" i="49"/>
  <c r="U148" i="49"/>
  <c r="T148" i="49"/>
  <c r="S148" i="49"/>
  <c r="R148" i="49"/>
  <c r="Q148" i="49"/>
  <c r="P148" i="49"/>
  <c r="N148" i="49"/>
  <c r="M148" i="49"/>
  <c r="L148" i="49"/>
  <c r="K148" i="49"/>
  <c r="J148" i="49"/>
  <c r="I148" i="49"/>
  <c r="H148" i="49"/>
  <c r="G148" i="49"/>
  <c r="W147" i="49"/>
  <c r="V147" i="49"/>
  <c r="U147" i="49"/>
  <c r="T147" i="49"/>
  <c r="S147" i="49"/>
  <c r="R147" i="49"/>
  <c r="Q147" i="49"/>
  <c r="P147" i="49"/>
  <c r="N147" i="49"/>
  <c r="M147" i="49"/>
  <c r="L147" i="49"/>
  <c r="K147" i="49"/>
  <c r="J147" i="49"/>
  <c r="I147" i="49"/>
  <c r="H147" i="49"/>
  <c r="G147" i="49"/>
  <c r="V142" i="49"/>
  <c r="Q142" i="49"/>
  <c r="P142" i="49"/>
  <c r="K142" i="49"/>
  <c r="G142" i="49"/>
  <c r="W141" i="49"/>
  <c r="V141" i="49"/>
  <c r="U141" i="49"/>
  <c r="T141" i="49"/>
  <c r="S141" i="49"/>
  <c r="R141" i="49"/>
  <c r="Q141" i="49"/>
  <c r="P141" i="49"/>
  <c r="N141" i="49"/>
  <c r="M141" i="49"/>
  <c r="L141" i="49"/>
  <c r="K141" i="49"/>
  <c r="V140" i="49"/>
  <c r="Q140" i="49"/>
  <c r="P140" i="49"/>
  <c r="K140" i="49"/>
  <c r="G140" i="49"/>
  <c r="W139" i="49"/>
  <c r="V139" i="49"/>
  <c r="U139" i="49"/>
  <c r="T139" i="49"/>
  <c r="S139" i="49"/>
  <c r="R139" i="49"/>
  <c r="Q139" i="49"/>
  <c r="P139" i="49"/>
  <c r="N139" i="49"/>
  <c r="M139" i="49"/>
  <c r="L139" i="49"/>
  <c r="K139" i="49"/>
  <c r="J139" i="49"/>
  <c r="I139" i="49"/>
  <c r="H139" i="49"/>
  <c r="G139" i="49"/>
  <c r="W138" i="49"/>
  <c r="V138" i="49"/>
  <c r="U138" i="49"/>
  <c r="T138" i="49"/>
  <c r="S138" i="49"/>
  <c r="R138" i="49"/>
  <c r="Q138" i="49"/>
  <c r="P138" i="49"/>
  <c r="N138" i="49"/>
  <c r="M138" i="49"/>
  <c r="L138" i="49"/>
  <c r="K138" i="49"/>
  <c r="J138" i="49"/>
  <c r="I138" i="49"/>
  <c r="H138" i="49"/>
  <c r="G138" i="49"/>
  <c r="W136" i="49"/>
  <c r="V136" i="49"/>
  <c r="U136" i="49"/>
  <c r="T136" i="49"/>
  <c r="S136" i="49"/>
  <c r="R136" i="49"/>
  <c r="Q136" i="49"/>
  <c r="P136" i="49"/>
  <c r="N136" i="49"/>
  <c r="M136" i="49"/>
  <c r="L136" i="49"/>
  <c r="K136" i="49"/>
  <c r="J136" i="49"/>
  <c r="I136" i="49"/>
  <c r="H136" i="49"/>
  <c r="G136" i="49"/>
  <c r="W135" i="49"/>
  <c r="V135" i="49"/>
  <c r="U135" i="49"/>
  <c r="T135" i="49"/>
  <c r="S135" i="49"/>
  <c r="R135" i="49"/>
  <c r="Q135" i="49"/>
  <c r="P135" i="49"/>
  <c r="N135" i="49"/>
  <c r="M135" i="49"/>
  <c r="L135" i="49"/>
  <c r="K135" i="49"/>
  <c r="J135" i="49"/>
  <c r="I135" i="49"/>
  <c r="H135" i="49"/>
  <c r="G135" i="49"/>
  <c r="V130" i="49"/>
  <c r="Q130" i="49"/>
  <c r="P130" i="49"/>
  <c r="K130" i="49"/>
  <c r="G130" i="49"/>
  <c r="W129" i="49"/>
  <c r="V129" i="49"/>
  <c r="U129" i="49"/>
  <c r="T129" i="49"/>
  <c r="S129" i="49"/>
  <c r="R129" i="49"/>
  <c r="Q129" i="49"/>
  <c r="P129" i="49"/>
  <c r="N129" i="49"/>
  <c r="M129" i="49"/>
  <c r="L129" i="49"/>
  <c r="K129" i="49"/>
  <c r="V128" i="49"/>
  <c r="Q128" i="49"/>
  <c r="P128" i="49"/>
  <c r="K128" i="49"/>
  <c r="G128" i="49"/>
  <c r="W127" i="49"/>
  <c r="V127" i="49"/>
  <c r="U127" i="49"/>
  <c r="T127" i="49"/>
  <c r="S127" i="49"/>
  <c r="R127" i="49"/>
  <c r="Q127" i="49"/>
  <c r="P127" i="49"/>
  <c r="N127" i="49"/>
  <c r="M127" i="49"/>
  <c r="L127" i="49"/>
  <c r="K127" i="49"/>
  <c r="J127" i="49"/>
  <c r="I127" i="49"/>
  <c r="H127" i="49"/>
  <c r="G127" i="49"/>
  <c r="W126" i="49"/>
  <c r="V126" i="49"/>
  <c r="U126" i="49"/>
  <c r="T126" i="49"/>
  <c r="S126" i="49"/>
  <c r="R126" i="49"/>
  <c r="Q126" i="49"/>
  <c r="P126" i="49"/>
  <c r="N126" i="49"/>
  <c r="M126" i="49"/>
  <c r="L126" i="49"/>
  <c r="K126" i="49"/>
  <c r="J126" i="49"/>
  <c r="I126" i="49"/>
  <c r="H126" i="49"/>
  <c r="G126" i="49"/>
  <c r="W124" i="49"/>
  <c r="V124" i="49"/>
  <c r="U124" i="49"/>
  <c r="T124" i="49"/>
  <c r="S124" i="49"/>
  <c r="R124" i="49"/>
  <c r="Q124" i="49"/>
  <c r="P124" i="49"/>
  <c r="N124" i="49"/>
  <c r="M124" i="49"/>
  <c r="L124" i="49"/>
  <c r="K124" i="49"/>
  <c r="J124" i="49"/>
  <c r="I124" i="49"/>
  <c r="H124" i="49"/>
  <c r="G124" i="49"/>
  <c r="W123" i="49"/>
  <c r="V123" i="49"/>
  <c r="U123" i="49"/>
  <c r="T123" i="49"/>
  <c r="S123" i="49"/>
  <c r="R123" i="49"/>
  <c r="Q123" i="49"/>
  <c r="P123" i="49"/>
  <c r="N123" i="49"/>
  <c r="M123" i="49"/>
  <c r="L123" i="49"/>
  <c r="K123" i="49"/>
  <c r="J123" i="49"/>
  <c r="I123" i="49"/>
  <c r="H123" i="49"/>
  <c r="G123" i="49"/>
  <c r="V118" i="49"/>
  <c r="Q118" i="49"/>
  <c r="P118" i="49"/>
  <c r="K118" i="49"/>
  <c r="G118" i="49"/>
  <c r="W117" i="49"/>
  <c r="V117" i="49"/>
  <c r="U117" i="49"/>
  <c r="T117" i="49"/>
  <c r="S117" i="49"/>
  <c r="R117" i="49"/>
  <c r="Q117" i="49"/>
  <c r="P117" i="49"/>
  <c r="N117" i="49"/>
  <c r="M117" i="49"/>
  <c r="L117" i="49"/>
  <c r="K117" i="49"/>
  <c r="V116" i="49"/>
  <c r="Q116" i="49"/>
  <c r="P116" i="49"/>
  <c r="K116" i="49"/>
  <c r="G116" i="49"/>
  <c r="W115" i="49"/>
  <c r="V115" i="49"/>
  <c r="U115" i="49"/>
  <c r="T115" i="49"/>
  <c r="S115" i="49"/>
  <c r="R115" i="49"/>
  <c r="Q115" i="49"/>
  <c r="P115" i="49"/>
  <c r="N115" i="49"/>
  <c r="M115" i="49"/>
  <c r="L115" i="49"/>
  <c r="K115" i="49"/>
  <c r="J115" i="49"/>
  <c r="I115" i="49"/>
  <c r="H115" i="49"/>
  <c r="G115" i="49"/>
  <c r="W114" i="49"/>
  <c r="V114" i="49"/>
  <c r="U114" i="49"/>
  <c r="T114" i="49"/>
  <c r="S114" i="49"/>
  <c r="R114" i="49"/>
  <c r="Q114" i="49"/>
  <c r="P114" i="49"/>
  <c r="N114" i="49"/>
  <c r="M114" i="49"/>
  <c r="L114" i="49"/>
  <c r="K114" i="49"/>
  <c r="J114" i="49"/>
  <c r="I114" i="49"/>
  <c r="H114" i="49"/>
  <c r="G114" i="49"/>
  <c r="W112" i="49"/>
  <c r="V112" i="49"/>
  <c r="U112" i="49"/>
  <c r="T112" i="49"/>
  <c r="S112" i="49"/>
  <c r="R112" i="49"/>
  <c r="Q112" i="49"/>
  <c r="P112" i="49"/>
  <c r="N112" i="49"/>
  <c r="M112" i="49"/>
  <c r="L112" i="49"/>
  <c r="K112" i="49"/>
  <c r="J112" i="49"/>
  <c r="I112" i="49"/>
  <c r="H112" i="49"/>
  <c r="G112" i="49"/>
  <c r="W111" i="49"/>
  <c r="V111" i="49"/>
  <c r="U111" i="49"/>
  <c r="T111" i="49"/>
  <c r="S111" i="49"/>
  <c r="R111" i="49"/>
  <c r="Q111" i="49"/>
  <c r="P111" i="49"/>
  <c r="N111" i="49"/>
  <c r="M111" i="49"/>
  <c r="L111" i="49"/>
  <c r="K111" i="49"/>
  <c r="J111" i="49"/>
  <c r="I111" i="49"/>
  <c r="H111" i="49"/>
  <c r="G111" i="49"/>
  <c r="V106" i="49"/>
  <c r="Q106" i="49"/>
  <c r="P106" i="49"/>
  <c r="K106" i="49"/>
  <c r="G106" i="49"/>
  <c r="W105" i="49"/>
  <c r="V105" i="49"/>
  <c r="U105" i="49"/>
  <c r="T105" i="49"/>
  <c r="S105" i="49"/>
  <c r="R105" i="49"/>
  <c r="Q105" i="49"/>
  <c r="P105" i="49"/>
  <c r="N105" i="49"/>
  <c r="M105" i="49"/>
  <c r="L105" i="49"/>
  <c r="K105" i="49"/>
  <c r="V104" i="49"/>
  <c r="Q104" i="49"/>
  <c r="P104" i="49"/>
  <c r="K104" i="49"/>
  <c r="G104" i="49"/>
  <c r="W103" i="49"/>
  <c r="V103" i="49"/>
  <c r="U103" i="49"/>
  <c r="T103" i="49"/>
  <c r="S103" i="49"/>
  <c r="R103" i="49"/>
  <c r="Q103" i="49"/>
  <c r="P103" i="49"/>
  <c r="N103" i="49"/>
  <c r="M103" i="49"/>
  <c r="L103" i="49"/>
  <c r="K103" i="49"/>
  <c r="J103" i="49"/>
  <c r="I103" i="49"/>
  <c r="H103" i="49"/>
  <c r="G103" i="49"/>
  <c r="W102" i="49"/>
  <c r="V102" i="49"/>
  <c r="U102" i="49"/>
  <c r="T102" i="49"/>
  <c r="S102" i="49"/>
  <c r="R102" i="49"/>
  <c r="Q102" i="49"/>
  <c r="P102" i="49"/>
  <c r="N102" i="49"/>
  <c r="M102" i="49"/>
  <c r="L102" i="49"/>
  <c r="K102" i="49"/>
  <c r="J102" i="49"/>
  <c r="I102" i="49"/>
  <c r="H102" i="49"/>
  <c r="G102" i="49"/>
  <c r="W100" i="49"/>
  <c r="V100" i="49"/>
  <c r="U100" i="49"/>
  <c r="T100" i="49"/>
  <c r="S100" i="49"/>
  <c r="R100" i="49"/>
  <c r="Q100" i="49"/>
  <c r="P100" i="49"/>
  <c r="N100" i="49"/>
  <c r="M100" i="49"/>
  <c r="L100" i="49"/>
  <c r="K100" i="49"/>
  <c r="J100" i="49"/>
  <c r="I100" i="49"/>
  <c r="H100" i="49"/>
  <c r="G100" i="49"/>
  <c r="W99" i="49"/>
  <c r="V99" i="49"/>
  <c r="U99" i="49"/>
  <c r="T99" i="49"/>
  <c r="S99" i="49"/>
  <c r="R99" i="49"/>
  <c r="Q99" i="49"/>
  <c r="P99" i="49"/>
  <c r="N99" i="49"/>
  <c r="M99" i="49"/>
  <c r="L99" i="49"/>
  <c r="K99" i="49"/>
  <c r="J99" i="49"/>
  <c r="I99" i="49"/>
  <c r="H99" i="49"/>
  <c r="G99" i="49"/>
  <c r="V94" i="49"/>
  <c r="Q94" i="49"/>
  <c r="P94" i="49"/>
  <c r="K94" i="49"/>
  <c r="G94" i="49"/>
  <c r="W93" i="49"/>
  <c r="V93" i="49"/>
  <c r="U93" i="49"/>
  <c r="T93" i="49"/>
  <c r="S93" i="49"/>
  <c r="R93" i="49"/>
  <c r="Q93" i="49"/>
  <c r="P93" i="49"/>
  <c r="N93" i="49"/>
  <c r="M93" i="49"/>
  <c r="L93" i="49"/>
  <c r="K93" i="49"/>
  <c r="V92" i="49"/>
  <c r="Q92" i="49"/>
  <c r="P92" i="49"/>
  <c r="K92" i="49"/>
  <c r="G92" i="49"/>
  <c r="W91" i="49"/>
  <c r="V91" i="49"/>
  <c r="U91" i="49"/>
  <c r="T91" i="49"/>
  <c r="S91" i="49"/>
  <c r="R91" i="49"/>
  <c r="Q91" i="49"/>
  <c r="P91" i="49"/>
  <c r="N91" i="49"/>
  <c r="M91" i="49"/>
  <c r="L91" i="49"/>
  <c r="K91" i="49"/>
  <c r="J91" i="49"/>
  <c r="I91" i="49"/>
  <c r="H91" i="49"/>
  <c r="G91" i="49"/>
  <c r="W90" i="49"/>
  <c r="V90" i="49"/>
  <c r="U90" i="49"/>
  <c r="T90" i="49"/>
  <c r="S90" i="49"/>
  <c r="R90" i="49"/>
  <c r="Q90" i="49"/>
  <c r="P90" i="49"/>
  <c r="N90" i="49"/>
  <c r="M90" i="49"/>
  <c r="L90" i="49"/>
  <c r="K90" i="49"/>
  <c r="J90" i="49"/>
  <c r="I90" i="49"/>
  <c r="H90" i="49"/>
  <c r="G90" i="49"/>
  <c r="W88" i="49"/>
  <c r="V88" i="49"/>
  <c r="U88" i="49"/>
  <c r="T88" i="49"/>
  <c r="S88" i="49"/>
  <c r="R88" i="49"/>
  <c r="Q88" i="49"/>
  <c r="P88" i="49"/>
  <c r="N88" i="49"/>
  <c r="M88" i="49"/>
  <c r="L88" i="49"/>
  <c r="K88" i="49"/>
  <c r="J88" i="49"/>
  <c r="I88" i="49"/>
  <c r="H88" i="49"/>
  <c r="G88" i="49"/>
  <c r="W87" i="49"/>
  <c r="V87" i="49"/>
  <c r="U87" i="49"/>
  <c r="T87" i="49"/>
  <c r="S87" i="49"/>
  <c r="R87" i="49"/>
  <c r="Q87" i="49"/>
  <c r="P87" i="49"/>
  <c r="N87" i="49"/>
  <c r="M87" i="49"/>
  <c r="L87" i="49"/>
  <c r="K87" i="49"/>
  <c r="J87" i="49"/>
  <c r="I87" i="49"/>
  <c r="H87" i="49"/>
  <c r="G87" i="49"/>
  <c r="V82" i="49"/>
  <c r="Q82" i="49"/>
  <c r="P82" i="49"/>
  <c r="K82" i="49"/>
  <c r="G82" i="49"/>
  <c r="W81" i="49"/>
  <c r="V81" i="49"/>
  <c r="U81" i="49"/>
  <c r="T81" i="49"/>
  <c r="S81" i="49"/>
  <c r="R81" i="49"/>
  <c r="Q81" i="49"/>
  <c r="P81" i="49"/>
  <c r="N81" i="49"/>
  <c r="M81" i="49"/>
  <c r="L81" i="49"/>
  <c r="K81" i="49"/>
  <c r="V80" i="49"/>
  <c r="Q80" i="49"/>
  <c r="P80" i="49"/>
  <c r="K80" i="49"/>
  <c r="G80" i="49"/>
  <c r="W79" i="49"/>
  <c r="V79" i="49"/>
  <c r="U79" i="49"/>
  <c r="T79" i="49"/>
  <c r="S79" i="49"/>
  <c r="R79" i="49"/>
  <c r="Q79" i="49"/>
  <c r="P79" i="49"/>
  <c r="N79" i="49"/>
  <c r="M79" i="49"/>
  <c r="L79" i="49"/>
  <c r="K79" i="49"/>
  <c r="J79" i="49"/>
  <c r="I79" i="49"/>
  <c r="H79" i="49"/>
  <c r="G79" i="49"/>
  <c r="W78" i="49"/>
  <c r="V78" i="49"/>
  <c r="U78" i="49"/>
  <c r="T78" i="49"/>
  <c r="S78" i="49"/>
  <c r="R78" i="49"/>
  <c r="Q78" i="49"/>
  <c r="P78" i="49"/>
  <c r="N78" i="49"/>
  <c r="M78" i="49"/>
  <c r="L78" i="49"/>
  <c r="K78" i="49"/>
  <c r="J78" i="49"/>
  <c r="I78" i="49"/>
  <c r="H78" i="49"/>
  <c r="G78" i="49"/>
  <c r="W76" i="49"/>
  <c r="V76" i="49"/>
  <c r="U76" i="49"/>
  <c r="T76" i="49"/>
  <c r="S76" i="49"/>
  <c r="R76" i="49"/>
  <c r="Q76" i="49"/>
  <c r="P76" i="49"/>
  <c r="N76" i="49"/>
  <c r="M76" i="49"/>
  <c r="L76" i="49"/>
  <c r="K76" i="49"/>
  <c r="J76" i="49"/>
  <c r="I76" i="49"/>
  <c r="H76" i="49"/>
  <c r="G76" i="49"/>
  <c r="W75" i="49"/>
  <c r="V75" i="49"/>
  <c r="U75" i="49"/>
  <c r="T75" i="49"/>
  <c r="S75" i="49"/>
  <c r="R75" i="49"/>
  <c r="Q75" i="49"/>
  <c r="P75" i="49"/>
  <c r="N75" i="49"/>
  <c r="M75" i="49"/>
  <c r="L75" i="49"/>
  <c r="K75" i="49"/>
  <c r="J75" i="49"/>
  <c r="I75" i="49"/>
  <c r="H75" i="49"/>
  <c r="G75" i="49"/>
  <c r="V70" i="49"/>
  <c r="Q70" i="49"/>
  <c r="P70" i="49"/>
  <c r="K70" i="49"/>
  <c r="G70" i="49"/>
  <c r="W69" i="49"/>
  <c r="V69" i="49"/>
  <c r="U69" i="49"/>
  <c r="T69" i="49"/>
  <c r="S69" i="49"/>
  <c r="R69" i="49"/>
  <c r="Q69" i="49"/>
  <c r="P69" i="49"/>
  <c r="N69" i="49"/>
  <c r="M69" i="49"/>
  <c r="L69" i="49"/>
  <c r="K69" i="49"/>
  <c r="V68" i="49"/>
  <c r="Q68" i="49"/>
  <c r="P68" i="49"/>
  <c r="K68" i="49"/>
  <c r="G68" i="49"/>
  <c r="W67" i="49"/>
  <c r="V67" i="49"/>
  <c r="U67" i="49"/>
  <c r="T67" i="49"/>
  <c r="S67" i="49"/>
  <c r="R67" i="49"/>
  <c r="Q67" i="49"/>
  <c r="P67" i="49"/>
  <c r="N67" i="49"/>
  <c r="M67" i="49"/>
  <c r="L67" i="49"/>
  <c r="K67" i="49"/>
  <c r="J67" i="49"/>
  <c r="I67" i="49"/>
  <c r="H67" i="49"/>
  <c r="G67" i="49"/>
  <c r="W66" i="49"/>
  <c r="V66" i="49"/>
  <c r="U66" i="49"/>
  <c r="T66" i="49"/>
  <c r="S66" i="49"/>
  <c r="R66" i="49"/>
  <c r="Q66" i="49"/>
  <c r="P66" i="49"/>
  <c r="N66" i="49"/>
  <c r="M66" i="49"/>
  <c r="L66" i="49"/>
  <c r="K66" i="49"/>
  <c r="J66" i="49"/>
  <c r="I66" i="49"/>
  <c r="H66" i="49"/>
  <c r="G66" i="49"/>
  <c r="W64" i="49"/>
  <c r="V64" i="49"/>
  <c r="U64" i="49"/>
  <c r="T64" i="49"/>
  <c r="S64" i="49"/>
  <c r="R64" i="49"/>
  <c r="Q64" i="49"/>
  <c r="P64" i="49"/>
  <c r="N64" i="49"/>
  <c r="M64" i="49"/>
  <c r="L64" i="49"/>
  <c r="K64" i="49"/>
  <c r="J64" i="49"/>
  <c r="I64" i="49"/>
  <c r="H64" i="49"/>
  <c r="G64" i="49"/>
  <c r="W63" i="49"/>
  <c r="V63" i="49"/>
  <c r="U63" i="49"/>
  <c r="T63" i="49"/>
  <c r="S63" i="49"/>
  <c r="R63" i="49"/>
  <c r="Q63" i="49"/>
  <c r="P63" i="49"/>
  <c r="N63" i="49"/>
  <c r="M63" i="49"/>
  <c r="L63" i="49"/>
  <c r="K63" i="49"/>
  <c r="J63" i="49"/>
  <c r="I63" i="49"/>
  <c r="H63" i="49"/>
  <c r="G63" i="49"/>
  <c r="V58" i="49"/>
  <c r="Q58" i="49"/>
  <c r="P58" i="49"/>
  <c r="K58" i="49"/>
  <c r="G58" i="49"/>
  <c r="W57" i="49"/>
  <c r="V57" i="49"/>
  <c r="U57" i="49"/>
  <c r="T57" i="49"/>
  <c r="S57" i="49"/>
  <c r="R57" i="49"/>
  <c r="Q57" i="49"/>
  <c r="P57" i="49"/>
  <c r="N57" i="49"/>
  <c r="M57" i="49"/>
  <c r="L57" i="49"/>
  <c r="K57" i="49"/>
  <c r="V56" i="49"/>
  <c r="Q56" i="49"/>
  <c r="P56" i="49"/>
  <c r="K56" i="49"/>
  <c r="G56" i="49"/>
  <c r="W55" i="49"/>
  <c r="V55" i="49"/>
  <c r="U55" i="49"/>
  <c r="T55" i="49"/>
  <c r="S55" i="49"/>
  <c r="R55" i="49"/>
  <c r="Q55" i="49"/>
  <c r="P55" i="49"/>
  <c r="N55" i="49"/>
  <c r="M55" i="49"/>
  <c r="L55" i="49"/>
  <c r="K55" i="49"/>
  <c r="J55" i="49"/>
  <c r="I55" i="49"/>
  <c r="H55" i="49"/>
  <c r="G55" i="49"/>
  <c r="W54" i="49"/>
  <c r="V54" i="49"/>
  <c r="U54" i="49"/>
  <c r="T54" i="49"/>
  <c r="S54" i="49"/>
  <c r="R54" i="49"/>
  <c r="Q54" i="49"/>
  <c r="P54" i="49"/>
  <c r="N54" i="49"/>
  <c r="M54" i="49"/>
  <c r="L54" i="49"/>
  <c r="K54" i="49"/>
  <c r="J54" i="49"/>
  <c r="I54" i="49"/>
  <c r="H54" i="49"/>
  <c r="G54" i="49"/>
  <c r="W52" i="49"/>
  <c r="V52" i="49"/>
  <c r="U52" i="49"/>
  <c r="T52" i="49"/>
  <c r="S52" i="49"/>
  <c r="R52" i="49"/>
  <c r="Q52" i="49"/>
  <c r="P52" i="49"/>
  <c r="N52" i="49"/>
  <c r="M52" i="49"/>
  <c r="L52" i="49"/>
  <c r="K52" i="49"/>
  <c r="J52" i="49"/>
  <c r="I52" i="49"/>
  <c r="H52" i="49"/>
  <c r="G52" i="49"/>
  <c r="W51" i="49"/>
  <c r="V51" i="49"/>
  <c r="U51" i="49"/>
  <c r="T51" i="49"/>
  <c r="S51" i="49"/>
  <c r="R51" i="49"/>
  <c r="Q51" i="49"/>
  <c r="P51" i="49"/>
  <c r="N51" i="49"/>
  <c r="M51" i="49"/>
  <c r="L51" i="49"/>
  <c r="K51" i="49"/>
  <c r="J51" i="49"/>
  <c r="I51" i="49"/>
  <c r="H51" i="49"/>
  <c r="G51" i="49"/>
  <c r="V46" i="49"/>
  <c r="Q46" i="49"/>
  <c r="P46" i="49"/>
  <c r="K46" i="49"/>
  <c r="G46" i="49"/>
  <c r="W45" i="49"/>
  <c r="V45" i="49"/>
  <c r="U45" i="49"/>
  <c r="T45" i="49"/>
  <c r="S45" i="49"/>
  <c r="R45" i="49"/>
  <c r="Q45" i="49"/>
  <c r="P45" i="49"/>
  <c r="N45" i="49"/>
  <c r="M45" i="49"/>
  <c r="L45" i="49"/>
  <c r="K45" i="49"/>
  <c r="V44" i="49"/>
  <c r="T44" i="49"/>
  <c r="Q44" i="49"/>
  <c r="P44" i="49"/>
  <c r="K44" i="49"/>
  <c r="G44" i="49"/>
  <c r="W43" i="49"/>
  <c r="V43" i="49"/>
  <c r="U43" i="49"/>
  <c r="T43" i="49"/>
  <c r="S43" i="49"/>
  <c r="R43" i="49"/>
  <c r="Q43" i="49"/>
  <c r="P43" i="49"/>
  <c r="N43" i="49"/>
  <c r="M43" i="49"/>
  <c r="L43" i="49"/>
  <c r="K43" i="49"/>
  <c r="J43" i="49"/>
  <c r="I43" i="49"/>
  <c r="H43" i="49"/>
  <c r="G43" i="49"/>
  <c r="W42" i="49"/>
  <c r="V42" i="49"/>
  <c r="U42" i="49"/>
  <c r="T42" i="49"/>
  <c r="S42" i="49"/>
  <c r="R42" i="49"/>
  <c r="Q42" i="49"/>
  <c r="P42" i="49"/>
  <c r="N42" i="49"/>
  <c r="M42" i="49"/>
  <c r="L42" i="49"/>
  <c r="K42" i="49"/>
  <c r="J42" i="49"/>
  <c r="I42" i="49"/>
  <c r="H42" i="49"/>
  <c r="G42" i="49"/>
  <c r="W40" i="49"/>
  <c r="V40" i="49"/>
  <c r="U40" i="49"/>
  <c r="T40" i="49"/>
  <c r="S40" i="49"/>
  <c r="R40" i="49"/>
  <c r="Q40" i="49"/>
  <c r="P40" i="49"/>
  <c r="N40" i="49"/>
  <c r="M40" i="49"/>
  <c r="L40" i="49"/>
  <c r="K40" i="49"/>
  <c r="J40" i="49"/>
  <c r="I40" i="49"/>
  <c r="H40" i="49"/>
  <c r="G40" i="49"/>
  <c r="W39" i="49"/>
  <c r="V39" i="49"/>
  <c r="U39" i="49"/>
  <c r="T39" i="49"/>
  <c r="S39" i="49"/>
  <c r="R39" i="49"/>
  <c r="Q39" i="49"/>
  <c r="P39" i="49"/>
  <c r="N39" i="49"/>
  <c r="M39" i="49"/>
  <c r="L39" i="49"/>
  <c r="K39" i="49"/>
  <c r="J39" i="49"/>
  <c r="I39" i="49"/>
  <c r="H39" i="49"/>
  <c r="G39" i="49"/>
  <c r="V34" i="49"/>
  <c r="Q34" i="49"/>
  <c r="P34" i="49"/>
  <c r="K34" i="49"/>
  <c r="G34" i="49"/>
  <c r="W33" i="49"/>
  <c r="V33" i="49"/>
  <c r="U33" i="49"/>
  <c r="T33" i="49"/>
  <c r="S33" i="49"/>
  <c r="R33" i="49"/>
  <c r="Q33" i="49"/>
  <c r="P33" i="49"/>
  <c r="N33" i="49"/>
  <c r="M33" i="49"/>
  <c r="L33" i="49"/>
  <c r="K33" i="49"/>
  <c r="V32" i="49"/>
  <c r="Q32" i="49"/>
  <c r="P32" i="49"/>
  <c r="K32" i="49"/>
  <c r="G32" i="49"/>
  <c r="W31" i="49"/>
  <c r="V31" i="49"/>
  <c r="U31" i="49"/>
  <c r="T31" i="49"/>
  <c r="S31" i="49"/>
  <c r="R31" i="49"/>
  <c r="Q31" i="49"/>
  <c r="P31" i="49"/>
  <c r="N31" i="49"/>
  <c r="M31" i="49"/>
  <c r="L31" i="49"/>
  <c r="K31" i="49"/>
  <c r="J31" i="49"/>
  <c r="I31" i="49"/>
  <c r="H31" i="49"/>
  <c r="G31" i="49"/>
  <c r="W30" i="49"/>
  <c r="V30" i="49"/>
  <c r="U30" i="49"/>
  <c r="T30" i="49"/>
  <c r="S30" i="49"/>
  <c r="R30" i="49"/>
  <c r="Q30" i="49"/>
  <c r="P30" i="49"/>
  <c r="N30" i="49"/>
  <c r="M30" i="49"/>
  <c r="L30" i="49"/>
  <c r="K30" i="49"/>
  <c r="J30" i="49"/>
  <c r="I30" i="49"/>
  <c r="H30" i="49"/>
  <c r="G30" i="49"/>
  <c r="W28" i="49"/>
  <c r="V28" i="49"/>
  <c r="U28" i="49"/>
  <c r="T28" i="49"/>
  <c r="S28" i="49"/>
  <c r="R28" i="49"/>
  <c r="Q28" i="49"/>
  <c r="P28" i="49"/>
  <c r="N28" i="49"/>
  <c r="M28" i="49"/>
  <c r="L28" i="49"/>
  <c r="K28" i="49"/>
  <c r="J28" i="49"/>
  <c r="I28" i="49"/>
  <c r="H28" i="49"/>
  <c r="G28" i="49"/>
  <c r="W27" i="49"/>
  <c r="V27" i="49"/>
  <c r="U27" i="49"/>
  <c r="T27" i="49"/>
  <c r="S27" i="49"/>
  <c r="R27" i="49"/>
  <c r="Q27" i="49"/>
  <c r="P27" i="49"/>
  <c r="N27" i="49"/>
  <c r="M27" i="49"/>
  <c r="L27" i="49"/>
  <c r="K27" i="49"/>
  <c r="J27" i="49"/>
  <c r="I27" i="49"/>
  <c r="H27" i="49"/>
  <c r="G27" i="49"/>
  <c r="V22" i="49"/>
  <c r="Q22" i="49"/>
  <c r="P22" i="49"/>
  <c r="K22" i="49"/>
  <c r="G22" i="49"/>
  <c r="W21" i="49"/>
  <c r="V21" i="49"/>
  <c r="U21" i="49"/>
  <c r="T21" i="49"/>
  <c r="S21" i="49"/>
  <c r="R21" i="49"/>
  <c r="Q21" i="49"/>
  <c r="P21" i="49"/>
  <c r="N21" i="49"/>
  <c r="M21" i="49"/>
  <c r="L21" i="49"/>
  <c r="K21" i="49"/>
  <c r="V20" i="49"/>
  <c r="T20" i="49"/>
  <c r="Q20" i="49"/>
  <c r="P20" i="49"/>
  <c r="K20" i="49"/>
  <c r="G20" i="49"/>
  <c r="W19" i="49"/>
  <c r="V19" i="49"/>
  <c r="U19" i="49"/>
  <c r="T19" i="49"/>
  <c r="S19" i="49"/>
  <c r="R19" i="49"/>
  <c r="Q19" i="49"/>
  <c r="P19" i="49"/>
  <c r="N19" i="49"/>
  <c r="M19" i="49"/>
  <c r="L19" i="49"/>
  <c r="K19" i="49"/>
  <c r="J19" i="49"/>
  <c r="I19" i="49"/>
  <c r="H19" i="49"/>
  <c r="G19" i="49"/>
  <c r="W18" i="49"/>
  <c r="V18" i="49"/>
  <c r="U18" i="49"/>
  <c r="T18" i="49"/>
  <c r="S18" i="49"/>
  <c r="R18" i="49"/>
  <c r="Q18" i="49"/>
  <c r="P18" i="49"/>
  <c r="N18" i="49"/>
  <c r="M18" i="49"/>
  <c r="L18" i="49"/>
  <c r="K18" i="49"/>
  <c r="J18" i="49"/>
  <c r="I18" i="49"/>
  <c r="H18" i="49"/>
  <c r="G18" i="49"/>
  <c r="W16" i="49"/>
  <c r="V16" i="49"/>
  <c r="U16" i="49"/>
  <c r="T16" i="49"/>
  <c r="S16" i="49"/>
  <c r="R16" i="49"/>
  <c r="Q16" i="49"/>
  <c r="P16" i="49"/>
  <c r="N16" i="49"/>
  <c r="M16" i="49"/>
  <c r="L16" i="49"/>
  <c r="K16" i="49"/>
  <c r="J16" i="49"/>
  <c r="I16" i="49"/>
  <c r="H16" i="49"/>
  <c r="G16" i="49"/>
  <c r="W15" i="49"/>
  <c r="V15" i="49"/>
  <c r="U15" i="49"/>
  <c r="T15" i="49"/>
  <c r="S15" i="49"/>
  <c r="R15" i="49"/>
  <c r="Q15" i="49"/>
  <c r="P15" i="49"/>
  <c r="N15" i="49"/>
  <c r="M15" i="49"/>
  <c r="L15" i="49"/>
  <c r="K15" i="49"/>
  <c r="J15" i="49"/>
  <c r="I15" i="49"/>
  <c r="H15" i="49"/>
  <c r="G15" i="49"/>
  <c r="J189" i="52"/>
  <c r="I189" i="52"/>
  <c r="H189" i="52"/>
  <c r="G189" i="52"/>
  <c r="W184" i="52"/>
  <c r="V184" i="52"/>
  <c r="U184" i="52"/>
  <c r="T184" i="52"/>
  <c r="S184" i="52"/>
  <c r="R184" i="52"/>
  <c r="Q184" i="52"/>
  <c r="P184" i="52"/>
  <c r="N184" i="52"/>
  <c r="M184" i="52"/>
  <c r="L184" i="52"/>
  <c r="K184" i="52"/>
  <c r="J184" i="52"/>
  <c r="I184" i="52"/>
  <c r="H184" i="52"/>
  <c r="G184" i="52"/>
  <c r="V178" i="52"/>
  <c r="Q178" i="52"/>
  <c r="P178" i="52"/>
  <c r="K178" i="52"/>
  <c r="G178" i="52"/>
  <c r="W177" i="52"/>
  <c r="V177" i="52"/>
  <c r="U177" i="52"/>
  <c r="T177" i="52"/>
  <c r="S177" i="52"/>
  <c r="R177" i="52"/>
  <c r="Q177" i="52"/>
  <c r="P177" i="52"/>
  <c r="N177" i="52"/>
  <c r="M177" i="52"/>
  <c r="L177" i="52"/>
  <c r="K177" i="52"/>
  <c r="V176" i="52"/>
  <c r="Q176" i="52"/>
  <c r="P176" i="52"/>
  <c r="K176" i="52"/>
  <c r="G176" i="52"/>
  <c r="W175" i="52"/>
  <c r="V175" i="52"/>
  <c r="U175" i="52"/>
  <c r="T175" i="52"/>
  <c r="S175" i="52"/>
  <c r="R175" i="52"/>
  <c r="Q175" i="52"/>
  <c r="P175" i="52"/>
  <c r="N175" i="52"/>
  <c r="M175" i="52"/>
  <c r="L175" i="52"/>
  <c r="K175" i="52"/>
  <c r="J175" i="52"/>
  <c r="I175" i="52"/>
  <c r="H175" i="52"/>
  <c r="G175" i="52"/>
  <c r="W174" i="52"/>
  <c r="V174" i="52"/>
  <c r="U174" i="52"/>
  <c r="T174" i="52"/>
  <c r="S174" i="52"/>
  <c r="R174" i="52"/>
  <c r="Q174" i="52"/>
  <c r="P174" i="52"/>
  <c r="N174" i="52"/>
  <c r="M174" i="52"/>
  <c r="L174" i="52"/>
  <c r="K174" i="52"/>
  <c r="J174" i="52"/>
  <c r="I174" i="52"/>
  <c r="H174" i="52"/>
  <c r="G174" i="52"/>
  <c r="W171" i="52"/>
  <c r="V171" i="52"/>
  <c r="U171" i="52"/>
  <c r="T171" i="52"/>
  <c r="S171" i="52"/>
  <c r="R171" i="52"/>
  <c r="Q171" i="52"/>
  <c r="P171" i="52"/>
  <c r="N171" i="52"/>
  <c r="M171" i="52"/>
  <c r="L171" i="52"/>
  <c r="K171" i="52"/>
  <c r="J171" i="52"/>
  <c r="I171" i="52"/>
  <c r="H171" i="52"/>
  <c r="G171" i="52"/>
  <c r="V166" i="52"/>
  <c r="Q166" i="52"/>
  <c r="P166" i="52"/>
  <c r="K166" i="52"/>
  <c r="G166" i="52"/>
  <c r="W165" i="52"/>
  <c r="V165" i="52"/>
  <c r="U165" i="52"/>
  <c r="T165" i="52"/>
  <c r="S165" i="52"/>
  <c r="R165" i="52"/>
  <c r="Q165" i="52"/>
  <c r="P165" i="52"/>
  <c r="N165" i="52"/>
  <c r="M165" i="52"/>
  <c r="L165" i="52"/>
  <c r="K165" i="52"/>
  <c r="V164" i="52"/>
  <c r="Q164" i="52"/>
  <c r="P164" i="52"/>
  <c r="K164" i="52"/>
  <c r="G164" i="52"/>
  <c r="W163" i="52"/>
  <c r="V163" i="52"/>
  <c r="U163" i="52"/>
  <c r="T163" i="52"/>
  <c r="S163" i="52"/>
  <c r="R163" i="52"/>
  <c r="Q163" i="52"/>
  <c r="P163" i="52"/>
  <c r="N163" i="52"/>
  <c r="M163" i="52"/>
  <c r="L163" i="52"/>
  <c r="K163" i="52"/>
  <c r="J163" i="52"/>
  <c r="I163" i="52"/>
  <c r="H163" i="52"/>
  <c r="G163" i="52"/>
  <c r="W162" i="52"/>
  <c r="V162" i="52"/>
  <c r="U162" i="52"/>
  <c r="T162" i="52"/>
  <c r="S162" i="52"/>
  <c r="R162" i="52"/>
  <c r="Q162" i="52"/>
  <c r="P162" i="52"/>
  <c r="N162" i="52"/>
  <c r="M162" i="52"/>
  <c r="L162" i="52"/>
  <c r="K162" i="52"/>
  <c r="J162" i="52"/>
  <c r="I162" i="52"/>
  <c r="H162" i="52"/>
  <c r="G162" i="52"/>
  <c r="W159" i="52"/>
  <c r="V159" i="52"/>
  <c r="U159" i="52"/>
  <c r="T159" i="52"/>
  <c r="S159" i="52"/>
  <c r="R159" i="52"/>
  <c r="Q159" i="52"/>
  <c r="P159" i="52"/>
  <c r="N159" i="52"/>
  <c r="M159" i="52"/>
  <c r="L159" i="52"/>
  <c r="K159" i="52"/>
  <c r="J159" i="52"/>
  <c r="I159" i="52"/>
  <c r="H159" i="52"/>
  <c r="G159" i="52"/>
  <c r="V154" i="52"/>
  <c r="T154" i="52"/>
  <c r="Q154" i="52"/>
  <c r="P154" i="52"/>
  <c r="K154" i="52"/>
  <c r="G154" i="52"/>
  <c r="W153" i="52"/>
  <c r="V153" i="52"/>
  <c r="U153" i="52"/>
  <c r="T153" i="52"/>
  <c r="S153" i="52"/>
  <c r="R153" i="52"/>
  <c r="Q153" i="52"/>
  <c r="P153" i="52"/>
  <c r="N153" i="52"/>
  <c r="M153" i="52"/>
  <c r="L153" i="52"/>
  <c r="K153" i="52"/>
  <c r="V152" i="52"/>
  <c r="T152" i="52"/>
  <c r="Q152" i="52"/>
  <c r="P152" i="52"/>
  <c r="K152" i="52"/>
  <c r="G152" i="52"/>
  <c r="W151" i="52"/>
  <c r="V151" i="52"/>
  <c r="U151" i="52"/>
  <c r="T151" i="52"/>
  <c r="S151" i="52"/>
  <c r="R151" i="52"/>
  <c r="Q151" i="52"/>
  <c r="P151" i="52"/>
  <c r="N151" i="52"/>
  <c r="M151" i="52"/>
  <c r="L151" i="52"/>
  <c r="K151" i="52"/>
  <c r="J151" i="52"/>
  <c r="I151" i="52"/>
  <c r="H151" i="52"/>
  <c r="G151" i="52"/>
  <c r="W150" i="52"/>
  <c r="V150" i="52"/>
  <c r="U150" i="52"/>
  <c r="T150" i="52"/>
  <c r="S150" i="52"/>
  <c r="R150" i="52"/>
  <c r="Q150" i="52"/>
  <c r="P150" i="52"/>
  <c r="N150" i="52"/>
  <c r="M150" i="52"/>
  <c r="L150" i="52"/>
  <c r="K150" i="52"/>
  <c r="J150" i="52"/>
  <c r="I150" i="52"/>
  <c r="H150" i="52"/>
  <c r="G150" i="52"/>
  <c r="W147" i="52"/>
  <c r="V147" i="52"/>
  <c r="U147" i="52"/>
  <c r="T147" i="52"/>
  <c r="S147" i="52"/>
  <c r="R147" i="52"/>
  <c r="Q147" i="52"/>
  <c r="P147" i="52"/>
  <c r="N147" i="52"/>
  <c r="M147" i="52"/>
  <c r="L147" i="52"/>
  <c r="K147" i="52"/>
  <c r="J147" i="52"/>
  <c r="I147" i="52"/>
  <c r="H147" i="52"/>
  <c r="G147" i="52"/>
  <c r="V142" i="52"/>
  <c r="Q142" i="52"/>
  <c r="P142" i="52"/>
  <c r="K142" i="52"/>
  <c r="G142" i="52"/>
  <c r="W141" i="52"/>
  <c r="V141" i="52"/>
  <c r="U141" i="52"/>
  <c r="T141" i="52"/>
  <c r="S141" i="52"/>
  <c r="R141" i="52"/>
  <c r="Q141" i="52"/>
  <c r="P141" i="52"/>
  <c r="N141" i="52"/>
  <c r="M141" i="52"/>
  <c r="L141" i="52"/>
  <c r="K141" i="52"/>
  <c r="V140" i="52"/>
  <c r="Q140" i="52"/>
  <c r="P140" i="52"/>
  <c r="K140" i="52"/>
  <c r="G140" i="52"/>
  <c r="W139" i="52"/>
  <c r="V139" i="52"/>
  <c r="U139" i="52"/>
  <c r="T139" i="52"/>
  <c r="S139" i="52"/>
  <c r="R139" i="52"/>
  <c r="Q139" i="52"/>
  <c r="P139" i="52"/>
  <c r="N139" i="52"/>
  <c r="M139" i="52"/>
  <c r="L139" i="52"/>
  <c r="K139" i="52"/>
  <c r="J139" i="52"/>
  <c r="I139" i="52"/>
  <c r="H139" i="52"/>
  <c r="G139" i="52"/>
  <c r="W138" i="52"/>
  <c r="V138" i="52"/>
  <c r="U138" i="52"/>
  <c r="T138" i="52"/>
  <c r="S138" i="52"/>
  <c r="R138" i="52"/>
  <c r="Q138" i="52"/>
  <c r="P138" i="52"/>
  <c r="N138" i="52"/>
  <c r="M138" i="52"/>
  <c r="L138" i="52"/>
  <c r="K138" i="52"/>
  <c r="J138" i="52"/>
  <c r="I138" i="52"/>
  <c r="H138" i="52"/>
  <c r="G138" i="52"/>
  <c r="W135" i="52"/>
  <c r="V135" i="52"/>
  <c r="U135" i="52"/>
  <c r="T135" i="52"/>
  <c r="S135" i="52"/>
  <c r="R135" i="52"/>
  <c r="Q135" i="52"/>
  <c r="P135" i="52"/>
  <c r="N135" i="52"/>
  <c r="M135" i="52"/>
  <c r="L135" i="52"/>
  <c r="K135" i="52"/>
  <c r="J135" i="52"/>
  <c r="I135" i="52"/>
  <c r="H135" i="52"/>
  <c r="G135" i="52"/>
  <c r="V130" i="52"/>
  <c r="Q130" i="52"/>
  <c r="P130" i="52"/>
  <c r="K130" i="52"/>
  <c r="G130" i="52"/>
  <c r="W129" i="52"/>
  <c r="V129" i="52"/>
  <c r="U129" i="52"/>
  <c r="T129" i="52"/>
  <c r="S129" i="52"/>
  <c r="R129" i="52"/>
  <c r="Q129" i="52"/>
  <c r="P129" i="52"/>
  <c r="N129" i="52"/>
  <c r="M129" i="52"/>
  <c r="L129" i="52"/>
  <c r="K129" i="52"/>
  <c r="V128" i="52"/>
  <c r="T128" i="52"/>
  <c r="Q128" i="52"/>
  <c r="P128" i="52"/>
  <c r="K128" i="52"/>
  <c r="G128" i="52"/>
  <c r="W127" i="52"/>
  <c r="V127" i="52"/>
  <c r="U127" i="52"/>
  <c r="T127" i="52"/>
  <c r="S127" i="52"/>
  <c r="R127" i="52"/>
  <c r="Q127" i="52"/>
  <c r="P127" i="52"/>
  <c r="N127" i="52"/>
  <c r="M127" i="52"/>
  <c r="L127" i="52"/>
  <c r="K127" i="52"/>
  <c r="J127" i="52"/>
  <c r="I127" i="52"/>
  <c r="H127" i="52"/>
  <c r="G127" i="52"/>
  <c r="W126" i="52"/>
  <c r="V126" i="52"/>
  <c r="U126" i="52"/>
  <c r="T126" i="52"/>
  <c r="S126" i="52"/>
  <c r="R126" i="52"/>
  <c r="Q126" i="52"/>
  <c r="P126" i="52"/>
  <c r="N126" i="52"/>
  <c r="M126" i="52"/>
  <c r="L126" i="52"/>
  <c r="K126" i="52"/>
  <c r="J126" i="52"/>
  <c r="I126" i="52"/>
  <c r="H126" i="52"/>
  <c r="G126" i="52"/>
  <c r="W123" i="52"/>
  <c r="V123" i="52"/>
  <c r="U123" i="52"/>
  <c r="T123" i="52"/>
  <c r="S123" i="52"/>
  <c r="R123" i="52"/>
  <c r="Q123" i="52"/>
  <c r="P123" i="52"/>
  <c r="N123" i="52"/>
  <c r="M123" i="52"/>
  <c r="L123" i="52"/>
  <c r="K123" i="52"/>
  <c r="J123" i="52"/>
  <c r="I123" i="52"/>
  <c r="H123" i="52"/>
  <c r="G123" i="52"/>
  <c r="V118" i="52"/>
  <c r="Q118" i="52"/>
  <c r="P118" i="52"/>
  <c r="K118" i="52"/>
  <c r="G118" i="52"/>
  <c r="W117" i="52"/>
  <c r="V117" i="52"/>
  <c r="U117" i="52"/>
  <c r="T117" i="52"/>
  <c r="S117" i="52"/>
  <c r="R117" i="52"/>
  <c r="Q117" i="52"/>
  <c r="P117" i="52"/>
  <c r="N117" i="52"/>
  <c r="M117" i="52"/>
  <c r="L117" i="52"/>
  <c r="K117" i="52"/>
  <c r="V116" i="52"/>
  <c r="Q116" i="52"/>
  <c r="P116" i="52"/>
  <c r="K116" i="52"/>
  <c r="G116" i="52"/>
  <c r="W115" i="52"/>
  <c r="V115" i="52"/>
  <c r="U115" i="52"/>
  <c r="T115" i="52"/>
  <c r="S115" i="52"/>
  <c r="R115" i="52"/>
  <c r="Q115" i="52"/>
  <c r="P115" i="52"/>
  <c r="N115" i="52"/>
  <c r="M115" i="52"/>
  <c r="L115" i="52"/>
  <c r="K115" i="52"/>
  <c r="J115" i="52"/>
  <c r="I115" i="52"/>
  <c r="H115" i="52"/>
  <c r="G115" i="52"/>
  <c r="W114" i="52"/>
  <c r="V114" i="52"/>
  <c r="U114" i="52"/>
  <c r="T114" i="52"/>
  <c r="S114" i="52"/>
  <c r="R114" i="52"/>
  <c r="Q114" i="52"/>
  <c r="P114" i="52"/>
  <c r="N114" i="52"/>
  <c r="M114" i="52"/>
  <c r="L114" i="52"/>
  <c r="K114" i="52"/>
  <c r="J114" i="52"/>
  <c r="I114" i="52"/>
  <c r="H114" i="52"/>
  <c r="G114" i="52"/>
  <c r="W111" i="52"/>
  <c r="V111" i="52"/>
  <c r="U111" i="52"/>
  <c r="T111" i="52"/>
  <c r="S111" i="52"/>
  <c r="R111" i="52"/>
  <c r="Q111" i="52"/>
  <c r="P111" i="52"/>
  <c r="N111" i="52"/>
  <c r="M111" i="52"/>
  <c r="L111" i="52"/>
  <c r="K111" i="52"/>
  <c r="J111" i="52"/>
  <c r="I111" i="52"/>
  <c r="H111" i="52"/>
  <c r="G111" i="52"/>
  <c r="V106" i="52"/>
  <c r="Q106" i="52"/>
  <c r="P106" i="52"/>
  <c r="K106" i="52"/>
  <c r="G106" i="52"/>
  <c r="W105" i="52"/>
  <c r="V105" i="52"/>
  <c r="U105" i="52"/>
  <c r="T105" i="52"/>
  <c r="S105" i="52"/>
  <c r="R105" i="52"/>
  <c r="Q105" i="52"/>
  <c r="P105" i="52"/>
  <c r="N105" i="52"/>
  <c r="M105" i="52"/>
  <c r="L105" i="52"/>
  <c r="K105" i="52"/>
  <c r="V104" i="52"/>
  <c r="Q104" i="52"/>
  <c r="P104" i="52"/>
  <c r="K104" i="52"/>
  <c r="G104" i="52"/>
  <c r="W103" i="52"/>
  <c r="V103" i="52"/>
  <c r="U103" i="52"/>
  <c r="T103" i="52"/>
  <c r="S103" i="52"/>
  <c r="R103" i="52"/>
  <c r="Q103" i="52"/>
  <c r="P103" i="52"/>
  <c r="N103" i="52"/>
  <c r="M103" i="52"/>
  <c r="L103" i="52"/>
  <c r="K103" i="52"/>
  <c r="J103" i="52"/>
  <c r="I103" i="52"/>
  <c r="H103" i="52"/>
  <c r="G103" i="52"/>
  <c r="W102" i="52"/>
  <c r="V102" i="52"/>
  <c r="U102" i="52"/>
  <c r="T102" i="52"/>
  <c r="S102" i="52"/>
  <c r="R102" i="52"/>
  <c r="Q102" i="52"/>
  <c r="P102" i="52"/>
  <c r="N102" i="52"/>
  <c r="M102" i="52"/>
  <c r="L102" i="52"/>
  <c r="K102" i="52"/>
  <c r="J102" i="52"/>
  <c r="I102" i="52"/>
  <c r="H102" i="52"/>
  <c r="G102" i="52"/>
  <c r="W99" i="52"/>
  <c r="V99" i="52"/>
  <c r="U99" i="52"/>
  <c r="T99" i="52"/>
  <c r="S99" i="52"/>
  <c r="R99" i="52"/>
  <c r="Q99" i="52"/>
  <c r="P99" i="52"/>
  <c r="N99" i="52"/>
  <c r="M99" i="52"/>
  <c r="L99" i="52"/>
  <c r="K99" i="52"/>
  <c r="J99" i="52"/>
  <c r="I99" i="52"/>
  <c r="H99" i="52"/>
  <c r="G99" i="52"/>
  <c r="V94" i="52"/>
  <c r="Q94" i="52"/>
  <c r="P94" i="52"/>
  <c r="K94" i="52"/>
  <c r="G94" i="52"/>
  <c r="W93" i="52"/>
  <c r="V93" i="52"/>
  <c r="U93" i="52"/>
  <c r="T93" i="52"/>
  <c r="S93" i="52"/>
  <c r="R93" i="52"/>
  <c r="Q93" i="52"/>
  <c r="P93" i="52"/>
  <c r="N93" i="52"/>
  <c r="M93" i="52"/>
  <c r="L93" i="52"/>
  <c r="K93" i="52"/>
  <c r="V92" i="52"/>
  <c r="Q92" i="52"/>
  <c r="P92" i="52"/>
  <c r="K92" i="52"/>
  <c r="G92" i="52"/>
  <c r="W91" i="52"/>
  <c r="V91" i="52"/>
  <c r="U91" i="52"/>
  <c r="T91" i="52"/>
  <c r="S91" i="52"/>
  <c r="R91" i="52"/>
  <c r="Q91" i="52"/>
  <c r="P91" i="52"/>
  <c r="N91" i="52"/>
  <c r="M91" i="52"/>
  <c r="L91" i="52"/>
  <c r="K91" i="52"/>
  <c r="J91" i="52"/>
  <c r="I91" i="52"/>
  <c r="H91" i="52"/>
  <c r="G91" i="52"/>
  <c r="W90" i="52"/>
  <c r="V90" i="52"/>
  <c r="U90" i="52"/>
  <c r="T90" i="52"/>
  <c r="S90" i="52"/>
  <c r="R90" i="52"/>
  <c r="Q90" i="52"/>
  <c r="P90" i="52"/>
  <c r="N90" i="52"/>
  <c r="M90" i="52"/>
  <c r="L90" i="52"/>
  <c r="K90" i="52"/>
  <c r="J90" i="52"/>
  <c r="I90" i="52"/>
  <c r="H90" i="52"/>
  <c r="G90" i="52"/>
  <c r="W87" i="52"/>
  <c r="V87" i="52"/>
  <c r="U87" i="52"/>
  <c r="T87" i="52"/>
  <c r="S87" i="52"/>
  <c r="R87" i="52"/>
  <c r="Q87" i="52"/>
  <c r="P87" i="52"/>
  <c r="N87" i="52"/>
  <c r="M87" i="52"/>
  <c r="L87" i="52"/>
  <c r="K87" i="52"/>
  <c r="J87" i="52"/>
  <c r="I87" i="52"/>
  <c r="H87" i="52"/>
  <c r="G87" i="52"/>
  <c r="V82" i="52"/>
  <c r="Q82" i="52"/>
  <c r="P82" i="52"/>
  <c r="K82" i="52"/>
  <c r="G82" i="52"/>
  <c r="W81" i="52"/>
  <c r="V81" i="52"/>
  <c r="U81" i="52"/>
  <c r="T81" i="52"/>
  <c r="S81" i="52"/>
  <c r="R81" i="52"/>
  <c r="Q81" i="52"/>
  <c r="P81" i="52"/>
  <c r="N81" i="52"/>
  <c r="M81" i="52"/>
  <c r="L81" i="52"/>
  <c r="K81" i="52"/>
  <c r="V80" i="52"/>
  <c r="Q80" i="52"/>
  <c r="P80" i="52"/>
  <c r="K80" i="52"/>
  <c r="G80" i="52"/>
  <c r="W79" i="52"/>
  <c r="V79" i="52"/>
  <c r="U79" i="52"/>
  <c r="T79" i="52"/>
  <c r="S79" i="52"/>
  <c r="R79" i="52"/>
  <c r="Q79" i="52"/>
  <c r="P79" i="52"/>
  <c r="N79" i="52"/>
  <c r="M79" i="52"/>
  <c r="L79" i="52"/>
  <c r="K79" i="52"/>
  <c r="J79" i="52"/>
  <c r="I79" i="52"/>
  <c r="H79" i="52"/>
  <c r="G79" i="52"/>
  <c r="W78" i="52"/>
  <c r="V78" i="52"/>
  <c r="U78" i="52"/>
  <c r="T78" i="52"/>
  <c r="S78" i="52"/>
  <c r="R78" i="52"/>
  <c r="Q78" i="52"/>
  <c r="P78" i="52"/>
  <c r="N78" i="52"/>
  <c r="M78" i="52"/>
  <c r="L78" i="52"/>
  <c r="K78" i="52"/>
  <c r="J78" i="52"/>
  <c r="I78" i="52"/>
  <c r="H78" i="52"/>
  <c r="G78" i="52"/>
  <c r="W75" i="52"/>
  <c r="V75" i="52"/>
  <c r="U75" i="52"/>
  <c r="T75" i="52"/>
  <c r="S75" i="52"/>
  <c r="R75" i="52"/>
  <c r="Q75" i="52"/>
  <c r="P75" i="52"/>
  <c r="N75" i="52"/>
  <c r="M75" i="52"/>
  <c r="L75" i="52"/>
  <c r="K75" i="52"/>
  <c r="J75" i="52"/>
  <c r="I75" i="52"/>
  <c r="H75" i="52"/>
  <c r="G75" i="52"/>
  <c r="V70" i="52"/>
  <c r="Q70" i="52"/>
  <c r="P70" i="52"/>
  <c r="K70" i="52"/>
  <c r="G70" i="52"/>
  <c r="W69" i="52"/>
  <c r="V69" i="52"/>
  <c r="U69" i="52"/>
  <c r="T69" i="52"/>
  <c r="S69" i="52"/>
  <c r="R69" i="52"/>
  <c r="Q69" i="52"/>
  <c r="P69" i="52"/>
  <c r="N69" i="52"/>
  <c r="M69" i="52"/>
  <c r="L69" i="52"/>
  <c r="K69" i="52"/>
  <c r="V68" i="52"/>
  <c r="Q68" i="52"/>
  <c r="P68" i="52"/>
  <c r="K68" i="52"/>
  <c r="G68" i="52"/>
  <c r="W67" i="52"/>
  <c r="V67" i="52"/>
  <c r="U67" i="52"/>
  <c r="T67" i="52"/>
  <c r="S67" i="52"/>
  <c r="R67" i="52"/>
  <c r="Q67" i="52"/>
  <c r="P67" i="52"/>
  <c r="N67" i="52"/>
  <c r="M67" i="52"/>
  <c r="L67" i="52"/>
  <c r="K67" i="52"/>
  <c r="J67" i="52"/>
  <c r="I67" i="52"/>
  <c r="H67" i="52"/>
  <c r="G67" i="52"/>
  <c r="W66" i="52"/>
  <c r="V66" i="52"/>
  <c r="U66" i="52"/>
  <c r="T66" i="52"/>
  <c r="S66" i="52"/>
  <c r="R66" i="52"/>
  <c r="Q66" i="52"/>
  <c r="P66" i="52"/>
  <c r="N66" i="52"/>
  <c r="M66" i="52"/>
  <c r="L66" i="52"/>
  <c r="K66" i="52"/>
  <c r="J66" i="52"/>
  <c r="I66" i="52"/>
  <c r="H66" i="52"/>
  <c r="G66" i="52"/>
  <c r="W63" i="52"/>
  <c r="V63" i="52"/>
  <c r="U63" i="52"/>
  <c r="T63" i="52"/>
  <c r="S63" i="52"/>
  <c r="R63" i="52"/>
  <c r="Q63" i="52"/>
  <c r="P63" i="52"/>
  <c r="N63" i="52"/>
  <c r="M63" i="52"/>
  <c r="L63" i="52"/>
  <c r="K63" i="52"/>
  <c r="J63" i="52"/>
  <c r="I63" i="52"/>
  <c r="H63" i="52"/>
  <c r="G63" i="52"/>
  <c r="V58" i="52"/>
  <c r="Q58" i="52"/>
  <c r="P58" i="52"/>
  <c r="K58" i="52"/>
  <c r="G58" i="52"/>
  <c r="W57" i="52"/>
  <c r="V57" i="52"/>
  <c r="U57" i="52"/>
  <c r="T57" i="52"/>
  <c r="S57" i="52"/>
  <c r="R57" i="52"/>
  <c r="Q57" i="52"/>
  <c r="P57" i="52"/>
  <c r="N57" i="52"/>
  <c r="M57" i="52"/>
  <c r="L57" i="52"/>
  <c r="K57" i="52"/>
  <c r="V56" i="52"/>
  <c r="Q56" i="52"/>
  <c r="P56" i="52"/>
  <c r="K56" i="52"/>
  <c r="G56" i="52"/>
  <c r="W55" i="52"/>
  <c r="V55" i="52"/>
  <c r="U55" i="52"/>
  <c r="T55" i="52"/>
  <c r="S55" i="52"/>
  <c r="R55" i="52"/>
  <c r="Q55" i="52"/>
  <c r="P55" i="52"/>
  <c r="N55" i="52"/>
  <c r="M55" i="52"/>
  <c r="L55" i="52"/>
  <c r="K55" i="52"/>
  <c r="J55" i="52"/>
  <c r="I55" i="52"/>
  <c r="H55" i="52"/>
  <c r="G55" i="52"/>
  <c r="W54" i="52"/>
  <c r="V54" i="52"/>
  <c r="U54" i="52"/>
  <c r="T54" i="52"/>
  <c r="S54" i="52"/>
  <c r="R54" i="52"/>
  <c r="Q54" i="52"/>
  <c r="P54" i="52"/>
  <c r="N54" i="52"/>
  <c r="M54" i="52"/>
  <c r="L54" i="52"/>
  <c r="K54" i="52"/>
  <c r="J54" i="52"/>
  <c r="I54" i="52"/>
  <c r="H54" i="52"/>
  <c r="G54" i="52"/>
  <c r="W51" i="52"/>
  <c r="V51" i="52"/>
  <c r="U51" i="52"/>
  <c r="T51" i="52"/>
  <c r="S51" i="52"/>
  <c r="R51" i="52"/>
  <c r="Q51" i="52"/>
  <c r="P51" i="52"/>
  <c r="N51" i="52"/>
  <c r="M51" i="52"/>
  <c r="L51" i="52"/>
  <c r="K51" i="52"/>
  <c r="J51" i="52"/>
  <c r="I51" i="52"/>
  <c r="H51" i="52"/>
  <c r="G51" i="52"/>
  <c r="V46" i="52"/>
  <c r="Q46" i="52"/>
  <c r="P46" i="52"/>
  <c r="K46" i="52"/>
  <c r="G46" i="52"/>
  <c r="W45" i="52"/>
  <c r="V45" i="52"/>
  <c r="U45" i="52"/>
  <c r="T45" i="52"/>
  <c r="S45" i="52"/>
  <c r="R45" i="52"/>
  <c r="Q45" i="52"/>
  <c r="P45" i="52"/>
  <c r="N45" i="52"/>
  <c r="M45" i="52"/>
  <c r="L45" i="52"/>
  <c r="K45" i="52"/>
  <c r="V44" i="52"/>
  <c r="Q44" i="52"/>
  <c r="P44" i="52"/>
  <c r="K44" i="52"/>
  <c r="G44" i="52"/>
  <c r="W43" i="52"/>
  <c r="V43" i="52"/>
  <c r="U43" i="52"/>
  <c r="T43" i="52"/>
  <c r="S43" i="52"/>
  <c r="R43" i="52"/>
  <c r="Q43" i="52"/>
  <c r="P43" i="52"/>
  <c r="N43" i="52"/>
  <c r="M43" i="52"/>
  <c r="L43" i="52"/>
  <c r="K43" i="52"/>
  <c r="J43" i="52"/>
  <c r="I43" i="52"/>
  <c r="H43" i="52"/>
  <c r="G43" i="52"/>
  <c r="W42" i="52"/>
  <c r="V42" i="52"/>
  <c r="U42" i="52"/>
  <c r="T42" i="52"/>
  <c r="S42" i="52"/>
  <c r="R42" i="52"/>
  <c r="Q42" i="52"/>
  <c r="P42" i="52"/>
  <c r="N42" i="52"/>
  <c r="M42" i="52"/>
  <c r="L42" i="52"/>
  <c r="K42" i="52"/>
  <c r="J42" i="52"/>
  <c r="I42" i="52"/>
  <c r="H42" i="52"/>
  <c r="G42" i="52"/>
  <c r="W39" i="52"/>
  <c r="V39" i="52"/>
  <c r="U39" i="52"/>
  <c r="T39" i="52"/>
  <c r="S39" i="52"/>
  <c r="R39" i="52"/>
  <c r="Q39" i="52"/>
  <c r="P39" i="52"/>
  <c r="N39" i="52"/>
  <c r="M39" i="52"/>
  <c r="L39" i="52"/>
  <c r="K39" i="52"/>
  <c r="J39" i="52"/>
  <c r="I39" i="52"/>
  <c r="H39" i="52"/>
  <c r="G39" i="52"/>
  <c r="V34" i="52"/>
  <c r="Q34" i="52"/>
  <c r="P34" i="52"/>
  <c r="K34" i="52"/>
  <c r="G34" i="52"/>
  <c r="W33" i="52"/>
  <c r="V33" i="52"/>
  <c r="U33" i="52"/>
  <c r="T33" i="52"/>
  <c r="S33" i="52"/>
  <c r="R33" i="52"/>
  <c r="Q33" i="52"/>
  <c r="P33" i="52"/>
  <c r="N33" i="52"/>
  <c r="M33" i="52"/>
  <c r="L33" i="52"/>
  <c r="K33" i="52"/>
  <c r="V32" i="52"/>
  <c r="Q32" i="52"/>
  <c r="P32" i="52"/>
  <c r="K32" i="52"/>
  <c r="G32" i="52"/>
  <c r="W31" i="52"/>
  <c r="V31" i="52"/>
  <c r="U31" i="52"/>
  <c r="T31" i="52"/>
  <c r="S31" i="52"/>
  <c r="R31" i="52"/>
  <c r="Q31" i="52"/>
  <c r="P31" i="52"/>
  <c r="N31" i="52"/>
  <c r="M31" i="52"/>
  <c r="L31" i="52"/>
  <c r="K31" i="52"/>
  <c r="J31" i="52"/>
  <c r="I31" i="52"/>
  <c r="H31" i="52"/>
  <c r="G31" i="52"/>
  <c r="W30" i="52"/>
  <c r="V30" i="52"/>
  <c r="U30" i="52"/>
  <c r="T30" i="52"/>
  <c r="S30" i="52"/>
  <c r="R30" i="52"/>
  <c r="Q30" i="52"/>
  <c r="P30" i="52"/>
  <c r="N30" i="52"/>
  <c r="M30" i="52"/>
  <c r="L30" i="52"/>
  <c r="K30" i="52"/>
  <c r="J30" i="52"/>
  <c r="I30" i="52"/>
  <c r="H30" i="52"/>
  <c r="G30" i="52"/>
  <c r="W27" i="52"/>
  <c r="V27" i="52"/>
  <c r="U27" i="52"/>
  <c r="T27" i="52"/>
  <c r="S27" i="52"/>
  <c r="R27" i="52"/>
  <c r="Q27" i="52"/>
  <c r="P27" i="52"/>
  <c r="N27" i="52"/>
  <c r="M27" i="52"/>
  <c r="L27" i="52"/>
  <c r="K27" i="52"/>
  <c r="J27" i="52"/>
  <c r="I27" i="52"/>
  <c r="H27" i="52"/>
  <c r="G27" i="52"/>
  <c r="V22" i="52"/>
  <c r="Q22" i="52"/>
  <c r="P22" i="52"/>
  <c r="K22" i="52"/>
  <c r="G22" i="52"/>
  <c r="W21" i="52"/>
  <c r="V21" i="52"/>
  <c r="U21" i="52"/>
  <c r="T21" i="52"/>
  <c r="S21" i="52"/>
  <c r="R21" i="52"/>
  <c r="Q21" i="52"/>
  <c r="P21" i="52"/>
  <c r="M21" i="52"/>
  <c r="L21" i="52"/>
  <c r="K21" i="52"/>
  <c r="V20" i="52"/>
  <c r="T20" i="52"/>
  <c r="Q20" i="52"/>
  <c r="P20" i="52"/>
  <c r="K20" i="52"/>
  <c r="G20" i="52"/>
  <c r="W19" i="52"/>
  <c r="V19" i="52"/>
  <c r="U19" i="52"/>
  <c r="T19" i="52"/>
  <c r="S19" i="52"/>
  <c r="R19" i="52"/>
  <c r="Q19" i="52"/>
  <c r="P19" i="52"/>
  <c r="N19" i="52"/>
  <c r="M19" i="52"/>
  <c r="L19" i="52"/>
  <c r="K19" i="52"/>
  <c r="J19" i="52"/>
  <c r="I19" i="52"/>
  <c r="H19" i="52"/>
  <c r="G19" i="52"/>
  <c r="W18" i="52"/>
  <c r="V18" i="52"/>
  <c r="U18" i="52"/>
  <c r="T18" i="52"/>
  <c r="S18" i="52"/>
  <c r="R18" i="52"/>
  <c r="Q18" i="52"/>
  <c r="P18" i="52"/>
  <c r="N18" i="52"/>
  <c r="M18" i="52"/>
  <c r="L18" i="52"/>
  <c r="K18" i="52"/>
  <c r="J18" i="52"/>
  <c r="I18" i="52"/>
  <c r="H18" i="52"/>
  <c r="G18" i="52"/>
  <c r="W15" i="52"/>
  <c r="V15" i="52"/>
  <c r="U15" i="52"/>
  <c r="T15" i="52"/>
  <c r="S15" i="52"/>
  <c r="R15" i="52"/>
  <c r="Q15" i="52"/>
  <c r="P15" i="52"/>
  <c r="N15" i="52"/>
  <c r="M15" i="52"/>
  <c r="L15" i="52"/>
  <c r="K15" i="52"/>
  <c r="J15" i="52"/>
  <c r="I15" i="52"/>
  <c r="H15" i="52"/>
  <c r="G15" i="52"/>
  <c r="J189" i="51"/>
  <c r="I189" i="51"/>
  <c r="H189" i="51"/>
  <c r="G189" i="51"/>
  <c r="V178" i="51"/>
  <c r="Q178" i="51"/>
  <c r="P178" i="51"/>
  <c r="K178" i="51"/>
  <c r="G178" i="51"/>
  <c r="W177" i="51"/>
  <c r="V177" i="51"/>
  <c r="U177" i="51"/>
  <c r="T177" i="51"/>
  <c r="S177" i="51"/>
  <c r="R177" i="51"/>
  <c r="Q177" i="51"/>
  <c r="P177" i="51"/>
  <c r="N177" i="51"/>
  <c r="M177" i="51"/>
  <c r="L177" i="51"/>
  <c r="K177" i="51"/>
  <c r="V176" i="51"/>
  <c r="Q176" i="51"/>
  <c r="P176" i="51"/>
  <c r="K176" i="51"/>
  <c r="G176" i="51"/>
  <c r="W175" i="51"/>
  <c r="V175" i="51"/>
  <c r="U175" i="51"/>
  <c r="T175" i="51"/>
  <c r="S175" i="51"/>
  <c r="R175" i="51"/>
  <c r="Q175" i="51"/>
  <c r="P175" i="51"/>
  <c r="N175" i="51"/>
  <c r="M175" i="51"/>
  <c r="L175" i="51"/>
  <c r="K175" i="51"/>
  <c r="J175" i="51"/>
  <c r="I175" i="51"/>
  <c r="H175" i="51"/>
  <c r="G175" i="51"/>
  <c r="W174" i="51"/>
  <c r="V174" i="51"/>
  <c r="U174" i="51"/>
  <c r="T174" i="51"/>
  <c r="S174" i="51"/>
  <c r="R174" i="51"/>
  <c r="Q174" i="51"/>
  <c r="P174" i="51"/>
  <c r="N174" i="51"/>
  <c r="M174" i="51"/>
  <c r="L174" i="51"/>
  <c r="K174" i="51"/>
  <c r="J174" i="51"/>
  <c r="I174" i="51"/>
  <c r="H174" i="51"/>
  <c r="G174" i="51"/>
  <c r="W172" i="51"/>
  <c r="V172" i="51"/>
  <c r="U172" i="51"/>
  <c r="T172" i="51"/>
  <c r="S172" i="51"/>
  <c r="R172" i="51"/>
  <c r="Q172" i="51"/>
  <c r="P172" i="51"/>
  <c r="N172" i="51"/>
  <c r="M172" i="51"/>
  <c r="L172" i="51"/>
  <c r="K172" i="51"/>
  <c r="J172" i="51"/>
  <c r="I172" i="51"/>
  <c r="H172" i="51"/>
  <c r="G172" i="51"/>
  <c r="W171" i="51"/>
  <c r="V171" i="51"/>
  <c r="U171" i="51"/>
  <c r="T171" i="51"/>
  <c r="S171" i="51"/>
  <c r="R171" i="51"/>
  <c r="Q171" i="51"/>
  <c r="P171" i="51"/>
  <c r="N171" i="51"/>
  <c r="M171" i="51"/>
  <c r="L171" i="51"/>
  <c r="K171" i="51"/>
  <c r="J171" i="51"/>
  <c r="I171" i="51"/>
  <c r="H171" i="51"/>
  <c r="G171" i="51"/>
  <c r="V166" i="51"/>
  <c r="Q166" i="51"/>
  <c r="P166" i="51"/>
  <c r="K166" i="51"/>
  <c r="G166" i="51"/>
  <c r="W165" i="51"/>
  <c r="V165" i="51"/>
  <c r="U165" i="51"/>
  <c r="T165" i="51"/>
  <c r="S165" i="51"/>
  <c r="R165" i="51"/>
  <c r="Q165" i="51"/>
  <c r="P165" i="51"/>
  <c r="N165" i="51"/>
  <c r="M165" i="51"/>
  <c r="L165" i="51"/>
  <c r="K165" i="51"/>
  <c r="V164" i="51"/>
  <c r="T164" i="51"/>
  <c r="Q164" i="51"/>
  <c r="P164" i="51"/>
  <c r="N164" i="51"/>
  <c r="K164" i="51"/>
  <c r="G164" i="51"/>
  <c r="W163" i="51"/>
  <c r="V163" i="51"/>
  <c r="U163" i="51"/>
  <c r="T163" i="51"/>
  <c r="S163" i="51"/>
  <c r="R163" i="51"/>
  <c r="Q163" i="51"/>
  <c r="P163" i="51"/>
  <c r="N163" i="51"/>
  <c r="M163" i="51"/>
  <c r="L163" i="51"/>
  <c r="K163" i="51"/>
  <c r="J163" i="51"/>
  <c r="I163" i="51"/>
  <c r="H163" i="51"/>
  <c r="G163" i="51"/>
  <c r="W162" i="51"/>
  <c r="V162" i="51"/>
  <c r="U162" i="51"/>
  <c r="T162" i="51"/>
  <c r="S162" i="51"/>
  <c r="R162" i="51"/>
  <c r="Q162" i="51"/>
  <c r="P162" i="51"/>
  <c r="N162" i="51"/>
  <c r="M162" i="51"/>
  <c r="L162" i="51"/>
  <c r="K162" i="51"/>
  <c r="J162" i="51"/>
  <c r="I162" i="51"/>
  <c r="H162" i="51"/>
  <c r="G162" i="51"/>
  <c r="W160" i="51"/>
  <c r="V160" i="51"/>
  <c r="U160" i="51"/>
  <c r="T160" i="51"/>
  <c r="S160" i="51"/>
  <c r="R160" i="51"/>
  <c r="Q160" i="51"/>
  <c r="P160" i="51"/>
  <c r="N160" i="51"/>
  <c r="M160" i="51"/>
  <c r="L160" i="51"/>
  <c r="K160" i="51"/>
  <c r="J160" i="51"/>
  <c r="I160" i="51"/>
  <c r="H160" i="51"/>
  <c r="G160" i="51"/>
  <c r="W159" i="51"/>
  <c r="V159" i="51"/>
  <c r="U159" i="51"/>
  <c r="T159" i="51"/>
  <c r="S159" i="51"/>
  <c r="R159" i="51"/>
  <c r="Q159" i="51"/>
  <c r="P159" i="51"/>
  <c r="N159" i="51"/>
  <c r="M159" i="51"/>
  <c r="L159" i="51"/>
  <c r="K159" i="51"/>
  <c r="J159" i="51"/>
  <c r="I159" i="51"/>
  <c r="H159" i="51"/>
  <c r="G159" i="51"/>
  <c r="V154" i="51"/>
  <c r="T154" i="51"/>
  <c r="Q154" i="51"/>
  <c r="P154" i="51"/>
  <c r="K154" i="51"/>
  <c r="G154" i="51"/>
  <c r="W153" i="51"/>
  <c r="V153" i="51"/>
  <c r="U153" i="51"/>
  <c r="T153" i="51"/>
  <c r="S153" i="51"/>
  <c r="R153" i="51"/>
  <c r="Q153" i="51"/>
  <c r="P153" i="51"/>
  <c r="N153" i="51"/>
  <c r="M153" i="51"/>
  <c r="L153" i="51"/>
  <c r="K153" i="51"/>
  <c r="V152" i="51"/>
  <c r="Q152" i="51"/>
  <c r="P152" i="51"/>
  <c r="K152" i="51"/>
  <c r="G152" i="51"/>
  <c r="W151" i="51"/>
  <c r="V151" i="51"/>
  <c r="U151" i="51"/>
  <c r="T151" i="51"/>
  <c r="S151" i="51"/>
  <c r="R151" i="51"/>
  <c r="Q151" i="51"/>
  <c r="P151" i="51"/>
  <c r="N151" i="51"/>
  <c r="M151" i="51"/>
  <c r="L151" i="51"/>
  <c r="K151" i="51"/>
  <c r="J151" i="51"/>
  <c r="I151" i="51"/>
  <c r="H151" i="51"/>
  <c r="G151" i="51"/>
  <c r="W150" i="51"/>
  <c r="V150" i="51"/>
  <c r="U150" i="51"/>
  <c r="T150" i="51"/>
  <c r="S150" i="51"/>
  <c r="R150" i="51"/>
  <c r="Q150" i="51"/>
  <c r="P150" i="51"/>
  <c r="N150" i="51"/>
  <c r="M150" i="51"/>
  <c r="L150" i="51"/>
  <c r="K150" i="51"/>
  <c r="J150" i="51"/>
  <c r="I150" i="51"/>
  <c r="H150" i="51"/>
  <c r="G150" i="51"/>
  <c r="W148" i="51"/>
  <c r="V148" i="51"/>
  <c r="U148" i="51"/>
  <c r="T148" i="51"/>
  <c r="S148" i="51"/>
  <c r="R148" i="51"/>
  <c r="Q148" i="51"/>
  <c r="P148" i="51"/>
  <c r="N148" i="51"/>
  <c r="M148" i="51"/>
  <c r="L148" i="51"/>
  <c r="K148" i="51"/>
  <c r="J148" i="51"/>
  <c r="I148" i="51"/>
  <c r="H148" i="51"/>
  <c r="G148" i="51"/>
  <c r="W147" i="51"/>
  <c r="V147" i="51"/>
  <c r="U147" i="51"/>
  <c r="T147" i="51"/>
  <c r="S147" i="51"/>
  <c r="R147" i="51"/>
  <c r="Q147" i="51"/>
  <c r="P147" i="51"/>
  <c r="N147" i="51"/>
  <c r="M147" i="51"/>
  <c r="L147" i="51"/>
  <c r="K147" i="51"/>
  <c r="J147" i="51"/>
  <c r="I147" i="51"/>
  <c r="H147" i="51"/>
  <c r="G147" i="51"/>
  <c r="V142" i="51"/>
  <c r="T142" i="51"/>
  <c r="Q142" i="51"/>
  <c r="P142" i="51"/>
  <c r="K142" i="51"/>
  <c r="G142" i="51"/>
  <c r="W141" i="51"/>
  <c r="V141" i="51"/>
  <c r="U141" i="51"/>
  <c r="T141" i="51"/>
  <c r="S141" i="51"/>
  <c r="R141" i="51"/>
  <c r="Q141" i="51"/>
  <c r="P141" i="51"/>
  <c r="N141" i="51"/>
  <c r="M141" i="51"/>
  <c r="L141" i="51"/>
  <c r="K141" i="51"/>
  <c r="V140" i="51"/>
  <c r="T140" i="51"/>
  <c r="Q140" i="51"/>
  <c r="P140" i="51"/>
  <c r="N140" i="51"/>
  <c r="K140" i="51"/>
  <c r="G140" i="51"/>
  <c r="W139" i="51"/>
  <c r="V139" i="51"/>
  <c r="U139" i="51"/>
  <c r="T139" i="51"/>
  <c r="S139" i="51"/>
  <c r="R139" i="51"/>
  <c r="Q139" i="51"/>
  <c r="P139" i="51"/>
  <c r="N139" i="51"/>
  <c r="M139" i="51"/>
  <c r="L139" i="51"/>
  <c r="K139" i="51"/>
  <c r="J139" i="51"/>
  <c r="I139" i="51"/>
  <c r="H139" i="51"/>
  <c r="G139" i="51"/>
  <c r="W138" i="51"/>
  <c r="V138" i="51"/>
  <c r="U138" i="51"/>
  <c r="T138" i="51"/>
  <c r="S138" i="51"/>
  <c r="R138" i="51"/>
  <c r="Q138" i="51"/>
  <c r="P138" i="51"/>
  <c r="N138" i="51"/>
  <c r="M138" i="51"/>
  <c r="L138" i="51"/>
  <c r="K138" i="51"/>
  <c r="J138" i="51"/>
  <c r="I138" i="51"/>
  <c r="H138" i="51"/>
  <c r="G138" i="51"/>
  <c r="W136" i="51"/>
  <c r="V136" i="51"/>
  <c r="U136" i="51"/>
  <c r="T136" i="51"/>
  <c r="S136" i="51"/>
  <c r="R136" i="51"/>
  <c r="Q136" i="51"/>
  <c r="P136" i="51"/>
  <c r="N136" i="51"/>
  <c r="M136" i="51"/>
  <c r="L136" i="51"/>
  <c r="K136" i="51"/>
  <c r="J136" i="51"/>
  <c r="I136" i="51"/>
  <c r="H136" i="51"/>
  <c r="G136" i="51"/>
  <c r="W135" i="51"/>
  <c r="V135" i="51"/>
  <c r="U135" i="51"/>
  <c r="T135" i="51"/>
  <c r="S135" i="51"/>
  <c r="R135" i="51"/>
  <c r="Q135" i="51"/>
  <c r="P135" i="51"/>
  <c r="N135" i="51"/>
  <c r="M135" i="51"/>
  <c r="L135" i="51"/>
  <c r="K135" i="51"/>
  <c r="J135" i="51"/>
  <c r="I135" i="51"/>
  <c r="H135" i="51"/>
  <c r="G135" i="51"/>
  <c r="V130" i="51"/>
  <c r="Q130" i="51"/>
  <c r="P130" i="51"/>
  <c r="K130" i="51"/>
  <c r="G130" i="51"/>
  <c r="W129" i="51"/>
  <c r="V129" i="51"/>
  <c r="U129" i="51"/>
  <c r="T129" i="51"/>
  <c r="S129" i="51"/>
  <c r="R129" i="51"/>
  <c r="Q129" i="51"/>
  <c r="P129" i="51"/>
  <c r="N129" i="51"/>
  <c r="M129" i="51"/>
  <c r="L129" i="51"/>
  <c r="K129" i="51"/>
  <c r="V128" i="51"/>
  <c r="U128" i="51"/>
  <c r="Q128" i="51"/>
  <c r="P128" i="51"/>
  <c r="K128" i="51"/>
  <c r="G128" i="51"/>
  <c r="W127" i="51"/>
  <c r="V127" i="51"/>
  <c r="U127" i="51"/>
  <c r="T127" i="51"/>
  <c r="S127" i="51"/>
  <c r="R127" i="51"/>
  <c r="Q127" i="51"/>
  <c r="P127" i="51"/>
  <c r="N127" i="51"/>
  <c r="M127" i="51"/>
  <c r="L127" i="51"/>
  <c r="K127" i="51"/>
  <c r="J127" i="51"/>
  <c r="I127" i="51"/>
  <c r="H127" i="51"/>
  <c r="G127" i="51"/>
  <c r="W126" i="51"/>
  <c r="V126" i="51"/>
  <c r="U126" i="51"/>
  <c r="T126" i="51"/>
  <c r="S126" i="51"/>
  <c r="R126" i="51"/>
  <c r="Q126" i="51"/>
  <c r="P126" i="51"/>
  <c r="N126" i="51"/>
  <c r="M126" i="51"/>
  <c r="L126" i="51"/>
  <c r="K126" i="51"/>
  <c r="J126" i="51"/>
  <c r="I126" i="51"/>
  <c r="H126" i="51"/>
  <c r="G126" i="51"/>
  <c r="W124" i="51"/>
  <c r="V124" i="51"/>
  <c r="U124" i="51"/>
  <c r="T124" i="51"/>
  <c r="S124" i="51"/>
  <c r="R124" i="51"/>
  <c r="Q124" i="51"/>
  <c r="P124" i="51"/>
  <c r="N124" i="51"/>
  <c r="M124" i="51"/>
  <c r="L124" i="51"/>
  <c r="K124" i="51"/>
  <c r="J124" i="51"/>
  <c r="I124" i="51"/>
  <c r="H124" i="51"/>
  <c r="G124" i="51"/>
  <c r="W123" i="51"/>
  <c r="V123" i="51"/>
  <c r="U123" i="51"/>
  <c r="T123" i="51"/>
  <c r="S123" i="51"/>
  <c r="R123" i="51"/>
  <c r="Q123" i="51"/>
  <c r="P123" i="51"/>
  <c r="N123" i="51"/>
  <c r="M123" i="51"/>
  <c r="L123" i="51"/>
  <c r="K123" i="51"/>
  <c r="J123" i="51"/>
  <c r="I123" i="51"/>
  <c r="H123" i="51"/>
  <c r="G123" i="51"/>
  <c r="V118" i="51"/>
  <c r="Q118" i="51"/>
  <c r="P118" i="51"/>
  <c r="K118" i="51"/>
  <c r="G118" i="51"/>
  <c r="W117" i="51"/>
  <c r="V117" i="51"/>
  <c r="U117" i="51"/>
  <c r="T117" i="51"/>
  <c r="S117" i="51"/>
  <c r="R117" i="51"/>
  <c r="Q117" i="51"/>
  <c r="P117" i="51"/>
  <c r="N117" i="51"/>
  <c r="M117" i="51"/>
  <c r="L117" i="51"/>
  <c r="K117" i="51"/>
  <c r="V116" i="51"/>
  <c r="Q116" i="51"/>
  <c r="P116" i="51"/>
  <c r="K116" i="51"/>
  <c r="G116" i="51"/>
  <c r="W115" i="51"/>
  <c r="V115" i="51"/>
  <c r="U115" i="51"/>
  <c r="T115" i="51"/>
  <c r="S115" i="51"/>
  <c r="R115" i="51"/>
  <c r="Q115" i="51"/>
  <c r="P115" i="51"/>
  <c r="N115" i="51"/>
  <c r="M115" i="51"/>
  <c r="L115" i="51"/>
  <c r="K115" i="51"/>
  <c r="J115" i="51"/>
  <c r="I115" i="51"/>
  <c r="H115" i="51"/>
  <c r="G115" i="51"/>
  <c r="W114" i="51"/>
  <c r="V114" i="51"/>
  <c r="U114" i="51"/>
  <c r="T114" i="51"/>
  <c r="S114" i="51"/>
  <c r="R114" i="51"/>
  <c r="Q114" i="51"/>
  <c r="P114" i="51"/>
  <c r="N114" i="51"/>
  <c r="M114" i="51"/>
  <c r="L114" i="51"/>
  <c r="K114" i="51"/>
  <c r="J114" i="51"/>
  <c r="I114" i="51"/>
  <c r="H114" i="51"/>
  <c r="G114" i="51"/>
  <c r="W112" i="51"/>
  <c r="V112" i="51"/>
  <c r="U112" i="51"/>
  <c r="T112" i="51"/>
  <c r="S112" i="51"/>
  <c r="R112" i="51"/>
  <c r="Q112" i="51"/>
  <c r="P112" i="51"/>
  <c r="N112" i="51"/>
  <c r="M112" i="51"/>
  <c r="L112" i="51"/>
  <c r="K112" i="51"/>
  <c r="J112" i="51"/>
  <c r="I112" i="51"/>
  <c r="H112" i="51"/>
  <c r="G112" i="51"/>
  <c r="W111" i="51"/>
  <c r="V111" i="51"/>
  <c r="U111" i="51"/>
  <c r="T111" i="51"/>
  <c r="S111" i="51"/>
  <c r="R111" i="51"/>
  <c r="Q111" i="51"/>
  <c r="P111" i="51"/>
  <c r="N111" i="51"/>
  <c r="M111" i="51"/>
  <c r="L111" i="51"/>
  <c r="K111" i="51"/>
  <c r="J111" i="51"/>
  <c r="I111" i="51"/>
  <c r="H111" i="51"/>
  <c r="G111" i="51"/>
  <c r="V106" i="51"/>
  <c r="Q106" i="51"/>
  <c r="P106" i="51"/>
  <c r="K106" i="51"/>
  <c r="G106" i="51"/>
  <c r="W105" i="51"/>
  <c r="V105" i="51"/>
  <c r="U105" i="51"/>
  <c r="T105" i="51"/>
  <c r="S105" i="51"/>
  <c r="R105" i="51"/>
  <c r="Q105" i="51"/>
  <c r="P105" i="51"/>
  <c r="N105" i="51"/>
  <c r="M105" i="51"/>
  <c r="L105" i="51"/>
  <c r="K105" i="51"/>
  <c r="V104" i="51"/>
  <c r="Q104" i="51"/>
  <c r="P104" i="51"/>
  <c r="K104" i="51"/>
  <c r="G104" i="51"/>
  <c r="W103" i="51"/>
  <c r="V103" i="51"/>
  <c r="U103" i="51"/>
  <c r="T103" i="51"/>
  <c r="S103" i="51"/>
  <c r="R103" i="51"/>
  <c r="Q103" i="51"/>
  <c r="P103" i="51"/>
  <c r="N103" i="51"/>
  <c r="M103" i="51"/>
  <c r="L103" i="51"/>
  <c r="K103" i="51"/>
  <c r="J103" i="51"/>
  <c r="I103" i="51"/>
  <c r="H103" i="51"/>
  <c r="G103" i="51"/>
  <c r="W102" i="51"/>
  <c r="V102" i="51"/>
  <c r="U102" i="51"/>
  <c r="T102" i="51"/>
  <c r="S102" i="51"/>
  <c r="R102" i="51"/>
  <c r="Q102" i="51"/>
  <c r="P102" i="51"/>
  <c r="N102" i="51"/>
  <c r="M102" i="51"/>
  <c r="L102" i="51"/>
  <c r="K102" i="51"/>
  <c r="J102" i="51"/>
  <c r="I102" i="51"/>
  <c r="H102" i="51"/>
  <c r="G102" i="51"/>
  <c r="W100" i="51"/>
  <c r="V100" i="51"/>
  <c r="U100" i="51"/>
  <c r="T100" i="51"/>
  <c r="S100" i="51"/>
  <c r="R100" i="51"/>
  <c r="Q100" i="51"/>
  <c r="P100" i="51"/>
  <c r="N100" i="51"/>
  <c r="M100" i="51"/>
  <c r="L100" i="51"/>
  <c r="K100" i="51"/>
  <c r="J100" i="51"/>
  <c r="I100" i="51"/>
  <c r="H100" i="51"/>
  <c r="G100" i="51"/>
  <c r="W99" i="51"/>
  <c r="V99" i="51"/>
  <c r="U99" i="51"/>
  <c r="T99" i="51"/>
  <c r="S99" i="51"/>
  <c r="R99" i="51"/>
  <c r="Q99" i="51"/>
  <c r="P99" i="51"/>
  <c r="N99" i="51"/>
  <c r="M99" i="51"/>
  <c r="L99" i="51"/>
  <c r="K99" i="51"/>
  <c r="J99" i="51"/>
  <c r="I99" i="51"/>
  <c r="H99" i="51"/>
  <c r="G99" i="51"/>
  <c r="V94" i="51"/>
  <c r="T94" i="51"/>
  <c r="Q94" i="51"/>
  <c r="P94" i="51"/>
  <c r="K94" i="51"/>
  <c r="G94" i="51"/>
  <c r="W93" i="51"/>
  <c r="V93" i="51"/>
  <c r="U93" i="51"/>
  <c r="T93" i="51"/>
  <c r="S93" i="51"/>
  <c r="R93" i="51"/>
  <c r="Q93" i="51"/>
  <c r="P93" i="51"/>
  <c r="N93" i="51"/>
  <c r="M93" i="51"/>
  <c r="L93" i="51"/>
  <c r="K93" i="51"/>
  <c r="V92" i="51"/>
  <c r="T92" i="51"/>
  <c r="Q92" i="51"/>
  <c r="P92" i="51"/>
  <c r="N92" i="51"/>
  <c r="K92" i="51"/>
  <c r="G92" i="51"/>
  <c r="W91" i="51"/>
  <c r="V91" i="51"/>
  <c r="U91" i="51"/>
  <c r="T91" i="51"/>
  <c r="S91" i="51"/>
  <c r="R91" i="51"/>
  <c r="Q91" i="51"/>
  <c r="P91" i="51"/>
  <c r="N91" i="51"/>
  <c r="M91" i="51"/>
  <c r="L91" i="51"/>
  <c r="K91" i="51"/>
  <c r="J91" i="51"/>
  <c r="I91" i="51"/>
  <c r="H91" i="51"/>
  <c r="G91" i="51"/>
  <c r="W90" i="51"/>
  <c r="V90" i="51"/>
  <c r="U90" i="51"/>
  <c r="T90" i="51"/>
  <c r="S90" i="51"/>
  <c r="R90" i="51"/>
  <c r="Q90" i="51"/>
  <c r="P90" i="51"/>
  <c r="N90" i="51"/>
  <c r="M90" i="51"/>
  <c r="L90" i="51"/>
  <c r="K90" i="51"/>
  <c r="J90" i="51"/>
  <c r="I90" i="51"/>
  <c r="H90" i="51"/>
  <c r="G90" i="51"/>
  <c r="W88" i="51"/>
  <c r="V88" i="51"/>
  <c r="U88" i="51"/>
  <c r="T88" i="51"/>
  <c r="S88" i="51"/>
  <c r="R88" i="51"/>
  <c r="Q88" i="51"/>
  <c r="P88" i="51"/>
  <c r="N88" i="51"/>
  <c r="M88" i="51"/>
  <c r="L88" i="51"/>
  <c r="K88" i="51"/>
  <c r="J88" i="51"/>
  <c r="I88" i="51"/>
  <c r="H88" i="51"/>
  <c r="G88" i="51"/>
  <c r="W87" i="51"/>
  <c r="V87" i="51"/>
  <c r="U87" i="51"/>
  <c r="T87" i="51"/>
  <c r="S87" i="51"/>
  <c r="R87" i="51"/>
  <c r="Q87" i="51"/>
  <c r="P87" i="51"/>
  <c r="N87" i="51"/>
  <c r="M87" i="51"/>
  <c r="L87" i="51"/>
  <c r="K87" i="51"/>
  <c r="J87" i="51"/>
  <c r="I87" i="51"/>
  <c r="H87" i="51"/>
  <c r="G87" i="51"/>
  <c r="V82" i="51"/>
  <c r="Q82" i="51"/>
  <c r="P82" i="51"/>
  <c r="K82" i="51"/>
  <c r="G82" i="51"/>
  <c r="W81" i="51"/>
  <c r="V81" i="51"/>
  <c r="U81" i="51"/>
  <c r="T81" i="51"/>
  <c r="S81" i="51"/>
  <c r="R81" i="51"/>
  <c r="Q81" i="51"/>
  <c r="P81" i="51"/>
  <c r="N81" i="51"/>
  <c r="M81" i="51"/>
  <c r="L81" i="51"/>
  <c r="K81" i="51"/>
  <c r="V80" i="51"/>
  <c r="Q80" i="51"/>
  <c r="P80" i="51"/>
  <c r="K80" i="51"/>
  <c r="G80" i="51"/>
  <c r="W79" i="51"/>
  <c r="V79" i="51"/>
  <c r="U79" i="51"/>
  <c r="T79" i="51"/>
  <c r="S79" i="51"/>
  <c r="R79" i="51"/>
  <c r="Q79" i="51"/>
  <c r="P79" i="51"/>
  <c r="N79" i="51"/>
  <c r="M79" i="51"/>
  <c r="L79" i="51"/>
  <c r="K79" i="51"/>
  <c r="J79" i="51"/>
  <c r="I79" i="51"/>
  <c r="H79" i="51"/>
  <c r="G79" i="51"/>
  <c r="W78" i="51"/>
  <c r="V78" i="51"/>
  <c r="U78" i="51"/>
  <c r="T78" i="51"/>
  <c r="S78" i="51"/>
  <c r="R78" i="51"/>
  <c r="Q78" i="51"/>
  <c r="P78" i="51"/>
  <c r="N78" i="51"/>
  <c r="M78" i="51"/>
  <c r="L78" i="51"/>
  <c r="K78" i="51"/>
  <c r="J78" i="51"/>
  <c r="I78" i="51"/>
  <c r="H78" i="51"/>
  <c r="G78" i="51"/>
  <c r="W76" i="51"/>
  <c r="V76" i="51"/>
  <c r="U76" i="51"/>
  <c r="T76" i="51"/>
  <c r="S76" i="51"/>
  <c r="R76" i="51"/>
  <c r="Q76" i="51"/>
  <c r="P76" i="51"/>
  <c r="N76" i="51"/>
  <c r="M76" i="51"/>
  <c r="L76" i="51"/>
  <c r="K76" i="51"/>
  <c r="J76" i="51"/>
  <c r="I76" i="51"/>
  <c r="H76" i="51"/>
  <c r="G76" i="51"/>
  <c r="W75" i="51"/>
  <c r="V75" i="51"/>
  <c r="U75" i="51"/>
  <c r="T75" i="51"/>
  <c r="S75" i="51"/>
  <c r="R75" i="51"/>
  <c r="Q75" i="51"/>
  <c r="P75" i="51"/>
  <c r="N75" i="51"/>
  <c r="M75" i="51"/>
  <c r="L75" i="51"/>
  <c r="K75" i="51"/>
  <c r="J75" i="51"/>
  <c r="I75" i="51"/>
  <c r="H75" i="51"/>
  <c r="G75" i="51"/>
  <c r="V70" i="51"/>
  <c r="Q70" i="51"/>
  <c r="P70" i="51"/>
  <c r="K70" i="51"/>
  <c r="G70" i="51"/>
  <c r="W69" i="51"/>
  <c r="V69" i="51"/>
  <c r="U69" i="51"/>
  <c r="T69" i="51"/>
  <c r="S69" i="51"/>
  <c r="R69" i="51"/>
  <c r="Q69" i="51"/>
  <c r="P69" i="51"/>
  <c r="N69" i="51"/>
  <c r="M69" i="51"/>
  <c r="L69" i="51"/>
  <c r="K69" i="51"/>
  <c r="V68" i="51"/>
  <c r="Q68" i="51"/>
  <c r="P68" i="51"/>
  <c r="K68" i="51"/>
  <c r="G68" i="51"/>
  <c r="W67" i="51"/>
  <c r="V67" i="51"/>
  <c r="U67" i="51"/>
  <c r="T67" i="51"/>
  <c r="S67" i="51"/>
  <c r="R67" i="51"/>
  <c r="Q67" i="51"/>
  <c r="P67" i="51"/>
  <c r="N67" i="51"/>
  <c r="M67" i="51"/>
  <c r="L67" i="51"/>
  <c r="K67" i="51"/>
  <c r="J67" i="51"/>
  <c r="I67" i="51"/>
  <c r="H67" i="51"/>
  <c r="G67" i="51"/>
  <c r="W66" i="51"/>
  <c r="V66" i="51"/>
  <c r="U66" i="51"/>
  <c r="T66" i="51"/>
  <c r="S66" i="51"/>
  <c r="R66" i="51"/>
  <c r="Q66" i="51"/>
  <c r="P66" i="51"/>
  <c r="N66" i="51"/>
  <c r="M66" i="51"/>
  <c r="L66" i="51"/>
  <c r="K66" i="51"/>
  <c r="J66" i="51"/>
  <c r="I66" i="51"/>
  <c r="H66" i="51"/>
  <c r="G66" i="51"/>
  <c r="W64" i="51"/>
  <c r="V64" i="51"/>
  <c r="U64" i="51"/>
  <c r="T64" i="51"/>
  <c r="S64" i="51"/>
  <c r="R64" i="51"/>
  <c r="Q64" i="51"/>
  <c r="P64" i="51"/>
  <c r="N64" i="51"/>
  <c r="M64" i="51"/>
  <c r="L64" i="51"/>
  <c r="K64" i="51"/>
  <c r="J64" i="51"/>
  <c r="I64" i="51"/>
  <c r="H64" i="51"/>
  <c r="G64" i="51"/>
  <c r="W63" i="51"/>
  <c r="V63" i="51"/>
  <c r="U63" i="51"/>
  <c r="T63" i="51"/>
  <c r="S63" i="51"/>
  <c r="R63" i="51"/>
  <c r="Q63" i="51"/>
  <c r="P63" i="51"/>
  <c r="N63" i="51"/>
  <c r="M63" i="51"/>
  <c r="L63" i="51"/>
  <c r="K63" i="51"/>
  <c r="J63" i="51"/>
  <c r="I63" i="51"/>
  <c r="H63" i="51"/>
  <c r="G63" i="51"/>
  <c r="V58" i="51"/>
  <c r="Q58" i="51"/>
  <c r="P58" i="51"/>
  <c r="K58" i="51"/>
  <c r="G58" i="51"/>
  <c r="W57" i="51"/>
  <c r="V57" i="51"/>
  <c r="U57" i="51"/>
  <c r="T57" i="51"/>
  <c r="S57" i="51"/>
  <c r="R57" i="51"/>
  <c r="Q57" i="51"/>
  <c r="P57" i="51"/>
  <c r="N57" i="51"/>
  <c r="M57" i="51"/>
  <c r="L57" i="51"/>
  <c r="K57" i="51"/>
  <c r="V56" i="51"/>
  <c r="T56" i="51"/>
  <c r="Q56" i="51"/>
  <c r="P56" i="51"/>
  <c r="K56" i="51"/>
  <c r="G56" i="51"/>
  <c r="W55" i="51"/>
  <c r="V55" i="51"/>
  <c r="U55" i="51"/>
  <c r="T55" i="51"/>
  <c r="S55" i="51"/>
  <c r="R55" i="51"/>
  <c r="Q55" i="51"/>
  <c r="P55" i="51"/>
  <c r="N55" i="51"/>
  <c r="M55" i="51"/>
  <c r="L55" i="51"/>
  <c r="K55" i="51"/>
  <c r="J55" i="51"/>
  <c r="I55" i="51"/>
  <c r="H55" i="51"/>
  <c r="G55" i="51"/>
  <c r="W54" i="51"/>
  <c r="V54" i="51"/>
  <c r="U54" i="51"/>
  <c r="T54" i="51"/>
  <c r="S54" i="51"/>
  <c r="R54" i="51"/>
  <c r="Q54" i="51"/>
  <c r="P54" i="51"/>
  <c r="N54" i="51"/>
  <c r="M54" i="51"/>
  <c r="L54" i="51"/>
  <c r="K54" i="51"/>
  <c r="J54" i="51"/>
  <c r="I54" i="51"/>
  <c r="H54" i="51"/>
  <c r="G54" i="51"/>
  <c r="W52" i="51"/>
  <c r="V52" i="51"/>
  <c r="U52" i="51"/>
  <c r="T52" i="51"/>
  <c r="S52" i="51"/>
  <c r="R52" i="51"/>
  <c r="Q52" i="51"/>
  <c r="P52" i="51"/>
  <c r="N52" i="51"/>
  <c r="M52" i="51"/>
  <c r="L52" i="51"/>
  <c r="K52" i="51"/>
  <c r="J52" i="51"/>
  <c r="I52" i="51"/>
  <c r="H52" i="51"/>
  <c r="G52" i="51"/>
  <c r="W51" i="51"/>
  <c r="V51" i="51"/>
  <c r="U51" i="51"/>
  <c r="T51" i="51"/>
  <c r="S51" i="51"/>
  <c r="R51" i="51"/>
  <c r="Q51" i="51"/>
  <c r="P51" i="51"/>
  <c r="N51" i="51"/>
  <c r="M51" i="51"/>
  <c r="L51" i="51"/>
  <c r="K51" i="51"/>
  <c r="J51" i="51"/>
  <c r="I51" i="51"/>
  <c r="H51" i="51"/>
  <c r="G51" i="51"/>
  <c r="V46" i="51"/>
  <c r="T46" i="51"/>
  <c r="Q46" i="51"/>
  <c r="P46" i="51"/>
  <c r="K46" i="51"/>
  <c r="G46" i="51"/>
  <c r="W45" i="51"/>
  <c r="V45" i="51"/>
  <c r="U45" i="51"/>
  <c r="T45" i="51"/>
  <c r="S45" i="51"/>
  <c r="R45" i="51"/>
  <c r="Q45" i="51"/>
  <c r="P45" i="51"/>
  <c r="N45" i="51"/>
  <c r="M45" i="51"/>
  <c r="L45" i="51"/>
  <c r="K45" i="51"/>
  <c r="V44" i="51"/>
  <c r="Q44" i="51"/>
  <c r="P44" i="51"/>
  <c r="K44" i="51"/>
  <c r="G44" i="51"/>
  <c r="W43" i="51"/>
  <c r="V43" i="51"/>
  <c r="U43" i="51"/>
  <c r="T43" i="51"/>
  <c r="S43" i="51"/>
  <c r="R43" i="51"/>
  <c r="Q43" i="51"/>
  <c r="P43" i="51"/>
  <c r="N43" i="51"/>
  <c r="M43" i="51"/>
  <c r="L43" i="51"/>
  <c r="K43" i="51"/>
  <c r="J43" i="51"/>
  <c r="I43" i="51"/>
  <c r="H43" i="51"/>
  <c r="G43" i="51"/>
  <c r="W42" i="51"/>
  <c r="V42" i="51"/>
  <c r="U42" i="51"/>
  <c r="T42" i="51"/>
  <c r="S42" i="51"/>
  <c r="R42" i="51"/>
  <c r="Q42" i="51"/>
  <c r="P42" i="51"/>
  <c r="N42" i="51"/>
  <c r="M42" i="51"/>
  <c r="L42" i="51"/>
  <c r="K42" i="51"/>
  <c r="J42" i="51"/>
  <c r="I42" i="51"/>
  <c r="H42" i="51"/>
  <c r="G42" i="51"/>
  <c r="W40" i="51"/>
  <c r="V40" i="51"/>
  <c r="U40" i="51"/>
  <c r="T40" i="51"/>
  <c r="S40" i="51"/>
  <c r="R40" i="51"/>
  <c r="Q40" i="51"/>
  <c r="P40" i="51"/>
  <c r="N40" i="51"/>
  <c r="M40" i="51"/>
  <c r="L40" i="51"/>
  <c r="K40" i="51"/>
  <c r="J40" i="51"/>
  <c r="I40" i="51"/>
  <c r="H40" i="51"/>
  <c r="G40" i="51"/>
  <c r="W39" i="51"/>
  <c r="V39" i="51"/>
  <c r="U39" i="51"/>
  <c r="T39" i="51"/>
  <c r="S39" i="51"/>
  <c r="R39" i="51"/>
  <c r="Q39" i="51"/>
  <c r="P39" i="51"/>
  <c r="N39" i="51"/>
  <c r="M39" i="51"/>
  <c r="L39" i="51"/>
  <c r="K39" i="51"/>
  <c r="J39" i="51"/>
  <c r="I39" i="51"/>
  <c r="H39" i="51"/>
  <c r="G39" i="51"/>
  <c r="V34" i="51"/>
  <c r="T34" i="51"/>
  <c r="Q34" i="51"/>
  <c r="P34" i="51"/>
  <c r="K34" i="51"/>
  <c r="G34" i="51"/>
  <c r="W33" i="51"/>
  <c r="V33" i="51"/>
  <c r="U33" i="51"/>
  <c r="T33" i="51"/>
  <c r="S33" i="51"/>
  <c r="R33" i="51"/>
  <c r="Q33" i="51"/>
  <c r="P33" i="51"/>
  <c r="N33" i="51"/>
  <c r="M33" i="51"/>
  <c r="L33" i="51"/>
  <c r="K33" i="51"/>
  <c r="V32" i="51"/>
  <c r="T32" i="51"/>
  <c r="Q32" i="51"/>
  <c r="P32" i="51"/>
  <c r="K32" i="51"/>
  <c r="G32" i="51"/>
  <c r="W31" i="51"/>
  <c r="V31" i="51"/>
  <c r="U31" i="51"/>
  <c r="T31" i="51"/>
  <c r="S31" i="51"/>
  <c r="R31" i="51"/>
  <c r="Q31" i="51"/>
  <c r="P31" i="51"/>
  <c r="N31" i="51"/>
  <c r="M31" i="51"/>
  <c r="L31" i="51"/>
  <c r="K31" i="51"/>
  <c r="J31" i="51"/>
  <c r="I31" i="51"/>
  <c r="H31" i="51"/>
  <c r="G31" i="51"/>
  <c r="W30" i="51"/>
  <c r="V30" i="51"/>
  <c r="U30" i="51"/>
  <c r="T30" i="51"/>
  <c r="S30" i="51"/>
  <c r="R30" i="51"/>
  <c r="Q30" i="51"/>
  <c r="P30" i="51"/>
  <c r="N30" i="51"/>
  <c r="M30" i="51"/>
  <c r="L30" i="51"/>
  <c r="K30" i="51"/>
  <c r="J30" i="51"/>
  <c r="I30" i="51"/>
  <c r="H30" i="51"/>
  <c r="G30" i="51"/>
  <c r="W28" i="51"/>
  <c r="V28" i="51"/>
  <c r="U28" i="51"/>
  <c r="T28" i="51"/>
  <c r="S28" i="51"/>
  <c r="R28" i="51"/>
  <c r="Q28" i="51"/>
  <c r="P28" i="51"/>
  <c r="N28" i="51"/>
  <c r="M28" i="51"/>
  <c r="L28" i="51"/>
  <c r="K28" i="51"/>
  <c r="J28" i="51"/>
  <c r="I28" i="51"/>
  <c r="H28" i="51"/>
  <c r="G28" i="51"/>
  <c r="W27" i="51"/>
  <c r="V27" i="51"/>
  <c r="U27" i="51"/>
  <c r="T27" i="51"/>
  <c r="S27" i="51"/>
  <c r="R27" i="51"/>
  <c r="Q27" i="51"/>
  <c r="P27" i="51"/>
  <c r="N27" i="51"/>
  <c r="M27" i="51"/>
  <c r="L27" i="51"/>
  <c r="K27" i="51"/>
  <c r="J27" i="51"/>
  <c r="I27" i="51"/>
  <c r="H27" i="51"/>
  <c r="G27" i="51"/>
  <c r="V22" i="51"/>
  <c r="T22" i="51"/>
  <c r="Q22" i="51"/>
  <c r="P22" i="51"/>
  <c r="K22" i="51"/>
  <c r="G22" i="51"/>
  <c r="W21" i="51"/>
  <c r="V21" i="51"/>
  <c r="U21" i="51"/>
  <c r="T21" i="51"/>
  <c r="S21" i="51"/>
  <c r="R21" i="51"/>
  <c r="Q21" i="51"/>
  <c r="P21" i="51"/>
  <c r="N21" i="51"/>
  <c r="M21" i="51"/>
  <c r="L21" i="51"/>
  <c r="K21" i="51"/>
  <c r="V20" i="51"/>
  <c r="T20" i="51"/>
  <c r="Q20" i="51"/>
  <c r="P20" i="51"/>
  <c r="K20" i="51"/>
  <c r="G20" i="51"/>
  <c r="W19" i="51"/>
  <c r="V19" i="51"/>
  <c r="U19" i="51"/>
  <c r="T19" i="51"/>
  <c r="S19" i="51"/>
  <c r="R19" i="51"/>
  <c r="Q19" i="51"/>
  <c r="P19" i="51"/>
  <c r="N19" i="51"/>
  <c r="M19" i="51"/>
  <c r="L19" i="51"/>
  <c r="K19" i="51"/>
  <c r="J19" i="51"/>
  <c r="I19" i="51"/>
  <c r="H19" i="51"/>
  <c r="G19" i="51"/>
  <c r="W18" i="51"/>
  <c r="V18" i="51"/>
  <c r="U18" i="51"/>
  <c r="T18" i="51"/>
  <c r="S18" i="51"/>
  <c r="R18" i="51"/>
  <c r="Q18" i="51"/>
  <c r="P18" i="51"/>
  <c r="N18" i="51"/>
  <c r="M18" i="51"/>
  <c r="L18" i="51"/>
  <c r="K18" i="51"/>
  <c r="J18" i="51"/>
  <c r="I18" i="51"/>
  <c r="H18" i="51"/>
  <c r="G18" i="51"/>
  <c r="W16" i="51"/>
  <c r="V16" i="51"/>
  <c r="U16" i="51"/>
  <c r="T16" i="51"/>
  <c r="S16" i="51"/>
  <c r="R16" i="51"/>
  <c r="Q16" i="51"/>
  <c r="P16" i="51"/>
  <c r="N16" i="51"/>
  <c r="M16" i="51"/>
  <c r="L16" i="51"/>
  <c r="K16" i="51"/>
  <c r="J16" i="51"/>
  <c r="I16" i="51"/>
  <c r="H16" i="51"/>
  <c r="G16" i="51"/>
  <c r="W15" i="51"/>
  <c r="V15" i="51"/>
  <c r="U15" i="51"/>
  <c r="T15" i="51"/>
  <c r="S15" i="51"/>
  <c r="R15" i="51"/>
  <c r="Q15" i="51"/>
  <c r="P15" i="51"/>
  <c r="N15" i="51"/>
  <c r="M15" i="51"/>
  <c r="L15" i="51"/>
  <c r="K15" i="51"/>
  <c r="J15" i="51"/>
  <c r="I15" i="51"/>
  <c r="H15" i="51"/>
  <c r="G15" i="51"/>
  <c r="J189" i="39"/>
  <c r="I189" i="39"/>
  <c r="H189" i="39"/>
  <c r="G189" i="39"/>
  <c r="V178" i="39"/>
  <c r="Q178" i="39"/>
  <c r="P178" i="39"/>
  <c r="K178" i="39"/>
  <c r="G178" i="39"/>
  <c r="W177" i="39"/>
  <c r="V177" i="39"/>
  <c r="U177" i="39"/>
  <c r="T177" i="39"/>
  <c r="S177" i="39"/>
  <c r="R177" i="39"/>
  <c r="Q177" i="39"/>
  <c r="P177" i="39"/>
  <c r="N177" i="39"/>
  <c r="M177" i="39"/>
  <c r="L177" i="39"/>
  <c r="K177" i="39"/>
  <c r="V176" i="39"/>
  <c r="Q176" i="39"/>
  <c r="P176" i="39"/>
  <c r="K176" i="39"/>
  <c r="G176" i="39"/>
  <c r="W175" i="39"/>
  <c r="V175" i="39"/>
  <c r="U175" i="39"/>
  <c r="T175" i="39"/>
  <c r="S175" i="39"/>
  <c r="R175" i="39"/>
  <c r="Q175" i="39"/>
  <c r="P175" i="39"/>
  <c r="N175" i="39"/>
  <c r="M175" i="39"/>
  <c r="L175" i="39"/>
  <c r="K175" i="39"/>
  <c r="J175" i="39"/>
  <c r="I175" i="39"/>
  <c r="H175" i="39"/>
  <c r="G175" i="39"/>
  <c r="W174" i="39"/>
  <c r="V174" i="39"/>
  <c r="U174" i="39"/>
  <c r="T174" i="39"/>
  <c r="S174" i="39"/>
  <c r="R174" i="39"/>
  <c r="Q174" i="39"/>
  <c r="P174" i="39"/>
  <c r="N174" i="39"/>
  <c r="M174" i="39"/>
  <c r="L174" i="39"/>
  <c r="K174" i="39"/>
  <c r="J174" i="39"/>
  <c r="I174" i="39"/>
  <c r="H174" i="39"/>
  <c r="G174" i="39"/>
  <c r="W172" i="39"/>
  <c r="V172" i="39"/>
  <c r="U172" i="39"/>
  <c r="T172" i="39"/>
  <c r="S172" i="39"/>
  <c r="R172" i="39"/>
  <c r="Q172" i="39"/>
  <c r="P172" i="39"/>
  <c r="N172" i="39"/>
  <c r="M172" i="39"/>
  <c r="L172" i="39"/>
  <c r="K172" i="39"/>
  <c r="J172" i="39"/>
  <c r="I172" i="39"/>
  <c r="H172" i="39"/>
  <c r="G172" i="39"/>
  <c r="W171" i="39"/>
  <c r="V171" i="39"/>
  <c r="U171" i="39"/>
  <c r="T171" i="39"/>
  <c r="S171" i="39"/>
  <c r="R171" i="39"/>
  <c r="Q171" i="39"/>
  <c r="P171" i="39"/>
  <c r="N171" i="39"/>
  <c r="M171" i="39"/>
  <c r="L171" i="39"/>
  <c r="K171" i="39"/>
  <c r="J171" i="39"/>
  <c r="I171" i="39"/>
  <c r="H171" i="39"/>
  <c r="G171" i="39"/>
  <c r="V166" i="39"/>
  <c r="T166" i="39"/>
  <c r="Q166" i="39"/>
  <c r="P166" i="39"/>
  <c r="K166" i="39"/>
  <c r="G166" i="39"/>
  <c r="W165" i="39"/>
  <c r="V165" i="39"/>
  <c r="U165" i="39"/>
  <c r="T165" i="39"/>
  <c r="S165" i="39"/>
  <c r="R165" i="39"/>
  <c r="Q165" i="39"/>
  <c r="P165" i="39"/>
  <c r="N165" i="39"/>
  <c r="M165" i="39"/>
  <c r="L165" i="39"/>
  <c r="K165" i="39"/>
  <c r="V164" i="39"/>
  <c r="U164" i="39"/>
  <c r="Q164" i="39"/>
  <c r="P164" i="39"/>
  <c r="K164" i="39"/>
  <c r="G164" i="39"/>
  <c r="W163" i="39"/>
  <c r="V163" i="39"/>
  <c r="U163" i="39"/>
  <c r="T163" i="39"/>
  <c r="S163" i="39"/>
  <c r="R163" i="39"/>
  <c r="Q163" i="39"/>
  <c r="P163" i="39"/>
  <c r="N163" i="39"/>
  <c r="M163" i="39"/>
  <c r="L163" i="39"/>
  <c r="K163" i="39"/>
  <c r="J163" i="39"/>
  <c r="I163" i="39"/>
  <c r="H163" i="39"/>
  <c r="G163" i="39"/>
  <c r="W162" i="39"/>
  <c r="V162" i="39"/>
  <c r="U162" i="39"/>
  <c r="T162" i="39"/>
  <c r="S162" i="39"/>
  <c r="R162" i="39"/>
  <c r="Q162" i="39"/>
  <c r="P162" i="39"/>
  <c r="N162" i="39"/>
  <c r="M162" i="39"/>
  <c r="L162" i="39"/>
  <c r="K162" i="39"/>
  <c r="J162" i="39"/>
  <c r="I162" i="39"/>
  <c r="H162" i="39"/>
  <c r="G162" i="39"/>
  <c r="W160" i="39"/>
  <c r="V160" i="39"/>
  <c r="U160" i="39"/>
  <c r="T160" i="39"/>
  <c r="S160" i="39"/>
  <c r="R160" i="39"/>
  <c r="Q160" i="39"/>
  <c r="P160" i="39"/>
  <c r="N160" i="39"/>
  <c r="M160" i="39"/>
  <c r="L160" i="39"/>
  <c r="K160" i="39"/>
  <c r="J160" i="39"/>
  <c r="I160" i="39"/>
  <c r="H160" i="39"/>
  <c r="G160" i="39"/>
  <c r="W159" i="39"/>
  <c r="V159" i="39"/>
  <c r="U159" i="39"/>
  <c r="T159" i="39"/>
  <c r="S159" i="39"/>
  <c r="R159" i="39"/>
  <c r="Q159" i="39"/>
  <c r="P159" i="39"/>
  <c r="N159" i="39"/>
  <c r="M159" i="39"/>
  <c r="L159" i="39"/>
  <c r="K159" i="39"/>
  <c r="J159" i="39"/>
  <c r="I159" i="39"/>
  <c r="H159" i="39"/>
  <c r="G159" i="39"/>
  <c r="V154" i="39"/>
  <c r="T154" i="39"/>
  <c r="Q154" i="39"/>
  <c r="P154" i="39"/>
  <c r="K154" i="39"/>
  <c r="G154" i="39"/>
  <c r="W153" i="39"/>
  <c r="V153" i="39"/>
  <c r="U153" i="39"/>
  <c r="T153" i="39"/>
  <c r="S153" i="39"/>
  <c r="R153" i="39"/>
  <c r="Q153" i="39"/>
  <c r="P153" i="39"/>
  <c r="N153" i="39"/>
  <c r="M153" i="39"/>
  <c r="L153" i="39"/>
  <c r="K153" i="39"/>
  <c r="V152" i="39"/>
  <c r="T152" i="39"/>
  <c r="Q152" i="39"/>
  <c r="P152" i="39"/>
  <c r="K152" i="39"/>
  <c r="G152" i="39"/>
  <c r="W151" i="39"/>
  <c r="V151" i="39"/>
  <c r="U151" i="39"/>
  <c r="T151" i="39"/>
  <c r="S151" i="39"/>
  <c r="R151" i="39"/>
  <c r="Q151" i="39"/>
  <c r="P151" i="39"/>
  <c r="N151" i="39"/>
  <c r="M151" i="39"/>
  <c r="L151" i="39"/>
  <c r="K151" i="39"/>
  <c r="J151" i="39"/>
  <c r="I151" i="39"/>
  <c r="H151" i="39"/>
  <c r="G151" i="39"/>
  <c r="W150" i="39"/>
  <c r="V150" i="39"/>
  <c r="U150" i="39"/>
  <c r="T150" i="39"/>
  <c r="S150" i="39"/>
  <c r="R150" i="39"/>
  <c r="Q150" i="39"/>
  <c r="P150" i="39"/>
  <c r="N150" i="39"/>
  <c r="M150" i="39"/>
  <c r="L150" i="39"/>
  <c r="K150" i="39"/>
  <c r="J150" i="39"/>
  <c r="I150" i="39"/>
  <c r="H150" i="39"/>
  <c r="G150" i="39"/>
  <c r="W148" i="39"/>
  <c r="V148" i="39"/>
  <c r="U148" i="39"/>
  <c r="T148" i="39"/>
  <c r="S148" i="39"/>
  <c r="R148" i="39"/>
  <c r="Q148" i="39"/>
  <c r="P148" i="39"/>
  <c r="N148" i="39"/>
  <c r="M148" i="39"/>
  <c r="L148" i="39"/>
  <c r="K148" i="39"/>
  <c r="J148" i="39"/>
  <c r="I148" i="39"/>
  <c r="H148" i="39"/>
  <c r="G148" i="39"/>
  <c r="W147" i="39"/>
  <c r="V147" i="39"/>
  <c r="U147" i="39"/>
  <c r="T147" i="39"/>
  <c r="S147" i="39"/>
  <c r="R147" i="39"/>
  <c r="Q147" i="39"/>
  <c r="P147" i="39"/>
  <c r="N147" i="39"/>
  <c r="M147" i="39"/>
  <c r="L147" i="39"/>
  <c r="K147" i="39"/>
  <c r="J147" i="39"/>
  <c r="I147" i="39"/>
  <c r="H147" i="39"/>
  <c r="G147" i="39"/>
  <c r="V142" i="39"/>
  <c r="T142" i="39"/>
  <c r="Q142" i="39"/>
  <c r="P142" i="39"/>
  <c r="K142" i="39"/>
  <c r="G142" i="39"/>
  <c r="W141" i="39"/>
  <c r="V141" i="39"/>
  <c r="U141" i="39"/>
  <c r="T141" i="39"/>
  <c r="S141" i="39"/>
  <c r="R141" i="39"/>
  <c r="Q141" i="39"/>
  <c r="P141" i="39"/>
  <c r="N141" i="39"/>
  <c r="M141" i="39"/>
  <c r="L141" i="39"/>
  <c r="K141" i="39"/>
  <c r="V140" i="39"/>
  <c r="Q140" i="39"/>
  <c r="P140" i="39"/>
  <c r="K140" i="39"/>
  <c r="G140" i="39"/>
  <c r="W139" i="39"/>
  <c r="V139" i="39"/>
  <c r="U139" i="39"/>
  <c r="T139" i="39"/>
  <c r="S139" i="39"/>
  <c r="R139" i="39"/>
  <c r="Q139" i="39"/>
  <c r="P139" i="39"/>
  <c r="N139" i="39"/>
  <c r="M139" i="39"/>
  <c r="L139" i="39"/>
  <c r="K139" i="39"/>
  <c r="J139" i="39"/>
  <c r="I139" i="39"/>
  <c r="H139" i="39"/>
  <c r="G139" i="39"/>
  <c r="W138" i="39"/>
  <c r="V138" i="39"/>
  <c r="U138" i="39"/>
  <c r="T138" i="39"/>
  <c r="S138" i="39"/>
  <c r="R138" i="39"/>
  <c r="Q138" i="39"/>
  <c r="P138" i="39"/>
  <c r="N138" i="39"/>
  <c r="M138" i="39"/>
  <c r="L138" i="39"/>
  <c r="K138" i="39"/>
  <c r="J138" i="39"/>
  <c r="I138" i="39"/>
  <c r="H138" i="39"/>
  <c r="G138" i="39"/>
  <c r="W136" i="39"/>
  <c r="V136" i="39"/>
  <c r="U136" i="39"/>
  <c r="T136" i="39"/>
  <c r="S136" i="39"/>
  <c r="R136" i="39"/>
  <c r="Q136" i="39"/>
  <c r="P136" i="39"/>
  <c r="N136" i="39"/>
  <c r="M136" i="39"/>
  <c r="L136" i="39"/>
  <c r="K136" i="39"/>
  <c r="J136" i="39"/>
  <c r="I136" i="39"/>
  <c r="H136" i="39"/>
  <c r="G136" i="39"/>
  <c r="W135" i="39"/>
  <c r="V135" i="39"/>
  <c r="U135" i="39"/>
  <c r="T135" i="39"/>
  <c r="S135" i="39"/>
  <c r="R135" i="39"/>
  <c r="Q135" i="39"/>
  <c r="P135" i="39"/>
  <c r="N135" i="39"/>
  <c r="M135" i="39"/>
  <c r="L135" i="39"/>
  <c r="K135" i="39"/>
  <c r="J135" i="39"/>
  <c r="I135" i="39"/>
  <c r="H135" i="39"/>
  <c r="G135" i="39"/>
  <c r="V130" i="39"/>
  <c r="T130" i="39"/>
  <c r="Q130" i="39"/>
  <c r="P130" i="39"/>
  <c r="K130" i="39"/>
  <c r="G130" i="39"/>
  <c r="W129" i="39"/>
  <c r="V129" i="39"/>
  <c r="U129" i="39"/>
  <c r="T129" i="39"/>
  <c r="S129" i="39"/>
  <c r="R129" i="39"/>
  <c r="Q129" i="39"/>
  <c r="P129" i="39"/>
  <c r="N129" i="39"/>
  <c r="M129" i="39"/>
  <c r="L129" i="39"/>
  <c r="K129" i="39"/>
  <c r="V128" i="39"/>
  <c r="T128" i="39"/>
  <c r="Q128" i="39"/>
  <c r="P128" i="39"/>
  <c r="K128" i="39"/>
  <c r="G128" i="39"/>
  <c r="W127" i="39"/>
  <c r="V127" i="39"/>
  <c r="U127" i="39"/>
  <c r="T127" i="39"/>
  <c r="S127" i="39"/>
  <c r="R127" i="39"/>
  <c r="Q127" i="39"/>
  <c r="P127" i="39"/>
  <c r="N127" i="39"/>
  <c r="M127" i="39"/>
  <c r="L127" i="39"/>
  <c r="K127" i="39"/>
  <c r="J127" i="39"/>
  <c r="I127" i="39"/>
  <c r="H127" i="39"/>
  <c r="G127" i="39"/>
  <c r="W126" i="39"/>
  <c r="V126" i="39"/>
  <c r="U126" i="39"/>
  <c r="T126" i="39"/>
  <c r="S126" i="39"/>
  <c r="R126" i="39"/>
  <c r="Q126" i="39"/>
  <c r="P126" i="39"/>
  <c r="N126" i="39"/>
  <c r="M126" i="39"/>
  <c r="L126" i="39"/>
  <c r="K126" i="39"/>
  <c r="J126" i="39"/>
  <c r="I126" i="39"/>
  <c r="H126" i="39"/>
  <c r="G126" i="39"/>
  <c r="W124" i="39"/>
  <c r="V124" i="39"/>
  <c r="U124" i="39"/>
  <c r="T124" i="39"/>
  <c r="S124" i="39"/>
  <c r="R124" i="39"/>
  <c r="Q124" i="39"/>
  <c r="P124" i="39"/>
  <c r="N124" i="39"/>
  <c r="M124" i="39"/>
  <c r="L124" i="39"/>
  <c r="K124" i="39"/>
  <c r="J124" i="39"/>
  <c r="I124" i="39"/>
  <c r="H124" i="39"/>
  <c r="G124" i="39"/>
  <c r="W123" i="39"/>
  <c r="V123" i="39"/>
  <c r="U123" i="39"/>
  <c r="T123" i="39"/>
  <c r="S123" i="39"/>
  <c r="R123" i="39"/>
  <c r="Q123" i="39"/>
  <c r="P123" i="39"/>
  <c r="N123" i="39"/>
  <c r="M123" i="39"/>
  <c r="L123" i="39"/>
  <c r="K123" i="39"/>
  <c r="J123" i="39"/>
  <c r="I123" i="39"/>
  <c r="H123" i="39"/>
  <c r="G123" i="39"/>
  <c r="V118" i="39"/>
  <c r="Q118" i="39"/>
  <c r="P118" i="39"/>
  <c r="K118" i="39"/>
  <c r="G118" i="39"/>
  <c r="W117" i="39"/>
  <c r="V117" i="39"/>
  <c r="U117" i="39"/>
  <c r="T117" i="39"/>
  <c r="S117" i="39"/>
  <c r="R117" i="39"/>
  <c r="Q117" i="39"/>
  <c r="P117" i="39"/>
  <c r="N117" i="39"/>
  <c r="M117" i="39"/>
  <c r="L117" i="39"/>
  <c r="K117" i="39"/>
  <c r="V116" i="39"/>
  <c r="Q116" i="39"/>
  <c r="P116" i="39"/>
  <c r="K116" i="39"/>
  <c r="G116" i="39"/>
  <c r="W115" i="39"/>
  <c r="V115" i="39"/>
  <c r="U115" i="39"/>
  <c r="T115" i="39"/>
  <c r="S115" i="39"/>
  <c r="R115" i="39"/>
  <c r="Q115" i="39"/>
  <c r="P115" i="39"/>
  <c r="N115" i="39"/>
  <c r="M115" i="39"/>
  <c r="L115" i="39"/>
  <c r="K115" i="39"/>
  <c r="J115" i="39"/>
  <c r="I115" i="39"/>
  <c r="H115" i="39"/>
  <c r="G115" i="39"/>
  <c r="W114" i="39"/>
  <c r="V114" i="39"/>
  <c r="U114" i="39"/>
  <c r="T114" i="39"/>
  <c r="S114" i="39"/>
  <c r="R114" i="39"/>
  <c r="Q114" i="39"/>
  <c r="P114" i="39"/>
  <c r="N114" i="39"/>
  <c r="M114" i="39"/>
  <c r="L114" i="39"/>
  <c r="K114" i="39"/>
  <c r="J114" i="39"/>
  <c r="I114" i="39"/>
  <c r="H114" i="39"/>
  <c r="G114" i="39"/>
  <c r="W112" i="39"/>
  <c r="V112" i="39"/>
  <c r="U112" i="39"/>
  <c r="T112" i="39"/>
  <c r="S112" i="39"/>
  <c r="R112" i="39"/>
  <c r="Q112" i="39"/>
  <c r="P112" i="39"/>
  <c r="N112" i="39"/>
  <c r="M112" i="39"/>
  <c r="L112" i="39"/>
  <c r="K112" i="39"/>
  <c r="J112" i="39"/>
  <c r="I112" i="39"/>
  <c r="H112" i="39"/>
  <c r="G112" i="39"/>
  <c r="W111" i="39"/>
  <c r="V111" i="39"/>
  <c r="U111" i="39"/>
  <c r="T111" i="39"/>
  <c r="S111" i="39"/>
  <c r="R111" i="39"/>
  <c r="Q111" i="39"/>
  <c r="P111" i="39"/>
  <c r="N111" i="39"/>
  <c r="M111" i="39"/>
  <c r="L111" i="39"/>
  <c r="K111" i="39"/>
  <c r="J111" i="39"/>
  <c r="I111" i="39"/>
  <c r="H111" i="39"/>
  <c r="G111" i="39"/>
  <c r="V106" i="39"/>
  <c r="T106" i="39"/>
  <c r="Q106" i="39"/>
  <c r="P106" i="39"/>
  <c r="K106" i="39"/>
  <c r="G106" i="39"/>
  <c r="W105" i="39"/>
  <c r="V105" i="39"/>
  <c r="U105" i="39"/>
  <c r="T105" i="39"/>
  <c r="S105" i="39"/>
  <c r="R105" i="39"/>
  <c r="Q105" i="39"/>
  <c r="P105" i="39"/>
  <c r="N105" i="39"/>
  <c r="M105" i="39"/>
  <c r="L105" i="39"/>
  <c r="K105" i="39"/>
  <c r="V104" i="39"/>
  <c r="T104" i="39"/>
  <c r="Q104" i="39"/>
  <c r="P104" i="39"/>
  <c r="K104" i="39"/>
  <c r="G104" i="39"/>
  <c r="W103" i="39"/>
  <c r="V103" i="39"/>
  <c r="U103" i="39"/>
  <c r="T103" i="39"/>
  <c r="S103" i="39"/>
  <c r="R103" i="39"/>
  <c r="Q103" i="39"/>
  <c r="P103" i="39"/>
  <c r="N103" i="39"/>
  <c r="M103" i="39"/>
  <c r="L103" i="39"/>
  <c r="K103" i="39"/>
  <c r="J103" i="39"/>
  <c r="I103" i="39"/>
  <c r="H103" i="39"/>
  <c r="G103" i="39"/>
  <c r="W102" i="39"/>
  <c r="V102" i="39"/>
  <c r="U102" i="39"/>
  <c r="T102" i="39"/>
  <c r="S102" i="39"/>
  <c r="R102" i="39"/>
  <c r="Q102" i="39"/>
  <c r="P102" i="39"/>
  <c r="N102" i="39"/>
  <c r="M102" i="39"/>
  <c r="L102" i="39"/>
  <c r="K102" i="39"/>
  <c r="J102" i="39"/>
  <c r="I102" i="39"/>
  <c r="H102" i="39"/>
  <c r="G102" i="39"/>
  <c r="W100" i="39"/>
  <c r="V100" i="39"/>
  <c r="U100" i="39"/>
  <c r="T100" i="39"/>
  <c r="S100" i="39"/>
  <c r="R100" i="39"/>
  <c r="Q100" i="39"/>
  <c r="P100" i="39"/>
  <c r="N100" i="39"/>
  <c r="M100" i="39"/>
  <c r="L100" i="39"/>
  <c r="K100" i="39"/>
  <c r="J100" i="39"/>
  <c r="I100" i="39"/>
  <c r="H100" i="39"/>
  <c r="G100" i="39"/>
  <c r="W99" i="39"/>
  <c r="V99" i="39"/>
  <c r="U99" i="39"/>
  <c r="T99" i="39"/>
  <c r="S99" i="39"/>
  <c r="R99" i="39"/>
  <c r="Q99" i="39"/>
  <c r="P99" i="39"/>
  <c r="N99" i="39"/>
  <c r="M99" i="39"/>
  <c r="L99" i="39"/>
  <c r="K99" i="39"/>
  <c r="J99" i="39"/>
  <c r="I99" i="39"/>
  <c r="H99" i="39"/>
  <c r="G99" i="39"/>
  <c r="V94" i="39"/>
  <c r="Q94" i="39"/>
  <c r="P94" i="39"/>
  <c r="K94" i="39"/>
  <c r="G94" i="39"/>
  <c r="W93" i="39"/>
  <c r="V93" i="39"/>
  <c r="U93" i="39"/>
  <c r="T93" i="39"/>
  <c r="S93" i="39"/>
  <c r="R93" i="39"/>
  <c r="Q93" i="39"/>
  <c r="P93" i="39"/>
  <c r="N93" i="39"/>
  <c r="M93" i="39"/>
  <c r="L93" i="39"/>
  <c r="K93" i="39"/>
  <c r="V92" i="39"/>
  <c r="Q92" i="39"/>
  <c r="P92" i="39"/>
  <c r="K92" i="39"/>
  <c r="G92" i="39"/>
  <c r="W91" i="39"/>
  <c r="V91" i="39"/>
  <c r="U91" i="39"/>
  <c r="T91" i="39"/>
  <c r="S91" i="39"/>
  <c r="R91" i="39"/>
  <c r="Q91" i="39"/>
  <c r="P91" i="39"/>
  <c r="N91" i="39"/>
  <c r="M91" i="39"/>
  <c r="L91" i="39"/>
  <c r="K91" i="39"/>
  <c r="J91" i="39"/>
  <c r="I91" i="39"/>
  <c r="H91" i="39"/>
  <c r="G91" i="39"/>
  <c r="W90" i="39"/>
  <c r="V90" i="39"/>
  <c r="U90" i="39"/>
  <c r="T90" i="39"/>
  <c r="S90" i="39"/>
  <c r="R90" i="39"/>
  <c r="Q90" i="39"/>
  <c r="P90" i="39"/>
  <c r="N90" i="39"/>
  <c r="M90" i="39"/>
  <c r="L90" i="39"/>
  <c r="K90" i="39"/>
  <c r="J90" i="39"/>
  <c r="I90" i="39"/>
  <c r="H90" i="39"/>
  <c r="G90" i="39"/>
  <c r="W88" i="39"/>
  <c r="V88" i="39"/>
  <c r="U88" i="39"/>
  <c r="T88" i="39"/>
  <c r="S88" i="39"/>
  <c r="R88" i="39"/>
  <c r="Q88" i="39"/>
  <c r="P88" i="39"/>
  <c r="N88" i="39"/>
  <c r="M88" i="39"/>
  <c r="L88" i="39"/>
  <c r="K88" i="39"/>
  <c r="J88" i="39"/>
  <c r="I88" i="39"/>
  <c r="H88" i="39"/>
  <c r="G88" i="39"/>
  <c r="W87" i="39"/>
  <c r="V87" i="39"/>
  <c r="U87" i="39"/>
  <c r="T87" i="39"/>
  <c r="S87" i="39"/>
  <c r="R87" i="39"/>
  <c r="Q87" i="39"/>
  <c r="P87" i="39"/>
  <c r="N87" i="39"/>
  <c r="M87" i="39"/>
  <c r="L87" i="39"/>
  <c r="K87" i="39"/>
  <c r="J87" i="39"/>
  <c r="I87" i="39"/>
  <c r="H87" i="39"/>
  <c r="G87" i="39"/>
  <c r="V82" i="39"/>
  <c r="T82" i="39"/>
  <c r="Q82" i="39"/>
  <c r="P82" i="39"/>
  <c r="K82" i="39"/>
  <c r="G82" i="39"/>
  <c r="W81" i="39"/>
  <c r="V81" i="39"/>
  <c r="U81" i="39"/>
  <c r="T81" i="39"/>
  <c r="S81" i="39"/>
  <c r="R81" i="39"/>
  <c r="Q81" i="39"/>
  <c r="P81" i="39"/>
  <c r="N81" i="39"/>
  <c r="M81" i="39"/>
  <c r="L81" i="39"/>
  <c r="K81" i="39"/>
  <c r="V80" i="39"/>
  <c r="T80" i="39"/>
  <c r="Q80" i="39"/>
  <c r="P80" i="39"/>
  <c r="K80" i="39"/>
  <c r="G80" i="39"/>
  <c r="W79" i="39"/>
  <c r="V79" i="39"/>
  <c r="U79" i="39"/>
  <c r="T79" i="39"/>
  <c r="S79" i="39"/>
  <c r="R79" i="39"/>
  <c r="Q79" i="39"/>
  <c r="P79" i="39"/>
  <c r="N79" i="39"/>
  <c r="M79" i="39"/>
  <c r="L79" i="39"/>
  <c r="K79" i="39"/>
  <c r="J79" i="39"/>
  <c r="I79" i="39"/>
  <c r="H79" i="39"/>
  <c r="G79" i="39"/>
  <c r="W78" i="39"/>
  <c r="V78" i="39"/>
  <c r="U78" i="39"/>
  <c r="T78" i="39"/>
  <c r="S78" i="39"/>
  <c r="R78" i="39"/>
  <c r="Q78" i="39"/>
  <c r="P78" i="39"/>
  <c r="N78" i="39"/>
  <c r="M78" i="39"/>
  <c r="L78" i="39"/>
  <c r="K78" i="39"/>
  <c r="J78" i="39"/>
  <c r="I78" i="39"/>
  <c r="H78" i="39"/>
  <c r="G78" i="39"/>
  <c r="W76" i="39"/>
  <c r="V76" i="39"/>
  <c r="U76" i="39"/>
  <c r="T76" i="39"/>
  <c r="S76" i="39"/>
  <c r="R76" i="39"/>
  <c r="Q76" i="39"/>
  <c r="P76" i="39"/>
  <c r="N76" i="39"/>
  <c r="M76" i="39"/>
  <c r="L76" i="39"/>
  <c r="K76" i="39"/>
  <c r="J76" i="39"/>
  <c r="I76" i="39"/>
  <c r="H76" i="39"/>
  <c r="G76" i="39"/>
  <c r="W75" i="39"/>
  <c r="V75" i="39"/>
  <c r="U75" i="39"/>
  <c r="T75" i="39"/>
  <c r="S75" i="39"/>
  <c r="R75" i="39"/>
  <c r="Q75" i="39"/>
  <c r="P75" i="39"/>
  <c r="N75" i="39"/>
  <c r="M75" i="39"/>
  <c r="L75" i="39"/>
  <c r="K75" i="39"/>
  <c r="J75" i="39"/>
  <c r="I75" i="39"/>
  <c r="H75" i="39"/>
  <c r="G75" i="39"/>
  <c r="V70" i="39"/>
  <c r="T70" i="39"/>
  <c r="Q70" i="39"/>
  <c r="P70" i="39"/>
  <c r="K70" i="39"/>
  <c r="G70" i="39"/>
  <c r="W69" i="39"/>
  <c r="V69" i="39"/>
  <c r="U69" i="39"/>
  <c r="T69" i="39"/>
  <c r="S69" i="39"/>
  <c r="R69" i="39"/>
  <c r="Q69" i="39"/>
  <c r="P69" i="39"/>
  <c r="N69" i="39"/>
  <c r="M69" i="39"/>
  <c r="L69" i="39"/>
  <c r="K69" i="39"/>
  <c r="V68" i="39"/>
  <c r="T68" i="39"/>
  <c r="Q68" i="39"/>
  <c r="P68" i="39"/>
  <c r="K68" i="39"/>
  <c r="G68" i="39"/>
  <c r="W67" i="39"/>
  <c r="V67" i="39"/>
  <c r="U67" i="39"/>
  <c r="T67" i="39"/>
  <c r="S67" i="39"/>
  <c r="R67" i="39"/>
  <c r="Q67" i="39"/>
  <c r="P67" i="39"/>
  <c r="N67" i="39"/>
  <c r="M67" i="39"/>
  <c r="L67" i="39"/>
  <c r="K67" i="39"/>
  <c r="J67" i="39"/>
  <c r="I67" i="39"/>
  <c r="H67" i="39"/>
  <c r="G67" i="39"/>
  <c r="W66" i="39"/>
  <c r="V66" i="39"/>
  <c r="U66" i="39"/>
  <c r="T66" i="39"/>
  <c r="S66" i="39"/>
  <c r="R66" i="39"/>
  <c r="Q66" i="39"/>
  <c r="P66" i="39"/>
  <c r="N66" i="39"/>
  <c r="M66" i="39"/>
  <c r="L66" i="39"/>
  <c r="K66" i="39"/>
  <c r="J66" i="39"/>
  <c r="I66" i="39"/>
  <c r="H66" i="39"/>
  <c r="G66" i="39"/>
  <c r="W64" i="39"/>
  <c r="V64" i="39"/>
  <c r="U64" i="39"/>
  <c r="T64" i="39"/>
  <c r="S64" i="39"/>
  <c r="R64" i="39"/>
  <c r="Q64" i="39"/>
  <c r="P64" i="39"/>
  <c r="N64" i="39"/>
  <c r="M64" i="39"/>
  <c r="L64" i="39"/>
  <c r="K64" i="39"/>
  <c r="J64" i="39"/>
  <c r="I64" i="39"/>
  <c r="H64" i="39"/>
  <c r="G64" i="39"/>
  <c r="W63" i="39"/>
  <c r="V63" i="39"/>
  <c r="U63" i="39"/>
  <c r="T63" i="39"/>
  <c r="S63" i="39"/>
  <c r="R63" i="39"/>
  <c r="Q63" i="39"/>
  <c r="P63" i="39"/>
  <c r="N63" i="39"/>
  <c r="M63" i="39"/>
  <c r="L63" i="39"/>
  <c r="K63" i="39"/>
  <c r="J63" i="39"/>
  <c r="I63" i="39"/>
  <c r="H63" i="39"/>
  <c r="G63" i="39"/>
  <c r="V58" i="39"/>
  <c r="Q58" i="39"/>
  <c r="P58" i="39"/>
  <c r="K58" i="39"/>
  <c r="G58" i="39"/>
  <c r="W57" i="39"/>
  <c r="V57" i="39"/>
  <c r="U57" i="39"/>
  <c r="T57" i="39"/>
  <c r="S57" i="39"/>
  <c r="R57" i="39"/>
  <c r="Q57" i="39"/>
  <c r="P57" i="39"/>
  <c r="N57" i="39"/>
  <c r="M57" i="39"/>
  <c r="L57" i="39"/>
  <c r="K57" i="39"/>
  <c r="V56" i="39"/>
  <c r="Q56" i="39"/>
  <c r="P56" i="39"/>
  <c r="K56" i="39"/>
  <c r="G56" i="39"/>
  <c r="W55" i="39"/>
  <c r="V55" i="39"/>
  <c r="U55" i="39"/>
  <c r="T55" i="39"/>
  <c r="S55" i="39"/>
  <c r="R55" i="39"/>
  <c r="Q55" i="39"/>
  <c r="P55" i="39"/>
  <c r="N55" i="39"/>
  <c r="M55" i="39"/>
  <c r="L55" i="39"/>
  <c r="K55" i="39"/>
  <c r="J55" i="39"/>
  <c r="I55" i="39"/>
  <c r="H55" i="39"/>
  <c r="G55" i="39"/>
  <c r="W54" i="39"/>
  <c r="V54" i="39"/>
  <c r="U54" i="39"/>
  <c r="T54" i="39"/>
  <c r="S54" i="39"/>
  <c r="R54" i="39"/>
  <c r="Q54" i="39"/>
  <c r="P54" i="39"/>
  <c r="N54" i="39"/>
  <c r="M54" i="39"/>
  <c r="L54" i="39"/>
  <c r="K54" i="39"/>
  <c r="J54" i="39"/>
  <c r="I54" i="39"/>
  <c r="H54" i="39"/>
  <c r="G54" i="39"/>
  <c r="W52" i="39"/>
  <c r="V52" i="39"/>
  <c r="U52" i="39"/>
  <c r="T52" i="39"/>
  <c r="S52" i="39"/>
  <c r="R52" i="39"/>
  <c r="Q52" i="39"/>
  <c r="P52" i="39"/>
  <c r="N52" i="39"/>
  <c r="M52" i="39"/>
  <c r="L52" i="39"/>
  <c r="K52" i="39"/>
  <c r="J52" i="39"/>
  <c r="I52" i="39"/>
  <c r="H52" i="39"/>
  <c r="G52" i="39"/>
  <c r="W51" i="39"/>
  <c r="V51" i="39"/>
  <c r="U51" i="39"/>
  <c r="T51" i="39"/>
  <c r="S51" i="39"/>
  <c r="R51" i="39"/>
  <c r="Q51" i="39"/>
  <c r="P51" i="39"/>
  <c r="N51" i="39"/>
  <c r="M51" i="39"/>
  <c r="L51" i="39"/>
  <c r="K51" i="39"/>
  <c r="J51" i="39"/>
  <c r="I51" i="39"/>
  <c r="H51" i="39"/>
  <c r="G51" i="39"/>
  <c r="V46" i="39"/>
  <c r="Q46" i="39"/>
  <c r="P46" i="39"/>
  <c r="K46" i="39"/>
  <c r="G46" i="39"/>
  <c r="W45" i="39"/>
  <c r="V45" i="39"/>
  <c r="U45" i="39"/>
  <c r="T45" i="39"/>
  <c r="S45" i="39"/>
  <c r="R45" i="39"/>
  <c r="Q45" i="39"/>
  <c r="P45" i="39"/>
  <c r="N45" i="39"/>
  <c r="M45" i="39"/>
  <c r="L45" i="39"/>
  <c r="K45" i="39"/>
  <c r="V44" i="39"/>
  <c r="Q44" i="39"/>
  <c r="P44" i="39"/>
  <c r="K44" i="39"/>
  <c r="G44" i="39"/>
  <c r="W43" i="39"/>
  <c r="V43" i="39"/>
  <c r="U43" i="39"/>
  <c r="T43" i="39"/>
  <c r="S43" i="39"/>
  <c r="R43" i="39"/>
  <c r="Q43" i="39"/>
  <c r="P43" i="39"/>
  <c r="N43" i="39"/>
  <c r="M43" i="39"/>
  <c r="L43" i="39"/>
  <c r="K43" i="39"/>
  <c r="J43" i="39"/>
  <c r="I43" i="39"/>
  <c r="H43" i="39"/>
  <c r="G43" i="39"/>
  <c r="W42" i="39"/>
  <c r="V42" i="39"/>
  <c r="U42" i="39"/>
  <c r="T42" i="39"/>
  <c r="S42" i="39"/>
  <c r="R42" i="39"/>
  <c r="Q42" i="39"/>
  <c r="P42" i="39"/>
  <c r="N42" i="39"/>
  <c r="M42" i="39"/>
  <c r="L42" i="39"/>
  <c r="K42" i="39"/>
  <c r="J42" i="39"/>
  <c r="I42" i="39"/>
  <c r="H42" i="39"/>
  <c r="G42" i="39"/>
  <c r="W40" i="39"/>
  <c r="V40" i="39"/>
  <c r="U40" i="39"/>
  <c r="T40" i="39"/>
  <c r="S40" i="39"/>
  <c r="R40" i="39"/>
  <c r="Q40" i="39"/>
  <c r="P40" i="39"/>
  <c r="N40" i="39"/>
  <c r="M40" i="39"/>
  <c r="L40" i="39"/>
  <c r="K40" i="39"/>
  <c r="J40" i="39"/>
  <c r="I40" i="39"/>
  <c r="H40" i="39"/>
  <c r="G40" i="39"/>
  <c r="W39" i="39"/>
  <c r="V39" i="39"/>
  <c r="U39" i="39"/>
  <c r="T39" i="39"/>
  <c r="S39" i="39"/>
  <c r="R39" i="39"/>
  <c r="Q39" i="39"/>
  <c r="P39" i="39"/>
  <c r="N39" i="39"/>
  <c r="M39" i="39"/>
  <c r="L39" i="39"/>
  <c r="K39" i="39"/>
  <c r="J39" i="39"/>
  <c r="I39" i="39"/>
  <c r="H39" i="39"/>
  <c r="G39" i="39"/>
  <c r="V34" i="39"/>
  <c r="Q34" i="39"/>
  <c r="P34" i="39"/>
  <c r="K34" i="39"/>
  <c r="G34" i="39"/>
  <c r="W33" i="39"/>
  <c r="V33" i="39"/>
  <c r="U33" i="39"/>
  <c r="T33" i="39"/>
  <c r="S33" i="39"/>
  <c r="R33" i="39"/>
  <c r="Q33" i="39"/>
  <c r="P33" i="39"/>
  <c r="N33" i="39"/>
  <c r="M33" i="39"/>
  <c r="L33" i="39"/>
  <c r="K33" i="39"/>
  <c r="V32" i="39"/>
  <c r="Q32" i="39"/>
  <c r="P32" i="39"/>
  <c r="K32" i="39"/>
  <c r="G32" i="39"/>
  <c r="W31" i="39"/>
  <c r="V31" i="39"/>
  <c r="U31" i="39"/>
  <c r="T31" i="39"/>
  <c r="S31" i="39"/>
  <c r="R31" i="39"/>
  <c r="Q31" i="39"/>
  <c r="P31" i="39"/>
  <c r="N31" i="39"/>
  <c r="M31" i="39"/>
  <c r="L31" i="39"/>
  <c r="K31" i="39"/>
  <c r="J31" i="39"/>
  <c r="I31" i="39"/>
  <c r="H31" i="39"/>
  <c r="G31" i="39"/>
  <c r="W30" i="39"/>
  <c r="V30" i="39"/>
  <c r="U30" i="39"/>
  <c r="T30" i="39"/>
  <c r="S30" i="39"/>
  <c r="R30" i="39"/>
  <c r="Q30" i="39"/>
  <c r="P30" i="39"/>
  <c r="N30" i="39"/>
  <c r="M30" i="39"/>
  <c r="L30" i="39"/>
  <c r="K30" i="39"/>
  <c r="J30" i="39"/>
  <c r="I30" i="39"/>
  <c r="H30" i="39"/>
  <c r="G30" i="39"/>
  <c r="W28" i="39"/>
  <c r="V28" i="39"/>
  <c r="U28" i="39"/>
  <c r="T28" i="39"/>
  <c r="S28" i="39"/>
  <c r="R28" i="39"/>
  <c r="Q28" i="39"/>
  <c r="P28" i="39"/>
  <c r="N28" i="39"/>
  <c r="M28" i="39"/>
  <c r="L28" i="39"/>
  <c r="K28" i="39"/>
  <c r="J28" i="39"/>
  <c r="I28" i="39"/>
  <c r="H28" i="39"/>
  <c r="G28" i="39"/>
  <c r="W27" i="39"/>
  <c r="V27" i="39"/>
  <c r="U27" i="39"/>
  <c r="T27" i="39"/>
  <c r="S27" i="39"/>
  <c r="R27" i="39"/>
  <c r="Q27" i="39"/>
  <c r="P27" i="39"/>
  <c r="N27" i="39"/>
  <c r="M27" i="39"/>
  <c r="L27" i="39"/>
  <c r="K27" i="39"/>
  <c r="J27" i="39"/>
  <c r="I27" i="39"/>
  <c r="H27" i="39"/>
  <c r="G27" i="39"/>
  <c r="V22" i="39"/>
  <c r="Q22" i="39"/>
  <c r="P22" i="39"/>
  <c r="K22" i="39"/>
  <c r="G22" i="39"/>
  <c r="W21" i="39"/>
  <c r="V21" i="39"/>
  <c r="U21" i="39"/>
  <c r="T21" i="39"/>
  <c r="S21" i="39"/>
  <c r="R21" i="39"/>
  <c r="Q21" i="39"/>
  <c r="P21" i="39"/>
  <c r="N21" i="39"/>
  <c r="M21" i="39"/>
  <c r="L21" i="39"/>
  <c r="K21" i="39"/>
  <c r="V20" i="39"/>
  <c r="Q20" i="39"/>
  <c r="P20" i="39"/>
  <c r="K20" i="39"/>
  <c r="G20" i="39"/>
  <c r="W19" i="39"/>
  <c r="V19" i="39"/>
  <c r="U19" i="39"/>
  <c r="T19" i="39"/>
  <c r="S19" i="39"/>
  <c r="R19" i="39"/>
  <c r="Q19" i="39"/>
  <c r="P19" i="39"/>
  <c r="N19" i="39"/>
  <c r="M19" i="39"/>
  <c r="L19" i="39"/>
  <c r="K19" i="39"/>
  <c r="J19" i="39"/>
  <c r="I19" i="39"/>
  <c r="H19" i="39"/>
  <c r="G19" i="39"/>
  <c r="W18" i="39"/>
  <c r="V18" i="39"/>
  <c r="U18" i="39"/>
  <c r="T18" i="39"/>
  <c r="S18" i="39"/>
  <c r="R18" i="39"/>
  <c r="Q18" i="39"/>
  <c r="P18" i="39"/>
  <c r="N18" i="39"/>
  <c r="M18" i="39"/>
  <c r="L18" i="39"/>
  <c r="K18" i="39"/>
  <c r="J18" i="39"/>
  <c r="I18" i="39"/>
  <c r="H18" i="39"/>
  <c r="G18" i="39"/>
  <c r="W16" i="39"/>
  <c r="V16" i="39"/>
  <c r="U16" i="39"/>
  <c r="T16" i="39"/>
  <c r="S16" i="39"/>
  <c r="R16" i="39"/>
  <c r="Q16" i="39"/>
  <c r="P16" i="39"/>
  <c r="N16" i="39"/>
  <c r="M16" i="39"/>
  <c r="L16" i="39"/>
  <c r="K16" i="39"/>
  <c r="J16" i="39"/>
  <c r="I16" i="39"/>
  <c r="H16" i="39"/>
  <c r="G16" i="39"/>
  <c r="W15" i="39"/>
  <c r="V15" i="39"/>
  <c r="U15" i="39"/>
  <c r="T15" i="39"/>
  <c r="S15" i="39"/>
  <c r="R15" i="39"/>
  <c r="Q15" i="39"/>
  <c r="P15" i="39"/>
  <c r="N15" i="39"/>
  <c r="M15" i="39"/>
  <c r="L15" i="39"/>
  <c r="K15" i="39"/>
  <c r="J15" i="39"/>
  <c r="I15" i="39"/>
  <c r="H15" i="39"/>
  <c r="G15" i="39"/>
  <c r="V47" i="45"/>
  <c r="T47" i="45"/>
  <c r="W13" i="45"/>
  <c r="U13" i="45"/>
  <c r="T13" i="45"/>
  <c r="E13" i="45"/>
  <c r="D13" i="45"/>
  <c r="J68" i="51" l="1"/>
  <c r="U80" i="55"/>
  <c r="V104" i="57"/>
  <c r="AB116" i="56"/>
  <c r="AB70" i="72"/>
  <c r="AB118" i="56"/>
  <c r="AB140" i="56"/>
  <c r="AB82" i="73"/>
  <c r="AB164" i="56"/>
  <c r="AB104" i="73"/>
  <c r="AB178" i="72"/>
  <c r="AB34" i="56"/>
  <c r="AB44" i="72"/>
  <c r="AB58" i="56"/>
  <c r="AB32" i="70"/>
  <c r="AB142" i="71"/>
  <c r="AB34" i="68"/>
  <c r="AB70" i="68"/>
  <c r="AB178" i="70"/>
  <c r="AB32" i="69"/>
  <c r="AB92" i="71"/>
  <c r="AB142" i="69"/>
  <c r="AB164" i="70"/>
  <c r="AB118" i="68"/>
  <c r="AB104" i="69"/>
  <c r="AB164" i="68"/>
  <c r="AB176" i="57"/>
  <c r="AB118" i="57"/>
  <c r="AB92" i="57"/>
  <c r="AB142" i="58"/>
  <c r="AB152" i="58"/>
  <c r="AB178" i="68"/>
  <c r="AB44" i="58"/>
  <c r="AB152" i="57"/>
  <c r="AB34" i="58"/>
  <c r="AB106" i="59"/>
  <c r="AB164" i="59"/>
  <c r="AB128" i="60"/>
  <c r="AB178" i="60"/>
  <c r="AB32" i="59"/>
  <c r="AB118" i="59"/>
  <c r="AB166" i="55"/>
  <c r="AB152" i="59"/>
  <c r="AB154" i="53"/>
  <c r="AB92" i="55"/>
  <c r="AB154" i="68"/>
  <c r="AB104" i="53"/>
  <c r="AB94" i="55"/>
  <c r="AB164" i="49"/>
  <c r="AB82" i="48"/>
  <c r="AB44" i="39"/>
  <c r="AB58" i="48"/>
  <c r="AB82" i="59"/>
  <c r="AB118" i="48"/>
  <c r="AB22" i="52"/>
  <c r="AB154" i="51"/>
  <c r="AB20" i="48"/>
  <c r="AB164" i="51"/>
  <c r="AB44" i="49"/>
  <c r="AB46" i="48"/>
  <c r="AB68" i="39"/>
  <c r="AB130" i="52"/>
  <c r="AB104" i="39"/>
  <c r="AB104" i="51"/>
  <c r="AA68" i="39"/>
  <c r="AA142" i="49"/>
  <c r="AA56" i="56"/>
  <c r="AA130" i="56"/>
  <c r="AA20" i="73"/>
  <c r="AA154" i="56"/>
  <c r="AA68" i="72"/>
  <c r="AA34" i="72"/>
  <c r="AB116" i="53"/>
  <c r="AA176" i="39"/>
  <c r="AB128" i="52"/>
  <c r="AB166" i="56"/>
  <c r="AB20" i="56"/>
  <c r="AB56" i="73"/>
  <c r="AB34" i="73"/>
  <c r="AB128" i="73"/>
  <c r="AB176" i="56"/>
  <c r="AB46" i="73"/>
  <c r="AB82" i="71"/>
  <c r="AB106" i="72"/>
  <c r="AB130" i="72"/>
  <c r="AB94" i="72"/>
  <c r="AB58" i="70"/>
  <c r="AB164" i="71"/>
  <c r="AB80" i="71"/>
  <c r="AB68" i="56"/>
  <c r="AB46" i="69"/>
  <c r="AB94" i="69"/>
  <c r="AB118" i="71"/>
  <c r="AB56" i="68"/>
  <c r="AB20" i="69"/>
  <c r="AB80" i="72"/>
  <c r="AB32" i="68"/>
  <c r="AB46" i="58"/>
  <c r="AB20" i="60"/>
  <c r="AB94" i="68"/>
  <c r="AB128" i="57"/>
  <c r="AB68" i="52"/>
  <c r="AB178" i="56"/>
  <c r="AB128" i="56"/>
  <c r="AB118" i="73"/>
  <c r="AB80" i="73"/>
  <c r="AB152" i="73"/>
  <c r="AB22" i="73"/>
  <c r="AB58" i="73"/>
  <c r="AB94" i="71"/>
  <c r="AB46" i="72"/>
  <c r="AB166" i="72"/>
  <c r="AB116" i="72"/>
  <c r="AB128" i="70"/>
  <c r="AB68" i="70"/>
  <c r="AB70" i="70"/>
  <c r="AB176" i="72"/>
  <c r="AB70" i="69"/>
  <c r="AB118" i="69"/>
  <c r="AB20" i="70"/>
  <c r="AB82" i="68"/>
  <c r="AB34" i="69"/>
  <c r="AB152" i="72"/>
  <c r="AB58" i="68"/>
  <c r="AB128" i="58"/>
  <c r="AB20" i="58"/>
  <c r="AB130" i="68"/>
  <c r="AB178" i="57"/>
  <c r="AB32" i="57"/>
  <c r="AB68" i="57"/>
  <c r="AB116" i="58"/>
  <c r="AB106" i="58"/>
  <c r="AB32" i="60"/>
  <c r="AB92" i="60"/>
  <c r="AB178" i="59"/>
  <c r="AB56" i="59"/>
  <c r="AB22" i="57"/>
  <c r="AB116" i="59"/>
  <c r="AB104" i="59"/>
  <c r="AB154" i="55"/>
  <c r="AB92" i="53"/>
  <c r="AB80" i="55"/>
  <c r="AB82" i="49"/>
  <c r="AB68" i="53"/>
  <c r="AB130" i="59"/>
  <c r="AB32" i="49"/>
  <c r="AB44" i="53"/>
  <c r="AB152" i="55"/>
  <c r="AB140" i="48"/>
  <c r="AB20" i="52"/>
  <c r="AB82" i="51"/>
  <c r="AB46" i="53"/>
  <c r="AB176" i="48"/>
  <c r="AB106" i="52"/>
  <c r="AB140" i="49"/>
  <c r="AB70" i="48"/>
  <c r="AB92" i="39"/>
  <c r="AB80" i="49"/>
  <c r="AB130" i="48"/>
  <c r="AB164" i="39"/>
  <c r="AB56" i="48"/>
  <c r="AB61" i="48" s="1"/>
  <c r="AB166" i="39"/>
  <c r="AA140" i="51"/>
  <c r="AA20" i="56"/>
  <c r="AA56" i="73"/>
  <c r="AA34" i="73"/>
  <c r="AA82" i="39"/>
  <c r="AB70" i="73"/>
  <c r="AB32" i="73"/>
  <c r="AB178" i="73"/>
  <c r="AB142" i="73"/>
  <c r="AB32" i="72"/>
  <c r="AB68" i="73"/>
  <c r="AB34" i="72"/>
  <c r="AB104" i="71"/>
  <c r="AB68" i="72"/>
  <c r="AB140" i="71"/>
  <c r="AB34" i="71"/>
  <c r="AB154" i="70"/>
  <c r="AB176" i="70"/>
  <c r="AB82" i="70"/>
  <c r="AB106" i="71"/>
  <c r="AB140" i="69"/>
  <c r="AB164" i="69"/>
  <c r="AB130" i="70"/>
  <c r="AB58" i="72"/>
  <c r="AB56" i="69"/>
  <c r="AB32" i="71"/>
  <c r="AB128" i="68"/>
  <c r="AB166" i="58"/>
  <c r="AB56" i="58"/>
  <c r="AB140" i="68"/>
  <c r="AB22" i="60"/>
  <c r="AB154" i="72"/>
  <c r="AB94" i="57"/>
  <c r="AB20" i="57"/>
  <c r="AB154" i="58"/>
  <c r="AB46" i="60"/>
  <c r="AB118" i="60"/>
  <c r="AB80" i="58"/>
  <c r="AB70" i="59"/>
  <c r="AB44" i="60"/>
  <c r="AB154" i="59"/>
  <c r="AB140" i="59"/>
  <c r="AB56" i="53"/>
  <c r="AB118" i="53"/>
  <c r="AB128" i="55"/>
  <c r="AB152" i="49"/>
  <c r="AB94" i="53"/>
  <c r="AB46" i="55"/>
  <c r="AB58" i="49"/>
  <c r="AB70" i="53"/>
  <c r="AB80" i="53"/>
  <c r="AB166" i="48"/>
  <c r="AB46" i="52"/>
  <c r="AB152" i="51"/>
  <c r="AB34" i="52"/>
  <c r="AB22" i="51"/>
  <c r="AB178" i="52"/>
  <c r="AB166" i="49"/>
  <c r="AB94" i="48"/>
  <c r="AB118" i="39"/>
  <c r="AB106" i="49"/>
  <c r="AB164" i="48"/>
  <c r="AB68" i="55"/>
  <c r="AB106" i="48"/>
  <c r="AA106" i="49"/>
  <c r="AA70" i="51"/>
  <c r="AA128" i="56"/>
  <c r="AA118" i="73"/>
  <c r="AA80" i="73"/>
  <c r="AA44" i="72"/>
  <c r="AA22" i="73"/>
  <c r="AA46" i="73"/>
  <c r="AA106" i="56"/>
  <c r="AB58" i="39"/>
  <c r="AA70" i="49"/>
  <c r="AB116" i="73"/>
  <c r="AB94" i="73"/>
  <c r="AB22" i="72"/>
  <c r="AB32" i="56"/>
  <c r="AB70" i="56"/>
  <c r="AB106" i="73"/>
  <c r="AB82" i="72"/>
  <c r="AB116" i="71"/>
  <c r="AB92" i="72"/>
  <c r="AB178" i="71"/>
  <c r="AB46" i="71"/>
  <c r="AB20" i="71"/>
  <c r="AB44" i="69"/>
  <c r="AB49" i="69" s="1"/>
  <c r="AB92" i="69"/>
  <c r="AB97" i="69" s="1"/>
  <c r="AB34" i="70"/>
  <c r="AB178" i="69"/>
  <c r="AB20" i="68"/>
  <c r="AB140" i="70"/>
  <c r="AB164" i="72"/>
  <c r="AB128" i="69"/>
  <c r="AB154" i="71"/>
  <c r="AB128" i="72"/>
  <c r="AB46" i="57"/>
  <c r="AB82" i="58"/>
  <c r="AB166" i="68"/>
  <c r="AB176" i="68"/>
  <c r="AB152" i="69"/>
  <c r="AB130" i="57"/>
  <c r="AB34" i="57"/>
  <c r="AB164" i="58"/>
  <c r="AB58" i="60"/>
  <c r="AB154" i="60"/>
  <c r="AB106" i="60"/>
  <c r="AB128" i="59"/>
  <c r="AB56" i="60"/>
  <c r="AB176" i="71"/>
  <c r="AB176" i="59"/>
  <c r="AB82" i="53"/>
  <c r="AB20" i="49"/>
  <c r="AB176" i="55"/>
  <c r="AB178" i="49"/>
  <c r="AB164" i="53"/>
  <c r="AB82" i="55"/>
  <c r="AB128" i="49"/>
  <c r="AB140" i="53"/>
  <c r="AB20" i="53"/>
  <c r="AB20" i="51"/>
  <c r="AB104" i="52"/>
  <c r="AB178" i="51"/>
  <c r="AB140" i="52"/>
  <c r="AB92" i="51"/>
  <c r="AB152" i="48"/>
  <c r="AB176" i="49"/>
  <c r="AB128" i="48"/>
  <c r="AB176" i="60"/>
  <c r="AB56" i="52"/>
  <c r="AB44" i="51"/>
  <c r="AB34" i="49"/>
  <c r="AB80" i="51"/>
  <c r="AA44" i="49"/>
  <c r="AA166" i="51"/>
  <c r="AB44" i="56"/>
  <c r="AB166" i="73"/>
  <c r="AB140" i="73"/>
  <c r="AB56" i="72"/>
  <c r="AB80" i="56"/>
  <c r="AB92" i="56"/>
  <c r="AB164" i="73"/>
  <c r="AB104" i="72"/>
  <c r="AB166" i="71"/>
  <c r="AB152" i="56"/>
  <c r="AB22" i="70"/>
  <c r="AB56" i="71"/>
  <c r="AB22" i="71"/>
  <c r="AB68" i="69"/>
  <c r="AB116" i="69"/>
  <c r="AB44" i="70"/>
  <c r="AB80" i="68"/>
  <c r="AB46" i="68"/>
  <c r="AB142" i="70"/>
  <c r="AB70" i="71"/>
  <c r="AB166" i="69"/>
  <c r="AB94" i="70"/>
  <c r="AB58" i="69"/>
  <c r="AB80" i="57"/>
  <c r="AB92" i="58"/>
  <c r="AB130" i="58"/>
  <c r="AB22" i="58"/>
  <c r="AB142" i="68"/>
  <c r="AB140" i="57"/>
  <c r="AB104" i="57"/>
  <c r="AB44" i="57"/>
  <c r="AB70" i="60"/>
  <c r="AB166" i="60"/>
  <c r="AB142" i="60"/>
  <c r="AB116" i="57"/>
  <c r="AB68" i="60"/>
  <c r="AB116" i="60"/>
  <c r="AB106" i="57"/>
  <c r="AB32" i="55"/>
  <c r="AB46" i="49"/>
  <c r="AB32" i="53"/>
  <c r="AB20" i="59"/>
  <c r="AB22" i="49"/>
  <c r="AB130" i="55"/>
  <c r="AB154" i="49"/>
  <c r="AB166" i="53"/>
  <c r="AB32" i="52"/>
  <c r="AB37" i="52" s="1"/>
  <c r="AB46" i="51"/>
  <c r="AB118" i="52"/>
  <c r="AB80" i="39"/>
  <c r="AB34" i="48"/>
  <c r="AB118" i="51"/>
  <c r="AB32" i="51"/>
  <c r="AB80" i="52"/>
  <c r="AB178" i="48"/>
  <c r="AB22" i="55"/>
  <c r="AB82" i="52"/>
  <c r="AB70" i="51"/>
  <c r="AB44" i="52"/>
  <c r="AB106" i="51"/>
  <c r="AB140" i="39"/>
  <c r="AB154" i="39"/>
  <c r="AA94" i="73"/>
  <c r="AA22" i="72"/>
  <c r="AA58" i="56"/>
  <c r="AA70" i="56"/>
  <c r="AA106" i="73"/>
  <c r="AA130" i="73"/>
  <c r="AB94" i="56"/>
  <c r="AB176" i="73"/>
  <c r="AB46" i="56"/>
  <c r="AB22" i="56"/>
  <c r="AB142" i="56"/>
  <c r="AB104" i="56"/>
  <c r="AB82" i="56"/>
  <c r="AB154" i="73"/>
  <c r="AB80" i="70"/>
  <c r="AB20" i="73"/>
  <c r="AB92" i="70"/>
  <c r="AB68" i="71"/>
  <c r="AB44" i="71"/>
  <c r="AB106" i="69"/>
  <c r="AB154" i="69"/>
  <c r="AB46" i="70"/>
  <c r="AB106" i="68"/>
  <c r="AB116" i="68"/>
  <c r="AB152" i="70"/>
  <c r="AB152" i="71"/>
  <c r="AB22" i="68"/>
  <c r="AB116" i="70"/>
  <c r="AB68" i="68"/>
  <c r="AB154" i="57"/>
  <c r="AB140" i="58"/>
  <c r="AB56" i="57"/>
  <c r="AB58" i="58"/>
  <c r="AB68" i="58"/>
  <c r="AB22" i="69"/>
  <c r="AB118" i="72"/>
  <c r="AB70" i="57"/>
  <c r="AB104" i="60"/>
  <c r="AB34" i="59"/>
  <c r="AB22" i="59"/>
  <c r="AB34" i="60"/>
  <c r="AB82" i="60"/>
  <c r="AB152" i="60"/>
  <c r="AB58" i="59"/>
  <c r="AB70" i="55"/>
  <c r="AB116" i="49"/>
  <c r="AB58" i="53"/>
  <c r="AB166" i="59"/>
  <c r="AB92" i="49"/>
  <c r="AB178" i="55"/>
  <c r="AB20" i="55"/>
  <c r="AB68" i="49"/>
  <c r="AB58" i="52"/>
  <c r="AB116" i="51"/>
  <c r="AB154" i="52"/>
  <c r="AB106" i="39"/>
  <c r="AB68" i="48"/>
  <c r="AB73" i="48" s="1"/>
  <c r="AB20" i="39"/>
  <c r="AB58" i="51"/>
  <c r="AB142" i="52"/>
  <c r="AB68" i="51"/>
  <c r="AB116" i="55"/>
  <c r="AB166" i="52"/>
  <c r="AB140" i="51"/>
  <c r="AB70" i="52"/>
  <c r="AB176" i="51"/>
  <c r="AA94" i="39"/>
  <c r="AB152" i="39"/>
  <c r="AA46" i="48"/>
  <c r="AA140" i="73"/>
  <c r="AA56" i="72"/>
  <c r="AA68" i="56"/>
  <c r="AA92" i="56"/>
  <c r="AA164" i="73"/>
  <c r="AA154" i="73"/>
  <c r="AB106" i="56"/>
  <c r="AB20" i="72"/>
  <c r="AB56" i="56"/>
  <c r="AB130" i="56"/>
  <c r="AB44" i="73"/>
  <c r="AB154" i="56"/>
  <c r="AB92" i="73"/>
  <c r="AB142" i="72"/>
  <c r="AB106" i="70"/>
  <c r="AB130" i="73"/>
  <c r="AB118" i="70"/>
  <c r="AB130" i="71"/>
  <c r="AB128" i="71"/>
  <c r="AB176" i="69"/>
  <c r="AB181" i="69" s="1"/>
  <c r="AB44" i="68"/>
  <c r="AB56" i="70"/>
  <c r="AB58" i="71"/>
  <c r="AB140" i="72"/>
  <c r="AB80" i="69"/>
  <c r="AB104" i="70"/>
  <c r="AB92" i="68"/>
  <c r="AB82" i="69"/>
  <c r="AB104" i="68"/>
  <c r="AB166" i="57"/>
  <c r="AB176" i="58"/>
  <c r="AB82" i="57"/>
  <c r="AB94" i="58"/>
  <c r="AB104" i="58"/>
  <c r="AB152" i="68"/>
  <c r="AB166" i="70"/>
  <c r="AB142" i="57"/>
  <c r="AB140" i="60"/>
  <c r="AB68" i="59"/>
  <c r="AB92" i="59"/>
  <c r="AB80" i="60"/>
  <c r="AB130" i="60"/>
  <c r="AB164" i="60"/>
  <c r="AB94" i="59"/>
  <c r="AB118" i="55"/>
  <c r="AB142" i="49"/>
  <c r="AB128" i="53"/>
  <c r="AB34" i="55"/>
  <c r="AB118" i="49"/>
  <c r="AB34" i="53"/>
  <c r="AB56" i="55"/>
  <c r="AB94" i="49"/>
  <c r="AB32" i="48"/>
  <c r="AB37" i="48" s="1"/>
  <c r="AB142" i="51"/>
  <c r="AB176" i="52"/>
  <c r="AB181" i="52" s="1"/>
  <c r="AB176" i="39"/>
  <c r="AB92" i="48"/>
  <c r="AB97" i="48" s="1"/>
  <c r="AB46" i="39"/>
  <c r="AB128" i="51"/>
  <c r="AB164" i="52"/>
  <c r="AB94" i="51"/>
  <c r="AB94" i="60"/>
  <c r="AB140" i="55"/>
  <c r="AB58" i="55"/>
  <c r="AB22" i="48"/>
  <c r="AA164" i="48"/>
  <c r="AA22" i="56"/>
  <c r="AA164" i="56"/>
  <c r="AA82" i="72"/>
  <c r="AA22" i="71"/>
  <c r="AA92" i="72"/>
  <c r="AA56" i="71"/>
  <c r="AA128" i="73"/>
  <c r="AA68" i="70"/>
  <c r="AA116" i="69"/>
  <c r="AA166" i="71"/>
  <c r="AA178" i="69"/>
  <c r="AA118" i="69"/>
  <c r="AA116" i="71"/>
  <c r="AA82" i="68"/>
  <c r="AA34" i="69"/>
  <c r="AA166" i="72"/>
  <c r="AA128" i="68"/>
  <c r="AA130" i="69"/>
  <c r="AA140" i="58"/>
  <c r="AA166" i="68"/>
  <c r="AA164" i="71"/>
  <c r="AA128" i="71"/>
  <c r="AA68" i="57"/>
  <c r="AA32" i="58"/>
  <c r="AA106" i="58"/>
  <c r="AA32" i="60"/>
  <c r="AA116" i="57"/>
  <c r="AA118" i="60"/>
  <c r="AA164" i="59"/>
  <c r="AA128" i="60"/>
  <c r="AA176" i="57"/>
  <c r="AA176" i="59"/>
  <c r="AA82" i="59"/>
  <c r="AA22" i="53"/>
  <c r="AA58" i="53"/>
  <c r="AA34" i="55"/>
  <c r="AA118" i="49"/>
  <c r="AA34" i="53"/>
  <c r="AA20" i="55"/>
  <c r="AA68" i="49"/>
  <c r="AA80" i="53"/>
  <c r="AA58" i="55"/>
  <c r="AA20" i="52"/>
  <c r="AA82" i="51"/>
  <c r="AA68" i="48"/>
  <c r="AA20" i="39"/>
  <c r="AA152" i="48"/>
  <c r="AA176" i="49"/>
  <c r="AA128" i="48"/>
  <c r="AA116" i="53"/>
  <c r="AA154" i="48"/>
  <c r="AA118" i="53"/>
  <c r="AA80" i="51"/>
  <c r="AA56" i="53"/>
  <c r="AA140" i="48"/>
  <c r="AA140" i="39"/>
  <c r="AA164" i="39"/>
  <c r="AB116" i="39"/>
  <c r="AB104" i="49"/>
  <c r="AB178" i="58"/>
  <c r="AB130" i="69"/>
  <c r="AB44" i="59"/>
  <c r="AB142" i="48"/>
  <c r="AB80" i="48"/>
  <c r="AB85" i="48" s="1"/>
  <c r="AA140" i="56"/>
  <c r="AA176" i="56"/>
  <c r="AA80" i="56"/>
  <c r="AA176" i="71"/>
  <c r="AA32" i="56"/>
  <c r="AA68" i="71"/>
  <c r="AA166" i="73"/>
  <c r="AA94" i="70"/>
  <c r="AA154" i="69"/>
  <c r="AA34" i="70"/>
  <c r="AA80" i="68"/>
  <c r="AA164" i="69"/>
  <c r="AA118" i="71"/>
  <c r="AA104" i="72"/>
  <c r="AA56" i="69"/>
  <c r="AA32" i="71"/>
  <c r="AA118" i="72"/>
  <c r="AA152" i="69"/>
  <c r="AA176" i="58"/>
  <c r="AA130" i="58"/>
  <c r="AA176" i="68"/>
  <c r="AA176" i="70"/>
  <c r="AA94" i="57"/>
  <c r="AA116" i="58"/>
  <c r="AA154" i="58"/>
  <c r="AA130" i="72"/>
  <c r="AA104" i="68"/>
  <c r="AA154" i="60"/>
  <c r="AA164" i="68"/>
  <c r="AA176" i="60"/>
  <c r="AA116" i="60"/>
  <c r="AA80" i="57"/>
  <c r="AA118" i="59"/>
  <c r="AA92" i="53"/>
  <c r="AA128" i="53"/>
  <c r="AA92" i="55"/>
  <c r="AA44" i="59"/>
  <c r="AA104" i="53"/>
  <c r="AA56" i="55"/>
  <c r="AA94" i="49"/>
  <c r="AA106" i="53"/>
  <c r="AA68" i="55"/>
  <c r="AA46" i="52"/>
  <c r="AA152" i="51"/>
  <c r="AA92" i="48"/>
  <c r="AA46" i="39"/>
  <c r="AA32" i="51"/>
  <c r="AA80" i="52"/>
  <c r="AA178" i="48"/>
  <c r="AA142" i="53"/>
  <c r="AA34" i="51"/>
  <c r="AA44" i="52"/>
  <c r="AA106" i="51"/>
  <c r="AA20" i="49"/>
  <c r="AA166" i="48"/>
  <c r="AA166" i="39"/>
  <c r="AA116" i="49"/>
  <c r="AB58" i="57"/>
  <c r="AB80" i="59"/>
  <c r="AB130" i="53"/>
  <c r="AB92" i="52"/>
  <c r="AB166" i="51"/>
  <c r="AA92" i="39"/>
  <c r="AA56" i="52"/>
  <c r="AA142" i="73"/>
  <c r="AA68" i="73"/>
  <c r="AA142" i="56"/>
  <c r="AA20" i="70"/>
  <c r="AA44" i="56"/>
  <c r="AA130" i="71"/>
  <c r="AA176" i="73"/>
  <c r="AA70" i="73"/>
  <c r="AA44" i="68"/>
  <c r="AA44" i="70"/>
  <c r="AA106" i="68"/>
  <c r="AA20" i="68"/>
  <c r="AA130" i="70"/>
  <c r="AA70" i="71"/>
  <c r="AA128" i="69"/>
  <c r="AA94" i="71"/>
  <c r="AA154" i="72"/>
  <c r="AA68" i="68"/>
  <c r="AA118" i="57"/>
  <c r="AA56" i="57"/>
  <c r="AA22" i="58"/>
  <c r="AA118" i="68"/>
  <c r="AA130" i="57"/>
  <c r="AA20" i="57"/>
  <c r="AA164" i="58"/>
  <c r="AA154" i="68"/>
  <c r="AA128" i="58"/>
  <c r="AA166" i="60"/>
  <c r="AA94" i="60"/>
  <c r="AA94" i="59"/>
  <c r="AA152" i="60"/>
  <c r="AA46" i="60"/>
  <c r="AA80" i="59"/>
  <c r="AA116" i="59"/>
  <c r="AA154" i="53"/>
  <c r="AA140" i="55"/>
  <c r="AA68" i="59"/>
  <c r="AA130" i="53"/>
  <c r="AA94" i="55"/>
  <c r="AA164" i="49"/>
  <c r="AA176" i="53"/>
  <c r="AA116" i="55"/>
  <c r="AA104" i="52"/>
  <c r="AA178" i="51"/>
  <c r="AA118" i="48"/>
  <c r="AA116" i="39"/>
  <c r="AA58" i="51"/>
  <c r="AA142" i="52"/>
  <c r="AA68" i="51"/>
  <c r="AA152" i="53"/>
  <c r="AA104" i="51"/>
  <c r="AA70" i="52"/>
  <c r="AA176" i="51"/>
  <c r="AA46" i="49"/>
  <c r="AA20" i="51"/>
  <c r="AA152" i="39"/>
  <c r="AB104" i="48"/>
  <c r="AB109" i="48" s="1"/>
  <c r="AB82" i="39"/>
  <c r="AB142" i="53"/>
  <c r="AB32" i="58"/>
  <c r="AB46" i="59"/>
  <c r="AB142" i="55"/>
  <c r="AB176" i="53"/>
  <c r="AB94" i="39"/>
  <c r="AB34" i="51"/>
  <c r="AB152" i="53"/>
  <c r="AA152" i="56"/>
  <c r="AA46" i="72"/>
  <c r="AA116" i="56"/>
  <c r="AA46" i="70"/>
  <c r="AA70" i="72"/>
  <c r="AA32" i="70"/>
  <c r="AA20" i="72"/>
  <c r="AA80" i="71"/>
  <c r="AA70" i="68"/>
  <c r="AA56" i="70"/>
  <c r="AA94" i="56"/>
  <c r="AA46" i="68"/>
  <c r="AA140" i="70"/>
  <c r="AA22" i="70"/>
  <c r="AA166" i="69"/>
  <c r="AA154" i="71"/>
  <c r="AA106" i="70"/>
  <c r="AA94" i="68"/>
  <c r="AA44" i="69"/>
  <c r="AA82" i="57"/>
  <c r="AA58" i="58"/>
  <c r="AA142" i="68"/>
  <c r="AA140" i="57"/>
  <c r="AA34" i="57"/>
  <c r="AA44" i="57"/>
  <c r="AA34" i="58"/>
  <c r="AA166" i="58"/>
  <c r="AA92" i="70"/>
  <c r="AA56" i="59"/>
  <c r="AA152" i="59"/>
  <c r="AA164" i="60"/>
  <c r="AA58" i="60"/>
  <c r="AA178" i="59"/>
  <c r="AA44" i="55"/>
  <c r="AA56" i="49"/>
  <c r="AA68" i="53"/>
  <c r="AA130" i="59"/>
  <c r="AA32" i="49"/>
  <c r="AA142" i="55"/>
  <c r="AA46" i="58"/>
  <c r="AA34" i="49"/>
  <c r="AA164" i="55"/>
  <c r="AA118" i="52"/>
  <c r="AA106" i="55"/>
  <c r="AA142" i="48"/>
  <c r="AA142" i="39"/>
  <c r="AA128" i="51"/>
  <c r="AA164" i="52"/>
  <c r="AA94" i="51"/>
  <c r="AA178" i="53"/>
  <c r="AA130" i="51"/>
  <c r="AA116" i="52"/>
  <c r="AA34" i="39"/>
  <c r="AA32" i="52"/>
  <c r="AA46" i="51"/>
  <c r="AA22" i="39"/>
  <c r="AA22" i="48"/>
  <c r="AA106" i="39"/>
  <c r="AA130" i="48"/>
  <c r="AA80" i="39"/>
  <c r="AB70" i="58"/>
  <c r="AB106" i="55"/>
  <c r="AB104" i="55"/>
  <c r="AB44" i="48"/>
  <c r="AB49" i="48" s="1"/>
  <c r="AB116" i="52"/>
  <c r="AB121" i="52" s="1"/>
  <c r="AA32" i="73"/>
  <c r="AA58" i="73"/>
  <c r="AA34" i="56"/>
  <c r="AA44" i="73"/>
  <c r="AA116" i="70"/>
  <c r="AA94" i="72"/>
  <c r="AA58" i="70"/>
  <c r="AA80" i="72"/>
  <c r="AA70" i="70"/>
  <c r="AA176" i="72"/>
  <c r="AA178" i="70"/>
  <c r="AA58" i="71"/>
  <c r="AA116" i="68"/>
  <c r="AA152" i="70"/>
  <c r="AA104" i="70"/>
  <c r="AA22" i="68"/>
  <c r="AA82" i="69"/>
  <c r="AA118" i="70"/>
  <c r="AA20" i="58"/>
  <c r="AA68" i="69"/>
  <c r="AA92" i="57"/>
  <c r="AA94" i="58"/>
  <c r="AA68" i="58"/>
  <c r="AA44" i="71"/>
  <c r="AA104" i="57"/>
  <c r="AA70" i="57"/>
  <c r="AA80" i="58"/>
  <c r="AA46" i="57"/>
  <c r="AA106" i="60"/>
  <c r="AA70" i="59"/>
  <c r="AA166" i="59"/>
  <c r="AA32" i="59"/>
  <c r="AA70" i="60"/>
  <c r="AA32" i="55"/>
  <c r="AA80" i="55"/>
  <c r="AA82" i="49"/>
  <c r="AA94" i="53"/>
  <c r="AA46" i="55"/>
  <c r="AA58" i="49"/>
  <c r="AA44" i="53"/>
  <c r="AA56" i="60"/>
  <c r="AA104" i="49"/>
  <c r="AA20" i="53"/>
  <c r="AA154" i="52"/>
  <c r="AA82" i="53"/>
  <c r="AA176" i="48"/>
  <c r="AA22" i="52"/>
  <c r="AA154" i="51"/>
  <c r="AA20" i="48"/>
  <c r="AA164" i="51"/>
  <c r="AA68" i="52"/>
  <c r="AA32" i="39"/>
  <c r="AA130" i="52"/>
  <c r="AA104" i="39"/>
  <c r="AA58" i="52"/>
  <c r="AA116" i="51"/>
  <c r="AA44" i="51"/>
  <c r="AB94" i="52"/>
  <c r="AB32" i="39"/>
  <c r="AA166" i="52"/>
  <c r="AB56" i="39"/>
  <c r="AB164" i="57"/>
  <c r="AB22" i="53"/>
  <c r="AB116" i="48"/>
  <c r="AB22" i="39"/>
  <c r="AB152" i="52"/>
  <c r="AB178" i="53"/>
  <c r="AA46" i="56"/>
  <c r="AA104" i="73"/>
  <c r="AA82" i="56"/>
  <c r="AA106" i="72"/>
  <c r="AA142" i="70"/>
  <c r="AA116" i="72"/>
  <c r="AA128" i="70"/>
  <c r="AA152" i="72"/>
  <c r="AA80" i="70"/>
  <c r="AA104" i="71"/>
  <c r="AA46" i="69"/>
  <c r="AA82" i="71"/>
  <c r="AA140" i="72"/>
  <c r="AA80" i="69"/>
  <c r="AA154" i="70"/>
  <c r="AA92" i="68"/>
  <c r="AA104" i="69"/>
  <c r="AA166" i="70"/>
  <c r="AA56" i="58"/>
  <c r="AA106" i="69"/>
  <c r="AA128" i="57"/>
  <c r="AA142" i="58"/>
  <c r="AA104" i="58"/>
  <c r="AA176" i="69"/>
  <c r="AA178" i="71"/>
  <c r="AA142" i="57"/>
  <c r="AA118" i="58"/>
  <c r="AA166" i="57"/>
  <c r="AA142" i="60"/>
  <c r="AA128" i="59"/>
  <c r="AA20" i="71"/>
  <c r="AA46" i="59"/>
  <c r="AA104" i="60"/>
  <c r="AA70" i="55"/>
  <c r="AA128" i="55"/>
  <c r="AA152" i="49"/>
  <c r="AA164" i="53"/>
  <c r="AA82" i="55"/>
  <c r="AA128" i="49"/>
  <c r="AA70" i="53"/>
  <c r="AA130" i="60"/>
  <c r="AA130" i="49"/>
  <c r="AA46" i="53"/>
  <c r="AA176" i="52"/>
  <c r="AA34" i="52"/>
  <c r="AA22" i="51"/>
  <c r="AA92" i="52"/>
  <c r="AA56" i="39"/>
  <c r="AA44" i="48"/>
  <c r="AA82" i="60"/>
  <c r="AA94" i="52"/>
  <c r="AA58" i="39"/>
  <c r="AA152" i="52"/>
  <c r="AA130" i="39"/>
  <c r="AA32" i="48"/>
  <c r="AA142" i="51"/>
  <c r="AB154" i="48"/>
  <c r="AB130" i="49"/>
  <c r="AB178" i="39"/>
  <c r="AB130" i="51"/>
  <c r="AB118" i="58"/>
  <c r="AB44" i="55"/>
  <c r="AB70" i="39"/>
  <c r="AB106" i="53"/>
  <c r="AB34" i="39"/>
  <c r="AB142" i="39"/>
  <c r="AA118" i="56"/>
  <c r="AA58" i="72"/>
  <c r="AA92" i="73"/>
  <c r="AA128" i="72"/>
  <c r="AA166" i="56"/>
  <c r="AA34" i="71"/>
  <c r="AA178" i="56"/>
  <c r="AA142" i="71"/>
  <c r="AA82" i="70"/>
  <c r="AA106" i="71"/>
  <c r="AA70" i="69"/>
  <c r="AA32" i="69"/>
  <c r="AA178" i="72"/>
  <c r="AA142" i="69"/>
  <c r="AA164" i="70"/>
  <c r="AA82" i="73"/>
  <c r="AA32" i="68"/>
  <c r="AA22" i="69"/>
  <c r="AA82" i="58"/>
  <c r="AA130" i="68"/>
  <c r="AA178" i="57"/>
  <c r="AA178" i="58"/>
  <c r="AA152" i="58"/>
  <c r="AA152" i="68"/>
  <c r="AA44" i="58"/>
  <c r="AA152" i="57"/>
  <c r="AA22" i="57"/>
  <c r="AA20" i="60"/>
  <c r="AA22" i="59"/>
  <c r="AA34" i="60"/>
  <c r="AA154" i="57"/>
  <c r="AA104" i="59"/>
  <c r="AA140" i="60"/>
  <c r="AA118" i="55"/>
  <c r="AA176" i="55"/>
  <c r="AA178" i="49"/>
  <c r="AA22" i="49"/>
  <c r="AA130" i="55"/>
  <c r="AA154" i="49"/>
  <c r="AA140" i="53"/>
  <c r="AA104" i="55"/>
  <c r="AA44" i="60"/>
  <c r="AA142" i="59"/>
  <c r="AA58" i="48"/>
  <c r="AA140" i="52"/>
  <c r="AA92" i="51"/>
  <c r="AA106" i="52"/>
  <c r="AA140" i="49"/>
  <c r="AA70" i="48"/>
  <c r="AA178" i="60"/>
  <c r="AA128" i="52"/>
  <c r="AA128" i="39"/>
  <c r="AA56" i="48"/>
  <c r="AA68" i="60"/>
  <c r="AA82" i="48"/>
  <c r="AA44" i="39"/>
  <c r="AB128" i="39"/>
  <c r="AB164" i="55"/>
  <c r="AA80" i="48"/>
  <c r="AB142" i="59"/>
  <c r="AB56" i="49"/>
  <c r="AB56" i="51"/>
  <c r="AB70" i="49"/>
  <c r="AB130" i="39"/>
  <c r="AA178" i="73"/>
  <c r="AA104" i="56"/>
  <c r="AA32" i="72"/>
  <c r="AA164" i="72"/>
  <c r="AA152" i="73"/>
  <c r="AA46" i="71"/>
  <c r="AA116" i="73"/>
  <c r="AA152" i="71"/>
  <c r="AA92" i="69"/>
  <c r="AA140" i="71"/>
  <c r="AA140" i="69"/>
  <c r="AA94" i="69"/>
  <c r="AA92" i="71"/>
  <c r="AA56" i="68"/>
  <c r="AA20" i="69"/>
  <c r="AA142" i="72"/>
  <c r="AA58" i="68"/>
  <c r="AA58" i="69"/>
  <c r="AA92" i="58"/>
  <c r="AA140" i="68"/>
  <c r="AA22" i="60"/>
  <c r="AA32" i="57"/>
  <c r="AA58" i="57"/>
  <c r="AA178" i="68"/>
  <c r="AA70" i="58"/>
  <c r="AA164" i="57"/>
  <c r="AA106" i="57"/>
  <c r="AA92" i="60"/>
  <c r="AA92" i="59"/>
  <c r="AA80" i="60"/>
  <c r="AA34" i="68"/>
  <c r="AA140" i="59"/>
  <c r="AA20" i="59"/>
  <c r="AA166" i="55"/>
  <c r="AA32" i="53"/>
  <c r="AA154" i="59"/>
  <c r="AA92" i="49"/>
  <c r="AA178" i="55"/>
  <c r="AA106" i="59"/>
  <c r="AA166" i="53"/>
  <c r="AA152" i="55"/>
  <c r="AA22" i="55"/>
  <c r="AA154" i="55"/>
  <c r="AA56" i="51"/>
  <c r="AA34" i="48"/>
  <c r="AA118" i="51"/>
  <c r="AA178" i="52"/>
  <c r="AA166" i="49"/>
  <c r="AA94" i="48"/>
  <c r="AA58" i="59"/>
  <c r="AA104" i="48"/>
  <c r="AA154" i="39"/>
  <c r="AA106" i="48"/>
  <c r="AA34" i="59"/>
  <c r="AA116" i="48"/>
  <c r="AA70" i="39"/>
  <c r="AA80" i="49"/>
  <c r="AA118" i="39"/>
  <c r="AA178" i="39"/>
  <c r="AA82" i="52"/>
  <c r="BJ13" i="45"/>
  <c r="BK47" i="45"/>
  <c r="U116" i="51"/>
  <c r="J104" i="52"/>
  <c r="U152" i="52"/>
  <c r="U46" i="55"/>
  <c r="U142" i="39"/>
  <c r="U154" i="51"/>
  <c r="U34" i="49"/>
  <c r="U68" i="57"/>
  <c r="U71" i="57" s="1"/>
  <c r="U68" i="39"/>
  <c r="U20" i="51"/>
  <c r="U82" i="51"/>
  <c r="U92" i="51"/>
  <c r="U22" i="49"/>
  <c r="U22" i="59"/>
  <c r="U80" i="39"/>
  <c r="U32" i="51"/>
  <c r="U35" i="51" s="1"/>
  <c r="U70" i="51"/>
  <c r="U118" i="52"/>
  <c r="U106" i="56"/>
  <c r="U106" i="52"/>
  <c r="U164" i="49"/>
  <c r="U176" i="49"/>
  <c r="U94" i="60"/>
  <c r="Q104" i="57"/>
  <c r="Q107" i="57" s="1"/>
  <c r="V118" i="59"/>
  <c r="V22" i="57"/>
  <c r="K164" i="60"/>
  <c r="G118" i="60"/>
  <c r="Q46" i="60"/>
  <c r="P58" i="56"/>
  <c r="G130" i="56"/>
  <c r="U152" i="56"/>
  <c r="G80" i="59"/>
  <c r="P152" i="59"/>
  <c r="K178" i="59"/>
  <c r="J164" i="51"/>
  <c r="U22" i="56"/>
  <c r="G46" i="56"/>
  <c r="U68" i="56"/>
  <c r="G92" i="56"/>
  <c r="G95" i="56" s="1"/>
  <c r="V106" i="56"/>
  <c r="P140" i="56"/>
  <c r="P46" i="59"/>
  <c r="P152" i="60"/>
  <c r="K130" i="57"/>
  <c r="P46" i="58"/>
  <c r="V130" i="57"/>
  <c r="P166" i="57"/>
  <c r="U20" i="60"/>
  <c r="U68" i="59"/>
  <c r="U178" i="56"/>
  <c r="U164" i="56"/>
  <c r="U70" i="56"/>
  <c r="U176" i="55"/>
  <c r="U179" i="55" s="1"/>
  <c r="U130" i="55"/>
  <c r="U32" i="60"/>
  <c r="U35" i="60" s="1"/>
  <c r="U130" i="59"/>
  <c r="U128" i="59"/>
  <c r="U70" i="59"/>
  <c r="U32" i="59"/>
  <c r="U176" i="56"/>
  <c r="U118" i="56"/>
  <c r="U116" i="56"/>
  <c r="U82" i="56"/>
  <c r="U34" i="56"/>
  <c r="U32" i="56"/>
  <c r="U178" i="55"/>
  <c r="U142" i="55"/>
  <c r="U94" i="55"/>
  <c r="U92" i="55"/>
  <c r="U58" i="55"/>
  <c r="U56" i="55"/>
  <c r="U59" i="55" s="1"/>
  <c r="U82" i="59"/>
  <c r="U34" i="59"/>
  <c r="U80" i="56"/>
  <c r="U140" i="55"/>
  <c r="U106" i="55"/>
  <c r="U58" i="58"/>
  <c r="U178" i="59"/>
  <c r="U142" i="59"/>
  <c r="U140" i="59"/>
  <c r="U94" i="59"/>
  <c r="U92" i="59"/>
  <c r="U80" i="59"/>
  <c r="U130" i="56"/>
  <c r="U128" i="56"/>
  <c r="U92" i="56"/>
  <c r="U46" i="56"/>
  <c r="U44" i="56"/>
  <c r="U154" i="55"/>
  <c r="U152" i="55"/>
  <c r="U104" i="55"/>
  <c r="U68" i="55"/>
  <c r="U46" i="59"/>
  <c r="U44" i="59"/>
  <c r="U94" i="56"/>
  <c r="U118" i="55"/>
  <c r="U116" i="55"/>
  <c r="U70" i="55"/>
  <c r="U22" i="55"/>
  <c r="U20" i="55"/>
  <c r="U154" i="59"/>
  <c r="U152" i="59"/>
  <c r="U106" i="59"/>
  <c r="U104" i="59"/>
  <c r="U142" i="56"/>
  <c r="U140" i="56"/>
  <c r="U58" i="56"/>
  <c r="U56" i="56"/>
  <c r="U164" i="55"/>
  <c r="U22" i="39"/>
  <c r="U34" i="39"/>
  <c r="U46" i="39"/>
  <c r="U58" i="39"/>
  <c r="U130" i="39"/>
  <c r="U152" i="39"/>
  <c r="U104" i="51"/>
  <c r="U164" i="51"/>
  <c r="U167" i="51" s="1"/>
  <c r="U176" i="51"/>
  <c r="U130" i="52"/>
  <c r="U142" i="52"/>
  <c r="U164" i="52"/>
  <c r="U176" i="52"/>
  <c r="U46" i="49"/>
  <c r="U58" i="49"/>
  <c r="U70" i="49"/>
  <c r="U82" i="49"/>
  <c r="U94" i="49"/>
  <c r="U106" i="49"/>
  <c r="U118" i="49"/>
  <c r="U130" i="49"/>
  <c r="U142" i="49"/>
  <c r="U154" i="49"/>
  <c r="U22" i="60"/>
  <c r="Q178" i="57"/>
  <c r="G130" i="57"/>
  <c r="P82" i="57"/>
  <c r="P68" i="57"/>
  <c r="G22" i="57"/>
  <c r="Q178" i="60"/>
  <c r="Q166" i="60"/>
  <c r="K154" i="60"/>
  <c r="P142" i="60"/>
  <c r="K130" i="60"/>
  <c r="G106" i="60"/>
  <c r="K94" i="60"/>
  <c r="P82" i="60"/>
  <c r="P68" i="60"/>
  <c r="K46" i="60"/>
  <c r="Q22" i="60"/>
  <c r="Q166" i="59"/>
  <c r="Q164" i="59"/>
  <c r="Q167" i="59" s="1"/>
  <c r="Q168" i="59" s="1"/>
  <c r="K154" i="59"/>
  <c r="K152" i="59"/>
  <c r="Q118" i="59"/>
  <c r="Q116" i="59"/>
  <c r="K106" i="59"/>
  <c r="K104" i="59"/>
  <c r="K107" i="59" s="1"/>
  <c r="G94" i="59"/>
  <c r="G92" i="59"/>
  <c r="G95" i="59" s="1"/>
  <c r="P58" i="59"/>
  <c r="P56" i="59"/>
  <c r="G46" i="59"/>
  <c r="G44" i="59"/>
  <c r="Q22" i="59"/>
  <c r="P20" i="59"/>
  <c r="P23" i="59" s="1"/>
  <c r="Q166" i="56"/>
  <c r="P154" i="56"/>
  <c r="Q152" i="56"/>
  <c r="K142" i="56"/>
  <c r="K140" i="56"/>
  <c r="Q106" i="56"/>
  <c r="P104" i="56"/>
  <c r="G94" i="56"/>
  <c r="Q68" i="56"/>
  <c r="K58" i="56"/>
  <c r="K56" i="56"/>
  <c r="Q22" i="56"/>
  <c r="Q20" i="56"/>
  <c r="P166" i="55"/>
  <c r="K164" i="55"/>
  <c r="P128" i="55"/>
  <c r="P131" i="55" s="1"/>
  <c r="G118" i="55"/>
  <c r="G116" i="55"/>
  <c r="K178" i="57"/>
  <c r="Q164" i="57"/>
  <c r="Q94" i="57"/>
  <c r="G166" i="60"/>
  <c r="G154" i="60"/>
  <c r="K142" i="60"/>
  <c r="G94" i="60"/>
  <c r="K82" i="60"/>
  <c r="Q70" i="60"/>
  <c r="G68" i="60"/>
  <c r="Q56" i="60"/>
  <c r="G46" i="60"/>
  <c r="Q34" i="60"/>
  <c r="P22" i="60"/>
  <c r="Q20" i="60"/>
  <c r="P166" i="59"/>
  <c r="P164" i="59"/>
  <c r="G154" i="59"/>
  <c r="G152" i="59"/>
  <c r="P118" i="59"/>
  <c r="P116" i="59"/>
  <c r="G106" i="59"/>
  <c r="G104" i="59"/>
  <c r="Q68" i="59"/>
  <c r="Q71" i="59" s="1"/>
  <c r="K58" i="59"/>
  <c r="K56" i="59"/>
  <c r="P22" i="59"/>
  <c r="K20" i="59"/>
  <c r="Q178" i="56"/>
  <c r="P166" i="56"/>
  <c r="Q164" i="56"/>
  <c r="K154" i="56"/>
  <c r="P152" i="56"/>
  <c r="G142" i="56"/>
  <c r="G140" i="56"/>
  <c r="P106" i="56"/>
  <c r="K104" i="56"/>
  <c r="Q70" i="56"/>
  <c r="P68" i="56"/>
  <c r="G58" i="56"/>
  <c r="G56" i="56"/>
  <c r="P22" i="56"/>
  <c r="P20" i="56"/>
  <c r="Q176" i="55"/>
  <c r="K166" i="55"/>
  <c r="G164" i="55"/>
  <c r="G167" i="55" s="1"/>
  <c r="Q130" i="55"/>
  <c r="K128" i="55"/>
  <c r="P82" i="55"/>
  <c r="K80" i="55"/>
  <c r="P46" i="55"/>
  <c r="Q44" i="55"/>
  <c r="K34" i="55"/>
  <c r="K32" i="55"/>
  <c r="K164" i="57"/>
  <c r="P34" i="57"/>
  <c r="P70" i="60"/>
  <c r="P56" i="60"/>
  <c r="P34" i="60"/>
  <c r="Q32" i="60"/>
  <c r="K22" i="60"/>
  <c r="P20" i="60"/>
  <c r="Q176" i="59"/>
  <c r="K166" i="59"/>
  <c r="K164" i="59"/>
  <c r="Q130" i="59"/>
  <c r="Q128" i="59"/>
  <c r="K118" i="59"/>
  <c r="K116" i="59"/>
  <c r="Q70" i="59"/>
  <c r="P68" i="59"/>
  <c r="G58" i="59"/>
  <c r="G56" i="59"/>
  <c r="Q32" i="59"/>
  <c r="K22" i="59"/>
  <c r="G20" i="59"/>
  <c r="P178" i="56"/>
  <c r="Q176" i="56"/>
  <c r="Q179" i="56" s="1"/>
  <c r="K166" i="56"/>
  <c r="P164" i="56"/>
  <c r="P167" i="56" s="1"/>
  <c r="G154" i="56"/>
  <c r="K152" i="56"/>
  <c r="Q118" i="56"/>
  <c r="Q116" i="56"/>
  <c r="K106" i="56"/>
  <c r="G104" i="56"/>
  <c r="Q82" i="56"/>
  <c r="P70" i="56"/>
  <c r="K68" i="56"/>
  <c r="Q34" i="56"/>
  <c r="Q32" i="56"/>
  <c r="K22" i="56"/>
  <c r="K20" i="56"/>
  <c r="Q178" i="55"/>
  <c r="P176" i="55"/>
  <c r="G166" i="55"/>
  <c r="Q142" i="55"/>
  <c r="P130" i="55"/>
  <c r="G128" i="55"/>
  <c r="Q94" i="55"/>
  <c r="Q92" i="55"/>
  <c r="K82" i="55"/>
  <c r="G80" i="55"/>
  <c r="Q58" i="55"/>
  <c r="Q56" i="55"/>
  <c r="K46" i="55"/>
  <c r="P44" i="55"/>
  <c r="G34" i="55"/>
  <c r="G32" i="55"/>
  <c r="K20" i="58"/>
  <c r="K106" i="57"/>
  <c r="P70" i="57"/>
  <c r="Q56" i="57"/>
  <c r="K34" i="57"/>
  <c r="Q128" i="60"/>
  <c r="P116" i="60"/>
  <c r="K70" i="60"/>
  <c r="Q58" i="60"/>
  <c r="K56" i="60"/>
  <c r="K34" i="60"/>
  <c r="P32" i="60"/>
  <c r="G22" i="60"/>
  <c r="K20" i="60"/>
  <c r="P176" i="59"/>
  <c r="G166" i="59"/>
  <c r="G164" i="59"/>
  <c r="P130" i="59"/>
  <c r="P128" i="59"/>
  <c r="P131" i="59" s="1"/>
  <c r="P132" i="59" s="1"/>
  <c r="P133" i="59" s="1"/>
  <c r="P134" i="59" s="1"/>
  <c r="G118" i="59"/>
  <c r="G116" i="59"/>
  <c r="Q82" i="59"/>
  <c r="P70" i="59"/>
  <c r="K68" i="59"/>
  <c r="Q34" i="59"/>
  <c r="P32" i="59"/>
  <c r="G22" i="59"/>
  <c r="K178" i="56"/>
  <c r="P176" i="56"/>
  <c r="G166" i="56"/>
  <c r="K164" i="56"/>
  <c r="G152" i="56"/>
  <c r="P118" i="56"/>
  <c r="P116" i="56"/>
  <c r="G106" i="56"/>
  <c r="P82" i="56"/>
  <c r="Q80" i="56"/>
  <c r="K70" i="56"/>
  <c r="G68" i="56"/>
  <c r="P34" i="56"/>
  <c r="P32" i="56"/>
  <c r="G22" i="56"/>
  <c r="G20" i="56"/>
  <c r="G23" i="56" s="1"/>
  <c r="G24" i="56" s="1"/>
  <c r="P178" i="55"/>
  <c r="K176" i="55"/>
  <c r="P142" i="55"/>
  <c r="Q140" i="55"/>
  <c r="K130" i="55"/>
  <c r="Q106" i="55"/>
  <c r="P94" i="55"/>
  <c r="P92" i="55"/>
  <c r="P95" i="55" s="1"/>
  <c r="P96" i="55" s="1"/>
  <c r="P97" i="55" s="1"/>
  <c r="P98" i="55" s="1"/>
  <c r="G82" i="55"/>
  <c r="P58" i="55"/>
  <c r="P56" i="55"/>
  <c r="G46" i="55"/>
  <c r="K44" i="55"/>
  <c r="G154" i="57"/>
  <c r="K128" i="57"/>
  <c r="G106" i="57"/>
  <c r="K70" i="57"/>
  <c r="Q140" i="60"/>
  <c r="P128" i="60"/>
  <c r="K116" i="60"/>
  <c r="P104" i="60"/>
  <c r="P58" i="60"/>
  <c r="G56" i="60"/>
  <c r="Q44" i="60"/>
  <c r="Q47" i="60" s="1"/>
  <c r="Q48" i="60" s="1"/>
  <c r="Q49" i="60" s="1"/>
  <c r="G34" i="60"/>
  <c r="K32" i="60"/>
  <c r="G20" i="60"/>
  <c r="Q178" i="59"/>
  <c r="K176" i="59"/>
  <c r="Q142" i="59"/>
  <c r="Q140" i="59"/>
  <c r="K130" i="59"/>
  <c r="K128" i="59"/>
  <c r="T94" i="59"/>
  <c r="T92" i="59"/>
  <c r="P82" i="59"/>
  <c r="Q80" i="59"/>
  <c r="K70" i="59"/>
  <c r="G68" i="59"/>
  <c r="P34" i="59"/>
  <c r="P190" i="59" s="1"/>
  <c r="K32" i="59"/>
  <c r="G178" i="56"/>
  <c r="K176" i="56"/>
  <c r="G164" i="56"/>
  <c r="Q130" i="56"/>
  <c r="Q128" i="56"/>
  <c r="Q131" i="56" s="1"/>
  <c r="K118" i="56"/>
  <c r="K116" i="56"/>
  <c r="Q92" i="56"/>
  <c r="K82" i="56"/>
  <c r="P80" i="56"/>
  <c r="G70" i="56"/>
  <c r="Q46" i="56"/>
  <c r="Q44" i="56"/>
  <c r="Q47" i="56" s="1"/>
  <c r="K34" i="56"/>
  <c r="K32" i="56"/>
  <c r="K178" i="55"/>
  <c r="G176" i="55"/>
  <c r="Q154" i="55"/>
  <c r="Q152" i="55"/>
  <c r="K142" i="55"/>
  <c r="P140" i="55"/>
  <c r="P143" i="55" s="1"/>
  <c r="P144" i="55" s="1"/>
  <c r="P145" i="55" s="1"/>
  <c r="P146" i="55" s="1"/>
  <c r="G130" i="55"/>
  <c r="P106" i="55"/>
  <c r="P190" i="55" s="1"/>
  <c r="Q104" i="55"/>
  <c r="K94" i="55"/>
  <c r="K92" i="55"/>
  <c r="Q68" i="55"/>
  <c r="K58" i="55"/>
  <c r="K56" i="55"/>
  <c r="G44" i="55"/>
  <c r="K176" i="57"/>
  <c r="Q140" i="57"/>
  <c r="G128" i="57"/>
  <c r="P92" i="57"/>
  <c r="K46" i="57"/>
  <c r="K176" i="60"/>
  <c r="P164" i="60"/>
  <c r="P167" i="60" s="1"/>
  <c r="Q152" i="60"/>
  <c r="P140" i="60"/>
  <c r="P143" i="60" s="1"/>
  <c r="P144" i="60" s="1"/>
  <c r="P145" i="60" s="1"/>
  <c r="K104" i="60"/>
  <c r="Q92" i="60"/>
  <c r="Q80" i="60"/>
  <c r="K58" i="60"/>
  <c r="P44" i="60"/>
  <c r="G32" i="60"/>
  <c r="G35" i="60" s="1"/>
  <c r="P178" i="59"/>
  <c r="G176" i="59"/>
  <c r="G179" i="59" s="1"/>
  <c r="G180" i="59" s="1"/>
  <c r="G181" i="59" s="1"/>
  <c r="P142" i="59"/>
  <c r="P140" i="59"/>
  <c r="G130" i="59"/>
  <c r="G128" i="59"/>
  <c r="Q94" i="59"/>
  <c r="Q92" i="59"/>
  <c r="K82" i="59"/>
  <c r="P80" i="59"/>
  <c r="G70" i="59"/>
  <c r="Q46" i="59"/>
  <c r="Q44" i="59"/>
  <c r="K34" i="59"/>
  <c r="G32" i="59"/>
  <c r="G176" i="56"/>
  <c r="G179" i="56" s="1"/>
  <c r="P130" i="56"/>
  <c r="P128" i="56"/>
  <c r="P131" i="56" s="1"/>
  <c r="P132" i="56" s="1"/>
  <c r="G118" i="56"/>
  <c r="G116" i="56"/>
  <c r="Q94" i="56"/>
  <c r="P92" i="56"/>
  <c r="G82" i="56"/>
  <c r="K80" i="56"/>
  <c r="P46" i="56"/>
  <c r="P44" i="56"/>
  <c r="G34" i="56"/>
  <c r="G32" i="56"/>
  <c r="G178" i="55"/>
  <c r="P154" i="55"/>
  <c r="P152" i="55"/>
  <c r="G142" i="55"/>
  <c r="K140" i="55"/>
  <c r="Q118" i="55"/>
  <c r="Q116" i="55"/>
  <c r="K106" i="55"/>
  <c r="P104" i="55"/>
  <c r="G94" i="55"/>
  <c r="G92" i="55"/>
  <c r="Q70" i="55"/>
  <c r="P68" i="55"/>
  <c r="G58" i="55"/>
  <c r="G56" i="55"/>
  <c r="Q22" i="55"/>
  <c r="Q20" i="55"/>
  <c r="V32" i="58"/>
  <c r="V152" i="57"/>
  <c r="V94" i="57"/>
  <c r="V70" i="60"/>
  <c r="V56" i="60"/>
  <c r="V59" i="60" s="1"/>
  <c r="V60" i="60" s="1"/>
  <c r="V34" i="60"/>
  <c r="V32" i="60"/>
  <c r="V130" i="59"/>
  <c r="V128" i="59"/>
  <c r="V70" i="59"/>
  <c r="V32" i="59"/>
  <c r="V35" i="59" s="1"/>
  <c r="V176" i="56"/>
  <c r="V118" i="56"/>
  <c r="V116" i="56"/>
  <c r="V82" i="56"/>
  <c r="V34" i="56"/>
  <c r="V36" i="56" s="1"/>
  <c r="V37" i="56" s="1"/>
  <c r="V38" i="56" s="1"/>
  <c r="V32" i="56"/>
  <c r="V178" i="55"/>
  <c r="V142" i="55"/>
  <c r="V94" i="55"/>
  <c r="V22" i="58"/>
  <c r="V142" i="57"/>
  <c r="V116" i="57"/>
  <c r="V176" i="59"/>
  <c r="V179" i="59" s="1"/>
  <c r="V180" i="59" s="1"/>
  <c r="V181" i="59" s="1"/>
  <c r="V182" i="59" s="1"/>
  <c r="V82" i="59"/>
  <c r="V34" i="59"/>
  <c r="V80" i="56"/>
  <c r="V140" i="55"/>
  <c r="V106" i="55"/>
  <c r="V106" i="57"/>
  <c r="V70" i="57"/>
  <c r="V116" i="60"/>
  <c r="V119" i="60" s="1"/>
  <c r="V58" i="60"/>
  <c r="V178" i="59"/>
  <c r="V142" i="59"/>
  <c r="V140" i="59"/>
  <c r="V94" i="59"/>
  <c r="V92" i="59"/>
  <c r="V80" i="59"/>
  <c r="V130" i="56"/>
  <c r="V128" i="56"/>
  <c r="V92" i="56"/>
  <c r="V46" i="56"/>
  <c r="V44" i="56"/>
  <c r="V154" i="55"/>
  <c r="V152" i="55"/>
  <c r="V104" i="55"/>
  <c r="V68" i="55"/>
  <c r="V71" i="55" s="1"/>
  <c r="V44" i="58"/>
  <c r="V154" i="57"/>
  <c r="V128" i="57"/>
  <c r="V131" i="57" s="1"/>
  <c r="V132" i="57" s="1"/>
  <c r="V104" i="60"/>
  <c r="V44" i="60"/>
  <c r="V47" i="60" s="1"/>
  <c r="V46" i="59"/>
  <c r="V44" i="59"/>
  <c r="V94" i="56"/>
  <c r="V118" i="55"/>
  <c r="V116" i="55"/>
  <c r="V70" i="55"/>
  <c r="V22" i="55"/>
  <c r="V20" i="55"/>
  <c r="V23" i="55" s="1"/>
  <c r="V34" i="58"/>
  <c r="V140" i="57"/>
  <c r="V46" i="57"/>
  <c r="V176" i="60"/>
  <c r="V164" i="60"/>
  <c r="V80" i="60"/>
  <c r="V83" i="60" s="1"/>
  <c r="V154" i="59"/>
  <c r="V152" i="59"/>
  <c r="V155" i="59" s="1"/>
  <c r="V106" i="59"/>
  <c r="V104" i="59"/>
  <c r="V142" i="56"/>
  <c r="V140" i="56"/>
  <c r="V58" i="56"/>
  <c r="V56" i="56"/>
  <c r="V164" i="55"/>
  <c r="V32" i="57"/>
  <c r="V35" i="57" s="1"/>
  <c r="V118" i="60"/>
  <c r="V106" i="60"/>
  <c r="V46" i="60"/>
  <c r="V58" i="59"/>
  <c r="V56" i="59"/>
  <c r="V20" i="59"/>
  <c r="V154" i="56"/>
  <c r="V104" i="56"/>
  <c r="V107" i="56" s="1"/>
  <c r="V108" i="56" s="1"/>
  <c r="V166" i="55"/>
  <c r="V128" i="55"/>
  <c r="V80" i="55"/>
  <c r="V83" i="55" s="1"/>
  <c r="V84" i="55" s="1"/>
  <c r="V85" i="55" s="1"/>
  <c r="V34" i="55"/>
  <c r="V32" i="55"/>
  <c r="U56" i="58"/>
  <c r="U59" i="58" s="1"/>
  <c r="U34" i="55"/>
  <c r="U82" i="55"/>
  <c r="U166" i="56"/>
  <c r="U56" i="59"/>
  <c r="U116" i="59"/>
  <c r="U166" i="59"/>
  <c r="U166" i="60"/>
  <c r="U22" i="51"/>
  <c r="U104" i="39"/>
  <c r="U154" i="39"/>
  <c r="U118" i="51"/>
  <c r="U130" i="51"/>
  <c r="U140" i="51"/>
  <c r="U143" i="51" s="1"/>
  <c r="U144" i="51" s="1"/>
  <c r="U20" i="53"/>
  <c r="U32" i="53"/>
  <c r="U44" i="53"/>
  <c r="U56" i="53"/>
  <c r="U68" i="53"/>
  <c r="U71" i="53" s="1"/>
  <c r="U80" i="53"/>
  <c r="U92" i="53"/>
  <c r="U104" i="53"/>
  <c r="U107" i="53" s="1"/>
  <c r="U116" i="53"/>
  <c r="U128" i="53"/>
  <c r="U140" i="53"/>
  <c r="U143" i="53" s="1"/>
  <c r="U152" i="53"/>
  <c r="U164" i="53"/>
  <c r="U167" i="53" s="1"/>
  <c r="U176" i="53"/>
  <c r="U44" i="55"/>
  <c r="U20" i="56"/>
  <c r="U23" i="56" s="1"/>
  <c r="U24" i="56" s="1"/>
  <c r="G128" i="56"/>
  <c r="V166" i="56"/>
  <c r="K44" i="59"/>
  <c r="P94" i="59"/>
  <c r="V116" i="59"/>
  <c r="V119" i="59" s="1"/>
  <c r="V120" i="59" s="1"/>
  <c r="K140" i="59"/>
  <c r="V166" i="59"/>
  <c r="G176" i="60"/>
  <c r="G179" i="60" s="1"/>
  <c r="U82" i="57"/>
  <c r="U106" i="51"/>
  <c r="U166" i="52"/>
  <c r="U82" i="39"/>
  <c r="U94" i="39"/>
  <c r="U116" i="39"/>
  <c r="U166" i="39"/>
  <c r="U178" i="39"/>
  <c r="U34" i="51"/>
  <c r="U56" i="51"/>
  <c r="U152" i="51"/>
  <c r="U155" i="51" s="1"/>
  <c r="U32" i="52"/>
  <c r="U44" i="52"/>
  <c r="U47" i="52" s="1"/>
  <c r="U56" i="52"/>
  <c r="U68" i="52"/>
  <c r="U80" i="52"/>
  <c r="U83" i="52" s="1"/>
  <c r="U92" i="52"/>
  <c r="U128" i="55"/>
  <c r="U166" i="55"/>
  <c r="Q20" i="59"/>
  <c r="P44" i="59"/>
  <c r="P47" i="59" s="1"/>
  <c r="P48" i="59" s="1"/>
  <c r="P49" i="59" s="1"/>
  <c r="P50" i="59" s="1"/>
  <c r="P104" i="59"/>
  <c r="P154" i="59"/>
  <c r="V20" i="60"/>
  <c r="V23" i="60" s="1"/>
  <c r="V24" i="60" s="1"/>
  <c r="Q68" i="60"/>
  <c r="V82" i="60"/>
  <c r="G46" i="57"/>
  <c r="K92" i="57"/>
  <c r="U92" i="39"/>
  <c r="U95" i="39" s="1"/>
  <c r="U96" i="39" s="1"/>
  <c r="U176" i="39"/>
  <c r="U44" i="51"/>
  <c r="U166" i="51"/>
  <c r="U178" i="52"/>
  <c r="U128" i="39"/>
  <c r="U46" i="51"/>
  <c r="U68" i="51"/>
  <c r="U80" i="51"/>
  <c r="U83" i="51" s="1"/>
  <c r="J116" i="51"/>
  <c r="U20" i="52"/>
  <c r="U104" i="52"/>
  <c r="U107" i="52" s="1"/>
  <c r="U116" i="52"/>
  <c r="U20" i="49"/>
  <c r="U32" i="49"/>
  <c r="U35" i="49" s="1"/>
  <c r="U36" i="49" s="1"/>
  <c r="U22" i="53"/>
  <c r="U34" i="53"/>
  <c r="U46" i="53"/>
  <c r="U58" i="53"/>
  <c r="U70" i="53"/>
  <c r="U82" i="53"/>
  <c r="U94" i="53"/>
  <c r="U106" i="53"/>
  <c r="U118" i="53"/>
  <c r="U130" i="53"/>
  <c r="U142" i="53"/>
  <c r="U154" i="53"/>
  <c r="U166" i="53"/>
  <c r="U178" i="53"/>
  <c r="U32" i="55"/>
  <c r="U104" i="56"/>
  <c r="U107" i="56" s="1"/>
  <c r="U108" i="56" s="1"/>
  <c r="U154" i="56"/>
  <c r="U20" i="59"/>
  <c r="U23" i="59" s="1"/>
  <c r="U24" i="59" s="1"/>
  <c r="Q58" i="59"/>
  <c r="Q104" i="59"/>
  <c r="Q154" i="59"/>
  <c r="G178" i="59"/>
  <c r="G44" i="60"/>
  <c r="U68" i="60"/>
  <c r="U71" i="60" s="1"/>
  <c r="P92" i="60"/>
  <c r="K106" i="60"/>
  <c r="U130" i="60"/>
  <c r="Q118" i="57"/>
  <c r="U70" i="39"/>
  <c r="U94" i="51"/>
  <c r="U178" i="51"/>
  <c r="U154" i="52"/>
  <c r="U20" i="39"/>
  <c r="U32" i="39"/>
  <c r="U188" i="39" s="1"/>
  <c r="K33" i="45" s="1"/>
  <c r="U44" i="39"/>
  <c r="U56" i="39"/>
  <c r="U106" i="39"/>
  <c r="U118" i="39"/>
  <c r="U140" i="39"/>
  <c r="U58" i="51"/>
  <c r="U142" i="51"/>
  <c r="U22" i="52"/>
  <c r="U34" i="52"/>
  <c r="U46" i="52"/>
  <c r="U58" i="52"/>
  <c r="U70" i="52"/>
  <c r="U82" i="52"/>
  <c r="U94" i="52"/>
  <c r="U128" i="52"/>
  <c r="U140" i="52"/>
  <c r="U143" i="52" s="1"/>
  <c r="U44" i="49"/>
  <c r="U56" i="49"/>
  <c r="U68" i="49"/>
  <c r="U71" i="49" s="1"/>
  <c r="U80" i="49"/>
  <c r="U92" i="49"/>
  <c r="U104" i="49"/>
  <c r="U107" i="49" s="1"/>
  <c r="U108" i="49" s="1"/>
  <c r="U109" i="49" s="1"/>
  <c r="U116" i="49"/>
  <c r="U128" i="49"/>
  <c r="U140" i="49"/>
  <c r="U152" i="49"/>
  <c r="U58" i="59"/>
  <c r="U118" i="59"/>
  <c r="U164" i="59"/>
  <c r="U106" i="60"/>
  <c r="G44" i="58"/>
  <c r="Z70" i="55"/>
  <c r="Z22" i="72"/>
  <c r="Z58" i="56"/>
  <c r="Z32" i="56"/>
  <c r="Z34" i="56"/>
  <c r="Z94" i="56"/>
  <c r="Z176" i="73"/>
  <c r="Z179" i="73" s="1"/>
  <c r="Z44" i="71"/>
  <c r="Z22" i="73"/>
  <c r="Z70" i="56"/>
  <c r="Z94" i="73"/>
  <c r="Z92" i="71"/>
  <c r="Z95" i="71" s="1"/>
  <c r="Z44" i="70"/>
  <c r="Z46" i="70"/>
  <c r="Z116" i="68"/>
  <c r="Z56" i="68"/>
  <c r="Z164" i="70"/>
  <c r="Z118" i="68"/>
  <c r="Z128" i="70"/>
  <c r="Z106" i="70"/>
  <c r="Z68" i="68"/>
  <c r="Z71" i="68" s="1"/>
  <c r="Z176" i="70"/>
  <c r="Z128" i="68"/>
  <c r="Z128" i="57"/>
  <c r="Z131" i="57" s="1"/>
  <c r="Z142" i="58"/>
  <c r="Z104" i="58"/>
  <c r="Z152" i="68"/>
  <c r="Z44" i="68"/>
  <c r="Z142" i="57"/>
  <c r="Z118" i="58"/>
  <c r="Z166" i="58"/>
  <c r="Z82" i="58"/>
  <c r="Z80" i="60"/>
  <c r="Z140" i="58"/>
  <c r="Z143" i="58" s="1"/>
  <c r="Z130" i="60"/>
  <c r="Z20" i="59"/>
  <c r="Z166" i="60"/>
  <c r="Z140" i="59"/>
  <c r="Z154" i="59"/>
  <c r="Z22" i="49"/>
  <c r="Z34" i="53"/>
  <c r="Z20" i="55"/>
  <c r="Z23" i="55" s="1"/>
  <c r="Z68" i="49"/>
  <c r="Z176" i="53"/>
  <c r="Z58" i="55"/>
  <c r="Z44" i="49"/>
  <c r="Z56" i="53"/>
  <c r="Z142" i="48"/>
  <c r="Z92" i="52"/>
  <c r="Z56" i="39"/>
  <c r="Z44" i="48"/>
  <c r="Z47" i="48" s="1"/>
  <c r="Z22" i="39"/>
  <c r="Z94" i="52"/>
  <c r="Z118" i="55"/>
  <c r="Z82" i="52"/>
  <c r="Z70" i="51"/>
  <c r="Z92" i="53"/>
  <c r="Z140" i="48"/>
  <c r="Z140" i="39"/>
  <c r="Z58" i="48"/>
  <c r="Z118" i="53"/>
  <c r="Z176" i="51"/>
  <c r="Z104" i="39"/>
  <c r="Z56" i="72"/>
  <c r="Z68" i="56"/>
  <c r="Z71" i="56" s="1"/>
  <c r="Z72" i="56" s="1"/>
  <c r="Z80" i="56"/>
  <c r="Z83" i="56" s="1"/>
  <c r="Z84" i="56" s="1"/>
  <c r="Z82" i="56"/>
  <c r="Z106" i="56"/>
  <c r="Z20" i="72"/>
  <c r="Z106" i="71"/>
  <c r="Z46" i="72"/>
  <c r="Z32" i="73"/>
  <c r="Z106" i="73"/>
  <c r="Z164" i="71"/>
  <c r="Z167" i="71" s="1"/>
  <c r="Z178" i="70"/>
  <c r="Z58" i="70"/>
  <c r="Z176" i="56"/>
  <c r="Z82" i="68"/>
  <c r="Z20" i="69"/>
  <c r="Z23" i="69" s="1"/>
  <c r="Z164" i="73"/>
  <c r="Z82" i="69"/>
  <c r="Z116" i="70"/>
  <c r="Z94" i="68"/>
  <c r="Z44" i="69"/>
  <c r="Z47" i="69" s="1"/>
  <c r="Z130" i="68"/>
  <c r="Z178" i="57"/>
  <c r="Z178" i="58"/>
  <c r="Z152" i="58"/>
  <c r="Z155" i="58" s="1"/>
  <c r="Z178" i="68"/>
  <c r="Z44" i="58"/>
  <c r="Z152" i="57"/>
  <c r="Z22" i="57"/>
  <c r="Z46" i="57"/>
  <c r="Z106" i="60"/>
  <c r="Z128" i="60"/>
  <c r="Z44" i="59"/>
  <c r="Z47" i="59" s="1"/>
  <c r="Z106" i="68"/>
  <c r="Z82" i="59"/>
  <c r="Z34" i="59"/>
  <c r="Z44" i="55"/>
  <c r="Z176" i="59"/>
  <c r="Z179" i="59" s="1"/>
  <c r="Z92" i="49"/>
  <c r="Z104" i="53"/>
  <c r="Z56" i="55"/>
  <c r="Z59" i="55" s="1"/>
  <c r="Z60" i="55" s="1"/>
  <c r="Z94" i="49"/>
  <c r="Z34" i="49"/>
  <c r="Z68" i="55"/>
  <c r="Z70" i="49"/>
  <c r="Z82" i="53"/>
  <c r="Z176" i="48"/>
  <c r="Z179" i="48" s="1"/>
  <c r="Z106" i="52"/>
  <c r="Z82" i="39"/>
  <c r="Z70" i="48"/>
  <c r="Z92" i="58"/>
  <c r="Z95" i="58" s="1"/>
  <c r="Z128" i="52"/>
  <c r="Z131" i="52" s="1"/>
  <c r="Z128" i="53"/>
  <c r="Z166" i="52"/>
  <c r="Z140" i="51"/>
  <c r="Z20" i="49"/>
  <c r="Z166" i="48"/>
  <c r="Z166" i="39"/>
  <c r="Z56" i="51"/>
  <c r="Z106" i="51"/>
  <c r="Z80" i="51"/>
  <c r="Z178" i="39"/>
  <c r="Z46" i="56"/>
  <c r="Z22" i="56"/>
  <c r="Z152" i="56"/>
  <c r="Z155" i="56" s="1"/>
  <c r="Z142" i="56"/>
  <c r="Z46" i="73"/>
  <c r="Z116" i="56"/>
  <c r="Z119" i="56" s="1"/>
  <c r="Z92" i="56"/>
  <c r="Z95" i="56" s="1"/>
  <c r="Z118" i="71"/>
  <c r="Z68" i="72"/>
  <c r="Z71" i="72" s="1"/>
  <c r="Z80" i="72"/>
  <c r="Z118" i="72"/>
  <c r="Z34" i="70"/>
  <c r="Z46" i="69"/>
  <c r="Z32" i="69"/>
  <c r="Z35" i="69" s="1"/>
  <c r="Z178" i="72"/>
  <c r="Z104" i="72"/>
  <c r="Z107" i="72" s="1"/>
  <c r="Z34" i="69"/>
  <c r="Z82" i="72"/>
  <c r="Z104" i="69"/>
  <c r="Z107" i="69" s="1"/>
  <c r="Z118" i="70"/>
  <c r="Z128" i="72"/>
  <c r="Z68" i="69"/>
  <c r="Z71" i="69" s="1"/>
  <c r="Z140" i="68"/>
  <c r="Z22" i="60"/>
  <c r="Z32" i="57"/>
  <c r="Z35" i="57" s="1"/>
  <c r="Z58" i="57"/>
  <c r="Z32" i="58"/>
  <c r="Z70" i="58"/>
  <c r="Z164" i="57"/>
  <c r="Z167" i="57" s="1"/>
  <c r="Z106" i="57"/>
  <c r="Z80" i="57"/>
  <c r="Z83" i="57" s="1"/>
  <c r="Z142" i="60"/>
  <c r="Z176" i="60"/>
  <c r="Z58" i="59"/>
  <c r="Z176" i="58"/>
  <c r="Z118" i="59"/>
  <c r="Z68" i="59"/>
  <c r="Z71" i="59" s="1"/>
  <c r="Z80" i="55"/>
  <c r="Z83" i="55" s="1"/>
  <c r="Z34" i="55"/>
  <c r="Z118" i="49"/>
  <c r="Z130" i="53"/>
  <c r="Z94" i="55"/>
  <c r="Z164" i="49"/>
  <c r="Z104" i="49"/>
  <c r="Z116" i="55"/>
  <c r="Z140" i="49"/>
  <c r="Z34" i="52"/>
  <c r="Z22" i="51"/>
  <c r="Z178" i="52"/>
  <c r="Z152" i="39"/>
  <c r="Z94" i="48"/>
  <c r="Z166" i="55"/>
  <c r="Z104" i="48"/>
  <c r="Z107" i="48" s="1"/>
  <c r="Z154" i="53"/>
  <c r="Z22" i="48"/>
  <c r="Z166" i="51"/>
  <c r="Z46" i="49"/>
  <c r="Z20" i="51"/>
  <c r="Z20" i="52"/>
  <c r="Z23" i="52" s="1"/>
  <c r="Z82" i="51"/>
  <c r="Z56" i="49"/>
  <c r="Z56" i="56"/>
  <c r="Z130" i="56"/>
  <c r="Z20" i="73"/>
  <c r="Z44" i="73"/>
  <c r="Z92" i="73"/>
  <c r="Z95" i="73" s="1"/>
  <c r="Z96" i="73" s="1"/>
  <c r="Z166" i="56"/>
  <c r="Z68" i="73"/>
  <c r="Z128" i="71"/>
  <c r="Z131" i="71" s="1"/>
  <c r="Z70" i="72"/>
  <c r="Z152" i="72"/>
  <c r="Z155" i="72" s="1"/>
  <c r="Z140" i="72"/>
  <c r="Z104" i="70"/>
  <c r="Z70" i="69"/>
  <c r="Z94" i="69"/>
  <c r="Z116" i="71"/>
  <c r="Z56" i="71"/>
  <c r="Z59" i="71" s="1"/>
  <c r="Z56" i="69"/>
  <c r="Z59" i="69" s="1"/>
  <c r="Z142" i="72"/>
  <c r="Z32" i="68"/>
  <c r="Z166" i="70"/>
  <c r="Z130" i="72"/>
  <c r="Z106" i="69"/>
  <c r="Z166" i="68"/>
  <c r="Z130" i="71"/>
  <c r="Z46" i="71"/>
  <c r="Z68" i="57"/>
  <c r="Z116" i="58"/>
  <c r="Z119" i="58" s="1"/>
  <c r="Z106" i="58"/>
  <c r="Z32" i="60"/>
  <c r="Z35" i="60" s="1"/>
  <c r="Z116" i="57"/>
  <c r="Z154" i="57"/>
  <c r="Z94" i="60"/>
  <c r="Z94" i="59"/>
  <c r="Z130" i="59"/>
  <c r="Z46" i="60"/>
  <c r="Z20" i="56"/>
  <c r="Z106" i="59"/>
  <c r="Z128" i="55"/>
  <c r="Z131" i="55" s="1"/>
  <c r="Z92" i="55"/>
  <c r="Z92" i="59"/>
  <c r="Z32" i="49"/>
  <c r="Z142" i="55"/>
  <c r="Z152" i="60"/>
  <c r="Z130" i="49"/>
  <c r="Z164" i="55"/>
  <c r="Z166" i="49"/>
  <c r="Z140" i="52"/>
  <c r="Z143" i="52" s="1"/>
  <c r="Z92" i="51"/>
  <c r="Z152" i="48"/>
  <c r="Z155" i="48" s="1"/>
  <c r="Z176" i="49"/>
  <c r="Z128" i="48"/>
  <c r="Z131" i="48" s="1"/>
  <c r="Z152" i="53"/>
  <c r="Z154" i="48"/>
  <c r="Z80" i="49"/>
  <c r="Z46" i="48"/>
  <c r="Z68" i="39"/>
  <c r="Z32" i="52"/>
  <c r="Z46" i="51"/>
  <c r="Z46" i="52"/>
  <c r="Z152" i="51"/>
  <c r="Z92" i="39"/>
  <c r="Z130" i="52"/>
  <c r="Z154" i="39"/>
  <c r="Z32" i="39"/>
  <c r="Z34" i="39"/>
  <c r="Z130" i="39"/>
  <c r="Z58" i="39"/>
  <c r="Z118" i="56"/>
  <c r="Z140" i="56"/>
  <c r="Z58" i="73"/>
  <c r="Z82" i="73"/>
  <c r="Z130" i="73"/>
  <c r="Z178" i="56"/>
  <c r="Z106" i="72"/>
  <c r="Z56" i="70"/>
  <c r="Z128" i="56"/>
  <c r="Z131" i="56" s="1"/>
  <c r="Z142" i="71"/>
  <c r="Z176" i="72"/>
  <c r="Z179" i="72" s="1"/>
  <c r="Z130" i="70"/>
  <c r="Z140" i="69"/>
  <c r="Z143" i="69" s="1"/>
  <c r="Z118" i="69"/>
  <c r="Z32" i="70"/>
  <c r="Z20" i="70"/>
  <c r="Z128" i="69"/>
  <c r="Z131" i="69" s="1"/>
  <c r="Z164" i="72"/>
  <c r="Z58" i="68"/>
  <c r="Z22" i="69"/>
  <c r="Z20" i="71"/>
  <c r="Z176" i="69"/>
  <c r="Z179" i="69" s="1"/>
  <c r="Z130" i="58"/>
  <c r="Z176" i="68"/>
  <c r="Z116" i="69"/>
  <c r="Z119" i="69" s="1"/>
  <c r="Z94" i="57"/>
  <c r="Z20" i="57"/>
  <c r="Z23" i="57" s="1"/>
  <c r="Z154" i="58"/>
  <c r="Z22" i="71"/>
  <c r="Z70" i="68"/>
  <c r="Z166" i="57"/>
  <c r="Z56" i="59"/>
  <c r="Z59" i="59" s="1"/>
  <c r="Z152" i="59"/>
  <c r="Z44" i="60"/>
  <c r="Z58" i="60"/>
  <c r="Z20" i="58"/>
  <c r="Z142" i="59"/>
  <c r="Z176" i="55"/>
  <c r="Z179" i="55" s="1"/>
  <c r="Z140" i="55"/>
  <c r="Z46" i="55"/>
  <c r="Z58" i="49"/>
  <c r="Z44" i="53"/>
  <c r="Z104" i="55"/>
  <c r="Z107" i="55" s="1"/>
  <c r="Z164" i="60"/>
  <c r="Z20" i="53"/>
  <c r="Z116" i="60"/>
  <c r="Z34" i="48"/>
  <c r="Z118" i="51"/>
  <c r="Z32" i="51"/>
  <c r="Z80" i="52"/>
  <c r="Z178" i="48"/>
  <c r="Z178" i="53"/>
  <c r="Z34" i="51"/>
  <c r="Z106" i="49"/>
  <c r="Z80" i="48"/>
  <c r="Z83" i="48" s="1"/>
  <c r="Z94" i="39"/>
  <c r="Z58" i="52"/>
  <c r="Z116" i="51"/>
  <c r="Z104" i="52"/>
  <c r="Z107" i="52" s="1"/>
  <c r="Z108" i="52" s="1"/>
  <c r="Z178" i="51"/>
  <c r="Z70" i="52"/>
  <c r="Z44" i="52"/>
  <c r="Z152" i="52"/>
  <c r="Z155" i="52" s="1"/>
  <c r="Z116" i="52"/>
  <c r="Z119" i="52" s="1"/>
  <c r="Z56" i="73"/>
  <c r="Z59" i="73" s="1"/>
  <c r="Z60" i="73" s="1"/>
  <c r="Z34" i="73"/>
  <c r="Z104" i="73"/>
  <c r="Z107" i="73" s="1"/>
  <c r="Z128" i="73"/>
  <c r="Z131" i="73" s="1"/>
  <c r="Z132" i="73" s="1"/>
  <c r="Z154" i="73"/>
  <c r="Z70" i="73"/>
  <c r="Z104" i="56"/>
  <c r="Z82" i="70"/>
  <c r="Z164" i="56"/>
  <c r="Z167" i="56" s="1"/>
  <c r="Z168" i="56" s="1"/>
  <c r="Z152" i="71"/>
  <c r="Z155" i="71" s="1"/>
  <c r="Z58" i="71"/>
  <c r="Z104" i="71"/>
  <c r="Z107" i="71" s="1"/>
  <c r="Z108" i="71" s="1"/>
  <c r="Z178" i="69"/>
  <c r="Z164" i="69"/>
  <c r="Z167" i="69" s="1"/>
  <c r="Z140" i="70"/>
  <c r="Z22" i="70"/>
  <c r="Z166" i="69"/>
  <c r="Z166" i="72"/>
  <c r="Z154" i="72"/>
  <c r="Z58" i="69"/>
  <c r="Z176" i="71"/>
  <c r="Z179" i="71" s="1"/>
  <c r="Z34" i="68"/>
  <c r="Z56" i="57"/>
  <c r="Z59" i="57" s="1"/>
  <c r="Z22" i="58"/>
  <c r="Z154" i="69"/>
  <c r="Z130" i="57"/>
  <c r="Z34" i="57"/>
  <c r="Z164" i="58"/>
  <c r="Z167" i="58" s="1"/>
  <c r="Z168" i="58" s="1"/>
  <c r="Z154" i="68"/>
  <c r="Z164" i="68"/>
  <c r="Z176" i="57"/>
  <c r="Z70" i="59"/>
  <c r="Z166" i="59"/>
  <c r="Z56" i="60"/>
  <c r="Z70" i="60"/>
  <c r="Z92" i="60"/>
  <c r="Z178" i="59"/>
  <c r="Z32" i="53"/>
  <c r="Z68" i="53"/>
  <c r="Z82" i="55"/>
  <c r="Z128" i="49"/>
  <c r="Z70" i="53"/>
  <c r="Z152" i="55"/>
  <c r="Z155" i="55" s="1"/>
  <c r="Z104" i="59"/>
  <c r="Z46" i="53"/>
  <c r="Z178" i="60"/>
  <c r="Z68" i="48"/>
  <c r="Z71" i="48" s="1"/>
  <c r="Z20" i="39"/>
  <c r="Z58" i="51"/>
  <c r="Z142" i="52"/>
  <c r="Z68" i="51"/>
  <c r="Z152" i="49"/>
  <c r="Z104" i="51"/>
  <c r="Z116" i="49"/>
  <c r="Z130" i="48"/>
  <c r="Z164" i="39"/>
  <c r="Z32" i="48"/>
  <c r="Z142" i="51"/>
  <c r="Z118" i="52"/>
  <c r="Z80" i="39"/>
  <c r="Z142" i="39"/>
  <c r="Z128" i="39"/>
  <c r="Z106" i="48"/>
  <c r="Z118" i="73"/>
  <c r="Z80" i="73"/>
  <c r="Z44" i="72"/>
  <c r="Z152" i="73"/>
  <c r="Z155" i="73" s="1"/>
  <c r="Z156" i="73" s="1"/>
  <c r="Z34" i="72"/>
  <c r="Z116" i="73"/>
  <c r="Z92" i="72"/>
  <c r="Z95" i="72" s="1"/>
  <c r="Z152" i="70"/>
  <c r="Z140" i="73"/>
  <c r="Z68" i="70"/>
  <c r="Z70" i="71"/>
  <c r="Z140" i="71"/>
  <c r="Z80" i="68"/>
  <c r="Z20" i="68"/>
  <c r="Z80" i="69"/>
  <c r="Z142" i="70"/>
  <c r="Z22" i="68"/>
  <c r="Z94" i="71"/>
  <c r="Z34" i="71"/>
  <c r="Z130" i="69"/>
  <c r="Z178" i="71"/>
  <c r="Z104" i="68"/>
  <c r="Z82" i="57"/>
  <c r="Z58" i="58"/>
  <c r="Z142" i="68"/>
  <c r="Z140" i="57"/>
  <c r="Z143" i="57" s="1"/>
  <c r="Z144" i="57" s="1"/>
  <c r="Z104" i="57"/>
  <c r="Z107" i="57" s="1"/>
  <c r="Z108" i="57" s="1"/>
  <c r="Z44" i="57"/>
  <c r="Z34" i="58"/>
  <c r="Z46" i="58"/>
  <c r="Z20" i="60"/>
  <c r="Z128" i="59"/>
  <c r="Z131" i="59" s="1"/>
  <c r="Z132" i="59" s="1"/>
  <c r="Z70" i="70"/>
  <c r="Z68" i="60"/>
  <c r="Z104" i="60"/>
  <c r="Z118" i="60"/>
  <c r="Z32" i="59"/>
  <c r="Z58" i="53"/>
  <c r="Z94" i="53"/>
  <c r="Z130" i="55"/>
  <c r="Z154" i="49"/>
  <c r="Z140" i="53"/>
  <c r="Z80" i="53"/>
  <c r="Z164" i="59"/>
  <c r="Z116" i="53"/>
  <c r="Z106" i="55"/>
  <c r="Z92" i="48"/>
  <c r="Z46" i="39"/>
  <c r="Z128" i="51"/>
  <c r="Z164" i="52"/>
  <c r="Z94" i="51"/>
  <c r="Z178" i="49"/>
  <c r="Z130" i="51"/>
  <c r="Z142" i="49"/>
  <c r="Z164" i="48"/>
  <c r="Z32" i="55"/>
  <c r="Z35" i="55" s="1"/>
  <c r="Z36" i="55" s="1"/>
  <c r="Z82" i="48"/>
  <c r="Z44" i="39"/>
  <c r="Z154" i="52"/>
  <c r="Z106" i="39"/>
  <c r="Z118" i="39"/>
  <c r="Z178" i="73"/>
  <c r="Z142" i="73"/>
  <c r="Z58" i="72"/>
  <c r="Z32" i="72"/>
  <c r="Z35" i="72" s="1"/>
  <c r="Z44" i="56"/>
  <c r="Z166" i="73"/>
  <c r="Z32" i="71"/>
  <c r="Z35" i="71" s="1"/>
  <c r="Z154" i="56"/>
  <c r="Z94" i="72"/>
  <c r="Z94" i="70"/>
  <c r="Z80" i="71"/>
  <c r="Z83" i="71" s="1"/>
  <c r="Z166" i="71"/>
  <c r="Z82" i="71"/>
  <c r="Z46" i="68"/>
  <c r="Z142" i="69"/>
  <c r="Z154" i="70"/>
  <c r="Z92" i="68"/>
  <c r="Z154" i="71"/>
  <c r="Z68" i="71"/>
  <c r="Z152" i="69"/>
  <c r="Z155" i="69" s="1"/>
  <c r="Z92" i="70"/>
  <c r="Z116" i="72"/>
  <c r="Z119" i="72" s="1"/>
  <c r="Z120" i="72" s="1"/>
  <c r="Z92" i="57"/>
  <c r="Z94" i="58"/>
  <c r="Z68" i="58"/>
  <c r="Z71" i="58" s="1"/>
  <c r="Z92" i="69"/>
  <c r="Z80" i="70"/>
  <c r="Z70" i="57"/>
  <c r="Z80" i="58"/>
  <c r="Z128" i="58"/>
  <c r="Z34" i="60"/>
  <c r="Z118" i="57"/>
  <c r="Z56" i="58"/>
  <c r="Z59" i="58" s="1"/>
  <c r="Z82" i="60"/>
  <c r="Z140" i="60"/>
  <c r="Z154" i="60"/>
  <c r="Z116" i="59"/>
  <c r="Z22" i="59"/>
  <c r="Z164" i="53"/>
  <c r="Z167" i="53" s="1"/>
  <c r="Z168" i="53" s="1"/>
  <c r="Z169" i="53" s="1"/>
  <c r="Z170" i="53" s="1"/>
  <c r="Z178" i="55"/>
  <c r="Z46" i="59"/>
  <c r="Z166" i="53"/>
  <c r="Z106" i="53"/>
  <c r="Z22" i="55"/>
  <c r="Z142" i="53"/>
  <c r="Z154" i="55"/>
  <c r="Z118" i="48"/>
  <c r="Z22" i="52"/>
  <c r="Z154" i="51"/>
  <c r="Z20" i="48"/>
  <c r="Z23" i="48" s="1"/>
  <c r="Z164" i="51"/>
  <c r="Z68" i="52"/>
  <c r="Z80" i="59"/>
  <c r="Z83" i="59" s="1"/>
  <c r="Z84" i="59" s="1"/>
  <c r="Z56" i="52"/>
  <c r="Z59" i="52" s="1"/>
  <c r="Z44" i="51"/>
  <c r="Z22" i="53"/>
  <c r="Z116" i="48"/>
  <c r="Z70" i="39"/>
  <c r="Z176" i="52"/>
  <c r="Z179" i="52" s="1"/>
  <c r="Z176" i="39"/>
  <c r="Z82" i="49"/>
  <c r="Z116" i="39"/>
  <c r="Z56" i="48"/>
  <c r="V94" i="58"/>
  <c r="L106" i="55"/>
  <c r="Y22" i="56"/>
  <c r="Y130" i="56"/>
  <c r="Y140" i="56"/>
  <c r="Y34" i="73"/>
  <c r="Y80" i="73"/>
  <c r="Y142" i="73"/>
  <c r="Y58" i="56"/>
  <c r="Y68" i="56"/>
  <c r="Y152" i="56"/>
  <c r="Y20" i="73"/>
  <c r="Y58" i="73"/>
  <c r="Y104" i="73"/>
  <c r="Y44" i="72"/>
  <c r="Y58" i="72"/>
  <c r="Y32" i="56"/>
  <c r="Y80" i="56"/>
  <c r="Y142" i="56"/>
  <c r="Y44" i="73"/>
  <c r="Y82" i="73"/>
  <c r="Y128" i="73"/>
  <c r="Y152" i="73"/>
  <c r="Y32" i="72"/>
  <c r="Y70" i="56"/>
  <c r="Y92" i="56"/>
  <c r="Y104" i="56"/>
  <c r="Y154" i="56"/>
  <c r="Y164" i="56"/>
  <c r="Y176" i="56"/>
  <c r="Y22" i="73"/>
  <c r="Y68" i="73"/>
  <c r="Y106" i="73"/>
  <c r="Y164" i="73"/>
  <c r="Y46" i="72"/>
  <c r="Y68" i="72"/>
  <c r="Y44" i="56"/>
  <c r="Y94" i="56"/>
  <c r="Y106" i="56"/>
  <c r="Y116" i="56"/>
  <c r="Y166" i="56"/>
  <c r="Y178" i="56"/>
  <c r="Y70" i="73"/>
  <c r="Y116" i="73"/>
  <c r="Y166" i="73"/>
  <c r="Y176" i="73"/>
  <c r="Y20" i="72"/>
  <c r="Y70" i="72"/>
  <c r="Y20" i="56"/>
  <c r="Y128" i="56"/>
  <c r="Y32" i="73"/>
  <c r="Y94" i="73"/>
  <c r="Y140" i="73"/>
  <c r="Y56" i="56"/>
  <c r="Y118" i="56"/>
  <c r="Y46" i="73"/>
  <c r="Y154" i="73"/>
  <c r="Y56" i="72"/>
  <c r="Y92" i="72"/>
  <c r="Y34" i="56"/>
  <c r="Y46" i="56"/>
  <c r="Y130" i="72"/>
  <c r="Y166" i="72"/>
  <c r="Y140" i="71"/>
  <c r="Y178" i="71"/>
  <c r="Y22" i="70"/>
  <c r="Y92" i="70"/>
  <c r="Y118" i="70"/>
  <c r="Y56" i="73"/>
  <c r="Y94" i="72"/>
  <c r="Y116" i="72"/>
  <c r="Y118" i="73"/>
  <c r="Y130" i="73"/>
  <c r="Y178" i="73"/>
  <c r="Y22" i="72"/>
  <c r="Y80" i="72"/>
  <c r="Y118" i="72"/>
  <c r="Y140" i="72"/>
  <c r="Y176" i="72"/>
  <c r="Y58" i="71"/>
  <c r="Y70" i="71"/>
  <c r="Y80" i="71"/>
  <c r="Y92" i="71"/>
  <c r="Y164" i="71"/>
  <c r="Y34" i="70"/>
  <c r="Y104" i="70"/>
  <c r="Y130" i="70"/>
  <c r="Y82" i="72"/>
  <c r="Y104" i="72"/>
  <c r="Y154" i="72"/>
  <c r="Y20" i="71"/>
  <c r="Y154" i="71"/>
  <c r="Y44" i="70"/>
  <c r="Y70" i="70"/>
  <c r="Y140" i="70"/>
  <c r="Y82" i="71"/>
  <c r="Y106" i="71"/>
  <c r="Y46" i="70"/>
  <c r="Y56" i="70"/>
  <c r="Y58" i="70"/>
  <c r="Y32" i="69"/>
  <c r="Y35" i="69" s="1"/>
  <c r="Y94" i="69"/>
  <c r="Y118" i="69"/>
  <c r="Y164" i="69"/>
  <c r="Y167" i="69" s="1"/>
  <c r="Y20" i="68"/>
  <c r="Y46" i="68"/>
  <c r="Y178" i="72"/>
  <c r="Y116" i="71"/>
  <c r="Y32" i="70"/>
  <c r="Y80" i="69"/>
  <c r="Y83" i="69" s="1"/>
  <c r="Y142" i="69"/>
  <c r="Y56" i="68"/>
  <c r="Y82" i="68"/>
  <c r="Y34" i="72"/>
  <c r="Y106" i="72"/>
  <c r="Y56" i="71"/>
  <c r="Y118" i="71"/>
  <c r="Y20" i="70"/>
  <c r="Y142" i="70"/>
  <c r="Y152" i="70"/>
  <c r="Y154" i="70"/>
  <c r="Y164" i="70"/>
  <c r="Y20" i="69"/>
  <c r="Y23" i="69" s="1"/>
  <c r="Y34" i="69"/>
  <c r="Y56" i="69"/>
  <c r="Y59" i="69" s="1"/>
  <c r="Y128" i="69"/>
  <c r="Y131" i="69" s="1"/>
  <c r="Y166" i="69"/>
  <c r="Y22" i="68"/>
  <c r="Y92" i="68"/>
  <c r="Y118" i="68"/>
  <c r="Y92" i="73"/>
  <c r="Y142" i="72"/>
  <c r="Y164" i="72"/>
  <c r="Y94" i="71"/>
  <c r="Y128" i="70"/>
  <c r="Y82" i="69"/>
  <c r="Y104" i="69"/>
  <c r="Y107" i="69" s="1"/>
  <c r="Y32" i="68"/>
  <c r="Y58" i="68"/>
  <c r="Y128" i="68"/>
  <c r="Y32" i="71"/>
  <c r="Y34" i="71"/>
  <c r="Y68" i="71"/>
  <c r="Y152" i="71"/>
  <c r="Y106" i="70"/>
  <c r="Y116" i="70"/>
  <c r="Y166" i="70"/>
  <c r="Y22" i="69"/>
  <c r="Y58" i="69"/>
  <c r="Y130" i="69"/>
  <c r="Y152" i="69"/>
  <c r="Y155" i="69" s="1"/>
  <c r="Y68" i="68"/>
  <c r="Y94" i="68"/>
  <c r="Y82" i="56"/>
  <c r="Y128" i="72"/>
  <c r="Y152" i="72"/>
  <c r="Y176" i="71"/>
  <c r="Y94" i="70"/>
  <c r="Y176" i="70"/>
  <c r="Y44" i="69"/>
  <c r="Y47" i="69" s="1"/>
  <c r="Y68" i="69"/>
  <c r="Y71" i="69" s="1"/>
  <c r="Y106" i="69"/>
  <c r="Y176" i="69"/>
  <c r="Y179" i="69" s="1"/>
  <c r="Y34" i="68"/>
  <c r="Y104" i="68"/>
  <c r="Y22" i="71"/>
  <c r="Y44" i="71"/>
  <c r="Y46" i="71"/>
  <c r="Y128" i="71"/>
  <c r="Y130" i="71"/>
  <c r="Y80" i="70"/>
  <c r="Y92" i="69"/>
  <c r="Y95" i="69" s="1"/>
  <c r="Y116" i="69"/>
  <c r="Y119" i="69" s="1"/>
  <c r="Y154" i="69"/>
  <c r="Y44" i="68"/>
  <c r="Y70" i="68"/>
  <c r="Y166" i="71"/>
  <c r="Y176" i="68"/>
  <c r="Y22" i="58"/>
  <c r="Y58" i="58"/>
  <c r="Y94" i="58"/>
  <c r="Y142" i="58"/>
  <c r="Y178" i="58"/>
  <c r="Y32" i="57"/>
  <c r="Y68" i="70"/>
  <c r="Y178" i="70"/>
  <c r="Y142" i="68"/>
  <c r="Y68" i="58"/>
  <c r="Y104" i="58"/>
  <c r="Y152" i="58"/>
  <c r="Y58" i="57"/>
  <c r="Y68" i="57"/>
  <c r="Y94" i="57"/>
  <c r="Y130" i="57"/>
  <c r="Y140" i="57"/>
  <c r="Y82" i="70"/>
  <c r="Y178" i="69"/>
  <c r="Y152" i="68"/>
  <c r="Y178" i="68"/>
  <c r="Y32" i="58"/>
  <c r="Y116" i="58"/>
  <c r="Y20" i="57"/>
  <c r="Y34" i="57"/>
  <c r="Y104" i="57"/>
  <c r="Y142" i="71"/>
  <c r="Y80" i="68"/>
  <c r="Y44" i="58"/>
  <c r="Y70" i="58"/>
  <c r="Y106" i="58"/>
  <c r="Y154" i="58"/>
  <c r="Y164" i="58"/>
  <c r="Y44" i="57"/>
  <c r="Y70" i="57"/>
  <c r="Y142" i="57"/>
  <c r="Y152" i="57"/>
  <c r="Y164" i="57"/>
  <c r="Y140" i="69"/>
  <c r="Y143" i="69" s="1"/>
  <c r="Y116" i="68"/>
  <c r="Y154" i="68"/>
  <c r="Y34" i="58"/>
  <c r="Y80" i="58"/>
  <c r="Y118" i="58"/>
  <c r="Y22" i="57"/>
  <c r="Y106" i="57"/>
  <c r="Y116" i="57"/>
  <c r="Y164" i="68"/>
  <c r="Y46" i="58"/>
  <c r="Y128" i="58"/>
  <c r="Y166" i="58"/>
  <c r="Y46" i="57"/>
  <c r="Y80" i="57"/>
  <c r="Y154" i="57"/>
  <c r="Y166" i="57"/>
  <c r="Y176" i="57"/>
  <c r="Y20" i="60"/>
  <c r="Y106" i="68"/>
  <c r="Y20" i="58"/>
  <c r="Y56" i="58"/>
  <c r="Y82" i="58"/>
  <c r="Y92" i="58"/>
  <c r="Y140" i="58"/>
  <c r="Y176" i="58"/>
  <c r="Y118" i="57"/>
  <c r="Y166" i="68"/>
  <c r="Y128" i="57"/>
  <c r="Y94" i="60"/>
  <c r="Y130" i="68"/>
  <c r="Y80" i="60"/>
  <c r="Y128" i="60"/>
  <c r="Y176" i="60"/>
  <c r="Y94" i="59"/>
  <c r="Y152" i="59"/>
  <c r="Y166" i="59"/>
  <c r="Y34" i="60"/>
  <c r="Y44" i="59"/>
  <c r="Y58" i="59"/>
  <c r="Y130" i="59"/>
  <c r="Y32" i="60"/>
  <c r="Y44" i="60"/>
  <c r="Y56" i="60"/>
  <c r="Y68" i="60"/>
  <c r="Y82" i="60"/>
  <c r="Y130" i="60"/>
  <c r="Y178" i="60"/>
  <c r="Y80" i="59"/>
  <c r="Y116" i="59"/>
  <c r="Y154" i="59"/>
  <c r="Y70" i="69"/>
  <c r="Y92" i="57"/>
  <c r="Y178" i="57"/>
  <c r="Y116" i="60"/>
  <c r="Y152" i="60"/>
  <c r="Y164" i="60"/>
  <c r="Y140" i="68"/>
  <c r="Y130" i="58"/>
  <c r="Y22" i="60"/>
  <c r="Y92" i="60"/>
  <c r="Y118" i="60"/>
  <c r="Y154" i="60"/>
  <c r="Y166" i="60"/>
  <c r="Y34" i="59"/>
  <c r="Y68" i="59"/>
  <c r="Y106" i="59"/>
  <c r="Y142" i="59"/>
  <c r="Y178" i="59"/>
  <c r="Y104" i="71"/>
  <c r="Y46" i="69"/>
  <c r="Y56" i="57"/>
  <c r="Y106" i="60"/>
  <c r="Y142" i="60"/>
  <c r="Y22" i="59"/>
  <c r="Y92" i="59"/>
  <c r="Y164" i="59"/>
  <c r="Y56" i="59"/>
  <c r="Y176" i="59"/>
  <c r="Y34" i="55"/>
  <c r="Y92" i="55"/>
  <c r="Y140" i="55"/>
  <c r="Y68" i="53"/>
  <c r="Y70" i="59"/>
  <c r="Y46" i="55"/>
  <c r="Y82" i="55"/>
  <c r="Y130" i="55"/>
  <c r="Y178" i="55"/>
  <c r="Y34" i="53"/>
  <c r="Y104" i="53"/>
  <c r="Y130" i="53"/>
  <c r="Y32" i="49"/>
  <c r="Y58" i="49"/>
  <c r="Y128" i="49"/>
  <c r="Y154" i="49"/>
  <c r="Y20" i="59"/>
  <c r="Y46" i="59"/>
  <c r="Y20" i="55"/>
  <c r="Y56" i="55"/>
  <c r="Y94" i="55"/>
  <c r="Y142" i="55"/>
  <c r="Y44" i="53"/>
  <c r="Y70" i="53"/>
  <c r="Y140" i="53"/>
  <c r="Y166" i="53"/>
  <c r="Y68" i="49"/>
  <c r="Y94" i="49"/>
  <c r="Y164" i="49"/>
  <c r="Y82" i="57"/>
  <c r="Y58" i="60"/>
  <c r="Y104" i="55"/>
  <c r="Y152" i="55"/>
  <c r="Y80" i="53"/>
  <c r="Y106" i="53"/>
  <c r="Y176" i="53"/>
  <c r="Y34" i="49"/>
  <c r="Y104" i="49"/>
  <c r="Y130" i="49"/>
  <c r="Y46" i="60"/>
  <c r="Y104" i="59"/>
  <c r="Y128" i="59"/>
  <c r="Y22" i="55"/>
  <c r="Y58" i="55"/>
  <c r="Y68" i="55"/>
  <c r="Y116" i="55"/>
  <c r="Y164" i="55"/>
  <c r="Y20" i="53"/>
  <c r="Y46" i="53"/>
  <c r="Y116" i="53"/>
  <c r="Y142" i="53"/>
  <c r="Y44" i="49"/>
  <c r="Y70" i="49"/>
  <c r="Y140" i="49"/>
  <c r="Y166" i="49"/>
  <c r="Y70" i="60"/>
  <c r="Y104" i="60"/>
  <c r="Y106" i="55"/>
  <c r="Y154" i="55"/>
  <c r="Y56" i="53"/>
  <c r="Y82" i="53"/>
  <c r="Y152" i="53"/>
  <c r="Y178" i="53"/>
  <c r="Y80" i="49"/>
  <c r="Y106" i="49"/>
  <c r="Y176" i="49"/>
  <c r="Y140" i="60"/>
  <c r="Y82" i="59"/>
  <c r="Y32" i="55"/>
  <c r="Y70" i="55"/>
  <c r="Y118" i="55"/>
  <c r="Y166" i="55"/>
  <c r="Y22" i="53"/>
  <c r="Y92" i="53"/>
  <c r="Y44" i="55"/>
  <c r="Y22" i="52"/>
  <c r="Y92" i="52"/>
  <c r="Y95" i="52" s="1"/>
  <c r="Y106" i="52"/>
  <c r="Y178" i="52"/>
  <c r="Y152" i="48"/>
  <c r="Y155" i="48" s="1"/>
  <c r="Y32" i="51"/>
  <c r="Y58" i="51"/>
  <c r="Y128" i="51"/>
  <c r="Y154" i="51"/>
  <c r="Y56" i="39"/>
  <c r="Y32" i="59"/>
  <c r="Y164" i="53"/>
  <c r="Y80" i="52"/>
  <c r="Y83" i="52" s="1"/>
  <c r="Y142" i="52"/>
  <c r="Y164" i="52"/>
  <c r="Y167" i="52" s="1"/>
  <c r="Y20" i="48"/>
  <c r="Y23" i="48" s="1"/>
  <c r="Y44" i="48"/>
  <c r="Y47" i="48" s="1"/>
  <c r="Y70" i="48"/>
  <c r="Y94" i="48"/>
  <c r="Y128" i="48"/>
  <c r="Y131" i="48" s="1"/>
  <c r="Y178" i="48"/>
  <c r="Y68" i="51"/>
  <c r="Y94" i="51"/>
  <c r="Y164" i="51"/>
  <c r="Y22" i="39"/>
  <c r="Y92" i="39"/>
  <c r="Y118" i="39"/>
  <c r="Y140" i="59"/>
  <c r="Y92" i="49"/>
  <c r="Y152" i="49"/>
  <c r="Y178" i="49"/>
  <c r="Y68" i="52"/>
  <c r="Y71" i="52" s="1"/>
  <c r="Y94" i="52"/>
  <c r="Y128" i="52"/>
  <c r="Y131" i="52" s="1"/>
  <c r="Y104" i="48"/>
  <c r="Y107" i="48" s="1"/>
  <c r="Y154" i="48"/>
  <c r="Y34" i="51"/>
  <c r="Y104" i="51"/>
  <c r="Y130" i="51"/>
  <c r="Y32" i="39"/>
  <c r="Y58" i="39"/>
  <c r="Y118" i="59"/>
  <c r="Y176" i="55"/>
  <c r="Y32" i="53"/>
  <c r="Y128" i="53"/>
  <c r="Y154" i="53"/>
  <c r="Y116" i="49"/>
  <c r="Y118" i="49"/>
  <c r="Y142" i="49"/>
  <c r="Y56" i="52"/>
  <c r="Y59" i="52" s="1"/>
  <c r="Y82" i="52"/>
  <c r="Y166" i="52"/>
  <c r="Y22" i="48"/>
  <c r="Y46" i="48"/>
  <c r="Y80" i="48"/>
  <c r="Y83" i="48" s="1"/>
  <c r="Y130" i="48"/>
  <c r="Y164" i="48"/>
  <c r="Y167" i="48" s="1"/>
  <c r="Y44" i="51"/>
  <c r="Y70" i="51"/>
  <c r="Y140" i="51"/>
  <c r="Y166" i="51"/>
  <c r="Y128" i="55"/>
  <c r="Y94" i="53"/>
  <c r="Y118" i="53"/>
  <c r="Y56" i="49"/>
  <c r="Y82" i="49"/>
  <c r="Y44" i="52"/>
  <c r="Y47" i="52" s="1"/>
  <c r="Y70" i="52"/>
  <c r="Y116" i="52"/>
  <c r="Y119" i="52" s="1"/>
  <c r="Y130" i="52"/>
  <c r="Y152" i="52"/>
  <c r="Y155" i="52" s="1"/>
  <c r="Y56" i="48"/>
  <c r="Y59" i="48" s="1"/>
  <c r="Y106" i="48"/>
  <c r="Y80" i="51"/>
  <c r="Y106" i="51"/>
  <c r="Y176" i="51"/>
  <c r="Y34" i="39"/>
  <c r="Y104" i="39"/>
  <c r="Y130" i="39"/>
  <c r="Y20" i="52"/>
  <c r="Y23" i="52" s="1"/>
  <c r="Y46" i="52"/>
  <c r="Y104" i="52"/>
  <c r="Y107" i="52" s="1"/>
  <c r="Y118" i="52"/>
  <c r="Y154" i="52"/>
  <c r="Y176" i="52"/>
  <c r="Y179" i="52" s="1"/>
  <c r="Y58" i="48"/>
  <c r="Y56" i="51"/>
  <c r="Y82" i="51"/>
  <c r="Y152" i="51"/>
  <c r="Y178" i="51"/>
  <c r="Y80" i="39"/>
  <c r="Y106" i="39"/>
  <c r="Y176" i="39"/>
  <c r="Y34" i="52"/>
  <c r="Y140" i="52"/>
  <c r="Y143" i="52" s="1"/>
  <c r="Y34" i="48"/>
  <c r="Y68" i="48"/>
  <c r="Y71" i="48" s="1"/>
  <c r="Y92" i="48"/>
  <c r="Y95" i="48" s="1"/>
  <c r="Y118" i="48"/>
  <c r="Y142" i="48"/>
  <c r="Y176" i="48"/>
  <c r="Y179" i="48" s="1"/>
  <c r="Y22" i="51"/>
  <c r="Y92" i="51"/>
  <c r="Y118" i="51"/>
  <c r="Y20" i="39"/>
  <c r="Y46" i="39"/>
  <c r="Y116" i="39"/>
  <c r="Y142" i="39"/>
  <c r="Y20" i="49"/>
  <c r="Y46" i="51"/>
  <c r="Y116" i="51"/>
  <c r="Y166" i="39"/>
  <c r="Y164" i="39"/>
  <c r="Y46" i="49"/>
  <c r="Y32" i="52"/>
  <c r="Y35" i="52" s="1"/>
  <c r="Y58" i="52"/>
  <c r="Y116" i="48"/>
  <c r="Y119" i="48" s="1"/>
  <c r="Y166" i="48"/>
  <c r="Y142" i="51"/>
  <c r="Y70" i="39"/>
  <c r="Y152" i="39"/>
  <c r="Y154" i="39"/>
  <c r="Y68" i="39"/>
  <c r="Y44" i="39"/>
  <c r="Y94" i="39"/>
  <c r="Y140" i="39"/>
  <c r="Y80" i="55"/>
  <c r="Y58" i="53"/>
  <c r="Y32" i="48"/>
  <c r="Y35" i="48" s="1"/>
  <c r="Y82" i="48"/>
  <c r="Y140" i="48"/>
  <c r="Y143" i="48" s="1"/>
  <c r="Y82" i="39"/>
  <c r="Y178" i="39"/>
  <c r="Y22" i="49"/>
  <c r="Y20" i="51"/>
  <c r="Y128" i="39"/>
  <c r="BG13" i="45"/>
  <c r="BL47" i="45"/>
  <c r="V35" i="56"/>
  <c r="V59" i="56"/>
  <c r="V83" i="59"/>
  <c r="V84" i="59" s="1"/>
  <c r="V85" i="59" s="1"/>
  <c r="V86" i="59" s="1"/>
  <c r="V71" i="59"/>
  <c r="V95" i="59"/>
  <c r="V96" i="59" s="1"/>
  <c r="V97" i="59" s="1"/>
  <c r="V98" i="59" s="1"/>
  <c r="V58" i="58"/>
  <c r="P70" i="58"/>
  <c r="V68" i="58"/>
  <c r="V71" i="58" s="1"/>
  <c r="V104" i="58"/>
  <c r="V107" i="58" s="1"/>
  <c r="K106" i="58"/>
  <c r="V116" i="58"/>
  <c r="V119" i="58" s="1"/>
  <c r="V164" i="58"/>
  <c r="G32" i="58"/>
  <c r="G35" i="58" s="1"/>
  <c r="Q80" i="58"/>
  <c r="V190" i="52"/>
  <c r="AT69" i="45" s="1"/>
  <c r="V166" i="57"/>
  <c r="Q20" i="58"/>
  <c r="Q23" i="58" s="1"/>
  <c r="U32" i="58"/>
  <c r="P176" i="57"/>
  <c r="W187" i="51"/>
  <c r="M66" i="45" s="1"/>
  <c r="V83" i="53"/>
  <c r="V84" i="53" s="1"/>
  <c r="V85" i="53" s="1"/>
  <c r="W184" i="49"/>
  <c r="AD29" i="45" s="1"/>
  <c r="W187" i="58"/>
  <c r="AD51" i="45" s="1"/>
  <c r="W189" i="60"/>
  <c r="AU53" i="45" s="1"/>
  <c r="W189" i="56"/>
  <c r="M53" i="45" s="1"/>
  <c r="W189" i="55"/>
  <c r="M19" i="45" s="1"/>
  <c r="W189" i="59"/>
  <c r="AU19" i="45" s="1"/>
  <c r="W189" i="57"/>
  <c r="AD19" i="45" s="1"/>
  <c r="V155" i="57"/>
  <c r="V156" i="57" s="1"/>
  <c r="V157" i="57" s="1"/>
  <c r="W189" i="52"/>
  <c r="AU68" i="45" s="1"/>
  <c r="W187" i="39"/>
  <c r="M32" i="45" s="1"/>
  <c r="BL32" i="45" s="1"/>
  <c r="V179" i="39"/>
  <c r="V180" i="39" s="1"/>
  <c r="V181" i="39" s="1"/>
  <c r="V182" i="39" s="1"/>
  <c r="W187" i="56"/>
  <c r="M51" i="45" s="1"/>
  <c r="BL51" i="45" s="1"/>
  <c r="W187" i="57"/>
  <c r="AD17" i="45" s="1"/>
  <c r="W187" i="49"/>
  <c r="AD32" i="45" s="1"/>
  <c r="W187" i="53"/>
  <c r="AD66" i="45" s="1"/>
  <c r="W187" i="55"/>
  <c r="M17" i="45" s="1"/>
  <c r="BL17" i="45" s="1"/>
  <c r="W183" i="49"/>
  <c r="AD28" i="45" s="1"/>
  <c r="W183" i="53"/>
  <c r="AD62" i="45" s="1"/>
  <c r="W183" i="39"/>
  <c r="M28" i="45" s="1"/>
  <c r="BL28" i="45" s="1"/>
  <c r="W184" i="53"/>
  <c r="AD63" i="45" s="1"/>
  <c r="W184" i="39"/>
  <c r="M29" i="45" s="1"/>
  <c r="BL29" i="45" s="1"/>
  <c r="W184" i="51"/>
  <c r="M63" i="45" s="1"/>
  <c r="BL63" i="45" s="1"/>
  <c r="W186" i="57"/>
  <c r="AD16" i="45" s="1"/>
  <c r="W186" i="55"/>
  <c r="M16" i="45" s="1"/>
  <c r="W186" i="53"/>
  <c r="AD65" i="45" s="1"/>
  <c r="W186" i="49"/>
  <c r="AD31" i="45" s="1"/>
  <c r="W186" i="39"/>
  <c r="M31" i="45" s="1"/>
  <c r="BL31" i="45" s="1"/>
  <c r="W186" i="51"/>
  <c r="M65" i="45" s="1"/>
  <c r="W187" i="52"/>
  <c r="AU66" i="45" s="1"/>
  <c r="Q56" i="58"/>
  <c r="Q59" i="58" s="1"/>
  <c r="Q94" i="58"/>
  <c r="W189" i="58"/>
  <c r="AD53" i="45" s="1"/>
  <c r="W189" i="49"/>
  <c r="AD34" i="45" s="1"/>
  <c r="W189" i="53"/>
  <c r="AD68" i="45" s="1"/>
  <c r="W189" i="39"/>
  <c r="M34" i="45" s="1"/>
  <c r="BL34" i="45" s="1"/>
  <c r="W189" i="51"/>
  <c r="M68" i="45" s="1"/>
  <c r="V71" i="56"/>
  <c r="V72" i="56" s="1"/>
  <c r="V73" i="56" s="1"/>
  <c r="V106" i="58"/>
  <c r="V142" i="58"/>
  <c r="V130" i="58"/>
  <c r="V140" i="58"/>
  <c r="V143" i="58" s="1"/>
  <c r="V190" i="51"/>
  <c r="L69" i="45" s="1"/>
  <c r="V35" i="53"/>
  <c r="V36" i="53" s="1"/>
  <c r="V37" i="53" s="1"/>
  <c r="BK13" i="45"/>
  <c r="V118" i="58"/>
  <c r="U128" i="58"/>
  <c r="H178" i="55"/>
  <c r="R178" i="55"/>
  <c r="V80" i="58"/>
  <c r="V83" i="58" s="1"/>
  <c r="K82" i="58"/>
  <c r="T118" i="59"/>
  <c r="V189" i="56"/>
  <c r="L53" i="45" s="1"/>
  <c r="V82" i="58"/>
  <c r="K92" i="58"/>
  <c r="U187" i="51"/>
  <c r="K66" i="45" s="1"/>
  <c r="V187" i="56"/>
  <c r="L51" i="45" s="1"/>
  <c r="BK51" i="45" s="1"/>
  <c r="N187" i="58"/>
  <c r="W51" i="45" s="1"/>
  <c r="V131" i="53"/>
  <c r="V132" i="53" s="1"/>
  <c r="V133" i="53" s="1"/>
  <c r="V186" i="57"/>
  <c r="AC16" i="45" s="1"/>
  <c r="T186" i="49"/>
  <c r="AA31" i="45" s="1"/>
  <c r="G107" i="59"/>
  <c r="V189" i="59"/>
  <c r="AT19" i="45" s="1"/>
  <c r="V179" i="60"/>
  <c r="V189" i="60"/>
  <c r="AT53" i="45" s="1"/>
  <c r="V59" i="39"/>
  <c r="V60" i="39" s="1"/>
  <c r="V61" i="39" s="1"/>
  <c r="V83" i="39"/>
  <c r="V84" i="39" s="1"/>
  <c r="V85" i="39" s="1"/>
  <c r="V86" i="39" s="1"/>
  <c r="V107" i="39"/>
  <c r="V108" i="39" s="1"/>
  <c r="V131" i="39"/>
  <c r="V47" i="51"/>
  <c r="V48" i="51" s="1"/>
  <c r="V49" i="51" s="1"/>
  <c r="V189" i="55"/>
  <c r="L19" i="45" s="1"/>
  <c r="V71" i="49"/>
  <c r="V72" i="49" s="1"/>
  <c r="V23" i="52"/>
  <c r="V24" i="52" s="1"/>
  <c r="V25" i="52" s="1"/>
  <c r="V26" i="52" s="1"/>
  <c r="V155" i="51"/>
  <c r="V156" i="51" s="1"/>
  <c r="V157" i="51" s="1"/>
  <c r="V158" i="51" s="1"/>
  <c r="V83" i="49"/>
  <c r="V84" i="49" s="1"/>
  <c r="V179" i="53"/>
  <c r="V180" i="53" s="1"/>
  <c r="V181" i="53" s="1"/>
  <c r="V59" i="51"/>
  <c r="V60" i="51" s="1"/>
  <c r="V47" i="49"/>
  <c r="V48" i="49" s="1"/>
  <c r="V49" i="49" s="1"/>
  <c r="V50" i="49" s="1"/>
  <c r="V184" i="39"/>
  <c r="L29" i="45" s="1"/>
  <c r="BK29" i="45" s="1"/>
  <c r="V35" i="39"/>
  <c r="V36" i="39" s="1"/>
  <c r="V37" i="39" s="1"/>
  <c r="V38" i="39" s="1"/>
  <c r="V155" i="39"/>
  <c r="V156" i="39" s="1"/>
  <c r="V184" i="51"/>
  <c r="L63" i="45" s="1"/>
  <c r="BK63" i="45" s="1"/>
  <c r="V35" i="51"/>
  <c r="V36" i="51" s="1"/>
  <c r="V37" i="51" s="1"/>
  <c r="V107" i="51"/>
  <c r="V108" i="51" s="1"/>
  <c r="V109" i="51" s="1"/>
  <c r="V59" i="53"/>
  <c r="V60" i="53" s="1"/>
  <c r="V119" i="53"/>
  <c r="V120" i="53" s="1"/>
  <c r="V121" i="53" s="1"/>
  <c r="V122" i="53" s="1"/>
  <c r="V184" i="49"/>
  <c r="AC29" i="45" s="1"/>
  <c r="V184" i="53"/>
  <c r="AC63" i="45" s="1"/>
  <c r="V183" i="49"/>
  <c r="AC28" i="45" s="1"/>
  <c r="V183" i="51"/>
  <c r="L62" i="45" s="1"/>
  <c r="V143" i="59"/>
  <c r="V167" i="59"/>
  <c r="V168" i="59" s="1"/>
  <c r="V169" i="59" s="1"/>
  <c r="V170" i="59" s="1"/>
  <c r="V189" i="57"/>
  <c r="AC19" i="45" s="1"/>
  <c r="V189" i="58"/>
  <c r="AC53" i="45" s="1"/>
  <c r="V189" i="51"/>
  <c r="L68" i="45" s="1"/>
  <c r="V189" i="52"/>
  <c r="AT68" i="45" s="1"/>
  <c r="V189" i="39"/>
  <c r="L34" i="45" s="1"/>
  <c r="BK34" i="45" s="1"/>
  <c r="V189" i="49"/>
  <c r="AC34" i="45" s="1"/>
  <c r="V189" i="53"/>
  <c r="AC68" i="45" s="1"/>
  <c r="V107" i="60"/>
  <c r="V108" i="60" s="1"/>
  <c r="V109" i="60" s="1"/>
  <c r="V187" i="52"/>
  <c r="AT66" i="45" s="1"/>
  <c r="V187" i="49"/>
  <c r="AC32" i="45" s="1"/>
  <c r="V187" i="55"/>
  <c r="L17" i="45" s="1"/>
  <c r="BK17" i="45" s="1"/>
  <c r="V35" i="55"/>
  <c r="V36" i="55" s="1"/>
  <c r="V37" i="55" s="1"/>
  <c r="V38" i="55" s="1"/>
  <c r="V187" i="39"/>
  <c r="L32" i="45" s="1"/>
  <c r="BK32" i="45" s="1"/>
  <c r="V187" i="51"/>
  <c r="L66" i="45" s="1"/>
  <c r="V143" i="57"/>
  <c r="V144" i="57" s="1"/>
  <c r="V145" i="57" s="1"/>
  <c r="V146" i="57" s="1"/>
  <c r="V187" i="58"/>
  <c r="AC51" i="45" s="1"/>
  <c r="V187" i="53"/>
  <c r="AC66" i="45" s="1"/>
  <c r="V47" i="56"/>
  <c r="V48" i="56" s="1"/>
  <c r="V49" i="56" s="1"/>
  <c r="V50" i="56" s="1"/>
  <c r="V187" i="57"/>
  <c r="AC17" i="45" s="1"/>
  <c r="V186" i="56"/>
  <c r="L50" i="45" s="1"/>
  <c r="V186" i="58"/>
  <c r="AC50" i="45" s="1"/>
  <c r="V186" i="49"/>
  <c r="AC31" i="45" s="1"/>
  <c r="V186" i="53"/>
  <c r="AC65" i="45" s="1"/>
  <c r="V186" i="39"/>
  <c r="L31" i="45" s="1"/>
  <c r="BK31" i="45" s="1"/>
  <c r="V186" i="51"/>
  <c r="L65" i="45" s="1"/>
  <c r="V190" i="53"/>
  <c r="AC69" i="45" s="1"/>
  <c r="T20" i="39"/>
  <c r="T23" i="39" s="1"/>
  <c r="T22" i="39"/>
  <c r="T44" i="39"/>
  <c r="T47" i="39" s="1"/>
  <c r="T46" i="39"/>
  <c r="T140" i="39"/>
  <c r="T143" i="39" s="1"/>
  <c r="T144" i="39" s="1"/>
  <c r="T145" i="39" s="1"/>
  <c r="T164" i="39"/>
  <c r="T167" i="39" s="1"/>
  <c r="T168" i="39" s="1"/>
  <c r="T169" i="39" s="1"/>
  <c r="T44" i="51"/>
  <c r="T47" i="51" s="1"/>
  <c r="T48" i="51" s="1"/>
  <c r="T58" i="51"/>
  <c r="T106" i="51"/>
  <c r="T152" i="51"/>
  <c r="T68" i="52"/>
  <c r="T70" i="52"/>
  <c r="T82" i="49"/>
  <c r="T46" i="56"/>
  <c r="T68" i="56"/>
  <c r="T71" i="56" s="1"/>
  <c r="T142" i="57"/>
  <c r="T68" i="49"/>
  <c r="T71" i="49" s="1"/>
  <c r="T80" i="53"/>
  <c r="R94" i="55"/>
  <c r="V188" i="39"/>
  <c r="L33" i="45" s="1"/>
  <c r="V190" i="39"/>
  <c r="L35" i="45" s="1"/>
  <c r="V188" i="53"/>
  <c r="AC67" i="45" s="1"/>
  <c r="V190" i="55"/>
  <c r="L20" i="45" s="1"/>
  <c r="H22" i="56"/>
  <c r="V190" i="49"/>
  <c r="AC35" i="45" s="1"/>
  <c r="L116" i="55"/>
  <c r="L119" i="55" s="1"/>
  <c r="L176" i="55"/>
  <c r="L34" i="60"/>
  <c r="V188" i="51"/>
  <c r="L67" i="45" s="1"/>
  <c r="V188" i="49"/>
  <c r="AC33" i="45" s="1"/>
  <c r="V178" i="58"/>
  <c r="BI13" i="45"/>
  <c r="BJ47" i="45"/>
  <c r="T189" i="60"/>
  <c r="AR53" i="45" s="1"/>
  <c r="T167" i="51"/>
  <c r="U183" i="51"/>
  <c r="K62" i="45" s="1"/>
  <c r="U187" i="52"/>
  <c r="AS66" i="45" s="1"/>
  <c r="T186" i="53"/>
  <c r="AA65" i="45" s="1"/>
  <c r="V119" i="55"/>
  <c r="V120" i="55" s="1"/>
  <c r="V167" i="55"/>
  <c r="V168" i="55" s="1"/>
  <c r="V169" i="55" s="1"/>
  <c r="T189" i="56"/>
  <c r="J53" i="45" s="1"/>
  <c r="U59" i="56"/>
  <c r="U60" i="56" s="1"/>
  <c r="U61" i="56" s="1"/>
  <c r="U62" i="56" s="1"/>
  <c r="V131" i="55"/>
  <c r="V132" i="55" s="1"/>
  <c r="V133" i="55" s="1"/>
  <c r="T184" i="51"/>
  <c r="J63" i="45" s="1"/>
  <c r="BI63" i="45" s="1"/>
  <c r="U187" i="55"/>
  <c r="K17" i="45" s="1"/>
  <c r="BJ17" i="45" s="1"/>
  <c r="U187" i="57"/>
  <c r="AB17" i="45" s="1"/>
  <c r="R187" i="58"/>
  <c r="Y51" i="45" s="1"/>
  <c r="J187" i="58"/>
  <c r="S187" i="58"/>
  <c r="Z51" i="45" s="1"/>
  <c r="T186" i="39"/>
  <c r="J31" i="45" s="1"/>
  <c r="BI31" i="45" s="1"/>
  <c r="U186" i="39"/>
  <c r="K31" i="45" s="1"/>
  <c r="BJ31" i="45" s="1"/>
  <c r="U187" i="53"/>
  <c r="AB66" i="45" s="1"/>
  <c r="U187" i="56"/>
  <c r="K51" i="45" s="1"/>
  <c r="BJ51" i="45" s="1"/>
  <c r="H82" i="49"/>
  <c r="R140" i="39"/>
  <c r="U187" i="49"/>
  <c r="AB32" i="45" s="1"/>
  <c r="U187" i="58"/>
  <c r="AB51" i="45" s="1"/>
  <c r="G47" i="53"/>
  <c r="G48" i="53" s="1"/>
  <c r="G49" i="53" s="1"/>
  <c r="U131" i="56"/>
  <c r="U132" i="56" s="1"/>
  <c r="U133" i="56" s="1"/>
  <c r="U187" i="39"/>
  <c r="K32" i="45" s="1"/>
  <c r="BJ32" i="45" s="1"/>
  <c r="W186" i="52"/>
  <c r="AU65" i="45" s="1"/>
  <c r="BI47" i="45"/>
  <c r="U184" i="39"/>
  <c r="K29" i="45" s="1"/>
  <c r="BJ29" i="45" s="1"/>
  <c r="U189" i="56"/>
  <c r="K53" i="45" s="1"/>
  <c r="U189" i="57"/>
  <c r="AB19" i="45" s="1"/>
  <c r="U189" i="58"/>
  <c r="AB53" i="45" s="1"/>
  <c r="U189" i="60"/>
  <c r="AS53" i="45" s="1"/>
  <c r="U189" i="55"/>
  <c r="K19" i="45" s="1"/>
  <c r="U189" i="59"/>
  <c r="AS19" i="45" s="1"/>
  <c r="U155" i="59"/>
  <c r="U189" i="51"/>
  <c r="K68" i="45" s="1"/>
  <c r="U189" i="49"/>
  <c r="AB34" i="45" s="1"/>
  <c r="U189" i="39"/>
  <c r="K34" i="45" s="1"/>
  <c r="BJ34" i="45" s="1"/>
  <c r="U189" i="52"/>
  <c r="AS68" i="45" s="1"/>
  <c r="U189" i="53"/>
  <c r="AB68" i="45" s="1"/>
  <c r="H34" i="52"/>
  <c r="L116" i="49"/>
  <c r="R82" i="49"/>
  <c r="L80" i="39"/>
  <c r="R44" i="49"/>
  <c r="R164" i="39"/>
  <c r="R167" i="39" s="1"/>
  <c r="L70" i="51"/>
  <c r="L82" i="51"/>
  <c r="L106" i="51"/>
  <c r="H152" i="52"/>
  <c r="L152" i="51"/>
  <c r="L155" i="51" s="1"/>
  <c r="L94" i="52"/>
  <c r="L128" i="52"/>
  <c r="H130" i="52"/>
  <c r="R130" i="52"/>
  <c r="U47" i="59"/>
  <c r="L22" i="39"/>
  <c r="L46" i="39"/>
  <c r="H94" i="39"/>
  <c r="R116" i="39"/>
  <c r="R119" i="39" s="1"/>
  <c r="R176" i="39"/>
  <c r="R179" i="39" s="1"/>
  <c r="R20" i="51"/>
  <c r="R23" i="51" s="1"/>
  <c r="H70" i="52"/>
  <c r="H92" i="52"/>
  <c r="H95" i="52" s="1"/>
  <c r="R92" i="52"/>
  <c r="H176" i="52"/>
  <c r="H179" i="52" s="1"/>
  <c r="L68" i="49"/>
  <c r="H70" i="49"/>
  <c r="R70" i="49"/>
  <c r="L140" i="49"/>
  <c r="L143" i="49" s="1"/>
  <c r="H142" i="49"/>
  <c r="R154" i="49"/>
  <c r="H22" i="53"/>
  <c r="R20" i="39"/>
  <c r="R23" i="39" s="1"/>
  <c r="H34" i="39"/>
  <c r="R44" i="39"/>
  <c r="H128" i="39"/>
  <c r="H131" i="39" s="1"/>
  <c r="R130" i="39"/>
  <c r="R142" i="39"/>
  <c r="H152" i="39"/>
  <c r="H155" i="39" s="1"/>
  <c r="R154" i="39"/>
  <c r="R166" i="39"/>
  <c r="T35" i="51"/>
  <c r="T36" i="51" s="1"/>
  <c r="T37" i="51" s="1"/>
  <c r="T38" i="51" s="1"/>
  <c r="L46" i="51"/>
  <c r="H118" i="51"/>
  <c r="L154" i="51"/>
  <c r="H166" i="51"/>
  <c r="H142" i="52"/>
  <c r="L154" i="52"/>
  <c r="R106" i="49"/>
  <c r="R128" i="49"/>
  <c r="L32" i="39"/>
  <c r="L56" i="39"/>
  <c r="L59" i="39" s="1"/>
  <c r="H104" i="39"/>
  <c r="H107" i="39" s="1"/>
  <c r="R106" i="39"/>
  <c r="R22" i="51"/>
  <c r="H32" i="51"/>
  <c r="R32" i="51"/>
  <c r="R35" i="51" s="1"/>
  <c r="L116" i="51"/>
  <c r="L130" i="51"/>
  <c r="L178" i="51"/>
  <c r="L58" i="52"/>
  <c r="R80" i="52"/>
  <c r="R83" i="52" s="1"/>
  <c r="R164" i="52"/>
  <c r="R167" i="52" s="1"/>
  <c r="R32" i="49"/>
  <c r="L46" i="49"/>
  <c r="H56" i="49"/>
  <c r="H59" i="49" s="1"/>
  <c r="R56" i="49"/>
  <c r="R59" i="49" s="1"/>
  <c r="L94" i="49"/>
  <c r="H104" i="49"/>
  <c r="H107" i="49" s="1"/>
  <c r="L20" i="39"/>
  <c r="L23" i="39" s="1"/>
  <c r="L24" i="39" s="1"/>
  <c r="L25" i="39" s="1"/>
  <c r="R34" i="39"/>
  <c r="L44" i="39"/>
  <c r="H58" i="39"/>
  <c r="H68" i="39"/>
  <c r="H70" i="39"/>
  <c r="H82" i="39"/>
  <c r="H92" i="39"/>
  <c r="R94" i="39"/>
  <c r="R104" i="39"/>
  <c r="R107" i="39" s="1"/>
  <c r="L106" i="39"/>
  <c r="L116" i="39"/>
  <c r="L119" i="39" s="1"/>
  <c r="H118" i="39"/>
  <c r="R128" i="39"/>
  <c r="R131" i="39" s="1"/>
  <c r="L130" i="39"/>
  <c r="L140" i="39"/>
  <c r="L143" i="39" s="1"/>
  <c r="L142" i="39"/>
  <c r="R152" i="39"/>
  <c r="R155" i="39" s="1"/>
  <c r="L154" i="39"/>
  <c r="L164" i="39"/>
  <c r="L167" i="39" s="1"/>
  <c r="L166" i="39"/>
  <c r="L176" i="39"/>
  <c r="L179" i="39" s="1"/>
  <c r="H178" i="39"/>
  <c r="R178" i="39"/>
  <c r="L20" i="51"/>
  <c r="L23" i="51" s="1"/>
  <c r="L22" i="51"/>
  <c r="L44" i="51"/>
  <c r="R58" i="51"/>
  <c r="H68" i="51"/>
  <c r="H80" i="51"/>
  <c r="H94" i="51"/>
  <c r="H140" i="51"/>
  <c r="H143" i="51" s="1"/>
  <c r="R34" i="52"/>
  <c r="H44" i="52"/>
  <c r="H47" i="52" s="1"/>
  <c r="H48" i="52" s="1"/>
  <c r="R44" i="52"/>
  <c r="R56" i="52"/>
  <c r="R59" i="52" s="1"/>
  <c r="L80" i="52"/>
  <c r="L83" i="52" s="1"/>
  <c r="H82" i="52"/>
  <c r="R82" i="52"/>
  <c r="H106" i="52"/>
  <c r="H116" i="52"/>
  <c r="H119" i="52" s="1"/>
  <c r="L118" i="52"/>
  <c r="L140" i="52"/>
  <c r="R142" i="52"/>
  <c r="R152" i="52"/>
  <c r="R155" i="52" s="1"/>
  <c r="L164" i="52"/>
  <c r="H166" i="52"/>
  <c r="H178" i="52"/>
  <c r="L20" i="49"/>
  <c r="L23" i="49" s="1"/>
  <c r="H22" i="49"/>
  <c r="R22" i="49"/>
  <c r="L32" i="49"/>
  <c r="L35" i="49" s="1"/>
  <c r="L44" i="49"/>
  <c r="R58" i="49"/>
  <c r="L106" i="49"/>
  <c r="L128" i="49"/>
  <c r="L131" i="49" s="1"/>
  <c r="R32" i="55"/>
  <c r="R35" i="55" s="1"/>
  <c r="L34" i="55"/>
  <c r="H80" i="55"/>
  <c r="R80" i="55"/>
  <c r="R83" i="55" s="1"/>
  <c r="H22" i="39"/>
  <c r="H32" i="39"/>
  <c r="H35" i="39" s="1"/>
  <c r="L34" i="39"/>
  <c r="H46" i="39"/>
  <c r="H56" i="39"/>
  <c r="H59" i="39" s="1"/>
  <c r="R58" i="39"/>
  <c r="R68" i="39"/>
  <c r="R70" i="39"/>
  <c r="H80" i="39"/>
  <c r="R82" i="39"/>
  <c r="R92" i="39"/>
  <c r="R95" i="39" s="1"/>
  <c r="L94" i="39"/>
  <c r="L104" i="39"/>
  <c r="R118" i="39"/>
  <c r="L128" i="39"/>
  <c r="L152" i="39"/>
  <c r="L155" i="39" s="1"/>
  <c r="H46" i="51"/>
  <c r="R56" i="51"/>
  <c r="L58" i="51"/>
  <c r="R68" i="51"/>
  <c r="R71" i="51" s="1"/>
  <c r="H82" i="51"/>
  <c r="L92" i="51"/>
  <c r="L95" i="51" s="1"/>
  <c r="R92" i="51"/>
  <c r="R94" i="51"/>
  <c r="H104" i="51"/>
  <c r="R104" i="51"/>
  <c r="L118" i="51"/>
  <c r="H128" i="51"/>
  <c r="H131" i="51" s="1"/>
  <c r="R128" i="51"/>
  <c r="R131" i="51" s="1"/>
  <c r="R142" i="51"/>
  <c r="H152" i="51"/>
  <c r="H154" i="51"/>
  <c r="L164" i="51"/>
  <c r="R164" i="51"/>
  <c r="L166" i="51"/>
  <c r="H176" i="51"/>
  <c r="H179" i="51" s="1"/>
  <c r="R176" i="51"/>
  <c r="R179" i="51" s="1"/>
  <c r="R20" i="52"/>
  <c r="H32" i="52"/>
  <c r="R32" i="52"/>
  <c r="R35" i="52" s="1"/>
  <c r="L34" i="52"/>
  <c r="R46" i="52"/>
  <c r="L56" i="52"/>
  <c r="L59" i="52" s="1"/>
  <c r="H58" i="52"/>
  <c r="R68" i="52"/>
  <c r="R71" i="52" s="1"/>
  <c r="L70" i="52"/>
  <c r="H94" i="52"/>
  <c r="L104" i="52"/>
  <c r="L107" i="52" s="1"/>
  <c r="R106" i="52"/>
  <c r="R116" i="52"/>
  <c r="H128" i="52"/>
  <c r="L142" i="52"/>
  <c r="L152" i="52"/>
  <c r="L155" i="52" s="1"/>
  <c r="L156" i="52" s="1"/>
  <c r="L176" i="52"/>
  <c r="L179" i="52" s="1"/>
  <c r="R178" i="52"/>
  <c r="R34" i="49"/>
  <c r="H46" i="49"/>
  <c r="L58" i="49"/>
  <c r="H80" i="49"/>
  <c r="H83" i="49" s="1"/>
  <c r="R80" i="49"/>
  <c r="R83" i="49" s="1"/>
  <c r="H92" i="49"/>
  <c r="H95" i="49" s="1"/>
  <c r="R92" i="49"/>
  <c r="R95" i="49" s="1"/>
  <c r="H118" i="49"/>
  <c r="R118" i="49"/>
  <c r="L130" i="49"/>
  <c r="H128" i="53"/>
  <c r="H20" i="39"/>
  <c r="R22" i="39"/>
  <c r="R32" i="39"/>
  <c r="R35" i="39" s="1"/>
  <c r="H44" i="39"/>
  <c r="H47" i="39" s="1"/>
  <c r="R46" i="39"/>
  <c r="R56" i="39"/>
  <c r="R59" i="39" s="1"/>
  <c r="L58" i="39"/>
  <c r="L68" i="39"/>
  <c r="L71" i="39" s="1"/>
  <c r="L70" i="39"/>
  <c r="R80" i="39"/>
  <c r="R83" i="39" s="1"/>
  <c r="L82" i="39"/>
  <c r="L92" i="39"/>
  <c r="L95" i="39" s="1"/>
  <c r="H106" i="39"/>
  <c r="H116" i="39"/>
  <c r="H119" i="39" s="1"/>
  <c r="H120" i="39" s="1"/>
  <c r="L118" i="39"/>
  <c r="H130" i="39"/>
  <c r="H140" i="39"/>
  <c r="H143" i="39" s="1"/>
  <c r="H142" i="39"/>
  <c r="H154" i="39"/>
  <c r="H164" i="39"/>
  <c r="H167" i="39" s="1"/>
  <c r="H168" i="39" s="1"/>
  <c r="H169" i="39" s="1"/>
  <c r="H166" i="39"/>
  <c r="H20" i="51"/>
  <c r="H23" i="51" s="1"/>
  <c r="H22" i="51"/>
  <c r="H34" i="51"/>
  <c r="R34" i="51"/>
  <c r="H44" i="51"/>
  <c r="H47" i="51" s="1"/>
  <c r="L56" i="51"/>
  <c r="L59" i="51" s="1"/>
  <c r="R70" i="51"/>
  <c r="L80" i="51"/>
  <c r="R82" i="51"/>
  <c r="L94" i="51"/>
  <c r="R106" i="51"/>
  <c r="R116" i="51"/>
  <c r="R119" i="51" s="1"/>
  <c r="R130" i="51"/>
  <c r="L140" i="51"/>
  <c r="R140" i="51"/>
  <c r="R143" i="51" s="1"/>
  <c r="R144" i="51" s="1"/>
  <c r="L142" i="51"/>
  <c r="R152" i="51"/>
  <c r="R155" i="51" s="1"/>
  <c r="R154" i="51"/>
  <c r="H164" i="51"/>
  <c r="R178" i="51"/>
  <c r="L20" i="52"/>
  <c r="L23" i="52" s="1"/>
  <c r="H22" i="52"/>
  <c r="R22" i="52"/>
  <c r="L46" i="52"/>
  <c r="L68" i="52"/>
  <c r="L71" i="52" s="1"/>
  <c r="R94" i="52"/>
  <c r="H104" i="52"/>
  <c r="L106" i="52"/>
  <c r="L116" i="52"/>
  <c r="L119" i="52" s="1"/>
  <c r="H118" i="52"/>
  <c r="H140" i="52"/>
  <c r="H143" i="52" s="1"/>
  <c r="R154" i="52"/>
  <c r="H164" i="52"/>
  <c r="H167" i="52" s="1"/>
  <c r="L166" i="52"/>
  <c r="L178" i="52"/>
  <c r="H20" i="49"/>
  <c r="H23" i="49" s="1"/>
  <c r="H32" i="49"/>
  <c r="L34" i="49"/>
  <c r="H92" i="56"/>
  <c r="H95" i="56" s="1"/>
  <c r="H96" i="56" s="1"/>
  <c r="L118" i="59"/>
  <c r="R34" i="56"/>
  <c r="L164" i="49"/>
  <c r="H166" i="49"/>
  <c r="L20" i="53"/>
  <c r="R44" i="53"/>
  <c r="R47" i="53" s="1"/>
  <c r="R68" i="53"/>
  <c r="R71" i="53" s="1"/>
  <c r="L82" i="53"/>
  <c r="H92" i="53"/>
  <c r="H95" i="53" s="1"/>
  <c r="R104" i="53"/>
  <c r="R107" i="53" s="1"/>
  <c r="L130" i="53"/>
  <c r="H140" i="53"/>
  <c r="R140" i="53"/>
  <c r="R143" i="53" s="1"/>
  <c r="L166" i="53"/>
  <c r="H176" i="53"/>
  <c r="R176" i="53"/>
  <c r="R179" i="53" s="1"/>
  <c r="R178" i="53"/>
  <c r="H20" i="55"/>
  <c r="H23" i="55" s="1"/>
  <c r="L32" i="55"/>
  <c r="L35" i="55" s="1"/>
  <c r="L56" i="55"/>
  <c r="L70" i="55"/>
  <c r="R128" i="55"/>
  <c r="R56" i="56"/>
  <c r="R59" i="56" s="1"/>
  <c r="R118" i="56"/>
  <c r="L164" i="56"/>
  <c r="L178" i="59"/>
  <c r="T70" i="56"/>
  <c r="H152" i="49"/>
  <c r="H176" i="49"/>
  <c r="H179" i="49" s="1"/>
  <c r="R178" i="49"/>
  <c r="H32" i="53"/>
  <c r="H35" i="53" s="1"/>
  <c r="R34" i="53"/>
  <c r="L44" i="53"/>
  <c r="L47" i="53" s="1"/>
  <c r="R56" i="53"/>
  <c r="R59" i="53" s="1"/>
  <c r="L68" i="53"/>
  <c r="R80" i="53"/>
  <c r="L94" i="53"/>
  <c r="R152" i="53"/>
  <c r="R155" i="53" s="1"/>
  <c r="R44" i="55"/>
  <c r="R47" i="55" s="1"/>
  <c r="H46" i="55"/>
  <c r="R46" i="55"/>
  <c r="R68" i="55"/>
  <c r="R71" i="55" s="1"/>
  <c r="R118" i="55"/>
  <c r="L128" i="55"/>
  <c r="L140" i="55"/>
  <c r="L143" i="55" s="1"/>
  <c r="R152" i="55"/>
  <c r="R155" i="55" s="1"/>
  <c r="L68" i="56"/>
  <c r="L106" i="56"/>
  <c r="U107" i="59"/>
  <c r="U166" i="58"/>
  <c r="L154" i="49"/>
  <c r="L178" i="49"/>
  <c r="L34" i="53"/>
  <c r="L56" i="53"/>
  <c r="L59" i="53" s="1"/>
  <c r="H58" i="53"/>
  <c r="R58" i="53"/>
  <c r="L80" i="53"/>
  <c r="L83" i="53" s="1"/>
  <c r="L106" i="53"/>
  <c r="H164" i="53"/>
  <c r="R164" i="53"/>
  <c r="H22" i="55"/>
  <c r="L44" i="55"/>
  <c r="L47" i="55" s="1"/>
  <c r="L58" i="55"/>
  <c r="L82" i="55"/>
  <c r="R116" i="55"/>
  <c r="L118" i="55"/>
  <c r="L152" i="55"/>
  <c r="U47" i="56"/>
  <c r="L22" i="59"/>
  <c r="L82" i="59"/>
  <c r="H130" i="59"/>
  <c r="H106" i="56"/>
  <c r="H94" i="56"/>
  <c r="H68" i="56"/>
  <c r="H71" i="56" s="1"/>
  <c r="H154" i="55"/>
  <c r="H152" i="55"/>
  <c r="H130" i="55"/>
  <c r="H94" i="55"/>
  <c r="H92" i="55"/>
  <c r="H82" i="55"/>
  <c r="H68" i="55"/>
  <c r="H34" i="55"/>
  <c r="H32" i="55"/>
  <c r="H35" i="55" s="1"/>
  <c r="H178" i="53"/>
  <c r="H152" i="53"/>
  <c r="H155" i="53" s="1"/>
  <c r="H142" i="53"/>
  <c r="H116" i="53"/>
  <c r="H119" i="53" s="1"/>
  <c r="H104" i="53"/>
  <c r="H107" i="53" s="1"/>
  <c r="H80" i="53"/>
  <c r="H70" i="53"/>
  <c r="H56" i="53"/>
  <c r="H46" i="53"/>
  <c r="H70" i="56"/>
  <c r="L130" i="60"/>
  <c r="L58" i="59"/>
  <c r="L34" i="59"/>
  <c r="L20" i="56"/>
  <c r="L142" i="55"/>
  <c r="L104" i="55"/>
  <c r="L107" i="55" s="1"/>
  <c r="L46" i="55"/>
  <c r="L176" i="53"/>
  <c r="L179" i="53" s="1"/>
  <c r="L154" i="53"/>
  <c r="L140" i="53"/>
  <c r="L143" i="53" s="1"/>
  <c r="L118" i="53"/>
  <c r="L58" i="53"/>
  <c r="L92" i="56"/>
  <c r="L80" i="56"/>
  <c r="L83" i="56" s="1"/>
  <c r="R46" i="59"/>
  <c r="R116" i="56"/>
  <c r="R119" i="56" s="1"/>
  <c r="R82" i="56"/>
  <c r="R58" i="56"/>
  <c r="R32" i="56"/>
  <c r="R35" i="56" s="1"/>
  <c r="R154" i="55"/>
  <c r="R106" i="55"/>
  <c r="R70" i="55"/>
  <c r="R166" i="53"/>
  <c r="R130" i="53"/>
  <c r="R106" i="53"/>
  <c r="R92" i="53"/>
  <c r="R95" i="53" s="1"/>
  <c r="R82" i="53"/>
  <c r="R176" i="59"/>
  <c r="R20" i="59"/>
  <c r="R23" i="59" s="1"/>
  <c r="R178" i="56"/>
  <c r="R142" i="56"/>
  <c r="R128" i="56"/>
  <c r="R44" i="56"/>
  <c r="R47" i="56" s="1"/>
  <c r="T23" i="49"/>
  <c r="H68" i="49"/>
  <c r="H71" i="49" s="1"/>
  <c r="L82" i="49"/>
  <c r="L92" i="49"/>
  <c r="H94" i="49"/>
  <c r="R104" i="49"/>
  <c r="R107" i="49" s="1"/>
  <c r="H116" i="49"/>
  <c r="L118" i="49"/>
  <c r="H130" i="49"/>
  <c r="H140" i="49"/>
  <c r="R142" i="49"/>
  <c r="R152" i="49"/>
  <c r="H164" i="49"/>
  <c r="H167" i="49" s="1"/>
  <c r="H168" i="49" s="1"/>
  <c r="R166" i="49"/>
  <c r="R176" i="49"/>
  <c r="H20" i="53"/>
  <c r="H23" i="53" s="1"/>
  <c r="R22" i="53"/>
  <c r="R32" i="53"/>
  <c r="R35" i="53" s="1"/>
  <c r="R46" i="53"/>
  <c r="R70" i="53"/>
  <c r="H82" i="53"/>
  <c r="H94" i="53"/>
  <c r="L104" i="53"/>
  <c r="H106" i="53"/>
  <c r="R116" i="53"/>
  <c r="R119" i="53" s="1"/>
  <c r="R128" i="53"/>
  <c r="R131" i="53" s="1"/>
  <c r="R142" i="53"/>
  <c r="L152" i="53"/>
  <c r="L155" i="53" s="1"/>
  <c r="H154" i="53"/>
  <c r="R154" i="53"/>
  <c r="L164" i="53"/>
  <c r="H166" i="53"/>
  <c r="L178" i="53"/>
  <c r="R20" i="55"/>
  <c r="R23" i="55" s="1"/>
  <c r="R22" i="55"/>
  <c r="H56" i="55"/>
  <c r="H59" i="55" s="1"/>
  <c r="H58" i="55"/>
  <c r="L68" i="55"/>
  <c r="L80" i="55"/>
  <c r="R92" i="55"/>
  <c r="R95" i="55" s="1"/>
  <c r="L94" i="55"/>
  <c r="H104" i="55"/>
  <c r="H107" i="55" s="1"/>
  <c r="R104" i="55"/>
  <c r="R107" i="55" s="1"/>
  <c r="H106" i="55"/>
  <c r="R130" i="55"/>
  <c r="H140" i="55"/>
  <c r="H143" i="55" s="1"/>
  <c r="H166" i="55"/>
  <c r="R166" i="55"/>
  <c r="H176" i="55"/>
  <c r="U71" i="56"/>
  <c r="U72" i="56" s="1"/>
  <c r="H80" i="56"/>
  <c r="H83" i="56" s="1"/>
  <c r="L94" i="56"/>
  <c r="R104" i="56"/>
  <c r="R107" i="56" s="1"/>
  <c r="R130" i="56"/>
  <c r="H140" i="56"/>
  <c r="T140" i="56"/>
  <c r="T143" i="56" s="1"/>
  <c r="H152" i="56"/>
  <c r="L176" i="56"/>
  <c r="L179" i="56" s="1"/>
  <c r="L152" i="59"/>
  <c r="L155" i="59" s="1"/>
  <c r="T59" i="51"/>
  <c r="T60" i="51" s="1"/>
  <c r="T61" i="51" s="1"/>
  <c r="T71" i="39"/>
  <c r="T72" i="39" s="1"/>
  <c r="T73" i="39" s="1"/>
  <c r="H176" i="39"/>
  <c r="H179" i="39" s="1"/>
  <c r="L178" i="39"/>
  <c r="L32" i="51"/>
  <c r="L35" i="51" s="1"/>
  <c r="L34" i="51"/>
  <c r="R44" i="51"/>
  <c r="R47" i="51" s="1"/>
  <c r="R46" i="51"/>
  <c r="H56" i="51"/>
  <c r="H59" i="51" s="1"/>
  <c r="H58" i="51"/>
  <c r="L68" i="51"/>
  <c r="H70" i="51"/>
  <c r="R80" i="51"/>
  <c r="R83" i="51" s="1"/>
  <c r="H92" i="51"/>
  <c r="L104" i="51"/>
  <c r="L107" i="51" s="1"/>
  <c r="H106" i="51"/>
  <c r="H116" i="51"/>
  <c r="H119" i="51" s="1"/>
  <c r="R118" i="51"/>
  <c r="L128" i="51"/>
  <c r="L131" i="51" s="1"/>
  <c r="L132" i="51" s="1"/>
  <c r="H130" i="51"/>
  <c r="H142" i="51"/>
  <c r="R166" i="51"/>
  <c r="L176" i="51"/>
  <c r="L179" i="51" s="1"/>
  <c r="H178" i="51"/>
  <c r="H20" i="52"/>
  <c r="H23" i="52" s="1"/>
  <c r="L22" i="52"/>
  <c r="L32" i="52"/>
  <c r="L35" i="52" s="1"/>
  <c r="L36" i="52" s="1"/>
  <c r="L44" i="52"/>
  <c r="L47" i="52" s="1"/>
  <c r="L48" i="52" s="1"/>
  <c r="H46" i="52"/>
  <c r="H56" i="52"/>
  <c r="R58" i="52"/>
  <c r="H68" i="52"/>
  <c r="H71" i="52" s="1"/>
  <c r="R70" i="52"/>
  <c r="H80" i="52"/>
  <c r="H83" i="52" s="1"/>
  <c r="L82" i="52"/>
  <c r="L92" i="52"/>
  <c r="R104" i="52"/>
  <c r="R118" i="52"/>
  <c r="R128" i="52"/>
  <c r="R131" i="52" s="1"/>
  <c r="L130" i="52"/>
  <c r="T130" i="52"/>
  <c r="R140" i="52"/>
  <c r="R143" i="52" s="1"/>
  <c r="H154" i="52"/>
  <c r="R166" i="52"/>
  <c r="R176" i="52"/>
  <c r="R20" i="49"/>
  <c r="L22" i="49"/>
  <c r="H34" i="49"/>
  <c r="H44" i="49"/>
  <c r="H47" i="49" s="1"/>
  <c r="H48" i="49" s="1"/>
  <c r="R46" i="49"/>
  <c r="L56" i="49"/>
  <c r="H58" i="49"/>
  <c r="R68" i="49"/>
  <c r="L70" i="49"/>
  <c r="T70" i="49"/>
  <c r="L80" i="49"/>
  <c r="T80" i="49"/>
  <c r="T83" i="49" s="1"/>
  <c r="R94" i="49"/>
  <c r="L104" i="49"/>
  <c r="H106" i="49"/>
  <c r="R116" i="49"/>
  <c r="R119" i="49" s="1"/>
  <c r="H128" i="49"/>
  <c r="R130" i="49"/>
  <c r="R140" i="49"/>
  <c r="R143" i="49" s="1"/>
  <c r="L142" i="49"/>
  <c r="L152" i="49"/>
  <c r="H154" i="49"/>
  <c r="R164" i="49"/>
  <c r="R167" i="49" s="1"/>
  <c r="L166" i="49"/>
  <c r="T166" i="49"/>
  <c r="L176" i="49"/>
  <c r="L179" i="49" s="1"/>
  <c r="H178" i="49"/>
  <c r="R20" i="53"/>
  <c r="L22" i="53"/>
  <c r="L32" i="53"/>
  <c r="L35" i="53" s="1"/>
  <c r="H34" i="53"/>
  <c r="H44" i="53"/>
  <c r="H47" i="53" s="1"/>
  <c r="H48" i="53" s="1"/>
  <c r="H49" i="53" s="1"/>
  <c r="H50" i="53" s="1"/>
  <c r="L46" i="53"/>
  <c r="H68" i="53"/>
  <c r="H71" i="53" s="1"/>
  <c r="L70" i="53"/>
  <c r="T82" i="53"/>
  <c r="L92" i="53"/>
  <c r="L95" i="53" s="1"/>
  <c r="R94" i="53"/>
  <c r="L116" i="53"/>
  <c r="L119" i="53" s="1"/>
  <c r="H118" i="53"/>
  <c r="R118" i="53"/>
  <c r="L128" i="53"/>
  <c r="L131" i="53" s="1"/>
  <c r="L132" i="53" s="1"/>
  <c r="H130" i="53"/>
  <c r="L142" i="53"/>
  <c r="L20" i="55"/>
  <c r="L22" i="55"/>
  <c r="R34" i="55"/>
  <c r="H44" i="55"/>
  <c r="R56" i="55"/>
  <c r="R59" i="55" s="1"/>
  <c r="R58" i="55"/>
  <c r="H70" i="55"/>
  <c r="R82" i="55"/>
  <c r="L92" i="55"/>
  <c r="H116" i="55"/>
  <c r="H119" i="55" s="1"/>
  <c r="H118" i="55"/>
  <c r="H128" i="55"/>
  <c r="L130" i="55"/>
  <c r="R140" i="55"/>
  <c r="R143" i="55" s="1"/>
  <c r="H142" i="55"/>
  <c r="R142" i="55"/>
  <c r="H164" i="55"/>
  <c r="H167" i="55" s="1"/>
  <c r="R164" i="55"/>
  <c r="H20" i="56"/>
  <c r="H23" i="56" s="1"/>
  <c r="L22" i="56"/>
  <c r="R46" i="56"/>
  <c r="L70" i="56"/>
  <c r="R32" i="59"/>
  <c r="H164" i="59"/>
  <c r="H167" i="59" s="1"/>
  <c r="U176" i="59"/>
  <c r="U179" i="59" s="1"/>
  <c r="U180" i="59" s="1"/>
  <c r="U34" i="60"/>
  <c r="U44" i="60"/>
  <c r="U47" i="60" s="1"/>
  <c r="U46" i="60"/>
  <c r="U56" i="60"/>
  <c r="U59" i="60" s="1"/>
  <c r="U80" i="60"/>
  <c r="U83" i="60" s="1"/>
  <c r="U118" i="60"/>
  <c r="U154" i="60"/>
  <c r="U164" i="60"/>
  <c r="U167" i="60" s="1"/>
  <c r="U168" i="60" s="1"/>
  <c r="U70" i="58"/>
  <c r="T166" i="58"/>
  <c r="H140" i="57"/>
  <c r="H143" i="57" s="1"/>
  <c r="H104" i="58"/>
  <c r="H107" i="58" s="1"/>
  <c r="R142" i="57"/>
  <c r="R164" i="60"/>
  <c r="U59" i="49"/>
  <c r="U60" i="49" s="1"/>
  <c r="U61" i="49" s="1"/>
  <c r="U62" i="49" s="1"/>
  <c r="U179" i="56"/>
  <c r="U180" i="56" s="1"/>
  <c r="U35" i="59"/>
  <c r="U36" i="59" s="1"/>
  <c r="U95" i="59"/>
  <c r="U96" i="59" s="1"/>
  <c r="U97" i="59" s="1"/>
  <c r="U98" i="59" s="1"/>
  <c r="H118" i="57"/>
  <c r="U142" i="58"/>
  <c r="U83" i="59"/>
  <c r="U84" i="59" s="1"/>
  <c r="U85" i="59" s="1"/>
  <c r="P128" i="58"/>
  <c r="G142" i="58"/>
  <c r="G80" i="58"/>
  <c r="G83" i="58" s="1"/>
  <c r="G56" i="58"/>
  <c r="G20" i="58"/>
  <c r="G23" i="58" s="1"/>
  <c r="G178" i="57"/>
  <c r="G164" i="57"/>
  <c r="G167" i="57" s="1"/>
  <c r="G92" i="57"/>
  <c r="G95" i="57" s="1"/>
  <c r="G70" i="57"/>
  <c r="G34" i="57"/>
  <c r="G164" i="60"/>
  <c r="G167" i="60" s="1"/>
  <c r="G142" i="60"/>
  <c r="G130" i="60"/>
  <c r="G116" i="60"/>
  <c r="G119" i="60" s="1"/>
  <c r="G120" i="60" s="1"/>
  <c r="G104" i="60"/>
  <c r="G107" i="60" s="1"/>
  <c r="G108" i="60" s="1"/>
  <c r="G109" i="60" s="1"/>
  <c r="G82" i="60"/>
  <c r="G70" i="60"/>
  <c r="G58" i="60"/>
  <c r="G58" i="58"/>
  <c r="G152" i="57"/>
  <c r="G155" i="57" s="1"/>
  <c r="G82" i="57"/>
  <c r="G68" i="57"/>
  <c r="G71" i="57" s="1"/>
  <c r="G152" i="60"/>
  <c r="G140" i="60"/>
  <c r="G143" i="60" s="1"/>
  <c r="G128" i="60"/>
  <c r="G92" i="60"/>
  <c r="G95" i="60" s="1"/>
  <c r="G96" i="60" s="1"/>
  <c r="G97" i="60" s="1"/>
  <c r="P166" i="58"/>
  <c r="U118" i="58"/>
  <c r="U106" i="58"/>
  <c r="K94" i="58"/>
  <c r="U82" i="58"/>
  <c r="K58" i="58"/>
  <c r="U44" i="58"/>
  <c r="U34" i="58"/>
  <c r="P22" i="58"/>
  <c r="K166" i="57"/>
  <c r="U130" i="57"/>
  <c r="U128" i="57"/>
  <c r="U106" i="57"/>
  <c r="K82" i="57"/>
  <c r="U70" i="57"/>
  <c r="K68" i="57"/>
  <c r="U46" i="57"/>
  <c r="U22" i="57"/>
  <c r="U176" i="60"/>
  <c r="U179" i="60" s="1"/>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T167" i="57" s="1"/>
  <c r="K154" i="57"/>
  <c r="P130" i="57"/>
  <c r="P128" i="57"/>
  <c r="P131" i="57" s="1"/>
  <c r="P106" i="57"/>
  <c r="U92" i="57"/>
  <c r="T70" i="57"/>
  <c r="P46" i="57"/>
  <c r="U34" i="57"/>
  <c r="P22" i="57"/>
  <c r="P176" i="60"/>
  <c r="P179" i="60" s="1"/>
  <c r="K166" i="60"/>
  <c r="P154" i="60"/>
  <c r="U152" i="60"/>
  <c r="U155" i="60" s="1"/>
  <c r="U140" i="60"/>
  <c r="U143" i="60" s="1"/>
  <c r="P130" i="60"/>
  <c r="U128" i="60"/>
  <c r="U131" i="60" s="1"/>
  <c r="P118" i="60"/>
  <c r="P106" i="60"/>
  <c r="P94" i="60"/>
  <c r="U92" i="60"/>
  <c r="U95" i="60" s="1"/>
  <c r="Q104" i="58"/>
  <c r="Q68" i="58"/>
  <c r="Q71" i="58" s="1"/>
  <c r="Q32" i="58"/>
  <c r="Q35" i="58" s="1"/>
  <c r="Q154" i="57"/>
  <c r="Q152" i="57"/>
  <c r="Q155" i="57" s="1"/>
  <c r="Q116" i="57"/>
  <c r="Q119" i="57" s="1"/>
  <c r="Q32" i="57"/>
  <c r="Q35" i="57" s="1"/>
  <c r="Q154" i="60"/>
  <c r="Q130" i="60"/>
  <c r="Q118" i="60"/>
  <c r="Q106" i="60"/>
  <c r="Q94" i="60"/>
  <c r="Q106" i="58"/>
  <c r="Q92" i="58"/>
  <c r="Q95" i="58" s="1"/>
  <c r="Q44" i="58"/>
  <c r="Q47" i="58" s="1"/>
  <c r="Q142" i="57"/>
  <c r="Q80" i="57"/>
  <c r="Q58" i="57"/>
  <c r="Q44" i="57"/>
  <c r="Q47" i="57" s="1"/>
  <c r="Q20" i="57"/>
  <c r="Q164" i="60"/>
  <c r="Q142" i="60"/>
  <c r="Q116" i="60"/>
  <c r="Q119" i="60" s="1"/>
  <c r="Q104" i="60"/>
  <c r="Q107" i="60" s="1"/>
  <c r="Q82" i="60"/>
  <c r="V166" i="60"/>
  <c r="V178" i="60"/>
  <c r="V56" i="57"/>
  <c r="V68" i="57"/>
  <c r="V71" i="57" s="1"/>
  <c r="V72" i="57" s="1"/>
  <c r="V82" i="57"/>
  <c r="V118" i="57"/>
  <c r="V176" i="57"/>
  <c r="V179" i="57" s="1"/>
  <c r="V46" i="58"/>
  <c r="V56" i="58"/>
  <c r="V59" i="58" s="1"/>
  <c r="V60" i="58" s="1"/>
  <c r="V70" i="58"/>
  <c r="V128" i="58"/>
  <c r="V131" i="58" s="1"/>
  <c r="V166" i="58"/>
  <c r="V68" i="60"/>
  <c r="V71" i="60" s="1"/>
  <c r="V72" i="60" s="1"/>
  <c r="V73" i="60" s="1"/>
  <c r="V74" i="60" s="1"/>
  <c r="V92" i="60"/>
  <c r="V95" i="60" s="1"/>
  <c r="V96" i="60" s="1"/>
  <c r="V97" i="60" s="1"/>
  <c r="V98" i="60" s="1"/>
  <c r="V128" i="60"/>
  <c r="V131" i="60" s="1"/>
  <c r="V132" i="60" s="1"/>
  <c r="V140" i="60"/>
  <c r="V143" i="60" s="1"/>
  <c r="V144" i="60" s="1"/>
  <c r="V145" i="60" s="1"/>
  <c r="V146" i="60" s="1"/>
  <c r="V152" i="60"/>
  <c r="V155" i="60" s="1"/>
  <c r="V156" i="60" s="1"/>
  <c r="V157" i="60" s="1"/>
  <c r="V158" i="60" s="1"/>
  <c r="V20" i="57"/>
  <c r="V23" i="57" s="1"/>
  <c r="V34" i="57"/>
  <c r="V44" i="57"/>
  <c r="V47" i="57" s="1"/>
  <c r="V58" i="57"/>
  <c r="V80" i="57"/>
  <c r="V83" i="57" s="1"/>
  <c r="V92" i="57"/>
  <c r="V95" i="57" s="1"/>
  <c r="V164" i="57"/>
  <c r="V167" i="57" s="1"/>
  <c r="V178" i="57"/>
  <c r="V20" i="58"/>
  <c r="V23" i="58" s="1"/>
  <c r="V24" i="58" s="1"/>
  <c r="V92" i="58"/>
  <c r="V95" i="58" s="1"/>
  <c r="V152" i="58"/>
  <c r="V155" i="58" s="1"/>
  <c r="V154" i="58"/>
  <c r="V176" i="58"/>
  <c r="V179" i="58" s="1"/>
  <c r="U176" i="58"/>
  <c r="U179" i="58" s="1"/>
  <c r="U167" i="56"/>
  <c r="U168" i="56" s="1"/>
  <c r="U169" i="56" s="1"/>
  <c r="U83" i="56"/>
  <c r="U95" i="56"/>
  <c r="U96" i="56" s="1"/>
  <c r="U97" i="56" s="1"/>
  <c r="U98" i="56" s="1"/>
  <c r="U119" i="56"/>
  <c r="U143" i="56"/>
  <c r="U144" i="56" s="1"/>
  <c r="U145" i="56" s="1"/>
  <c r="U146" i="56" s="1"/>
  <c r="U131" i="57"/>
  <c r="U186" i="51"/>
  <c r="K65" i="45" s="1"/>
  <c r="U186" i="49"/>
  <c r="AB31" i="45" s="1"/>
  <c r="U186" i="53"/>
  <c r="AB65" i="45" s="1"/>
  <c r="U186" i="56"/>
  <c r="K50" i="45" s="1"/>
  <c r="U186" i="58"/>
  <c r="AB50" i="45" s="1"/>
  <c r="U59" i="59"/>
  <c r="U35" i="56"/>
  <c r="U36" i="56" s="1"/>
  <c r="U143" i="59"/>
  <c r="U184" i="49"/>
  <c r="AB29" i="45" s="1"/>
  <c r="U184" i="53"/>
  <c r="AB63" i="45" s="1"/>
  <c r="U184" i="51"/>
  <c r="K63" i="45" s="1"/>
  <c r="BJ63" i="45" s="1"/>
  <c r="U183" i="39"/>
  <c r="K28" i="45" s="1"/>
  <c r="BJ28" i="45" s="1"/>
  <c r="U183" i="53"/>
  <c r="AB62" i="45" s="1"/>
  <c r="T183" i="53"/>
  <c r="AA62" i="45" s="1"/>
  <c r="T183" i="51"/>
  <c r="J62" i="45" s="1"/>
  <c r="T184" i="39"/>
  <c r="J29" i="45" s="1"/>
  <c r="BI29" i="45" s="1"/>
  <c r="T184" i="49"/>
  <c r="AA29" i="45" s="1"/>
  <c r="T184" i="53"/>
  <c r="AA63" i="45" s="1"/>
  <c r="T186" i="56"/>
  <c r="J50" i="45" s="1"/>
  <c r="T186" i="60"/>
  <c r="AR50" i="45" s="1"/>
  <c r="T186" i="52"/>
  <c r="AR65" i="45" s="1"/>
  <c r="T186" i="51"/>
  <c r="J65" i="45" s="1"/>
  <c r="T187" i="51"/>
  <c r="J66" i="45" s="1"/>
  <c r="T187" i="55"/>
  <c r="J17" i="45" s="1"/>
  <c r="BI17" i="45" s="1"/>
  <c r="T187" i="39"/>
  <c r="J32" i="45" s="1"/>
  <c r="BI32" i="45" s="1"/>
  <c r="T187" i="49"/>
  <c r="AA32" i="45" s="1"/>
  <c r="T187" i="53"/>
  <c r="AA66" i="45" s="1"/>
  <c r="T187" i="56"/>
  <c r="J51" i="45" s="1"/>
  <c r="BI51" i="45" s="1"/>
  <c r="T187" i="57"/>
  <c r="AA17" i="45" s="1"/>
  <c r="T187" i="58"/>
  <c r="AA51" i="45" s="1"/>
  <c r="T187" i="52"/>
  <c r="AR66" i="45" s="1"/>
  <c r="G140" i="58"/>
  <c r="G143" i="58" s="1"/>
  <c r="K154" i="58"/>
  <c r="H152" i="60"/>
  <c r="H155" i="60" s="1"/>
  <c r="L80" i="57"/>
  <c r="R128" i="58"/>
  <c r="R131" i="58" s="1"/>
  <c r="L56" i="59"/>
  <c r="L59" i="59" s="1"/>
  <c r="H70" i="59"/>
  <c r="R94" i="59"/>
  <c r="R106" i="59"/>
  <c r="L116" i="59"/>
  <c r="H128" i="59"/>
  <c r="H131" i="59" s="1"/>
  <c r="L142" i="59"/>
  <c r="H154" i="59"/>
  <c r="L166" i="59"/>
  <c r="R20" i="60"/>
  <c r="H22" i="60"/>
  <c r="H70" i="60"/>
  <c r="R106" i="60"/>
  <c r="H142" i="60"/>
  <c r="L178" i="60"/>
  <c r="H32" i="57"/>
  <c r="H35" i="57" s="1"/>
  <c r="L44" i="57"/>
  <c r="L47" i="57" s="1"/>
  <c r="R68" i="57"/>
  <c r="R71" i="57" s="1"/>
  <c r="R34" i="58"/>
  <c r="L44" i="58"/>
  <c r="L47" i="58" s="1"/>
  <c r="H46" i="58"/>
  <c r="L56" i="58"/>
  <c r="L59" i="58" s="1"/>
  <c r="L152" i="56"/>
  <c r="L155" i="56" s="1"/>
  <c r="R166" i="56"/>
  <c r="H176" i="56"/>
  <c r="H179" i="56" s="1"/>
  <c r="H34" i="59"/>
  <c r="H58" i="59"/>
  <c r="R80" i="59"/>
  <c r="H82" i="59"/>
  <c r="H118" i="59"/>
  <c r="L130" i="59"/>
  <c r="H152" i="59"/>
  <c r="H155" i="59" s="1"/>
  <c r="H156" i="59" s="1"/>
  <c r="H157" i="59" s="1"/>
  <c r="L164" i="59"/>
  <c r="H178" i="59"/>
  <c r="R32" i="60"/>
  <c r="H34" i="60"/>
  <c r="L46" i="60"/>
  <c r="H92" i="60"/>
  <c r="H95" i="60" s="1"/>
  <c r="L128" i="60"/>
  <c r="R166" i="60"/>
  <c r="R176" i="60"/>
  <c r="R179" i="60" s="1"/>
  <c r="H116" i="57"/>
  <c r="H119" i="57" s="1"/>
  <c r="H120" i="57" s="1"/>
  <c r="R154" i="57"/>
  <c r="R164" i="57"/>
  <c r="R167" i="57" s="1"/>
  <c r="L140" i="56"/>
  <c r="L143" i="56" s="1"/>
  <c r="R154" i="56"/>
  <c r="H164" i="56"/>
  <c r="H167" i="56" s="1"/>
  <c r="H22" i="59"/>
  <c r="R44" i="59"/>
  <c r="R47" i="59" s="1"/>
  <c r="R48" i="59" s="1"/>
  <c r="H56" i="59"/>
  <c r="R68" i="59"/>
  <c r="R71" i="59" s="1"/>
  <c r="L70" i="59"/>
  <c r="R92" i="59"/>
  <c r="R95" i="59" s="1"/>
  <c r="R104" i="59"/>
  <c r="R107" i="59" s="1"/>
  <c r="H116" i="59"/>
  <c r="L128" i="59"/>
  <c r="L131" i="59" s="1"/>
  <c r="R140" i="59"/>
  <c r="R143" i="59" s="1"/>
  <c r="H142" i="59"/>
  <c r="L154" i="59"/>
  <c r="H166" i="59"/>
  <c r="L22" i="60"/>
  <c r="R44" i="60"/>
  <c r="R47" i="60" s="1"/>
  <c r="H68" i="60"/>
  <c r="H71" i="60" s="1"/>
  <c r="L82" i="60"/>
  <c r="R104" i="60"/>
  <c r="R107" i="60" s="1"/>
  <c r="H140" i="60"/>
  <c r="L20" i="57"/>
  <c r="R104" i="57"/>
  <c r="R107" i="57" s="1"/>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83" i="48" s="1"/>
  <c r="W92" i="48"/>
  <c r="W32" i="48"/>
  <c r="W56" i="48"/>
  <c r="W68" i="48"/>
  <c r="W130" i="48"/>
  <c r="W142" i="48"/>
  <c r="W152" i="48"/>
  <c r="W44" i="48"/>
  <c r="W82" i="48"/>
  <c r="W116" i="48"/>
  <c r="W94" i="48"/>
  <c r="W104" i="48"/>
  <c r="W107" i="48" s="1"/>
  <c r="W128" i="48"/>
  <c r="W140" i="48"/>
  <c r="W154" i="48"/>
  <c r="W20" i="48"/>
  <c r="W118" i="48"/>
  <c r="W166" i="48"/>
  <c r="W178" i="48"/>
  <c r="W106" i="48"/>
  <c r="W176" i="48"/>
  <c r="W164" i="48"/>
  <c r="W166" i="73"/>
  <c r="W118" i="73"/>
  <c r="W154" i="73"/>
  <c r="W106" i="73"/>
  <c r="W70" i="73"/>
  <c r="W142" i="73"/>
  <c r="W94" i="73"/>
  <c r="W58" i="73"/>
  <c r="W46" i="73"/>
  <c r="W178" i="72"/>
  <c r="W130" i="72"/>
  <c r="W82" i="72"/>
  <c r="W34" i="72"/>
  <c r="W82" i="73"/>
  <c r="W166" i="72"/>
  <c r="W118" i="72"/>
  <c r="W70" i="72"/>
  <c r="W22" i="72"/>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67" i="73" s="1"/>
  <c r="W116" i="73"/>
  <c r="W152" i="72"/>
  <c r="W155" i="72" s="1"/>
  <c r="W140" i="72"/>
  <c r="W116" i="72"/>
  <c r="W116" i="71"/>
  <c r="W80" i="71"/>
  <c r="W56" i="71"/>
  <c r="W20" i="71"/>
  <c r="W104" i="73"/>
  <c r="W80" i="73"/>
  <c r="W68" i="73"/>
  <c r="W32" i="73"/>
  <c r="W20" i="73"/>
  <c r="W176" i="72"/>
  <c r="W179" i="72" s="1"/>
  <c r="W164" i="72"/>
  <c r="W68" i="72"/>
  <c r="W56" i="72"/>
  <c r="W44" i="72"/>
  <c r="W47" i="72" s="1"/>
  <c r="W20" i="72"/>
  <c r="W152" i="71"/>
  <c r="W104" i="71"/>
  <c r="W107" i="71" s="1"/>
  <c r="W108" i="71" s="1"/>
  <c r="W92" i="71"/>
  <c r="W95" i="71" s="1"/>
  <c r="W44" i="71"/>
  <c r="W176" i="70"/>
  <c r="W164" i="70"/>
  <c r="W152" i="70"/>
  <c r="W128" i="72"/>
  <c r="W80" i="72"/>
  <c r="W164" i="71"/>
  <c r="W116" i="70"/>
  <c r="W92" i="70"/>
  <c r="W32" i="70"/>
  <c r="W20" i="70"/>
  <c r="W140" i="69"/>
  <c r="W128" i="69"/>
  <c r="W56" i="69"/>
  <c r="W176" i="68"/>
  <c r="W179" i="68" s="1"/>
  <c r="W140" i="68"/>
  <c r="W128" i="68"/>
  <c r="W116" i="68"/>
  <c r="W104" i="68"/>
  <c r="W92" i="68"/>
  <c r="W80" i="68"/>
  <c r="W68" i="68"/>
  <c r="W56" i="68"/>
  <c r="W68" i="70"/>
  <c r="W44" i="69"/>
  <c r="W176" i="69"/>
  <c r="W20" i="69"/>
  <c r="W32" i="68"/>
  <c r="W20" i="68"/>
  <c r="W152" i="73"/>
  <c r="W56" i="73"/>
  <c r="W44" i="73"/>
  <c r="W92" i="72"/>
  <c r="W140" i="71"/>
  <c r="W32" i="71"/>
  <c r="W140" i="70"/>
  <c r="W44" i="70"/>
  <c r="W104" i="69"/>
  <c r="W92" i="69"/>
  <c r="W80" i="69"/>
  <c r="W68" i="69"/>
  <c r="W71" i="69" s="1"/>
  <c r="W176" i="71"/>
  <c r="W179" i="71" s="1"/>
  <c r="W128" i="70"/>
  <c r="W164" i="69"/>
  <c r="W32" i="69"/>
  <c r="W128" i="73"/>
  <c r="W128" i="71"/>
  <c r="W68" i="71"/>
  <c r="W116" i="69"/>
  <c r="W140" i="73"/>
  <c r="W92" i="73"/>
  <c r="W104" i="72"/>
  <c r="W107" i="72" s="1"/>
  <c r="W32" i="72"/>
  <c r="W56" i="70"/>
  <c r="W152" i="69"/>
  <c r="W152" i="68"/>
  <c r="W44" i="68"/>
  <c r="W176" i="73"/>
  <c r="W179" i="73" s="1"/>
  <c r="W180" i="73" s="1"/>
  <c r="W104" i="70"/>
  <c r="W80" i="70"/>
  <c r="W164" i="68"/>
  <c r="L154" i="55"/>
  <c r="L164" i="55"/>
  <c r="L166" i="55"/>
  <c r="R176" i="55"/>
  <c r="R179" i="55" s="1"/>
  <c r="L178" i="55"/>
  <c r="R20" i="56"/>
  <c r="R22" i="56"/>
  <c r="H32" i="56"/>
  <c r="H35" i="56" s="1"/>
  <c r="H34" i="56"/>
  <c r="H44" i="56"/>
  <c r="H46" i="56"/>
  <c r="H56" i="56"/>
  <c r="H59" i="56" s="1"/>
  <c r="H58" i="56"/>
  <c r="L82" i="56"/>
  <c r="L104" i="56"/>
  <c r="H116" i="56"/>
  <c r="H119" i="56" s="1"/>
  <c r="H118" i="56"/>
  <c r="H128" i="56"/>
  <c r="H131" i="56" s="1"/>
  <c r="H130" i="56"/>
  <c r="L142" i="56"/>
  <c r="R152" i="56"/>
  <c r="R155" i="56" s="1"/>
  <c r="H154" i="56"/>
  <c r="L166" i="56"/>
  <c r="R176" i="56"/>
  <c r="R179" i="56" s="1"/>
  <c r="H178" i="56"/>
  <c r="L20" i="59"/>
  <c r="H32" i="59"/>
  <c r="R34" i="59"/>
  <c r="L44" i="59"/>
  <c r="L46" i="59"/>
  <c r="H68" i="59"/>
  <c r="H71" i="59" s="1"/>
  <c r="R70" i="59"/>
  <c r="L80" i="59"/>
  <c r="L83" i="59" s="1"/>
  <c r="R82" i="59"/>
  <c r="L92" i="59"/>
  <c r="L94" i="59"/>
  <c r="L104" i="59"/>
  <c r="L106" i="59"/>
  <c r="L140" i="59"/>
  <c r="R142" i="59"/>
  <c r="R152" i="59"/>
  <c r="R155" i="59" s="1"/>
  <c r="R154" i="59"/>
  <c r="R164" i="59"/>
  <c r="R166" i="59"/>
  <c r="L176" i="59"/>
  <c r="L20" i="60"/>
  <c r="R22" i="60"/>
  <c r="L32" i="60"/>
  <c r="L35" i="60" s="1"/>
  <c r="R34" i="60"/>
  <c r="L44" i="60"/>
  <c r="H56" i="60"/>
  <c r="H59" i="60" s="1"/>
  <c r="H58" i="60"/>
  <c r="R68" i="60"/>
  <c r="R71" i="60" s="1"/>
  <c r="R70" i="60"/>
  <c r="H80" i="60"/>
  <c r="R92" i="60"/>
  <c r="R95" i="60" s="1"/>
  <c r="H94" i="60"/>
  <c r="L104" i="60"/>
  <c r="L106" i="60"/>
  <c r="H116" i="60"/>
  <c r="H119" i="60" s="1"/>
  <c r="H118" i="60"/>
  <c r="R140" i="60"/>
  <c r="R142" i="60"/>
  <c r="R152" i="60"/>
  <c r="R155" i="60" s="1"/>
  <c r="H154" i="60"/>
  <c r="L164" i="60"/>
  <c r="L167" i="60" s="1"/>
  <c r="L166" i="60"/>
  <c r="L32" i="57"/>
  <c r="R56" i="57"/>
  <c r="R59" i="57" s="1"/>
  <c r="R58" i="57"/>
  <c r="R82" i="57"/>
  <c r="R94" i="57"/>
  <c r="H104" i="57"/>
  <c r="H107" i="57" s="1"/>
  <c r="L116" i="57"/>
  <c r="L119" i="57" s="1"/>
  <c r="L120" i="57" s="1"/>
  <c r="L118" i="57"/>
  <c r="R128" i="57"/>
  <c r="R131" i="57" s="1"/>
  <c r="L140" i="57"/>
  <c r="L143" i="57" s="1"/>
  <c r="H142" i="57"/>
  <c r="L152" i="57"/>
  <c r="L155" i="57" s="1"/>
  <c r="R58" i="58"/>
  <c r="R70" i="58"/>
  <c r="L80" i="58"/>
  <c r="L83" i="58" s="1"/>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H46" i="60"/>
  <c r="R56" i="60"/>
  <c r="R59" i="60" s="1"/>
  <c r="R58" i="60"/>
  <c r="L68" i="60"/>
  <c r="L70" i="60"/>
  <c r="R80" i="60"/>
  <c r="H82" i="60"/>
  <c r="L92" i="60"/>
  <c r="L95" i="60" s="1"/>
  <c r="R94" i="60"/>
  <c r="R116" i="60"/>
  <c r="R119" i="60" s="1"/>
  <c r="R118" i="60"/>
  <c r="H128" i="60"/>
  <c r="H131" i="60" s="1"/>
  <c r="H130" i="60"/>
  <c r="L140" i="60"/>
  <c r="L142" i="60"/>
  <c r="L152" i="60"/>
  <c r="L155" i="60" s="1"/>
  <c r="R154" i="60"/>
  <c r="R178" i="60"/>
  <c r="R20" i="57"/>
  <c r="R23" i="57" s="1"/>
  <c r="R34" i="57"/>
  <c r="R44" i="57"/>
  <c r="R47" i="57" s="1"/>
  <c r="H56" i="57"/>
  <c r="H58" i="57"/>
  <c r="R70" i="57"/>
  <c r="R80" i="57"/>
  <c r="R83" i="57" s="1"/>
  <c r="H94" i="57"/>
  <c r="L104" i="57"/>
  <c r="R130" i="57"/>
  <c r="L142" i="57"/>
  <c r="H34" i="58"/>
  <c r="R68" i="58"/>
  <c r="R71" i="58" s="1"/>
  <c r="R104" i="58"/>
  <c r="R107" i="58" s="1"/>
  <c r="R106" i="58"/>
  <c r="R116" i="58"/>
  <c r="R119" i="58" s="1"/>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L32" i="56"/>
  <c r="L34" i="56"/>
  <c r="L44" i="56"/>
  <c r="L46" i="56"/>
  <c r="L56" i="56"/>
  <c r="L59" i="56" s="1"/>
  <c r="L58" i="56"/>
  <c r="R68" i="56"/>
  <c r="R71" i="56" s="1"/>
  <c r="R70" i="56"/>
  <c r="R80" i="56"/>
  <c r="H82" i="56"/>
  <c r="R92" i="56"/>
  <c r="R95" i="56" s="1"/>
  <c r="R94" i="56"/>
  <c r="H104" i="56"/>
  <c r="H107" i="56" s="1"/>
  <c r="R106" i="56"/>
  <c r="L116" i="56"/>
  <c r="L118" i="56"/>
  <c r="L128" i="56"/>
  <c r="L131" i="56" s="1"/>
  <c r="L130" i="56"/>
  <c r="R140" i="56"/>
  <c r="R143" i="56" s="1"/>
  <c r="R144" i="56" s="1"/>
  <c r="H142" i="56"/>
  <c r="L154" i="56"/>
  <c r="R164" i="56"/>
  <c r="R167" i="56" s="1"/>
  <c r="H166" i="56"/>
  <c r="L178" i="56"/>
  <c r="H20" i="59"/>
  <c r="R22" i="59"/>
  <c r="R35" i="59"/>
  <c r="L32" i="59"/>
  <c r="H44" i="59"/>
  <c r="H47" i="59" s="1"/>
  <c r="H46" i="59"/>
  <c r="R56" i="59"/>
  <c r="R59" i="59" s="1"/>
  <c r="R58" i="59"/>
  <c r="L68" i="59"/>
  <c r="H80" i="59"/>
  <c r="H83" i="59" s="1"/>
  <c r="H92" i="59"/>
  <c r="H95" i="59" s="1"/>
  <c r="H94" i="59"/>
  <c r="H104" i="59"/>
  <c r="H107" i="59" s="1"/>
  <c r="H106" i="59"/>
  <c r="R116" i="59"/>
  <c r="R118" i="59"/>
  <c r="R128" i="59"/>
  <c r="R130" i="59"/>
  <c r="H140" i="59"/>
  <c r="H143" i="59" s="1"/>
  <c r="H144" i="59" s="1"/>
  <c r="H176" i="59"/>
  <c r="H179" i="59" s="1"/>
  <c r="H180" i="59" s="1"/>
  <c r="H181" i="59" s="1"/>
  <c r="R178" i="59"/>
  <c r="H20" i="60"/>
  <c r="H32" i="60"/>
  <c r="H35" i="60" s="1"/>
  <c r="H44" i="60"/>
  <c r="H47" i="60" s="1"/>
  <c r="R46" i="60"/>
  <c r="L56" i="60"/>
  <c r="L59" i="60" s="1"/>
  <c r="L58" i="60"/>
  <c r="L80" i="60"/>
  <c r="L83" i="60" s="1"/>
  <c r="R82" i="60"/>
  <c r="L94" i="60"/>
  <c r="H104" i="60"/>
  <c r="H107" i="60" s="1"/>
  <c r="H106" i="60"/>
  <c r="L116" i="60"/>
  <c r="L118" i="60"/>
  <c r="R128" i="60"/>
  <c r="R131" i="60" s="1"/>
  <c r="R130" i="60"/>
  <c r="L154" i="60"/>
  <c r="H164" i="60"/>
  <c r="H167" i="60" s="1"/>
  <c r="H166" i="60"/>
  <c r="H178" i="60"/>
  <c r="H20" i="57"/>
  <c r="H23" i="57" s="1"/>
  <c r="R22" i="57"/>
  <c r="R32" i="57"/>
  <c r="R35" i="57" s="1"/>
  <c r="H44" i="57"/>
  <c r="R46" i="57"/>
  <c r="L56" i="57"/>
  <c r="L59" i="57" s="1"/>
  <c r="L58" i="57"/>
  <c r="H80" i="57"/>
  <c r="H83" i="57" s="1"/>
  <c r="R92" i="57"/>
  <c r="R95" i="57" s="1"/>
  <c r="L94" i="57"/>
  <c r="R106" i="57"/>
  <c r="R116" i="57"/>
  <c r="R119" i="57" s="1"/>
  <c r="R118" i="57"/>
  <c r="R140" i="57"/>
  <c r="R143"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20" i="72"/>
  <c r="V23" i="72" s="1"/>
  <c r="V92" i="71"/>
  <c r="V68" i="71"/>
  <c r="V71" i="71" s="1"/>
  <c r="V104" i="70"/>
  <c r="V80" i="70"/>
  <c r="V176" i="69"/>
  <c r="V116" i="69"/>
  <c r="V20" i="69"/>
  <c r="V164" i="68"/>
  <c r="V32" i="68"/>
  <c r="V20" i="68"/>
  <c r="V23" i="68" s="1"/>
  <c r="V104" i="68"/>
  <c r="V44" i="73"/>
  <c r="V92" i="72"/>
  <c r="V95"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T189" i="57"/>
  <c r="AA19" i="45" s="1"/>
  <c r="T189" i="55"/>
  <c r="J19" i="45" s="1"/>
  <c r="T189" i="59"/>
  <c r="AR19" i="45" s="1"/>
  <c r="T189" i="58"/>
  <c r="AA53" i="45" s="1"/>
  <c r="T189" i="51"/>
  <c r="J68" i="45" s="1"/>
  <c r="T189" i="39"/>
  <c r="J34" i="45" s="1"/>
  <c r="BI34" i="45" s="1"/>
  <c r="T189" i="52"/>
  <c r="AR68" i="45" s="1"/>
  <c r="T189" i="49"/>
  <c r="AA34" i="45" s="1"/>
  <c r="T189" i="53"/>
  <c r="AA68" i="45" s="1"/>
  <c r="BH13" i="45"/>
  <c r="BF47" i="45"/>
  <c r="BG47" i="45"/>
  <c r="BH47" i="45"/>
  <c r="BF13" i="45"/>
  <c r="U35" i="58"/>
  <c r="U47" i="58"/>
  <c r="V35" i="58"/>
  <c r="V36" i="58" s="1"/>
  <c r="U95" i="57"/>
  <c r="U131" i="59"/>
  <c r="U132" i="59" s="1"/>
  <c r="V47" i="59"/>
  <c r="V48" i="59" s="1"/>
  <c r="T95" i="59"/>
  <c r="T96" i="59" s="1"/>
  <c r="T97" i="59" s="1"/>
  <c r="T98" i="59" s="1"/>
  <c r="V72" i="59"/>
  <c r="V73" i="59" s="1"/>
  <c r="V186" i="59"/>
  <c r="AT16" i="45" s="1"/>
  <c r="P186" i="56"/>
  <c r="V47" i="55"/>
  <c r="V143" i="55"/>
  <c r="V155" i="55"/>
  <c r="V156" i="55" s="1"/>
  <c r="V157" i="55" s="1"/>
  <c r="J187" i="55"/>
  <c r="N187" i="55"/>
  <c r="F17" i="45" s="1"/>
  <c r="BE17" i="45" s="1"/>
  <c r="K187" i="55"/>
  <c r="C17" i="45" s="1"/>
  <c r="BB17" i="45" s="1"/>
  <c r="V95" i="55"/>
  <c r="V96" i="55" s="1"/>
  <c r="V107" i="55"/>
  <c r="V179" i="55"/>
  <c r="V180" i="55" s="1"/>
  <c r="V181" i="55" s="1"/>
  <c r="G187" i="55"/>
  <c r="V59" i="55"/>
  <c r="V60" i="55" s="1"/>
  <c r="V61" i="55" s="1"/>
  <c r="U59" i="53"/>
  <c r="U60" i="53" s="1"/>
  <c r="U61" i="53" s="1"/>
  <c r="G71" i="53"/>
  <c r="G72" i="53" s="1"/>
  <c r="G73" i="53" s="1"/>
  <c r="J183" i="53"/>
  <c r="N183" i="53"/>
  <c r="W62" i="45" s="1"/>
  <c r="K184" i="53"/>
  <c r="T63" i="45" s="1"/>
  <c r="H186" i="53"/>
  <c r="L186" i="53"/>
  <c r="U65" i="45" s="1"/>
  <c r="I187" i="53"/>
  <c r="M187" i="53"/>
  <c r="V66" i="45" s="1"/>
  <c r="U23" i="53"/>
  <c r="U24" i="53" s="1"/>
  <c r="U25" i="53" s="1"/>
  <c r="U26" i="53" s="1"/>
  <c r="R83" i="53"/>
  <c r="V59" i="49"/>
  <c r="V60" i="49" s="1"/>
  <c r="R183" i="49"/>
  <c r="Y28" i="45" s="1"/>
  <c r="U59" i="52"/>
  <c r="U95" i="52"/>
  <c r="J187" i="49"/>
  <c r="V35" i="49"/>
  <c r="U119" i="49"/>
  <c r="U120" i="49" s="1"/>
  <c r="U121" i="49" s="1"/>
  <c r="U122" i="49" s="1"/>
  <c r="U155" i="49"/>
  <c r="U156" i="49" s="1"/>
  <c r="U157" i="49" s="1"/>
  <c r="U95" i="49"/>
  <c r="V107" i="52"/>
  <c r="V108" i="52" s="1"/>
  <c r="V155" i="52"/>
  <c r="V156" i="52" s="1"/>
  <c r="U186" i="52"/>
  <c r="AS65" i="45" s="1"/>
  <c r="T131" i="52"/>
  <c r="U107" i="39"/>
  <c r="R183" i="51"/>
  <c r="H62" i="45" s="1"/>
  <c r="U71" i="51"/>
  <c r="U72" i="51" s="1"/>
  <c r="V95" i="51"/>
  <c r="V96" i="51" s="1"/>
  <c r="S183" i="51"/>
  <c r="I62" i="45" s="1"/>
  <c r="V71" i="51"/>
  <c r="V72" i="51" s="1"/>
  <c r="U23" i="51"/>
  <c r="I186" i="51"/>
  <c r="M186" i="51"/>
  <c r="E65" i="45" s="1"/>
  <c r="J187" i="51"/>
  <c r="N187" i="51"/>
  <c r="F66" i="45" s="1"/>
  <c r="U59" i="39"/>
  <c r="U60" i="39" s="1"/>
  <c r="U155" i="39"/>
  <c r="M187" i="39"/>
  <c r="E32" i="45" s="1"/>
  <c r="BD32" i="45" s="1"/>
  <c r="J186" i="39"/>
  <c r="N186" i="39"/>
  <c r="F31" i="45" s="1"/>
  <c r="BE31" i="45" s="1"/>
  <c r="U47" i="39"/>
  <c r="U48" i="39" s="1"/>
  <c r="I187" i="39"/>
  <c r="U167" i="39"/>
  <c r="U168" i="39" s="1"/>
  <c r="U169" i="39" s="1"/>
  <c r="R189" i="53"/>
  <c r="Y68" i="45" s="1"/>
  <c r="R189" i="52"/>
  <c r="AP68" i="45" s="1"/>
  <c r="Q189" i="59"/>
  <c r="AO19" i="45" s="1"/>
  <c r="R189" i="51"/>
  <c r="H68" i="45" s="1"/>
  <c r="R189" i="59"/>
  <c r="AP19" i="45" s="1"/>
  <c r="R189" i="57"/>
  <c r="Y19" i="45" s="1"/>
  <c r="S189" i="39"/>
  <c r="I34" i="45" s="1"/>
  <c r="BH34" i="45" s="1"/>
  <c r="S189" i="51"/>
  <c r="I68" i="45" s="1"/>
  <c r="Q189" i="53"/>
  <c r="X68" i="45" s="1"/>
  <c r="S189" i="58"/>
  <c r="Z53" i="45" s="1"/>
  <c r="S187" i="53"/>
  <c r="Z66" i="45" s="1"/>
  <c r="S187" i="55"/>
  <c r="I17" i="45" s="1"/>
  <c r="BH17" i="45" s="1"/>
  <c r="S187" i="49"/>
  <c r="Z32" i="45" s="1"/>
  <c r="S187" i="57"/>
  <c r="Z17" i="45" s="1"/>
  <c r="S187" i="56"/>
  <c r="I51" i="45" s="1"/>
  <c r="BH51" i="45" s="1"/>
  <c r="S187" i="51"/>
  <c r="I66" i="45" s="1"/>
  <c r="S187" i="39"/>
  <c r="I32" i="45" s="1"/>
  <c r="BH32" i="45" s="1"/>
  <c r="S184" i="53"/>
  <c r="Z63" i="45" s="1"/>
  <c r="S184" i="39"/>
  <c r="I29" i="45" s="1"/>
  <c r="BH29" i="45" s="1"/>
  <c r="S184" i="51"/>
  <c r="I63" i="45" s="1"/>
  <c r="BH63" i="45" s="1"/>
  <c r="S184" i="49"/>
  <c r="Z29" i="45" s="1"/>
  <c r="AQ28" i="45"/>
  <c r="S183" i="39"/>
  <c r="I28" i="45" s="1"/>
  <c r="S183" i="49"/>
  <c r="Z28" i="45" s="1"/>
  <c r="S187" i="52"/>
  <c r="AQ66" i="45" s="1"/>
  <c r="S186" i="51"/>
  <c r="I65" i="45" s="1"/>
  <c r="S186" i="52"/>
  <c r="AQ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06" i="49"/>
  <c r="T104" i="49"/>
  <c r="T107" i="49" s="1"/>
  <c r="T94" i="49"/>
  <c r="T92" i="49"/>
  <c r="T95"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46" i="49"/>
  <c r="T22" i="49"/>
  <c r="T94" i="52"/>
  <c r="T92" i="52"/>
  <c r="T95" i="52" s="1"/>
  <c r="T82" i="52"/>
  <c r="T80" i="52"/>
  <c r="T83" i="52" s="1"/>
  <c r="T58" i="52"/>
  <c r="T56" i="52"/>
  <c r="T59" i="52" s="1"/>
  <c r="T46" i="52"/>
  <c r="T44" i="52"/>
  <c r="T47" i="52" s="1"/>
  <c r="T34" i="52"/>
  <c r="T32" i="52"/>
  <c r="T35" i="52" s="1"/>
  <c r="T56" i="39"/>
  <c r="T59" i="39" s="1"/>
  <c r="T58" i="39"/>
  <c r="T92" i="39"/>
  <c r="T95" i="39" s="1"/>
  <c r="T94" i="39"/>
  <c r="J92" i="51"/>
  <c r="J95" i="51" s="1"/>
  <c r="T104" i="51"/>
  <c r="T107" i="51" s="1"/>
  <c r="T130" i="51"/>
  <c r="T106" i="52"/>
  <c r="T142" i="52"/>
  <c r="T178" i="52"/>
  <c r="T32" i="49"/>
  <c r="T35" i="49" s="1"/>
  <c r="T34" i="49"/>
  <c r="T118" i="49"/>
  <c r="T128" i="49"/>
  <c r="T130" i="49"/>
  <c r="T178" i="49"/>
  <c r="T34" i="53"/>
  <c r="T44" i="53"/>
  <c r="T47" i="53" s="1"/>
  <c r="T46" i="53"/>
  <c r="T94" i="53"/>
  <c r="T20" i="60"/>
  <c r="T23" i="60" s="1"/>
  <c r="T32" i="39"/>
  <c r="T35" i="39" s="1"/>
  <c r="T34" i="39"/>
  <c r="T116" i="39"/>
  <c r="T119" i="39" s="1"/>
  <c r="T118" i="39"/>
  <c r="T176" i="39"/>
  <c r="T179" i="39" s="1"/>
  <c r="T178" i="39"/>
  <c r="N68" i="51"/>
  <c r="N71" i="51" s="1"/>
  <c r="T68" i="51"/>
  <c r="T71" i="51" s="1"/>
  <c r="T70" i="51"/>
  <c r="T80" i="51"/>
  <c r="T83" i="51" s="1"/>
  <c r="T82" i="51"/>
  <c r="T128" i="51"/>
  <c r="T131" i="51" s="1"/>
  <c r="T166" i="51"/>
  <c r="T176" i="51"/>
  <c r="T179" i="51" s="1"/>
  <c r="T178" i="51"/>
  <c r="N104" i="52"/>
  <c r="T104" i="52"/>
  <c r="T107" i="52" s="1"/>
  <c r="T140" i="52"/>
  <c r="T143" i="52" s="1"/>
  <c r="T176" i="52"/>
  <c r="T179" i="52" s="1"/>
  <c r="T116" i="49"/>
  <c r="T119" i="49" s="1"/>
  <c r="T176" i="49"/>
  <c r="T179" i="49" s="1"/>
  <c r="T32" i="53"/>
  <c r="T35" i="53" s="1"/>
  <c r="T92" i="53"/>
  <c r="T95" i="53" s="1"/>
  <c r="T80" i="56"/>
  <c r="T83" i="56" s="1"/>
  <c r="T176" i="56"/>
  <c r="T179" i="56" s="1"/>
  <c r="T142" i="59"/>
  <c r="T116" i="60"/>
  <c r="T119" i="60" s="1"/>
  <c r="R143" i="60"/>
  <c r="R144" i="60" s="1"/>
  <c r="R145" i="60" s="1"/>
  <c r="R146" i="60" s="1"/>
  <c r="T130" i="58"/>
  <c r="T128" i="58"/>
  <c r="T44" i="58"/>
  <c r="T47" i="58" s="1"/>
  <c r="T22" i="58"/>
  <c r="T20" i="58"/>
  <c r="T23" i="58" s="1"/>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47" i="57" s="1"/>
  <c r="T20" i="57"/>
  <c r="T23" i="57" s="1"/>
  <c r="T80" i="60"/>
  <c r="T83" i="60" s="1"/>
  <c r="T46" i="60"/>
  <c r="T34" i="60"/>
  <c r="T176" i="59"/>
  <c r="T179" i="59" s="1"/>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L107" i="39"/>
  <c r="L108" i="39" s="1"/>
  <c r="L109" i="39" s="1"/>
  <c r="L110" i="39" s="1"/>
  <c r="T116" i="53"/>
  <c r="T119" i="53" s="1"/>
  <c r="T58" i="55"/>
  <c r="T80" i="55"/>
  <c r="T82" i="55"/>
  <c r="T154" i="55"/>
  <c r="T176" i="55"/>
  <c r="T178" i="55"/>
  <c r="T58" i="56"/>
  <c r="T104" i="56"/>
  <c r="T106" i="56"/>
  <c r="T116" i="56"/>
  <c r="T119" i="56" s="1"/>
  <c r="T130" i="59"/>
  <c r="T154" i="59"/>
  <c r="T56" i="60"/>
  <c r="T59" i="60" s="1"/>
  <c r="T70" i="60"/>
  <c r="T130" i="60"/>
  <c r="T154" i="60"/>
  <c r="T178" i="60"/>
  <c r="T118" i="57"/>
  <c r="T152" i="53"/>
  <c r="T155" i="53" s="1"/>
  <c r="T154" i="53"/>
  <c r="T164" i="53"/>
  <c r="T166" i="53"/>
  <c r="T20" i="55"/>
  <c r="T23" i="55" s="1"/>
  <c r="T106" i="55"/>
  <c r="T116" i="55"/>
  <c r="T119" i="55" s="1"/>
  <c r="T128" i="56"/>
  <c r="T80" i="59"/>
  <c r="T83" i="59" s="1"/>
  <c r="T104" i="59"/>
  <c r="T44" i="60"/>
  <c r="T47" i="60" s="1"/>
  <c r="T94" i="60"/>
  <c r="T104" i="60"/>
  <c r="T152" i="60"/>
  <c r="T176" i="60"/>
  <c r="T46" i="57"/>
  <c r="T56" i="57"/>
  <c r="T59" i="57" s="1"/>
  <c r="T178" i="57"/>
  <c r="R119" i="55"/>
  <c r="R179" i="59"/>
  <c r="R167" i="55"/>
  <c r="R178" i="58"/>
  <c r="S189" i="55"/>
  <c r="I19" i="45" s="1"/>
  <c r="S189" i="56"/>
  <c r="I53" i="45" s="1"/>
  <c r="S189" i="59"/>
  <c r="AQ19" i="45" s="1"/>
  <c r="S189" i="60"/>
  <c r="AQ53" i="45" s="1"/>
  <c r="S189" i="57"/>
  <c r="Z19" i="45" s="1"/>
  <c r="S189" i="53"/>
  <c r="Z68" i="45" s="1"/>
  <c r="S189" i="52"/>
  <c r="AQ68" i="45" s="1"/>
  <c r="S189" i="49"/>
  <c r="Z34" i="45" s="1"/>
  <c r="S186" i="55"/>
  <c r="I16" i="45" s="1"/>
  <c r="S186" i="59"/>
  <c r="AQ16" i="45" s="1"/>
  <c r="S186" i="57"/>
  <c r="Z16" i="45" s="1"/>
  <c r="S186" i="60"/>
  <c r="AQ50" i="45" s="1"/>
  <c r="S186" i="53"/>
  <c r="Z65" i="45" s="1"/>
  <c r="S186" i="39"/>
  <c r="I31" i="45" s="1"/>
  <c r="BH31" i="45" s="1"/>
  <c r="S186" i="49"/>
  <c r="Z31" i="45" s="1"/>
  <c r="R184" i="53"/>
  <c r="Y63" i="45" s="1"/>
  <c r="R186" i="56"/>
  <c r="H50" i="45" s="1"/>
  <c r="R186" i="58"/>
  <c r="Y50" i="45" s="1"/>
  <c r="R83" i="59"/>
  <c r="R167" i="59"/>
  <c r="R186" i="59"/>
  <c r="AP16" i="45" s="1"/>
  <c r="R186" i="57"/>
  <c r="Y16" i="45" s="1"/>
  <c r="R186" i="49"/>
  <c r="Y31" i="45" s="1"/>
  <c r="R186" i="51"/>
  <c r="H65" i="45" s="1"/>
  <c r="R186" i="39"/>
  <c r="H31" i="45" s="1"/>
  <c r="BG31" i="45" s="1"/>
  <c r="R186" i="53"/>
  <c r="Y65" i="45" s="1"/>
  <c r="R59" i="51"/>
  <c r="R71" i="49"/>
  <c r="R107" i="51"/>
  <c r="R108" i="51" s="1"/>
  <c r="R109" i="51" s="1"/>
  <c r="R184" i="39"/>
  <c r="H29" i="45" s="1"/>
  <c r="BG29" i="45" s="1"/>
  <c r="R184" i="49"/>
  <c r="Y29" i="45" s="1"/>
  <c r="R184" i="51"/>
  <c r="H63" i="45" s="1"/>
  <c r="BG63" i="45" s="1"/>
  <c r="R107" i="52"/>
  <c r="R187" i="53"/>
  <c r="Y66" i="45" s="1"/>
  <c r="R187" i="39"/>
  <c r="H32" i="45" s="1"/>
  <c r="BG32" i="45" s="1"/>
  <c r="R187" i="55"/>
  <c r="H17" i="45" s="1"/>
  <c r="BG17" i="45" s="1"/>
  <c r="R187" i="51"/>
  <c r="H66" i="45" s="1"/>
  <c r="R187" i="49"/>
  <c r="Y32" i="45" s="1"/>
  <c r="R187" i="57"/>
  <c r="Y17" i="45" s="1"/>
  <c r="R187" i="56"/>
  <c r="H51" i="45" s="1"/>
  <c r="BG51" i="45" s="1"/>
  <c r="R187" i="52"/>
  <c r="AP66" i="45" s="1"/>
  <c r="R189" i="56"/>
  <c r="H53" i="45" s="1"/>
  <c r="R189" i="58"/>
  <c r="Y53" i="45" s="1"/>
  <c r="R189" i="60"/>
  <c r="AP53" i="45" s="1"/>
  <c r="R189" i="55"/>
  <c r="H19" i="45" s="1"/>
  <c r="R189" i="49"/>
  <c r="Y34" i="45" s="1"/>
  <c r="R189" i="39"/>
  <c r="H34" i="45" s="1"/>
  <c r="BG34" i="45" s="1"/>
  <c r="I164" i="52"/>
  <c r="I167" i="52" s="1"/>
  <c r="T128" i="60"/>
  <c r="T142" i="60"/>
  <c r="T68" i="57"/>
  <c r="T71" i="57" s="1"/>
  <c r="T82" i="57"/>
  <c r="T106" i="57"/>
  <c r="T116" i="57"/>
  <c r="T119" i="57" s="1"/>
  <c r="T130" i="57"/>
  <c r="T140" i="57"/>
  <c r="T143" i="57" s="1"/>
  <c r="T154" i="57"/>
  <c r="T34" i="58"/>
  <c r="T46" i="58"/>
  <c r="T56" i="58"/>
  <c r="T59" i="58" s="1"/>
  <c r="T104" i="58"/>
  <c r="T107" i="58" s="1"/>
  <c r="T140" i="58"/>
  <c r="T143" i="58" s="1"/>
  <c r="T154" i="58"/>
  <c r="R176" i="58"/>
  <c r="R179" i="58" s="1"/>
  <c r="M22" i="52"/>
  <c r="I32" i="52"/>
  <c r="I35" i="52" s="1"/>
  <c r="T92" i="57"/>
  <c r="T94" i="57"/>
  <c r="T128" i="57"/>
  <c r="T131" i="57" s="1"/>
  <c r="T152" i="57"/>
  <c r="T155" i="57" s="1"/>
  <c r="T176" i="57"/>
  <c r="T179" i="57" s="1"/>
  <c r="T32" i="58"/>
  <c r="T35" i="58" s="1"/>
  <c r="T68" i="58"/>
  <c r="T71" i="58" s="1"/>
  <c r="T70" i="58"/>
  <c r="T116" i="58"/>
  <c r="T119" i="58" s="1"/>
  <c r="T152" i="58"/>
  <c r="T155" i="58" s="1"/>
  <c r="T176" i="58"/>
  <c r="T178" i="58"/>
  <c r="I80" i="39"/>
  <c r="I83" i="39" s="1"/>
  <c r="M20" i="51"/>
  <c r="M23" i="51" s="1"/>
  <c r="I80" i="52"/>
  <c r="I83" i="52" s="1"/>
  <c r="I58" i="39"/>
  <c r="M178" i="39"/>
  <c r="M32" i="51"/>
  <c r="M35" i="51" s="1"/>
  <c r="I94" i="51"/>
  <c r="M106" i="51"/>
  <c r="I130" i="51"/>
  <c r="M152" i="51"/>
  <c r="M155" i="51" s="1"/>
  <c r="S164" i="51"/>
  <c r="S167" i="51" s="1"/>
  <c r="W164" i="51"/>
  <c r="W167" i="51" s="1"/>
  <c r="M34" i="39"/>
  <c r="I44" i="39"/>
  <c r="I47" i="39" s="1"/>
  <c r="M118" i="39"/>
  <c r="I128" i="39"/>
  <c r="I131" i="39" s="1"/>
  <c r="M140" i="39"/>
  <c r="M143" i="39" s="1"/>
  <c r="I178" i="52"/>
  <c r="I20" i="53"/>
  <c r="I104" i="39"/>
  <c r="I107" i="39" s="1"/>
  <c r="I152" i="39"/>
  <c r="I155" i="39" s="1"/>
  <c r="M164" i="39"/>
  <c r="M167" i="39" s="1"/>
  <c r="M44" i="51"/>
  <c r="M47" i="51" s="1"/>
  <c r="M80" i="51"/>
  <c r="M83" i="51" s="1"/>
  <c r="M68" i="39"/>
  <c r="M71" i="39" s="1"/>
  <c r="I20" i="39"/>
  <c r="I23" i="39" s="1"/>
  <c r="I94" i="39"/>
  <c r="M56" i="51"/>
  <c r="M59" i="51" s="1"/>
  <c r="M166" i="51"/>
  <c r="I176" i="51"/>
  <c r="I179" i="51" s="1"/>
  <c r="R130" i="58"/>
  <c r="Q95" i="60"/>
  <c r="Q96" i="60" s="1"/>
  <c r="Q97" i="60" s="1"/>
  <c r="Q98" i="60" s="1"/>
  <c r="Q184" i="53"/>
  <c r="X63" i="45" s="1"/>
  <c r="Q183" i="51"/>
  <c r="G62" i="45" s="1"/>
  <c r="Q183" i="39"/>
  <c r="G28" i="45" s="1"/>
  <c r="Q183" i="53"/>
  <c r="X62" i="45" s="1"/>
  <c r="Q184" i="51"/>
  <c r="G63" i="45" s="1"/>
  <c r="BF63" i="45" s="1"/>
  <c r="Q184" i="49"/>
  <c r="X29" i="45" s="1"/>
  <c r="Q187" i="57"/>
  <c r="X17" i="45" s="1"/>
  <c r="Q187" i="53"/>
  <c r="X66" i="45" s="1"/>
  <c r="Q189" i="56"/>
  <c r="G53" i="45" s="1"/>
  <c r="Q189" i="57"/>
  <c r="X19" i="45" s="1"/>
  <c r="Q189" i="58"/>
  <c r="X53" i="45" s="1"/>
  <c r="Q189" i="60"/>
  <c r="AO53" i="45" s="1"/>
  <c r="Q189" i="55"/>
  <c r="G19" i="45" s="1"/>
  <c r="Q189" i="52"/>
  <c r="AO68" i="45" s="1"/>
  <c r="Q189" i="49"/>
  <c r="X34" i="45" s="1"/>
  <c r="Q189" i="51"/>
  <c r="G68" i="45" s="1"/>
  <c r="Q119" i="56"/>
  <c r="Q120" i="56" s="1"/>
  <c r="Q121" i="56" s="1"/>
  <c r="Q122" i="56" s="1"/>
  <c r="Q189" i="39"/>
  <c r="G34" i="45" s="1"/>
  <c r="BF34" i="45" s="1"/>
  <c r="Q59" i="60"/>
  <c r="Q167" i="60"/>
  <c r="Q168" i="60" s="1"/>
  <c r="M166" i="60"/>
  <c r="I94" i="53"/>
  <c r="M22" i="55"/>
  <c r="Q155" i="59"/>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95" i="52" s="1"/>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07" i="52" s="1"/>
  <c r="S140" i="51"/>
  <c r="S143" i="51" s="1"/>
  <c r="S116" i="51"/>
  <c r="S119" i="51" s="1"/>
  <c r="S68" i="51"/>
  <c r="S71" i="51" s="1"/>
  <c r="S46" i="49"/>
  <c r="W92" i="51"/>
  <c r="W95" i="51" s="1"/>
  <c r="W104" i="52"/>
  <c r="W107" i="52" s="1"/>
  <c r="W140" i="51"/>
  <c r="W116" i="51"/>
  <c r="W119" i="51" s="1"/>
  <c r="W68" i="51"/>
  <c r="W71" i="51" s="1"/>
  <c r="W46" i="49"/>
  <c r="Q190" i="51"/>
  <c r="G69" i="45" s="1"/>
  <c r="Q35" i="59"/>
  <c r="Q83" i="59"/>
  <c r="Q84" i="59" s="1"/>
  <c r="Q85" i="59" s="1"/>
  <c r="Q86" i="59" s="1"/>
  <c r="Q143" i="59"/>
  <c r="Q131" i="60"/>
  <c r="Q132" i="60" s="1"/>
  <c r="Q133" i="60" s="1"/>
  <c r="Q134" i="60" s="1"/>
  <c r="Q118" i="58"/>
  <c r="G130" i="58"/>
  <c r="G128" i="58"/>
  <c r="G131" i="58" s="1"/>
  <c r="G154" i="58"/>
  <c r="G106" i="58"/>
  <c r="G104" i="58"/>
  <c r="G107" i="58" s="1"/>
  <c r="G94" i="58"/>
  <c r="G82" i="58"/>
  <c r="G46" i="58"/>
  <c r="G22" i="58"/>
  <c r="G166" i="57"/>
  <c r="G142" i="57"/>
  <c r="G116" i="57"/>
  <c r="G119" i="57" s="1"/>
  <c r="G104" i="57"/>
  <c r="G107" i="57" s="1"/>
  <c r="G58" i="57"/>
  <c r="G44" i="57"/>
  <c r="G47" i="57" s="1"/>
  <c r="G32" i="57"/>
  <c r="G35" i="57" s="1"/>
  <c r="G152" i="58"/>
  <c r="G155" i="58" s="1"/>
  <c r="G118" i="58"/>
  <c r="G116" i="58"/>
  <c r="G119" i="58" s="1"/>
  <c r="G92" i="58"/>
  <c r="G95" i="58" s="1"/>
  <c r="G34" i="58"/>
  <c r="G176" i="57"/>
  <c r="G179" i="57" s="1"/>
  <c r="G140" i="57"/>
  <c r="G143" i="57" s="1"/>
  <c r="G118" i="57"/>
  <c r="G94" i="57"/>
  <c r="G80" i="57"/>
  <c r="G83" i="57" s="1"/>
  <c r="G56" i="57"/>
  <c r="G59" i="57" s="1"/>
  <c r="G20" i="57"/>
  <c r="G23" i="57" s="1"/>
  <c r="G24" i="57" s="1"/>
  <c r="G178" i="60"/>
  <c r="C9" i="11"/>
  <c r="P176" i="58"/>
  <c r="P179" i="58" s="1"/>
  <c r="L166" i="58"/>
  <c r="P164" i="58"/>
  <c r="P167" i="58" s="1"/>
  <c r="L152" i="58"/>
  <c r="L155" i="58" s="1"/>
  <c r="H140" i="58"/>
  <c r="H143" i="58" s="1"/>
  <c r="K130" i="58"/>
  <c r="P118" i="58"/>
  <c r="K116" i="58"/>
  <c r="P92" i="58"/>
  <c r="P95" i="58" s="1"/>
  <c r="P80" i="58"/>
  <c r="P83" i="58" s="1"/>
  <c r="K70" i="58"/>
  <c r="H68" i="58"/>
  <c r="H71"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K94" i="57"/>
  <c r="H92" i="57"/>
  <c r="H95" i="57" s="1"/>
  <c r="H82" i="57"/>
  <c r="K80" i="57"/>
  <c r="H70" i="57"/>
  <c r="L68" i="57"/>
  <c r="L71" i="57" s="1"/>
  <c r="P58" i="57"/>
  <c r="K56" i="57"/>
  <c r="H46" i="57"/>
  <c r="P44" i="57"/>
  <c r="P47" i="57" s="1"/>
  <c r="L34" i="57"/>
  <c r="P32" i="57"/>
  <c r="L22" i="57"/>
  <c r="K20" i="57"/>
  <c r="K178" i="60"/>
  <c r="H176" i="60"/>
  <c r="H179" i="60" s="1"/>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H23" i="58" s="1"/>
  <c r="P178" i="57"/>
  <c r="L166" i="57"/>
  <c r="P164" i="57"/>
  <c r="P167" i="57" s="1"/>
  <c r="H154" i="57"/>
  <c r="P152" i="57"/>
  <c r="P155" i="57" s="1"/>
  <c r="K142" i="57"/>
  <c r="P140" i="57"/>
  <c r="P143" i="57" s="1"/>
  <c r="L130" i="57"/>
  <c r="H128" i="57"/>
  <c r="H131" i="57" s="1"/>
  <c r="P118" i="57"/>
  <c r="K116" i="57"/>
  <c r="H106" i="57"/>
  <c r="K104" i="57"/>
  <c r="P94" i="57"/>
  <c r="L92" i="57"/>
  <c r="L95" i="57" s="1"/>
  <c r="L82" i="57"/>
  <c r="P80" i="57"/>
  <c r="P83" i="57" s="1"/>
  <c r="P84" i="57" s="1"/>
  <c r="L70" i="57"/>
  <c r="H68" i="57"/>
  <c r="K58" i="57"/>
  <c r="P56" i="57"/>
  <c r="P59" i="57" s="1"/>
  <c r="L46" i="57"/>
  <c r="K44" i="57"/>
  <c r="H34" i="57"/>
  <c r="K32" i="57"/>
  <c r="H22" i="57"/>
  <c r="P20" i="57"/>
  <c r="P23" i="57" s="1"/>
  <c r="P178" i="60"/>
  <c r="L176" i="60"/>
  <c r="L179" i="60" s="1"/>
  <c r="Q128" i="58"/>
  <c r="Q131" i="58" s="1"/>
  <c r="Q82" i="58"/>
  <c r="Q46" i="58"/>
  <c r="Q22" i="58"/>
  <c r="Q166" i="57"/>
  <c r="Q130" i="57"/>
  <c r="Q92" i="57"/>
  <c r="Q95" i="57" s="1"/>
  <c r="Q82" i="57"/>
  <c r="Q70" i="57"/>
  <c r="Q46" i="57"/>
  <c r="Q176" i="60"/>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19" i="58" s="1"/>
  <c r="Q130" i="58"/>
  <c r="K140" i="58"/>
  <c r="P142" i="58"/>
  <c r="Q152" i="58"/>
  <c r="Q155" i="58" s="1"/>
  <c r="Q154" i="58"/>
  <c r="L164" i="58"/>
  <c r="L167" i="58" s="1"/>
  <c r="U178" i="60"/>
  <c r="U20" i="57"/>
  <c r="U23" i="57" s="1"/>
  <c r="U56" i="57"/>
  <c r="U59" i="57" s="1"/>
  <c r="U80" i="57"/>
  <c r="U83" i="57" s="1"/>
  <c r="U84" i="57" s="1"/>
  <c r="U94" i="57"/>
  <c r="U118" i="57"/>
  <c r="U140" i="57"/>
  <c r="U152" i="57"/>
  <c r="U155" i="57" s="1"/>
  <c r="U164" i="57"/>
  <c r="U166" i="57"/>
  <c r="U22" i="58"/>
  <c r="U46" i="58"/>
  <c r="U68" i="58"/>
  <c r="U71" i="58" s="1"/>
  <c r="U72" i="58" s="1"/>
  <c r="U80" i="58"/>
  <c r="U83" i="58" s="1"/>
  <c r="U92" i="58"/>
  <c r="U95" i="58" s="1"/>
  <c r="U164" i="58"/>
  <c r="U167" i="58" s="1"/>
  <c r="U32" i="57"/>
  <c r="U44" i="57"/>
  <c r="U58" i="57"/>
  <c r="U104" i="57"/>
  <c r="U116" i="57"/>
  <c r="U142" i="57"/>
  <c r="U154" i="57"/>
  <c r="U176" i="57"/>
  <c r="U94" i="58"/>
  <c r="U130" i="58"/>
  <c r="U178" i="58"/>
  <c r="H166" i="58"/>
  <c r="Q188" i="39"/>
  <c r="G33" i="45" s="1"/>
  <c r="G164" i="58"/>
  <c r="G167" i="58" s="1"/>
  <c r="P178" i="58"/>
  <c r="Q188" i="51"/>
  <c r="G67" i="45" s="1"/>
  <c r="H143" i="60"/>
  <c r="Q143" i="60"/>
  <c r="Q47" i="59"/>
  <c r="Q48" i="59" s="1"/>
  <c r="Q35" i="60"/>
  <c r="Q36" i="60" s="1"/>
  <c r="Q37" i="60" s="1"/>
  <c r="Q38" i="60" s="1"/>
  <c r="G176" i="58"/>
  <c r="G179" i="58" s="1"/>
  <c r="P83" i="56"/>
  <c r="P84" i="56" s="1"/>
  <c r="P85" i="56" s="1"/>
  <c r="P86" i="56" s="1"/>
  <c r="L178" i="58"/>
  <c r="I22" i="57"/>
  <c r="I178" i="60"/>
  <c r="I176" i="60"/>
  <c r="I179" i="60" s="1"/>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131" i="53" s="1"/>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107" i="55" s="1"/>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83" i="49" s="1"/>
  <c r="W22" i="49"/>
  <c r="Q188" i="49"/>
  <c r="X33" i="45" s="1"/>
  <c r="Q190" i="49"/>
  <c r="X35" i="45" s="1"/>
  <c r="Q59" i="52"/>
  <c r="Q60" i="52" s="1"/>
  <c r="Q190" i="52"/>
  <c r="AO69" i="45" s="1"/>
  <c r="Q188" i="53"/>
  <c r="X67" i="45" s="1"/>
  <c r="Q107" i="59"/>
  <c r="Q108" i="59" s="1"/>
  <c r="Q131" i="59"/>
  <c r="Q132" i="59" s="1"/>
  <c r="Q133" i="59" s="1"/>
  <c r="Q134" i="59" s="1"/>
  <c r="Q155" i="60"/>
  <c r="H152" i="57"/>
  <c r="H155" i="57" s="1"/>
  <c r="L164" i="57"/>
  <c r="H166" i="57"/>
  <c r="H176" i="57"/>
  <c r="R178" i="57"/>
  <c r="R20" i="58"/>
  <c r="R23" i="58" s="1"/>
  <c r="H22" i="58"/>
  <c r="R32" i="58"/>
  <c r="R35" i="58" s="1"/>
  <c r="L34" i="58"/>
  <c r="H44" i="58"/>
  <c r="H47" i="58" s="1"/>
  <c r="R46" i="58"/>
  <c r="H56" i="58"/>
  <c r="L58" i="58"/>
  <c r="R92" i="58"/>
  <c r="R95" i="58" s="1"/>
  <c r="R94" i="58"/>
  <c r="L104" i="58"/>
  <c r="L107" i="58" s="1"/>
  <c r="L106" i="58"/>
  <c r="L116" i="58"/>
  <c r="L119" i="58" s="1"/>
  <c r="L118" i="58"/>
  <c r="L140" i="58"/>
  <c r="R142" i="58"/>
  <c r="H152" i="58"/>
  <c r="H155" i="58" s="1"/>
  <c r="R152" i="58"/>
  <c r="R155" i="58" s="1"/>
  <c r="H154" i="58"/>
  <c r="R154" i="58"/>
  <c r="R164" i="58"/>
  <c r="R167" i="58" s="1"/>
  <c r="G166" i="58"/>
  <c r="R166" i="58"/>
  <c r="H176" i="58"/>
  <c r="H179" i="58" s="1"/>
  <c r="H178" i="58"/>
  <c r="J56" i="49"/>
  <c r="J59" i="49" s="1"/>
  <c r="L154" i="57"/>
  <c r="R166" i="57"/>
  <c r="R176" i="57"/>
  <c r="R179" i="57" s="1"/>
  <c r="L178" i="57"/>
  <c r="L20" i="58"/>
  <c r="R22" i="58"/>
  <c r="L32" i="58"/>
  <c r="L35" i="58" s="1"/>
  <c r="R44" i="58"/>
  <c r="R47" i="58" s="1"/>
  <c r="L46" i="58"/>
  <c r="R56" i="58"/>
  <c r="R80" i="58"/>
  <c r="R83" i="58" s="1"/>
  <c r="R82" i="58"/>
  <c r="L92" i="58"/>
  <c r="L94" i="58"/>
  <c r="H142" i="58"/>
  <c r="H164" i="58"/>
  <c r="H167" i="58" s="1"/>
  <c r="L176" i="58"/>
  <c r="Q178" i="58"/>
  <c r="Q190" i="53"/>
  <c r="X69" i="45" s="1"/>
  <c r="Q187" i="52"/>
  <c r="AO66" i="45" s="1"/>
  <c r="Q187" i="58"/>
  <c r="X51" i="45" s="1"/>
  <c r="Q187" i="39"/>
  <c r="G32" i="45" s="1"/>
  <c r="BF32" i="45" s="1"/>
  <c r="Q187" i="49"/>
  <c r="X32" i="45" s="1"/>
  <c r="Q187" i="56"/>
  <c r="G51" i="45" s="1"/>
  <c r="BF51" i="45" s="1"/>
  <c r="Q187" i="51"/>
  <c r="G66" i="45" s="1"/>
  <c r="Q23" i="57"/>
  <c r="Q167" i="57"/>
  <c r="Q155" i="56"/>
  <c r="Q156" i="56" s="1"/>
  <c r="Q157" i="56" s="1"/>
  <c r="Q187" i="55"/>
  <c r="G17" i="45" s="1"/>
  <c r="BF17" i="45" s="1"/>
  <c r="Q83" i="56"/>
  <c r="Q84" i="56" s="1"/>
  <c r="Q85" i="56" s="1"/>
  <c r="Q86" i="56" s="1"/>
  <c r="Q107" i="58"/>
  <c r="Q143" i="56"/>
  <c r="Q144" i="56" s="1"/>
  <c r="Q167" i="56"/>
  <c r="Q168" i="56" s="1"/>
  <c r="Q186" i="56"/>
  <c r="G50" i="45" s="1"/>
  <c r="Q83" i="57"/>
  <c r="Q143" i="57"/>
  <c r="Q186" i="58"/>
  <c r="X50" i="45" s="1"/>
  <c r="Q83" i="58"/>
  <c r="Q23" i="56"/>
  <c r="Q24" i="56" s="1"/>
  <c r="Q35" i="56"/>
  <c r="Q36" i="56" s="1"/>
  <c r="Q59" i="56"/>
  <c r="Q60" i="56" s="1"/>
  <c r="Q71" i="56"/>
  <c r="Q95" i="59"/>
  <c r="Q96" i="59" s="1"/>
  <c r="Q71" i="60"/>
  <c r="Q72" i="60" s="1"/>
  <c r="Q83" i="60"/>
  <c r="Q186" i="51"/>
  <c r="G65" i="45" s="1"/>
  <c r="Q186" i="39"/>
  <c r="G31" i="45" s="1"/>
  <c r="BF31" i="45" s="1"/>
  <c r="Q186" i="49"/>
  <c r="X31" i="45" s="1"/>
  <c r="Q186" i="53"/>
  <c r="X65" i="45" s="1"/>
  <c r="Q186" i="52"/>
  <c r="AO65" i="45" s="1"/>
  <c r="Q184" i="39"/>
  <c r="G29" i="45" s="1"/>
  <c r="BF29" i="45" s="1"/>
  <c r="Q59" i="49"/>
  <c r="Q60" i="49" s="1"/>
  <c r="Q61" i="49" s="1"/>
  <c r="Q155" i="53"/>
  <c r="Q156" i="53" s="1"/>
  <c r="Q157" i="53" s="1"/>
  <c r="Q158" i="53" s="1"/>
  <c r="Q95" i="52"/>
  <c r="Q143" i="52"/>
  <c r="Q144" i="52" s="1"/>
  <c r="P107" i="55"/>
  <c r="P108" i="55" s="1"/>
  <c r="P109" i="55" s="1"/>
  <c r="I154" i="58"/>
  <c r="I152" i="58"/>
  <c r="I140" i="58"/>
  <c r="I143" i="58" s="1"/>
  <c r="I116" i="58"/>
  <c r="I119" i="58" s="1"/>
  <c r="I104" i="58"/>
  <c r="I107" i="58" s="1"/>
  <c r="I58" i="58"/>
  <c r="I56" i="58"/>
  <c r="I59" i="58" s="1"/>
  <c r="I46" i="58"/>
  <c r="I32" i="58"/>
  <c r="I35" i="58" s="1"/>
  <c r="I118" i="57"/>
  <c r="I116" i="57"/>
  <c r="I119" i="57" s="1"/>
  <c r="I94" i="57"/>
  <c r="I80" i="57"/>
  <c r="I83" i="57" s="1"/>
  <c r="I44" i="57"/>
  <c r="I47" i="57" s="1"/>
  <c r="I20" i="57"/>
  <c r="I23" i="57" s="1"/>
  <c r="I142" i="60"/>
  <c r="I140" i="60"/>
  <c r="I143" i="60" s="1"/>
  <c r="I178" i="58"/>
  <c r="I176" i="58"/>
  <c r="I179" i="58" s="1"/>
  <c r="I166" i="58"/>
  <c r="I164" i="58"/>
  <c r="I167" i="58" s="1"/>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71" i="56" s="1"/>
  <c r="I58" i="56"/>
  <c r="I56" i="56"/>
  <c r="I59" i="56" s="1"/>
  <c r="I46" i="56"/>
  <c r="I44" i="56"/>
  <c r="I47" i="56" s="1"/>
  <c r="I34" i="56"/>
  <c r="I32" i="56"/>
  <c r="I22" i="56"/>
  <c r="I20" i="56"/>
  <c r="I23" i="56" s="1"/>
  <c r="I176" i="55"/>
  <c r="I179" i="55" s="1"/>
  <c r="I130" i="55"/>
  <c r="I128" i="55"/>
  <c r="I131" i="55" s="1"/>
  <c r="I106" i="55"/>
  <c r="I80" i="55"/>
  <c r="I83" i="55" s="1"/>
  <c r="I34" i="55"/>
  <c r="I32" i="55"/>
  <c r="I35" i="55" s="1"/>
  <c r="I106" i="58"/>
  <c r="I80" i="58"/>
  <c r="I83" i="58" s="1"/>
  <c r="I70" i="58"/>
  <c r="I34" i="58"/>
  <c r="I20" i="58"/>
  <c r="I23" i="58" s="1"/>
  <c r="I178" i="57"/>
  <c r="I176" i="57"/>
  <c r="I179" i="57" s="1"/>
  <c r="I142" i="57"/>
  <c r="I140" i="57"/>
  <c r="I130" i="60"/>
  <c r="I106" i="60"/>
  <c r="I104" i="60"/>
  <c r="I107" i="60" s="1"/>
  <c r="I70" i="60"/>
  <c r="I68" i="60"/>
  <c r="I71" i="60" s="1"/>
  <c r="I20" i="60"/>
  <c r="I23" i="60" s="1"/>
  <c r="I166" i="59"/>
  <c r="I164" i="59"/>
  <c r="I167" i="59" s="1"/>
  <c r="I92" i="59"/>
  <c r="I95" i="59" s="1"/>
  <c r="I58" i="59"/>
  <c r="I56" i="59"/>
  <c r="I59" i="59" s="1"/>
  <c r="I46" i="59"/>
  <c r="I44" i="59"/>
  <c r="I47" i="59" s="1"/>
  <c r="I32" i="59"/>
  <c r="I35" i="59" s="1"/>
  <c r="I178" i="56"/>
  <c r="I152" i="56"/>
  <c r="I155" i="56" s="1"/>
  <c r="I142" i="56"/>
  <c r="I140" i="56"/>
  <c r="I143" i="56" s="1"/>
  <c r="I106" i="56"/>
  <c r="I80" i="56"/>
  <c r="I83" i="56" s="1"/>
  <c r="I70" i="56"/>
  <c r="I178" i="55"/>
  <c r="I164" i="55"/>
  <c r="I167" i="55" s="1"/>
  <c r="I142" i="55"/>
  <c r="I104" i="55"/>
  <c r="I107" i="55" s="1"/>
  <c r="I82" i="55"/>
  <c r="I68" i="55"/>
  <c r="I71" i="55" s="1"/>
  <c r="I46" i="55"/>
  <c r="I142" i="53"/>
  <c r="I130" i="53"/>
  <c r="I118" i="53"/>
  <c r="I94" i="58"/>
  <c r="I68" i="58"/>
  <c r="I71" i="58" s="1"/>
  <c r="I22" i="58"/>
  <c r="I154" i="57"/>
  <c r="I152" i="57"/>
  <c r="I155" i="57" s="1"/>
  <c r="I104" i="57"/>
  <c r="I107" i="57" s="1"/>
  <c r="M130" i="58"/>
  <c r="M118" i="58"/>
  <c r="M106" i="58"/>
  <c r="M94" i="58"/>
  <c r="M92" i="58"/>
  <c r="M95" i="58" s="1"/>
  <c r="M82" i="58"/>
  <c r="M80" i="58"/>
  <c r="M83" i="58" s="1"/>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67" i="58" s="1"/>
  <c r="M142" i="58"/>
  <c r="M68" i="58"/>
  <c r="M71" i="58" s="1"/>
  <c r="M128" i="57"/>
  <c r="M131" i="57" s="1"/>
  <c r="M92" i="57"/>
  <c r="M95" i="57" s="1"/>
  <c r="M34" i="57"/>
  <c r="M178" i="60"/>
  <c r="M92" i="60"/>
  <c r="M95" i="60" s="1"/>
  <c r="M44" i="60"/>
  <c r="M47" i="60" s="1"/>
  <c r="M32" i="60"/>
  <c r="M35" i="60" s="1"/>
  <c r="M178" i="59"/>
  <c r="M82" i="59"/>
  <c r="M68" i="59"/>
  <c r="M71" i="59" s="1"/>
  <c r="M20" i="59"/>
  <c r="M23" i="59" s="1"/>
  <c r="M164" i="56"/>
  <c r="M167" i="56" s="1"/>
  <c r="M118" i="56"/>
  <c r="M116" i="56"/>
  <c r="M119" i="56" s="1"/>
  <c r="M94" i="56"/>
  <c r="M154" i="55"/>
  <c r="M152" i="55"/>
  <c r="M155" i="55" s="1"/>
  <c r="M94" i="55"/>
  <c r="M92" i="55"/>
  <c r="M95" i="55" s="1"/>
  <c r="M58" i="55"/>
  <c r="M56" i="55"/>
  <c r="M59" i="55" s="1"/>
  <c r="M130" i="57"/>
  <c r="M118" i="60"/>
  <c r="M116" i="60"/>
  <c r="M119" i="60" s="1"/>
  <c r="M82" i="60"/>
  <c r="M80" i="60"/>
  <c r="M83" i="60" s="1"/>
  <c r="M46" i="60"/>
  <c r="M22" i="60"/>
  <c r="M154" i="59"/>
  <c r="M152" i="59"/>
  <c r="M155" i="59" s="1"/>
  <c r="M130" i="59"/>
  <c r="M128" i="59"/>
  <c r="M131" i="59" s="1"/>
  <c r="M80" i="59"/>
  <c r="M83" i="59" s="1"/>
  <c r="M70" i="59"/>
  <c r="M22" i="59"/>
  <c r="M154" i="56"/>
  <c r="M104" i="56"/>
  <c r="M107" i="56" s="1"/>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9" i="56" s="1"/>
  <c r="M178" i="56"/>
  <c r="M32" i="59"/>
  <c r="M35" i="59" s="1"/>
  <c r="I34" i="59"/>
  <c r="M58" i="59"/>
  <c r="M94" i="59"/>
  <c r="M104" i="59"/>
  <c r="M106" i="59"/>
  <c r="M116" i="59"/>
  <c r="M119" i="59" s="1"/>
  <c r="M118" i="59"/>
  <c r="M140" i="59"/>
  <c r="M143" i="59" s="1"/>
  <c r="M142" i="59"/>
  <c r="M164" i="59"/>
  <c r="M167" i="59" s="1"/>
  <c r="I92" i="60"/>
  <c r="I95" i="60" s="1"/>
  <c r="I94" i="60"/>
  <c r="I152" i="60"/>
  <c r="I155" i="60" s="1"/>
  <c r="I154" i="60"/>
  <c r="I164" i="60"/>
  <c r="I167" i="60" s="1"/>
  <c r="I166" i="60"/>
  <c r="M82" i="57"/>
  <c r="I92" i="58"/>
  <c r="I95" i="58" s="1"/>
  <c r="I94" i="55"/>
  <c r="M116" i="55"/>
  <c r="M119" i="55" s="1"/>
  <c r="M118" i="55"/>
  <c r="M140" i="55"/>
  <c r="M143" i="55" s="1"/>
  <c r="M142" i="55"/>
  <c r="M166" i="55"/>
  <c r="I92" i="56"/>
  <c r="I95" i="56" s="1"/>
  <c r="M106" i="56"/>
  <c r="M142" i="56"/>
  <c r="I164" i="56"/>
  <c r="I167" i="56" s="1"/>
  <c r="I166" i="56"/>
  <c r="I176" i="56"/>
  <c r="I179" i="56" s="1"/>
  <c r="M56" i="59"/>
  <c r="M59" i="59" s="1"/>
  <c r="M92" i="59"/>
  <c r="M95" i="59" s="1"/>
  <c r="I94" i="59"/>
  <c r="I104" i="59"/>
  <c r="I107" i="59" s="1"/>
  <c r="I106" i="59"/>
  <c r="I116" i="59"/>
  <c r="I118" i="59"/>
  <c r="I140" i="59"/>
  <c r="I143" i="59" s="1"/>
  <c r="I142" i="59"/>
  <c r="M20" i="60"/>
  <c r="M34" i="60"/>
  <c r="I44" i="60"/>
  <c r="I47" i="60" s="1"/>
  <c r="M70" i="60"/>
  <c r="M56" i="57"/>
  <c r="M59" i="57" s="1"/>
  <c r="M58" i="57"/>
  <c r="I68" i="57"/>
  <c r="I71" i="57" s="1"/>
  <c r="I118" i="55"/>
  <c r="I140" i="55"/>
  <c r="I143" i="55" s="1"/>
  <c r="M164" i="55"/>
  <c r="M167" i="55" s="1"/>
  <c r="I166" i="55"/>
  <c r="M128" i="56"/>
  <c r="M130" i="56"/>
  <c r="M140" i="56"/>
  <c r="M143" i="56" s="1"/>
  <c r="M46" i="59"/>
  <c r="I82" i="59"/>
  <c r="M176" i="59"/>
  <c r="M179" i="59" s="1"/>
  <c r="I178" i="59"/>
  <c r="I32" i="60"/>
  <c r="I35" i="60" s="1"/>
  <c r="I34" i="60"/>
  <c r="M56" i="60"/>
  <c r="M59" i="60" s="1"/>
  <c r="M58" i="60"/>
  <c r="M68" i="60"/>
  <c r="M71" i="60" s="1"/>
  <c r="M106" i="60"/>
  <c r="M32" i="57"/>
  <c r="M35" i="57" s="1"/>
  <c r="I34" i="57"/>
  <c r="I46" i="57"/>
  <c r="I56" i="57"/>
  <c r="I59" i="57" s="1"/>
  <c r="I58" i="57"/>
  <c r="M104" i="57"/>
  <c r="M107" i="57" s="1"/>
  <c r="I106" i="57"/>
  <c r="M154" i="57"/>
  <c r="I164" i="57"/>
  <c r="I167" i="57" s="1"/>
  <c r="M70" i="58"/>
  <c r="G131" i="60"/>
  <c r="N56" i="49"/>
  <c r="N59" i="49" s="1"/>
  <c r="N22" i="52"/>
  <c r="P58" i="58"/>
  <c r="G68" i="58"/>
  <c r="L68" i="58"/>
  <c r="G70" i="58"/>
  <c r="L70" i="58"/>
  <c r="H80" i="58"/>
  <c r="H83" i="58" s="1"/>
  <c r="T80" i="58"/>
  <c r="T83" i="58" s="1"/>
  <c r="H82" i="58"/>
  <c r="T82" i="58"/>
  <c r="H92" i="58"/>
  <c r="H95" i="58" s="1"/>
  <c r="T92" i="58"/>
  <c r="T95" i="58" s="1"/>
  <c r="H94" i="58"/>
  <c r="T94" i="58"/>
  <c r="P104" i="58"/>
  <c r="P107" i="58" s="1"/>
  <c r="U104" i="58"/>
  <c r="U107" i="58" s="1"/>
  <c r="U108" i="58" s="1"/>
  <c r="H106" i="58"/>
  <c r="T106" i="58"/>
  <c r="P116" i="58"/>
  <c r="P119" i="58" s="1"/>
  <c r="U116" i="58"/>
  <c r="U119" i="58" s="1"/>
  <c r="H118" i="58"/>
  <c r="T118" i="58"/>
  <c r="L128" i="58"/>
  <c r="L131" i="58" s="1"/>
  <c r="H130" i="58"/>
  <c r="P140" i="58"/>
  <c r="P143" i="58" s="1"/>
  <c r="U140" i="58"/>
  <c r="K142" i="58"/>
  <c r="Q142" i="58"/>
  <c r="P152" i="58"/>
  <c r="P155" i="58" s="1"/>
  <c r="U152" i="58"/>
  <c r="U155" i="58" s="1"/>
  <c r="P154" i="58"/>
  <c r="K164" i="58"/>
  <c r="Q164" i="58"/>
  <c r="K166" i="58"/>
  <c r="Q166" i="58"/>
  <c r="K176" i="58"/>
  <c r="Q176" i="58"/>
  <c r="Q179" i="58" s="1"/>
  <c r="K178" i="58"/>
  <c r="Q83" i="39"/>
  <c r="Q84" i="39" s="1"/>
  <c r="Q131" i="39"/>
  <c r="Q132" i="39" s="1"/>
  <c r="J183" i="39"/>
  <c r="N183" i="39"/>
  <c r="F28" i="45" s="1"/>
  <c r="U23" i="39"/>
  <c r="U24" i="39" s="1"/>
  <c r="U25" i="39" s="1"/>
  <c r="Q47" i="39"/>
  <c r="Q48" i="39" s="1"/>
  <c r="Q49" i="39" s="1"/>
  <c r="U71" i="39"/>
  <c r="Q95" i="39"/>
  <c r="U119" i="39"/>
  <c r="Q143" i="39"/>
  <c r="Q144" i="39" s="1"/>
  <c r="Q145" i="39" s="1"/>
  <c r="G183" i="51"/>
  <c r="U47" i="51"/>
  <c r="T95" i="51"/>
  <c r="T96" i="51" s="1"/>
  <c r="V143" i="51"/>
  <c r="V179" i="51"/>
  <c r="V180" i="51" s="1"/>
  <c r="W183" i="51"/>
  <c r="M62" i="45" s="1"/>
  <c r="V119" i="52"/>
  <c r="R119" i="52"/>
  <c r="R120" i="52" s="1"/>
  <c r="Q35" i="39"/>
  <c r="Q36" i="39" s="1"/>
  <c r="Q47" i="51"/>
  <c r="Q48" i="51" s="1"/>
  <c r="Q59" i="39"/>
  <c r="U83" i="39"/>
  <c r="U84" i="39" s="1"/>
  <c r="U85" i="39" s="1"/>
  <c r="Q107" i="39"/>
  <c r="U131" i="39"/>
  <c r="U132" i="39" s="1"/>
  <c r="U133" i="39" s="1"/>
  <c r="Q155" i="39"/>
  <c r="Q156" i="39" s="1"/>
  <c r="Q157" i="39" s="1"/>
  <c r="U179" i="39"/>
  <c r="H183" i="51"/>
  <c r="L183" i="51"/>
  <c r="D62" i="45" s="1"/>
  <c r="I184" i="51"/>
  <c r="M184" i="51"/>
  <c r="E63" i="45" s="1"/>
  <c r="BD63" i="45" s="1"/>
  <c r="Q23" i="51"/>
  <c r="Q24" i="51" s="1"/>
  <c r="Q71" i="51"/>
  <c r="Q72" i="51" s="1"/>
  <c r="V83" i="51"/>
  <c r="U95" i="51"/>
  <c r="U96" i="51" s="1"/>
  <c r="Q95" i="51"/>
  <c r="Q96" i="51" s="1"/>
  <c r="Q119" i="51"/>
  <c r="Q120" i="51" s="1"/>
  <c r="V131" i="51"/>
  <c r="T143" i="51"/>
  <c r="T144" i="51" s="1"/>
  <c r="T145" i="51" s="1"/>
  <c r="G155" i="51"/>
  <c r="G156" i="51" s="1"/>
  <c r="G157" i="51" s="1"/>
  <c r="Q167" i="51"/>
  <c r="Q168" i="51" s="1"/>
  <c r="Q47" i="52"/>
  <c r="Q48" i="52" s="1"/>
  <c r="Q179" i="39"/>
  <c r="H183" i="39"/>
  <c r="L183" i="39"/>
  <c r="D28" i="45" s="1"/>
  <c r="Q23" i="39"/>
  <c r="Q24" i="39" s="1"/>
  <c r="Q71" i="39"/>
  <c r="Q119" i="39"/>
  <c r="Q120" i="39" s="1"/>
  <c r="U143" i="39"/>
  <c r="Q167" i="39"/>
  <c r="Q168" i="39" s="1"/>
  <c r="R95" i="51"/>
  <c r="U119" i="51"/>
  <c r="U120" i="51" s="1"/>
  <c r="S183" i="52"/>
  <c r="AQ62" i="45" s="1"/>
  <c r="W183" i="52"/>
  <c r="AU62" i="45" s="1"/>
  <c r="V35" i="52"/>
  <c r="Q71" i="52"/>
  <c r="Q72" i="52" s="1"/>
  <c r="U71" i="52"/>
  <c r="V167" i="52"/>
  <c r="V168" i="52" s="1"/>
  <c r="R35" i="49"/>
  <c r="V107" i="49"/>
  <c r="V108" i="49" s="1"/>
  <c r="V109" i="49" s="1"/>
  <c r="U143" i="49"/>
  <c r="U144" i="49" s="1"/>
  <c r="Q143" i="49"/>
  <c r="Q144" i="49" s="1"/>
  <c r="Q145" i="49" s="1"/>
  <c r="U179" i="49"/>
  <c r="U180" i="49" s="1"/>
  <c r="Q179" i="49"/>
  <c r="Q180" i="49" s="1"/>
  <c r="U95" i="53"/>
  <c r="U96" i="53" s="1"/>
  <c r="Q95" i="53"/>
  <c r="Q96" i="53" s="1"/>
  <c r="V167" i="53"/>
  <c r="V168" i="53" s="1"/>
  <c r="V119" i="51"/>
  <c r="V120" i="51" s="1"/>
  <c r="Q143" i="51"/>
  <c r="Q144" i="51" s="1"/>
  <c r="T155" i="51"/>
  <c r="T156" i="51" s="1"/>
  <c r="R167" i="51"/>
  <c r="R168" i="51" s="1"/>
  <c r="R183" i="52"/>
  <c r="AP62" i="45" s="1"/>
  <c r="V183" i="52"/>
  <c r="AT62" i="45" s="1"/>
  <c r="V83" i="52"/>
  <c r="Q107" i="52"/>
  <c r="Q108" i="52" s="1"/>
  <c r="Q119" i="52"/>
  <c r="Q120" i="52" s="1"/>
  <c r="U119" i="52"/>
  <c r="V131" i="52"/>
  <c r="V132" i="52" s="1"/>
  <c r="Q155" i="52"/>
  <c r="Q156" i="52" s="1"/>
  <c r="Q167" i="52"/>
  <c r="Q168" i="52" s="1"/>
  <c r="U167" i="52"/>
  <c r="R179" i="52"/>
  <c r="R180" i="52" s="1"/>
  <c r="V179" i="52"/>
  <c r="Q35" i="53"/>
  <c r="U35" i="53"/>
  <c r="V107" i="53"/>
  <c r="V108" i="53" s="1"/>
  <c r="S183" i="53"/>
  <c r="Z62" i="45" s="1"/>
  <c r="Q47" i="53"/>
  <c r="Q143" i="53"/>
  <c r="Q144" i="53" s="1"/>
  <c r="V167" i="51"/>
  <c r="V168" i="51" s="1"/>
  <c r="V169" i="51" s="1"/>
  <c r="AP28" i="45"/>
  <c r="V59" i="52"/>
  <c r="V71" i="52"/>
  <c r="T155" i="52"/>
  <c r="T156" i="52" s="1"/>
  <c r="U155" i="52"/>
  <c r="T183" i="49"/>
  <c r="AA28" i="45" s="1"/>
  <c r="Q35" i="49"/>
  <c r="Q36" i="49" s="1"/>
  <c r="R47" i="49"/>
  <c r="R48" i="49" s="1"/>
  <c r="T47" i="49"/>
  <c r="U167" i="49"/>
  <c r="Q167" i="49"/>
  <c r="R167" i="53"/>
  <c r="R168" i="53" s="1"/>
  <c r="Q95" i="49"/>
  <c r="Q119" i="49"/>
  <c r="Q120" i="49" s="1"/>
  <c r="Q155" i="49"/>
  <c r="Q156" i="49" s="1"/>
  <c r="Q23" i="53"/>
  <c r="Q24" i="53" s="1"/>
  <c r="U83" i="53"/>
  <c r="U84" i="53" s="1"/>
  <c r="U119" i="53"/>
  <c r="Q59" i="53"/>
  <c r="Q60" i="53" s="1"/>
  <c r="Q119" i="53"/>
  <c r="Q120" i="53" s="1"/>
  <c r="Q71" i="53"/>
  <c r="Q72" i="53" s="1"/>
  <c r="Q83" i="53"/>
  <c r="Q84" i="53" s="1"/>
  <c r="Q107" i="53"/>
  <c r="V143" i="53"/>
  <c r="V144" i="53" s="1"/>
  <c r="Q167" i="53"/>
  <c r="G59" i="60"/>
  <c r="G35" i="59"/>
  <c r="G36" i="59" s="1"/>
  <c r="G47" i="59"/>
  <c r="G48" i="59" s="1"/>
  <c r="G49" i="59" s="1"/>
  <c r="G107" i="55"/>
  <c r="G108" i="55" s="1"/>
  <c r="H155" i="56"/>
  <c r="H156" i="56" s="1"/>
  <c r="H157" i="56" s="1"/>
  <c r="H158" i="56" s="1"/>
  <c r="K190" i="39"/>
  <c r="C35" i="45" s="1"/>
  <c r="K190" i="56"/>
  <c r="C54" i="45" s="1"/>
  <c r="G190" i="39"/>
  <c r="Q188" i="52"/>
  <c r="AO67" i="45" s="1"/>
  <c r="V188" i="52"/>
  <c r="AT67" i="45" s="1"/>
  <c r="P119" i="60"/>
  <c r="P131" i="60"/>
  <c r="P189" i="57"/>
  <c r="P190" i="39"/>
  <c r="K71" i="52"/>
  <c r="G155" i="52"/>
  <c r="K155" i="52"/>
  <c r="P155" i="55"/>
  <c r="P156" i="55" s="1"/>
  <c r="P157" i="55" s="1"/>
  <c r="P188" i="51"/>
  <c r="G23" i="60"/>
  <c r="G24" i="60" s="1"/>
  <c r="G25" i="60" s="1"/>
  <c r="H83" i="60"/>
  <c r="G23" i="59"/>
  <c r="H35" i="59"/>
  <c r="H36" i="59" s="1"/>
  <c r="H37" i="59" s="1"/>
  <c r="G59" i="59"/>
  <c r="H119" i="59"/>
  <c r="G71" i="59"/>
  <c r="G72" i="59" s="1"/>
  <c r="G73" i="59" s="1"/>
  <c r="G143" i="59"/>
  <c r="G144" i="59" s="1"/>
  <c r="G59" i="58"/>
  <c r="Q188" i="55"/>
  <c r="G18" i="45" s="1"/>
  <c r="G59" i="55"/>
  <c r="G71" i="55"/>
  <c r="G72" i="55" s="1"/>
  <c r="G73" i="55" s="1"/>
  <c r="G155" i="55"/>
  <c r="G156" i="55" s="1"/>
  <c r="G157" i="55" s="1"/>
  <c r="G158" i="55" s="1"/>
  <c r="G119" i="55"/>
  <c r="G120" i="55" s="1"/>
  <c r="G121" i="55" s="1"/>
  <c r="G143" i="55"/>
  <c r="G190" i="53"/>
  <c r="K190" i="53"/>
  <c r="T69" i="45" s="1"/>
  <c r="K183" i="51"/>
  <c r="C62" i="45" s="1"/>
  <c r="P183" i="51"/>
  <c r="J183" i="52"/>
  <c r="H71" i="51"/>
  <c r="H167" i="51"/>
  <c r="I184" i="39"/>
  <c r="M184" i="39"/>
  <c r="E29" i="45" s="1"/>
  <c r="BD29" i="45" s="1"/>
  <c r="G131" i="51"/>
  <c r="G132" i="51" s="1"/>
  <c r="G133" i="51" s="1"/>
  <c r="G134" i="51" s="1"/>
  <c r="H184" i="49"/>
  <c r="L184" i="49"/>
  <c r="U29" i="45" s="1"/>
  <c r="G119" i="53"/>
  <c r="G120" i="53" s="1"/>
  <c r="G184" i="51"/>
  <c r="K184" i="51"/>
  <c r="C63" i="45" s="1"/>
  <c r="BB63" i="45" s="1"/>
  <c r="P184" i="51"/>
  <c r="I184" i="49"/>
  <c r="M184" i="49"/>
  <c r="V29" i="45" s="1"/>
  <c r="G95" i="49"/>
  <c r="G96" i="49" s="1"/>
  <c r="G184" i="39"/>
  <c r="K184" i="39"/>
  <c r="C29" i="45" s="1"/>
  <c r="BB29" i="45" s="1"/>
  <c r="H184" i="51"/>
  <c r="L184" i="51"/>
  <c r="D63" i="45" s="1"/>
  <c r="BC63" i="45" s="1"/>
  <c r="G184" i="53"/>
  <c r="G188" i="39"/>
  <c r="P188" i="39"/>
  <c r="K188" i="51"/>
  <c r="C67" i="45" s="1"/>
  <c r="K188" i="39"/>
  <c r="C33" i="45" s="1"/>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H35" i="49"/>
  <c r="P188" i="53"/>
  <c r="M143" i="53"/>
  <c r="P95" i="56"/>
  <c r="P96" i="56" s="1"/>
  <c r="P189" i="59"/>
  <c r="P189" i="58"/>
  <c r="L21" i="55"/>
  <c r="L57" i="55"/>
  <c r="L59" i="55" s="1"/>
  <c r="L60" i="55" s="1"/>
  <c r="L61" i="55" s="1"/>
  <c r="P71" i="55"/>
  <c r="P72" i="55" s="1"/>
  <c r="P73" i="55" s="1"/>
  <c r="P74" i="55" s="1"/>
  <c r="L153" i="55"/>
  <c r="P167" i="55"/>
  <c r="P168" i="55" s="1"/>
  <c r="P169" i="55" s="1"/>
  <c r="P170" i="55" s="1"/>
  <c r="L45" i="56"/>
  <c r="L93" i="56"/>
  <c r="L105" i="56"/>
  <c r="L33" i="59"/>
  <c r="L93" i="59"/>
  <c r="L95" i="59" s="1"/>
  <c r="L165" i="59"/>
  <c r="L45" i="60"/>
  <c r="L105" i="60"/>
  <c r="L117" i="60"/>
  <c r="L129" i="60"/>
  <c r="L141" i="60"/>
  <c r="L143" i="60" s="1"/>
  <c r="L105" i="57"/>
  <c r="L69" i="58"/>
  <c r="L93" i="58"/>
  <c r="L141" i="58"/>
  <c r="L177" i="58"/>
  <c r="K23" i="39"/>
  <c r="K24" i="39" s="1"/>
  <c r="N189" i="53"/>
  <c r="W68" i="45" s="1"/>
  <c r="K189" i="53"/>
  <c r="T68" i="45" s="1"/>
  <c r="P189" i="51"/>
  <c r="L69" i="55"/>
  <c r="L71" i="55" s="1"/>
  <c r="L81" i="55"/>
  <c r="L83" i="55" s="1"/>
  <c r="L93" i="55"/>
  <c r="L165" i="55"/>
  <c r="L177" i="55"/>
  <c r="P189" i="56"/>
  <c r="L33" i="56"/>
  <c r="L35" i="56" s="1"/>
  <c r="L69" i="56"/>
  <c r="L117" i="56"/>
  <c r="L21" i="59"/>
  <c r="L45" i="59"/>
  <c r="L69" i="59"/>
  <c r="L105" i="59"/>
  <c r="L117" i="59"/>
  <c r="L141" i="59"/>
  <c r="L177" i="59"/>
  <c r="P35" i="60"/>
  <c r="P36" i="60" s="1"/>
  <c r="L33" i="57"/>
  <c r="L81" i="57"/>
  <c r="L83" i="57" s="1"/>
  <c r="P95" i="57"/>
  <c r="L129" i="57"/>
  <c r="L21" i="58"/>
  <c r="L189" i="52"/>
  <c r="AL68" i="45" s="1"/>
  <c r="P35" i="52"/>
  <c r="P189" i="52"/>
  <c r="L95" i="52"/>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BE34" i="45" s="1"/>
  <c r="L167" i="51"/>
  <c r="K83" i="52"/>
  <c r="K84" i="52" s="1"/>
  <c r="N33" i="55"/>
  <c r="N81" i="55"/>
  <c r="N177" i="55"/>
  <c r="P59" i="56"/>
  <c r="P60" i="56" s="1"/>
  <c r="P61" i="56" s="1"/>
  <c r="P62" i="56" s="1"/>
  <c r="N57" i="56"/>
  <c r="N105" i="56"/>
  <c r="N129" i="56"/>
  <c r="N141" i="56"/>
  <c r="N21" i="59"/>
  <c r="N33" i="59"/>
  <c r="P59" i="59"/>
  <c r="P60" i="59" s="1"/>
  <c r="P61" i="59" s="1"/>
  <c r="N57" i="59"/>
  <c r="N33" i="57"/>
  <c r="N165" i="57"/>
  <c r="L143" i="51"/>
  <c r="L144" i="51" s="1"/>
  <c r="L145" i="51" s="1"/>
  <c r="L146" i="51" s="1"/>
  <c r="M189" i="55"/>
  <c r="E19" i="45" s="1"/>
  <c r="P47" i="56"/>
  <c r="P48" i="56" s="1"/>
  <c r="P49" i="56" s="1"/>
  <c r="P50" i="56" s="1"/>
  <c r="P119" i="59"/>
  <c r="P120" i="59" s="1"/>
  <c r="P121" i="59" s="1"/>
  <c r="P122" i="59" s="1"/>
  <c r="P59" i="60"/>
  <c r="L189" i="39"/>
  <c r="D34" i="45" s="1"/>
  <c r="BC34" i="45" s="1"/>
  <c r="K155" i="51"/>
  <c r="K156" i="51" s="1"/>
  <c r="K157" i="51" s="1"/>
  <c r="L189" i="49"/>
  <c r="U34" i="45" s="1"/>
  <c r="K47" i="49"/>
  <c r="K48" i="49" s="1"/>
  <c r="K49" i="49" s="1"/>
  <c r="K50" i="49" s="1"/>
  <c r="K179" i="53"/>
  <c r="K180" i="53" s="1"/>
  <c r="K181" i="53" s="1"/>
  <c r="P179" i="53"/>
  <c r="P180" i="53" s="1"/>
  <c r="K189" i="51"/>
  <c r="C68" i="45" s="1"/>
  <c r="M189" i="39"/>
  <c r="E34" i="45" s="1"/>
  <c r="BD34" i="45" s="1"/>
  <c r="K131" i="51"/>
  <c r="K132" i="51" s="1"/>
  <c r="M189" i="49"/>
  <c r="V34" i="45" s="1"/>
  <c r="M189" i="59"/>
  <c r="AM19" i="45" s="1"/>
  <c r="P71" i="59"/>
  <c r="P72" i="59" s="1"/>
  <c r="P73" i="59" s="1"/>
  <c r="P74" i="59" s="1"/>
  <c r="P143" i="59"/>
  <c r="P144" i="59" s="1"/>
  <c r="P145" i="59" s="1"/>
  <c r="P146" i="59" s="1"/>
  <c r="P167" i="59"/>
  <c r="K189" i="39"/>
  <c r="C34" i="45" s="1"/>
  <c r="BB34" i="45" s="1"/>
  <c r="P189" i="39"/>
  <c r="L189" i="51"/>
  <c r="D68" i="45" s="1"/>
  <c r="K83" i="51"/>
  <c r="K84" i="51" s="1"/>
  <c r="K85" i="51" s="1"/>
  <c r="K86" i="51" s="1"/>
  <c r="K179" i="51"/>
  <c r="K180" i="51" s="1"/>
  <c r="K181" i="51" s="1"/>
  <c r="K189" i="52"/>
  <c r="AK68" i="45" s="1"/>
  <c r="K179" i="52"/>
  <c r="K180" i="52" s="1"/>
  <c r="P189" i="49"/>
  <c r="L59" i="49"/>
  <c r="L60" i="49" s="1"/>
  <c r="L61" i="49" s="1"/>
  <c r="P189" i="53"/>
  <c r="K47" i="53"/>
  <c r="K48" i="53" s="1"/>
  <c r="K49" i="53" s="1"/>
  <c r="K50" i="53" s="1"/>
  <c r="K71" i="53"/>
  <c r="K72" i="53" s="1"/>
  <c r="K73" i="53" s="1"/>
  <c r="K74" i="53" s="1"/>
  <c r="K119" i="53"/>
  <c r="K120" i="53" s="1"/>
  <c r="K121" i="53" s="1"/>
  <c r="K122" i="53" s="1"/>
  <c r="K131" i="53"/>
  <c r="K132" i="53" s="1"/>
  <c r="P189" i="55"/>
  <c r="P107" i="59"/>
  <c r="P108" i="59" s="1"/>
  <c r="P109" i="59" s="1"/>
  <c r="P110" i="59" s="1"/>
  <c r="P71" i="60"/>
  <c r="P72" i="60" s="1"/>
  <c r="P73" i="60" s="1"/>
  <c r="P74" i="60" s="1"/>
  <c r="P187" i="52"/>
  <c r="I187" i="52"/>
  <c r="G107" i="52"/>
  <c r="K107" i="52"/>
  <c r="K108" i="52" s="1"/>
  <c r="G23" i="52"/>
  <c r="G24" i="52" s="1"/>
  <c r="J187" i="39"/>
  <c r="L47" i="51"/>
  <c r="L48" i="51" s="1"/>
  <c r="L119" i="51"/>
  <c r="N187" i="49"/>
  <c r="W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G131" i="55"/>
  <c r="G132" i="55" s="1"/>
  <c r="G133" i="55" s="1"/>
  <c r="G179" i="55"/>
  <c r="G180" i="55" s="1"/>
  <c r="P179" i="55"/>
  <c r="P180" i="55" s="1"/>
  <c r="P181" i="55" s="1"/>
  <c r="G47" i="56"/>
  <c r="G48" i="56" s="1"/>
  <c r="G47" i="58"/>
  <c r="N187" i="39"/>
  <c r="F32" i="45" s="1"/>
  <c r="BE32" i="45" s="1"/>
  <c r="G187" i="39"/>
  <c r="K187" i="39"/>
  <c r="C32" i="45" s="1"/>
  <c r="BB32" i="45" s="1"/>
  <c r="L35" i="39"/>
  <c r="H83" i="39"/>
  <c r="L83" i="39"/>
  <c r="L84" i="39" s="1"/>
  <c r="L85" i="39" s="1"/>
  <c r="L86" i="39" s="1"/>
  <c r="L131" i="39"/>
  <c r="H95" i="51"/>
  <c r="G187" i="49"/>
  <c r="K187" i="49"/>
  <c r="T32" i="45" s="1"/>
  <c r="G23" i="55"/>
  <c r="G24" i="55" s="1"/>
  <c r="P23" i="55"/>
  <c r="P24" i="55" s="1"/>
  <c r="H187" i="55"/>
  <c r="L187" i="55"/>
  <c r="D17" i="45" s="1"/>
  <c r="BC17" i="45" s="1"/>
  <c r="G47" i="55"/>
  <c r="G48" i="55" s="1"/>
  <c r="G49" i="55" s="1"/>
  <c r="P47" i="55"/>
  <c r="P48" i="55" s="1"/>
  <c r="P49" i="55" s="1"/>
  <c r="P50" i="55" s="1"/>
  <c r="P187" i="55"/>
  <c r="G95" i="55"/>
  <c r="G96" i="55" s="1"/>
  <c r="G97" i="55" s="1"/>
  <c r="H187" i="39"/>
  <c r="L187" i="39"/>
  <c r="D32" i="45" s="1"/>
  <c r="BC32" i="45" s="1"/>
  <c r="G47" i="39"/>
  <c r="G48" i="39" s="1"/>
  <c r="K47" i="39"/>
  <c r="K48" i="39" s="1"/>
  <c r="K49" i="39" s="1"/>
  <c r="G95" i="39"/>
  <c r="G96" i="39" s="1"/>
  <c r="G97" i="39" s="1"/>
  <c r="K95" i="39"/>
  <c r="K96" i="39" s="1"/>
  <c r="K97" i="39" s="1"/>
  <c r="G143" i="39"/>
  <c r="G144" i="39" s="1"/>
  <c r="K143" i="39"/>
  <c r="K144" i="39" s="1"/>
  <c r="K145" i="39" s="1"/>
  <c r="I187" i="51"/>
  <c r="L187" i="53"/>
  <c r="U66" i="45" s="1"/>
  <c r="H187" i="56"/>
  <c r="L187" i="56"/>
  <c r="D51" i="45" s="1"/>
  <c r="BC51" i="45" s="1"/>
  <c r="J186" i="55"/>
  <c r="N186" i="55"/>
  <c r="F16" i="45" s="1"/>
  <c r="P71" i="56"/>
  <c r="P72" i="56" s="1"/>
  <c r="G186" i="39"/>
  <c r="L186" i="39"/>
  <c r="D31" i="45" s="1"/>
  <c r="BC31" i="45" s="1"/>
  <c r="H186" i="39"/>
  <c r="G23" i="39"/>
  <c r="G24" i="39" s="1"/>
  <c r="I186" i="39"/>
  <c r="M186" i="39"/>
  <c r="E31" i="45" s="1"/>
  <c r="BD31" i="45" s="1"/>
  <c r="L47" i="39"/>
  <c r="L48" i="39" s="1"/>
  <c r="G71" i="39"/>
  <c r="G72" i="39" s="1"/>
  <c r="G73" i="39" s="1"/>
  <c r="K71" i="39"/>
  <c r="K72" i="39" s="1"/>
  <c r="K73" i="39" s="1"/>
  <c r="K74" i="39" s="1"/>
  <c r="G119" i="39"/>
  <c r="G120" i="39" s="1"/>
  <c r="G121" i="39" s="1"/>
  <c r="K119" i="39"/>
  <c r="K120" i="39" s="1"/>
  <c r="K121" i="39" s="1"/>
  <c r="K122" i="39" s="1"/>
  <c r="G167" i="39"/>
  <c r="G168" i="39" s="1"/>
  <c r="G169" i="39" s="1"/>
  <c r="K167" i="39"/>
  <c r="K168" i="39" s="1"/>
  <c r="K169" i="39" s="1"/>
  <c r="K170" i="39" s="1"/>
  <c r="J186" i="51"/>
  <c r="N186" i="51"/>
  <c r="F65" i="45" s="1"/>
  <c r="G59" i="51"/>
  <c r="G60" i="51" s="1"/>
  <c r="G61" i="51" s="1"/>
  <c r="P155" i="51"/>
  <c r="P156" i="51" s="1"/>
  <c r="P157" i="51" s="1"/>
  <c r="P158" i="51" s="1"/>
  <c r="H131" i="52"/>
  <c r="H132" i="52" s="1"/>
  <c r="L131" i="52"/>
  <c r="K167" i="52"/>
  <c r="K168" i="52" s="1"/>
  <c r="H83" i="53"/>
  <c r="G186" i="56"/>
  <c r="G143" i="56"/>
  <c r="G144" i="56" s="1"/>
  <c r="H186" i="57"/>
  <c r="I186" i="58"/>
  <c r="M186" i="58"/>
  <c r="V50" i="45" s="1"/>
  <c r="G59" i="52"/>
  <c r="K59" i="52"/>
  <c r="K60" i="52" s="1"/>
  <c r="L186" i="52"/>
  <c r="AL65" i="45" s="1"/>
  <c r="G119" i="52"/>
  <c r="K119" i="52"/>
  <c r="K120" i="52" s="1"/>
  <c r="M131" i="52"/>
  <c r="L167" i="52"/>
  <c r="G35" i="49"/>
  <c r="G36" i="49" s="1"/>
  <c r="G37" i="49" s="1"/>
  <c r="K35" i="49"/>
  <c r="K36" i="49" s="1"/>
  <c r="K37" i="49" s="1"/>
  <c r="L167" i="49"/>
  <c r="L168" i="49" s="1"/>
  <c r="G179" i="49"/>
  <c r="G180" i="49" s="1"/>
  <c r="G181" i="49" s="1"/>
  <c r="K179" i="49"/>
  <c r="K180" i="49" s="1"/>
  <c r="P179" i="49"/>
  <c r="P180" i="49" s="1"/>
  <c r="L71" i="53"/>
  <c r="L72" i="53" s="1"/>
  <c r="L73" i="53" s="1"/>
  <c r="L74" i="53" s="1"/>
  <c r="G71" i="56"/>
  <c r="G72" i="56" s="1"/>
  <c r="G73" i="56" s="1"/>
  <c r="G74" i="56" s="1"/>
  <c r="G119" i="56"/>
  <c r="G120" i="56" s="1"/>
  <c r="G121" i="56" s="1"/>
  <c r="G122" i="56" s="1"/>
  <c r="G186" i="60"/>
  <c r="K186" i="39"/>
  <c r="C31" i="45" s="1"/>
  <c r="BB31" i="45" s="1"/>
  <c r="H71" i="39"/>
  <c r="H72" i="39" s="1"/>
  <c r="H186" i="51"/>
  <c r="L186" i="51"/>
  <c r="D65" i="45" s="1"/>
  <c r="G107" i="51"/>
  <c r="G108" i="51" s="1"/>
  <c r="K107" i="51"/>
  <c r="K108" i="51" s="1"/>
  <c r="K109" i="51" s="1"/>
  <c r="P107" i="51"/>
  <c r="P108" i="51" s="1"/>
  <c r="I186" i="49"/>
  <c r="G59" i="49"/>
  <c r="G60" i="49" s="1"/>
  <c r="G61" i="49" s="1"/>
  <c r="K59" i="49"/>
  <c r="K60" i="49" s="1"/>
  <c r="K61" i="49" s="1"/>
  <c r="M186" i="49"/>
  <c r="V31" i="45" s="1"/>
  <c r="G186" i="53"/>
  <c r="K186" i="53"/>
  <c r="T65" i="45" s="1"/>
  <c r="M35" i="55"/>
  <c r="G35" i="56"/>
  <c r="G36" i="56" s="1"/>
  <c r="G37" i="56" s="1"/>
  <c r="G38" i="56" s="1"/>
  <c r="G59" i="56"/>
  <c r="G60" i="56" s="1"/>
  <c r="G61" i="56" s="1"/>
  <c r="P187" i="53"/>
  <c r="P95" i="53"/>
  <c r="P96" i="53" s="1"/>
  <c r="P131" i="53"/>
  <c r="P132" i="53" s="1"/>
  <c r="P133" i="53" s="1"/>
  <c r="P134" i="53" s="1"/>
  <c r="P59" i="55"/>
  <c r="P119" i="55"/>
  <c r="P120" i="55" s="1"/>
  <c r="P121" i="55" s="1"/>
  <c r="P122" i="55" s="1"/>
  <c r="P187"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79" i="56"/>
  <c r="P95" i="59"/>
  <c r="P96" i="59" s="1"/>
  <c r="P97" i="59" s="1"/>
  <c r="P186" i="60"/>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BB47" i="45"/>
  <c r="BD47" i="45"/>
  <c r="BC47" i="45"/>
  <c r="BE47" i="45"/>
  <c r="BE13" i="45"/>
  <c r="BB13" i="45"/>
  <c r="BC13" i="45"/>
  <c r="BD13" i="45"/>
  <c r="M183" i="39"/>
  <c r="E28" i="45" s="1"/>
  <c r="N95" i="51"/>
  <c r="W143" i="51"/>
  <c r="Q183" i="49"/>
  <c r="X28" i="45" s="1"/>
  <c r="Q23" i="49"/>
  <c r="Q24" i="49" s="1"/>
  <c r="G23" i="49"/>
  <c r="G24" i="49" s="1"/>
  <c r="Q47" i="49"/>
  <c r="Q48" i="49" s="1"/>
  <c r="R183" i="53"/>
  <c r="Y62" i="45" s="1"/>
  <c r="R23" i="53"/>
  <c r="H187" i="53"/>
  <c r="G107" i="53"/>
  <c r="G108" i="53" s="1"/>
  <c r="G109" i="53" s="1"/>
  <c r="G110" i="53" s="1"/>
  <c r="P107" i="53"/>
  <c r="P108" i="53" s="1"/>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23" i="58" s="1"/>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7" i="56" s="1"/>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93" i="60"/>
  <c r="K45" i="60"/>
  <c r="K47" i="60" s="1"/>
  <c r="K141" i="59"/>
  <c r="K143" i="59" s="1"/>
  <c r="K93" i="59"/>
  <c r="K129" i="60"/>
  <c r="K117" i="60"/>
  <c r="K119" i="60" s="1"/>
  <c r="K81" i="60"/>
  <c r="K83"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21" i="60"/>
  <c r="K23" i="60" s="1"/>
  <c r="K45" i="59"/>
  <c r="K57" i="59"/>
  <c r="J20" i="39"/>
  <c r="J23" i="39" s="1"/>
  <c r="N20" i="39"/>
  <c r="N23" i="39" s="1"/>
  <c r="S20" i="39"/>
  <c r="S23" i="39" s="1"/>
  <c r="W20" i="39"/>
  <c r="W23" i="39" s="1"/>
  <c r="V23" i="39"/>
  <c r="V24" i="39" s="1"/>
  <c r="J34" i="39"/>
  <c r="N34" i="39"/>
  <c r="S34" i="39"/>
  <c r="W34" i="39"/>
  <c r="G35" i="39"/>
  <c r="K35" i="39"/>
  <c r="P35" i="39"/>
  <c r="P36" i="39" s="1"/>
  <c r="P37" i="39" s="1"/>
  <c r="J44" i="39"/>
  <c r="N44" i="39"/>
  <c r="N47" i="39" s="1"/>
  <c r="S44" i="39"/>
  <c r="S47" i="39" s="1"/>
  <c r="W44" i="39"/>
  <c r="W47" i="39" s="1"/>
  <c r="R47" i="39"/>
  <c r="R48" i="39" s="1"/>
  <c r="R49" i="39" s="1"/>
  <c r="V47" i="39"/>
  <c r="V48" i="39" s="1"/>
  <c r="V49" i="39" s="1"/>
  <c r="J58" i="39"/>
  <c r="N58" i="39"/>
  <c r="S58" i="39"/>
  <c r="W58" i="39"/>
  <c r="G59" i="39"/>
  <c r="G60" i="39" s="1"/>
  <c r="K59" i="39"/>
  <c r="K60" i="39" s="1"/>
  <c r="K61" i="39" s="1"/>
  <c r="P59" i="39"/>
  <c r="P60" i="39" s="1"/>
  <c r="J68" i="39"/>
  <c r="J71" i="39" s="1"/>
  <c r="N68" i="39"/>
  <c r="S68" i="39"/>
  <c r="S71" i="39" s="1"/>
  <c r="W68" i="39"/>
  <c r="W71" i="39" s="1"/>
  <c r="R71" i="39"/>
  <c r="V71" i="39"/>
  <c r="V72" i="39" s="1"/>
  <c r="J82" i="39"/>
  <c r="N82" i="39"/>
  <c r="S82" i="39"/>
  <c r="W82" i="39"/>
  <c r="G83" i="39"/>
  <c r="G84" i="39" s="1"/>
  <c r="G85" i="39" s="1"/>
  <c r="K83" i="39"/>
  <c r="K84" i="39" s="1"/>
  <c r="K85" i="39" s="1"/>
  <c r="P83" i="39"/>
  <c r="T83" i="39"/>
  <c r="T84" i="39" s="1"/>
  <c r="T85" i="39" s="1"/>
  <c r="J92" i="39"/>
  <c r="J95" i="39" s="1"/>
  <c r="N92" i="39"/>
  <c r="N95" i="39" s="1"/>
  <c r="S92" i="39"/>
  <c r="S95" i="39" s="1"/>
  <c r="W92" i="39"/>
  <c r="W95" i="39" s="1"/>
  <c r="V95" i="39"/>
  <c r="V96" i="39" s="1"/>
  <c r="V97" i="39" s="1"/>
  <c r="J106" i="39"/>
  <c r="N106" i="39"/>
  <c r="S106" i="39"/>
  <c r="W106" i="39"/>
  <c r="G107" i="39"/>
  <c r="K107" i="39"/>
  <c r="K108" i="39" s="1"/>
  <c r="P107" i="39"/>
  <c r="P108" i="39" s="1"/>
  <c r="T107" i="39"/>
  <c r="T108" i="39" s="1"/>
  <c r="T109" i="39" s="1"/>
  <c r="J116" i="39"/>
  <c r="J119" i="39" s="1"/>
  <c r="N116" i="39"/>
  <c r="N119" i="39" s="1"/>
  <c r="S116" i="39"/>
  <c r="S119" i="39" s="1"/>
  <c r="W116" i="39"/>
  <c r="W119" i="39" s="1"/>
  <c r="V119" i="39"/>
  <c r="J130" i="39"/>
  <c r="N130" i="39"/>
  <c r="S130" i="39"/>
  <c r="W130" i="39"/>
  <c r="G131" i="39"/>
  <c r="G132" i="39" s="1"/>
  <c r="G133" i="39" s="1"/>
  <c r="K131" i="39"/>
  <c r="P131" i="39"/>
  <c r="T131" i="39"/>
  <c r="J140" i="39"/>
  <c r="J143" i="39" s="1"/>
  <c r="N140" i="39"/>
  <c r="N143" i="39" s="1"/>
  <c r="S140" i="39"/>
  <c r="S143" i="39" s="1"/>
  <c r="W140" i="39"/>
  <c r="W143" i="39" s="1"/>
  <c r="R143" i="39"/>
  <c r="V143" i="39"/>
  <c r="J154" i="39"/>
  <c r="N154" i="39"/>
  <c r="S154" i="39"/>
  <c r="W154" i="39"/>
  <c r="G155" i="39"/>
  <c r="G156" i="39" s="1"/>
  <c r="G157" i="39" s="1"/>
  <c r="K155" i="39"/>
  <c r="K156" i="39" s="1"/>
  <c r="K157" i="39" s="1"/>
  <c r="P155" i="39"/>
  <c r="T155" i="39"/>
  <c r="T156" i="39" s="1"/>
  <c r="T157" i="39" s="1"/>
  <c r="J164" i="39"/>
  <c r="J167" i="39" s="1"/>
  <c r="N164" i="39"/>
  <c r="N167" i="39" s="1"/>
  <c r="S164" i="39"/>
  <c r="S167" i="39" s="1"/>
  <c r="W164" i="39"/>
  <c r="W167" i="39" s="1"/>
  <c r="V167" i="39"/>
  <c r="V168" i="39" s="1"/>
  <c r="J178" i="39"/>
  <c r="N178" i="39"/>
  <c r="S178" i="39"/>
  <c r="W178" i="39"/>
  <c r="G179" i="39"/>
  <c r="K179" i="39"/>
  <c r="K180" i="39" s="1"/>
  <c r="P179" i="39"/>
  <c r="P180" i="39" s="1"/>
  <c r="G187" i="51"/>
  <c r="K187" i="51"/>
  <c r="C66" i="45" s="1"/>
  <c r="M189" i="51"/>
  <c r="E68" i="45" s="1"/>
  <c r="J22" i="51"/>
  <c r="N22" i="51"/>
  <c r="S22" i="51"/>
  <c r="W22" i="51"/>
  <c r="G23" i="51"/>
  <c r="K23" i="51"/>
  <c r="K24" i="51" s="1"/>
  <c r="P23" i="51"/>
  <c r="P24" i="51" s="1"/>
  <c r="T23" i="51"/>
  <c r="J32" i="51"/>
  <c r="N32" i="51"/>
  <c r="N35" i="51" s="1"/>
  <c r="S32" i="51"/>
  <c r="S35" i="51" s="1"/>
  <c r="W32" i="51"/>
  <c r="W35" i="51" s="1"/>
  <c r="J44" i="51"/>
  <c r="N44" i="51"/>
  <c r="S44" i="51"/>
  <c r="S47" i="51" s="1"/>
  <c r="W44" i="51"/>
  <c r="W47" i="51" s="1"/>
  <c r="G71" i="51"/>
  <c r="G72" i="51" s="1"/>
  <c r="G73" i="51" s="1"/>
  <c r="G74" i="51" s="1"/>
  <c r="K71" i="51"/>
  <c r="K72" i="51" s="1"/>
  <c r="G95" i="51"/>
  <c r="K95" i="51"/>
  <c r="K96" i="51" s="1"/>
  <c r="G119" i="51"/>
  <c r="G120" i="51" s="1"/>
  <c r="K119" i="51"/>
  <c r="K120" i="51" s="1"/>
  <c r="G143" i="51"/>
  <c r="K143" i="51"/>
  <c r="K144" i="51" s="1"/>
  <c r="K145" i="51" s="1"/>
  <c r="G167" i="51"/>
  <c r="G168" i="51" s="1"/>
  <c r="K167" i="51"/>
  <c r="J183" i="51"/>
  <c r="H183" i="52"/>
  <c r="L183" i="52"/>
  <c r="AL62" i="45" s="1"/>
  <c r="Q183" i="52"/>
  <c r="AO62" i="45" s="1"/>
  <c r="Q23" i="52"/>
  <c r="Q24" i="52" s="1"/>
  <c r="U183" i="52"/>
  <c r="AS62" i="45" s="1"/>
  <c r="U23" i="52"/>
  <c r="I186" i="52"/>
  <c r="M186" i="52"/>
  <c r="AM65" i="45" s="1"/>
  <c r="R186" i="52"/>
  <c r="AP65" i="45" s="1"/>
  <c r="V186" i="52"/>
  <c r="AT65" i="45" s="1"/>
  <c r="J187" i="52"/>
  <c r="N187" i="52"/>
  <c r="AN66" i="45" s="1"/>
  <c r="G188" i="52"/>
  <c r="P190" i="52"/>
  <c r="J34" i="52"/>
  <c r="N34" i="52"/>
  <c r="S34" i="52"/>
  <c r="W34" i="52"/>
  <c r="G35" i="52"/>
  <c r="J130" i="52"/>
  <c r="N130" i="52"/>
  <c r="S130" i="52"/>
  <c r="W130" i="52"/>
  <c r="G131" i="52"/>
  <c r="G132" i="52" s="1"/>
  <c r="K23" i="49"/>
  <c r="K24" i="49" s="1"/>
  <c r="K25" i="49" s="1"/>
  <c r="K26" i="49" s="1"/>
  <c r="L71" i="49"/>
  <c r="L72" i="49" s="1"/>
  <c r="Q71" i="49"/>
  <c r="Q72" i="49" s="1"/>
  <c r="J70" i="49"/>
  <c r="N70" i="49"/>
  <c r="S70" i="49"/>
  <c r="W70" i="49"/>
  <c r="J80" i="49"/>
  <c r="J83" i="49" s="1"/>
  <c r="N80" i="49"/>
  <c r="N83" i="49" s="1"/>
  <c r="S80" i="49"/>
  <c r="S83" i="49" s="1"/>
  <c r="G119" i="49"/>
  <c r="G120" i="49" s="1"/>
  <c r="K119" i="49"/>
  <c r="K120" i="49" s="1"/>
  <c r="K121" i="49" s="1"/>
  <c r="K122" i="49" s="1"/>
  <c r="P119" i="49"/>
  <c r="P120" i="49" s="1"/>
  <c r="P121" i="49" s="1"/>
  <c r="H119" i="49"/>
  <c r="G155" i="49"/>
  <c r="K155" i="49"/>
  <c r="K156" i="49" s="1"/>
  <c r="P155" i="49"/>
  <c r="P156" i="49" s="1"/>
  <c r="P157" i="49" s="1"/>
  <c r="H155" i="49"/>
  <c r="H156" i="49" s="1"/>
  <c r="L155" i="49"/>
  <c r="G35" i="53"/>
  <c r="K35" i="53"/>
  <c r="K36" i="53" s="1"/>
  <c r="K37" i="53" s="1"/>
  <c r="P35" i="53"/>
  <c r="G59" i="53"/>
  <c r="G60" i="53" s="1"/>
  <c r="K59" i="53"/>
  <c r="P59" i="53"/>
  <c r="P60" i="53" s="1"/>
  <c r="H59" i="53"/>
  <c r="G167" i="53"/>
  <c r="G168" i="53" s="1"/>
  <c r="G169" i="53" s="1"/>
  <c r="K167" i="53"/>
  <c r="K168" i="53" s="1"/>
  <c r="K169" i="53" s="1"/>
  <c r="K170" i="53" s="1"/>
  <c r="P167" i="53"/>
  <c r="P168" i="53" s="1"/>
  <c r="P169" i="53" s="1"/>
  <c r="T167" i="53"/>
  <c r="H167" i="53"/>
  <c r="L167" i="53"/>
  <c r="H23" i="39"/>
  <c r="H24" i="39" s="1"/>
  <c r="H25" i="39" s="1"/>
  <c r="I183" i="39"/>
  <c r="V183" i="39"/>
  <c r="L28" i="45" s="1"/>
  <c r="N184" i="39"/>
  <c r="F29" i="45" s="1"/>
  <c r="BE29" i="45" s="1"/>
  <c r="H35" i="51"/>
  <c r="J71" i="51"/>
  <c r="J167" i="51"/>
  <c r="N167" i="51"/>
  <c r="K188" i="52"/>
  <c r="AK67" i="45" s="1"/>
  <c r="G95" i="52"/>
  <c r="G96" i="52" s="1"/>
  <c r="H107" i="52"/>
  <c r="U183" i="49"/>
  <c r="AB28" i="45" s="1"/>
  <c r="U23" i="49"/>
  <c r="U24" i="49" s="1"/>
  <c r="L47" i="49"/>
  <c r="M183" i="53"/>
  <c r="V62" i="45" s="1"/>
  <c r="W176" i="58"/>
  <c r="W179" i="58" s="1"/>
  <c r="W178" i="58"/>
  <c r="W164" i="58"/>
  <c r="W167" i="58" s="1"/>
  <c r="W152" i="58"/>
  <c r="W155" i="58" s="1"/>
  <c r="W140" i="58"/>
  <c r="W154" i="58"/>
  <c r="W130" i="58"/>
  <c r="W118" i="58"/>
  <c r="W142" i="58"/>
  <c r="W166" i="58"/>
  <c r="W106" i="58"/>
  <c r="W94" i="58"/>
  <c r="W82" i="58"/>
  <c r="W70" i="58"/>
  <c r="W58" i="58"/>
  <c r="W128" i="58"/>
  <c r="W131" i="58" s="1"/>
  <c r="W104" i="58"/>
  <c r="W107" i="58" s="1"/>
  <c r="W92" i="58"/>
  <c r="W95" i="58" s="1"/>
  <c r="W80" i="58"/>
  <c r="W44" i="58"/>
  <c r="W47" i="58" s="1"/>
  <c r="W32" i="58"/>
  <c r="W20" i="58"/>
  <c r="W23" i="58" s="1"/>
  <c r="W56" i="58"/>
  <c r="W59" i="58" s="1"/>
  <c r="W60" i="58" s="1"/>
  <c r="W68" i="58"/>
  <c r="W71" i="58" s="1"/>
  <c r="W176" i="57"/>
  <c r="W179" i="57" s="1"/>
  <c r="W164" i="57"/>
  <c r="W167" i="57" s="1"/>
  <c r="W152" i="57"/>
  <c r="W155" i="57" s="1"/>
  <c r="W140" i="57"/>
  <c r="W143" i="57" s="1"/>
  <c r="W128" i="57"/>
  <c r="W131" i="57" s="1"/>
  <c r="W116" i="57"/>
  <c r="W119" i="57" s="1"/>
  <c r="W104" i="57"/>
  <c r="W107" i="57" s="1"/>
  <c r="W92" i="57"/>
  <c r="W95" i="57" s="1"/>
  <c r="W80" i="57"/>
  <c r="W83" i="57" s="1"/>
  <c r="W68" i="57"/>
  <c r="W71" i="57" s="1"/>
  <c r="W154" i="57"/>
  <c r="W46" i="57"/>
  <c r="W34" i="57"/>
  <c r="W22" i="57"/>
  <c r="W176" i="60"/>
  <c r="W179" i="60" s="1"/>
  <c r="W178" i="57"/>
  <c r="W118" i="57"/>
  <c r="W70" i="57"/>
  <c r="W152" i="60"/>
  <c r="W155" i="60" s="1"/>
  <c r="W130" i="60"/>
  <c r="W104" i="60"/>
  <c r="W107" i="60" s="1"/>
  <c r="W82" i="60"/>
  <c r="W130" i="57"/>
  <c r="W82" i="57"/>
  <c r="W58" i="57"/>
  <c r="W178" i="60"/>
  <c r="W166" i="60"/>
  <c r="W140" i="60"/>
  <c r="W143" i="60" s="1"/>
  <c r="W118" i="60"/>
  <c r="W92" i="60"/>
  <c r="W95" i="60" s="1"/>
  <c r="W70" i="60"/>
  <c r="W44" i="60"/>
  <c r="W47" i="60" s="1"/>
  <c r="W22" i="60"/>
  <c r="W166" i="59"/>
  <c r="W140" i="59"/>
  <c r="W143" i="59" s="1"/>
  <c r="W118" i="59"/>
  <c r="W92" i="59"/>
  <c r="W70" i="59"/>
  <c r="W22" i="58"/>
  <c r="W166" i="57"/>
  <c r="W20" i="57"/>
  <c r="W23" i="57" s="1"/>
  <c r="W128" i="60"/>
  <c r="W131" i="60" s="1"/>
  <c r="W116" i="60"/>
  <c r="W119" i="60" s="1"/>
  <c r="W80" i="60"/>
  <c r="W83" i="60" s="1"/>
  <c r="W68" i="60"/>
  <c r="W71" i="60" s="1"/>
  <c r="W46" i="60"/>
  <c r="W34" i="60"/>
  <c r="W154" i="59"/>
  <c r="W104" i="59"/>
  <c r="W107" i="59" s="1"/>
  <c r="W58" i="59"/>
  <c r="W32" i="59"/>
  <c r="W35" i="59" s="1"/>
  <c r="W176" i="56"/>
  <c r="W179" i="56" s="1"/>
  <c r="W164" i="56"/>
  <c r="W167" i="56" s="1"/>
  <c r="W152" i="56"/>
  <c r="W155" i="56" s="1"/>
  <c r="W140" i="56"/>
  <c r="W143" i="56" s="1"/>
  <c r="W128" i="56"/>
  <c r="W131" i="56" s="1"/>
  <c r="W116" i="56"/>
  <c r="W119" i="56" s="1"/>
  <c r="W46" i="58"/>
  <c r="W34" i="58"/>
  <c r="W94" i="57"/>
  <c r="W32" i="57"/>
  <c r="W154" i="60"/>
  <c r="W142" i="60"/>
  <c r="W56" i="60"/>
  <c r="W59" i="60" s="1"/>
  <c r="W176" i="59"/>
  <c r="W179" i="59" s="1"/>
  <c r="W164" i="59"/>
  <c r="W167" i="59" s="1"/>
  <c r="W142" i="59"/>
  <c r="W130" i="59"/>
  <c r="W80" i="59"/>
  <c r="W83" i="59" s="1"/>
  <c r="W68" i="59"/>
  <c r="W71" i="59" s="1"/>
  <c r="W46" i="59"/>
  <c r="W20" i="59"/>
  <c r="W23" i="59" s="1"/>
  <c r="W106" i="57"/>
  <c r="W56" i="57"/>
  <c r="W59" i="57" s="1"/>
  <c r="W44" i="57"/>
  <c r="W106" i="60"/>
  <c r="W152" i="59"/>
  <c r="W155" i="59" s="1"/>
  <c r="W166" i="56"/>
  <c r="W142" i="56"/>
  <c r="W118" i="56"/>
  <c r="W164" i="60"/>
  <c r="W167" i="60" s="1"/>
  <c r="W128" i="59"/>
  <c r="W131" i="59" s="1"/>
  <c r="W34" i="59"/>
  <c r="W22" i="59"/>
  <c r="W106" i="56"/>
  <c r="W92" i="56"/>
  <c r="W95" i="56" s="1"/>
  <c r="W116" i="58"/>
  <c r="W142" i="57"/>
  <c r="W178" i="59"/>
  <c r="W116" i="59"/>
  <c r="W119" i="59" s="1"/>
  <c r="W106" i="59"/>
  <c r="W94" i="59"/>
  <c r="W32" i="60"/>
  <c r="W35" i="60" s="1"/>
  <c r="W20" i="60"/>
  <c r="W23" i="60" s="1"/>
  <c r="W82" i="59"/>
  <c r="W44" i="59"/>
  <c r="W47" i="59" s="1"/>
  <c r="W130" i="56"/>
  <c r="W94" i="60"/>
  <c r="W80" i="56"/>
  <c r="W83" i="56" s="1"/>
  <c r="W68" i="56"/>
  <c r="W56" i="56"/>
  <c r="W44" i="56"/>
  <c r="W47" i="56" s="1"/>
  <c r="W32" i="56"/>
  <c r="W35" i="56" s="1"/>
  <c r="W20" i="56"/>
  <c r="W23" i="56" s="1"/>
  <c r="W178" i="55"/>
  <c r="W166" i="55"/>
  <c r="W154" i="55"/>
  <c r="W142" i="55"/>
  <c r="W130" i="55"/>
  <c r="W118" i="55"/>
  <c r="W106" i="55"/>
  <c r="W94" i="55"/>
  <c r="W82" i="55"/>
  <c r="W70" i="55"/>
  <c r="W58" i="55"/>
  <c r="W46" i="55"/>
  <c r="W34" i="55"/>
  <c r="W22" i="55"/>
  <c r="W176" i="53"/>
  <c r="W179" i="53" s="1"/>
  <c r="W166" i="53"/>
  <c r="W152" i="53"/>
  <c r="W155" i="53" s="1"/>
  <c r="W142" i="53"/>
  <c r="W128" i="53"/>
  <c r="W131" i="53" s="1"/>
  <c r="W118" i="53"/>
  <c r="W104" i="53"/>
  <c r="W107" i="53" s="1"/>
  <c r="W58" i="60"/>
  <c r="W178" i="56"/>
  <c r="W94" i="56"/>
  <c r="W56" i="59"/>
  <c r="W59" i="59" s="1"/>
  <c r="W82" i="56"/>
  <c r="W34" i="56"/>
  <c r="W164" i="53"/>
  <c r="W154" i="53"/>
  <c r="W94" i="53"/>
  <c r="W80" i="53"/>
  <c r="W83" i="53" s="1"/>
  <c r="W70" i="53"/>
  <c r="W56" i="53"/>
  <c r="W59" i="53" s="1"/>
  <c r="W46" i="53"/>
  <c r="W32" i="53"/>
  <c r="W35" i="53" s="1"/>
  <c r="W22" i="53"/>
  <c r="W178" i="49"/>
  <c r="W164" i="49"/>
  <c r="W167" i="49" s="1"/>
  <c r="W154" i="49"/>
  <c r="W140" i="49"/>
  <c r="W143" i="49" s="1"/>
  <c r="W130" i="49"/>
  <c r="W70" i="56"/>
  <c r="W22" i="56"/>
  <c r="W176" i="55"/>
  <c r="W179" i="55" s="1"/>
  <c r="W152" i="55"/>
  <c r="W155" i="55" s="1"/>
  <c r="W128" i="55"/>
  <c r="W131" i="55" s="1"/>
  <c r="W132" i="55" s="1"/>
  <c r="W104" i="55"/>
  <c r="W107" i="55" s="1"/>
  <c r="W80" i="55"/>
  <c r="W83" i="55" s="1"/>
  <c r="W56" i="55"/>
  <c r="W59" i="55" s="1"/>
  <c r="W32" i="55"/>
  <c r="W35" i="55" s="1"/>
  <c r="W36" i="55" s="1"/>
  <c r="W20" i="55"/>
  <c r="W23" i="55" s="1"/>
  <c r="W140" i="53"/>
  <c r="W130" i="53"/>
  <c r="W116" i="53"/>
  <c r="W119" i="53" s="1"/>
  <c r="W58" i="56"/>
  <c r="W106" i="53"/>
  <c r="W92" i="53"/>
  <c r="W95" i="53" s="1"/>
  <c r="W82" i="53"/>
  <c r="W68" i="53"/>
  <c r="W71" i="53" s="1"/>
  <c r="W58" i="53"/>
  <c r="W44" i="53"/>
  <c r="W47" i="53" s="1"/>
  <c r="W34" i="53"/>
  <c r="W20" i="53"/>
  <c r="W23" i="53" s="1"/>
  <c r="W176" i="49"/>
  <c r="W179" i="49" s="1"/>
  <c r="W166" i="49"/>
  <c r="W152" i="49"/>
  <c r="W155" i="49" s="1"/>
  <c r="W142" i="49"/>
  <c r="W128" i="49"/>
  <c r="W131" i="49" s="1"/>
  <c r="W118" i="49"/>
  <c r="W104" i="49"/>
  <c r="W107" i="49" s="1"/>
  <c r="W94" i="49"/>
  <c r="W164" i="55"/>
  <c r="W167" i="55" s="1"/>
  <c r="W140" i="55"/>
  <c r="W116" i="55"/>
  <c r="W119" i="55" s="1"/>
  <c r="W92" i="55"/>
  <c r="W68" i="55"/>
  <c r="W71" i="55" s="1"/>
  <c r="W44" i="55"/>
  <c r="W47" i="55" s="1"/>
  <c r="W116" i="49"/>
  <c r="W119" i="49" s="1"/>
  <c r="W164" i="52"/>
  <c r="W167" i="52" s="1"/>
  <c r="W142" i="52"/>
  <c r="W116" i="52"/>
  <c r="W119" i="52" s="1"/>
  <c r="W94" i="52"/>
  <c r="W68" i="52"/>
  <c r="W71" i="52" s="1"/>
  <c r="W46" i="52"/>
  <c r="W20" i="52"/>
  <c r="W23" i="52" s="1"/>
  <c r="W104" i="56"/>
  <c r="W107" i="56" s="1"/>
  <c r="W106" i="49"/>
  <c r="W92" i="49"/>
  <c r="W95" i="49" s="1"/>
  <c r="W82" i="49"/>
  <c r="W68" i="49"/>
  <c r="W71" i="49" s="1"/>
  <c r="W58" i="49"/>
  <c r="W44" i="49"/>
  <c r="W47" i="49" s="1"/>
  <c r="W48" i="49" s="1"/>
  <c r="W34" i="49"/>
  <c r="W20" i="49"/>
  <c r="W23" i="49" s="1"/>
  <c r="W176" i="52"/>
  <c r="W179" i="52" s="1"/>
  <c r="W154" i="52"/>
  <c r="W128" i="52"/>
  <c r="W131" i="52" s="1"/>
  <c r="W106" i="52"/>
  <c r="W80" i="52"/>
  <c r="W83" i="52" s="1"/>
  <c r="W58" i="52"/>
  <c r="W32" i="52"/>
  <c r="W35" i="52" s="1"/>
  <c r="W176" i="51"/>
  <c r="W179" i="51" s="1"/>
  <c r="W166" i="51"/>
  <c r="W152" i="51"/>
  <c r="W155" i="51" s="1"/>
  <c r="W142" i="51"/>
  <c r="W128" i="51"/>
  <c r="W131" i="51" s="1"/>
  <c r="W118" i="51"/>
  <c r="W104" i="51"/>
  <c r="W107" i="51" s="1"/>
  <c r="W94" i="51"/>
  <c r="W80" i="51"/>
  <c r="W83" i="51" s="1"/>
  <c r="W70" i="51"/>
  <c r="W56" i="51"/>
  <c r="W59" i="51" s="1"/>
  <c r="W46" i="51"/>
  <c r="W154" i="56"/>
  <c r="W46" i="56"/>
  <c r="W178" i="53"/>
  <c r="W166" i="52"/>
  <c r="W140" i="52"/>
  <c r="W143" i="52" s="1"/>
  <c r="W118" i="52"/>
  <c r="W92" i="52"/>
  <c r="W95" i="52" s="1"/>
  <c r="W70" i="52"/>
  <c r="W44" i="52"/>
  <c r="W47" i="52" s="1"/>
  <c r="W22" i="52"/>
  <c r="V132" i="39"/>
  <c r="V133" i="39" s="1"/>
  <c r="G183" i="39"/>
  <c r="K183" i="39"/>
  <c r="C28" i="45" s="1"/>
  <c r="P183" i="39"/>
  <c r="T183" i="39"/>
  <c r="J28" i="45" s="1"/>
  <c r="BI28" i="45" s="1"/>
  <c r="H184" i="39"/>
  <c r="L184" i="39"/>
  <c r="D29" i="45" s="1"/>
  <c r="BC29" i="45" s="1"/>
  <c r="I183" i="51"/>
  <c r="M183" i="51"/>
  <c r="E62" i="45" s="1"/>
  <c r="J184" i="51"/>
  <c r="N184" i="51"/>
  <c r="F63" i="45" s="1"/>
  <c r="BE63" i="45" s="1"/>
  <c r="G186" i="51"/>
  <c r="K186" i="51"/>
  <c r="C65" i="45" s="1"/>
  <c r="H187" i="51"/>
  <c r="L187" i="51"/>
  <c r="D66" i="45" s="1"/>
  <c r="N189" i="51"/>
  <c r="F68" i="45" s="1"/>
  <c r="G190" i="51"/>
  <c r="K190" i="51"/>
  <c r="C69" i="45" s="1"/>
  <c r="P190" i="51"/>
  <c r="P35" i="51"/>
  <c r="P36" i="51" s="1"/>
  <c r="G47" i="51"/>
  <c r="G48" i="51" s="1"/>
  <c r="K47" i="51"/>
  <c r="K48" i="51" s="1"/>
  <c r="Q59" i="51"/>
  <c r="Q60" i="51" s="1"/>
  <c r="U59" i="51"/>
  <c r="J58" i="51"/>
  <c r="N58" i="51"/>
  <c r="S58" i="51"/>
  <c r="W58" i="51"/>
  <c r="H83" i="51"/>
  <c r="L83" i="51"/>
  <c r="Q83" i="51"/>
  <c r="Q84" i="51" s="1"/>
  <c r="J82" i="51"/>
  <c r="N82" i="51"/>
  <c r="S82" i="51"/>
  <c r="W82" i="51"/>
  <c r="H107" i="51"/>
  <c r="Q107" i="51"/>
  <c r="Q108" i="51" s="1"/>
  <c r="U107" i="51"/>
  <c r="U108" i="51" s="1"/>
  <c r="J106" i="51"/>
  <c r="N106" i="51"/>
  <c r="S106" i="51"/>
  <c r="W106" i="51"/>
  <c r="Q131" i="51"/>
  <c r="Q132" i="51" s="1"/>
  <c r="Q133" i="51" s="1"/>
  <c r="U131" i="51"/>
  <c r="U132" i="51" s="1"/>
  <c r="J130" i="51"/>
  <c r="N130" i="51"/>
  <c r="S130" i="51"/>
  <c r="W130" i="51"/>
  <c r="H155" i="51"/>
  <c r="Q155" i="51"/>
  <c r="Q156" i="51" s="1"/>
  <c r="J154" i="51"/>
  <c r="N154" i="51"/>
  <c r="S154" i="51"/>
  <c r="W154" i="51"/>
  <c r="Q179" i="51"/>
  <c r="Q180" i="51" s="1"/>
  <c r="U179" i="51"/>
  <c r="J178" i="51"/>
  <c r="N178" i="51"/>
  <c r="S178" i="51"/>
  <c r="W178" i="51"/>
  <c r="N183" i="51"/>
  <c r="F62" i="45" s="1"/>
  <c r="AL28" i="45"/>
  <c r="AO28" i="45"/>
  <c r="I183" i="52"/>
  <c r="M183" i="52"/>
  <c r="AM62" i="45" s="1"/>
  <c r="J186" i="52"/>
  <c r="N186" i="52"/>
  <c r="AN65" i="45" s="1"/>
  <c r="G187" i="52"/>
  <c r="K187" i="52"/>
  <c r="AK66" i="45" s="1"/>
  <c r="M189" i="52"/>
  <c r="AM68" i="45" s="1"/>
  <c r="K190" i="52"/>
  <c r="AK69" i="45" s="1"/>
  <c r="K35" i="52"/>
  <c r="K36" i="52" s="1"/>
  <c r="G47" i="52"/>
  <c r="G48" i="52" s="1"/>
  <c r="K47" i="52"/>
  <c r="K48" i="52" s="1"/>
  <c r="H59" i="52"/>
  <c r="J56" i="52"/>
  <c r="J59" i="52" s="1"/>
  <c r="N56" i="52"/>
  <c r="S56" i="52"/>
  <c r="S59" i="52" s="1"/>
  <c r="W56" i="52"/>
  <c r="W59" i="52" s="1"/>
  <c r="G71" i="52"/>
  <c r="G72" i="52" s="1"/>
  <c r="K131" i="52"/>
  <c r="K132" i="52" s="1"/>
  <c r="G143" i="52"/>
  <c r="G144" i="52" s="1"/>
  <c r="K143" i="52"/>
  <c r="K144" i="52" s="1"/>
  <c r="L143" i="52"/>
  <c r="H155" i="52"/>
  <c r="J152" i="52"/>
  <c r="J155" i="52" s="1"/>
  <c r="N152" i="52"/>
  <c r="S152" i="52"/>
  <c r="S155" i="52" s="1"/>
  <c r="W152" i="52"/>
  <c r="W155" i="52" s="1"/>
  <c r="G167" i="52"/>
  <c r="G168" i="52" s="1"/>
  <c r="N183" i="52"/>
  <c r="AN62" i="45" s="1"/>
  <c r="M187" i="52"/>
  <c r="AM66" i="45" s="1"/>
  <c r="K188" i="49"/>
  <c r="T33" i="45" s="1"/>
  <c r="J32" i="49"/>
  <c r="J35" i="49" s="1"/>
  <c r="N32" i="49"/>
  <c r="S32" i="49"/>
  <c r="S35" i="49" s="1"/>
  <c r="W32" i="49"/>
  <c r="W35" i="49" s="1"/>
  <c r="S56" i="49"/>
  <c r="S59" i="49" s="1"/>
  <c r="W56" i="49"/>
  <c r="W59" i="49" s="1"/>
  <c r="I71" i="49"/>
  <c r="L119" i="49"/>
  <c r="R183" i="39"/>
  <c r="H28" i="45" s="1"/>
  <c r="J184" i="39"/>
  <c r="J119" i="51"/>
  <c r="N143" i="51"/>
  <c r="M187" i="51"/>
  <c r="E66" i="45" s="1"/>
  <c r="K95" i="52"/>
  <c r="K96" i="52" s="1"/>
  <c r="H186" i="52"/>
  <c r="H183" i="49"/>
  <c r="L183" i="49"/>
  <c r="U28" i="45" s="1"/>
  <c r="J186" i="49"/>
  <c r="N186" i="49"/>
  <c r="W31" i="45" s="1"/>
  <c r="U47" i="49"/>
  <c r="I183" i="53"/>
  <c r="V183" i="53"/>
  <c r="AC62" i="45" s="1"/>
  <c r="V23" i="53"/>
  <c r="V24" i="53" s="1"/>
  <c r="J184" i="53"/>
  <c r="N184" i="53"/>
  <c r="W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41" i="58"/>
  <c r="K129" i="58"/>
  <c r="K105" i="58"/>
  <c r="K93" i="58"/>
  <c r="K95" i="58" s="1"/>
  <c r="K81" i="58"/>
  <c r="K83" i="58" s="1"/>
  <c r="K45" i="58"/>
  <c r="K33" i="58"/>
  <c r="K21" i="58"/>
  <c r="K57" i="58"/>
  <c r="K69" i="58"/>
  <c r="K71" i="58" s="1"/>
  <c r="K177" i="57"/>
  <c r="K165" i="57"/>
  <c r="K167" i="57" s="1"/>
  <c r="K153" i="57"/>
  <c r="K141" i="57"/>
  <c r="K129" i="57"/>
  <c r="K131" i="57" s="1"/>
  <c r="K132" i="57" s="1"/>
  <c r="K133" i="57" s="1"/>
  <c r="K117" i="57"/>
  <c r="K105" i="57"/>
  <c r="K93" i="57"/>
  <c r="K95" i="57" s="1"/>
  <c r="K81" i="57"/>
  <c r="K69" i="57"/>
  <c r="K57" i="57"/>
  <c r="K21" i="57"/>
  <c r="K177" i="56"/>
  <c r="K179" i="56" s="1"/>
  <c r="K180" i="56" s="1"/>
  <c r="K181" i="56" s="1"/>
  <c r="K182" i="56" s="1"/>
  <c r="K165" i="56"/>
  <c r="K167" i="56" s="1"/>
  <c r="K168" i="56" s="1"/>
  <c r="K169" i="56" s="1"/>
  <c r="K170" i="56" s="1"/>
  <c r="K153" i="56"/>
  <c r="K155" i="56" s="1"/>
  <c r="K141" i="56"/>
  <c r="K143" i="56" s="1"/>
  <c r="K144" i="56" s="1"/>
  <c r="K129" i="56"/>
  <c r="K131" i="56" s="1"/>
  <c r="K117" i="56"/>
  <c r="K33" i="57"/>
  <c r="K35" i="57" s="1"/>
  <c r="K45" i="57"/>
  <c r="K93" i="56"/>
  <c r="K95" i="56" s="1"/>
  <c r="K117" i="58"/>
  <c r="K81" i="56"/>
  <c r="K69" i="56"/>
  <c r="K71" i="56" s="1"/>
  <c r="K57" i="56"/>
  <c r="K59" i="56" s="1"/>
  <c r="K45" i="56"/>
  <c r="K47" i="56" s="1"/>
  <c r="K48" i="56" s="1"/>
  <c r="K49" i="56" s="1"/>
  <c r="K50" i="56" s="1"/>
  <c r="K33" i="56"/>
  <c r="K21" i="56"/>
  <c r="K23" i="56" s="1"/>
  <c r="K177" i="55"/>
  <c r="K179" i="55" s="1"/>
  <c r="K180" i="55" s="1"/>
  <c r="K153" i="55"/>
  <c r="K155" i="55" s="1"/>
  <c r="K131" i="55"/>
  <c r="K105" i="55"/>
  <c r="K107" i="55" s="1"/>
  <c r="K108" i="55" s="1"/>
  <c r="K81" i="55"/>
  <c r="K83" i="55" s="1"/>
  <c r="K57" i="55"/>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J22" i="39"/>
  <c r="N22" i="39"/>
  <c r="S22" i="39"/>
  <c r="W22" i="39"/>
  <c r="J32" i="39"/>
  <c r="J35" i="39" s="1"/>
  <c r="N32" i="39"/>
  <c r="S32" i="39"/>
  <c r="S35" i="39" s="1"/>
  <c r="W32" i="39"/>
  <c r="W35" i="39" s="1"/>
  <c r="J46" i="39"/>
  <c r="N46" i="39"/>
  <c r="S46" i="39"/>
  <c r="W46" i="39"/>
  <c r="J56" i="39"/>
  <c r="N56" i="39"/>
  <c r="S56" i="39"/>
  <c r="S59" i="39" s="1"/>
  <c r="W56" i="39"/>
  <c r="W59" i="39" s="1"/>
  <c r="J70" i="39"/>
  <c r="N70" i="39"/>
  <c r="S70" i="39"/>
  <c r="W70" i="39"/>
  <c r="J80" i="39"/>
  <c r="N80" i="39"/>
  <c r="N83" i="39" s="1"/>
  <c r="S80" i="39"/>
  <c r="S83" i="39" s="1"/>
  <c r="W80" i="39"/>
  <c r="W83" i="39" s="1"/>
  <c r="J94" i="39"/>
  <c r="N94" i="39"/>
  <c r="S94" i="39"/>
  <c r="W94" i="39"/>
  <c r="J104" i="39"/>
  <c r="N104" i="39"/>
  <c r="S104" i="39"/>
  <c r="S107" i="39" s="1"/>
  <c r="W104" i="39"/>
  <c r="W107" i="39" s="1"/>
  <c r="J118" i="39"/>
  <c r="N118" i="39"/>
  <c r="S118" i="39"/>
  <c r="W118" i="39"/>
  <c r="J128" i="39"/>
  <c r="J131" i="39" s="1"/>
  <c r="N128" i="39"/>
  <c r="S128" i="39"/>
  <c r="S131" i="39" s="1"/>
  <c r="W128" i="39"/>
  <c r="W131" i="39" s="1"/>
  <c r="J142" i="39"/>
  <c r="N142" i="39"/>
  <c r="S142" i="39"/>
  <c r="W142" i="39"/>
  <c r="J152" i="39"/>
  <c r="N152" i="39"/>
  <c r="N155" i="39" s="1"/>
  <c r="S152" i="39"/>
  <c r="S155" i="39" s="1"/>
  <c r="W152" i="39"/>
  <c r="W155" i="39" s="1"/>
  <c r="W156" i="39" s="1"/>
  <c r="J166" i="39"/>
  <c r="N166" i="39"/>
  <c r="S166" i="39"/>
  <c r="W166" i="39"/>
  <c r="J176" i="39"/>
  <c r="N176" i="39"/>
  <c r="N179" i="39" s="1"/>
  <c r="S176" i="39"/>
  <c r="S179" i="39" s="1"/>
  <c r="W176" i="39"/>
  <c r="W179" i="39" s="1"/>
  <c r="J20" i="51"/>
  <c r="J23" i="51" s="1"/>
  <c r="N20" i="51"/>
  <c r="S20" i="51"/>
  <c r="S23" i="51" s="1"/>
  <c r="W20" i="51"/>
  <c r="W23" i="51" s="1"/>
  <c r="V23" i="51"/>
  <c r="V24" i="51" s="1"/>
  <c r="J34" i="51"/>
  <c r="N34" i="51"/>
  <c r="S34" i="51"/>
  <c r="W34" i="51"/>
  <c r="G35" i="51"/>
  <c r="G36" i="51" s="1"/>
  <c r="K35" i="51"/>
  <c r="K36" i="51" s="1"/>
  <c r="K37" i="51" s="1"/>
  <c r="Q35" i="51"/>
  <c r="K59" i="51"/>
  <c r="K60" i="51" s="1"/>
  <c r="AM28" i="45"/>
  <c r="AN28" i="45"/>
  <c r="G186" i="52"/>
  <c r="K186" i="52"/>
  <c r="AK65" i="45" s="1"/>
  <c r="H187" i="52"/>
  <c r="L187" i="52"/>
  <c r="AL66" i="45" s="1"/>
  <c r="P188" i="52"/>
  <c r="N189" i="52"/>
  <c r="AN68" i="45" s="1"/>
  <c r="G190" i="52"/>
  <c r="J82" i="52"/>
  <c r="N82" i="52"/>
  <c r="S82" i="52"/>
  <c r="W82" i="52"/>
  <c r="G83" i="52"/>
  <c r="G84" i="52" s="1"/>
  <c r="J107" i="52"/>
  <c r="N107" i="52"/>
  <c r="J178" i="52"/>
  <c r="N178" i="52"/>
  <c r="S178" i="52"/>
  <c r="W178" i="52"/>
  <c r="G179" i="52"/>
  <c r="G180" i="52" s="1"/>
  <c r="R131" i="49"/>
  <c r="V131" i="49"/>
  <c r="V132" i="49" s="1"/>
  <c r="L23" i="53"/>
  <c r="L24" i="53" s="1"/>
  <c r="L25" i="53" s="1"/>
  <c r="V95" i="53"/>
  <c r="V96" i="53" s="1"/>
  <c r="V97" i="53" s="1"/>
  <c r="AK28" i="45"/>
  <c r="K23" i="52"/>
  <c r="K24" i="52" s="1"/>
  <c r="P23" i="52"/>
  <c r="P24" i="52" s="1"/>
  <c r="T23" i="52"/>
  <c r="H35" i="52"/>
  <c r="H36" i="52" s="1"/>
  <c r="Q35" i="52"/>
  <c r="Q36" i="52" s="1"/>
  <c r="U35" i="52"/>
  <c r="R47" i="52"/>
  <c r="R48" i="52" s="1"/>
  <c r="V47" i="52"/>
  <c r="V48" i="52" s="1"/>
  <c r="P71" i="52"/>
  <c r="P72" i="52" s="1"/>
  <c r="T71" i="52"/>
  <c r="Q83" i="52"/>
  <c r="Q84" i="52" s="1"/>
  <c r="R95" i="52"/>
  <c r="V95" i="52"/>
  <c r="P119" i="52"/>
  <c r="P120" i="52" s="1"/>
  <c r="Q131" i="52"/>
  <c r="Q132" i="52" s="1"/>
  <c r="U131" i="52"/>
  <c r="V143" i="52"/>
  <c r="V144" i="52" s="1"/>
  <c r="P167" i="52"/>
  <c r="P168" i="52" s="1"/>
  <c r="T167" i="52"/>
  <c r="T168" i="52" s="1"/>
  <c r="Q179" i="52"/>
  <c r="Q180" i="52" s="1"/>
  <c r="U179" i="52"/>
  <c r="G183" i="52"/>
  <c r="K183" i="52"/>
  <c r="AK62" i="45" s="1"/>
  <c r="P183" i="52"/>
  <c r="T183" i="52"/>
  <c r="AR62" i="45" s="1"/>
  <c r="I183" i="49"/>
  <c r="M183" i="49"/>
  <c r="V28" i="45" s="1"/>
  <c r="J184" i="49"/>
  <c r="N184" i="49"/>
  <c r="W29" i="45" s="1"/>
  <c r="G186" i="49"/>
  <c r="K186" i="49"/>
  <c r="T31" i="45" s="1"/>
  <c r="H187" i="49"/>
  <c r="L187" i="49"/>
  <c r="U32" i="45" s="1"/>
  <c r="N189" i="49"/>
  <c r="W34" i="45" s="1"/>
  <c r="G190" i="49"/>
  <c r="K190" i="49"/>
  <c r="T35" i="45" s="1"/>
  <c r="P190" i="49"/>
  <c r="K107" i="49"/>
  <c r="Q107" i="49"/>
  <c r="Q108" i="49" s="1"/>
  <c r="G143" i="49"/>
  <c r="G144" i="49" s="1"/>
  <c r="K143" i="49"/>
  <c r="K144" i="49" s="1"/>
  <c r="K145" i="49" s="1"/>
  <c r="P143" i="49"/>
  <c r="V167" i="49"/>
  <c r="V168" i="49" s="1"/>
  <c r="R179" i="49"/>
  <c r="V179" i="49"/>
  <c r="V180" i="49" s="1"/>
  <c r="G183" i="49"/>
  <c r="K188" i="53"/>
  <c r="T67" i="45" s="1"/>
  <c r="H179" i="53"/>
  <c r="H180" i="53" s="1"/>
  <c r="H181" i="53" s="1"/>
  <c r="Q179" i="53"/>
  <c r="Q180" i="53" s="1"/>
  <c r="U179" i="53"/>
  <c r="V155" i="56"/>
  <c r="V156" i="56" s="1"/>
  <c r="G155" i="56"/>
  <c r="G156" i="56" s="1"/>
  <c r="G157" i="56" s="1"/>
  <c r="J183" i="49"/>
  <c r="N183" i="49"/>
  <c r="W28" i="45" s="1"/>
  <c r="G184" i="49"/>
  <c r="K184" i="49"/>
  <c r="T29" i="45" s="1"/>
  <c r="H186" i="49"/>
  <c r="L186" i="49"/>
  <c r="U31" i="45" s="1"/>
  <c r="I187" i="49"/>
  <c r="M187" i="49"/>
  <c r="V32" i="45" s="1"/>
  <c r="K189" i="49"/>
  <c r="T34" i="45" s="1"/>
  <c r="R23" i="49"/>
  <c r="V23" i="49"/>
  <c r="G83" i="49"/>
  <c r="K83" i="49"/>
  <c r="K84" i="49" s="1"/>
  <c r="P83" i="49"/>
  <c r="V95" i="49"/>
  <c r="V96" i="49" s="1"/>
  <c r="G107" i="49"/>
  <c r="G108" i="49" s="1"/>
  <c r="L107" i="49"/>
  <c r="G131" i="49"/>
  <c r="G132" i="49" s="1"/>
  <c r="K131" i="49"/>
  <c r="K132" i="49" s="1"/>
  <c r="P131" i="49"/>
  <c r="P132" i="49" s="1"/>
  <c r="T131" i="49"/>
  <c r="H143" i="49"/>
  <c r="M155" i="49"/>
  <c r="R155" i="49"/>
  <c r="V155" i="49"/>
  <c r="V156" i="49" s="1"/>
  <c r="V157" i="49" s="1"/>
  <c r="K183" i="49"/>
  <c r="T28" i="45" s="1"/>
  <c r="G23" i="53"/>
  <c r="G24" i="53" s="1"/>
  <c r="K183" i="53"/>
  <c r="T62" i="45" s="1"/>
  <c r="H184" i="53"/>
  <c r="L184" i="53"/>
  <c r="U63" i="45" s="1"/>
  <c r="I186" i="53"/>
  <c r="M186" i="53"/>
  <c r="V65" i="45" s="1"/>
  <c r="J187" i="53"/>
  <c r="N187" i="53"/>
  <c r="W66" i="45" s="1"/>
  <c r="G188" i="53"/>
  <c r="L189" i="53"/>
  <c r="U68" i="45" s="1"/>
  <c r="P190" i="53"/>
  <c r="V47" i="53"/>
  <c r="V48" i="53" s="1"/>
  <c r="V71" i="53"/>
  <c r="V72" i="53" s="1"/>
  <c r="G83" i="53"/>
  <c r="G84" i="53" s="1"/>
  <c r="K83" i="53"/>
  <c r="K84" i="53" s="1"/>
  <c r="P83" i="53"/>
  <c r="P84" i="53" s="1"/>
  <c r="T83" i="53"/>
  <c r="G95" i="53"/>
  <c r="G96" i="53" s="1"/>
  <c r="G97" i="53" s="1"/>
  <c r="K95" i="53"/>
  <c r="G83" i="56"/>
  <c r="G84" i="56" s="1"/>
  <c r="Q107" i="56"/>
  <c r="Q108" i="56" s="1"/>
  <c r="Q83" i="49"/>
  <c r="U83" i="49"/>
  <c r="L95" i="49"/>
  <c r="V119" i="49"/>
  <c r="V120" i="49" s="1"/>
  <c r="H131" i="49"/>
  <c r="Q131" i="49"/>
  <c r="I143" i="49"/>
  <c r="V143" i="49"/>
  <c r="V144" i="49" s="1"/>
  <c r="G167" i="49"/>
  <c r="G168" i="49" s="1"/>
  <c r="G169" i="49" s="1"/>
  <c r="K167" i="49"/>
  <c r="K168" i="49" s="1"/>
  <c r="P167" i="49"/>
  <c r="P168" i="49" s="1"/>
  <c r="T167" i="49"/>
  <c r="V155" i="53"/>
  <c r="H47" i="55"/>
  <c r="Q47" i="55"/>
  <c r="Q48" i="55" s="1"/>
  <c r="U47" i="55"/>
  <c r="H71" i="55"/>
  <c r="Q71" i="55"/>
  <c r="U71" i="55"/>
  <c r="H95" i="55"/>
  <c r="Q95" i="55"/>
  <c r="Q96" i="55" s="1"/>
  <c r="Q119" i="55"/>
  <c r="U119" i="55"/>
  <c r="Q143" i="55"/>
  <c r="Q144" i="55" s="1"/>
  <c r="U143" i="55"/>
  <c r="Q167" i="55"/>
  <c r="Q168" i="55" s="1"/>
  <c r="U167" i="55"/>
  <c r="L107" i="53"/>
  <c r="T131" i="53"/>
  <c r="G183" i="53"/>
  <c r="P183" i="53"/>
  <c r="M187" i="56"/>
  <c r="E51" i="45" s="1"/>
  <c r="BD51" i="45" s="1"/>
  <c r="Q95" i="56"/>
  <c r="Q96" i="56" s="1"/>
  <c r="G167" i="56"/>
  <c r="G168" i="56" s="1"/>
  <c r="M186" i="59"/>
  <c r="AM16" i="45" s="1"/>
  <c r="K188" i="59"/>
  <c r="AK18" i="45" s="1"/>
  <c r="U131" i="53"/>
  <c r="H186" i="55"/>
  <c r="L23" i="55"/>
  <c r="L186" i="55"/>
  <c r="D16" i="45" s="1"/>
  <c r="Q23" i="55"/>
  <c r="Q24" i="55" s="1"/>
  <c r="Q186" i="55"/>
  <c r="G16" i="45" s="1"/>
  <c r="U23" i="55"/>
  <c r="U24" i="55" s="1"/>
  <c r="U186" i="55"/>
  <c r="K16" i="45" s="1"/>
  <c r="I187" i="55"/>
  <c r="M187" i="55"/>
  <c r="E17" i="45" s="1"/>
  <c r="BD17" i="45" s="1"/>
  <c r="Q35" i="55"/>
  <c r="Q36" i="55" s="1"/>
  <c r="U35" i="55"/>
  <c r="Q59" i="55"/>
  <c r="H83" i="55"/>
  <c r="Q83" i="55"/>
  <c r="Q84" i="55" s="1"/>
  <c r="U83" i="55"/>
  <c r="Q107" i="55"/>
  <c r="U107" i="55"/>
  <c r="U108" i="55" s="1"/>
  <c r="H131" i="55"/>
  <c r="L131" i="55"/>
  <c r="Q131" i="55"/>
  <c r="Q132" i="55" s="1"/>
  <c r="U131" i="55"/>
  <c r="H155" i="55"/>
  <c r="Q155" i="55"/>
  <c r="Q156" i="55" s="1"/>
  <c r="U155" i="55"/>
  <c r="H179" i="55"/>
  <c r="Q179" i="55"/>
  <c r="M189" i="56"/>
  <c r="E53" i="45" s="1"/>
  <c r="W59" i="56"/>
  <c r="G83" i="59"/>
  <c r="P83" i="59"/>
  <c r="P84" i="59" s="1"/>
  <c r="L71" i="60"/>
  <c r="H183" i="53"/>
  <c r="L183" i="53"/>
  <c r="U62" i="45" s="1"/>
  <c r="I184" i="53"/>
  <c r="M184" i="53"/>
  <c r="V63" i="45" s="1"/>
  <c r="J186" i="53"/>
  <c r="N186" i="53"/>
  <c r="W65" i="45" s="1"/>
  <c r="G187" i="53"/>
  <c r="K187" i="53"/>
  <c r="T66" i="45" s="1"/>
  <c r="M189" i="53"/>
  <c r="V68" i="45" s="1"/>
  <c r="K23" i="53"/>
  <c r="H131" i="53"/>
  <c r="Q131" i="53"/>
  <c r="Q132" i="53" s="1"/>
  <c r="G143" i="53"/>
  <c r="K143" i="53"/>
  <c r="K144" i="53" s="1"/>
  <c r="H143" i="53"/>
  <c r="U155" i="53"/>
  <c r="U156" i="53" s="1"/>
  <c r="I186" i="55"/>
  <c r="M186" i="55"/>
  <c r="E16" i="45" s="1"/>
  <c r="R186" i="55"/>
  <c r="H16" i="45" s="1"/>
  <c r="V186" i="55"/>
  <c r="L16" i="45" s="1"/>
  <c r="J186" i="56"/>
  <c r="N186" i="56"/>
  <c r="F50" i="45" s="1"/>
  <c r="S186" i="56"/>
  <c r="I50" i="45" s="1"/>
  <c r="W186" i="56"/>
  <c r="M50" i="45" s="1"/>
  <c r="BL50" i="45" s="1"/>
  <c r="G187" i="56"/>
  <c r="K187" i="56"/>
  <c r="C51" i="45" s="1"/>
  <c r="BB51" i="45" s="1"/>
  <c r="W71" i="56"/>
  <c r="H186" i="56"/>
  <c r="V59" i="59"/>
  <c r="V60" i="59" s="1"/>
  <c r="G186" i="55"/>
  <c r="K186" i="55"/>
  <c r="C16" i="45" s="1"/>
  <c r="P186" i="55"/>
  <c r="T186" i="55"/>
  <c r="J16" i="45" s="1"/>
  <c r="L23" i="56"/>
  <c r="L24" i="56" s="1"/>
  <c r="V95" i="56"/>
  <c r="V179" i="56"/>
  <c r="V180" i="56" s="1"/>
  <c r="K186" i="56"/>
  <c r="C50" i="45" s="1"/>
  <c r="W95" i="59"/>
  <c r="Q186" i="59"/>
  <c r="AO16" i="45" s="1"/>
  <c r="G47" i="60"/>
  <c r="G48" i="60" s="1"/>
  <c r="G49" i="60" s="1"/>
  <c r="K186" i="60"/>
  <c r="AK50" i="45" s="1"/>
  <c r="P47" i="60"/>
  <c r="P48" i="60" s="1"/>
  <c r="P49" i="60" s="1"/>
  <c r="L186" i="56"/>
  <c r="D50" i="45" s="1"/>
  <c r="I187" i="56"/>
  <c r="R23" i="56"/>
  <c r="V23" i="56"/>
  <c r="V83" i="56"/>
  <c r="G131" i="57"/>
  <c r="I186" i="56"/>
  <c r="M186" i="56"/>
  <c r="E50" i="45" s="1"/>
  <c r="J187" i="56"/>
  <c r="N187" i="56"/>
  <c r="F51" i="45" s="1"/>
  <c r="BE51" i="45" s="1"/>
  <c r="K188" i="56"/>
  <c r="C52" i="45" s="1"/>
  <c r="T24" i="56"/>
  <c r="R83" i="56"/>
  <c r="M131" i="56"/>
  <c r="R131" i="56"/>
  <c r="V131" i="56"/>
  <c r="G131" i="56"/>
  <c r="G132" i="56" s="1"/>
  <c r="H186" i="59"/>
  <c r="H23" i="59"/>
  <c r="L186" i="59"/>
  <c r="AL16" i="45" s="1"/>
  <c r="U186" i="59"/>
  <c r="AS16" i="45" s="1"/>
  <c r="I186" i="59"/>
  <c r="H59" i="59"/>
  <c r="Q59" i="59"/>
  <c r="U71" i="59"/>
  <c r="I186" i="60"/>
  <c r="M186" i="60"/>
  <c r="AM50" i="45" s="1"/>
  <c r="R23" i="60"/>
  <c r="R24" i="60" s="1"/>
  <c r="R186" i="60"/>
  <c r="AP50" i="45" s="1"/>
  <c r="V186" i="60"/>
  <c r="AT50" i="45" s="1"/>
  <c r="P189" i="60"/>
  <c r="R35" i="60"/>
  <c r="V35" i="60"/>
  <c r="V36" i="60" s="1"/>
  <c r="P107" i="60"/>
  <c r="T107" i="60"/>
  <c r="T108" i="60" s="1"/>
  <c r="U167" i="59"/>
  <c r="P35" i="57"/>
  <c r="T35" i="57"/>
  <c r="I143" i="57"/>
  <c r="I144" i="57" s="1"/>
  <c r="I145" i="57" s="1"/>
  <c r="I146" i="57" s="1"/>
  <c r="H119" i="58"/>
  <c r="G107" i="56"/>
  <c r="H143" i="56"/>
  <c r="H144" i="56" s="1"/>
  <c r="L167" i="56"/>
  <c r="P35" i="59"/>
  <c r="R119" i="59"/>
  <c r="V131" i="59"/>
  <c r="P179" i="59"/>
  <c r="P180" i="59" s="1"/>
  <c r="J186" i="59"/>
  <c r="G71" i="60"/>
  <c r="G83" i="60"/>
  <c r="P95" i="60"/>
  <c r="R167" i="60"/>
  <c r="V167" i="60"/>
  <c r="V119" i="56"/>
  <c r="V143" i="56"/>
  <c r="V167" i="56"/>
  <c r="V168" i="56" s="1"/>
  <c r="K186" i="59"/>
  <c r="AK16" i="45" s="1"/>
  <c r="P186" i="59"/>
  <c r="T186" i="59"/>
  <c r="AR16" i="45" s="1"/>
  <c r="N186" i="59"/>
  <c r="AN16" i="45" s="1"/>
  <c r="H186" i="60"/>
  <c r="H23" i="60"/>
  <c r="L186" i="60"/>
  <c r="AL50" i="45" s="1"/>
  <c r="L23" i="60"/>
  <c r="Q186" i="60"/>
  <c r="AO50" i="45" s="1"/>
  <c r="U186" i="60"/>
  <c r="AS50" i="45" s="1"/>
  <c r="U23" i="60"/>
  <c r="I35" i="57"/>
  <c r="H47" i="57"/>
  <c r="H59" i="57"/>
  <c r="Q59" i="57"/>
  <c r="Q60" i="57" s="1"/>
  <c r="V107" i="57"/>
  <c r="V108" i="57" s="1"/>
  <c r="L186" i="57"/>
  <c r="U16" i="45" s="1"/>
  <c r="G119" i="59"/>
  <c r="G131" i="59"/>
  <c r="W186" i="59"/>
  <c r="AU16" i="45" s="1"/>
  <c r="J186" i="60"/>
  <c r="N186" i="60"/>
  <c r="AN50" i="45" s="1"/>
  <c r="R83" i="60"/>
  <c r="G155" i="60"/>
  <c r="P155" i="60"/>
  <c r="G186" i="57"/>
  <c r="K186" i="57"/>
  <c r="T16" i="45" s="1"/>
  <c r="P186" i="57"/>
  <c r="T186" i="57"/>
  <c r="AA16" i="45" s="1"/>
  <c r="H187" i="57"/>
  <c r="L187" i="57"/>
  <c r="U17" i="45" s="1"/>
  <c r="P71" i="57"/>
  <c r="U186" i="57"/>
  <c r="AB16" i="45" s="1"/>
  <c r="V107" i="59"/>
  <c r="U119" i="59"/>
  <c r="G155" i="59"/>
  <c r="L23" i="57"/>
  <c r="Q186" i="57"/>
  <c r="X16" i="45" s="1"/>
  <c r="I187" i="57"/>
  <c r="M187" i="57"/>
  <c r="V17" i="45" s="1"/>
  <c r="L107" i="57"/>
  <c r="M189" i="58"/>
  <c r="V53" i="45" s="1"/>
  <c r="M189" i="60"/>
  <c r="AM53" i="45" s="1"/>
  <c r="P23" i="60"/>
  <c r="I186" i="57"/>
  <c r="J187" i="57"/>
  <c r="N187" i="57"/>
  <c r="W17" i="45" s="1"/>
  <c r="V59" i="57"/>
  <c r="I131" i="57"/>
  <c r="I132" i="57" s="1"/>
  <c r="L167" i="57"/>
  <c r="M186" i="57"/>
  <c r="V16" i="45" s="1"/>
  <c r="K187" i="57"/>
  <c r="T17" i="45" s="1"/>
  <c r="V119" i="57"/>
  <c r="J186" i="57"/>
  <c r="N186" i="57"/>
  <c r="W16" i="45" s="1"/>
  <c r="G187" i="57"/>
  <c r="M189" i="57"/>
  <c r="V19" i="45" s="1"/>
  <c r="J186" i="58"/>
  <c r="N186" i="58"/>
  <c r="W50" i="45" s="1"/>
  <c r="S186" i="58"/>
  <c r="Z50" i="45" s="1"/>
  <c r="W186" i="58"/>
  <c r="AD50" i="45" s="1"/>
  <c r="G187" i="58"/>
  <c r="K187" i="58"/>
  <c r="T51" i="45" s="1"/>
  <c r="G186" i="58"/>
  <c r="K186" i="58"/>
  <c r="T50" i="45" s="1"/>
  <c r="P186" i="58"/>
  <c r="T186" i="58"/>
  <c r="AA50" i="45" s="1"/>
  <c r="H187" i="58"/>
  <c r="L187" i="58"/>
  <c r="U51" i="45" s="1"/>
  <c r="W35" i="58"/>
  <c r="H59" i="58"/>
  <c r="H186" i="58"/>
  <c r="L186" i="58"/>
  <c r="U50" i="45" s="1"/>
  <c r="I187" i="58"/>
  <c r="M187" i="58"/>
  <c r="V51" i="45" s="1"/>
  <c r="M23" i="58"/>
  <c r="V47" i="58"/>
  <c r="V48" i="58" s="1"/>
  <c r="P131" i="58"/>
  <c r="T131" i="58"/>
  <c r="U131" i="58"/>
  <c r="W143" i="58"/>
  <c r="V167" i="58"/>
  <c r="AB109" i="52" l="1"/>
  <c r="AB49" i="52"/>
  <c r="AB157" i="52"/>
  <c r="AB133" i="48"/>
  <c r="AB169" i="52"/>
  <c r="AB121" i="69"/>
  <c r="AB85" i="52"/>
  <c r="AB73" i="69"/>
  <c r="AB169" i="48"/>
  <c r="AB145" i="69"/>
  <c r="AB121" i="48"/>
  <c r="V132" i="59"/>
  <c r="U72" i="39"/>
  <c r="U73" i="39" s="1"/>
  <c r="Z60" i="58"/>
  <c r="L84" i="55"/>
  <c r="H72" i="58"/>
  <c r="H108" i="56"/>
  <c r="H109" i="56" s="1"/>
  <c r="V48" i="57"/>
  <c r="U188" i="49"/>
  <c r="AB33" i="45" s="1"/>
  <c r="U168" i="53"/>
  <c r="U72" i="53"/>
  <c r="V48" i="60"/>
  <c r="V49" i="60" s="1"/>
  <c r="V50" i="60" s="1"/>
  <c r="H84" i="55"/>
  <c r="T120" i="51"/>
  <c r="Q156" i="59"/>
  <c r="Q157" i="59" s="1"/>
  <c r="Q158" i="59" s="1"/>
  <c r="U60" i="59"/>
  <c r="U61" i="59" s="1"/>
  <c r="U62" i="59" s="1"/>
  <c r="Z180" i="72"/>
  <c r="V132" i="56"/>
  <c r="V96" i="56"/>
  <c r="R156" i="49"/>
  <c r="Z132" i="56"/>
  <c r="AA190" i="68"/>
  <c r="Q102" i="45" s="1"/>
  <c r="V144" i="56"/>
  <c r="U180" i="39"/>
  <c r="U181" i="39" s="1"/>
  <c r="V168" i="57"/>
  <c r="H48" i="51"/>
  <c r="H49" i="51" s="1"/>
  <c r="H50" i="51" s="1"/>
  <c r="H36" i="39"/>
  <c r="R132" i="57"/>
  <c r="R133" i="57" s="1"/>
  <c r="R134" i="57" s="1"/>
  <c r="H24" i="51"/>
  <c r="T48" i="57"/>
  <c r="K71" i="57"/>
  <c r="H72" i="53"/>
  <c r="H73" i="53" s="1"/>
  <c r="H74" i="53" s="1"/>
  <c r="Z180" i="52"/>
  <c r="Z96" i="56"/>
  <c r="AA155" i="55"/>
  <c r="AA156" i="55" s="1"/>
  <c r="AA23" i="59"/>
  <c r="AA24" i="59" s="1"/>
  <c r="AA188" i="59"/>
  <c r="AY18" i="45" s="1"/>
  <c r="AA96" i="69"/>
  <c r="AA107" i="55"/>
  <c r="AA108" i="55" s="1"/>
  <c r="AA143" i="60"/>
  <c r="AA144" i="60" s="1"/>
  <c r="AA145" i="60" s="1"/>
  <c r="AA47" i="58"/>
  <c r="AA48" i="58" s="1"/>
  <c r="AA131" i="55"/>
  <c r="AA132" i="55" s="1"/>
  <c r="AA59" i="58"/>
  <c r="AA60" i="58" s="1"/>
  <c r="AB169" i="57"/>
  <c r="AB170" i="57" s="1"/>
  <c r="AA180" i="48"/>
  <c r="AB109" i="55"/>
  <c r="AB110" i="55" s="1"/>
  <c r="AA167" i="60"/>
  <c r="AA168" i="60" s="1"/>
  <c r="AA143" i="57"/>
  <c r="AA144" i="57" s="1"/>
  <c r="AA23" i="72"/>
  <c r="AA188" i="72"/>
  <c r="AY85" i="45" s="1"/>
  <c r="AA83" i="59"/>
  <c r="AA84" i="59" s="1"/>
  <c r="AA167" i="58"/>
  <c r="AA168" i="58" s="1"/>
  <c r="AA169" i="58" s="1"/>
  <c r="AA143" i="56"/>
  <c r="AA144" i="56" s="1"/>
  <c r="AA145" i="56" s="1"/>
  <c r="AA146" i="56" s="1"/>
  <c r="AA133" i="48"/>
  <c r="AA132" i="48"/>
  <c r="AA120" i="69"/>
  <c r="AA190" i="56"/>
  <c r="Q54" i="45" s="1"/>
  <c r="AB61" i="55"/>
  <c r="AB62" i="55" s="1"/>
  <c r="AB169" i="60"/>
  <c r="AB170" i="60" s="1"/>
  <c r="AB133" i="71"/>
  <c r="AB134" i="71" s="1"/>
  <c r="AB49" i="73"/>
  <c r="AB50" i="73" s="1"/>
  <c r="AA71" i="56"/>
  <c r="AA72" i="56" s="1"/>
  <c r="AB190" i="59"/>
  <c r="AB61" i="57"/>
  <c r="AB62" i="57" s="1"/>
  <c r="AB25" i="73"/>
  <c r="AB188" i="73"/>
  <c r="AB181" i="73"/>
  <c r="AB182" i="73" s="1"/>
  <c r="AB109" i="57"/>
  <c r="AB110" i="57" s="1"/>
  <c r="AB97" i="56"/>
  <c r="AB98" i="56" s="1"/>
  <c r="AB61" i="60"/>
  <c r="AB62" i="60" s="1"/>
  <c r="AB157" i="69"/>
  <c r="AB169" i="72"/>
  <c r="AB170" i="72" s="1"/>
  <c r="AB190" i="72"/>
  <c r="AA47" i="72"/>
  <c r="AA48" i="72" s="1"/>
  <c r="AB85" i="58"/>
  <c r="AB86" i="58" s="1"/>
  <c r="AB169" i="69"/>
  <c r="AB73" i="72"/>
  <c r="AB74" i="72" s="1"/>
  <c r="AB61" i="59"/>
  <c r="AB62" i="59" s="1"/>
  <c r="AB188" i="70"/>
  <c r="AB133" i="56"/>
  <c r="AB134" i="56" s="1"/>
  <c r="AB85" i="72"/>
  <c r="AB86" i="72" s="1"/>
  <c r="AB169" i="71"/>
  <c r="AB170" i="71" s="1"/>
  <c r="AB133" i="73"/>
  <c r="AB134" i="73" s="1"/>
  <c r="AB37" i="59"/>
  <c r="AB38" i="59" s="1"/>
  <c r="AA143" i="59"/>
  <c r="AA144" i="59" s="1"/>
  <c r="AA155" i="71"/>
  <c r="AA156" i="71" s="1"/>
  <c r="AA107" i="59"/>
  <c r="AA108" i="59" s="1"/>
  <c r="AA109" i="59" s="1"/>
  <c r="AA107" i="71"/>
  <c r="AA108" i="71" s="1"/>
  <c r="AA107" i="73"/>
  <c r="AA108" i="73" s="1"/>
  <c r="AA95" i="57"/>
  <c r="AA96" i="57" s="1"/>
  <c r="AA36" i="52"/>
  <c r="AA155" i="59"/>
  <c r="AA156" i="59" s="1"/>
  <c r="AA190" i="70"/>
  <c r="AH102" i="45" s="1"/>
  <c r="AA23" i="57"/>
  <c r="AA188" i="57"/>
  <c r="AH18" i="45" s="1"/>
  <c r="AA60" i="52"/>
  <c r="AA84" i="52"/>
  <c r="AA83" i="57"/>
  <c r="AA119" i="58"/>
  <c r="AA120" i="58" s="1"/>
  <c r="AA121" i="58" s="1"/>
  <c r="AA122" i="58" s="1"/>
  <c r="AA35" i="71"/>
  <c r="AA36" i="71" s="1"/>
  <c r="AA179" i="59"/>
  <c r="AA180" i="59" s="1"/>
  <c r="AA35" i="58"/>
  <c r="AA36" i="58" s="1"/>
  <c r="AA168" i="48"/>
  <c r="AB109" i="58"/>
  <c r="AB110" i="58" s="1"/>
  <c r="AA59" i="72"/>
  <c r="AA60" i="72" s="1"/>
  <c r="AB145" i="58"/>
  <c r="AB146" i="58" s="1"/>
  <c r="AB121" i="60"/>
  <c r="AB122" i="60" s="1"/>
  <c r="AB145" i="57"/>
  <c r="AB146" i="57" s="1"/>
  <c r="AB190" i="71"/>
  <c r="AB85" i="56"/>
  <c r="AB86" i="56" s="1"/>
  <c r="AB145" i="52"/>
  <c r="AB133" i="59"/>
  <c r="AB134" i="59" s="1"/>
  <c r="AA83" i="73"/>
  <c r="AA84" i="73" s="1"/>
  <c r="AB133" i="55"/>
  <c r="AB134" i="55" s="1"/>
  <c r="AB61" i="58"/>
  <c r="AB62" i="58" s="1"/>
  <c r="AB109" i="71"/>
  <c r="AB110" i="71" s="1"/>
  <c r="AB188" i="69"/>
  <c r="AB25" i="69"/>
  <c r="AA71" i="72"/>
  <c r="AB190" i="52"/>
  <c r="AB157" i="58"/>
  <c r="AB158" i="58" s="1"/>
  <c r="AB145" i="56"/>
  <c r="AB146" i="56" s="1"/>
  <c r="L36" i="56"/>
  <c r="L37" i="56" s="1"/>
  <c r="L38" i="56" s="1"/>
  <c r="G36" i="57"/>
  <c r="G37" i="57" s="1"/>
  <c r="AA120" i="48"/>
  <c r="AA188" i="69"/>
  <c r="AY100" i="45" s="1"/>
  <c r="AA24" i="69"/>
  <c r="AA119" i="73"/>
  <c r="AA120" i="73" s="1"/>
  <c r="AA155" i="58"/>
  <c r="AA156" i="58" s="1"/>
  <c r="AA48" i="48"/>
  <c r="AA107" i="60"/>
  <c r="AA108" i="60" s="1"/>
  <c r="AA108" i="69"/>
  <c r="AA72" i="69"/>
  <c r="AA47" i="73"/>
  <c r="AA48" i="73" s="1"/>
  <c r="AA59" i="59"/>
  <c r="AA188" i="51"/>
  <c r="Q67" i="45" s="1"/>
  <c r="AA155" i="60"/>
  <c r="AA156" i="60" s="1"/>
  <c r="AA132" i="69"/>
  <c r="AA179" i="73"/>
  <c r="AA180" i="73" s="1"/>
  <c r="AA59" i="55"/>
  <c r="AA60" i="55" s="1"/>
  <c r="AA119" i="60"/>
  <c r="AA120" i="60" s="1"/>
  <c r="AA60" i="69"/>
  <c r="AA144" i="48"/>
  <c r="AA156" i="48"/>
  <c r="AA23" i="55"/>
  <c r="AA188" i="55"/>
  <c r="Q18" i="45" s="1"/>
  <c r="AA179" i="57"/>
  <c r="AA180" i="57" s="1"/>
  <c r="AA71" i="57"/>
  <c r="AA72" i="57" s="1"/>
  <c r="AA131" i="73"/>
  <c r="AA132" i="73" s="1"/>
  <c r="AB190" i="48"/>
  <c r="AB85" i="60"/>
  <c r="AB86" i="60" s="1"/>
  <c r="AB85" i="69"/>
  <c r="AB61" i="56"/>
  <c r="AB62" i="56" s="1"/>
  <c r="AA143" i="73"/>
  <c r="AA144" i="73" s="1"/>
  <c r="AB121" i="55"/>
  <c r="AB122" i="55" s="1"/>
  <c r="AB109" i="60"/>
  <c r="AB110" i="60" s="1"/>
  <c r="AB73" i="60"/>
  <c r="AB74" i="60" s="1"/>
  <c r="AB61" i="71"/>
  <c r="AB62" i="71" s="1"/>
  <c r="AB61" i="72"/>
  <c r="AB62" i="72" s="1"/>
  <c r="AB188" i="68"/>
  <c r="AB97" i="72"/>
  <c r="AB98" i="72" s="1"/>
  <c r="AB121" i="73"/>
  <c r="AB122" i="73" s="1"/>
  <c r="AB188" i="52"/>
  <c r="AB25" i="52"/>
  <c r="AB85" i="55"/>
  <c r="AB86" i="55" s="1"/>
  <c r="AB97" i="60"/>
  <c r="AB98" i="60" s="1"/>
  <c r="AB188" i="58"/>
  <c r="AB25" i="58"/>
  <c r="AB26" i="58" s="1"/>
  <c r="AB73" i="52"/>
  <c r="AB61" i="73"/>
  <c r="AB62" i="73" s="1"/>
  <c r="AB133" i="60"/>
  <c r="AB134" i="60" s="1"/>
  <c r="G190" i="59"/>
  <c r="G190" i="56"/>
  <c r="G188" i="55"/>
  <c r="U190" i="39"/>
  <c r="K35" i="45" s="1"/>
  <c r="U188" i="56"/>
  <c r="K52" i="45" s="1"/>
  <c r="U36" i="51"/>
  <c r="AA83" i="60"/>
  <c r="AA84" i="60" s="1"/>
  <c r="AA35" i="57"/>
  <c r="AA36" i="57" s="1"/>
  <c r="AA71" i="60"/>
  <c r="AA72" i="60" s="1"/>
  <c r="AA180" i="69"/>
  <c r="AA155" i="72"/>
  <c r="AA156" i="72" s="1"/>
  <c r="AA72" i="52"/>
  <c r="AA188" i="53"/>
  <c r="AH67" i="45" s="1"/>
  <c r="AA83" i="55"/>
  <c r="AA84" i="55" s="1"/>
  <c r="AA83" i="58"/>
  <c r="AA84" i="58" s="1"/>
  <c r="AA23" i="58"/>
  <c r="AA24" i="58" s="1"/>
  <c r="AA188" i="58"/>
  <c r="AH52" i="45" s="1"/>
  <c r="AA120" i="52"/>
  <c r="AA188" i="49"/>
  <c r="AH33" i="45" s="1"/>
  <c r="AA179" i="60"/>
  <c r="AA180" i="60" s="1"/>
  <c r="AA107" i="72"/>
  <c r="AA108" i="72" s="1"/>
  <c r="AA71" i="71"/>
  <c r="AA72" i="71" s="1"/>
  <c r="AB49" i="59"/>
  <c r="AB50" i="59" s="1"/>
  <c r="AA188" i="39"/>
  <c r="Q33" i="45" s="1"/>
  <c r="AA131" i="60"/>
  <c r="AA132" i="60" s="1"/>
  <c r="AA131" i="71"/>
  <c r="AA132" i="71" s="1"/>
  <c r="AA59" i="71"/>
  <c r="AA60" i="71" s="1"/>
  <c r="AB97" i="59"/>
  <c r="AB98" i="59" s="1"/>
  <c r="AB145" i="72"/>
  <c r="AB146" i="72" s="1"/>
  <c r="AB188" i="72"/>
  <c r="AB25" i="72"/>
  <c r="AB26" i="72" s="1"/>
  <c r="AB190" i="49"/>
  <c r="AB121" i="57"/>
  <c r="AB122" i="57" s="1"/>
  <c r="AB190" i="58"/>
  <c r="AB190" i="70"/>
  <c r="AB145" i="73"/>
  <c r="AB146" i="73" s="1"/>
  <c r="AB61" i="52"/>
  <c r="AB181" i="55"/>
  <c r="AB182" i="55" s="1"/>
  <c r="AB121" i="71"/>
  <c r="AB122" i="71" s="1"/>
  <c r="AA131" i="56"/>
  <c r="AA132" i="56" s="1"/>
  <c r="AB73" i="73"/>
  <c r="AB74" i="73" s="1"/>
  <c r="AA59" i="73"/>
  <c r="AA60" i="73" s="1"/>
  <c r="AB145" i="48"/>
  <c r="AB37" i="60"/>
  <c r="AB38" i="60" s="1"/>
  <c r="AB133" i="58"/>
  <c r="AB134" i="58" s="1"/>
  <c r="AB181" i="72"/>
  <c r="AB182" i="72" s="1"/>
  <c r="AB133" i="57"/>
  <c r="AB134" i="57" s="1"/>
  <c r="AB25" i="56"/>
  <c r="AB26" i="56" s="1"/>
  <c r="AB188" i="56"/>
  <c r="AA23" i="73"/>
  <c r="AA188" i="73"/>
  <c r="AH85" i="45" s="1"/>
  <c r="AB97" i="55"/>
  <c r="AB98" i="55" s="1"/>
  <c r="AB169" i="59"/>
  <c r="AB170" i="59" s="1"/>
  <c r="AB97" i="57"/>
  <c r="AB98" i="57" s="1"/>
  <c r="AB97" i="71"/>
  <c r="AB98" i="71" s="1"/>
  <c r="AB49" i="72"/>
  <c r="AB50" i="72" s="1"/>
  <c r="R168" i="60"/>
  <c r="I96" i="58"/>
  <c r="T72" i="57"/>
  <c r="L84" i="60"/>
  <c r="L85" i="60" s="1"/>
  <c r="AA95" i="59"/>
  <c r="AA96" i="59" s="1"/>
  <c r="AA190" i="60"/>
  <c r="AY54" i="45" s="1"/>
  <c r="AA95" i="71"/>
  <c r="AA155" i="73"/>
  <c r="AA156" i="73" s="1"/>
  <c r="AA60" i="48"/>
  <c r="AA144" i="52"/>
  <c r="AA190" i="49"/>
  <c r="AH35" i="45" s="1"/>
  <c r="AA190" i="59"/>
  <c r="AY20" i="45" s="1"/>
  <c r="AA36" i="48"/>
  <c r="AA96" i="52"/>
  <c r="AA23" i="71"/>
  <c r="AA188" i="71"/>
  <c r="Q85" i="45" s="1"/>
  <c r="AA107" i="58"/>
  <c r="AA108" i="58" s="1"/>
  <c r="AA35" i="55"/>
  <c r="AA36" i="55" s="1"/>
  <c r="AA179" i="72"/>
  <c r="AA180" i="72" s="1"/>
  <c r="AA48" i="69"/>
  <c r="AA119" i="56"/>
  <c r="AA120" i="56" s="1"/>
  <c r="AA71" i="59"/>
  <c r="AA72" i="59" s="1"/>
  <c r="AA190" i="58"/>
  <c r="AH54" i="45" s="1"/>
  <c r="AA47" i="56"/>
  <c r="AA48" i="56" s="1"/>
  <c r="AB97" i="52"/>
  <c r="AA96" i="48"/>
  <c r="AA47" i="59"/>
  <c r="AA48" i="59" s="1"/>
  <c r="AA35" i="56"/>
  <c r="AA36" i="56" s="1"/>
  <c r="AA72" i="48"/>
  <c r="AA167" i="59"/>
  <c r="AA168" i="59" s="1"/>
  <c r="AA167" i="71"/>
  <c r="AA168" i="71" s="1"/>
  <c r="AA119" i="71"/>
  <c r="AA120" i="71" s="1"/>
  <c r="AA95" i="72"/>
  <c r="AB145" i="55"/>
  <c r="AB146" i="55" s="1"/>
  <c r="AB73" i="59"/>
  <c r="AB74" i="59" s="1"/>
  <c r="AB181" i="58"/>
  <c r="AB182" i="58" s="1"/>
  <c r="AB109" i="56"/>
  <c r="AB110" i="56" s="1"/>
  <c r="AB188" i="59"/>
  <c r="AB25" i="59"/>
  <c r="AB157" i="56"/>
  <c r="AB158" i="56" s="1"/>
  <c r="AB181" i="60"/>
  <c r="AB182" i="60" s="1"/>
  <c r="AB188" i="51"/>
  <c r="AB188" i="49"/>
  <c r="AB145" i="59"/>
  <c r="AB146" i="59" s="1"/>
  <c r="AB188" i="57"/>
  <c r="AB25" i="57"/>
  <c r="AB26" i="57" s="1"/>
  <c r="AB37" i="71"/>
  <c r="AB38" i="71" s="1"/>
  <c r="AB37" i="72"/>
  <c r="AB38" i="72" s="1"/>
  <c r="AA23" i="56"/>
  <c r="AA188" i="56"/>
  <c r="Q52" i="45" s="1"/>
  <c r="AB157" i="55"/>
  <c r="AB158" i="55" s="1"/>
  <c r="AB190" i="73"/>
  <c r="AB37" i="69"/>
  <c r="AB121" i="56"/>
  <c r="AB122" i="56" s="1"/>
  <c r="Z60" i="52"/>
  <c r="P24" i="59"/>
  <c r="AA95" i="60"/>
  <c r="AA96" i="60" s="1"/>
  <c r="AA167" i="72"/>
  <c r="AA23" i="60"/>
  <c r="AA24" i="60" s="1"/>
  <c r="AA188" i="60"/>
  <c r="AY52" i="45" s="1"/>
  <c r="AA36" i="69"/>
  <c r="AA131" i="72"/>
  <c r="AA132" i="72" s="1"/>
  <c r="AB49" i="55"/>
  <c r="AB50" i="55" s="1"/>
  <c r="AA190" i="51"/>
  <c r="Q69" i="45" s="1"/>
  <c r="AA131" i="59"/>
  <c r="AA132" i="59" s="1"/>
  <c r="AA84" i="69"/>
  <c r="AA119" i="72"/>
  <c r="AB190" i="39"/>
  <c r="AA188" i="48"/>
  <c r="AY33" i="45" s="1"/>
  <c r="AA24" i="48"/>
  <c r="AA59" i="60"/>
  <c r="AA107" i="57"/>
  <c r="AA108" i="57" s="1"/>
  <c r="AA35" i="73"/>
  <c r="AA36" i="73" s="1"/>
  <c r="AA167" i="55"/>
  <c r="AA168" i="55" s="1"/>
  <c r="AA47" i="55"/>
  <c r="AA48" i="55" s="1"/>
  <c r="AB37" i="58"/>
  <c r="AB38" i="58" s="1"/>
  <c r="AA143" i="55"/>
  <c r="AA144" i="55" s="1"/>
  <c r="AA59" i="57"/>
  <c r="AA60" i="57" s="1"/>
  <c r="AA188" i="68"/>
  <c r="Q100" i="45" s="1"/>
  <c r="AA188" i="70"/>
  <c r="AH100" i="45" s="1"/>
  <c r="AA48" i="52"/>
  <c r="AA95" i="55"/>
  <c r="AA96" i="55" s="1"/>
  <c r="AA169" i="69"/>
  <c r="AA168" i="69"/>
  <c r="AA179" i="71"/>
  <c r="AA180" i="71" s="1"/>
  <c r="AA190" i="71"/>
  <c r="Q87" i="45" s="1"/>
  <c r="AB145" i="60"/>
  <c r="AB146" i="60" s="1"/>
  <c r="AB25" i="55"/>
  <c r="AB26" i="55" s="1"/>
  <c r="AB188" i="55"/>
  <c r="AB157" i="60"/>
  <c r="AB158" i="60" s="1"/>
  <c r="AB190" i="69"/>
  <c r="AB190" i="68"/>
  <c r="AB49" i="71"/>
  <c r="AB50" i="71" s="1"/>
  <c r="AB97" i="58"/>
  <c r="AB98" i="58" s="1"/>
  <c r="AB49" i="56"/>
  <c r="AB50" i="56" s="1"/>
  <c r="AB188" i="53"/>
  <c r="AB169" i="58"/>
  <c r="AB170" i="58" s="1"/>
  <c r="AB133" i="72"/>
  <c r="AB134" i="72" s="1"/>
  <c r="AB61" i="69"/>
  <c r="AB109" i="59"/>
  <c r="AB110" i="59" s="1"/>
  <c r="AB121" i="58"/>
  <c r="AB122" i="58" s="1"/>
  <c r="AB157" i="72"/>
  <c r="AB158" i="72" s="1"/>
  <c r="AB157" i="73"/>
  <c r="AB158" i="73" s="1"/>
  <c r="AB25" i="60"/>
  <c r="AB26" i="60" s="1"/>
  <c r="AB188" i="60"/>
  <c r="AB133" i="52"/>
  <c r="AA59" i="56"/>
  <c r="AA60" i="56" s="1"/>
  <c r="AB157" i="59"/>
  <c r="AB158" i="59" s="1"/>
  <c r="AB181" i="57"/>
  <c r="AB182" i="57" s="1"/>
  <c r="AA108" i="48"/>
  <c r="AA95" i="58"/>
  <c r="AA96" i="58" s="1"/>
  <c r="AA144" i="69"/>
  <c r="AA35" i="72"/>
  <c r="AA36" i="72" s="1"/>
  <c r="AA84" i="48"/>
  <c r="AA132" i="52"/>
  <c r="AA179" i="55"/>
  <c r="AA180" i="55" s="1"/>
  <c r="AA181" i="55" s="1"/>
  <c r="AA182" i="55" s="1"/>
  <c r="AA190" i="57"/>
  <c r="AH20" i="45" s="1"/>
  <c r="AA95" i="73"/>
  <c r="AA96" i="73" s="1"/>
  <c r="AA156" i="52"/>
  <c r="AA131" i="57"/>
  <c r="AA143" i="72"/>
  <c r="AA144" i="72" s="1"/>
  <c r="AA35" i="59"/>
  <c r="AA36" i="59" s="1"/>
  <c r="AA47" i="71"/>
  <c r="AA48" i="71" s="1"/>
  <c r="AA83" i="72"/>
  <c r="AA84" i="72" s="1"/>
  <c r="AA85" i="72" s="1"/>
  <c r="AA86" i="72" s="1"/>
  <c r="AA190" i="48"/>
  <c r="AY35" i="45" s="1"/>
  <c r="AA47" i="57"/>
  <c r="AA48" i="57" s="1"/>
  <c r="AA155" i="56"/>
  <c r="AA156" i="56" s="1"/>
  <c r="AA108" i="52"/>
  <c r="AA131" i="58"/>
  <c r="AA132" i="58" s="1"/>
  <c r="AB85" i="59"/>
  <c r="AB86" i="59" s="1"/>
  <c r="AA179" i="58"/>
  <c r="AA180" i="58" s="1"/>
  <c r="AA83" i="56"/>
  <c r="AA84" i="56" s="1"/>
  <c r="AA85" i="56" s="1"/>
  <c r="AA86" i="56" s="1"/>
  <c r="AA188" i="52"/>
  <c r="AY67" i="45" s="1"/>
  <c r="AA24" i="52"/>
  <c r="AA119" i="57"/>
  <c r="AA120" i="57" s="1"/>
  <c r="AA143" i="58"/>
  <c r="AA144" i="58" s="1"/>
  <c r="AB97" i="73"/>
  <c r="AB98" i="73" s="1"/>
  <c r="AA167" i="73"/>
  <c r="AA168" i="73" s="1"/>
  <c r="AB188" i="39"/>
  <c r="AB73" i="58"/>
  <c r="AB74" i="58" s="1"/>
  <c r="AB157" i="71"/>
  <c r="AB158" i="71" s="1"/>
  <c r="AB73" i="71"/>
  <c r="AB74" i="71" s="1"/>
  <c r="AB190" i="56"/>
  <c r="AA190" i="72"/>
  <c r="AY87" i="45" s="1"/>
  <c r="AB190" i="55"/>
  <c r="AB85" i="57"/>
  <c r="AB86" i="57" s="1"/>
  <c r="AB109" i="72"/>
  <c r="AB110" i="72" s="1"/>
  <c r="AB181" i="59"/>
  <c r="AB182" i="59" s="1"/>
  <c r="AB190" i="51"/>
  <c r="AB49" i="60"/>
  <c r="AB50" i="60" s="1"/>
  <c r="AB121" i="59"/>
  <c r="AB122" i="59" s="1"/>
  <c r="AB73" i="57"/>
  <c r="AB74" i="57" s="1"/>
  <c r="AB85" i="73"/>
  <c r="AB86" i="73" s="1"/>
  <c r="AB73" i="56"/>
  <c r="AB74" i="56" s="1"/>
  <c r="AB157" i="57"/>
  <c r="AB158" i="57" s="1"/>
  <c r="AB109" i="73"/>
  <c r="AB110" i="73" s="1"/>
  <c r="W96" i="59"/>
  <c r="W180" i="39"/>
  <c r="W108" i="39"/>
  <c r="W36" i="39"/>
  <c r="K131" i="60"/>
  <c r="Z156" i="69"/>
  <c r="Z157" i="69" s="1"/>
  <c r="Z158" i="69" s="1"/>
  <c r="Z120" i="58"/>
  <c r="AA190" i="55"/>
  <c r="Q20" i="45" s="1"/>
  <c r="AA167" i="57"/>
  <c r="AA168" i="57" s="1"/>
  <c r="AA143" i="71"/>
  <c r="AA144" i="71" s="1"/>
  <c r="AA107" i="56"/>
  <c r="AA108" i="56" s="1"/>
  <c r="AB169" i="55"/>
  <c r="AB170" i="55" s="1"/>
  <c r="AA47" i="60"/>
  <c r="AA48" i="60" s="1"/>
  <c r="AA155" i="57"/>
  <c r="AA156" i="57" s="1"/>
  <c r="AA190" i="69"/>
  <c r="AY102" i="45" s="1"/>
  <c r="AA180" i="52"/>
  <c r="AB190" i="53"/>
  <c r="AA190" i="52"/>
  <c r="AY69" i="45" s="1"/>
  <c r="AA71" i="58"/>
  <c r="AA72" i="58" s="1"/>
  <c r="AA190" i="39"/>
  <c r="Q35" i="45" s="1"/>
  <c r="AA168" i="52"/>
  <c r="AA83" i="71"/>
  <c r="AA84" i="71" s="1"/>
  <c r="AA119" i="55"/>
  <c r="AA120" i="55" s="1"/>
  <c r="AA121" i="55" s="1"/>
  <c r="AA122" i="55" s="1"/>
  <c r="AA119" i="59"/>
  <c r="AA71" i="73"/>
  <c r="AA72" i="73" s="1"/>
  <c r="AA71" i="55"/>
  <c r="AA72" i="55" s="1"/>
  <c r="AA156" i="69"/>
  <c r="AA179" i="56"/>
  <c r="AA180" i="56" s="1"/>
  <c r="AA190" i="53"/>
  <c r="AH69" i="45" s="1"/>
  <c r="AA35" i="60"/>
  <c r="AA36" i="60" s="1"/>
  <c r="AA37" i="60" s="1"/>
  <c r="AA38" i="60" s="1"/>
  <c r="AA167" i="56"/>
  <c r="AA168" i="56" s="1"/>
  <c r="AA95" i="56"/>
  <c r="AA96" i="56" s="1"/>
  <c r="AB37" i="55"/>
  <c r="AB38" i="55" s="1"/>
  <c r="AB49" i="57"/>
  <c r="AB50" i="57" s="1"/>
  <c r="AB169" i="73"/>
  <c r="AB170" i="73" s="1"/>
  <c r="AB157" i="48"/>
  <c r="AB181" i="71"/>
  <c r="AB182" i="71" s="1"/>
  <c r="AB133" i="69"/>
  <c r="AB25" i="71"/>
  <c r="AB26" i="71" s="1"/>
  <c r="AB188" i="71"/>
  <c r="AB37" i="56"/>
  <c r="AB38" i="56" s="1"/>
  <c r="AA190" i="73"/>
  <c r="AH87" i="45" s="1"/>
  <c r="AB73" i="55"/>
  <c r="AB74" i="55" s="1"/>
  <c r="AB190" i="60"/>
  <c r="AB145" i="71"/>
  <c r="AB146" i="71" s="1"/>
  <c r="AB37" i="73"/>
  <c r="AB38" i="73" s="1"/>
  <c r="AB181" i="48"/>
  <c r="AB190" i="57"/>
  <c r="AB37" i="57"/>
  <c r="AB38" i="57" s="1"/>
  <c r="AB121" i="72"/>
  <c r="AB122" i="72" s="1"/>
  <c r="AB85" i="71"/>
  <c r="AB86" i="71" s="1"/>
  <c r="AB181" i="56"/>
  <c r="AB182" i="56" s="1"/>
  <c r="AB25" i="48"/>
  <c r="AB188" i="48"/>
  <c r="AB49" i="58"/>
  <c r="AB50" i="58" s="1"/>
  <c r="AB109" i="69"/>
  <c r="AB169" i="56"/>
  <c r="AB170" i="56" s="1"/>
  <c r="BJ62" i="45"/>
  <c r="BL16" i="45"/>
  <c r="Z120" i="69"/>
  <c r="Z144" i="52"/>
  <c r="Z156" i="71"/>
  <c r="Y119" i="51"/>
  <c r="Y120" i="51" s="1"/>
  <c r="Y121" i="51" s="1"/>
  <c r="Y179" i="49"/>
  <c r="Y180" i="49" s="1"/>
  <c r="Z83" i="68"/>
  <c r="Z84" i="68" s="1"/>
  <c r="Z85" i="68" s="1"/>
  <c r="Z86" i="68" s="1"/>
  <c r="Z155" i="49"/>
  <c r="Z156" i="49" s="1"/>
  <c r="Z107" i="49"/>
  <c r="Z108" i="49" s="1"/>
  <c r="Z109" i="49" s="1"/>
  <c r="Z95" i="53"/>
  <c r="Z96" i="53" s="1"/>
  <c r="Z97" i="53" s="1"/>
  <c r="Z98" i="53" s="1"/>
  <c r="Z167" i="70"/>
  <c r="Z168" i="70" s="1"/>
  <c r="P36" i="59"/>
  <c r="K155" i="58"/>
  <c r="K36" i="60"/>
  <c r="K37" i="60" s="1"/>
  <c r="K132" i="60"/>
  <c r="L179" i="59"/>
  <c r="U36" i="53"/>
  <c r="U37" i="53" s="1"/>
  <c r="U84" i="56"/>
  <c r="U85" i="56" s="1"/>
  <c r="U86" i="56" s="1"/>
  <c r="Y143" i="39"/>
  <c r="Y144" i="39" s="1"/>
  <c r="Y145" i="39" s="1"/>
  <c r="Y107" i="39"/>
  <c r="Y108" i="39" s="1"/>
  <c r="Y107" i="51"/>
  <c r="Y108" i="51" s="1"/>
  <c r="Y155" i="49"/>
  <c r="Y156" i="49" s="1"/>
  <c r="Y71" i="51"/>
  <c r="Y72" i="51" s="1"/>
  <c r="Y35" i="51"/>
  <c r="Y36" i="51" s="1"/>
  <c r="Y143" i="53"/>
  <c r="Y144" i="53" s="1"/>
  <c r="Y71" i="68"/>
  <c r="Y72" i="68" s="1"/>
  <c r="Y73" i="68" s="1"/>
  <c r="Y74" i="68" s="1"/>
  <c r="Y155" i="70"/>
  <c r="Y156" i="70" s="1"/>
  <c r="Y157" i="70" s="1"/>
  <c r="Y59" i="68"/>
  <c r="Y60" i="68" s="1"/>
  <c r="Z59" i="48"/>
  <c r="Z60" i="48" s="1"/>
  <c r="Z47" i="51"/>
  <c r="Z48" i="51" s="1"/>
  <c r="Z49" i="51" s="1"/>
  <c r="Z50" i="51" s="1"/>
  <c r="Z95" i="57"/>
  <c r="Z96" i="57" s="1"/>
  <c r="Z36" i="71"/>
  <c r="Z167" i="59"/>
  <c r="Z168" i="59" s="1"/>
  <c r="Z47" i="57"/>
  <c r="Z48" i="57" s="1"/>
  <c r="Z143" i="71"/>
  <c r="Z144" i="71" s="1"/>
  <c r="Z71" i="51"/>
  <c r="Z72" i="51" s="1"/>
  <c r="Z73" i="51" s="1"/>
  <c r="Z156" i="55"/>
  <c r="Z108" i="73"/>
  <c r="Z108" i="55"/>
  <c r="Z24" i="57"/>
  <c r="Z25" i="57" s="1"/>
  <c r="Z26" i="57" s="1"/>
  <c r="Z83" i="49"/>
  <c r="Z84" i="49" s="1"/>
  <c r="Z85" i="49" s="1"/>
  <c r="Z132" i="55"/>
  <c r="Z133" i="55" s="1"/>
  <c r="Z134" i="55" s="1"/>
  <c r="Z119" i="57"/>
  <c r="Z120" i="57" s="1"/>
  <c r="Z121" i="57" s="1"/>
  <c r="Z122" i="57" s="1"/>
  <c r="Z24" i="52"/>
  <c r="Z167" i="49"/>
  <c r="Z168" i="49" s="1"/>
  <c r="Z169" i="49" s="1"/>
  <c r="Z170" i="49" s="1"/>
  <c r="Z179" i="58"/>
  <c r="Z180" i="58" s="1"/>
  <c r="Z35" i="58"/>
  <c r="Z36" i="58" s="1"/>
  <c r="Z108" i="69"/>
  <c r="Z109" i="69" s="1"/>
  <c r="Z110" i="69" s="1"/>
  <c r="Z156" i="56"/>
  <c r="Z157" i="56" s="1"/>
  <c r="Z158" i="56" s="1"/>
  <c r="Z48" i="59"/>
  <c r="Z156" i="58"/>
  <c r="Z167" i="73"/>
  <c r="Z168" i="73"/>
  <c r="Z169" i="73" s="1"/>
  <c r="Z170" i="73" s="1"/>
  <c r="Z35" i="73"/>
  <c r="Z36" i="73" s="1"/>
  <c r="Z59" i="72"/>
  <c r="Z60" i="72" s="1"/>
  <c r="Z132" i="57"/>
  <c r="Z133" i="57" s="1"/>
  <c r="Z134" i="57" s="1"/>
  <c r="Z59" i="68"/>
  <c r="Z60" i="68" s="1"/>
  <c r="Z47" i="71"/>
  <c r="Z48" i="71" s="1"/>
  <c r="Y23" i="51"/>
  <c r="Y24" i="51" s="1"/>
  <c r="Y25" i="51" s="1"/>
  <c r="Z167" i="60"/>
  <c r="Z168" i="60" s="1"/>
  <c r="Z83" i="60"/>
  <c r="Z84" i="60" s="1"/>
  <c r="Z85" i="60" s="1"/>
  <c r="Z86" i="60" s="1"/>
  <c r="P36" i="57"/>
  <c r="V24" i="55"/>
  <c r="V72" i="58"/>
  <c r="V73" i="58" s="1"/>
  <c r="V74" i="58" s="1"/>
  <c r="Y23" i="49"/>
  <c r="Y24" i="49" s="1"/>
  <c r="Y179" i="39"/>
  <c r="Y180" i="39" s="1"/>
  <c r="Y181" i="39" s="1"/>
  <c r="Y131" i="53"/>
  <c r="Y132" i="53" s="1"/>
  <c r="Y95" i="49"/>
  <c r="Y96" i="49" s="1"/>
  <c r="Y97" i="49" s="1"/>
  <c r="Y98" i="49"/>
  <c r="Y83" i="49"/>
  <c r="Y84" i="49" s="1"/>
  <c r="Y23" i="53"/>
  <c r="Y24" i="53"/>
  <c r="Y25" i="53" s="1"/>
  <c r="Y47" i="68"/>
  <c r="Y48" i="68" s="1"/>
  <c r="Y49" i="68" s="1"/>
  <c r="Y179" i="70"/>
  <c r="Y180" i="70" s="1"/>
  <c r="Y131" i="70"/>
  <c r="Y132" i="70" s="1"/>
  <c r="Y133" i="70" s="1"/>
  <c r="Y134" i="70" s="1"/>
  <c r="Y143" i="70"/>
  <c r="Y144" i="70" s="1"/>
  <c r="Z119" i="39"/>
  <c r="Z120" i="39" s="1"/>
  <c r="Z131" i="58"/>
  <c r="Z132" i="58" s="1"/>
  <c r="Z83" i="53"/>
  <c r="Z84" i="53" s="1"/>
  <c r="Z107" i="60"/>
  <c r="Z108" i="60" s="1"/>
  <c r="Z47" i="72"/>
  <c r="Z48" i="72" s="1"/>
  <c r="Z49" i="72" s="1"/>
  <c r="Z50" i="72" s="1"/>
  <c r="Z59" i="60"/>
  <c r="Z60" i="60" s="1"/>
  <c r="Z61" i="60" s="1"/>
  <c r="Z62" i="60" s="1"/>
  <c r="Z119" i="51"/>
  <c r="Z120" i="51" s="1"/>
  <c r="Z83" i="52"/>
  <c r="Z84" i="52" s="1"/>
  <c r="Z47" i="53"/>
  <c r="Z48" i="53" s="1"/>
  <c r="Z49" i="53" s="1"/>
  <c r="Z47" i="60"/>
  <c r="Z48" i="60" s="1"/>
  <c r="Z167" i="72"/>
  <c r="Z168" i="72" s="1"/>
  <c r="Z143" i="56"/>
  <c r="Z144" i="56" s="1"/>
  <c r="Z95" i="39"/>
  <c r="Z96" i="39" s="1"/>
  <c r="Z97" i="39" s="1"/>
  <c r="Z98" i="39" s="1"/>
  <c r="Z167" i="55"/>
  <c r="Z168" i="55" s="1"/>
  <c r="Z36" i="60"/>
  <c r="Z37" i="60" s="1"/>
  <c r="Z38" i="60" s="1"/>
  <c r="Z23" i="51"/>
  <c r="Z24" i="51"/>
  <c r="Z155" i="39"/>
  <c r="Z156" i="39" s="1"/>
  <c r="Z83" i="72"/>
  <c r="Z84" i="72" s="1"/>
  <c r="Z23" i="49"/>
  <c r="Z24" i="49" s="1"/>
  <c r="Z107" i="53"/>
  <c r="Z108" i="53" s="1"/>
  <c r="Z109" i="53" s="1"/>
  <c r="Z131" i="60"/>
  <c r="Z132" i="60" s="1"/>
  <c r="Z24" i="69"/>
  <c r="Z107" i="39"/>
  <c r="Z108" i="39" s="1"/>
  <c r="Z109" i="39" s="1"/>
  <c r="Z59" i="53"/>
  <c r="Z60" i="53" s="1"/>
  <c r="Z61" i="53" s="1"/>
  <c r="Z62" i="53" s="1"/>
  <c r="Z131" i="68"/>
  <c r="Z132" i="68" s="1"/>
  <c r="Z133" i="68" s="1"/>
  <c r="Z119" i="68"/>
  <c r="Z120" i="68" s="1"/>
  <c r="Z121" i="68" s="1"/>
  <c r="Z180" i="73"/>
  <c r="Z181" i="73" s="1"/>
  <c r="Z182" i="73" s="1"/>
  <c r="U190" i="55"/>
  <c r="K20" i="45" s="1"/>
  <c r="G190" i="55"/>
  <c r="Y59" i="51"/>
  <c r="Y83" i="53"/>
  <c r="Y84" i="53" s="1"/>
  <c r="Y23" i="68"/>
  <c r="Y24" i="68" s="1"/>
  <c r="Z95" i="55"/>
  <c r="Z96" i="55" s="1"/>
  <c r="Z97" i="55" s="1"/>
  <c r="Z98" i="55" s="1"/>
  <c r="V188" i="55"/>
  <c r="L18" i="45" s="1"/>
  <c r="Q60" i="55"/>
  <c r="U131" i="49"/>
  <c r="G60" i="55"/>
  <c r="G61" i="55" s="1"/>
  <c r="H60" i="56"/>
  <c r="U35" i="39"/>
  <c r="U36" i="39" s="1"/>
  <c r="U37" i="39" s="1"/>
  <c r="G108" i="57"/>
  <c r="V108" i="55"/>
  <c r="V109" i="55" s="1"/>
  <c r="Y47" i="39"/>
  <c r="Y48" i="39" s="1"/>
  <c r="Y49" i="39" s="1"/>
  <c r="Y179" i="51"/>
  <c r="Y180" i="51" s="1"/>
  <c r="Y181" i="51" s="1"/>
  <c r="Y182" i="51" s="1"/>
  <c r="Y143" i="51"/>
  <c r="Y144" i="51" s="1"/>
  <c r="Y35" i="53"/>
  <c r="Y36" i="53" s="1"/>
  <c r="Y167" i="53"/>
  <c r="Y168" i="53" s="1"/>
  <c r="Y47" i="53"/>
  <c r="Y48" i="53" s="1"/>
  <c r="Y131" i="49"/>
  <c r="Y132" i="49"/>
  <c r="Y83" i="68"/>
  <c r="Y84" i="68" s="1"/>
  <c r="Y155" i="68"/>
  <c r="Y156" i="68" s="1"/>
  <c r="Y157" i="68" s="1"/>
  <c r="Y23" i="70"/>
  <c r="Y24" i="70" s="1"/>
  <c r="Y25" i="70" s="1"/>
  <c r="Y26" i="70" s="1"/>
  <c r="Y107" i="70"/>
  <c r="Z119" i="59"/>
  <c r="Z120" i="59" s="1"/>
  <c r="Z121" i="59" s="1"/>
  <c r="Z122" i="59" s="1"/>
  <c r="Z83" i="58"/>
  <c r="Z84" i="58" s="1"/>
  <c r="Z95" i="70"/>
  <c r="Z96" i="70" s="1"/>
  <c r="Z47" i="56"/>
  <c r="Z48" i="56" s="1"/>
  <c r="Z47" i="39"/>
  <c r="Z48" i="39" s="1"/>
  <c r="Z167" i="52"/>
  <c r="Z168" i="52" s="1"/>
  <c r="Z143" i="53"/>
  <c r="Z144" i="53" s="1"/>
  <c r="Z145" i="53" s="1"/>
  <c r="Z146" i="53" s="1"/>
  <c r="Z71" i="60"/>
  <c r="Z72" i="60" s="1"/>
  <c r="Z71" i="70"/>
  <c r="Z72" i="70" s="1"/>
  <c r="Z73" i="70" s="1"/>
  <c r="Z74" i="70" s="1"/>
  <c r="Z83" i="73"/>
  <c r="Z84" i="73" s="1"/>
  <c r="Z85" i="73" s="1"/>
  <c r="Z86" i="73" s="1"/>
  <c r="Z35" i="48"/>
  <c r="Z36" i="48" s="1"/>
  <c r="Z131" i="49"/>
  <c r="Z132" i="49" s="1"/>
  <c r="Z35" i="51"/>
  <c r="Z36" i="51" s="1"/>
  <c r="Z37" i="51" s="1"/>
  <c r="Z38" i="51" s="1"/>
  <c r="Z155" i="59"/>
  <c r="Z156" i="59" s="1"/>
  <c r="Z157" i="59" s="1"/>
  <c r="Z158" i="59" s="1"/>
  <c r="Z132" i="69"/>
  <c r="Z155" i="51"/>
  <c r="Z156" i="51" s="1"/>
  <c r="Z157" i="51" s="1"/>
  <c r="Z155" i="53"/>
  <c r="Z156" i="53" s="1"/>
  <c r="Z23" i="56"/>
  <c r="Z24" i="56" s="1"/>
  <c r="Z25" i="56" s="1"/>
  <c r="Z26" i="56" s="1"/>
  <c r="Z107" i="70"/>
  <c r="Z108" i="70" s="1"/>
  <c r="Z47" i="73"/>
  <c r="Z48" i="73" s="1"/>
  <c r="Z49" i="73" s="1"/>
  <c r="Z50" i="73" s="1"/>
  <c r="Z179" i="60"/>
  <c r="Z180" i="60" s="1"/>
  <c r="Z181" i="60" s="1"/>
  <c r="Z182" i="60" s="1"/>
  <c r="Z36" i="57"/>
  <c r="Z37" i="57" s="1"/>
  <c r="Z38" i="57" s="1"/>
  <c r="Z72" i="72"/>
  <c r="Z73" i="72" s="1"/>
  <c r="Z74" i="72" s="1"/>
  <c r="Z143" i="51"/>
  <c r="Z144" i="51" s="1"/>
  <c r="Z145" i="51" s="1"/>
  <c r="Z146" i="51" s="1"/>
  <c r="Z180" i="48"/>
  <c r="Z95" i="49"/>
  <c r="Z96" i="49" s="1"/>
  <c r="Z97" i="49" s="1"/>
  <c r="Z98" i="49" s="1"/>
  <c r="Z179" i="51"/>
  <c r="Z180" i="51" s="1"/>
  <c r="Z181" i="51" s="1"/>
  <c r="Z47" i="49"/>
  <c r="Z48" i="49" s="1"/>
  <c r="Z49" i="49" s="1"/>
  <c r="Z50" i="49" s="1"/>
  <c r="Z143" i="59"/>
  <c r="Z144" i="59" s="1"/>
  <c r="Z179" i="70"/>
  <c r="Z180" i="70" s="1"/>
  <c r="Z83" i="39"/>
  <c r="Z84" i="39" s="1"/>
  <c r="Z85" i="39" s="1"/>
  <c r="Z119" i="71"/>
  <c r="Z120" i="71" s="1"/>
  <c r="Z95" i="52"/>
  <c r="Z96" i="52" s="1"/>
  <c r="V120" i="56"/>
  <c r="G108" i="56"/>
  <c r="G109" i="56" s="1"/>
  <c r="K35" i="56"/>
  <c r="L107" i="59"/>
  <c r="G60" i="59"/>
  <c r="G61" i="59" s="1"/>
  <c r="V180" i="58"/>
  <c r="U155" i="56"/>
  <c r="U156" i="56" s="1"/>
  <c r="Y71" i="39"/>
  <c r="Y72" i="39" s="1"/>
  <c r="Y119" i="39"/>
  <c r="Y120" i="39" s="1"/>
  <c r="Y121" i="39" s="1"/>
  <c r="Y122" i="39" s="1"/>
  <c r="Y83" i="39"/>
  <c r="Y84" i="39" s="1"/>
  <c r="Y85" i="39" s="1"/>
  <c r="Y86" i="39" s="1"/>
  <c r="Y155" i="53"/>
  <c r="Y156" i="53" s="1"/>
  <c r="Y143" i="49"/>
  <c r="Y107" i="49"/>
  <c r="Y108" i="49" s="1"/>
  <c r="Y109" i="49" s="1"/>
  <c r="Y107" i="68"/>
  <c r="Y108" i="68" s="1"/>
  <c r="Y35" i="70"/>
  <c r="Y36" i="70" s="1"/>
  <c r="Y37" i="70" s="1"/>
  <c r="Y47" i="70"/>
  <c r="Y48" i="70" s="1"/>
  <c r="Y49" i="70" s="1"/>
  <c r="Z179" i="39"/>
  <c r="Z180" i="39" s="1"/>
  <c r="Z181" i="39" s="1"/>
  <c r="Z182" i="39" s="1"/>
  <c r="Z71" i="52"/>
  <c r="Z72" i="52" s="1"/>
  <c r="Z36" i="72"/>
  <c r="Z37" i="72" s="1"/>
  <c r="Z38" i="72" s="1"/>
  <c r="Z131" i="51"/>
  <c r="Z132" i="51" s="1"/>
  <c r="Z133" i="51" s="1"/>
  <c r="Z134" i="51" s="1"/>
  <c r="Z143" i="73"/>
  <c r="Z144" i="73" s="1"/>
  <c r="Z145" i="73" s="1"/>
  <c r="Z146" i="73" s="1"/>
  <c r="Z167" i="39"/>
  <c r="Z168" i="39" s="1"/>
  <c r="Z23" i="39"/>
  <c r="Z120" i="52"/>
  <c r="Z121" i="52" s="1"/>
  <c r="Z122" i="52" s="1"/>
  <c r="Z60" i="59"/>
  <c r="Z179" i="68"/>
  <c r="Z180" i="68" s="1"/>
  <c r="Z23" i="70"/>
  <c r="Z59" i="70"/>
  <c r="Z60" i="70" s="1"/>
  <c r="Z132" i="48"/>
  <c r="Z133" i="48" s="1"/>
  <c r="Z134" i="48" s="1"/>
  <c r="Z155" i="60"/>
  <c r="Z35" i="68"/>
  <c r="Z36" i="68" s="1"/>
  <c r="Z37" i="68" s="1"/>
  <c r="Z143" i="72"/>
  <c r="Z144" i="72" s="1"/>
  <c r="Z23" i="73"/>
  <c r="Z24" i="73" s="1"/>
  <c r="Z25" i="73" s="1"/>
  <c r="Z26" i="73" s="1"/>
  <c r="Z108" i="72"/>
  <c r="Z180" i="59"/>
  <c r="Z181" i="59" s="1"/>
  <c r="Z182" i="59" s="1"/>
  <c r="Z179" i="56"/>
  <c r="Z180" i="56" s="1"/>
  <c r="Z23" i="72"/>
  <c r="Z24" i="72" s="1"/>
  <c r="Z72" i="68"/>
  <c r="Z73" i="68" s="1"/>
  <c r="Z74" i="68" s="1"/>
  <c r="Z47" i="70"/>
  <c r="Z48" i="70" s="1"/>
  <c r="Z49" i="70" s="1"/>
  <c r="Y95" i="51"/>
  <c r="Y96" i="51" s="1"/>
  <c r="Y97" i="51" s="1"/>
  <c r="Y98" i="51" s="1"/>
  <c r="Y119" i="49"/>
  <c r="Y120" i="49" s="1"/>
  <c r="Y121" i="49" s="1"/>
  <c r="Y122" i="49" s="1"/>
  <c r="Y95" i="53"/>
  <c r="Y96" i="53" s="1"/>
  <c r="Z107" i="59"/>
  <c r="Z108" i="59" s="1"/>
  <c r="H180" i="55"/>
  <c r="H181" i="55" s="1"/>
  <c r="H182" i="55" s="1"/>
  <c r="K119" i="56"/>
  <c r="K120" i="56" s="1"/>
  <c r="G60" i="58"/>
  <c r="G61" i="58" s="1"/>
  <c r="G62" i="58" s="1"/>
  <c r="U188" i="52"/>
  <c r="AS67" i="45" s="1"/>
  <c r="U144" i="59"/>
  <c r="Q96" i="58"/>
  <c r="H84" i="49"/>
  <c r="Y83" i="51"/>
  <c r="Y84" i="51" s="1"/>
  <c r="Y85" i="51" s="1"/>
  <c r="Y47" i="51"/>
  <c r="Y48" i="51" s="1"/>
  <c r="Y95" i="39"/>
  <c r="Y96" i="39" s="1"/>
  <c r="Y97" i="39" s="1"/>
  <c r="Y59" i="39"/>
  <c r="Y60" i="39" s="1"/>
  <c r="Y167" i="49"/>
  <c r="Y168" i="49" s="1"/>
  <c r="Y169" i="49" s="1"/>
  <c r="Y35" i="49"/>
  <c r="Y36" i="49" s="1"/>
  <c r="Y37" i="49" s="1"/>
  <c r="Y131" i="68"/>
  <c r="Y132" i="68" s="1"/>
  <c r="Z167" i="51"/>
  <c r="Z168" i="51" s="1"/>
  <c r="Z143" i="60"/>
  <c r="Z144" i="60" s="1"/>
  <c r="Z83" i="70"/>
  <c r="Z84" i="70" s="1"/>
  <c r="Z71" i="71"/>
  <c r="Z72" i="71" s="1"/>
  <c r="Z73" i="71" s="1"/>
  <c r="Z74" i="71" s="1"/>
  <c r="Z84" i="71"/>
  <c r="Z155" i="70"/>
  <c r="Z156" i="70" s="1"/>
  <c r="Z72" i="48"/>
  <c r="Z73" i="48" s="1"/>
  <c r="Z74" i="48" s="1"/>
  <c r="Z71" i="53"/>
  <c r="Z72" i="53" s="1"/>
  <c r="Z73" i="53" s="1"/>
  <c r="Z179" i="57"/>
  <c r="Z180" i="57" s="1"/>
  <c r="Z181" i="57" s="1"/>
  <c r="Z182" i="57" s="1"/>
  <c r="Z60" i="57"/>
  <c r="Z61" i="57" s="1"/>
  <c r="Z62" i="57" s="1"/>
  <c r="Z143" i="70"/>
  <c r="Z144" i="70" s="1"/>
  <c r="Z145" i="70" s="1"/>
  <c r="Z146" i="70" s="1"/>
  <c r="Z107" i="56"/>
  <c r="Z108" i="56" s="1"/>
  <c r="Z156" i="52"/>
  <c r="Z84" i="48"/>
  <c r="Z143" i="55"/>
  <c r="Z144" i="55" s="1"/>
  <c r="Z35" i="70"/>
  <c r="Z36" i="70" s="1"/>
  <c r="Z37" i="70" s="1"/>
  <c r="Z179" i="49"/>
  <c r="Z180" i="49" s="1"/>
  <c r="Z181" i="49" s="1"/>
  <c r="Z182" i="49" s="1"/>
  <c r="Z71" i="57"/>
  <c r="Z72" i="57" s="1"/>
  <c r="Z156" i="72"/>
  <c r="Z157" i="72" s="1"/>
  <c r="Z158" i="72" s="1"/>
  <c r="Z84" i="57"/>
  <c r="Z85" i="57" s="1"/>
  <c r="Z86" i="57" s="1"/>
  <c r="Z143" i="68"/>
  <c r="Z144" i="68" s="1"/>
  <c r="Z83" i="51"/>
  <c r="Z84" i="51" s="1"/>
  <c r="Z131" i="53"/>
  <c r="Z132" i="53" s="1"/>
  <c r="Z47" i="55"/>
  <c r="Z48" i="55" s="1"/>
  <c r="Z48" i="69"/>
  <c r="Z49" i="69" s="1"/>
  <c r="Z50" i="69" s="1"/>
  <c r="Z179" i="53"/>
  <c r="Z180" i="53" s="1"/>
  <c r="Z23" i="59"/>
  <c r="Z24" i="59" s="1"/>
  <c r="Z47" i="68"/>
  <c r="Z48" i="68" s="1"/>
  <c r="Z49" i="68" s="1"/>
  <c r="Z96" i="71"/>
  <c r="Z35" i="56"/>
  <c r="Z36" i="56" s="1"/>
  <c r="Y119" i="53"/>
  <c r="Y120" i="53" s="1"/>
  <c r="Y71" i="70"/>
  <c r="Y72" i="70" s="1"/>
  <c r="Y73" i="70" s="1"/>
  <c r="Z119" i="53"/>
  <c r="Z120" i="53" s="1"/>
  <c r="P72" i="57"/>
  <c r="G132" i="57"/>
  <c r="K60" i="56"/>
  <c r="K61" i="56" s="1"/>
  <c r="K179" i="57"/>
  <c r="K180" i="57" s="1"/>
  <c r="P168" i="59"/>
  <c r="P169" i="59" s="1"/>
  <c r="P170" i="59" s="1"/>
  <c r="L47" i="59"/>
  <c r="L48" i="59" s="1"/>
  <c r="L49" i="59" s="1"/>
  <c r="G24" i="59"/>
  <c r="G25" i="59" s="1"/>
  <c r="U48" i="56"/>
  <c r="U49" i="56" s="1"/>
  <c r="U50" i="56" s="1"/>
  <c r="Y155" i="39"/>
  <c r="Y156" i="39" s="1"/>
  <c r="Y167" i="39"/>
  <c r="Y168" i="39" s="1"/>
  <c r="Y169" i="39" s="1"/>
  <c r="Y170" i="39" s="1"/>
  <c r="Y23" i="39"/>
  <c r="Y155" i="51"/>
  <c r="Y156" i="51" s="1"/>
  <c r="Y157" i="51" s="1"/>
  <c r="Y158" i="51" s="1"/>
  <c r="Y59" i="49"/>
  <c r="Y60" i="49" s="1"/>
  <c r="Y59" i="53"/>
  <c r="Y60" i="53" s="1"/>
  <c r="Y47" i="49"/>
  <c r="Y48" i="49" s="1"/>
  <c r="Y49" i="49" s="1"/>
  <c r="Y179" i="53"/>
  <c r="Y180" i="53" s="1"/>
  <c r="Y71" i="53"/>
  <c r="Y72" i="53" s="1"/>
  <c r="Y83" i="70"/>
  <c r="Y84" i="70" s="1"/>
  <c r="Y85" i="70"/>
  <c r="Y86" i="70" s="1"/>
  <c r="Y191" i="69"/>
  <c r="AW103" i="45" s="1"/>
  <c r="Y59" i="70"/>
  <c r="Y60" i="70" s="1"/>
  <c r="Y61" i="70" s="1"/>
  <c r="Y95" i="70"/>
  <c r="Y96" i="70" s="1"/>
  <c r="Y97" i="70" s="1"/>
  <c r="Z24" i="48"/>
  <c r="Z25" i="48" s="1"/>
  <c r="Z26" i="48" s="1"/>
  <c r="Z95" i="69"/>
  <c r="Z96" i="69" s="1"/>
  <c r="Z167" i="48"/>
  <c r="Z168" i="48" s="1"/>
  <c r="Z95" i="48"/>
  <c r="Z96" i="48" s="1"/>
  <c r="Z23" i="60"/>
  <c r="Z24" i="60" s="1"/>
  <c r="Z83" i="69"/>
  <c r="Z84" i="69" s="1"/>
  <c r="Z96" i="72"/>
  <c r="Z131" i="39"/>
  <c r="Z132" i="39" s="1"/>
  <c r="Z133" i="39" s="1"/>
  <c r="Z119" i="49"/>
  <c r="Z120" i="49" s="1"/>
  <c r="Z121" i="49" s="1"/>
  <c r="Z35" i="53"/>
  <c r="Z36" i="53" s="1"/>
  <c r="Z37" i="53" s="1"/>
  <c r="Z167" i="68"/>
  <c r="Z168" i="68" s="1"/>
  <c r="Z169" i="68" s="1"/>
  <c r="Z170" i="68" s="1"/>
  <c r="Z168" i="69"/>
  <c r="Z169" i="69" s="1"/>
  <c r="Z170" i="69" s="1"/>
  <c r="Z47" i="52"/>
  <c r="Z48" i="52" s="1"/>
  <c r="Z119" i="60"/>
  <c r="Z120" i="60" s="1"/>
  <c r="Z180" i="55"/>
  <c r="Z181" i="55" s="1"/>
  <c r="Z182" i="55" s="1"/>
  <c r="Z180" i="69"/>
  <c r="Z181" i="69" s="1"/>
  <c r="Z182" i="69" s="1"/>
  <c r="Z35" i="52"/>
  <c r="Z36" i="52" s="1"/>
  <c r="Z37" i="52" s="1"/>
  <c r="Z156" i="48"/>
  <c r="Z157" i="48" s="1"/>
  <c r="Z35" i="49"/>
  <c r="Z36" i="49" s="1"/>
  <c r="Z37" i="49" s="1"/>
  <c r="Z38" i="49" s="1"/>
  <c r="Z60" i="69"/>
  <c r="Z59" i="56"/>
  <c r="Z60" i="56" s="1"/>
  <c r="Z143" i="49"/>
  <c r="Z144" i="49" s="1"/>
  <c r="Z145" i="49" s="1"/>
  <c r="Z84" i="55"/>
  <c r="Z85" i="55" s="1"/>
  <c r="Z86" i="55" s="1"/>
  <c r="Z72" i="69"/>
  <c r="Z73" i="69" s="1"/>
  <c r="Z74" i="69" s="1"/>
  <c r="Z36" i="69"/>
  <c r="Z37" i="69" s="1"/>
  <c r="Z120" i="56"/>
  <c r="Z121" i="56" s="1"/>
  <c r="Z122" i="56" s="1"/>
  <c r="Z132" i="52"/>
  <c r="Z133" i="52" s="1"/>
  <c r="Z134" i="52" s="1"/>
  <c r="Z71" i="55"/>
  <c r="Z72" i="55" s="1"/>
  <c r="Z155" i="57"/>
  <c r="Z156" i="57" s="1"/>
  <c r="Z143" i="39"/>
  <c r="Z144" i="39" s="1"/>
  <c r="Z48" i="48"/>
  <c r="Z49" i="48" s="1"/>
  <c r="Z50" i="48" s="1"/>
  <c r="Z71" i="49"/>
  <c r="Z72" i="49" s="1"/>
  <c r="Z73" i="49" s="1"/>
  <c r="Z155" i="68"/>
  <c r="Z156" i="68" s="1"/>
  <c r="Z131" i="70"/>
  <c r="Z132" i="70" s="1"/>
  <c r="Z133" i="70" s="1"/>
  <c r="Z134" i="70" s="1"/>
  <c r="Y95" i="68"/>
  <c r="Y96" i="68" s="1"/>
  <c r="Z35" i="59"/>
  <c r="Z36" i="59" s="1"/>
  <c r="Z95" i="60"/>
  <c r="Z96" i="60" s="1"/>
  <c r="Z97" i="60" s="1"/>
  <c r="Z98" i="60" s="1"/>
  <c r="Z23" i="58"/>
  <c r="Z24" i="58" s="1"/>
  <c r="Z71" i="73"/>
  <c r="Z72" i="73" s="1"/>
  <c r="Z73" i="73" s="1"/>
  <c r="Z74" i="73" s="1"/>
  <c r="U132" i="53"/>
  <c r="U133" i="53" s="1"/>
  <c r="U134" i="53" s="1"/>
  <c r="Q120" i="55"/>
  <c r="T132" i="49"/>
  <c r="T133" i="49" s="1"/>
  <c r="K84" i="60"/>
  <c r="K85" i="60" s="1"/>
  <c r="L167" i="59"/>
  <c r="P168" i="58"/>
  <c r="P169" i="58" s="1"/>
  <c r="P170" i="58" s="1"/>
  <c r="V96" i="58"/>
  <c r="V97" i="58" s="1"/>
  <c r="V98" i="58" s="1"/>
  <c r="Y131" i="39"/>
  <c r="Y132" i="39" s="1"/>
  <c r="Y191" i="52"/>
  <c r="AW70" i="45" s="1"/>
  <c r="Y35" i="39"/>
  <c r="Y167" i="51"/>
  <c r="Y191" i="48"/>
  <c r="AW36" i="45" s="1"/>
  <c r="Y131" i="51"/>
  <c r="Y132" i="51" s="1"/>
  <c r="Y71" i="49"/>
  <c r="Y72" i="49" s="1"/>
  <c r="Y73" i="49" s="1"/>
  <c r="Y107" i="53"/>
  <c r="Y108" i="53" s="1"/>
  <c r="Y143" i="68"/>
  <c r="Y144" i="68" s="1"/>
  <c r="Y145" i="68" s="1"/>
  <c r="Y167" i="68"/>
  <c r="Y168" i="68" s="1"/>
  <c r="Y169" i="68" s="1"/>
  <c r="Y170" i="68" s="1"/>
  <c r="Y119" i="68"/>
  <c r="Y120" i="68" s="1"/>
  <c r="Y179" i="68"/>
  <c r="Y180" i="68" s="1"/>
  <c r="Y181" i="68" s="1"/>
  <c r="Y119" i="70"/>
  <c r="Y120" i="70"/>
  <c r="Y121" i="70" s="1"/>
  <c r="Y35" i="68"/>
  <c r="Y36" i="68" s="1"/>
  <c r="Y37" i="68" s="1"/>
  <c r="Y167" i="70"/>
  <c r="Y168" i="70" s="1"/>
  <c r="Z119" i="48"/>
  <c r="Z120" i="48" s="1"/>
  <c r="Z72" i="58"/>
  <c r="Z95" i="68"/>
  <c r="Z96" i="68" s="1"/>
  <c r="Z97" i="68" s="1"/>
  <c r="Z107" i="68"/>
  <c r="Z108" i="68" s="1"/>
  <c r="Z109" i="68" s="1"/>
  <c r="Z110" i="68" s="1"/>
  <c r="Z23" i="68"/>
  <c r="Z24" i="68" s="1"/>
  <c r="Z119" i="73"/>
  <c r="Z120" i="73" s="1"/>
  <c r="Z107" i="51"/>
  <c r="Z108" i="51" s="1"/>
  <c r="Z109" i="51" s="1"/>
  <c r="Z180" i="71"/>
  <c r="Z23" i="53"/>
  <c r="Z23" i="71"/>
  <c r="Z24" i="71" s="1"/>
  <c r="Z25" i="71" s="1"/>
  <c r="Z26" i="71" s="1"/>
  <c r="Z144" i="69"/>
  <c r="Z145" i="69" s="1"/>
  <c r="Z146" i="69" s="1"/>
  <c r="Z35" i="39"/>
  <c r="Z36" i="39" s="1"/>
  <c r="Z71" i="39"/>
  <c r="Z72" i="39" s="1"/>
  <c r="Z73" i="39" s="1"/>
  <c r="Z74" i="39" s="1"/>
  <c r="Z95" i="51"/>
  <c r="Z96" i="51" s="1"/>
  <c r="Z97" i="51" s="1"/>
  <c r="Z95" i="59"/>
  <c r="Z96" i="59" s="1"/>
  <c r="Z60" i="71"/>
  <c r="Z132" i="71"/>
  <c r="Z59" i="49"/>
  <c r="Z60" i="49" s="1"/>
  <c r="Z61" i="49" s="1"/>
  <c r="Z62" i="49" s="1"/>
  <c r="Z108" i="48"/>
  <c r="Z109" i="48" s="1"/>
  <c r="Z110" i="48" s="1"/>
  <c r="Z119" i="55"/>
  <c r="Z120" i="55" s="1"/>
  <c r="Z121" i="55" s="1"/>
  <c r="Z122" i="55" s="1"/>
  <c r="Z72" i="59"/>
  <c r="Z73" i="59" s="1"/>
  <c r="Z74" i="59" s="1"/>
  <c r="Z168" i="57"/>
  <c r="Z169" i="57" s="1"/>
  <c r="Z170" i="57" s="1"/>
  <c r="Z131" i="72"/>
  <c r="Z132" i="72" s="1"/>
  <c r="Z59" i="51"/>
  <c r="Z60" i="51" s="1"/>
  <c r="Z96" i="58"/>
  <c r="Z47" i="58"/>
  <c r="Z119" i="70"/>
  <c r="Z120" i="70" s="1"/>
  <c r="Z168" i="71"/>
  <c r="Z143" i="48"/>
  <c r="Z144" i="48" s="1"/>
  <c r="Z59" i="39"/>
  <c r="Z60" i="39" s="1"/>
  <c r="Z61" i="39" s="1"/>
  <c r="Z24" i="55"/>
  <c r="Z25" i="55" s="1"/>
  <c r="Z26" i="55" s="1"/>
  <c r="Z144" i="58"/>
  <c r="Z107" i="58"/>
  <c r="Z108" i="58" s="1"/>
  <c r="Z109" i="58" s="1"/>
  <c r="Z110" i="58" s="1"/>
  <c r="W180" i="49"/>
  <c r="I168" i="58"/>
  <c r="I169" i="58" s="1"/>
  <c r="U190" i="52"/>
  <c r="AS69" i="45" s="1"/>
  <c r="U190" i="53"/>
  <c r="AB69" i="45" s="1"/>
  <c r="V190" i="56"/>
  <c r="L54" i="45" s="1"/>
  <c r="V190" i="59"/>
  <c r="AT20" i="45" s="1"/>
  <c r="Q190" i="55"/>
  <c r="G20" i="45" s="1"/>
  <c r="Q188" i="59"/>
  <c r="AO18" i="45" s="1"/>
  <c r="Q48" i="56"/>
  <c r="Q132" i="56"/>
  <c r="Q133" i="56" s="1"/>
  <c r="K190" i="59"/>
  <c r="AK20" i="45" s="1"/>
  <c r="T60" i="59"/>
  <c r="T61" i="59" s="1"/>
  <c r="Z181" i="52"/>
  <c r="Z182" i="52" s="1"/>
  <c r="H120" i="56"/>
  <c r="W180" i="57"/>
  <c r="L168" i="39"/>
  <c r="P188" i="56"/>
  <c r="P190" i="56"/>
  <c r="G188" i="59"/>
  <c r="K190" i="55"/>
  <c r="C20" i="45" s="1"/>
  <c r="G168" i="55"/>
  <c r="G169" i="55" s="1"/>
  <c r="Q190" i="56"/>
  <c r="G54" i="45" s="1"/>
  <c r="U190" i="49"/>
  <c r="AB35" i="45" s="1"/>
  <c r="U168" i="51"/>
  <c r="U190" i="56"/>
  <c r="K54" i="45" s="1"/>
  <c r="L120" i="39"/>
  <c r="L121" i="39" s="1"/>
  <c r="Y188" i="51"/>
  <c r="O67" i="45" s="1"/>
  <c r="Z190" i="53"/>
  <c r="AG69" i="45" s="1"/>
  <c r="Z190" i="52"/>
  <c r="AX69" i="45" s="1"/>
  <c r="Z145" i="52"/>
  <c r="Z146" i="52" s="1"/>
  <c r="Z109" i="52"/>
  <c r="Z110" i="52" s="1"/>
  <c r="U188" i="53"/>
  <c r="AB67" i="45" s="1"/>
  <c r="U190" i="51"/>
  <c r="K69" i="45" s="1"/>
  <c r="V60" i="56"/>
  <c r="V61" i="56" s="1"/>
  <c r="V62" i="56" s="1"/>
  <c r="P168" i="60"/>
  <c r="P169" i="60" s="1"/>
  <c r="P170" i="60" s="1"/>
  <c r="Q190" i="59"/>
  <c r="AO20" i="45" s="1"/>
  <c r="BF20" i="45" s="1"/>
  <c r="G188" i="56"/>
  <c r="K188" i="55"/>
  <c r="C18" i="45" s="1"/>
  <c r="U190" i="59"/>
  <c r="AS20" i="45" s="1"/>
  <c r="U188" i="55"/>
  <c r="K18" i="45" s="1"/>
  <c r="R60" i="56"/>
  <c r="R61" i="56" s="1"/>
  <c r="R62" i="56" s="1"/>
  <c r="H120" i="52"/>
  <c r="Z121" i="69"/>
  <c r="Z122" i="69" s="1"/>
  <c r="Z133" i="69"/>
  <c r="Z134" i="69" s="1"/>
  <c r="Z181" i="48"/>
  <c r="Z182" i="48" s="1"/>
  <c r="G72" i="57"/>
  <c r="G73" i="57" s="1"/>
  <c r="T120" i="39"/>
  <c r="T121" i="39" s="1"/>
  <c r="P120" i="56"/>
  <c r="P121" i="56" s="1"/>
  <c r="P122" i="56" s="1"/>
  <c r="P188" i="55"/>
  <c r="U47" i="53"/>
  <c r="V188" i="59"/>
  <c r="AT18" i="45" s="1"/>
  <c r="K59" i="55"/>
  <c r="K60" i="55" s="1"/>
  <c r="K96" i="58"/>
  <c r="K97" i="58" s="1"/>
  <c r="L120" i="49"/>
  <c r="P188" i="59"/>
  <c r="U48" i="51"/>
  <c r="I156" i="56"/>
  <c r="Q144" i="60"/>
  <c r="Q145" i="60" s="1"/>
  <c r="U108" i="53"/>
  <c r="V84" i="60"/>
  <c r="V85" i="60" s="1"/>
  <c r="V86" i="60" s="1"/>
  <c r="V120" i="58"/>
  <c r="V121" i="58" s="1"/>
  <c r="V122" i="58" s="1"/>
  <c r="V96" i="57"/>
  <c r="V36" i="59"/>
  <c r="H48" i="57"/>
  <c r="Q188" i="56"/>
  <c r="G52" i="45" s="1"/>
  <c r="Q72" i="55"/>
  <c r="K84" i="55"/>
  <c r="H60" i="53"/>
  <c r="H61" i="53" s="1"/>
  <c r="H62" i="53" s="1"/>
  <c r="U72" i="49"/>
  <c r="U73" i="49" s="1"/>
  <c r="U74" i="49" s="1"/>
  <c r="K47" i="59"/>
  <c r="P168" i="56"/>
  <c r="Q36" i="59"/>
  <c r="Q37" i="59" s="1"/>
  <c r="Q38" i="59" s="1"/>
  <c r="V84" i="57"/>
  <c r="P132" i="57"/>
  <c r="P188" i="60"/>
  <c r="U188" i="51"/>
  <c r="K67" i="45" s="1"/>
  <c r="R120" i="53"/>
  <c r="R121" i="53" s="1"/>
  <c r="R122" i="53" s="1"/>
  <c r="R156" i="39"/>
  <c r="U48" i="59"/>
  <c r="U49" i="59" s="1"/>
  <c r="V188" i="56"/>
  <c r="L52" i="45" s="1"/>
  <c r="L132" i="55"/>
  <c r="K83" i="56"/>
  <c r="U60" i="51"/>
  <c r="W168" i="56"/>
  <c r="L71" i="56"/>
  <c r="L72" i="56" s="1"/>
  <c r="G167" i="59"/>
  <c r="G168" i="59" s="1"/>
  <c r="G169" i="59" s="1"/>
  <c r="P35" i="56"/>
  <c r="P36" i="56" s="1"/>
  <c r="P37" i="56" s="1"/>
  <c r="P38" i="56" s="1"/>
  <c r="Q72" i="56"/>
  <c r="H132" i="60"/>
  <c r="H133" i="60" s="1"/>
  <c r="U48" i="60"/>
  <c r="H72" i="52"/>
  <c r="H24" i="52"/>
  <c r="H60" i="51"/>
  <c r="H61" i="51" s="1"/>
  <c r="V60" i="57"/>
  <c r="P108" i="60"/>
  <c r="P109" i="60" s="1"/>
  <c r="Q180" i="55"/>
  <c r="K23" i="58"/>
  <c r="H168" i="51"/>
  <c r="H169" i="51" s="1"/>
  <c r="H170" i="51" s="1"/>
  <c r="V144" i="55"/>
  <c r="U120" i="56"/>
  <c r="G156" i="57"/>
  <c r="G157" i="57" s="1"/>
  <c r="G158" i="57" s="1"/>
  <c r="U72" i="57"/>
  <c r="U73" i="57" s="1"/>
  <c r="V23" i="59"/>
  <c r="V24" i="59" s="1"/>
  <c r="U95" i="55"/>
  <c r="L84" i="51"/>
  <c r="G144" i="55"/>
  <c r="G145" i="55" s="1"/>
  <c r="U156" i="52"/>
  <c r="U24" i="51"/>
  <c r="R120" i="49"/>
  <c r="R121" i="49" s="1"/>
  <c r="G108" i="59"/>
  <c r="Q72" i="59"/>
  <c r="L72" i="60"/>
  <c r="L73" i="60" s="1"/>
  <c r="Q108" i="55"/>
  <c r="H84" i="51"/>
  <c r="H85" i="51" s="1"/>
  <c r="P60" i="60"/>
  <c r="P61" i="60" s="1"/>
  <c r="G48" i="57"/>
  <c r="L108" i="55"/>
  <c r="L109" i="55" s="1"/>
  <c r="W132" i="39"/>
  <c r="G180" i="57"/>
  <c r="G181" i="57" s="1"/>
  <c r="G182" i="57" s="1"/>
  <c r="Q144" i="59"/>
  <c r="H72" i="60"/>
  <c r="H73" i="60" s="1"/>
  <c r="R36" i="52"/>
  <c r="U156" i="59"/>
  <c r="U157" i="59" s="1"/>
  <c r="V72" i="55"/>
  <c r="V73" i="55" s="1"/>
  <c r="V144" i="59"/>
  <c r="V145" i="59" s="1"/>
  <c r="V146" i="59" s="1"/>
  <c r="W108" i="60"/>
  <c r="M96" i="52"/>
  <c r="T180" i="57"/>
  <c r="T84" i="60"/>
  <c r="T85" i="60" s="1"/>
  <c r="T60" i="52"/>
  <c r="Y120" i="48"/>
  <c r="Y188" i="49"/>
  <c r="AF33" i="45" s="1"/>
  <c r="Y180" i="48"/>
  <c r="Y180" i="52"/>
  <c r="Y120" i="52"/>
  <c r="Y121" i="52" s="1"/>
  <c r="Y190" i="48"/>
  <c r="AW35" i="45" s="1"/>
  <c r="Y84" i="52"/>
  <c r="Y156" i="48"/>
  <c r="Y188" i="53"/>
  <c r="AF67" i="45" s="1"/>
  <c r="Y107" i="55"/>
  <c r="Y108" i="55" s="1"/>
  <c r="Y179" i="59"/>
  <c r="Y180" i="59" s="1"/>
  <c r="Y181" i="59" s="1"/>
  <c r="Y182" i="59" s="1"/>
  <c r="Y119" i="60"/>
  <c r="Y120" i="60" s="1"/>
  <c r="Y47" i="59"/>
  <c r="Y48" i="59" s="1"/>
  <c r="Y49" i="59" s="1"/>
  <c r="Y83" i="57"/>
  <c r="Y84" i="57" s="1"/>
  <c r="Y190" i="57"/>
  <c r="AF20" i="45" s="1"/>
  <c r="Y155" i="57"/>
  <c r="Y156" i="57" s="1"/>
  <c r="Y47" i="58"/>
  <c r="Y48" i="58" s="1"/>
  <c r="Y47" i="71"/>
  <c r="Y48" i="71" s="1"/>
  <c r="Y156" i="69"/>
  <c r="Y71" i="71"/>
  <c r="Y72" i="71" s="1"/>
  <c r="Y179" i="72"/>
  <c r="Y119" i="72"/>
  <c r="Y188" i="72"/>
  <c r="AW85" i="45" s="1"/>
  <c r="Y23" i="72"/>
  <c r="Y190" i="73"/>
  <c r="AF87" i="45" s="1"/>
  <c r="Y155" i="73"/>
  <c r="Y156" i="73" s="1"/>
  <c r="Y157" i="73" s="1"/>
  <c r="Y158" i="73" s="1"/>
  <c r="Y47" i="72"/>
  <c r="Y48" i="72" s="1"/>
  <c r="Y83" i="73"/>
  <c r="Y84" i="73" s="1"/>
  <c r="Z61" i="52"/>
  <c r="Z62" i="52" s="1"/>
  <c r="Z190" i="59"/>
  <c r="AX20" i="45" s="1"/>
  <c r="Z133" i="58"/>
  <c r="Z134" i="58" s="1"/>
  <c r="Z121" i="72"/>
  <c r="Z122" i="72" s="1"/>
  <c r="Z109" i="57"/>
  <c r="Z110" i="57" s="1"/>
  <c r="Z157" i="71"/>
  <c r="Z158" i="71" s="1"/>
  <c r="Z49" i="60"/>
  <c r="Z50" i="60" s="1"/>
  <c r="Z169" i="72"/>
  <c r="Z170" i="72" s="1"/>
  <c r="Z97" i="73"/>
  <c r="Z98" i="73" s="1"/>
  <c r="Z188" i="51"/>
  <c r="P67" i="45" s="1"/>
  <c r="Z85" i="72"/>
  <c r="Z86" i="72" s="1"/>
  <c r="Z190" i="56"/>
  <c r="P54" i="45" s="1"/>
  <c r="Z188" i="49"/>
  <c r="AG33" i="45" s="1"/>
  <c r="Z188" i="69"/>
  <c r="AX100" i="45" s="1"/>
  <c r="Z25" i="69"/>
  <c r="Z26" i="69" s="1"/>
  <c r="Y143" i="59"/>
  <c r="Y144" i="59" s="1"/>
  <c r="Y145" i="59" s="1"/>
  <c r="Y132" i="48"/>
  <c r="Y167" i="55"/>
  <c r="Y168" i="55" s="1"/>
  <c r="Y59" i="59"/>
  <c r="Y107" i="71"/>
  <c r="Y108" i="71" s="1"/>
  <c r="Y59" i="58"/>
  <c r="Y60" i="58" s="1"/>
  <c r="Y155" i="58"/>
  <c r="Y156" i="58" s="1"/>
  <c r="Y190" i="71"/>
  <c r="O87" i="45" s="1"/>
  <c r="Y132" i="69"/>
  <c r="Y188" i="70"/>
  <c r="AF100" i="45" s="1"/>
  <c r="Y84" i="69"/>
  <c r="Y143" i="72"/>
  <c r="Y59" i="56"/>
  <c r="Y60" i="56" s="1"/>
  <c r="Y179" i="73"/>
  <c r="Y180" i="73" s="1"/>
  <c r="Y179" i="56"/>
  <c r="Y180" i="56" s="1"/>
  <c r="Y181" i="56" s="1"/>
  <c r="Y182" i="56" s="1"/>
  <c r="Y131" i="73"/>
  <c r="Y132" i="73" s="1"/>
  <c r="Y107" i="73"/>
  <c r="Y108" i="73" s="1"/>
  <c r="Z85" i="59"/>
  <c r="Z86" i="59" s="1"/>
  <c r="Z85" i="58"/>
  <c r="Z86" i="58" s="1"/>
  <c r="Z145" i="57"/>
  <c r="Z146" i="57" s="1"/>
  <c r="Z169" i="56"/>
  <c r="Z170" i="56" s="1"/>
  <c r="Z61" i="73"/>
  <c r="Z62" i="73" s="1"/>
  <c r="Z133" i="56"/>
  <c r="Z134" i="56" s="1"/>
  <c r="Z188" i="56"/>
  <c r="P52" i="45" s="1"/>
  <c r="R72" i="60"/>
  <c r="R60" i="49"/>
  <c r="Y144" i="48"/>
  <c r="Y36" i="52"/>
  <c r="Y48" i="52"/>
  <c r="Y179" i="55"/>
  <c r="Y180" i="55" s="1"/>
  <c r="Y108" i="48"/>
  <c r="Y35" i="59"/>
  <c r="Y36" i="59" s="1"/>
  <c r="Y119" i="55"/>
  <c r="Y120" i="55" s="1"/>
  <c r="Y167" i="59"/>
  <c r="Y168" i="59" s="1"/>
  <c r="Y95" i="60"/>
  <c r="Y96" i="60" s="1"/>
  <c r="Y95" i="57"/>
  <c r="Y96" i="57" s="1"/>
  <c r="Y71" i="60"/>
  <c r="Y131" i="57"/>
  <c r="Y132" i="57" s="1"/>
  <c r="Y188" i="58"/>
  <c r="AF52" i="45" s="1"/>
  <c r="Y23" i="58"/>
  <c r="Y24" i="58" s="1"/>
  <c r="Y83" i="58"/>
  <c r="Y84" i="58" s="1"/>
  <c r="Y107" i="58"/>
  <c r="Y108" i="58" s="1"/>
  <c r="Y120" i="69"/>
  <c r="Y179" i="71"/>
  <c r="Y180" i="71" s="1"/>
  <c r="Y181" i="71" s="1"/>
  <c r="Y182" i="71" s="1"/>
  <c r="Y35" i="71"/>
  <c r="Y36" i="71" s="1"/>
  <c r="Y167" i="72"/>
  <c r="Y168" i="72" s="1"/>
  <c r="Y60" i="69"/>
  <c r="Y36" i="69"/>
  <c r="Y59" i="73"/>
  <c r="Y60" i="73" s="1"/>
  <c r="Y143" i="73"/>
  <c r="Y47" i="56"/>
  <c r="Y48" i="56" s="1"/>
  <c r="Y167" i="56"/>
  <c r="Y168" i="56" s="1"/>
  <c r="Y169" i="56" s="1"/>
  <c r="Y143" i="56"/>
  <c r="Y144" i="56" s="1"/>
  <c r="Z190" i="55"/>
  <c r="P20" i="45" s="1"/>
  <c r="BO20" i="45" s="1"/>
  <c r="Z190" i="68"/>
  <c r="P102" i="45" s="1"/>
  <c r="Z188" i="39"/>
  <c r="P33" i="45" s="1"/>
  <c r="Z190" i="58"/>
  <c r="AG54" i="45" s="1"/>
  <c r="Z190" i="70"/>
  <c r="AG102" i="45" s="1"/>
  <c r="Z61" i="59"/>
  <c r="Z62" i="59" s="1"/>
  <c r="Z188" i="70"/>
  <c r="AG100" i="45" s="1"/>
  <c r="Z121" i="58"/>
  <c r="Z122" i="58" s="1"/>
  <c r="Z188" i="73"/>
  <c r="AG85" i="45" s="1"/>
  <c r="Z190" i="51"/>
  <c r="P69" i="45" s="1"/>
  <c r="Z190" i="60"/>
  <c r="AX54" i="45" s="1"/>
  <c r="Z109" i="72"/>
  <c r="Z110" i="72" s="1"/>
  <c r="Z188" i="72"/>
  <c r="AX85" i="45" s="1"/>
  <c r="W48" i="52"/>
  <c r="L132" i="59"/>
  <c r="L84" i="56"/>
  <c r="H36" i="55"/>
  <c r="Y96" i="48"/>
  <c r="Y108" i="52"/>
  <c r="Y60" i="52"/>
  <c r="Y132" i="52"/>
  <c r="Y96" i="52"/>
  <c r="Y35" i="55"/>
  <c r="Y36" i="55" s="1"/>
  <c r="Y71" i="55"/>
  <c r="Y72" i="55" s="1"/>
  <c r="Y73" i="55" s="1"/>
  <c r="Y95" i="59"/>
  <c r="Y96" i="59" s="1"/>
  <c r="Y97" i="59" s="1"/>
  <c r="Y98" i="59" s="1"/>
  <c r="Y190" i="60"/>
  <c r="AW54" i="45" s="1"/>
  <c r="Y59" i="60"/>
  <c r="Y155" i="59"/>
  <c r="Y156" i="59" s="1"/>
  <c r="Y131" i="58"/>
  <c r="Y132" i="58" s="1"/>
  <c r="Y47" i="57"/>
  <c r="Y48" i="57" s="1"/>
  <c r="Y107" i="57"/>
  <c r="Y108" i="57" s="1"/>
  <c r="Y71" i="58"/>
  <c r="Y72" i="58" s="1"/>
  <c r="Y96" i="69"/>
  <c r="Y155" i="72"/>
  <c r="Y156" i="72" s="1"/>
  <c r="Y190" i="69"/>
  <c r="AW102" i="45" s="1"/>
  <c r="Y59" i="71"/>
  <c r="Y60" i="71" s="1"/>
  <c r="Y119" i="71"/>
  <c r="Y120" i="71" s="1"/>
  <c r="Y167" i="71"/>
  <c r="Y168" i="71" s="1"/>
  <c r="Y83" i="72"/>
  <c r="Y84" i="72" s="1"/>
  <c r="Y85" i="72" s="1"/>
  <c r="Y119" i="73"/>
  <c r="Y120" i="73" s="1"/>
  <c r="Y71" i="72"/>
  <c r="Y72" i="72" s="1"/>
  <c r="Y47" i="73"/>
  <c r="Y48" i="73" s="1"/>
  <c r="Y188" i="73"/>
  <c r="AF85" i="45" s="1"/>
  <c r="Y23" i="73"/>
  <c r="Z85" i="71"/>
  <c r="Z86" i="71" s="1"/>
  <c r="Z37" i="55"/>
  <c r="Z38" i="55" s="1"/>
  <c r="Z133" i="59"/>
  <c r="Z134" i="59" s="1"/>
  <c r="Z157" i="52"/>
  <c r="Z158" i="52" s="1"/>
  <c r="Z85" i="48"/>
  <c r="Z190" i="48"/>
  <c r="AX35" i="45" s="1"/>
  <c r="Z97" i="56"/>
  <c r="Z98" i="56" s="1"/>
  <c r="Z49" i="55"/>
  <c r="Z50" i="55" s="1"/>
  <c r="Z190" i="57"/>
  <c r="AG20" i="45" s="1"/>
  <c r="Z190" i="39"/>
  <c r="P35" i="45" s="1"/>
  <c r="Z188" i="59"/>
  <c r="AX18" i="45" s="1"/>
  <c r="Z97" i="71"/>
  <c r="Z98" i="71" s="1"/>
  <c r="Z37" i="56"/>
  <c r="Z38" i="56" s="1"/>
  <c r="Y36" i="48"/>
  <c r="Y188" i="39"/>
  <c r="O33" i="45" s="1"/>
  <c r="Y72" i="48"/>
  <c r="Y168" i="48"/>
  <c r="Y190" i="39"/>
  <c r="O35" i="45" s="1"/>
  <c r="Y48" i="48"/>
  <c r="Y190" i="52"/>
  <c r="AW69" i="45" s="1"/>
  <c r="Y59" i="55"/>
  <c r="Y60" i="55" s="1"/>
  <c r="Y190" i="59"/>
  <c r="AW20" i="45" s="1"/>
  <c r="Y47" i="60"/>
  <c r="Y48" i="60" s="1"/>
  <c r="Y188" i="60"/>
  <c r="AW52" i="45" s="1"/>
  <c r="Y23" i="60"/>
  <c r="Y24" i="60" s="1"/>
  <c r="Y25" i="60" s="1"/>
  <c r="Y167" i="58"/>
  <c r="Y168" i="58" s="1"/>
  <c r="Y143" i="57"/>
  <c r="Y144" i="57" s="1"/>
  <c r="Y190" i="58"/>
  <c r="AF54" i="45" s="1"/>
  <c r="Y180" i="69"/>
  <c r="Y131" i="72"/>
  <c r="Y95" i="73"/>
  <c r="Y96" i="73" s="1"/>
  <c r="Y188" i="69"/>
  <c r="AW100" i="45" s="1"/>
  <c r="Y24" i="69"/>
  <c r="Y188" i="71"/>
  <c r="O85" i="45" s="1"/>
  <c r="Y23" i="71"/>
  <c r="Y24" i="71" s="1"/>
  <c r="Y25" i="71" s="1"/>
  <c r="Y95" i="71"/>
  <c r="Y96" i="71" s="1"/>
  <c r="Y190" i="72"/>
  <c r="AW87" i="45" s="1"/>
  <c r="Y95" i="72"/>
  <c r="Y96" i="72" s="1"/>
  <c r="Y97" i="72" s="1"/>
  <c r="Y35" i="73"/>
  <c r="Y36" i="73" s="1"/>
  <c r="Y107" i="56"/>
  <c r="Y108" i="56" s="1"/>
  <c r="Y155" i="56"/>
  <c r="Y156" i="56" s="1"/>
  <c r="Y190" i="56"/>
  <c r="O54" i="45" s="1"/>
  <c r="Z188" i="48"/>
  <c r="AX33" i="45" s="1"/>
  <c r="Z188" i="60"/>
  <c r="AX52" i="45" s="1"/>
  <c r="Z97" i="72"/>
  <c r="Z98" i="72" s="1"/>
  <c r="Z121" i="60"/>
  <c r="Z122" i="60" s="1"/>
  <c r="Z61" i="69"/>
  <c r="Z62" i="69" s="1"/>
  <c r="U60" i="57"/>
  <c r="U61" i="57" s="1"/>
  <c r="U62" i="57" s="1"/>
  <c r="L84" i="53"/>
  <c r="H96" i="53"/>
  <c r="H97" i="53" s="1"/>
  <c r="H98" i="53" s="1"/>
  <c r="Y188" i="52"/>
  <c r="AW67" i="45" s="1"/>
  <c r="Y24" i="52"/>
  <c r="Y60" i="48"/>
  <c r="Y72" i="52"/>
  <c r="Y188" i="48"/>
  <c r="AW33" i="45" s="1"/>
  <c r="Y24" i="48"/>
  <c r="Y47" i="55"/>
  <c r="Y48" i="55" s="1"/>
  <c r="Y143" i="60"/>
  <c r="Y144" i="60" s="1"/>
  <c r="Y190" i="55"/>
  <c r="O20" i="45" s="1"/>
  <c r="Y188" i="55"/>
  <c r="O18" i="45" s="1"/>
  <c r="Y23" i="55"/>
  <c r="Y24" i="55" s="1"/>
  <c r="Y143" i="55"/>
  <c r="Y144" i="55" s="1"/>
  <c r="Y71" i="59"/>
  <c r="Y72" i="59" s="1"/>
  <c r="Y119" i="59"/>
  <c r="Y120" i="59" s="1"/>
  <c r="Y35" i="60"/>
  <c r="Y36" i="60" s="1"/>
  <c r="Y179" i="60"/>
  <c r="Y180" i="60" s="1"/>
  <c r="Y179" i="58"/>
  <c r="Y180" i="58" s="1"/>
  <c r="Y179" i="57"/>
  <c r="Y180" i="57" s="1"/>
  <c r="Y188" i="57"/>
  <c r="AF18" i="45" s="1"/>
  <c r="Y23" i="57"/>
  <c r="Y24" i="57" s="1"/>
  <c r="Y83" i="71"/>
  <c r="Y84" i="71" s="1"/>
  <c r="Y190" i="70"/>
  <c r="AF102" i="45" s="1"/>
  <c r="Y59" i="72"/>
  <c r="Y60" i="72" s="1"/>
  <c r="Y131" i="56"/>
  <c r="Y132" i="56" s="1"/>
  <c r="Y167" i="73"/>
  <c r="Y168" i="73" s="1"/>
  <c r="Y95" i="56"/>
  <c r="Y96" i="56" s="1"/>
  <c r="Y83" i="56"/>
  <c r="Y84" i="56" s="1"/>
  <c r="Y71" i="56"/>
  <c r="Y72" i="56" s="1"/>
  <c r="Z61" i="58"/>
  <c r="Z62" i="58" s="1"/>
  <c r="Z73" i="58"/>
  <c r="Z74" i="58" s="1"/>
  <c r="Z188" i="68"/>
  <c r="P100" i="45" s="1"/>
  <c r="BO100" i="45" s="1"/>
  <c r="Z181" i="71"/>
  <c r="Z182" i="71" s="1"/>
  <c r="Z188" i="53"/>
  <c r="AG67" i="45" s="1"/>
  <c r="Z190" i="71"/>
  <c r="P87" i="45" s="1"/>
  <c r="Z188" i="71"/>
  <c r="P85" i="45" s="1"/>
  <c r="Z61" i="71"/>
  <c r="Z62" i="71" s="1"/>
  <c r="Z133" i="71"/>
  <c r="Z134" i="71" s="1"/>
  <c r="Z97" i="58"/>
  <c r="Z98" i="58" s="1"/>
  <c r="Z169" i="71"/>
  <c r="Z170" i="71" s="1"/>
  <c r="Z85" i="56"/>
  <c r="Z86" i="56" s="1"/>
  <c r="Z188" i="55"/>
  <c r="P18" i="45" s="1"/>
  <c r="Z145" i="58"/>
  <c r="Z146" i="58" s="1"/>
  <c r="Z190" i="72"/>
  <c r="AX87" i="45" s="1"/>
  <c r="Y83" i="55"/>
  <c r="Y84" i="55" s="1"/>
  <c r="Y144" i="52"/>
  <c r="Y156" i="52"/>
  <c r="Y84" i="48"/>
  <c r="Y168" i="52"/>
  <c r="Y131" i="59"/>
  <c r="Y132" i="59" s="1"/>
  <c r="Y95" i="55"/>
  <c r="Y96" i="55" s="1"/>
  <c r="Y167" i="60"/>
  <c r="Y168" i="60" s="1"/>
  <c r="Y83" i="59"/>
  <c r="Y84" i="59" s="1"/>
  <c r="Y131" i="60"/>
  <c r="Y143" i="58"/>
  <c r="Y144" i="58" s="1"/>
  <c r="Y119" i="57"/>
  <c r="Y120" i="57" s="1"/>
  <c r="Y144" i="69"/>
  <c r="Y119" i="58"/>
  <c r="Y120" i="58" s="1"/>
  <c r="Y131" i="71"/>
  <c r="Y132" i="71" s="1"/>
  <c r="Y72" i="69"/>
  <c r="Y108" i="69"/>
  <c r="Y188" i="68"/>
  <c r="O100" i="45" s="1"/>
  <c r="Y107" i="72"/>
  <c r="Y188" i="56"/>
  <c r="O52" i="45" s="1"/>
  <c r="Y23" i="56"/>
  <c r="Y24" i="56" s="1"/>
  <c r="Y35" i="56"/>
  <c r="Y36" i="56" s="1"/>
  <c r="Z37" i="59"/>
  <c r="Z38" i="59" s="1"/>
  <c r="Z169" i="58"/>
  <c r="Z170" i="58" s="1"/>
  <c r="Z109" i="71"/>
  <c r="Z110" i="71" s="1"/>
  <c r="Z133" i="73"/>
  <c r="Z134" i="73" s="1"/>
  <c r="Z169" i="60"/>
  <c r="Z170" i="60" s="1"/>
  <c r="Z188" i="58"/>
  <c r="AG52" i="45" s="1"/>
  <c r="Z190" i="69"/>
  <c r="AX102" i="45" s="1"/>
  <c r="Z73" i="56"/>
  <c r="Z74" i="56" s="1"/>
  <c r="Z190" i="73"/>
  <c r="AG87" i="45" s="1"/>
  <c r="R60" i="55"/>
  <c r="R61" i="55" s="1"/>
  <c r="R62" i="55" s="1"/>
  <c r="BK69" i="45"/>
  <c r="Y190" i="49"/>
  <c r="AF35" i="45" s="1"/>
  <c r="Y190" i="51"/>
  <c r="O69" i="45" s="1"/>
  <c r="Y131" i="55"/>
  <c r="Y190" i="53"/>
  <c r="AF69" i="45" s="1"/>
  <c r="Y107" i="60"/>
  <c r="Y108" i="60" s="1"/>
  <c r="Y107" i="59"/>
  <c r="Y155" i="55"/>
  <c r="Y156" i="55" s="1"/>
  <c r="Y188" i="59"/>
  <c r="AW18" i="45" s="1"/>
  <c r="Y23" i="59"/>
  <c r="Y59" i="57"/>
  <c r="Y60" i="57" s="1"/>
  <c r="Y155" i="60"/>
  <c r="Y156" i="60" s="1"/>
  <c r="Y83" i="60"/>
  <c r="Y84" i="60" s="1"/>
  <c r="Y95" i="58"/>
  <c r="Y96" i="58" s="1"/>
  <c r="Y167" i="57"/>
  <c r="Y168" i="57" s="1"/>
  <c r="Y35" i="58"/>
  <c r="Y36" i="58" s="1"/>
  <c r="Y71" i="57"/>
  <c r="Y72" i="57" s="1"/>
  <c r="Y35" i="57"/>
  <c r="Y36" i="57" s="1"/>
  <c r="Y48" i="69"/>
  <c r="Y155" i="71"/>
  <c r="Y156" i="71" s="1"/>
  <c r="Y190" i="68"/>
  <c r="O102" i="45" s="1"/>
  <c r="Y168" i="69"/>
  <c r="Y143" i="71"/>
  <c r="Y144" i="71" s="1"/>
  <c r="Y119" i="56"/>
  <c r="Y71" i="73"/>
  <c r="Y72" i="73" s="1"/>
  <c r="Y35" i="72"/>
  <c r="Y36" i="72" s="1"/>
  <c r="Z97" i="57"/>
  <c r="Z98" i="57" s="1"/>
  <c r="Z37" i="71"/>
  <c r="Z38" i="71" s="1"/>
  <c r="Z169" i="59"/>
  <c r="Z170" i="59" s="1"/>
  <c r="Z145" i="71"/>
  <c r="Z146" i="71" s="1"/>
  <c r="Z157" i="73"/>
  <c r="Z158" i="73" s="1"/>
  <c r="Z157" i="55"/>
  <c r="Z158" i="55" s="1"/>
  <c r="Z109" i="73"/>
  <c r="Z110" i="73" s="1"/>
  <c r="Z109" i="55"/>
  <c r="Z110" i="55" s="1"/>
  <c r="Z188" i="57"/>
  <c r="AG18" i="45" s="1"/>
  <c r="Z181" i="72"/>
  <c r="Z182" i="72" s="1"/>
  <c r="Z25" i="52"/>
  <c r="Z188" i="52"/>
  <c r="AX67" i="45" s="1"/>
  <c r="Z181" i="58"/>
  <c r="Z182" i="58" s="1"/>
  <c r="Z37" i="58"/>
  <c r="Z38" i="58" s="1"/>
  <c r="Z61" i="55"/>
  <c r="Z62" i="55" s="1"/>
  <c r="Z49" i="59"/>
  <c r="Z50" i="59" s="1"/>
  <c r="Z157" i="58"/>
  <c r="Z158" i="58" s="1"/>
  <c r="Z37" i="73"/>
  <c r="Z38" i="73" s="1"/>
  <c r="Z61" i="72"/>
  <c r="Z62" i="72" s="1"/>
  <c r="Z190" i="49"/>
  <c r="AG35" i="45" s="1"/>
  <c r="Z49" i="71"/>
  <c r="Z50" i="71" s="1"/>
  <c r="R120" i="58"/>
  <c r="R121" i="58" s="1"/>
  <c r="R122" i="58" s="1"/>
  <c r="K59" i="58"/>
  <c r="K60" i="58" s="1"/>
  <c r="K61" i="58" s="1"/>
  <c r="K62" i="58" s="1"/>
  <c r="V108" i="58"/>
  <c r="V109" i="58" s="1"/>
  <c r="V110" i="58" s="1"/>
  <c r="T132" i="58"/>
  <c r="T133" i="58" s="1"/>
  <c r="U120" i="58"/>
  <c r="U121" i="58" s="1"/>
  <c r="U122" i="58" s="1"/>
  <c r="G24" i="58"/>
  <c r="G25" i="58" s="1"/>
  <c r="R144" i="57"/>
  <c r="R145" i="57" s="1"/>
  <c r="R146" i="57" s="1"/>
  <c r="K168" i="57"/>
  <c r="K169" i="57" s="1"/>
  <c r="P48" i="57"/>
  <c r="P49" i="57" s="1"/>
  <c r="P50" i="57" s="1"/>
  <c r="V36" i="57"/>
  <c r="V37" i="57" s="1"/>
  <c r="V38" i="57" s="1"/>
  <c r="Q156" i="57"/>
  <c r="R188" i="60"/>
  <c r="AP52" i="45" s="1"/>
  <c r="Q84" i="60"/>
  <c r="Q85" i="60" s="1"/>
  <c r="Q86" i="60" s="1"/>
  <c r="G144" i="60"/>
  <c r="G145" i="60" s="1"/>
  <c r="W120" i="60"/>
  <c r="W121" i="60" s="1"/>
  <c r="W122" i="60" s="1"/>
  <c r="W156" i="60"/>
  <c r="P180" i="60"/>
  <c r="P181" i="60" s="1"/>
  <c r="P182" i="60" s="1"/>
  <c r="P132" i="60"/>
  <c r="P133" i="60" s="1"/>
  <c r="P134" i="60" s="1"/>
  <c r="BL53" i="45"/>
  <c r="U120" i="60"/>
  <c r="U121" i="60" s="1"/>
  <c r="W48" i="60"/>
  <c r="W49" i="60" s="1"/>
  <c r="W50" i="60" s="1"/>
  <c r="K71" i="60"/>
  <c r="K72" i="60" s="1"/>
  <c r="K73" i="60" s="1"/>
  <c r="K143" i="60"/>
  <c r="K144" i="60" s="1"/>
  <c r="L131" i="60"/>
  <c r="L132" i="60" s="1"/>
  <c r="L133" i="60" s="1"/>
  <c r="W120" i="59"/>
  <c r="L96" i="59"/>
  <c r="L97" i="59" s="1"/>
  <c r="R36" i="59"/>
  <c r="W108" i="56"/>
  <c r="R168" i="56"/>
  <c r="R169" i="56" s="1"/>
  <c r="R170" i="56" s="1"/>
  <c r="R180" i="56"/>
  <c r="R132" i="56"/>
  <c r="R84" i="55"/>
  <c r="R85" i="55" s="1"/>
  <c r="R86" i="55" s="1"/>
  <c r="H156" i="55"/>
  <c r="R24" i="55"/>
  <c r="R156" i="55"/>
  <c r="R157" i="55" s="1"/>
  <c r="R158" i="55" s="1"/>
  <c r="L155" i="55"/>
  <c r="L156" i="55" s="1"/>
  <c r="L157" i="55" s="1"/>
  <c r="L158" i="55" s="1"/>
  <c r="H24" i="53"/>
  <c r="H25" i="53" s="1"/>
  <c r="T48" i="53"/>
  <c r="T49" i="53" s="1"/>
  <c r="T50" i="53" s="1"/>
  <c r="W36" i="53"/>
  <c r="W37" i="53" s="1"/>
  <c r="W38" i="53" s="1"/>
  <c r="H168" i="53"/>
  <c r="H36" i="53"/>
  <c r="L60" i="53"/>
  <c r="R24" i="53"/>
  <c r="T96" i="53"/>
  <c r="T97" i="53" s="1"/>
  <c r="L180" i="53"/>
  <c r="L181" i="53" s="1"/>
  <c r="L182" i="53" s="1"/>
  <c r="R180" i="53"/>
  <c r="R181" i="53" s="1"/>
  <c r="T36" i="53"/>
  <c r="W120" i="49"/>
  <c r="L36" i="49"/>
  <c r="H72" i="49"/>
  <c r="H73" i="49" s="1"/>
  <c r="T144" i="49"/>
  <c r="T145" i="49" s="1"/>
  <c r="T146" i="49" s="1"/>
  <c r="T156" i="49"/>
  <c r="L168" i="52"/>
  <c r="L169" i="52" s="1"/>
  <c r="L132" i="52"/>
  <c r="R96" i="52"/>
  <c r="R97" i="52" s="1"/>
  <c r="R60" i="52"/>
  <c r="L96" i="52"/>
  <c r="G132" i="60"/>
  <c r="G133" i="60" s="1"/>
  <c r="W96" i="51"/>
  <c r="W97" i="51" s="1"/>
  <c r="R36" i="51"/>
  <c r="L96" i="51"/>
  <c r="L97" i="51" s="1"/>
  <c r="L98" i="51" s="1"/>
  <c r="L47" i="56"/>
  <c r="L48" i="56" s="1"/>
  <c r="R72" i="39"/>
  <c r="R73" i="39" s="1"/>
  <c r="Q108" i="58"/>
  <c r="Q109" i="58" s="1"/>
  <c r="R60" i="51"/>
  <c r="R61" i="51" s="1"/>
  <c r="R62" i="51" s="1"/>
  <c r="V132" i="58"/>
  <c r="V144" i="58"/>
  <c r="V145" i="58" s="1"/>
  <c r="V168" i="58"/>
  <c r="L168" i="56"/>
  <c r="L169" i="56" s="1"/>
  <c r="L170" i="56" s="1"/>
  <c r="L48" i="49"/>
  <c r="L49" i="49" s="1"/>
  <c r="L50" i="49" s="1"/>
  <c r="L156" i="59"/>
  <c r="L157" i="59" s="1"/>
  <c r="L143" i="59"/>
  <c r="L144" i="59" s="1"/>
  <c r="L145" i="59" s="1"/>
  <c r="L144" i="60"/>
  <c r="L145" i="60" s="1"/>
  <c r="L146" i="60" s="1"/>
  <c r="L107" i="56"/>
  <c r="L108" i="56" s="1"/>
  <c r="L109" i="56" s="1"/>
  <c r="P120" i="60"/>
  <c r="P121" i="60" s="1"/>
  <c r="P122" i="60" s="1"/>
  <c r="U168" i="58"/>
  <c r="U169" i="58" s="1"/>
  <c r="U170" i="58" s="1"/>
  <c r="R168" i="55"/>
  <c r="R169" i="55" s="1"/>
  <c r="R170" i="55" s="1"/>
  <c r="H72" i="55"/>
  <c r="H73" i="55" s="1"/>
  <c r="W96" i="57"/>
  <c r="W97" i="57" s="1"/>
  <c r="W98" i="57" s="1"/>
  <c r="L95" i="56"/>
  <c r="L96" i="56" s="1"/>
  <c r="H60" i="39"/>
  <c r="R36" i="49"/>
  <c r="G84" i="57"/>
  <c r="G85" i="57" s="1"/>
  <c r="G86" i="57" s="1"/>
  <c r="W168" i="52"/>
  <c r="W169" i="52" s="1"/>
  <c r="W170" i="52" s="1"/>
  <c r="M84" i="51"/>
  <c r="M85" i="51" s="1"/>
  <c r="M86" i="51" s="1"/>
  <c r="T108" i="51"/>
  <c r="T109" i="51" s="1"/>
  <c r="T110" i="51" s="1"/>
  <c r="R144" i="49"/>
  <c r="L132" i="49"/>
  <c r="L144" i="39"/>
  <c r="L145" i="39" s="1"/>
  <c r="L146" i="39" s="1"/>
  <c r="R24" i="56"/>
  <c r="R25" i="56" s="1"/>
  <c r="R26" i="56" s="1"/>
  <c r="T24" i="57"/>
  <c r="R108" i="57"/>
  <c r="H144" i="55"/>
  <c r="H145" i="55" s="1"/>
  <c r="H146" i="55" s="1"/>
  <c r="L24" i="49"/>
  <c r="L25" i="49" s="1"/>
  <c r="W60" i="52"/>
  <c r="W61" i="52" s="1"/>
  <c r="W62" i="52" s="1"/>
  <c r="H156" i="51"/>
  <c r="W120" i="53"/>
  <c r="W121" i="53" s="1"/>
  <c r="W122" i="53" s="1"/>
  <c r="P24" i="57"/>
  <c r="P25" i="57" s="1"/>
  <c r="P84" i="58"/>
  <c r="L168" i="60"/>
  <c r="L169" i="60" s="1"/>
  <c r="H132" i="56"/>
  <c r="H133" i="56" s="1"/>
  <c r="Q108" i="60"/>
  <c r="Q109" i="60" s="1"/>
  <c r="Q110" i="60" s="1"/>
  <c r="R144" i="52"/>
  <c r="R145" i="52" s="1"/>
  <c r="R108" i="49"/>
  <c r="R120" i="56"/>
  <c r="L144" i="55"/>
  <c r="L145" i="55" s="1"/>
  <c r="L146" i="55" s="1"/>
  <c r="H180" i="49"/>
  <c r="H181" i="49" s="1"/>
  <c r="H182" i="49" s="1"/>
  <c r="R144" i="53"/>
  <c r="R120" i="51"/>
  <c r="R121" i="51" s="1"/>
  <c r="R122" i="51" s="1"/>
  <c r="L120" i="55"/>
  <c r="L121" i="55" s="1"/>
  <c r="L122" i="55" s="1"/>
  <c r="K95" i="60"/>
  <c r="K96" i="60" s="1"/>
  <c r="K97" i="60" s="1"/>
  <c r="K98" i="60" s="1"/>
  <c r="R96" i="51"/>
  <c r="R97" i="51" s="1"/>
  <c r="R98" i="51" s="1"/>
  <c r="R180" i="55"/>
  <c r="H108" i="57"/>
  <c r="Q120" i="60"/>
  <c r="Q121" i="60" s="1"/>
  <c r="K190" i="60"/>
  <c r="AK54" i="45" s="1"/>
  <c r="BB54" i="45" s="1"/>
  <c r="K188" i="60"/>
  <c r="AK52" i="45" s="1"/>
  <c r="BB52" i="45" s="1"/>
  <c r="L188" i="55"/>
  <c r="D18" i="45" s="1"/>
  <c r="H190" i="49"/>
  <c r="L188" i="51"/>
  <c r="D67" i="45" s="1"/>
  <c r="L180" i="39"/>
  <c r="T84" i="53"/>
  <c r="BL66" i="45"/>
  <c r="W144" i="51"/>
  <c r="W84" i="39"/>
  <c r="W85" i="39" s="1"/>
  <c r="W86" i="39" s="1"/>
  <c r="L60" i="39"/>
  <c r="L61" i="39" s="1"/>
  <c r="L62" i="39" s="1"/>
  <c r="R168" i="39"/>
  <c r="R169" i="39" s="1"/>
  <c r="BK28" i="45"/>
  <c r="W84" i="59"/>
  <c r="H132" i="39"/>
  <c r="H133" i="39" s="1"/>
  <c r="H134" i="39" s="1"/>
  <c r="W60" i="39"/>
  <c r="W61" i="39" s="1"/>
  <c r="W62" i="39" s="1"/>
  <c r="H84" i="39"/>
  <c r="H85" i="39" s="1"/>
  <c r="H86" i="39" s="1"/>
  <c r="T72" i="58"/>
  <c r="T73" i="58" s="1"/>
  <c r="T74" i="58" s="1"/>
  <c r="R96" i="55"/>
  <c r="R97" i="55" s="1"/>
  <c r="R98" i="55" s="1"/>
  <c r="T132" i="57"/>
  <c r="T133" i="57" s="1"/>
  <c r="T134" i="57" s="1"/>
  <c r="H108" i="55"/>
  <c r="H109" i="55" s="1"/>
  <c r="W96" i="52"/>
  <c r="W97" i="52" s="1"/>
  <c r="W98" i="52" s="1"/>
  <c r="W168" i="55"/>
  <c r="W169" i="55" s="1"/>
  <c r="W170" i="55" s="1"/>
  <c r="L36" i="53"/>
  <c r="L37" i="53" s="1"/>
  <c r="L38" i="53" s="1"/>
  <c r="L36" i="39"/>
  <c r="L37" i="39" s="1"/>
  <c r="L38" i="39" s="1"/>
  <c r="L120" i="51"/>
  <c r="L121" i="51" s="1"/>
  <c r="L122" i="51" s="1"/>
  <c r="P83" i="60"/>
  <c r="P84" i="60" s="1"/>
  <c r="P85" i="60" s="1"/>
  <c r="R132" i="53"/>
  <c r="R133" i="53" s="1"/>
  <c r="P96" i="60"/>
  <c r="P97" i="60" s="1"/>
  <c r="P98" i="60" s="1"/>
  <c r="H132" i="55"/>
  <c r="H133" i="55" s="1"/>
  <c r="H134" i="55" s="1"/>
  <c r="H120" i="51"/>
  <c r="H121" i="51" s="1"/>
  <c r="H122" i="51" s="1"/>
  <c r="L96" i="53"/>
  <c r="L97" i="53" s="1"/>
  <c r="L95" i="55"/>
  <c r="L96" i="55" s="1"/>
  <c r="L97" i="55" s="1"/>
  <c r="R180" i="51"/>
  <c r="R181" i="51" s="1"/>
  <c r="H48" i="58"/>
  <c r="H49" i="58" s="1"/>
  <c r="H50" i="58" s="1"/>
  <c r="V120" i="57"/>
  <c r="V121" i="57" s="1"/>
  <c r="V122" i="57" s="1"/>
  <c r="W84" i="56"/>
  <c r="L60" i="51"/>
  <c r="L61" i="51" s="1"/>
  <c r="L62" i="51" s="1"/>
  <c r="W84" i="51"/>
  <c r="W85" i="51" s="1"/>
  <c r="W86" i="51" s="1"/>
  <c r="L108" i="52"/>
  <c r="K155" i="60"/>
  <c r="K156" i="60" s="1"/>
  <c r="K157" i="60" s="1"/>
  <c r="H72" i="56"/>
  <c r="H73" i="56" s="1"/>
  <c r="H74" i="56" s="1"/>
  <c r="H96" i="51"/>
  <c r="H97" i="51" s="1"/>
  <c r="H98" i="51" s="1"/>
  <c r="H96" i="49"/>
  <c r="H97" i="49" s="1"/>
  <c r="H98" i="49" s="1"/>
  <c r="R84" i="60"/>
  <c r="R85" i="60" s="1"/>
  <c r="R36" i="60"/>
  <c r="R37" i="60" s="1"/>
  <c r="R38" i="60" s="1"/>
  <c r="T168" i="49"/>
  <c r="T169" i="49" s="1"/>
  <c r="R72" i="53"/>
  <c r="R73" i="53" s="1"/>
  <c r="R74" i="53" s="1"/>
  <c r="H180" i="39"/>
  <c r="H181" i="39" s="1"/>
  <c r="L168" i="51"/>
  <c r="L169" i="51" s="1"/>
  <c r="L170" i="51" s="1"/>
  <c r="L72" i="55"/>
  <c r="L73" i="55" s="1"/>
  <c r="H36" i="49"/>
  <c r="H37" i="49" s="1"/>
  <c r="H38" i="49" s="1"/>
  <c r="L180" i="52"/>
  <c r="L181" i="52" s="1"/>
  <c r="L182" i="52" s="1"/>
  <c r="W72" i="56"/>
  <c r="H24" i="55"/>
  <c r="H25" i="55" s="1"/>
  <c r="W156" i="52"/>
  <c r="W157" i="52" s="1"/>
  <c r="W158" i="52" s="1"/>
  <c r="L132" i="39"/>
  <c r="L133" i="39" s="1"/>
  <c r="L134" i="39" s="1"/>
  <c r="L71" i="51"/>
  <c r="L72" i="51" s="1"/>
  <c r="L73" i="51" s="1"/>
  <c r="L74" i="51" s="1"/>
  <c r="U84" i="58"/>
  <c r="U85" i="58" s="1"/>
  <c r="U86" i="58" s="1"/>
  <c r="R72" i="49"/>
  <c r="R73" i="49" s="1"/>
  <c r="R74" i="49" s="1"/>
  <c r="L108" i="49"/>
  <c r="G84" i="58"/>
  <c r="G85" i="58" s="1"/>
  <c r="G86" i="58" s="1"/>
  <c r="L96" i="49"/>
  <c r="L97" i="49" s="1"/>
  <c r="L98" i="49" s="1"/>
  <c r="K156" i="58"/>
  <c r="K157" i="58" s="1"/>
  <c r="K158" i="58" s="1"/>
  <c r="L180" i="51"/>
  <c r="W84" i="52"/>
  <c r="W85" i="52" s="1"/>
  <c r="W86" i="52" s="1"/>
  <c r="W72" i="52"/>
  <c r="W73" i="52" s="1"/>
  <c r="W74" i="52" s="1"/>
  <c r="W156" i="57"/>
  <c r="W168" i="58"/>
  <c r="L72" i="39"/>
  <c r="L73" i="39" s="1"/>
  <c r="H168" i="52"/>
  <c r="H169" i="52" s="1"/>
  <c r="R72" i="52"/>
  <c r="H190" i="59"/>
  <c r="H188" i="56"/>
  <c r="R108" i="59"/>
  <c r="R109" i="59" s="1"/>
  <c r="R110" i="59" s="1"/>
  <c r="L60" i="58"/>
  <c r="H156" i="60"/>
  <c r="H157" i="60" s="1"/>
  <c r="L180" i="49"/>
  <c r="L181" i="49" s="1"/>
  <c r="L182" i="49" s="1"/>
  <c r="L188" i="49"/>
  <c r="U33" i="45" s="1"/>
  <c r="H84" i="52"/>
  <c r="L180" i="56"/>
  <c r="L181" i="56" s="1"/>
  <c r="L182" i="56" s="1"/>
  <c r="R48" i="56"/>
  <c r="R49" i="56" s="1"/>
  <c r="R50" i="56" s="1"/>
  <c r="L190" i="53"/>
  <c r="U69" i="45" s="1"/>
  <c r="L190" i="59"/>
  <c r="AL20" i="45" s="1"/>
  <c r="L48" i="55"/>
  <c r="L49" i="55" s="1"/>
  <c r="L50" i="55" s="1"/>
  <c r="R188" i="55"/>
  <c r="H18" i="45" s="1"/>
  <c r="H188" i="49"/>
  <c r="L24" i="52"/>
  <c r="R84" i="39"/>
  <c r="R85" i="39" s="1"/>
  <c r="R86" i="39" s="1"/>
  <c r="H190" i="52"/>
  <c r="H180" i="51"/>
  <c r="H181" i="51" s="1"/>
  <c r="H132" i="51"/>
  <c r="H133" i="51" s="1"/>
  <c r="R72" i="51"/>
  <c r="R73" i="51" s="1"/>
  <c r="R74" i="51" s="1"/>
  <c r="L190" i="39"/>
  <c r="D35" i="45" s="1"/>
  <c r="H190" i="39"/>
  <c r="H188" i="39"/>
  <c r="H108" i="49"/>
  <c r="H109" i="49" s="1"/>
  <c r="H110" i="49" s="1"/>
  <c r="H108" i="39"/>
  <c r="H109" i="39" s="1"/>
  <c r="H110" i="39" s="1"/>
  <c r="L144" i="49"/>
  <c r="L145" i="49" s="1"/>
  <c r="T48" i="39"/>
  <c r="T49" i="39" s="1"/>
  <c r="L83" i="49"/>
  <c r="L84" i="49" s="1"/>
  <c r="L85" i="49" s="1"/>
  <c r="H180" i="52"/>
  <c r="H181" i="52" s="1"/>
  <c r="H182" i="52" s="1"/>
  <c r="L144" i="52"/>
  <c r="L156" i="51"/>
  <c r="L157" i="51" s="1"/>
  <c r="W96" i="60"/>
  <c r="H188" i="51"/>
  <c r="H72" i="51"/>
  <c r="H73" i="51" s="1"/>
  <c r="H74" i="51" s="1"/>
  <c r="H120" i="59"/>
  <c r="H121" i="59" s="1"/>
  <c r="H122" i="59" s="1"/>
  <c r="R132" i="52"/>
  <c r="R133" i="52" s="1"/>
  <c r="R134" i="52" s="1"/>
  <c r="M120" i="52"/>
  <c r="G188" i="60"/>
  <c r="G120" i="57"/>
  <c r="Q120" i="58"/>
  <c r="Q121" i="58" s="1"/>
  <c r="Q122" i="58" s="1"/>
  <c r="W108" i="52"/>
  <c r="W109" i="52" s="1"/>
  <c r="W110" i="52" s="1"/>
  <c r="W132" i="52"/>
  <c r="W133" i="52" s="1"/>
  <c r="W134" i="52" s="1"/>
  <c r="W96" i="53"/>
  <c r="W97" i="53" s="1"/>
  <c r="W60" i="53"/>
  <c r="W61" i="53" s="1"/>
  <c r="W62" i="53" s="1"/>
  <c r="W24" i="57"/>
  <c r="W25" i="57" s="1"/>
  <c r="W26" i="57" s="1"/>
  <c r="W84" i="57"/>
  <c r="W180" i="58"/>
  <c r="W181" i="58" s="1"/>
  <c r="W182" i="58" s="1"/>
  <c r="L168" i="53"/>
  <c r="L169" i="53" s="1"/>
  <c r="R24" i="39"/>
  <c r="R25" i="39" s="1"/>
  <c r="R26" i="39" s="1"/>
  <c r="H84" i="53"/>
  <c r="H85" i="53" s="1"/>
  <c r="R180" i="39"/>
  <c r="R181" i="39" s="1"/>
  <c r="R182" i="39" s="1"/>
  <c r="R131" i="55"/>
  <c r="R132" i="55" s="1"/>
  <c r="R108" i="53"/>
  <c r="R109" i="53" s="1"/>
  <c r="H144" i="60"/>
  <c r="H145" i="60" s="1"/>
  <c r="Q188" i="60"/>
  <c r="AO52" i="45" s="1"/>
  <c r="P108" i="57"/>
  <c r="G190" i="60"/>
  <c r="R132" i="39"/>
  <c r="R133" i="39" s="1"/>
  <c r="R134" i="39" s="1"/>
  <c r="W156" i="72"/>
  <c r="W157" i="72" s="1"/>
  <c r="W158" i="72" s="1"/>
  <c r="L60" i="52"/>
  <c r="L61" i="52" s="1"/>
  <c r="H188" i="52"/>
  <c r="W156" i="51"/>
  <c r="W157" i="51" s="1"/>
  <c r="W158" i="51" s="1"/>
  <c r="H95" i="39"/>
  <c r="H96" i="39" s="1"/>
  <c r="H97" i="39" s="1"/>
  <c r="H98" i="39" s="1"/>
  <c r="H156" i="53"/>
  <c r="H157" i="53" s="1"/>
  <c r="H158" i="53" s="1"/>
  <c r="W36" i="58"/>
  <c r="W37" i="58" s="1"/>
  <c r="W38" i="58" s="1"/>
  <c r="H84" i="57"/>
  <c r="H85" i="57" s="1"/>
  <c r="H86" i="57" s="1"/>
  <c r="U188" i="59"/>
  <c r="AS18" i="45" s="1"/>
  <c r="H60" i="55"/>
  <c r="H61" i="55" s="1"/>
  <c r="R168" i="49"/>
  <c r="R169" i="49" s="1"/>
  <c r="R170" i="49" s="1"/>
  <c r="H60" i="52"/>
  <c r="H61" i="52" s="1"/>
  <c r="W180" i="52"/>
  <c r="W181" i="52" s="1"/>
  <c r="W182" i="52" s="1"/>
  <c r="W24" i="53"/>
  <c r="W25" i="53" s="1"/>
  <c r="W84" i="53"/>
  <c r="W85" i="53" s="1"/>
  <c r="W86" i="53" s="1"/>
  <c r="W180" i="53"/>
  <c r="W181" i="53" s="1"/>
  <c r="W144" i="60"/>
  <c r="W145" i="60" s="1"/>
  <c r="W146" i="60" s="1"/>
  <c r="W180" i="60"/>
  <c r="W108" i="57"/>
  <c r="W109" i="57" s="1"/>
  <c r="W110" i="57" s="1"/>
  <c r="L179" i="55"/>
  <c r="L180" i="55" s="1"/>
  <c r="H188" i="55"/>
  <c r="L60" i="56"/>
  <c r="L61" i="56" s="1"/>
  <c r="P156" i="60"/>
  <c r="P157" i="60" s="1"/>
  <c r="P158" i="60" s="1"/>
  <c r="L156" i="53"/>
  <c r="L157" i="53" s="1"/>
  <c r="L158" i="53" s="1"/>
  <c r="L107" i="60"/>
  <c r="R132" i="51"/>
  <c r="R133" i="51" s="1"/>
  <c r="H47" i="56"/>
  <c r="H48" i="56" s="1"/>
  <c r="R156" i="56"/>
  <c r="R157" i="56" s="1"/>
  <c r="R158" i="56" s="1"/>
  <c r="W24" i="49"/>
  <c r="W25" i="49" s="1"/>
  <c r="L167" i="55"/>
  <c r="L168" i="55" s="1"/>
  <c r="L169" i="55" s="1"/>
  <c r="W168" i="57"/>
  <c r="W169" i="57" s="1"/>
  <c r="W170" i="57" s="1"/>
  <c r="R156" i="59"/>
  <c r="W120" i="56"/>
  <c r="W121" i="56" s="1"/>
  <c r="W122" i="56" s="1"/>
  <c r="R180" i="49"/>
  <c r="R181" i="49" s="1"/>
  <c r="W108" i="53"/>
  <c r="W109" i="53" s="1"/>
  <c r="W110" i="53" s="1"/>
  <c r="H108" i="52"/>
  <c r="H109" i="52" s="1"/>
  <c r="L47" i="60"/>
  <c r="W72" i="69"/>
  <c r="W73" i="69" s="1"/>
  <c r="W74" i="69" s="1"/>
  <c r="H108" i="53"/>
  <c r="H109" i="53" s="1"/>
  <c r="H110" i="53" s="1"/>
  <c r="R96" i="49"/>
  <c r="R97" i="49" s="1"/>
  <c r="R98" i="49" s="1"/>
  <c r="H96" i="52"/>
  <c r="R84" i="56"/>
  <c r="R85" i="56" s="1"/>
  <c r="R86" i="56" s="1"/>
  <c r="W48" i="56"/>
  <c r="W49" i="56" s="1"/>
  <c r="W50" i="56" s="1"/>
  <c r="W144" i="57"/>
  <c r="W145" i="57" s="1"/>
  <c r="W146" i="57" s="1"/>
  <c r="V188" i="60"/>
  <c r="AT52" i="45" s="1"/>
  <c r="BK52" i="45" s="1"/>
  <c r="R132" i="49"/>
  <c r="R133" i="49" s="1"/>
  <c r="R134" i="49" s="1"/>
  <c r="H144" i="39"/>
  <c r="H145" i="39" s="1"/>
  <c r="H146" i="39" s="1"/>
  <c r="H48" i="39"/>
  <c r="H49" i="39" s="1"/>
  <c r="H50" i="39" s="1"/>
  <c r="L23" i="59"/>
  <c r="L24" i="59" s="1"/>
  <c r="G156" i="58"/>
  <c r="G157" i="58" s="1"/>
  <c r="G158" i="58" s="1"/>
  <c r="R84" i="59"/>
  <c r="R85" i="59" s="1"/>
  <c r="R86" i="59" s="1"/>
  <c r="T144" i="56"/>
  <c r="T145" i="56" s="1"/>
  <c r="T146" i="56" s="1"/>
  <c r="T108" i="57"/>
  <c r="T109" i="57" s="1"/>
  <c r="T110" i="57" s="1"/>
  <c r="L36" i="51"/>
  <c r="L37" i="51" s="1"/>
  <c r="L38" i="51" s="1"/>
  <c r="BL19" i="45"/>
  <c r="W72" i="51"/>
  <c r="W73" i="51" s="1"/>
  <c r="W74" i="51" s="1"/>
  <c r="T24" i="49"/>
  <c r="T25" i="49" s="1"/>
  <c r="T26" i="49" s="1"/>
  <c r="T72" i="51"/>
  <c r="T73" i="51" s="1"/>
  <c r="W36" i="59"/>
  <c r="W144" i="59"/>
  <c r="W145" i="59" s="1"/>
  <c r="W146" i="59" s="1"/>
  <c r="W132" i="51"/>
  <c r="W133" i="51" s="1"/>
  <c r="W134" i="51" s="1"/>
  <c r="W72" i="49"/>
  <c r="W73" i="49" s="1"/>
  <c r="W156" i="49"/>
  <c r="W157" i="49" s="1"/>
  <c r="W158" i="49" s="1"/>
  <c r="W60" i="57"/>
  <c r="W61" i="57" s="1"/>
  <c r="W62" i="57" s="1"/>
  <c r="W72" i="57"/>
  <c r="W73" i="57" s="1"/>
  <c r="W74" i="57" s="1"/>
  <c r="W96" i="71"/>
  <c r="W97" i="71" s="1"/>
  <c r="W98" i="71" s="1"/>
  <c r="W180" i="72"/>
  <c r="W120" i="52"/>
  <c r="W121" i="52" s="1"/>
  <c r="W122" i="52" s="1"/>
  <c r="W60" i="55"/>
  <c r="W61" i="55" s="1"/>
  <c r="W62" i="55" s="1"/>
  <c r="W168" i="60"/>
  <c r="W169" i="60" s="1"/>
  <c r="W170" i="60" s="1"/>
  <c r="W108" i="59"/>
  <c r="W109" i="59" s="1"/>
  <c r="W110" i="59" s="1"/>
  <c r="U96" i="58"/>
  <c r="U97" i="58" s="1"/>
  <c r="U98" i="58" s="1"/>
  <c r="P156" i="57"/>
  <c r="P157" i="57" s="1"/>
  <c r="P158" i="57" s="1"/>
  <c r="W168" i="51"/>
  <c r="W169" i="51" s="1"/>
  <c r="W170" i="51" s="1"/>
  <c r="H144" i="57"/>
  <c r="H190" i="55"/>
  <c r="R190" i="55"/>
  <c r="H20" i="45" s="1"/>
  <c r="H190" i="51"/>
  <c r="R84" i="51"/>
  <c r="R85" i="51" s="1"/>
  <c r="L188" i="53"/>
  <c r="U67" i="45" s="1"/>
  <c r="H188" i="53"/>
  <c r="L190" i="49"/>
  <c r="U35" i="45" s="1"/>
  <c r="R36" i="56"/>
  <c r="R190" i="53"/>
  <c r="Y69" i="45" s="1"/>
  <c r="L188" i="39"/>
  <c r="D33" i="45" s="1"/>
  <c r="L190" i="52"/>
  <c r="AL69" i="45" s="1"/>
  <c r="R188" i="52"/>
  <c r="AP67" i="45" s="1"/>
  <c r="L190" i="55"/>
  <c r="D20" i="45" s="1"/>
  <c r="L190" i="51"/>
  <c r="D69" i="45" s="1"/>
  <c r="R168" i="52"/>
  <c r="R169" i="52" s="1"/>
  <c r="R170" i="52" s="1"/>
  <c r="H156" i="39"/>
  <c r="R190" i="49"/>
  <c r="Y35" i="45" s="1"/>
  <c r="W60" i="51"/>
  <c r="W61" i="51" s="1"/>
  <c r="W62" i="51" s="1"/>
  <c r="W84" i="55"/>
  <c r="W85" i="55" s="1"/>
  <c r="W86" i="55" s="1"/>
  <c r="W132" i="56"/>
  <c r="W133" i="56" s="1"/>
  <c r="W134" i="56" s="1"/>
  <c r="W72" i="39"/>
  <c r="W73" i="39" s="1"/>
  <c r="W74" i="39" s="1"/>
  <c r="R156" i="60"/>
  <c r="R157" i="60" s="1"/>
  <c r="R158" i="60" s="1"/>
  <c r="L144" i="56"/>
  <c r="L145" i="56" s="1"/>
  <c r="L146" i="56" s="1"/>
  <c r="W36" i="56"/>
  <c r="W37" i="56" s="1"/>
  <c r="W38" i="56" s="1"/>
  <c r="W144" i="56"/>
  <c r="W145" i="56" s="1"/>
  <c r="W146" i="56" s="1"/>
  <c r="W132" i="59"/>
  <c r="W133" i="59" s="1"/>
  <c r="W134" i="59" s="1"/>
  <c r="W144" i="52"/>
  <c r="W145" i="52" s="1"/>
  <c r="W146" i="52" s="1"/>
  <c r="W180" i="51"/>
  <c r="W181" i="51" s="1"/>
  <c r="W182" i="51" s="1"/>
  <c r="W156" i="56"/>
  <c r="W120" i="57"/>
  <c r="W121" i="57" s="1"/>
  <c r="W122" i="57" s="1"/>
  <c r="W84" i="49"/>
  <c r="W85" i="49" s="1"/>
  <c r="V156" i="70"/>
  <c r="V157" i="70" s="1"/>
  <c r="V158" i="70" s="1"/>
  <c r="W36" i="52"/>
  <c r="W37" i="52" s="1"/>
  <c r="W38" i="52" s="1"/>
  <c r="W156" i="55"/>
  <c r="W157" i="55" s="1"/>
  <c r="W158" i="55" s="1"/>
  <c r="W132" i="57"/>
  <c r="W133" i="57" s="1"/>
  <c r="W134" i="57" s="1"/>
  <c r="BL68" i="45"/>
  <c r="W108" i="51"/>
  <c r="W109" i="51" s="1"/>
  <c r="W110" i="51" s="1"/>
  <c r="W72" i="55"/>
  <c r="W73" i="55" s="1"/>
  <c r="W74" i="55" s="1"/>
  <c r="W24" i="59"/>
  <c r="W25" i="59" s="1"/>
  <c r="W26" i="59" s="1"/>
  <c r="W180" i="56"/>
  <c r="W156" i="58"/>
  <c r="W157" i="58" s="1"/>
  <c r="W158" i="58" s="1"/>
  <c r="W96" i="39"/>
  <c r="W97" i="39" s="1"/>
  <c r="W98" i="39" s="1"/>
  <c r="W48" i="39"/>
  <c r="W49" i="39" s="1"/>
  <c r="W50" i="39" s="1"/>
  <c r="T60" i="58"/>
  <c r="T61" i="58" s="1"/>
  <c r="T62" i="58" s="1"/>
  <c r="W180" i="71"/>
  <c r="W181" i="71" s="1"/>
  <c r="W182" i="71" s="1"/>
  <c r="T72" i="49"/>
  <c r="T73" i="49" s="1"/>
  <c r="T74" i="49" s="1"/>
  <c r="U132" i="60"/>
  <c r="U133" i="60" s="1"/>
  <c r="U134" i="60" s="1"/>
  <c r="W59" i="70"/>
  <c r="W60" i="70" s="1"/>
  <c r="W61" i="70" s="1"/>
  <c r="W62" i="70" s="1"/>
  <c r="W155" i="73"/>
  <c r="W156" i="73" s="1"/>
  <c r="W157" i="73" s="1"/>
  <c r="W158" i="73" s="1"/>
  <c r="W155" i="71"/>
  <c r="W156" i="71" s="1"/>
  <c r="W157" i="71" s="1"/>
  <c r="W158" i="71" s="1"/>
  <c r="W131" i="73"/>
  <c r="W132" i="73" s="1"/>
  <c r="W133" i="73" s="1"/>
  <c r="W134" i="73" s="1"/>
  <c r="W71" i="68"/>
  <c r="W72" i="68" s="1"/>
  <c r="W73" i="68" s="1"/>
  <c r="W74" i="68" s="1"/>
  <c r="W83" i="72"/>
  <c r="W84" i="72" s="1"/>
  <c r="W85" i="72" s="1"/>
  <c r="W86" i="72" s="1"/>
  <c r="W119" i="72"/>
  <c r="W120" i="72" s="1"/>
  <c r="W121" i="72" s="1"/>
  <c r="W122" i="72" s="1"/>
  <c r="H120" i="55"/>
  <c r="H121" i="55" s="1"/>
  <c r="H122" i="55" s="1"/>
  <c r="H48" i="55"/>
  <c r="H49" i="55" s="1"/>
  <c r="H50" i="55" s="1"/>
  <c r="I168" i="52"/>
  <c r="R188" i="49"/>
  <c r="Y33" i="45" s="1"/>
  <c r="R60" i="53"/>
  <c r="R61" i="53" s="1"/>
  <c r="R60" i="39"/>
  <c r="R61" i="39" s="1"/>
  <c r="R62" i="39" s="1"/>
  <c r="R72" i="59"/>
  <c r="R73" i="59" s="1"/>
  <c r="R74" i="59" s="1"/>
  <c r="W180" i="55"/>
  <c r="W181" i="55" s="1"/>
  <c r="W182" i="55" s="1"/>
  <c r="W84" i="60"/>
  <c r="W85" i="60" s="1"/>
  <c r="W86" i="60" s="1"/>
  <c r="W108" i="58"/>
  <c r="W109" i="58" s="1"/>
  <c r="W110" i="58" s="1"/>
  <c r="W132" i="58"/>
  <c r="W133" i="58" s="1"/>
  <c r="W134" i="58" s="1"/>
  <c r="W96" i="58"/>
  <c r="W97" i="58" s="1"/>
  <c r="W98" i="58" s="1"/>
  <c r="V60" i="72"/>
  <c r="V61" i="72" s="1"/>
  <c r="V62" i="72" s="1"/>
  <c r="W167" i="68"/>
  <c r="W168" i="68" s="1"/>
  <c r="W169" i="68" s="1"/>
  <c r="W35" i="72"/>
  <c r="W36" i="72" s="1"/>
  <c r="W37" i="72" s="1"/>
  <c r="W38" i="72" s="1"/>
  <c r="W35" i="69"/>
  <c r="W36" i="69" s="1"/>
  <c r="W47" i="70"/>
  <c r="W48" i="70" s="1"/>
  <c r="W49" i="70" s="1"/>
  <c r="W23" i="68"/>
  <c r="W83" i="68"/>
  <c r="W84" i="68" s="1"/>
  <c r="W131" i="69"/>
  <c r="W132" i="69" s="1"/>
  <c r="W133" i="69" s="1"/>
  <c r="W134" i="69" s="1"/>
  <c r="W131" i="72"/>
  <c r="W132" i="72" s="1"/>
  <c r="W133" i="72" s="1"/>
  <c r="W134" i="72" s="1"/>
  <c r="W23" i="72"/>
  <c r="W24" i="72" s="1"/>
  <c r="W25" i="72" s="1"/>
  <c r="W26" i="72" s="1"/>
  <c r="W71" i="73"/>
  <c r="W72" i="73" s="1"/>
  <c r="W73" i="73" s="1"/>
  <c r="W74" i="73" s="1"/>
  <c r="W143" i="72"/>
  <c r="W144" i="72" s="1"/>
  <c r="W145" i="72" s="1"/>
  <c r="W146" i="72" s="1"/>
  <c r="W167" i="48"/>
  <c r="W168" i="48" s="1"/>
  <c r="W143" i="48"/>
  <c r="W144" i="48" s="1"/>
  <c r="W120" i="55"/>
  <c r="W121" i="55" s="1"/>
  <c r="W122" i="55" s="1"/>
  <c r="V84" i="58"/>
  <c r="V85" i="58" s="1"/>
  <c r="V86" i="58" s="1"/>
  <c r="W47" i="57"/>
  <c r="W48" i="57" s="1"/>
  <c r="W49" i="57" s="1"/>
  <c r="W50" i="57" s="1"/>
  <c r="W95" i="55"/>
  <c r="W96" i="55" s="1"/>
  <c r="W97" i="55" s="1"/>
  <c r="W98" i="55" s="1"/>
  <c r="W143" i="53"/>
  <c r="W144" i="53" s="1"/>
  <c r="W145" i="53" s="1"/>
  <c r="W146" i="53" s="1"/>
  <c r="W108" i="55"/>
  <c r="W109" i="55" s="1"/>
  <c r="W110" i="55" s="1"/>
  <c r="W107" i="69"/>
  <c r="W108" i="69" s="1"/>
  <c r="W109" i="69" s="1"/>
  <c r="W110" i="69" s="1"/>
  <c r="W59" i="69"/>
  <c r="W35" i="73"/>
  <c r="W36" i="73" s="1"/>
  <c r="W37" i="73" s="1"/>
  <c r="W38" i="73" s="1"/>
  <c r="W155" i="48"/>
  <c r="W156" i="48" s="1"/>
  <c r="W157" i="48" s="1"/>
  <c r="W158" i="48" s="1"/>
  <c r="W144" i="58"/>
  <c r="W145" i="58" s="1"/>
  <c r="W146" i="58" s="1"/>
  <c r="P120" i="58"/>
  <c r="P121" i="58" s="1"/>
  <c r="P122" i="58" s="1"/>
  <c r="H36" i="57"/>
  <c r="W60" i="56"/>
  <c r="W61" i="56" s="1"/>
  <c r="W62" i="56" s="1"/>
  <c r="L36" i="55"/>
  <c r="L37" i="55" s="1"/>
  <c r="L38" i="55" s="1"/>
  <c r="H156" i="52"/>
  <c r="L108" i="51"/>
  <c r="L109" i="51" s="1"/>
  <c r="L110" i="51" s="1"/>
  <c r="H84" i="59"/>
  <c r="H85" i="59" s="1"/>
  <c r="H86" i="59" s="1"/>
  <c r="L72" i="52"/>
  <c r="L73" i="52" s="1"/>
  <c r="P144" i="58"/>
  <c r="P145" i="58" s="1"/>
  <c r="P146" i="58" s="1"/>
  <c r="R23" i="52"/>
  <c r="R24" i="52" s="1"/>
  <c r="R84" i="53"/>
  <c r="R85" i="53" s="1"/>
  <c r="W48" i="58"/>
  <c r="W49" i="58" s="1"/>
  <c r="W50" i="58" s="1"/>
  <c r="W83" i="70"/>
  <c r="W84" i="70" s="1"/>
  <c r="W85" i="70" s="1"/>
  <c r="W108" i="72"/>
  <c r="W109" i="72" s="1"/>
  <c r="W110" i="72" s="1"/>
  <c r="W167" i="69"/>
  <c r="W168" i="69" s="1"/>
  <c r="W143" i="70"/>
  <c r="W144" i="70" s="1"/>
  <c r="W145" i="70" s="1"/>
  <c r="W35" i="68"/>
  <c r="W36" i="68" s="1"/>
  <c r="W95" i="68"/>
  <c r="W96" i="68" s="1"/>
  <c r="W143" i="69"/>
  <c r="W144" i="69" s="1"/>
  <c r="W155" i="70"/>
  <c r="W156" i="70" s="1"/>
  <c r="W157" i="70" s="1"/>
  <c r="W158" i="70" s="1"/>
  <c r="W48" i="72"/>
  <c r="W49" i="72" s="1"/>
  <c r="W50" i="72" s="1"/>
  <c r="W83" i="73"/>
  <c r="W84" i="73" s="1"/>
  <c r="W85" i="73" s="1"/>
  <c r="W86" i="73" s="1"/>
  <c r="W179" i="48"/>
  <c r="W180" i="48" s="1"/>
  <c r="W131" i="48"/>
  <c r="W132" i="48" s="1"/>
  <c r="W72" i="59"/>
  <c r="I84" i="57"/>
  <c r="I85" i="57" s="1"/>
  <c r="I86" i="57" s="1"/>
  <c r="L48" i="53"/>
  <c r="L49" i="53" s="1"/>
  <c r="W168" i="39"/>
  <c r="W169" i="39" s="1"/>
  <c r="W170" i="39" s="1"/>
  <c r="Q156" i="60"/>
  <c r="Q157" i="60" s="1"/>
  <c r="Q158" i="60" s="1"/>
  <c r="R36" i="53"/>
  <c r="R37" i="53" s="1"/>
  <c r="W48" i="51"/>
  <c r="W49" i="51" s="1"/>
  <c r="W50" i="51" s="1"/>
  <c r="W60" i="59"/>
  <c r="W61" i="59" s="1"/>
  <c r="W62" i="59" s="1"/>
  <c r="W72" i="58"/>
  <c r="W73" i="58" s="1"/>
  <c r="W74" i="58" s="1"/>
  <c r="R96" i="57"/>
  <c r="R97" i="57" s="1"/>
  <c r="R98" i="57" s="1"/>
  <c r="W107" i="70"/>
  <c r="W108" i="70" s="1"/>
  <c r="W95" i="73"/>
  <c r="W96" i="73" s="1"/>
  <c r="W97" i="73" s="1"/>
  <c r="W98" i="73" s="1"/>
  <c r="W131" i="70"/>
  <c r="W132" i="70" s="1"/>
  <c r="W133" i="70" s="1"/>
  <c r="W35" i="71"/>
  <c r="W36" i="71" s="1"/>
  <c r="W37" i="71" s="1"/>
  <c r="W38" i="71" s="1"/>
  <c r="W23" i="69"/>
  <c r="W24" i="69" s="1"/>
  <c r="W107" i="68"/>
  <c r="W108" i="68" s="1"/>
  <c r="W109" i="68" s="1"/>
  <c r="W110" i="68" s="1"/>
  <c r="W23" i="70"/>
  <c r="W167" i="70"/>
  <c r="W168" i="70" s="1"/>
  <c r="W59" i="72"/>
  <c r="W60" i="72" s="1"/>
  <c r="W107" i="73"/>
  <c r="W108" i="73" s="1"/>
  <c r="W119" i="73"/>
  <c r="W120" i="73" s="1"/>
  <c r="W121" i="73" s="1"/>
  <c r="W122" i="73" s="1"/>
  <c r="W108" i="48"/>
  <c r="W109" i="48" s="1"/>
  <c r="W110" i="48" s="1"/>
  <c r="W71" i="48"/>
  <c r="W72" i="48" s="1"/>
  <c r="W48" i="55"/>
  <c r="W49" i="55" s="1"/>
  <c r="W50" i="55" s="1"/>
  <c r="W167" i="53"/>
  <c r="W168" i="53" s="1"/>
  <c r="W119" i="58"/>
  <c r="W120" i="58" s="1"/>
  <c r="W121" i="58" s="1"/>
  <c r="W122" i="58" s="1"/>
  <c r="W35" i="57"/>
  <c r="W36" i="57" s="1"/>
  <c r="W83" i="58"/>
  <c r="W84" i="58" s="1"/>
  <c r="W85" i="58" s="1"/>
  <c r="W86" i="58" s="1"/>
  <c r="R96" i="56"/>
  <c r="R97" i="56" s="1"/>
  <c r="R98" i="56" s="1"/>
  <c r="K35" i="58"/>
  <c r="K36" i="58" s="1"/>
  <c r="K37" i="58" s="1"/>
  <c r="K38" i="58" s="1"/>
  <c r="L188" i="52"/>
  <c r="AL67" i="45" s="1"/>
  <c r="L84" i="52"/>
  <c r="L85" i="52" s="1"/>
  <c r="L86" i="52" s="1"/>
  <c r="L119" i="59"/>
  <c r="L120" i="59" s="1"/>
  <c r="L121" i="59" s="1"/>
  <c r="H144" i="51"/>
  <c r="H145" i="51" s="1"/>
  <c r="H146" i="51" s="1"/>
  <c r="H120" i="53"/>
  <c r="H121" i="53" s="1"/>
  <c r="H122" i="53" s="1"/>
  <c r="P190" i="60"/>
  <c r="R188" i="53"/>
  <c r="Y67" i="45" s="1"/>
  <c r="W143" i="73"/>
  <c r="W144" i="73" s="1"/>
  <c r="W145" i="73" s="1"/>
  <c r="W146" i="73" s="1"/>
  <c r="W143" i="71"/>
  <c r="W144" i="71" s="1"/>
  <c r="W145" i="71" s="1"/>
  <c r="W146" i="71" s="1"/>
  <c r="W179" i="69"/>
  <c r="W180" i="69" s="1"/>
  <c r="W181" i="69" s="1"/>
  <c r="W182" i="69" s="1"/>
  <c r="W119" i="68"/>
  <c r="W120" i="68" s="1"/>
  <c r="W121" i="68" s="1"/>
  <c r="W35" i="70"/>
  <c r="W179" i="70"/>
  <c r="W180" i="70" s="1"/>
  <c r="W71" i="72"/>
  <c r="W72" i="72" s="1"/>
  <c r="W73" i="72" s="1"/>
  <c r="W74" i="72" s="1"/>
  <c r="W23" i="71"/>
  <c r="W24" i="71" s="1"/>
  <c r="W168" i="73"/>
  <c r="W169" i="73" s="1"/>
  <c r="W170" i="73" s="1"/>
  <c r="W59" i="48"/>
  <c r="W60" i="48" s="1"/>
  <c r="W96" i="56"/>
  <c r="W97" i="56" s="1"/>
  <c r="W98" i="56" s="1"/>
  <c r="W143" i="55"/>
  <c r="W144" i="55" s="1"/>
  <c r="W145" i="55" s="1"/>
  <c r="W146" i="55" s="1"/>
  <c r="K47" i="58"/>
  <c r="K48" i="58" s="1"/>
  <c r="W24" i="51"/>
  <c r="W25" i="51" s="1"/>
  <c r="I72" i="51"/>
  <c r="I73" i="51" s="1"/>
  <c r="I74" i="51" s="1"/>
  <c r="T36" i="52"/>
  <c r="T37" i="52" s="1"/>
  <c r="T38" i="52" s="1"/>
  <c r="T96" i="52"/>
  <c r="T72" i="53"/>
  <c r="T73" i="53" s="1"/>
  <c r="T96" i="49"/>
  <c r="T97" i="49" s="1"/>
  <c r="T98" i="49" s="1"/>
  <c r="W180" i="59"/>
  <c r="W181" i="59" s="1"/>
  <c r="W182" i="59" s="1"/>
  <c r="W60" i="60"/>
  <c r="W61" i="60" s="1"/>
  <c r="W62" i="60" s="1"/>
  <c r="T96" i="73"/>
  <c r="T97" i="73" s="1"/>
  <c r="T98" i="73" s="1"/>
  <c r="W47" i="68"/>
  <c r="W48" i="68" s="1"/>
  <c r="W49" i="68" s="1"/>
  <c r="W50" i="68" s="1"/>
  <c r="W119" i="69"/>
  <c r="W120" i="69" s="1"/>
  <c r="W95" i="72"/>
  <c r="W96" i="72" s="1"/>
  <c r="W97" i="72" s="1"/>
  <c r="W98" i="72" s="1"/>
  <c r="W47" i="69"/>
  <c r="W131" i="68"/>
  <c r="W132" i="68" s="1"/>
  <c r="W133" i="68" s="1"/>
  <c r="W134" i="68" s="1"/>
  <c r="W95" i="70"/>
  <c r="W96" i="70" s="1"/>
  <c r="W97" i="70" s="1"/>
  <c r="W47" i="71"/>
  <c r="W48" i="71" s="1"/>
  <c r="W49" i="71" s="1"/>
  <c r="W50" i="71" s="1"/>
  <c r="W167" i="72"/>
  <c r="W168" i="72" s="1"/>
  <c r="W169" i="72" s="1"/>
  <c r="W170" i="72" s="1"/>
  <c r="W59" i="71"/>
  <c r="W60" i="71" s="1"/>
  <c r="W61" i="71" s="1"/>
  <c r="W62" i="71" s="1"/>
  <c r="W119" i="48"/>
  <c r="W120" i="48" s="1"/>
  <c r="W35" i="48"/>
  <c r="W36" i="48" s="1"/>
  <c r="Q179" i="60"/>
  <c r="Q180" i="60" s="1"/>
  <c r="Q144" i="57"/>
  <c r="Q145" i="57" s="1"/>
  <c r="Q146" i="57" s="1"/>
  <c r="R72" i="57"/>
  <c r="R73" i="57" s="1"/>
  <c r="R74" i="57" s="1"/>
  <c r="W168" i="59"/>
  <c r="W169" i="59" s="1"/>
  <c r="W170" i="59" s="1"/>
  <c r="T84" i="71"/>
  <c r="T85" i="71" s="1"/>
  <c r="T86" i="71" s="1"/>
  <c r="W155" i="68"/>
  <c r="W156" i="68" s="1"/>
  <c r="W157" i="68" s="1"/>
  <c r="W158" i="68" s="1"/>
  <c r="W71" i="71"/>
  <c r="W72" i="71" s="1"/>
  <c r="W73" i="71" s="1"/>
  <c r="W74" i="71" s="1"/>
  <c r="W83" i="69"/>
  <c r="W84" i="69" s="1"/>
  <c r="W47" i="73"/>
  <c r="W48" i="73" s="1"/>
  <c r="W49" i="73" s="1"/>
  <c r="W50" i="73" s="1"/>
  <c r="W71" i="70"/>
  <c r="W72" i="70" s="1"/>
  <c r="W73" i="70" s="1"/>
  <c r="W74" i="70" s="1"/>
  <c r="W143" i="68"/>
  <c r="W144" i="68" s="1"/>
  <c r="W145" i="68" s="1"/>
  <c r="W146" i="68" s="1"/>
  <c r="W119" i="70"/>
  <c r="W120" i="70" s="1"/>
  <c r="W121" i="70" s="1"/>
  <c r="W83" i="71"/>
  <c r="W84" i="71" s="1"/>
  <c r="W85" i="71" s="1"/>
  <c r="W86" i="71" s="1"/>
  <c r="W95" i="48"/>
  <c r="W96" i="48" s="1"/>
  <c r="W97" i="48" s="1"/>
  <c r="W98" i="48" s="1"/>
  <c r="W132" i="60"/>
  <c r="W133" i="60" s="1"/>
  <c r="W134" i="60" s="1"/>
  <c r="W36" i="60"/>
  <c r="W37" i="60" s="1"/>
  <c r="W38" i="60" s="1"/>
  <c r="L84" i="58"/>
  <c r="L85" i="58" s="1"/>
  <c r="L86" i="58" s="1"/>
  <c r="W24" i="58"/>
  <c r="W25" i="58" s="1"/>
  <c r="W26" i="58" s="1"/>
  <c r="W72" i="60"/>
  <c r="W73" i="60" s="1"/>
  <c r="W74" i="60" s="1"/>
  <c r="K155" i="57"/>
  <c r="K156" i="57" s="1"/>
  <c r="K157" i="57" s="1"/>
  <c r="W190" i="60"/>
  <c r="AU54" i="45" s="1"/>
  <c r="U132" i="58"/>
  <c r="U133" i="58" s="1"/>
  <c r="U134" i="58" s="1"/>
  <c r="H24" i="49"/>
  <c r="H25" i="49" s="1"/>
  <c r="M168" i="58"/>
  <c r="L120" i="52"/>
  <c r="L121" i="52" s="1"/>
  <c r="L122" i="52" s="1"/>
  <c r="R36" i="39"/>
  <c r="R37" i="39" s="1"/>
  <c r="W156" i="59"/>
  <c r="W157" i="59" s="1"/>
  <c r="W158" i="59" s="1"/>
  <c r="V72" i="69"/>
  <c r="V73" i="69" s="1"/>
  <c r="V74" i="69" s="1"/>
  <c r="W155" i="69"/>
  <c r="W131" i="71"/>
  <c r="W132" i="71" s="1"/>
  <c r="W133" i="71" s="1"/>
  <c r="W134" i="71" s="1"/>
  <c r="W95" i="69"/>
  <c r="W96" i="69" s="1"/>
  <c r="W59" i="73"/>
  <c r="W60" i="73" s="1"/>
  <c r="W61" i="73" s="1"/>
  <c r="W62" i="73" s="1"/>
  <c r="W59" i="68"/>
  <c r="W60" i="68" s="1"/>
  <c r="W180" i="68"/>
  <c r="W181" i="68" s="1"/>
  <c r="W182" i="68" s="1"/>
  <c r="W167" i="71"/>
  <c r="W168" i="71" s="1"/>
  <c r="W169" i="71" s="1"/>
  <c r="W170" i="71" s="1"/>
  <c r="W23" i="73"/>
  <c r="W24" i="73" s="1"/>
  <c r="W119" i="71"/>
  <c r="W120" i="71" s="1"/>
  <c r="W121" i="71" s="1"/>
  <c r="W122" i="71" s="1"/>
  <c r="W190" i="72"/>
  <c r="AU87" i="45" s="1"/>
  <c r="W23" i="48"/>
  <c r="W24" i="48" s="1"/>
  <c r="W25" i="48" s="1"/>
  <c r="W47" i="48"/>
  <c r="W48" i="48" s="1"/>
  <c r="W84" i="48"/>
  <c r="W85" i="48" s="1"/>
  <c r="W86" i="48" s="1"/>
  <c r="W48" i="59"/>
  <c r="Q49" i="56"/>
  <c r="Q50" i="56" s="1"/>
  <c r="W191" i="60"/>
  <c r="AU55" i="45" s="1"/>
  <c r="W24" i="39"/>
  <c r="W25" i="39" s="1"/>
  <c r="W26" i="39" s="1"/>
  <c r="W145" i="51"/>
  <c r="W146" i="51" s="1"/>
  <c r="T168" i="51"/>
  <c r="T169" i="51" s="1"/>
  <c r="T170" i="51" s="1"/>
  <c r="W49" i="49"/>
  <c r="W50" i="49" s="1"/>
  <c r="W109" i="39"/>
  <c r="W110" i="39" s="1"/>
  <c r="W157" i="39"/>
  <c r="W158" i="39" s="1"/>
  <c r="W37" i="39"/>
  <c r="W38" i="39" s="1"/>
  <c r="W48" i="53"/>
  <c r="W49" i="53" s="1"/>
  <c r="W36" i="49"/>
  <c r="W37" i="49" s="1"/>
  <c r="W72" i="53"/>
  <c r="W73" i="53" s="1"/>
  <c r="W98" i="51"/>
  <c r="W191" i="49"/>
  <c r="AD36" i="45" s="1"/>
  <c r="W133" i="39"/>
  <c r="W134" i="39" s="1"/>
  <c r="W144" i="39"/>
  <c r="W181" i="39"/>
  <c r="W182" i="39" s="1"/>
  <c r="W120" i="39"/>
  <c r="W121" i="39" s="1"/>
  <c r="W120" i="51"/>
  <c r="W36" i="51"/>
  <c r="W191" i="39"/>
  <c r="M36" i="45" s="1"/>
  <c r="W191" i="51"/>
  <c r="M70" i="45" s="1"/>
  <c r="W60" i="49"/>
  <c r="W61" i="49" s="1"/>
  <c r="W191" i="52"/>
  <c r="AU70" i="45" s="1"/>
  <c r="W144" i="49"/>
  <c r="W145" i="49" s="1"/>
  <c r="W108" i="49"/>
  <c r="W109" i="49" s="1"/>
  <c r="W168" i="49"/>
  <c r="W96" i="49"/>
  <c r="W97" i="49" s="1"/>
  <c r="W156" i="53"/>
  <c r="W157" i="53" s="1"/>
  <c r="W132" i="49"/>
  <c r="W133" i="49" s="1"/>
  <c r="W181" i="49"/>
  <c r="W182" i="49" s="1"/>
  <c r="W132" i="53"/>
  <c r="W121" i="49"/>
  <c r="W122" i="49" s="1"/>
  <c r="BL62" i="45"/>
  <c r="W191" i="56"/>
  <c r="M55" i="45" s="1"/>
  <c r="W24" i="55"/>
  <c r="W25" i="55" s="1"/>
  <c r="W26" i="55" s="1"/>
  <c r="W24" i="60"/>
  <c r="W191" i="59"/>
  <c r="AU21" i="45" s="1"/>
  <c r="W24" i="56"/>
  <c r="W25" i="56" s="1"/>
  <c r="W24" i="52"/>
  <c r="BL65" i="45"/>
  <c r="M156" i="53"/>
  <c r="M157" i="53" s="1"/>
  <c r="M158" i="53" s="1"/>
  <c r="R72" i="58"/>
  <c r="R73" i="58" s="1"/>
  <c r="R74" i="58" s="1"/>
  <c r="R188" i="39"/>
  <c r="H33" i="45" s="1"/>
  <c r="R84" i="52"/>
  <c r="R85" i="52" s="1"/>
  <c r="R86" i="52" s="1"/>
  <c r="T60" i="57"/>
  <c r="T61" i="57" s="1"/>
  <c r="T62" i="57" s="1"/>
  <c r="V96" i="72"/>
  <c r="V97" i="72" s="1"/>
  <c r="V98" i="72" s="1"/>
  <c r="V120" i="48"/>
  <c r="V121" i="48" s="1"/>
  <c r="V122" i="48" s="1"/>
  <c r="L188" i="59"/>
  <c r="AL18" i="45" s="1"/>
  <c r="T24" i="39"/>
  <c r="T25" i="39" s="1"/>
  <c r="T156" i="57"/>
  <c r="T157" i="57" s="1"/>
  <c r="H190" i="56"/>
  <c r="W190" i="73"/>
  <c r="AD87" i="45" s="1"/>
  <c r="M168" i="57"/>
  <c r="M169" i="57" s="1"/>
  <c r="R24" i="57"/>
  <c r="R25" i="57" s="1"/>
  <c r="R26" i="57" s="1"/>
  <c r="T144" i="58"/>
  <c r="T145" i="58" s="1"/>
  <c r="T146" i="58" s="1"/>
  <c r="T24" i="58"/>
  <c r="T25" i="58" s="1"/>
  <c r="T26" i="58" s="1"/>
  <c r="T24" i="59"/>
  <c r="T25" i="59" s="1"/>
  <c r="T26" i="59" s="1"/>
  <c r="W190" i="39"/>
  <c r="M35" i="45" s="1"/>
  <c r="W188" i="53"/>
  <c r="AD67" i="45" s="1"/>
  <c r="W190" i="58"/>
  <c r="AD54" i="45" s="1"/>
  <c r="W190" i="49"/>
  <c r="AD35" i="45" s="1"/>
  <c r="W188" i="51"/>
  <c r="M67" i="45" s="1"/>
  <c r="K107" i="57"/>
  <c r="K108" i="57" s="1"/>
  <c r="K109" i="57" s="1"/>
  <c r="W188" i="49"/>
  <c r="AD33" i="45" s="1"/>
  <c r="W190" i="55"/>
  <c r="M20" i="45" s="1"/>
  <c r="W190" i="57"/>
  <c r="AD20" i="45" s="1"/>
  <c r="W190" i="71"/>
  <c r="M87" i="45" s="1"/>
  <c r="V180" i="57"/>
  <c r="V181" i="57" s="1"/>
  <c r="V182" i="57" s="1"/>
  <c r="T72" i="56"/>
  <c r="T73" i="56" s="1"/>
  <c r="T74" i="56" s="1"/>
  <c r="U188" i="58"/>
  <c r="AB52" i="45" s="1"/>
  <c r="T36" i="57"/>
  <c r="T37" i="57" s="1"/>
  <c r="T38" i="57" s="1"/>
  <c r="R60" i="60"/>
  <c r="R61" i="60" s="1"/>
  <c r="R62" i="60" s="1"/>
  <c r="W188" i="68"/>
  <c r="M100" i="45" s="1"/>
  <c r="W190" i="48"/>
  <c r="AU35" i="45" s="1"/>
  <c r="R190" i="52"/>
  <c r="AP69" i="45" s="1"/>
  <c r="R190" i="39"/>
  <c r="H35" i="45" s="1"/>
  <c r="H188" i="60"/>
  <c r="L60" i="57"/>
  <c r="L61" i="57" s="1"/>
  <c r="I36" i="57"/>
  <c r="I37" i="57" s="1"/>
  <c r="I38" i="57" s="1"/>
  <c r="W190" i="53"/>
  <c r="AD69" i="45" s="1"/>
  <c r="W190" i="59"/>
  <c r="AU20" i="45" s="1"/>
  <c r="H168" i="60"/>
  <c r="H169" i="60" s="1"/>
  <c r="T60" i="60"/>
  <c r="T61" i="60" s="1"/>
  <c r="T62" i="60" s="1"/>
  <c r="W190" i="52"/>
  <c r="AU69" i="45" s="1"/>
  <c r="W190" i="56"/>
  <c r="M54" i="45" s="1"/>
  <c r="V144" i="73"/>
  <c r="V145" i="73" s="1"/>
  <c r="V146" i="73" s="1"/>
  <c r="H188" i="59"/>
  <c r="R188" i="56"/>
  <c r="H52" i="45" s="1"/>
  <c r="L188" i="56"/>
  <c r="D52" i="45" s="1"/>
  <c r="W188" i="70"/>
  <c r="AD100" i="45" s="1"/>
  <c r="W190" i="69"/>
  <c r="AU102" i="45" s="1"/>
  <c r="V156" i="58"/>
  <c r="V157" i="58" s="1"/>
  <c r="I156" i="57"/>
  <c r="I157" i="57" s="1"/>
  <c r="I158" i="57" s="1"/>
  <c r="W49" i="52"/>
  <c r="W50" i="52" s="1"/>
  <c r="W190" i="51"/>
  <c r="M69" i="45" s="1"/>
  <c r="W188" i="39"/>
  <c r="M33" i="45" s="1"/>
  <c r="W190" i="68"/>
  <c r="M102" i="45" s="1"/>
  <c r="W190" i="70"/>
  <c r="AD102" i="45" s="1"/>
  <c r="R108" i="60"/>
  <c r="R109" i="60" s="1"/>
  <c r="R110" i="60" s="1"/>
  <c r="M108" i="57"/>
  <c r="M109" i="57" s="1"/>
  <c r="M110" i="57" s="1"/>
  <c r="I36" i="39"/>
  <c r="I37" i="39" s="1"/>
  <c r="V190" i="60"/>
  <c r="AT54" i="45" s="1"/>
  <c r="Q190" i="60"/>
  <c r="AO54" i="45" s="1"/>
  <c r="BF54" i="45" s="1"/>
  <c r="BH50" i="45"/>
  <c r="BK53" i="45"/>
  <c r="BI66" i="45"/>
  <c r="BI62" i="45"/>
  <c r="BJ66" i="45"/>
  <c r="BJ65" i="45"/>
  <c r="BK16" i="45"/>
  <c r="BK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U132" i="57"/>
  <c r="U133" i="57" s="1"/>
  <c r="U134" i="57" s="1"/>
  <c r="V72" i="70"/>
  <c r="V73" i="70" s="1"/>
  <c r="V74" i="70" s="1"/>
  <c r="V83" i="69"/>
  <c r="V84" i="69" s="1"/>
  <c r="V85" i="69" s="1"/>
  <c r="V86" i="69" s="1"/>
  <c r="V35" i="72"/>
  <c r="V36" i="72" s="1"/>
  <c r="V37" i="72" s="1"/>
  <c r="V38" i="72" s="1"/>
  <c r="V83" i="68"/>
  <c r="V84" i="68" s="1"/>
  <c r="V143" i="69"/>
  <c r="V144" i="69" s="1"/>
  <c r="V167" i="72"/>
  <c r="V168" i="72" s="1"/>
  <c r="V169" i="72" s="1"/>
  <c r="V170" i="72" s="1"/>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s="1"/>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T180" i="49"/>
  <c r="T181" i="49" s="1"/>
  <c r="K72" i="58"/>
  <c r="K73" i="58" s="1"/>
  <c r="K74" i="58" s="1"/>
  <c r="K131" i="58"/>
  <c r="K132" i="58" s="1"/>
  <c r="K133" i="58" s="1"/>
  <c r="K134" i="58" s="1"/>
  <c r="M48" i="58"/>
  <c r="M49" i="58" s="1"/>
  <c r="M50" i="58" s="1"/>
  <c r="V48" i="71"/>
  <c r="V156" i="73"/>
  <c r="V157" i="73" s="1"/>
  <c r="V158" i="73" s="1"/>
  <c r="V107" i="73"/>
  <c r="V108" i="73" s="1"/>
  <c r="V109" i="73" s="1"/>
  <c r="V110" i="73" s="1"/>
  <c r="V119" i="68"/>
  <c r="V120" i="68" s="1"/>
  <c r="V121" i="68" s="1"/>
  <c r="V35" i="70"/>
  <c r="V36" i="70" s="1"/>
  <c r="V35" i="69"/>
  <c r="V36" i="69" s="1"/>
  <c r="V37" i="69" s="1"/>
  <c r="V38" i="69" s="1"/>
  <c r="V24" i="68"/>
  <c r="V72" i="71"/>
  <c r="V73" i="71" s="1"/>
  <c r="V74" i="71" s="1"/>
  <c r="V131" i="71"/>
  <c r="V132" i="71" s="1"/>
  <c r="V133" i="71" s="1"/>
  <c r="V134" i="71" s="1"/>
  <c r="V107" i="48"/>
  <c r="V108" i="48" s="1"/>
  <c r="V109" i="48" s="1"/>
  <c r="V110" i="48" s="1"/>
  <c r="V47" i="48"/>
  <c r="V48" i="48" s="1"/>
  <c r="T72" i="73"/>
  <c r="T73" i="73" s="1"/>
  <c r="T74" i="73" s="1"/>
  <c r="H190" i="53"/>
  <c r="R190" i="51"/>
  <c r="H69" i="45" s="1"/>
  <c r="R156" i="52"/>
  <c r="R157" i="52" s="1"/>
  <c r="R158" i="52" s="1"/>
  <c r="H60" i="49"/>
  <c r="H61" i="49" s="1"/>
  <c r="H62" i="49" s="1"/>
  <c r="V155" i="69"/>
  <c r="V156" i="69" s="1"/>
  <c r="V83" i="72"/>
  <c r="V84" i="72" s="1"/>
  <c r="V85" i="72" s="1"/>
  <c r="V86" i="72" s="1"/>
  <c r="V59" i="73"/>
  <c r="V60" i="73" s="1"/>
  <c r="V61" i="73" s="1"/>
  <c r="V62" i="73" s="1"/>
  <c r="T120" i="53"/>
  <c r="T121" i="53" s="1"/>
  <c r="T122" i="53" s="1"/>
  <c r="V107" i="71"/>
  <c r="V108" i="71" s="1"/>
  <c r="V47" i="68"/>
  <c r="V48" i="68" s="1"/>
  <c r="V49" i="68" s="1"/>
  <c r="V131" i="68"/>
  <c r="V132" i="68" s="1"/>
  <c r="V95" i="70"/>
  <c r="V96" i="70" s="1"/>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T157" i="73" s="1"/>
  <c r="T158" i="73" s="1"/>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I24" i="52"/>
  <c r="I25" i="52" s="1"/>
  <c r="I26" i="52" s="1"/>
  <c r="BF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T109" i="72" s="1"/>
  <c r="T110" i="72" s="1"/>
  <c r="R96" i="59"/>
  <c r="R97" i="59" s="1"/>
  <c r="R98" i="59" s="1"/>
  <c r="BK19" i="45"/>
  <c r="U133" i="59"/>
  <c r="U134" i="59" s="1"/>
  <c r="U181" i="56"/>
  <c r="U182" i="56" s="1"/>
  <c r="V25" i="39"/>
  <c r="V26" i="39" s="1"/>
  <c r="V61" i="51"/>
  <c r="V62" i="51" s="1"/>
  <c r="V191" i="52"/>
  <c r="AT70" i="45"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AC71" i="45" s="1"/>
  <c r="V158" i="49"/>
  <c r="V121" i="49"/>
  <c r="V122" i="49" s="1"/>
  <c r="V169" i="49"/>
  <c r="V170" i="49" s="1"/>
  <c r="V97" i="49"/>
  <c r="V98" i="49" s="1"/>
  <c r="V132" i="51"/>
  <c r="V133" i="51" s="1"/>
  <c r="V98" i="53"/>
  <c r="V38" i="51"/>
  <c r="V191" i="53"/>
  <c r="AC70" i="45" s="1"/>
  <c r="V144" i="39"/>
  <c r="V145" i="39" s="1"/>
  <c r="V134" i="53"/>
  <c r="V85" i="49"/>
  <c r="V86" i="49" s="1"/>
  <c r="V110" i="51"/>
  <c r="V181" i="51"/>
  <c r="V182" i="51" s="1"/>
  <c r="V134" i="39"/>
  <c r="V145" i="49"/>
  <c r="V146" i="49" s="1"/>
  <c r="V191" i="49"/>
  <c r="AC36" i="45" s="1"/>
  <c r="V170" i="51"/>
  <c r="V133" i="49"/>
  <c r="V134" i="49" s="1"/>
  <c r="V191" i="51"/>
  <c r="L70" i="45" s="1"/>
  <c r="V169" i="39"/>
  <c r="V170" i="39" s="1"/>
  <c r="V25" i="53"/>
  <c r="V26" i="53" s="1"/>
  <c r="V25" i="51"/>
  <c r="V26" i="51" s="1"/>
  <c r="BK62" i="45"/>
  <c r="BK68" i="45"/>
  <c r="V191" i="60"/>
  <c r="AT55" i="45" s="1"/>
  <c r="V191" i="55"/>
  <c r="L21" i="45" s="1"/>
  <c r="V145" i="55"/>
  <c r="V146" i="55" s="1"/>
  <c r="V37" i="58"/>
  <c r="V38" i="58" s="1"/>
  <c r="V49" i="57"/>
  <c r="V50" i="57" s="1"/>
  <c r="V61" i="58"/>
  <c r="V62" i="58" s="1"/>
  <c r="V49" i="59"/>
  <c r="V50" i="59" s="1"/>
  <c r="V191" i="58"/>
  <c r="AC55" i="45" s="1"/>
  <c r="V191" i="59"/>
  <c r="AT21" i="45" s="1"/>
  <c r="V48" i="55"/>
  <c r="V192" i="55" s="1"/>
  <c r="L22" i="45" s="1"/>
  <c r="V108" i="59"/>
  <c r="V109" i="59" s="1"/>
  <c r="V156" i="59"/>
  <c r="V157" i="59" s="1"/>
  <c r="V158" i="59" s="1"/>
  <c r="V191" i="57"/>
  <c r="AC21" i="45" s="1"/>
  <c r="V133" i="57"/>
  <c r="V134" i="57" s="1"/>
  <c r="V121" i="55"/>
  <c r="V122" i="55" s="1"/>
  <c r="V97" i="55"/>
  <c r="V98" i="55" s="1"/>
  <c r="V109" i="56"/>
  <c r="V110" i="56" s="1"/>
  <c r="V157" i="56"/>
  <c r="V158" i="56" s="1"/>
  <c r="V168" i="60"/>
  <c r="V169" i="60" s="1"/>
  <c r="V170" i="60" s="1"/>
  <c r="V84" i="56"/>
  <c r="V85" i="56" s="1"/>
  <c r="V86" i="56" s="1"/>
  <c r="V74" i="59"/>
  <c r="BK50" i="45"/>
  <c r="V120" i="60"/>
  <c r="V181" i="58"/>
  <c r="V182" i="58" s="1"/>
  <c r="V109" i="57"/>
  <c r="V110" i="57" s="1"/>
  <c r="V24" i="57"/>
  <c r="V121" i="59"/>
  <c r="V122" i="59" s="1"/>
  <c r="V145" i="56"/>
  <c r="V146" i="56" s="1"/>
  <c r="V191" i="56"/>
  <c r="L55" i="45" s="1"/>
  <c r="V24" i="56"/>
  <c r="V25" i="56" s="1"/>
  <c r="V26" i="56" s="1"/>
  <c r="V133" i="60"/>
  <c r="V134" i="60" s="1"/>
  <c r="V133" i="52"/>
  <c r="V134" i="52" s="1"/>
  <c r="V169" i="52"/>
  <c r="V170" i="52" s="1"/>
  <c r="V109" i="52"/>
  <c r="V110" i="52" s="1"/>
  <c r="BK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AC54" i="45" s="1"/>
  <c r="V61" i="57"/>
  <c r="V62" i="57" s="1"/>
  <c r="V97" i="57"/>
  <c r="V98" i="57" s="1"/>
  <c r="I188" i="57"/>
  <c r="V25" i="60"/>
  <c r="V26" i="60" s="1"/>
  <c r="V25" i="55"/>
  <c r="V26" i="55" s="1"/>
  <c r="L35" i="57"/>
  <c r="L36" i="57" s="1"/>
  <c r="L37" i="57" s="1"/>
  <c r="L38" i="57" s="1"/>
  <c r="U188" i="60"/>
  <c r="AS52" i="45" s="1"/>
  <c r="BJ52" i="45" s="1"/>
  <c r="G60" i="60"/>
  <c r="G61" i="60" s="1"/>
  <c r="H132" i="59"/>
  <c r="H133" i="59" s="1"/>
  <c r="H134" i="59" s="1"/>
  <c r="R108" i="39"/>
  <c r="R109" i="39" s="1"/>
  <c r="R110" i="39" s="1"/>
  <c r="R156" i="51"/>
  <c r="R157" i="51" s="1"/>
  <c r="R158" i="51" s="1"/>
  <c r="R168" i="59"/>
  <c r="R169" i="59" s="1"/>
  <c r="R170" i="59" s="1"/>
  <c r="V86" i="55"/>
  <c r="V110" i="55"/>
  <c r="V158" i="57"/>
  <c r="U48" i="70"/>
  <c r="U49" i="70" s="1"/>
  <c r="U50" i="70" s="1"/>
  <c r="T120" i="73"/>
  <c r="T121" i="73" s="1"/>
  <c r="T122" i="73" s="1"/>
  <c r="V190" i="57"/>
  <c r="AC20" i="45" s="1"/>
  <c r="V74" i="55"/>
  <c r="V134" i="55"/>
  <c r="L188" i="60"/>
  <c r="AL52" i="45" s="1"/>
  <c r="V61" i="59"/>
  <c r="V62" i="59" s="1"/>
  <c r="S144" i="52"/>
  <c r="S145" i="52" s="1"/>
  <c r="S24" i="49"/>
  <c r="S25" i="49" s="1"/>
  <c r="L119" i="56"/>
  <c r="L120" i="56" s="1"/>
  <c r="H84" i="60"/>
  <c r="H85" i="60" s="1"/>
  <c r="U156" i="58"/>
  <c r="U157" i="58" s="1"/>
  <c r="U158" i="58" s="1"/>
  <c r="R120" i="60"/>
  <c r="R121" i="60" s="1"/>
  <c r="R122" i="60" s="1"/>
  <c r="R72" i="55"/>
  <c r="R73" i="55" s="1"/>
  <c r="R74" i="55" s="1"/>
  <c r="R120" i="55"/>
  <c r="R121" i="55" s="1"/>
  <c r="R122" i="55" s="1"/>
  <c r="V182" i="55"/>
  <c r="V74" i="56"/>
  <c r="U84" i="60"/>
  <c r="U85" i="60" s="1"/>
  <c r="U86" i="60" s="1"/>
  <c r="U36" i="58"/>
  <c r="U37" i="58" s="1"/>
  <c r="U38" i="58" s="1"/>
  <c r="T132" i="73"/>
  <c r="T133" i="73" s="1"/>
  <c r="T134" i="73" s="1"/>
  <c r="V170" i="55"/>
  <c r="V169" i="58"/>
  <c r="V170" i="58" s="1"/>
  <c r="V25" i="58"/>
  <c r="V26" i="58" s="1"/>
  <c r="V49" i="58"/>
  <c r="V50" i="58" s="1"/>
  <c r="V169" i="56"/>
  <c r="V170" i="56" s="1"/>
  <c r="V133" i="59"/>
  <c r="V134" i="59" s="1"/>
  <c r="V61" i="60"/>
  <c r="V62" i="60" s="1"/>
  <c r="V37" i="60"/>
  <c r="V38" i="60" s="1"/>
  <c r="V188" i="70"/>
  <c r="AC100" i="45" s="1"/>
  <c r="V190" i="68"/>
  <c r="L102" i="45" s="1"/>
  <c r="V190" i="73"/>
  <c r="AC87" i="45" s="1"/>
  <c r="V190" i="48"/>
  <c r="AT35" i="45" s="1"/>
  <c r="BK35" i="45" s="1"/>
  <c r="V37" i="59"/>
  <c r="V38" i="59" s="1"/>
  <c r="V97" i="56"/>
  <c r="V98" i="56" s="1"/>
  <c r="V188" i="68"/>
  <c r="L100" i="45" s="1"/>
  <c r="V190" i="70"/>
  <c r="AC102" i="45" s="1"/>
  <c r="V190" i="71"/>
  <c r="L87" i="45" s="1"/>
  <c r="V169" i="57"/>
  <c r="V170" i="57" s="1"/>
  <c r="V73" i="57"/>
  <c r="V74" i="57" s="1"/>
  <c r="BK67" i="45"/>
  <c r="V133" i="56"/>
  <c r="V134" i="56" s="1"/>
  <c r="V110" i="60"/>
  <c r="M72" i="59"/>
  <c r="M73" i="59" s="1"/>
  <c r="M74" i="59" s="1"/>
  <c r="I120" i="52"/>
  <c r="I121" i="52" s="1"/>
  <c r="V190" i="69"/>
  <c r="AT102" i="45" s="1"/>
  <c r="V133" i="58"/>
  <c r="V134" i="58" s="1"/>
  <c r="V181" i="56"/>
  <c r="V182" i="56" s="1"/>
  <c r="V121" i="56"/>
  <c r="V122" i="56" s="1"/>
  <c r="V190" i="72"/>
  <c r="AT87" i="45" s="1"/>
  <c r="V188" i="58"/>
  <c r="AC52" i="45" s="1"/>
  <c r="V85" i="57"/>
  <c r="V86" i="57" s="1"/>
  <c r="V188" i="57"/>
  <c r="AC18" i="45" s="1"/>
  <c r="BK20" i="45"/>
  <c r="BJ50" i="45"/>
  <c r="BJ18" i="45"/>
  <c r="R168" i="57"/>
  <c r="R169" i="57" s="1"/>
  <c r="R170" i="57" s="1"/>
  <c r="N71" i="55"/>
  <c r="N72" i="55" s="1"/>
  <c r="N73" i="55" s="1"/>
  <c r="N74" i="55" s="1"/>
  <c r="N155" i="58"/>
  <c r="N156" i="58" s="1"/>
  <c r="N157" i="58" s="1"/>
  <c r="Q169" i="60"/>
  <c r="Q170" i="60" s="1"/>
  <c r="N131" i="59"/>
  <c r="N132" i="59" s="1"/>
  <c r="N133" i="59" s="1"/>
  <c r="BI53" i="45"/>
  <c r="N71" i="60"/>
  <c r="N72" i="60" s="1"/>
  <c r="N73" i="60" s="1"/>
  <c r="N74" i="60" s="1"/>
  <c r="M108" i="56"/>
  <c r="M109" i="56" s="1"/>
  <c r="M110" i="56" s="1"/>
  <c r="M168" i="49"/>
  <c r="G144" i="57"/>
  <c r="G145" i="57" s="1"/>
  <c r="G146" i="57" s="1"/>
  <c r="I108" i="59"/>
  <c r="I109" i="59" s="1"/>
  <c r="T120" i="49"/>
  <c r="T121" i="49" s="1"/>
  <c r="S48" i="52"/>
  <c r="S120" i="55"/>
  <c r="S121" i="55" s="1"/>
  <c r="S122" i="55" s="1"/>
  <c r="K59" i="57"/>
  <c r="K60" i="57" s="1"/>
  <c r="M132" i="52"/>
  <c r="P156" i="58"/>
  <c r="P157" i="58" s="1"/>
  <c r="P158" i="58" s="1"/>
  <c r="L36" i="58"/>
  <c r="L37" i="58" s="1"/>
  <c r="L38" i="58" s="1"/>
  <c r="T120" i="57"/>
  <c r="T121" i="57" s="1"/>
  <c r="T122" i="57" s="1"/>
  <c r="I108" i="55"/>
  <c r="I109" i="55" s="1"/>
  <c r="I110" i="55" s="1"/>
  <c r="M132" i="49"/>
  <c r="M133" i="49" s="1"/>
  <c r="M134" i="49" s="1"/>
  <c r="G72" i="48"/>
  <c r="G73" i="48" s="1"/>
  <c r="G74" i="48" s="1"/>
  <c r="BJ19" i="45"/>
  <c r="U37" i="59"/>
  <c r="U38" i="59" s="1"/>
  <c r="U25" i="59"/>
  <c r="U26" i="59" s="1"/>
  <c r="U169" i="60"/>
  <c r="U170" i="60" s="1"/>
  <c r="U134" i="56"/>
  <c r="U37" i="56"/>
  <c r="U38" i="56" s="1"/>
  <c r="U25" i="56"/>
  <c r="U26" i="56" s="1"/>
  <c r="U49" i="60"/>
  <c r="U50" i="60" s="1"/>
  <c r="BJ53" i="45"/>
  <c r="U145" i="59"/>
  <c r="U146" i="59" s="1"/>
  <c r="U121" i="56"/>
  <c r="U122" i="56" s="1"/>
  <c r="U108" i="59"/>
  <c r="U109" i="59" s="1"/>
  <c r="U110" i="59" s="1"/>
  <c r="BJ68" i="45"/>
  <c r="U73" i="56"/>
  <c r="U74" i="56" s="1"/>
  <c r="U37" i="51"/>
  <c r="U38" i="51" s="1"/>
  <c r="S144" i="58"/>
  <c r="S145" i="58" s="1"/>
  <c r="S146" i="58" s="1"/>
  <c r="T96" i="39"/>
  <c r="T97" i="39" s="1"/>
  <c r="T120" i="52"/>
  <c r="T121" i="52" s="1"/>
  <c r="T122" i="52" s="1"/>
  <c r="T60" i="53"/>
  <c r="T61" i="53" s="1"/>
  <c r="T62" i="53" s="1"/>
  <c r="T96" i="60"/>
  <c r="T97" i="60" s="1"/>
  <c r="T98" i="60" s="1"/>
  <c r="H48" i="59"/>
  <c r="H49" i="59" s="1"/>
  <c r="L190" i="56"/>
  <c r="D54" i="45" s="1"/>
  <c r="L190" i="60"/>
  <c r="AL54" i="45" s="1"/>
  <c r="I188" i="58"/>
  <c r="P96" i="58"/>
  <c r="P97" i="58" s="1"/>
  <c r="P98" i="58" s="1"/>
  <c r="T120" i="58"/>
  <c r="T121" i="58" s="1"/>
  <c r="T122" i="58" s="1"/>
  <c r="I180" i="58"/>
  <c r="I181" i="58" s="1"/>
  <c r="I182" i="58" s="1"/>
  <c r="I155" i="58"/>
  <c r="I156" i="58" s="1"/>
  <c r="T168" i="58"/>
  <c r="T169" i="58" s="1"/>
  <c r="H60" i="58"/>
  <c r="H61" i="58" s="1"/>
  <c r="H62" i="58" s="1"/>
  <c r="Q72" i="58"/>
  <c r="Q73" i="58" s="1"/>
  <c r="Q74" i="58" s="1"/>
  <c r="H188" i="58"/>
  <c r="R188" i="58"/>
  <c r="Y52" i="45" s="1"/>
  <c r="R188" i="57"/>
  <c r="Y18" i="45" s="1"/>
  <c r="T144" i="53"/>
  <c r="T145" i="53" s="1"/>
  <c r="T146" i="53" s="1"/>
  <c r="T108" i="49"/>
  <c r="T109" i="49" s="1"/>
  <c r="T110" i="49" s="1"/>
  <c r="I72" i="49"/>
  <c r="I73" i="49" s="1"/>
  <c r="I74" i="49" s="1"/>
  <c r="P96" i="57"/>
  <c r="P97" i="57" s="1"/>
  <c r="P98" i="57" s="1"/>
  <c r="L71" i="59"/>
  <c r="L72" i="59" s="1"/>
  <c r="L73" i="59" s="1"/>
  <c r="T84" i="57"/>
  <c r="T85" i="57" s="1"/>
  <c r="T86" i="57" s="1"/>
  <c r="T96" i="58"/>
  <c r="T97" i="58" s="1"/>
  <c r="T98" i="58" s="1"/>
  <c r="T36" i="49"/>
  <c r="T37" i="49" s="1"/>
  <c r="T156" i="53"/>
  <c r="T157" i="53" s="1"/>
  <c r="T158" i="53" s="1"/>
  <c r="L188" i="57"/>
  <c r="U18" i="45" s="1"/>
  <c r="T180" i="59"/>
  <c r="T181" i="59" s="1"/>
  <c r="T182" i="59" s="1"/>
  <c r="U180" i="60"/>
  <c r="T60" i="49"/>
  <c r="T61" i="49" s="1"/>
  <c r="N108" i="52"/>
  <c r="N109" i="52" s="1"/>
  <c r="N110" i="52" s="1"/>
  <c r="R180" i="58"/>
  <c r="R181" i="58" s="1"/>
  <c r="Q188" i="58"/>
  <c r="X52" i="45" s="1"/>
  <c r="T84" i="58"/>
  <c r="T85" i="58" s="1"/>
  <c r="T86" i="58" s="1"/>
  <c r="L168" i="57"/>
  <c r="S108" i="56"/>
  <c r="S109" i="56" s="1"/>
  <c r="S110" i="56" s="1"/>
  <c r="K107" i="58"/>
  <c r="K108" i="58" s="1"/>
  <c r="T188" i="52"/>
  <c r="AR67" i="45" s="1"/>
  <c r="H168" i="58"/>
  <c r="H169" i="58" s="1"/>
  <c r="T180" i="39"/>
  <c r="T181" i="39" s="1"/>
  <c r="L119" i="60"/>
  <c r="L191" i="60" s="1"/>
  <c r="AL55" i="45" s="1"/>
  <c r="T108" i="52"/>
  <c r="T109" i="52" s="1"/>
  <c r="T110" i="52" s="1"/>
  <c r="R108" i="58"/>
  <c r="R109" i="58" s="1"/>
  <c r="R110" i="58" s="1"/>
  <c r="R48" i="60"/>
  <c r="R49" i="60" s="1"/>
  <c r="R50" i="60" s="1"/>
  <c r="T60" i="55"/>
  <c r="T61" i="55" s="1"/>
  <c r="T62" i="55" s="1"/>
  <c r="U108" i="71"/>
  <c r="U109" i="71" s="1"/>
  <c r="U110" i="71" s="1"/>
  <c r="U60" i="73"/>
  <c r="U61" i="73" s="1"/>
  <c r="U62" i="73" s="1"/>
  <c r="T108" i="73"/>
  <c r="T109" i="73" s="1"/>
  <c r="T110" i="73" s="1"/>
  <c r="BB18" i="45"/>
  <c r="M72" i="57"/>
  <c r="M73" i="57" s="1"/>
  <c r="M74" i="57" s="1"/>
  <c r="L179" i="58"/>
  <c r="L180" i="58" s="1"/>
  <c r="L181" i="58" s="1"/>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L84" i="57"/>
  <c r="L85" i="57" s="1"/>
  <c r="T132" i="51"/>
  <c r="T133" i="51" s="1"/>
  <c r="T134" i="51" s="1"/>
  <c r="R120" i="57"/>
  <c r="R121" i="57" s="1"/>
  <c r="R122" i="57" s="1"/>
  <c r="U156" i="71"/>
  <c r="U157" i="71" s="1"/>
  <c r="U158" i="71" s="1"/>
  <c r="T168" i="72"/>
  <c r="T169" i="72" s="1"/>
  <c r="T170" i="72" s="1"/>
  <c r="T180" i="53"/>
  <c r="T181" i="53" s="1"/>
  <c r="T182" i="53" s="1"/>
  <c r="T144" i="52"/>
  <c r="T145" i="52" s="1"/>
  <c r="T146" i="52" s="1"/>
  <c r="U156" i="70"/>
  <c r="U157" i="70" s="1"/>
  <c r="U158" i="70" s="1"/>
  <c r="U132" i="68"/>
  <c r="U133" i="68" s="1"/>
  <c r="U134" i="68" s="1"/>
  <c r="U132" i="72"/>
  <c r="U133" i="72" s="1"/>
  <c r="U134" i="72" s="1"/>
  <c r="S156" i="52"/>
  <c r="S157" i="52" s="1"/>
  <c r="S158" i="52" s="1"/>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S87" i="45" s="1"/>
  <c r="U60" i="60"/>
  <c r="U61" i="60" s="1"/>
  <c r="T72" i="60"/>
  <c r="T73" i="60" s="1"/>
  <c r="T74" i="60" s="1"/>
  <c r="R190" i="59"/>
  <c r="AP20" i="45" s="1"/>
  <c r="U168" i="68"/>
  <c r="U169" i="68" s="1"/>
  <c r="U170" i="68" s="1"/>
  <c r="T84" i="73"/>
  <c r="T85" i="73" s="1"/>
  <c r="T86" i="73" s="1"/>
  <c r="T96" i="48"/>
  <c r="T97" i="48" s="1"/>
  <c r="T98" i="48" s="1"/>
  <c r="L144" i="48"/>
  <c r="L145" i="48" s="1"/>
  <c r="L146" i="48" s="1"/>
  <c r="M168" i="52"/>
  <c r="M169" i="52" s="1"/>
  <c r="T168" i="57"/>
  <c r="T169" i="57" s="1"/>
  <c r="R72" i="48"/>
  <c r="R73" i="48" s="1"/>
  <c r="R74" i="48" s="1"/>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72" i="60"/>
  <c r="U73" i="60" s="1"/>
  <c r="U156" i="55"/>
  <c r="U157" i="55" s="1"/>
  <c r="U158" i="55" s="1"/>
  <c r="U36" i="55"/>
  <c r="U37" i="55" s="1"/>
  <c r="U38" i="55" s="1"/>
  <c r="U168" i="55"/>
  <c r="T49" i="51"/>
  <c r="T50" i="51" s="1"/>
  <c r="T158" i="39"/>
  <c r="U86" i="59"/>
  <c r="T97" i="51"/>
  <c r="T98" i="51" s="1"/>
  <c r="U47" i="57"/>
  <c r="U190" i="58"/>
  <c r="AB54" i="45" s="1"/>
  <c r="U143" i="57"/>
  <c r="U144" i="57" s="1"/>
  <c r="T179" i="58"/>
  <c r="T180" i="58" s="1"/>
  <c r="T95" i="57"/>
  <c r="T96" i="57" s="1"/>
  <c r="T97" i="57" s="1"/>
  <c r="T98" i="57" s="1"/>
  <c r="T120" i="56"/>
  <c r="T121" i="56" s="1"/>
  <c r="T122" i="56" s="1"/>
  <c r="T72" i="55"/>
  <c r="T73" i="55" s="1"/>
  <c r="T74" i="55" s="1"/>
  <c r="T36" i="56"/>
  <c r="T37" i="56" s="1"/>
  <c r="U122" i="60"/>
  <c r="U144" i="55"/>
  <c r="U96" i="55"/>
  <c r="U109" i="56"/>
  <c r="U110" i="56" s="1"/>
  <c r="U180" i="52"/>
  <c r="U181" i="52" s="1"/>
  <c r="U182" i="52" s="1"/>
  <c r="T62" i="51"/>
  <c r="T146" i="39"/>
  <c r="T191" i="39"/>
  <c r="J36" i="45" s="1"/>
  <c r="U48" i="52"/>
  <c r="U49" i="52" s="1"/>
  <c r="U50" i="52" s="1"/>
  <c r="U143" i="58"/>
  <c r="U144" i="58" s="1"/>
  <c r="U119" i="57"/>
  <c r="U73" i="58"/>
  <c r="U74" i="58" s="1"/>
  <c r="U188" i="57"/>
  <c r="AB18" i="45" s="1"/>
  <c r="U96" i="52"/>
  <c r="U97" i="52" s="1"/>
  <c r="U98" i="52" s="1"/>
  <c r="U158" i="59"/>
  <c r="U24" i="58"/>
  <c r="R190" i="60"/>
  <c r="AP54" i="45" s="1"/>
  <c r="R131" i="59"/>
  <c r="R191" i="59" s="1"/>
  <c r="AP21" i="45" s="1"/>
  <c r="R188" i="59"/>
  <c r="AP18" i="45" s="1"/>
  <c r="BG18" i="45" s="1"/>
  <c r="U144" i="60"/>
  <c r="U145" i="60" s="1"/>
  <c r="U190" i="60"/>
  <c r="AS54" i="45" s="1"/>
  <c r="BJ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09" i="58" s="1"/>
  <c r="T179" i="60"/>
  <c r="T180" i="60" s="1"/>
  <c r="T107" i="59"/>
  <c r="T108" i="59" s="1"/>
  <c r="T131" i="56"/>
  <c r="T132" i="56" s="1"/>
  <c r="T133" i="56" s="1"/>
  <c r="T134" i="56" s="1"/>
  <c r="T107" i="56"/>
  <c r="T108" i="56" s="1"/>
  <c r="T109" i="56" s="1"/>
  <c r="T110" i="56" s="1"/>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AB100" i="45" s="1"/>
  <c r="U23" i="70"/>
  <c r="U167" i="72"/>
  <c r="U168" i="72" s="1"/>
  <c r="U47" i="69"/>
  <c r="U48" i="69" s="1"/>
  <c r="U71" i="70"/>
  <c r="U72" i="70" s="1"/>
  <c r="U73" i="70" s="1"/>
  <c r="U167" i="71"/>
  <c r="U168" i="71" s="1"/>
  <c r="U169" i="71" s="1"/>
  <c r="U170" i="71" s="1"/>
  <c r="U47" i="73"/>
  <c r="U48" i="73" s="1"/>
  <c r="U190" i="70"/>
  <c r="AB102" i="45" s="1"/>
  <c r="U190" i="71"/>
  <c r="K87" i="45" s="1"/>
  <c r="U119" i="48"/>
  <c r="U120" i="48" s="1"/>
  <c r="U121" i="48" s="1"/>
  <c r="U122" i="48" s="1"/>
  <c r="U190" i="48"/>
  <c r="AS35" i="45" s="1"/>
  <c r="BJ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133" i="55" s="1"/>
  <c r="T134" i="55" s="1"/>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AB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S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AB20" i="45" s="1"/>
  <c r="U72" i="52"/>
  <c r="U73" i="52" s="1"/>
  <c r="U144" i="52"/>
  <c r="U120" i="52"/>
  <c r="U60" i="52"/>
  <c r="U61" i="52" s="1"/>
  <c r="U132" i="52"/>
  <c r="U36" i="52"/>
  <c r="U37" i="52" s="1"/>
  <c r="U108" i="52"/>
  <c r="U168" i="52"/>
  <c r="U84" i="52"/>
  <c r="U85" i="52" s="1"/>
  <c r="U191" i="59"/>
  <c r="AS21" i="45" s="1"/>
  <c r="U191" i="60"/>
  <c r="AS55" i="45" s="1"/>
  <c r="U24" i="60"/>
  <c r="U191" i="56"/>
  <c r="K55" i="45" s="1"/>
  <c r="U24" i="57"/>
  <c r="U25" i="57" s="1"/>
  <c r="U72" i="59"/>
  <c r="BJ16" i="45"/>
  <c r="U191" i="55"/>
  <c r="K21" i="45"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AB70" i="45" s="1"/>
  <c r="U108" i="39"/>
  <c r="U191" i="49"/>
  <c r="AB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84" i="49"/>
  <c r="U168" i="49"/>
  <c r="U191" i="52"/>
  <c r="AS70" i="45" s="1"/>
  <c r="U144" i="53"/>
  <c r="BI65" i="45"/>
  <c r="BF53" i="45"/>
  <c r="T157" i="51"/>
  <c r="T158" i="51" s="1"/>
  <c r="T48" i="49"/>
  <c r="T110" i="39"/>
  <c r="T191" i="53"/>
  <c r="AA70" i="45" s="1"/>
  <c r="T24" i="53"/>
  <c r="T25" i="53" s="1"/>
  <c r="T26" i="53" s="1"/>
  <c r="T37" i="53"/>
  <c r="T38" i="53" s="1"/>
  <c r="T122" i="39"/>
  <c r="T74" i="39"/>
  <c r="T50" i="39"/>
  <c r="T180" i="51"/>
  <c r="T181" i="51" s="1"/>
  <c r="T191" i="49"/>
  <c r="AA36" i="45" s="1"/>
  <c r="T170" i="39"/>
  <c r="T191" i="51"/>
  <c r="J70" i="45" s="1"/>
  <c r="T60" i="39"/>
  <c r="T61" i="39" s="1"/>
  <c r="T86" i="39"/>
  <c r="T24" i="51"/>
  <c r="T36" i="39"/>
  <c r="T37" i="39" s="1"/>
  <c r="T132" i="39"/>
  <c r="T133" i="39" s="1"/>
  <c r="T134" i="49"/>
  <c r="T132" i="53"/>
  <c r="T85" i="53"/>
  <c r="T86" i="53" s="1"/>
  <c r="T191" i="52"/>
  <c r="AR70" i="45" s="1"/>
  <c r="T108" i="53"/>
  <c r="T109" i="53" s="1"/>
  <c r="T168" i="53"/>
  <c r="T169" i="53" s="1"/>
  <c r="T157" i="49"/>
  <c r="T158" i="49" s="1"/>
  <c r="T84" i="49"/>
  <c r="T170" i="49"/>
  <c r="BI50" i="45"/>
  <c r="T60" i="56"/>
  <c r="T61" i="56" s="1"/>
  <c r="T62" i="56" s="1"/>
  <c r="T181" i="57"/>
  <c r="T182" i="57" s="1"/>
  <c r="T73" i="57"/>
  <c r="T74" i="57" s="1"/>
  <c r="BI16" i="45"/>
  <c r="T144" i="57"/>
  <c r="T109" i="60"/>
  <c r="T110" i="60" s="1"/>
  <c r="T84" i="59"/>
  <c r="T85" i="59" s="1"/>
  <c r="T86" i="59" s="1"/>
  <c r="T48" i="58"/>
  <c r="T49" i="58" s="1"/>
  <c r="T50" i="58" s="1"/>
  <c r="T24" i="60"/>
  <c r="T25" i="60" s="1"/>
  <c r="T84" i="56"/>
  <c r="T24" i="52"/>
  <c r="T25" i="52" s="1"/>
  <c r="T157" i="52"/>
  <c r="T158" i="52" s="1"/>
  <c r="T72" i="52"/>
  <c r="T132" i="52"/>
  <c r="T133" i="52"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J109" i="52" s="1"/>
  <c r="M36" i="52"/>
  <c r="M37" i="52" s="1"/>
  <c r="M38" i="52" s="1"/>
  <c r="M132" i="51"/>
  <c r="M133" i="51" s="1"/>
  <c r="I24" i="51"/>
  <c r="I25" i="51" s="1"/>
  <c r="I26" i="51" s="1"/>
  <c r="I144" i="51"/>
  <c r="I145" i="51" s="1"/>
  <c r="I146" i="51" s="1"/>
  <c r="T188" i="39"/>
  <c r="J33" i="45" s="1"/>
  <c r="S190" i="70"/>
  <c r="Z102" i="45" s="1"/>
  <c r="S190" i="48"/>
  <c r="AQ35" i="45" s="1"/>
  <c r="T188" i="70"/>
  <c r="AA100" i="45" s="1"/>
  <c r="T188" i="49"/>
  <c r="AA33" i="45" s="1"/>
  <c r="T190" i="51"/>
  <c r="J69" i="45"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I133" i="56" s="1"/>
  <c r="I134" i="56" s="1"/>
  <c r="M144" i="52"/>
  <c r="M145" i="52" s="1"/>
  <c r="M60" i="52"/>
  <c r="T188" i="55"/>
  <c r="J18" i="45" s="1"/>
  <c r="T190" i="56"/>
  <c r="J54" i="45" s="1"/>
  <c r="T188" i="57"/>
  <c r="AA18" i="45" s="1"/>
  <c r="T62" i="59"/>
  <c r="T190" i="60"/>
  <c r="AR54" i="45" s="1"/>
  <c r="T190" i="52"/>
  <c r="AR69" i="45" s="1"/>
  <c r="V188" i="72"/>
  <c r="AT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X100" i="45" s="1"/>
  <c r="Q23" i="70"/>
  <c r="Q24" i="70" s="1"/>
  <c r="Q23" i="73"/>
  <c r="Q24" i="73" s="1"/>
  <c r="Q188" i="73"/>
  <c r="X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O87" i="45" s="1"/>
  <c r="Q190" i="73"/>
  <c r="X87" i="45" s="1"/>
  <c r="Q188" i="48"/>
  <c r="AO33" i="45" s="1"/>
  <c r="BF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Z85" i="45" s="1"/>
  <c r="S23" i="73"/>
  <c r="S24" i="73" s="1"/>
  <c r="S190" i="72"/>
  <c r="AQ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T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U188" i="71"/>
  <c r="K85" i="45" s="1"/>
  <c r="U37" i="73"/>
  <c r="U38" i="73" s="1"/>
  <c r="U188" i="69"/>
  <c r="AS100" i="45" s="1"/>
  <c r="U188" i="72"/>
  <c r="AS85" i="45" s="1"/>
  <c r="U188" i="73"/>
  <c r="AB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N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W85" i="45" s="1"/>
  <c r="N23" i="73"/>
  <c r="N24" i="73" s="1"/>
  <c r="N107" i="73"/>
  <c r="N108" i="73" s="1"/>
  <c r="N109" i="73" s="1"/>
  <c r="N119" i="71"/>
  <c r="N120" i="71" s="1"/>
  <c r="N119" i="73"/>
  <c r="N120" i="73" s="1"/>
  <c r="N121" i="73" s="1"/>
  <c r="N122" i="73" s="1"/>
  <c r="N47" i="48"/>
  <c r="N48" i="48" s="1"/>
  <c r="N190" i="48"/>
  <c r="AN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T190" i="71"/>
  <c r="J87" i="45" s="1"/>
  <c r="T190" i="73"/>
  <c r="AA87" i="45" s="1"/>
  <c r="M47" i="68"/>
  <c r="M48" i="68" s="1"/>
  <c r="M71" i="70"/>
  <c r="M72" i="70" s="1"/>
  <c r="M73" i="70" s="1"/>
  <c r="M74" i="70" s="1"/>
  <c r="M23" i="73"/>
  <c r="M24" i="73" s="1"/>
  <c r="M188" i="73"/>
  <c r="V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V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V87" i="45" s="1"/>
  <c r="M190" i="72"/>
  <c r="AM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88" i="71"/>
  <c r="M85" i="45" s="1"/>
  <c r="R167" i="72"/>
  <c r="R168" i="72" s="1"/>
  <c r="R169" i="72" s="1"/>
  <c r="R170" i="72" s="1"/>
  <c r="R155" i="70"/>
  <c r="R156" i="70" s="1"/>
  <c r="R157" i="70" s="1"/>
  <c r="R158" i="70" s="1"/>
  <c r="R35" i="69"/>
  <c r="R36" i="69" s="1"/>
  <c r="R71" i="70"/>
  <c r="R72" i="70" s="1"/>
  <c r="R73" i="70" s="1"/>
  <c r="R74" i="70" s="1"/>
  <c r="R35" i="73"/>
  <c r="R36" i="73" s="1"/>
  <c r="R188" i="72"/>
  <c r="AP85" i="45" s="1"/>
  <c r="R23" i="72"/>
  <c r="R24" i="72" s="1"/>
  <c r="R119" i="68"/>
  <c r="R120" i="68" s="1"/>
  <c r="R121" i="68" s="1"/>
  <c r="R122" i="68" s="1"/>
  <c r="R59" i="69"/>
  <c r="R60" i="69" s="1"/>
  <c r="R61" i="69" s="1"/>
  <c r="R62" i="69" s="1"/>
  <c r="R35" i="70"/>
  <c r="R36" i="70" s="1"/>
  <c r="R37" i="70" s="1"/>
  <c r="R47" i="71"/>
  <c r="R48" i="71" s="1"/>
  <c r="R49" i="71" s="1"/>
  <c r="R23" i="73"/>
  <c r="R24" i="73" s="1"/>
  <c r="R188" i="73"/>
  <c r="Y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P102" i="45" s="1"/>
  <c r="R190" i="70"/>
  <c r="Y102" i="45" s="1"/>
  <c r="R95" i="48"/>
  <c r="R96" i="48" s="1"/>
  <c r="R59" i="48"/>
  <c r="R60" i="48" s="1"/>
  <c r="R190" i="48"/>
  <c r="AP35" i="45" s="1"/>
  <c r="BG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U85" i="45" s="1"/>
  <c r="L131" i="71"/>
  <c r="L132" i="71" s="1"/>
  <c r="L133" i="71" s="1"/>
  <c r="L134" i="71" s="1"/>
  <c r="L131" i="72"/>
  <c r="L132" i="72" s="1"/>
  <c r="L133" i="72" s="1"/>
  <c r="L134" i="72" s="1"/>
  <c r="L71" i="71"/>
  <c r="L72" i="71" s="1"/>
  <c r="L95" i="72"/>
  <c r="L96" i="72" s="1"/>
  <c r="L155" i="73"/>
  <c r="L156" i="73" s="1"/>
  <c r="L157" i="73" s="1"/>
  <c r="L190" i="71"/>
  <c r="D87" i="45" s="1"/>
  <c r="L190" i="72"/>
  <c r="AL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R20" i="45" s="1"/>
  <c r="T188" i="58"/>
  <c r="AA52" i="45" s="1"/>
  <c r="T190" i="49"/>
  <c r="AA35" i="45" s="1"/>
  <c r="T188" i="53"/>
  <c r="AA67" i="45" s="1"/>
  <c r="V188" i="73"/>
  <c r="AC85" i="45" s="1"/>
  <c r="V188" i="69"/>
  <c r="AT100" i="45"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O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Z87" i="45" s="1"/>
  <c r="S167" i="68"/>
  <c r="S168" i="68" s="1"/>
  <c r="S59" i="70"/>
  <c r="S60" i="70" s="1"/>
  <c r="S23" i="69"/>
  <c r="S188" i="69"/>
  <c r="AQ100" i="45" s="1"/>
  <c r="S143" i="69"/>
  <c r="S144" i="69" s="1"/>
  <c r="S23" i="72"/>
  <c r="S24" i="72" s="1"/>
  <c r="S188" i="72"/>
  <c r="AQ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T85" i="45" s="1"/>
  <c r="K23" i="73"/>
  <c r="K24" i="73" s="1"/>
  <c r="K107" i="73"/>
  <c r="K108" i="73" s="1"/>
  <c r="K109" i="73" s="1"/>
  <c r="K110" i="73" s="1"/>
  <c r="K190" i="72"/>
  <c r="AK87" i="45" s="1"/>
  <c r="K190" i="71"/>
  <c r="C87" i="45" s="1"/>
  <c r="K107" i="48"/>
  <c r="K108" i="48" s="1"/>
  <c r="K83" i="48"/>
  <c r="K84" i="48" s="1"/>
  <c r="K85" i="48" s="1"/>
  <c r="K86" i="48" s="1"/>
  <c r="K188" i="48"/>
  <c r="AK33" i="45" s="1"/>
  <c r="BB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U61" i="71"/>
  <c r="U62" i="71" s="1"/>
  <c r="U188" i="48"/>
  <c r="AS33" i="45" s="1"/>
  <c r="BJ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W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N102" i="45" s="1"/>
  <c r="N190" i="73"/>
  <c r="W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T188" i="72"/>
  <c r="AR85" i="45" s="1"/>
  <c r="T190" i="48"/>
  <c r="AR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M102" i="45" s="1"/>
  <c r="M190" i="71"/>
  <c r="E87" i="45" s="1"/>
  <c r="M107" i="48"/>
  <c r="M108" i="48" s="1"/>
  <c r="M155" i="48"/>
  <c r="M119" i="48"/>
  <c r="M120" i="48" s="1"/>
  <c r="M188" i="48"/>
  <c r="AM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188" i="72"/>
  <c r="AU85" i="45"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P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L102" i="45" s="1"/>
  <c r="L190" i="68"/>
  <c r="D102" i="45" s="1"/>
  <c r="L167" i="48"/>
  <c r="L168" i="48" s="1"/>
  <c r="L169" i="48" s="1"/>
  <c r="L170" i="48" s="1"/>
  <c r="L179" i="48"/>
  <c r="L190" i="48"/>
  <c r="AL35" i="45" s="1"/>
  <c r="L107" i="48"/>
  <c r="L108" i="48" s="1"/>
  <c r="L109" i="48" s="1"/>
  <c r="L110" i="48" s="1"/>
  <c r="L23" i="48"/>
  <c r="L188" i="48"/>
  <c r="AL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H132" i="58"/>
  <c r="H133" i="58" s="1"/>
  <c r="I96" i="52"/>
  <c r="I97" i="52" s="1"/>
  <c r="T190" i="58"/>
  <c r="AA54" i="45" s="1"/>
  <c r="T188" i="60"/>
  <c r="AR52" i="45" s="1"/>
  <c r="T190" i="53"/>
  <c r="AA69" i="45" s="1"/>
  <c r="V49" i="71"/>
  <c r="V50" i="71" s="1"/>
  <c r="V85" i="71"/>
  <c r="V86" i="71" s="1"/>
  <c r="Q47" i="70"/>
  <c r="Q48" i="70" s="1"/>
  <c r="Q49" i="70" s="1"/>
  <c r="Q59" i="72"/>
  <c r="Q131" i="69"/>
  <c r="Q107" i="73"/>
  <c r="Q95" i="71"/>
  <c r="Q96" i="71" s="1"/>
  <c r="Q97" i="71" s="1"/>
  <c r="Q119" i="68"/>
  <c r="Q120" i="68" s="1"/>
  <c r="Q121" i="68" s="1"/>
  <c r="Q122" i="68" s="1"/>
  <c r="Q47" i="72"/>
  <c r="Q48" i="72" s="1"/>
  <c r="Q188" i="69"/>
  <c r="AO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O35" i="45" s="1"/>
  <c r="BF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Z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Q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K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N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T188" i="68"/>
  <c r="J100" i="45" s="1"/>
  <c r="T188" i="69"/>
  <c r="AR100" i="45" s="1"/>
  <c r="T190" i="68"/>
  <c r="J102" i="45" s="1"/>
  <c r="T190" i="70"/>
  <c r="AA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M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81" i="72"/>
  <c r="W182"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P87" i="45" s="1"/>
  <c r="R155" i="48"/>
  <c r="R156" i="48" s="1"/>
  <c r="R131" i="48"/>
  <c r="R132" i="48" s="1"/>
  <c r="R188" i="48"/>
  <c r="AP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U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U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86" i="60"/>
  <c r="T61" i="52"/>
  <c r="T62" i="52" s="1"/>
  <c r="T97" i="52"/>
  <c r="T98" i="52" s="1"/>
  <c r="T190" i="57"/>
  <c r="AA20" i="45" s="1"/>
  <c r="T169" i="52"/>
  <c r="T170" i="52" s="1"/>
  <c r="T188" i="56"/>
  <c r="J52" i="45" s="1"/>
  <c r="V188" i="48"/>
  <c r="AT33" i="45" s="1"/>
  <c r="BK33" i="45" s="1"/>
  <c r="Q155" i="70"/>
  <c r="Q179" i="72"/>
  <c r="Q180" i="72" s="1"/>
  <c r="Q181" i="72" s="1"/>
  <c r="Q143" i="69"/>
  <c r="Q144" i="69" s="1"/>
  <c r="Q83" i="69"/>
  <c r="Q84" i="69" s="1"/>
  <c r="Q23" i="72"/>
  <c r="Q188" i="72"/>
  <c r="AO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X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Q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K85" i="45" s="1"/>
  <c r="K167" i="72"/>
  <c r="K168" i="72" s="1"/>
  <c r="K71" i="73"/>
  <c r="K72" i="73" s="1"/>
  <c r="K73" i="73" s="1"/>
  <c r="K74" i="73" s="1"/>
  <c r="K190" i="69"/>
  <c r="K190" i="73"/>
  <c r="T87" i="45" s="1"/>
  <c r="K179" i="48"/>
  <c r="K180" i="48" s="1"/>
  <c r="K181" i="48" s="1"/>
  <c r="K182" i="48" s="1"/>
  <c r="K71" i="48"/>
  <c r="K72" i="48" s="1"/>
  <c r="K167" i="48"/>
  <c r="K168" i="48" s="1"/>
  <c r="K190" i="48"/>
  <c r="AK35" i="45" s="1"/>
  <c r="BB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W102" i="45" s="1"/>
  <c r="N190" i="71"/>
  <c r="F87" i="45" s="1"/>
  <c r="N190" i="72"/>
  <c r="AN87" i="45" s="1"/>
  <c r="N143" i="48"/>
  <c r="N144" i="48" s="1"/>
  <c r="N23" i="48"/>
  <c r="N188" i="48"/>
  <c r="AN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T188" i="71"/>
  <c r="J85" i="45" s="1"/>
  <c r="T188" i="73"/>
  <c r="AA85" i="45" s="1"/>
  <c r="T190" i="69"/>
  <c r="AR102" i="45" s="1"/>
  <c r="T190" i="72"/>
  <c r="AR87" i="45" s="1"/>
  <c r="T188" i="48"/>
  <c r="AR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M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V102" i="45" s="1"/>
  <c r="M179" i="48"/>
  <c r="M180" i="48" s="1"/>
  <c r="M181" i="48" s="1"/>
  <c r="M182" i="48" s="1"/>
  <c r="M131" i="48"/>
  <c r="M132" i="48" s="1"/>
  <c r="M59" i="48"/>
  <c r="M60" i="48" s="1"/>
  <c r="M61" i="48" s="1"/>
  <c r="M190" i="48"/>
  <c r="AM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188" i="69"/>
  <c r="AU100" i="45" s="1"/>
  <c r="W109" i="71"/>
  <c r="W110" i="71" s="1"/>
  <c r="W188" i="73"/>
  <c r="AD85" i="45" s="1"/>
  <c r="W188" i="48"/>
  <c r="AU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Y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Y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L100" i="45" s="1"/>
  <c r="L23" i="69"/>
  <c r="L24" i="69" s="1"/>
  <c r="L25" i="69" s="1"/>
  <c r="L26" i="69" s="1"/>
  <c r="L107" i="70"/>
  <c r="L108" i="70" s="1"/>
  <c r="L109" i="70" s="1"/>
  <c r="L110" i="70" s="1"/>
  <c r="L23" i="72"/>
  <c r="L24" i="72" s="1"/>
  <c r="L25" i="72" s="1"/>
  <c r="L188" i="72"/>
  <c r="AL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U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BI19" i="45"/>
  <c r="BI68" i="45"/>
  <c r="BD16" i="45"/>
  <c r="BB50" i="45"/>
  <c r="BF16" i="45"/>
  <c r="BD66" i="45"/>
  <c r="BB69" i="45"/>
  <c r="BB67" i="45"/>
  <c r="BC20" i="45"/>
  <c r="BD65" i="45"/>
  <c r="BE50" i="45"/>
  <c r="BG16" i="45"/>
  <c r="BC68" i="45"/>
  <c r="BG53" i="45"/>
  <c r="BH53" i="45"/>
  <c r="BD50" i="45"/>
  <c r="BF50" i="45"/>
  <c r="BG50" i="45"/>
  <c r="BC50" i="45"/>
  <c r="BD53" i="45"/>
  <c r="BE16" i="45"/>
  <c r="BD19" i="45"/>
  <c r="BC18" i="45"/>
  <c r="BC16" i="45"/>
  <c r="BG19" i="45"/>
  <c r="BH16" i="45"/>
  <c r="BH19" i="45"/>
  <c r="BB16" i="45"/>
  <c r="BF18" i="45"/>
  <c r="BB65" i="45"/>
  <c r="BB66" i="45"/>
  <c r="BF68" i="45"/>
  <c r="G60" i="52"/>
  <c r="G61" i="52" s="1"/>
  <c r="G62" i="52" s="1"/>
  <c r="P36" i="52"/>
  <c r="P37" i="52" s="1"/>
  <c r="P38" i="52" s="1"/>
  <c r="K72" i="52"/>
  <c r="K73" i="52" s="1"/>
  <c r="K74" i="52" s="1"/>
  <c r="H144" i="52"/>
  <c r="H145" i="52" s="1"/>
  <c r="BH65" i="45"/>
  <c r="G156" i="52"/>
  <c r="G157" i="52" s="1"/>
  <c r="G158" i="52" s="1"/>
  <c r="BE68" i="45"/>
  <c r="G36" i="52"/>
  <c r="G37" i="52" s="1"/>
  <c r="G38" i="52" s="1"/>
  <c r="BC65" i="45"/>
  <c r="G120" i="52"/>
  <c r="G121" i="52" s="1"/>
  <c r="G122" i="52" s="1"/>
  <c r="BE65" i="45"/>
  <c r="G108" i="52"/>
  <c r="BB68" i="45"/>
  <c r="BF69" i="45"/>
  <c r="BG66" i="45"/>
  <c r="R108" i="52"/>
  <c r="R109" i="52" s="1"/>
  <c r="R110" i="52" s="1"/>
  <c r="BG65" i="45"/>
  <c r="BG68" i="45"/>
  <c r="BE66" i="45"/>
  <c r="BH68" i="45"/>
  <c r="BC66" i="45"/>
  <c r="BD68" i="45"/>
  <c r="P60" i="52"/>
  <c r="P61" i="52" s="1"/>
  <c r="P62" i="52" s="1"/>
  <c r="K156" i="52"/>
  <c r="Q96" i="52"/>
  <c r="Q97" i="52" s="1"/>
  <c r="Q98" i="52" s="1"/>
  <c r="BF65" i="45"/>
  <c r="BF66" i="45"/>
  <c r="BF67" i="45"/>
  <c r="BH66" i="45"/>
  <c r="Q24" i="57"/>
  <c r="Q25" i="57" s="1"/>
  <c r="BF62" i="45"/>
  <c r="G49" i="57"/>
  <c r="G50" i="57" s="1"/>
  <c r="I60" i="56"/>
  <c r="I61" i="56" s="1"/>
  <c r="BG28" i="45"/>
  <c r="L190" i="58"/>
  <c r="U54" i="45" s="1"/>
  <c r="K190" i="58"/>
  <c r="T54" i="45" s="1"/>
  <c r="M48" i="57"/>
  <c r="M49" i="57" s="1"/>
  <c r="M50" i="57" s="1"/>
  <c r="L180" i="57"/>
  <c r="L181" i="57" s="1"/>
  <c r="L182" i="57" s="1"/>
  <c r="H190" i="57"/>
  <c r="P190" i="57"/>
  <c r="G190" i="57"/>
  <c r="P188" i="57"/>
  <c r="H168" i="57"/>
  <c r="H169" i="57" s="1"/>
  <c r="H170" i="57" s="1"/>
  <c r="K23" i="57"/>
  <c r="K24" i="57" s="1"/>
  <c r="K143" i="57"/>
  <c r="K144" i="57" s="1"/>
  <c r="K145" i="57" s="1"/>
  <c r="I72" i="57"/>
  <c r="I73" i="57" s="1"/>
  <c r="S96" i="59"/>
  <c r="S97" i="59" s="1"/>
  <c r="S98" i="59" s="1"/>
  <c r="M188" i="59"/>
  <c r="AM18" i="45" s="1"/>
  <c r="I168" i="59"/>
  <c r="I169" i="59"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S97" i="49" s="1"/>
  <c r="S98" i="49" s="1"/>
  <c r="I84" i="49"/>
  <c r="I85" i="49" s="1"/>
  <c r="I86" i="49" s="1"/>
  <c r="S72" i="51"/>
  <c r="S73" i="51" s="1"/>
  <c r="S74" i="51" s="1"/>
  <c r="I132" i="51"/>
  <c r="I133" i="51" s="1"/>
  <c r="I134" i="51" s="1"/>
  <c r="BG62" i="45"/>
  <c r="BH28" i="45"/>
  <c r="BH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H25" i="58" s="1"/>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24" i="53"/>
  <c r="S25" i="53" s="1"/>
  <c r="P180" i="58"/>
  <c r="P181" i="58" s="1"/>
  <c r="P182" i="58"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V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Z70" i="45" s="1"/>
  <c r="S156" i="49"/>
  <c r="S157" i="49" s="1"/>
  <c r="S158" i="49" s="1"/>
  <c r="S144" i="49"/>
  <c r="S145" i="49" s="1"/>
  <c r="S144" i="53"/>
  <c r="S145" i="53" s="1"/>
  <c r="S156" i="53"/>
  <c r="S157" i="53" s="1"/>
  <c r="S48" i="53"/>
  <c r="S48" i="39"/>
  <c r="S49" i="39" s="1"/>
  <c r="S191" i="49"/>
  <c r="Z36" i="45" s="1"/>
  <c r="S120" i="49"/>
  <c r="S121" i="49" s="1"/>
  <c r="S96" i="53"/>
  <c r="S156" i="39"/>
  <c r="S157" i="39" s="1"/>
  <c r="S191" i="52"/>
  <c r="AQ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97" i="55" s="1"/>
  <c r="S98" i="55" s="1"/>
  <c r="S188" i="53"/>
  <c r="Z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I48" i="56"/>
  <c r="I49" i="56" s="1"/>
  <c r="I50" i="56" s="1"/>
  <c r="M84" i="55"/>
  <c r="M85" i="55" s="1"/>
  <c r="M86" i="55" s="1"/>
  <c r="M83" i="52"/>
  <c r="M84" i="52" s="1"/>
  <c r="I108" i="56"/>
  <c r="I109" i="56" s="1"/>
  <c r="I110" i="56" s="1"/>
  <c r="K119" i="58"/>
  <c r="K120" i="58" s="1"/>
  <c r="M48" i="49"/>
  <c r="M49" i="49" s="1"/>
  <c r="M50" i="49" s="1"/>
  <c r="S120" i="59"/>
  <c r="S121" i="59" s="1"/>
  <c r="S122" i="59" s="1"/>
  <c r="M132" i="55"/>
  <c r="M133" i="55" s="1"/>
  <c r="M144" i="60"/>
  <c r="M145" i="60" s="1"/>
  <c r="L95" i="58"/>
  <c r="L96" i="58" s="1"/>
  <c r="L97" i="58" s="1"/>
  <c r="L98" i="58" s="1"/>
  <c r="R37" i="56"/>
  <c r="R38" i="56" s="1"/>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121" i="53" s="1"/>
  <c r="I122" i="53" s="1"/>
  <c r="I48" i="49"/>
  <c r="I49" i="49" s="1"/>
  <c r="J24" i="51"/>
  <c r="J25" i="51"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T20" i="45" s="1"/>
  <c r="G60" i="57"/>
  <c r="G61" i="57" s="1"/>
  <c r="G62" i="57" s="1"/>
  <c r="M188" i="51"/>
  <c r="E67" i="45" s="1"/>
  <c r="M120" i="39"/>
  <c r="M121" i="39" s="1"/>
  <c r="M122" i="39" s="1"/>
  <c r="M108" i="49"/>
  <c r="M109" i="49" s="1"/>
  <c r="M110" i="49" s="1"/>
  <c r="H96" i="57"/>
  <c r="H97" i="57" s="1"/>
  <c r="H98" i="57" s="1"/>
  <c r="I35" i="49"/>
  <c r="I36" i="49" s="1"/>
  <c r="U85" i="57"/>
  <c r="U86" i="57" s="1"/>
  <c r="Q131" i="57"/>
  <c r="Q132" i="57" s="1"/>
  <c r="Q133" i="57" s="1"/>
  <c r="Q134" i="57" s="1"/>
  <c r="Q188" i="57"/>
  <c r="X18" i="45" s="1"/>
  <c r="T188" i="59"/>
  <c r="AR18" i="45" s="1"/>
  <c r="S190" i="39"/>
  <c r="I35" i="45" s="1"/>
  <c r="S36" i="56"/>
  <c r="S37" i="56" s="1"/>
  <c r="S38" i="56" s="1"/>
  <c r="S144" i="59"/>
  <c r="S145" i="59" s="1"/>
  <c r="S146" i="59" s="1"/>
  <c r="R84" i="57"/>
  <c r="R85" i="57" s="1"/>
  <c r="R86" i="57" s="1"/>
  <c r="M120" i="51"/>
  <c r="M121" i="51" s="1"/>
  <c r="M122" i="51" s="1"/>
  <c r="M144" i="55"/>
  <c r="M145" i="55" s="1"/>
  <c r="M146" i="55" s="1"/>
  <c r="M120" i="59"/>
  <c r="M121" i="59" s="1"/>
  <c r="I84" i="39"/>
  <c r="I85" i="39" s="1"/>
  <c r="S96" i="60"/>
  <c r="S97" i="60" s="1"/>
  <c r="S98" i="60" s="1"/>
  <c r="M72" i="51"/>
  <c r="M73" i="51" s="1"/>
  <c r="M74" i="51" s="1"/>
  <c r="M84" i="39"/>
  <c r="M85" i="39" s="1"/>
  <c r="I168" i="57"/>
  <c r="I169" i="57" s="1"/>
  <c r="I170" i="57" s="1"/>
  <c r="S60" i="55"/>
  <c r="S61" i="55" s="1"/>
  <c r="S62" i="55" s="1"/>
  <c r="S156" i="55"/>
  <c r="S157" i="55" s="1"/>
  <c r="S158" i="55" s="1"/>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T18" i="45" s="1"/>
  <c r="M60" i="39"/>
  <c r="M61" i="39" s="1"/>
  <c r="M62" i="39" s="1"/>
  <c r="M190" i="52"/>
  <c r="AM69" i="45" s="1"/>
  <c r="M180" i="39"/>
  <c r="M181" i="39" s="1"/>
  <c r="S188" i="39"/>
  <c r="I33" i="45" s="1"/>
  <c r="S190" i="56"/>
  <c r="I54" i="45" s="1"/>
  <c r="S190" i="58"/>
  <c r="Z54" i="45" s="1"/>
  <c r="S190" i="49"/>
  <c r="Z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Z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Q69" i="45" s="1"/>
  <c r="S188" i="49"/>
  <c r="Z33" i="45" s="1"/>
  <c r="S190" i="60"/>
  <c r="AQ54" i="45" s="1"/>
  <c r="R48" i="58"/>
  <c r="R49" i="58" s="1"/>
  <c r="R50" i="58" s="1"/>
  <c r="S36" i="57"/>
  <c r="S37" i="57" s="1"/>
  <c r="S38" i="57" s="1"/>
  <c r="R59" i="58"/>
  <c r="R60" i="58" s="1"/>
  <c r="R61" i="58" s="1"/>
  <c r="R62" i="58" s="1"/>
  <c r="S167" i="59"/>
  <c r="S168" i="59" s="1"/>
  <c r="S95" i="58"/>
  <c r="S96" i="58" s="1"/>
  <c r="S190" i="51"/>
  <c r="I69" i="45" s="1"/>
  <c r="S190" i="53"/>
  <c r="Z69" i="45" s="1"/>
  <c r="S190" i="59"/>
  <c r="AQ20" i="45" s="1"/>
  <c r="S84" i="60"/>
  <c r="S85" i="60" s="1"/>
  <c r="S86" i="60" s="1"/>
  <c r="R132" i="58"/>
  <c r="R133" i="58" s="1"/>
  <c r="R134" i="58" s="1"/>
  <c r="S191" i="56"/>
  <c r="I55" i="45" s="1"/>
  <c r="S84" i="57"/>
  <c r="S85" i="57" s="1"/>
  <c r="S86" i="57" s="1"/>
  <c r="S24" i="59"/>
  <c r="S25" i="59" s="1"/>
  <c r="S191" i="55"/>
  <c r="I21" i="45" s="1"/>
  <c r="S24" i="55"/>
  <c r="S25" i="55" s="1"/>
  <c r="R144" i="55"/>
  <c r="R145" i="55" s="1"/>
  <c r="R146" i="55" s="1"/>
  <c r="R181" i="55"/>
  <c r="R182" i="55"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Y21" i="45" s="1"/>
  <c r="R191" i="60"/>
  <c r="AP55" i="45" s="1"/>
  <c r="R120" i="59"/>
  <c r="R121" i="59" s="1"/>
  <c r="R122" i="59" s="1"/>
  <c r="R60" i="59"/>
  <c r="R61" i="59" s="1"/>
  <c r="R62" i="59" s="1"/>
  <c r="R121" i="52"/>
  <c r="R122" i="52" s="1"/>
  <c r="R181" i="52"/>
  <c r="R182" i="52" s="1"/>
  <c r="R73" i="52"/>
  <c r="R74" i="52" s="1"/>
  <c r="R61" i="52"/>
  <c r="R62" i="52" s="1"/>
  <c r="R49" i="52"/>
  <c r="R191" i="51"/>
  <c r="H70" i="45" s="1"/>
  <c r="R50" i="39"/>
  <c r="R191" i="49"/>
  <c r="Y36" i="45" s="1"/>
  <c r="R170" i="39"/>
  <c r="R49" i="49"/>
  <c r="R50" i="49" s="1"/>
  <c r="R37" i="51"/>
  <c r="R38" i="51" s="1"/>
  <c r="R61" i="49"/>
  <c r="R62" i="49" s="1"/>
  <c r="R37" i="49"/>
  <c r="R38" i="49" s="1"/>
  <c r="R145" i="51"/>
  <c r="R146" i="51" s="1"/>
  <c r="R169" i="51"/>
  <c r="R170" i="51" s="1"/>
  <c r="R157" i="39"/>
  <c r="R158" i="39" s="1"/>
  <c r="R191" i="53"/>
  <c r="Y70" i="45" s="1"/>
  <c r="R120" i="39"/>
  <c r="R121" i="39" s="1"/>
  <c r="R110" i="51"/>
  <c r="R74" i="39"/>
  <c r="R191" i="39"/>
  <c r="H36" i="45" s="1"/>
  <c r="R25" i="53"/>
  <c r="R26" i="53" s="1"/>
  <c r="R96" i="39"/>
  <c r="R97" i="39" s="1"/>
  <c r="R182" i="53"/>
  <c r="R48" i="51"/>
  <c r="R49" i="51" s="1"/>
  <c r="R50" i="51" s="1"/>
  <c r="R48" i="53"/>
  <c r="R49" i="53" s="1"/>
  <c r="R24" i="49"/>
  <c r="R24" i="51"/>
  <c r="R144" i="39"/>
  <c r="R145" i="39" s="1"/>
  <c r="R145" i="49"/>
  <c r="R146" i="49" s="1"/>
  <c r="R169" i="53"/>
  <c r="R170" i="53" s="1"/>
  <c r="R109" i="49"/>
  <c r="R110" i="49" s="1"/>
  <c r="R145" i="53"/>
  <c r="R146" i="53" s="1"/>
  <c r="R157" i="49"/>
  <c r="R158" i="49" s="1"/>
  <c r="R134" i="53"/>
  <c r="R156" i="53"/>
  <c r="R157" i="53" s="1"/>
  <c r="R84" i="49"/>
  <c r="R85" i="49" s="1"/>
  <c r="R96" i="53"/>
  <c r="R97" i="53" s="1"/>
  <c r="R109" i="57"/>
  <c r="R110" i="57" s="1"/>
  <c r="R25" i="60"/>
  <c r="R26" i="60" s="1"/>
  <c r="R49" i="59"/>
  <c r="R50" i="59"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U52" i="45" s="1"/>
  <c r="M96" i="53"/>
  <c r="M97" i="53" s="1"/>
  <c r="M98" i="53" s="1"/>
  <c r="M190" i="53"/>
  <c r="V69" i="45" s="1"/>
  <c r="M84" i="56"/>
  <c r="M85" i="56" s="1"/>
  <c r="I144" i="53"/>
  <c r="I145" i="53" s="1"/>
  <c r="I146" i="53" s="1"/>
  <c r="I180" i="59"/>
  <c r="I181" i="59" s="1"/>
  <c r="I182" i="59" s="1"/>
  <c r="P60" i="58"/>
  <c r="P61" i="58" s="1"/>
  <c r="P62" i="58" s="1"/>
  <c r="L190" i="57"/>
  <c r="U20" i="45" s="1"/>
  <c r="R190" i="57"/>
  <c r="Y20" i="45" s="1"/>
  <c r="R157" i="59"/>
  <c r="R158" i="59" s="1"/>
  <c r="R145" i="56"/>
  <c r="R146" i="56" s="1"/>
  <c r="G71" i="58"/>
  <c r="G72" i="58" s="1"/>
  <c r="G188" i="58"/>
  <c r="I23" i="53"/>
  <c r="I24" i="53" s="1"/>
  <c r="I188" i="53"/>
  <c r="I188" i="39"/>
  <c r="I190" i="57"/>
  <c r="M23" i="60"/>
  <c r="M24" i="60" s="1"/>
  <c r="M188" i="60"/>
  <c r="AM52" i="45" s="1"/>
  <c r="I119" i="59"/>
  <c r="I120" i="59" s="1"/>
  <c r="M107" i="59"/>
  <c r="M108" i="59" s="1"/>
  <c r="M109" i="59" s="1"/>
  <c r="M110" i="59" s="1"/>
  <c r="M188" i="57"/>
  <c r="V18" i="45" s="1"/>
  <c r="M23" i="57"/>
  <c r="M24" i="57" s="1"/>
  <c r="M59" i="58"/>
  <c r="M60" i="58" s="1"/>
  <c r="M61" i="58" s="1"/>
  <c r="M62" i="58" s="1"/>
  <c r="M188" i="58"/>
  <c r="V52" i="45" s="1"/>
  <c r="M190" i="57"/>
  <c r="V20" i="45" s="1"/>
  <c r="I188" i="60"/>
  <c r="I190" i="55"/>
  <c r="I188" i="56"/>
  <c r="I35" i="56"/>
  <c r="I36" i="56" s="1"/>
  <c r="I190" i="60"/>
  <c r="H190" i="58"/>
  <c r="M188" i="53"/>
  <c r="V67" i="45" s="1"/>
  <c r="M23" i="53"/>
  <c r="M24" i="53" s="1"/>
  <c r="I188" i="49"/>
  <c r="I95" i="49"/>
  <c r="I96" i="49" s="1"/>
  <c r="I47" i="55"/>
  <c r="I48" i="55" s="1"/>
  <c r="I188" i="55"/>
  <c r="I167" i="53"/>
  <c r="I168" i="53" s="1"/>
  <c r="I190" i="53"/>
  <c r="H71" i="57"/>
  <c r="H72" i="57" s="1"/>
  <c r="H188" i="57"/>
  <c r="P190" i="58"/>
  <c r="K188" i="58"/>
  <c r="T52" i="45" s="1"/>
  <c r="G190" i="58"/>
  <c r="G48" i="58"/>
  <c r="G49" i="58" s="1"/>
  <c r="G50" i="58" s="1"/>
  <c r="M108" i="51"/>
  <c r="M109" i="51" s="1"/>
  <c r="M188" i="52"/>
  <c r="AM67" i="45" s="1"/>
  <c r="M47" i="52"/>
  <c r="M95" i="49"/>
  <c r="M96" i="49" s="1"/>
  <c r="M97" i="49" s="1"/>
  <c r="M188" i="49"/>
  <c r="V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H84" i="58"/>
  <c r="H85" i="58" s="1"/>
  <c r="H86" i="58" s="1"/>
  <c r="I120" i="55"/>
  <c r="I121" i="55" s="1"/>
  <c r="M132" i="39"/>
  <c r="M133" i="39" s="1"/>
  <c r="M168" i="55"/>
  <c r="M169" i="55" s="1"/>
  <c r="M170" i="55" s="1"/>
  <c r="M72" i="56"/>
  <c r="M73" i="56" s="1"/>
  <c r="M120" i="53"/>
  <c r="M121" i="53" s="1"/>
  <c r="M122" i="53" s="1"/>
  <c r="Q108" i="57"/>
  <c r="Q109" i="57" s="1"/>
  <c r="Q110" i="57" s="1"/>
  <c r="I190" i="49"/>
  <c r="R25" i="55"/>
  <c r="R133" i="56"/>
  <c r="R134" i="56" s="1"/>
  <c r="M190" i="39"/>
  <c r="E35" i="45" s="1"/>
  <c r="R181" i="56"/>
  <c r="R182" i="56" s="1"/>
  <c r="R37" i="59"/>
  <c r="R38" i="59" s="1"/>
  <c r="R121" i="56"/>
  <c r="R122" i="56" s="1"/>
  <c r="J72" i="60"/>
  <c r="J73" i="60" s="1"/>
  <c r="J74" i="60" s="1"/>
  <c r="R190" i="58"/>
  <c r="Y54" i="45" s="1"/>
  <c r="BF28" i="45"/>
  <c r="BC28" i="45"/>
  <c r="Q61" i="56"/>
  <c r="Q62" i="56" s="1"/>
  <c r="Q157" i="57"/>
  <c r="Q158" i="57" s="1"/>
  <c r="BC62" i="45"/>
  <c r="Q145" i="59"/>
  <c r="Q146" i="59" s="1"/>
  <c r="Q180" i="56"/>
  <c r="Q181" i="56" s="1"/>
  <c r="Q182" i="56" s="1"/>
  <c r="Q97" i="58"/>
  <c r="Q98" i="58" s="1"/>
  <c r="Q37" i="56"/>
  <c r="Q38" i="56"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M20" i="45" s="1"/>
  <c r="M190" i="60"/>
  <c r="AM54" i="45" s="1"/>
  <c r="M190" i="49"/>
  <c r="V35" i="45" s="1"/>
  <c r="P188" i="58"/>
  <c r="I144" i="59"/>
  <c r="I145" i="59" s="1"/>
  <c r="Q190" i="57"/>
  <c r="X20" i="45" s="1"/>
  <c r="I144" i="60"/>
  <c r="I145" i="60" s="1"/>
  <c r="I146" i="60" s="1"/>
  <c r="Q156" i="58"/>
  <c r="Q157" i="58" s="1"/>
  <c r="Q158" i="58" s="1"/>
  <c r="Q96" i="57"/>
  <c r="Q97" i="57" s="1"/>
  <c r="Q98" i="57" s="1"/>
  <c r="J60" i="57"/>
  <c r="J61" i="57" s="1"/>
  <c r="J62" i="57" s="1"/>
  <c r="Q36" i="58"/>
  <c r="Q37" i="58" s="1"/>
  <c r="Q38" i="58" s="1"/>
  <c r="Q73" i="60"/>
  <c r="Q74" i="60" s="1"/>
  <c r="Q48" i="58"/>
  <c r="Q71" i="57"/>
  <c r="Q72" i="57" s="1"/>
  <c r="I156" i="60"/>
  <c r="I157" i="60" s="1"/>
  <c r="M120" i="57"/>
  <c r="M121" i="57" s="1"/>
  <c r="M122" i="57" s="1"/>
  <c r="N48" i="53"/>
  <c r="N49" i="53" s="1"/>
  <c r="J168" i="49"/>
  <c r="J169" i="49" s="1"/>
  <c r="J48" i="53"/>
  <c r="J49" i="53" s="1"/>
  <c r="J50" i="53" s="1"/>
  <c r="Q158" i="56"/>
  <c r="Q190" i="58"/>
  <c r="X54" i="45" s="1"/>
  <c r="Q122" i="59"/>
  <c r="Q134" i="56"/>
  <c r="Q145" i="56"/>
  <c r="Q146" i="56" s="1"/>
  <c r="Q191" i="59"/>
  <c r="AO21" i="45"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73" i="55"/>
  <c r="Q74" i="55" s="1"/>
  <c r="Q37" i="55"/>
  <c r="Q38" i="55" s="1"/>
  <c r="Q97" i="56"/>
  <c r="Q98" i="56" s="1"/>
  <c r="Q109" i="56"/>
  <c r="Q110" i="56" s="1"/>
  <c r="Q169" i="59"/>
  <c r="Q170" i="59" s="1"/>
  <c r="Q50" i="60"/>
  <c r="Q167" i="58"/>
  <c r="Q191" i="58" s="1"/>
  <c r="X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55"/>
  <c r="G21" i="45" s="1"/>
  <c r="Q60" i="59"/>
  <c r="Q192" i="59" s="1"/>
  <c r="AO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X36" i="45" s="1"/>
  <c r="Q191" i="53"/>
  <c r="X70" i="45" s="1"/>
  <c r="Q48" i="53"/>
  <c r="Q25" i="51"/>
  <c r="Q26" i="51" s="1"/>
  <c r="Q191" i="39"/>
  <c r="G36" i="45" s="1"/>
  <c r="Q50" i="39"/>
  <c r="Q97" i="53"/>
  <c r="Q98" i="53" s="1"/>
  <c r="Q73" i="53"/>
  <c r="Q74" i="53" s="1"/>
  <c r="Q133" i="53"/>
  <c r="Q134" i="53" s="1"/>
  <c r="Q84" i="49"/>
  <c r="Q85" i="49" s="1"/>
  <c r="Q109" i="49"/>
  <c r="Q110" i="49" s="1"/>
  <c r="Q73" i="49"/>
  <c r="Q74" i="49" s="1"/>
  <c r="Q191" i="52"/>
  <c r="AO70" i="45" s="1"/>
  <c r="Q168" i="49"/>
  <c r="Q169" i="49" s="1"/>
  <c r="Q170" i="49" s="1"/>
  <c r="Q108" i="53"/>
  <c r="Q109" i="53" s="1"/>
  <c r="Q168" i="53"/>
  <c r="Q169" i="53" s="1"/>
  <c r="Q132" i="49"/>
  <c r="Q133" i="49" s="1"/>
  <c r="Q96" i="49"/>
  <c r="Q146" i="49"/>
  <c r="Q121" i="53"/>
  <c r="Q122" i="53" s="1"/>
  <c r="Q121" i="49"/>
  <c r="Q122" i="49" s="1"/>
  <c r="Q85" i="53"/>
  <c r="Q86" i="53" s="1"/>
  <c r="Q157" i="49"/>
  <c r="Q158" i="49" s="1"/>
  <c r="BB62" i="45"/>
  <c r="BE28" i="45"/>
  <c r="L189" i="57"/>
  <c r="U19" i="45" s="1"/>
  <c r="L133" i="53"/>
  <c r="L134" i="53" s="1"/>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L19" i="45" s="1"/>
  <c r="M109" i="58"/>
  <c r="M110" i="58" s="1"/>
  <c r="H61" i="56"/>
  <c r="H62" i="56" s="1"/>
  <c r="W157" i="60"/>
  <c r="W158" i="60" s="1"/>
  <c r="W181" i="60"/>
  <c r="W182" i="60" s="1"/>
  <c r="W97" i="60"/>
  <c r="W98" i="60" s="1"/>
  <c r="W109" i="60"/>
  <c r="W110" i="60" s="1"/>
  <c r="N167" i="57"/>
  <c r="N168" i="57" s="1"/>
  <c r="N169" i="57" s="1"/>
  <c r="N170"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W35" i="45" s="1"/>
  <c r="N190" i="59"/>
  <c r="AN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37" i="49"/>
  <c r="L38" i="49" s="1"/>
  <c r="G25" i="39"/>
  <c r="G26" i="39" s="1"/>
  <c r="L35" i="59"/>
  <c r="L36" i="59" s="1"/>
  <c r="L37" i="59" s="1"/>
  <c r="P109" i="57"/>
  <c r="P110" i="57" s="1"/>
  <c r="K180" i="60"/>
  <c r="K181" i="60" s="1"/>
  <c r="P97" i="56"/>
  <c r="P98" i="56" s="1"/>
  <c r="P169" i="56"/>
  <c r="P170" i="56" s="1"/>
  <c r="P25" i="39"/>
  <c r="P26" i="39" s="1"/>
  <c r="P25" i="51"/>
  <c r="P26" i="51" s="1"/>
  <c r="P24" i="60"/>
  <c r="P37" i="60"/>
  <c r="P38" i="60" s="1"/>
  <c r="P73" i="52"/>
  <c r="P74" i="52" s="1"/>
  <c r="K121" i="52"/>
  <c r="K122" i="52" s="1"/>
  <c r="H73" i="52"/>
  <c r="H74" i="52" s="1"/>
  <c r="M97" i="52"/>
  <c r="M98" i="52" s="1"/>
  <c r="L97" i="52"/>
  <c r="L98" i="52" s="1"/>
  <c r="I133" i="52"/>
  <c r="I134" i="52" s="1"/>
  <c r="I109" i="52"/>
  <c r="L133" i="52"/>
  <c r="L134" i="52" s="1"/>
  <c r="K181" i="52"/>
  <c r="K182" i="52" s="1"/>
  <c r="I145" i="52"/>
  <c r="I146" i="52" s="1"/>
  <c r="M133" i="52"/>
  <c r="H133" i="52"/>
  <c r="H134" i="52" s="1"/>
  <c r="K109" i="52"/>
  <c r="L25" i="52"/>
  <c r="L26" i="52" s="1"/>
  <c r="P25" i="52"/>
  <c r="H121" i="52"/>
  <c r="H122" i="52" s="1"/>
  <c r="G191" i="55"/>
  <c r="N107" i="56"/>
  <c r="N108" i="56" s="1"/>
  <c r="N131" i="55"/>
  <c r="N132" i="55" s="1"/>
  <c r="N133" i="55" s="1"/>
  <c r="N134" i="55" s="1"/>
  <c r="N119" i="55"/>
  <c r="N120" i="55" s="1"/>
  <c r="W85" i="59"/>
  <c r="W86" i="59" s="1"/>
  <c r="W97" i="59"/>
  <c r="W98" i="59" s="1"/>
  <c r="N179" i="59"/>
  <c r="N180" i="59" s="1"/>
  <c r="N181" i="59" s="1"/>
  <c r="N83" i="60"/>
  <c r="N84" i="60" s="1"/>
  <c r="N85" i="60" s="1"/>
  <c r="W37" i="59"/>
  <c r="W38" i="59" s="1"/>
  <c r="S73" i="59"/>
  <c r="S74" i="59" s="1"/>
  <c r="W121" i="59"/>
  <c r="W122" i="59" s="1"/>
  <c r="W73" i="59"/>
  <c r="W74"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37" i="39"/>
  <c r="H38" i="39" s="1"/>
  <c r="N48" i="49"/>
  <c r="N49" i="49" s="1"/>
  <c r="N50" i="49" s="1"/>
  <c r="N189" i="60"/>
  <c r="AN53" i="45" s="1"/>
  <c r="M133" i="58"/>
  <c r="M134" i="58" s="1"/>
  <c r="L189" i="60"/>
  <c r="AL53" i="45" s="1"/>
  <c r="L189" i="56"/>
  <c r="D53" i="45" s="1"/>
  <c r="L189" i="55"/>
  <c r="D19" i="45" s="1"/>
  <c r="L189" i="58"/>
  <c r="U53" i="45" s="1"/>
  <c r="N189" i="59"/>
  <c r="AN19" i="45" s="1"/>
  <c r="N189" i="56"/>
  <c r="F53" i="45" s="1"/>
  <c r="N189" i="55"/>
  <c r="F19" i="45" s="1"/>
  <c r="N189" i="58"/>
  <c r="W53" i="45" s="1"/>
  <c r="P110" i="55"/>
  <c r="P132" i="55"/>
  <c r="P133" i="55" s="1"/>
  <c r="K72" i="57"/>
  <c r="K73" i="57" s="1"/>
  <c r="K74" i="57" s="1"/>
  <c r="L133" i="59"/>
  <c r="L134" i="59" s="1"/>
  <c r="K156" i="55"/>
  <c r="K157" i="55" s="1"/>
  <c r="K158" i="55" s="1"/>
  <c r="K85" i="52"/>
  <c r="P181" i="53"/>
  <c r="P182" i="53" s="1"/>
  <c r="P181" i="39"/>
  <c r="P182" i="39" s="1"/>
  <c r="N167" i="55"/>
  <c r="N168" i="55" s="1"/>
  <c r="N189" i="57"/>
  <c r="W19" i="45" s="1"/>
  <c r="L49" i="39"/>
  <c r="L50" i="39" s="1"/>
  <c r="L181" i="39"/>
  <c r="L182" i="39" s="1"/>
  <c r="K61" i="52"/>
  <c r="L85" i="53"/>
  <c r="L86" i="53" s="1"/>
  <c r="J48" i="49"/>
  <c r="J49" i="49" s="1"/>
  <c r="J50" i="49" s="1"/>
  <c r="M144" i="49"/>
  <c r="J96" i="39"/>
  <c r="J97" i="39" s="1"/>
  <c r="L121" i="57"/>
  <c r="L122" i="57" s="1"/>
  <c r="N120" i="49"/>
  <c r="N121" i="49" s="1"/>
  <c r="N122" i="49" s="1"/>
  <c r="P86" i="55"/>
  <c r="P73" i="56"/>
  <c r="P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M132" i="53"/>
  <c r="M133" i="53" s="1"/>
  <c r="M134" i="53" s="1"/>
  <c r="I96" i="59"/>
  <c r="I97" i="59" s="1"/>
  <c r="K181" i="39"/>
  <c r="K182" i="39" s="1"/>
  <c r="L50" i="59"/>
  <c r="H169" i="49"/>
  <c r="H170" i="49" s="1"/>
  <c r="H73" i="39"/>
  <c r="H74" i="39" s="1"/>
  <c r="L96" i="39"/>
  <c r="L97" i="39" s="1"/>
  <c r="L98" i="39" s="1"/>
  <c r="M120" i="58"/>
  <c r="G132" i="58"/>
  <c r="G133" i="58" s="1"/>
  <c r="G134" i="58" s="1"/>
  <c r="G96" i="59"/>
  <c r="G97" i="59" s="1"/>
  <c r="J84" i="53"/>
  <c r="K132" i="39"/>
  <c r="K133" i="39" s="1"/>
  <c r="K134" i="39" s="1"/>
  <c r="G191" i="52"/>
  <c r="G191" i="39"/>
  <c r="G108" i="39"/>
  <c r="G109" i="39" s="1"/>
  <c r="G50"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L96" i="60"/>
  <c r="L97" i="60" s="1"/>
  <c r="L98" i="60" s="1"/>
  <c r="H134" i="60"/>
  <c r="L86" i="60"/>
  <c r="L120" i="60"/>
  <c r="L121" i="60" s="1"/>
  <c r="K38" i="60"/>
  <c r="H60" i="60"/>
  <c r="H61" i="60" s="1"/>
  <c r="H62" i="60" s="1"/>
  <c r="G110" i="60"/>
  <c r="N96" i="60"/>
  <c r="N97" i="60" s="1"/>
  <c r="N98" i="60" s="1"/>
  <c r="H180" i="60"/>
  <c r="H181" i="60" s="1"/>
  <c r="H182" i="60" s="1"/>
  <c r="L74"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74" i="60"/>
  <c r="H24" i="60"/>
  <c r="H25" i="60" s="1"/>
  <c r="H26" i="60" s="1"/>
  <c r="L60" i="60"/>
  <c r="L61" i="60" s="1"/>
  <c r="L62" i="60" s="1"/>
  <c r="H96" i="60"/>
  <c r="H97" i="60" s="1"/>
  <c r="P191" i="60"/>
  <c r="I48" i="60"/>
  <c r="I49" i="60" s="1"/>
  <c r="N108" i="60"/>
  <c r="N109" i="60" s="1"/>
  <c r="L36" i="60"/>
  <c r="I168" i="60"/>
  <c r="I169" i="60" s="1"/>
  <c r="L180" i="60"/>
  <c r="L181" i="60" s="1"/>
  <c r="M60" i="60"/>
  <c r="M61" i="60" s="1"/>
  <c r="P50" i="60"/>
  <c r="G26" i="60"/>
  <c r="P146" i="60"/>
  <c r="P62" i="60"/>
  <c r="G146" i="60"/>
  <c r="G180" i="60"/>
  <c r="G181" i="60" s="1"/>
  <c r="G156" i="60"/>
  <c r="G157" i="60" s="1"/>
  <c r="G121" i="60"/>
  <c r="G122" i="60" s="1"/>
  <c r="G72" i="60"/>
  <c r="G73" i="60" s="1"/>
  <c r="G74" i="60" s="1"/>
  <c r="I191" i="60"/>
  <c r="G50" i="60"/>
  <c r="G98" i="60"/>
  <c r="K144" i="59"/>
  <c r="K145" i="59" s="1"/>
  <c r="K120" i="59"/>
  <c r="J108" i="59"/>
  <c r="G62" i="59"/>
  <c r="G182"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G156" i="59"/>
  <c r="G157" i="59" s="1"/>
  <c r="G158" i="59" s="1"/>
  <c r="M96" i="59"/>
  <c r="M97"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K145" i="52"/>
  <c r="G97" i="52"/>
  <c r="H25" i="52"/>
  <c r="H26" i="52" s="1"/>
  <c r="I73" i="52"/>
  <c r="L157" i="52"/>
  <c r="G145" i="52"/>
  <c r="G146" i="52" s="1"/>
  <c r="L49" i="52"/>
  <c r="K25" i="52"/>
  <c r="I169" i="52"/>
  <c r="G73" i="52"/>
  <c r="G74" i="52" s="1"/>
  <c r="G133" i="52"/>
  <c r="K158" i="57"/>
  <c r="P25" i="59"/>
  <c r="P26" i="59" s="1"/>
  <c r="P37" i="57"/>
  <c r="P38" i="57" s="1"/>
  <c r="K146" i="49"/>
  <c r="G121" i="51"/>
  <c r="G122" i="51" s="1"/>
  <c r="K73" i="51"/>
  <c r="K74" i="51" s="1"/>
  <c r="G62" i="51"/>
  <c r="I170" i="58"/>
  <c r="H49" i="57"/>
  <c r="H50"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G134" i="53"/>
  <c r="G74" i="49"/>
  <c r="H85" i="49"/>
  <c r="H86" i="49" s="1"/>
  <c r="L49" i="51"/>
  <c r="L50" i="51" s="1"/>
  <c r="L181" i="51"/>
  <c r="L182" i="51" s="1"/>
  <c r="L158" i="51"/>
  <c r="L85" i="51"/>
  <c r="L86" i="51" s="1"/>
  <c r="L169" i="39"/>
  <c r="L170" i="39" s="1"/>
  <c r="M169" i="58"/>
  <c r="M170" i="58" s="1"/>
  <c r="K158" i="39"/>
  <c r="G145" i="39"/>
  <c r="G146" i="39" s="1"/>
  <c r="G49" i="39"/>
  <c r="G50" i="39" s="1"/>
  <c r="L26" i="39"/>
  <c r="P73" i="57"/>
  <c r="P74" i="57" s="1"/>
  <c r="P181" i="59"/>
  <c r="P182" i="59" s="1"/>
  <c r="P133" i="57"/>
  <c r="P134" i="57" s="1"/>
  <c r="P85" i="59"/>
  <c r="P86" i="59" s="1"/>
  <c r="G170" i="49"/>
  <c r="L50" i="53"/>
  <c r="K146" i="51"/>
  <c r="L121" i="49"/>
  <c r="L122" i="49" s="1"/>
  <c r="H182" i="51"/>
  <c r="H169" i="53"/>
  <c r="H170" i="53" s="1"/>
  <c r="G169" i="51"/>
  <c r="G170" i="51" s="1"/>
  <c r="K121" i="51"/>
  <c r="K122" i="51" s="1"/>
  <c r="K97" i="51"/>
  <c r="K98" i="51" s="1"/>
  <c r="L122" i="39"/>
  <c r="H74" i="55"/>
  <c r="G146" i="55"/>
  <c r="G62" i="55"/>
  <c r="H110" i="56"/>
  <c r="G62" i="56"/>
  <c r="L74" i="55"/>
  <c r="G110" i="56"/>
  <c r="K62" i="56"/>
  <c r="G50" i="55"/>
  <c r="G158" i="56"/>
  <c r="G121" i="57"/>
  <c r="G122" i="57" s="1"/>
  <c r="K25" i="51"/>
  <c r="K26" i="51" s="1"/>
  <c r="K145" i="56"/>
  <c r="K146" i="56" s="1"/>
  <c r="K121" i="56"/>
  <c r="K122" i="56" s="1"/>
  <c r="N36" i="53"/>
  <c r="N37" i="53" s="1"/>
  <c r="N38" i="53" s="1"/>
  <c r="J36" i="53"/>
  <c r="H145" i="56"/>
  <c r="H146" i="56" s="1"/>
  <c r="N24" i="49"/>
  <c r="G61" i="39"/>
  <c r="G62" i="39" s="1"/>
  <c r="L61" i="58"/>
  <c r="L181" i="55"/>
  <c r="L182" i="55" s="1"/>
  <c r="N156" i="49"/>
  <c r="N157" i="49" s="1"/>
  <c r="N158" i="49" s="1"/>
  <c r="J156" i="51"/>
  <c r="K38" i="53"/>
  <c r="G121" i="49"/>
  <c r="G122" i="49" s="1"/>
  <c r="K62" i="39"/>
  <c r="L108" i="60"/>
  <c r="L109" i="60" s="1"/>
  <c r="P25" i="56"/>
  <c r="G192" i="55"/>
  <c r="G25" i="55"/>
  <c r="G181" i="55"/>
  <c r="G182" i="55" s="1"/>
  <c r="H168" i="56"/>
  <c r="H169" i="56" s="1"/>
  <c r="N188" i="59"/>
  <c r="AN18" i="45" s="1"/>
  <c r="J179" i="51"/>
  <c r="J180" i="51" s="1"/>
  <c r="J83" i="51"/>
  <c r="J84" i="51" s="1"/>
  <c r="N35" i="52"/>
  <c r="N36" i="52" s="1"/>
  <c r="K189" i="59"/>
  <c r="AK19" i="45" s="1"/>
  <c r="K23" i="59"/>
  <c r="S188" i="56"/>
  <c r="I52" i="45" s="1"/>
  <c r="S188" i="59"/>
  <c r="AQ18" i="45" s="1"/>
  <c r="K85" i="49"/>
  <c r="K86" i="49" s="1"/>
  <c r="N48" i="39"/>
  <c r="N49" i="39" s="1"/>
  <c r="N50" i="39" s="1"/>
  <c r="I24" i="58"/>
  <c r="H38" i="58"/>
  <c r="H191" i="58"/>
  <c r="M120" i="60"/>
  <c r="M121" i="60" s="1"/>
  <c r="L156" i="60"/>
  <c r="L157" i="60" s="1"/>
  <c r="K191" i="53"/>
  <c r="T70" i="45" s="1"/>
  <c r="M84" i="59"/>
  <c r="K84" i="59"/>
  <c r="K85" i="59" s="1"/>
  <c r="L133" i="55"/>
  <c r="L134" i="55" s="1"/>
  <c r="G109" i="55"/>
  <c r="G110" i="55" s="1"/>
  <c r="H110" i="55"/>
  <c r="L62" i="55"/>
  <c r="H62" i="55"/>
  <c r="H191" i="55"/>
  <c r="J167" i="53"/>
  <c r="J168" i="53" s="1"/>
  <c r="H132" i="53"/>
  <c r="N107" i="53"/>
  <c r="N108" i="53" s="1"/>
  <c r="N109" i="53" s="1"/>
  <c r="N110" i="53" s="1"/>
  <c r="K96" i="53"/>
  <c r="K24" i="53"/>
  <c r="K25" i="53" s="1"/>
  <c r="H84" i="56"/>
  <c r="K36" i="56"/>
  <c r="K37" i="56" s="1"/>
  <c r="K120" i="55"/>
  <c r="K121" i="55" s="1"/>
  <c r="K122" i="55" s="1"/>
  <c r="N156" i="53"/>
  <c r="K133" i="53"/>
  <c r="K134" i="53" s="1"/>
  <c r="G98" i="53"/>
  <c r="G74" i="53"/>
  <c r="G50" i="53"/>
  <c r="G182" i="49"/>
  <c r="K181" i="49"/>
  <c r="K182" i="49" s="1"/>
  <c r="H168" i="55"/>
  <c r="G134" i="55"/>
  <c r="H96" i="55"/>
  <c r="H97" i="55" s="1"/>
  <c r="G38" i="55"/>
  <c r="J60" i="53"/>
  <c r="J61" i="53" s="1"/>
  <c r="J62" i="53" s="1"/>
  <c r="K169" i="49"/>
  <c r="K170" i="49" s="1"/>
  <c r="G122" i="55"/>
  <c r="J144" i="53"/>
  <c r="J145" i="53" s="1"/>
  <c r="G191" i="53"/>
  <c r="G133" i="49"/>
  <c r="G134" i="49" s="1"/>
  <c r="L156" i="56"/>
  <c r="L49" i="56"/>
  <c r="L50" i="56" s="1"/>
  <c r="H182" i="53"/>
  <c r="N179" i="49"/>
  <c r="N180" i="49" s="1"/>
  <c r="L146" i="49"/>
  <c r="N143" i="49"/>
  <c r="N144" i="49" s="1"/>
  <c r="G109" i="49"/>
  <c r="G110" i="49" s="1"/>
  <c r="G84" i="49"/>
  <c r="K168" i="51"/>
  <c r="K192" i="51" s="1"/>
  <c r="C71" i="45" s="1"/>
  <c r="G36" i="53"/>
  <c r="G37" i="53" s="1"/>
  <c r="N131" i="49"/>
  <c r="N132" i="49" s="1"/>
  <c r="G85" i="52"/>
  <c r="N190" i="39"/>
  <c r="F35" i="45" s="1"/>
  <c r="K49" i="55"/>
  <c r="K50" i="55" s="1"/>
  <c r="K145" i="55"/>
  <c r="K146" i="55" s="1"/>
  <c r="K61" i="55"/>
  <c r="K62" i="55" s="1"/>
  <c r="K189" i="58"/>
  <c r="T53" i="45" s="1"/>
  <c r="N71" i="52"/>
  <c r="N72" i="52" s="1"/>
  <c r="N167" i="52"/>
  <c r="N168" i="52" s="1"/>
  <c r="N96" i="55"/>
  <c r="N188" i="53"/>
  <c r="W67" i="45" s="1"/>
  <c r="N188" i="55"/>
  <c r="F18" i="45" s="1"/>
  <c r="N24" i="55"/>
  <c r="N108" i="55"/>
  <c r="N109" i="55" s="1"/>
  <c r="N110" i="55" s="1"/>
  <c r="N190" i="56"/>
  <c r="F54" i="45" s="1"/>
  <c r="N188" i="56"/>
  <c r="F52" i="45" s="1"/>
  <c r="N48" i="59"/>
  <c r="N49" i="59" s="1"/>
  <c r="N120" i="58"/>
  <c r="N47" i="57"/>
  <c r="N48" i="57" s="1"/>
  <c r="N35" i="59"/>
  <c r="N119" i="60"/>
  <c r="N190" i="58"/>
  <c r="W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H191" i="49"/>
  <c r="J132" i="51"/>
  <c r="J133" i="51" s="1"/>
  <c r="J134" i="51" s="1"/>
  <c r="M72" i="53"/>
  <c r="N143" i="52"/>
  <c r="N144" i="52" s="1"/>
  <c r="G49" i="52"/>
  <c r="BE62" i="45"/>
  <c r="J144" i="51"/>
  <c r="J145" i="51" s="1"/>
  <c r="N131" i="51"/>
  <c r="L133" i="51"/>
  <c r="L134" i="51" s="1"/>
  <c r="H134" i="51"/>
  <c r="N107" i="51"/>
  <c r="N108" i="51" s="1"/>
  <c r="J72" i="51"/>
  <c r="J73" i="51" s="1"/>
  <c r="N59" i="51"/>
  <c r="N60" i="51" s="1"/>
  <c r="K38" i="51"/>
  <c r="W37" i="55"/>
  <c r="W38" i="55" s="1"/>
  <c r="W133" i="55"/>
  <c r="W134" i="55" s="1"/>
  <c r="W188" i="60"/>
  <c r="AU52" i="45" s="1"/>
  <c r="W25" i="60"/>
  <c r="W157" i="56"/>
  <c r="W158" i="56" s="1"/>
  <c r="W188" i="58"/>
  <c r="AD52" i="45"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188" i="55"/>
  <c r="I18" i="45" s="1"/>
  <c r="S109" i="55"/>
  <c r="S110" i="55" s="1"/>
  <c r="S61" i="58"/>
  <c r="S62" i="58" s="1"/>
  <c r="J168" i="58"/>
  <c r="I36" i="51"/>
  <c r="I72" i="39"/>
  <c r="I73" i="39" s="1"/>
  <c r="K38" i="49"/>
  <c r="G134" i="39"/>
  <c r="J83" i="39"/>
  <c r="J84" i="39" s="1"/>
  <c r="J35" i="51"/>
  <c r="N71" i="39"/>
  <c r="G38" i="49"/>
  <c r="N156" i="39"/>
  <c r="N157" i="39" s="1"/>
  <c r="J131" i="49"/>
  <c r="J155" i="39"/>
  <c r="J156" i="39" s="1"/>
  <c r="N120" i="39"/>
  <c r="N121" i="39" s="1"/>
  <c r="N59" i="39"/>
  <c r="N60" i="39" s="1"/>
  <c r="I96" i="56"/>
  <c r="I97" i="56" s="1"/>
  <c r="M191" i="56"/>
  <c r="E55" i="45" s="1"/>
  <c r="H36" i="56"/>
  <c r="H37" i="56" s="1"/>
  <c r="N190" i="53"/>
  <c r="W69" i="45" s="1"/>
  <c r="N131" i="56"/>
  <c r="N132" i="56" s="1"/>
  <c r="N47" i="60"/>
  <c r="N72" i="58"/>
  <c r="J190" i="53"/>
  <c r="J188" i="59"/>
  <c r="J47" i="52"/>
  <c r="J48" i="52" s="1"/>
  <c r="W188" i="55"/>
  <c r="M18" i="45" s="1"/>
  <c r="W61" i="58"/>
  <c r="W62" i="58" s="1"/>
  <c r="M48" i="53"/>
  <c r="M49" i="53" s="1"/>
  <c r="K133" i="52"/>
  <c r="H191" i="52"/>
  <c r="H36" i="51"/>
  <c r="H37" i="51" s="1"/>
  <c r="J36" i="39"/>
  <c r="J37" i="39" s="1"/>
  <c r="H73" i="58"/>
  <c r="H74" i="58" s="1"/>
  <c r="K170" i="57"/>
  <c r="G168" i="60"/>
  <c r="G169" i="60" s="1"/>
  <c r="I132" i="60"/>
  <c r="I133" i="60"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G180" i="58"/>
  <c r="G181" i="58" s="1"/>
  <c r="M156" i="58"/>
  <c r="M157" i="58" s="1"/>
  <c r="G144" i="58"/>
  <c r="G145" i="58" s="1"/>
  <c r="G108" i="58"/>
  <c r="G109" i="58" s="1"/>
  <c r="G110" i="58" s="1"/>
  <c r="P25" i="58"/>
  <c r="J47" i="58"/>
  <c r="K181" i="57"/>
  <c r="K182" i="57" s="1"/>
  <c r="J143" i="57"/>
  <c r="N95" i="57"/>
  <c r="N96" i="57" s="1"/>
  <c r="P73" i="58"/>
  <c r="P74" i="58" s="1"/>
  <c r="G74" i="57"/>
  <c r="G25" i="57"/>
  <c r="G26" i="57" s="1"/>
  <c r="I84" i="58"/>
  <c r="I85" i="58" s="1"/>
  <c r="K84" i="58"/>
  <c r="K85" i="58" s="1"/>
  <c r="K86" i="58"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08" i="56"/>
  <c r="K109" i="56" s="1"/>
  <c r="K110" i="56" s="1"/>
  <c r="K84" i="56"/>
  <c r="K85" i="56" s="1"/>
  <c r="K86" i="56" s="1"/>
  <c r="K191" i="56"/>
  <c r="C55" i="45" s="1"/>
  <c r="J179" i="55"/>
  <c r="J83" i="55"/>
  <c r="N143" i="53"/>
  <c r="N144" i="53" s="1"/>
  <c r="G144" i="53"/>
  <c r="G145" i="53" s="1"/>
  <c r="G146" i="53" s="1"/>
  <c r="J108" i="53"/>
  <c r="J109" i="53" s="1"/>
  <c r="J110" i="53" s="1"/>
  <c r="H157" i="55"/>
  <c r="H158" i="55" s="1"/>
  <c r="L85" i="55"/>
  <c r="L86" i="55" s="1"/>
  <c r="H85" i="55"/>
  <c r="H86" i="55" s="1"/>
  <c r="H37" i="55"/>
  <c r="H38" i="55" s="1"/>
  <c r="L24" i="55"/>
  <c r="M60" i="53"/>
  <c r="K96" i="56"/>
  <c r="K97" i="56" s="1"/>
  <c r="H97" i="56"/>
  <c r="H98" i="56" s="1"/>
  <c r="J167" i="55"/>
  <c r="J168" i="55" s="1"/>
  <c r="J71" i="55"/>
  <c r="K191" i="55"/>
  <c r="C21" i="45" s="1"/>
  <c r="J156" i="53"/>
  <c r="G25" i="53"/>
  <c r="L120" i="53"/>
  <c r="L26" i="53"/>
  <c r="H132" i="49"/>
  <c r="H133" i="49" s="1"/>
  <c r="G98" i="55"/>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U70" i="45" s="1"/>
  <c r="G181" i="52"/>
  <c r="M191" i="51"/>
  <c r="E70" i="45" s="1"/>
  <c r="N188" i="51"/>
  <c r="F67" i="45" s="1"/>
  <c r="J190" i="39"/>
  <c r="K73" i="55"/>
  <c r="K74" i="55" s="1"/>
  <c r="K169" i="55"/>
  <c r="K170" i="55" s="1"/>
  <c r="K85" i="55"/>
  <c r="K86" i="55" s="1"/>
  <c r="K181" i="55"/>
  <c r="K182" i="55" s="1"/>
  <c r="K132" i="56"/>
  <c r="N120" i="59"/>
  <c r="N121" i="59" s="1"/>
  <c r="N95" i="56"/>
  <c r="N96" i="56" s="1"/>
  <c r="N71" i="59"/>
  <c r="N167" i="59"/>
  <c r="N132" i="60"/>
  <c r="N133" i="60" s="1"/>
  <c r="N190" i="57"/>
  <c r="W20" i="45" s="1"/>
  <c r="N188" i="58"/>
  <c r="W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K97" i="52"/>
  <c r="H24" i="59"/>
  <c r="H25" i="59" s="1"/>
  <c r="J143" i="52"/>
  <c r="J144" i="52" s="1"/>
  <c r="J107" i="51"/>
  <c r="J108" i="51" s="1"/>
  <c r="J59" i="51"/>
  <c r="G37" i="51"/>
  <c r="G38" i="51" s="1"/>
  <c r="H191" i="51"/>
  <c r="BB28" i="45"/>
  <c r="W109" i="56"/>
  <c r="W110" i="56" s="1"/>
  <c r="W188" i="52"/>
  <c r="AU67" i="45" s="1"/>
  <c r="W169" i="56"/>
  <c r="W170" i="56" s="1"/>
  <c r="W188" i="57"/>
  <c r="AD18" i="45" s="1"/>
  <c r="W85" i="57"/>
  <c r="W86" i="57" s="1"/>
  <c r="W181" i="57"/>
  <c r="W182" i="57" s="1"/>
  <c r="L108" i="53"/>
  <c r="L109" i="53" s="1"/>
  <c r="I156" i="53"/>
  <c r="G61" i="53"/>
  <c r="G62" i="53" s="1"/>
  <c r="H37" i="53"/>
  <c r="H38" i="53" s="1"/>
  <c r="K157" i="49"/>
  <c r="K158" i="49" s="1"/>
  <c r="N84" i="49"/>
  <c r="N85" i="49" s="1"/>
  <c r="K191" i="49"/>
  <c r="T36" i="45" s="1"/>
  <c r="L37" i="52"/>
  <c r="J35" i="52"/>
  <c r="J36" i="52" s="1"/>
  <c r="L191" i="52"/>
  <c r="AL70" i="45" s="1"/>
  <c r="K61" i="51"/>
  <c r="K62" i="51" s="1"/>
  <c r="N47" i="51"/>
  <c r="N48" i="51" s="1"/>
  <c r="K146" i="39"/>
  <c r="K98" i="39"/>
  <c r="K50" i="39"/>
  <c r="J24" i="39"/>
  <c r="M191" i="39"/>
  <c r="E36" i="45" s="1"/>
  <c r="N188" i="39"/>
  <c r="F33" i="45" s="1"/>
  <c r="K189" i="60"/>
  <c r="AK53" i="45" s="1"/>
  <c r="K24" i="60"/>
  <c r="K168" i="60"/>
  <c r="K169" i="60" s="1"/>
  <c r="S188" i="60"/>
  <c r="AQ52" i="45" s="1"/>
  <c r="S188" i="58"/>
  <c r="Z52" i="45" s="1"/>
  <c r="H191" i="53"/>
  <c r="K49" i="51"/>
  <c r="K50" i="51" s="1"/>
  <c r="G24" i="51"/>
  <c r="G25" i="51" s="1"/>
  <c r="BD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G191" i="60"/>
  <c r="J95" i="57"/>
  <c r="G37" i="59"/>
  <c r="G38" i="59" s="1"/>
  <c r="K36" i="57"/>
  <c r="K37" i="57" s="1"/>
  <c r="K38" i="57" s="1"/>
  <c r="I24" i="60"/>
  <c r="H60" i="59"/>
  <c r="H61" i="59" s="1"/>
  <c r="I84" i="56"/>
  <c r="G191" i="59"/>
  <c r="H121" i="56"/>
  <c r="H122" i="56" s="1"/>
  <c r="N179" i="55"/>
  <c r="N83" i="55"/>
  <c r="N84" i="55" s="1"/>
  <c r="N85" i="55" s="1"/>
  <c r="K36" i="55"/>
  <c r="K37" i="55" s="1"/>
  <c r="K38" i="55" s="1"/>
  <c r="G96" i="58"/>
  <c r="G97" i="58" s="1"/>
  <c r="G26" i="58"/>
  <c r="N48" i="58"/>
  <c r="N49" i="58" s="1"/>
  <c r="N50" i="58" s="1"/>
  <c r="K96" i="57"/>
  <c r="G133" i="57"/>
  <c r="G134" i="57" s="1"/>
  <c r="L108" i="57"/>
  <c r="L109" i="57" s="1"/>
  <c r="M24" i="58"/>
  <c r="H24" i="57"/>
  <c r="K145" i="60"/>
  <c r="K146" i="60" s="1"/>
  <c r="P191" i="57"/>
  <c r="G191" i="57"/>
  <c r="J143" i="60"/>
  <c r="J35" i="60"/>
  <c r="I108" i="57"/>
  <c r="I109" i="57" s="1"/>
  <c r="I110" i="57" s="1"/>
  <c r="L180" i="59"/>
  <c r="L181" i="59" s="1"/>
  <c r="K59" i="59"/>
  <c r="M144" i="56"/>
  <c r="M145" i="56" s="1"/>
  <c r="G84" i="60"/>
  <c r="G85" i="60" s="1"/>
  <c r="K179" i="59"/>
  <c r="N180" i="56"/>
  <c r="N181" i="56" s="1"/>
  <c r="M144" i="57"/>
  <c r="L97" i="56"/>
  <c r="L98" i="56" s="1"/>
  <c r="N59" i="56"/>
  <c r="N60" i="56" s="1"/>
  <c r="L25" i="56"/>
  <c r="G86" i="55"/>
  <c r="H26" i="53"/>
  <c r="G85" i="56"/>
  <c r="G86" i="56" s="1"/>
  <c r="G170" i="55"/>
  <c r="G74" i="55"/>
  <c r="K85" i="53"/>
  <c r="K86" i="53" s="1"/>
  <c r="K25" i="55"/>
  <c r="K26" i="55" s="1"/>
  <c r="J96" i="53"/>
  <c r="N24" i="53"/>
  <c r="N25" i="53" s="1"/>
  <c r="L156" i="49"/>
  <c r="M24" i="49"/>
  <c r="K191" i="52"/>
  <c r="AK70" i="45" s="1"/>
  <c r="I156" i="51"/>
  <c r="I157" i="51" s="1"/>
  <c r="I158" i="51" s="1"/>
  <c r="I108" i="51"/>
  <c r="I109" i="51" s="1"/>
  <c r="H24" i="56"/>
  <c r="J188" i="51"/>
  <c r="K97" i="55"/>
  <c r="K98" i="55" s="1"/>
  <c r="K189" i="55"/>
  <c r="C19" i="45" s="1"/>
  <c r="K109" i="55"/>
  <c r="K110" i="55" s="1"/>
  <c r="K189" i="56"/>
  <c r="C53" i="45" s="1"/>
  <c r="K189" i="57"/>
  <c r="T19" i="45" s="1"/>
  <c r="N190" i="52"/>
  <c r="AN69" i="45" s="1"/>
  <c r="N188" i="49"/>
  <c r="W33" i="45" s="1"/>
  <c r="N188" i="52"/>
  <c r="AN67" i="45" s="1"/>
  <c r="N48" i="55"/>
  <c r="N49" i="55" s="1"/>
  <c r="N50" i="55" s="1"/>
  <c r="N144" i="55"/>
  <c r="N145" i="55" s="1"/>
  <c r="N146" i="55" s="1"/>
  <c r="N60" i="55"/>
  <c r="N156" i="55"/>
  <c r="N190" i="55"/>
  <c r="F20" i="45" s="1"/>
  <c r="N188" i="60"/>
  <c r="AN52" i="45" s="1"/>
  <c r="N23" i="60"/>
  <c r="N167" i="60"/>
  <c r="N155" i="59"/>
  <c r="N84" i="59"/>
  <c r="N85" i="59" s="1"/>
  <c r="N35" i="57"/>
  <c r="N36" i="57" s="1"/>
  <c r="N188" i="57"/>
  <c r="W18" i="45" s="1"/>
  <c r="N23" i="57"/>
  <c r="N190" i="60"/>
  <c r="AN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188" i="57"/>
  <c r="J23" i="57"/>
  <c r="J190" i="60"/>
  <c r="J107" i="60"/>
  <c r="J83" i="57"/>
  <c r="J131" i="57"/>
  <c r="J132" i="57" s="1"/>
  <c r="J133" i="57" s="1"/>
  <c r="J108" i="58"/>
  <c r="J109" i="58" s="1"/>
  <c r="J23" i="53"/>
  <c r="J23" i="49"/>
  <c r="L26" i="49"/>
  <c r="N35" i="49"/>
  <c r="N47" i="52"/>
  <c r="N48" i="52" s="1"/>
  <c r="N179" i="51"/>
  <c r="H157" i="51"/>
  <c r="H158" i="51" s="1"/>
  <c r="N83" i="51"/>
  <c r="N84" i="51" s="1"/>
  <c r="N85" i="51" s="1"/>
  <c r="H86" i="51"/>
  <c r="M24" i="51"/>
  <c r="BD62" i="45"/>
  <c r="W188" i="56"/>
  <c r="M52" i="45" s="1"/>
  <c r="W73" i="56"/>
  <c r="W74" i="56" s="1"/>
  <c r="W188" i="59"/>
  <c r="AU18" i="45" s="1"/>
  <c r="W181" i="56"/>
  <c r="W182" i="56" s="1"/>
  <c r="G36" i="39"/>
  <c r="G37" i="39" s="1"/>
  <c r="N167" i="53"/>
  <c r="L144" i="53"/>
  <c r="N108" i="49"/>
  <c r="N155" i="52"/>
  <c r="N156" i="52" s="1"/>
  <c r="N131" i="52"/>
  <c r="N132" i="52" s="1"/>
  <c r="N59" i="52"/>
  <c r="N60" i="52" s="1"/>
  <c r="J47" i="51"/>
  <c r="L24" i="51"/>
  <c r="I191" i="39"/>
  <c r="J188" i="39"/>
  <c r="K156" i="59"/>
  <c r="K157" i="59" s="1"/>
  <c r="K168" i="59"/>
  <c r="K169" i="59" s="1"/>
  <c r="K133" i="60"/>
  <c r="K134" i="60" s="1"/>
  <c r="S188" i="52"/>
  <c r="AQ67" i="45" s="1"/>
  <c r="S188" i="57"/>
  <c r="Z18" i="45" s="1"/>
  <c r="G191" i="49"/>
  <c r="N95" i="52"/>
  <c r="N96" i="52" s="1"/>
  <c r="N23" i="51"/>
  <c r="I168" i="39"/>
  <c r="I169" i="39" s="1"/>
  <c r="N107" i="39"/>
  <c r="N108" i="39" s="1"/>
  <c r="D61" i="19"/>
  <c r="D45" i="19"/>
  <c r="F68" i="19"/>
  <c r="F14" i="19"/>
  <c r="F21" i="19"/>
  <c r="D48" i="19"/>
  <c r="D17" i="19"/>
  <c r="D14" i="19"/>
  <c r="F67" i="19"/>
  <c r="F19" i="19"/>
  <c r="F69" i="19"/>
  <c r="D42" i="19"/>
  <c r="F17" i="19"/>
  <c r="F35" i="19"/>
  <c r="D67" i="19"/>
  <c r="D47" i="19"/>
  <c r="AA133" i="73" l="1"/>
  <c r="AA134" i="73" s="1"/>
  <c r="AA49" i="73"/>
  <c r="AA50" i="73" s="1"/>
  <c r="AA37" i="55"/>
  <c r="AA38" i="55" s="1"/>
  <c r="AA121" i="73"/>
  <c r="AA122" i="73" s="1"/>
  <c r="AA169" i="71"/>
  <c r="AA121" i="60"/>
  <c r="AA122" i="60" s="1"/>
  <c r="AA37" i="72"/>
  <c r="AA38" i="72" s="1"/>
  <c r="AA97" i="59"/>
  <c r="AA98" i="59" s="1"/>
  <c r="AA157" i="69"/>
  <c r="AA158" i="69" s="1"/>
  <c r="AA85" i="48"/>
  <c r="AA86" i="48" s="1"/>
  <c r="AA170" i="69"/>
  <c r="AA121" i="52"/>
  <c r="AA122" i="52" s="1"/>
  <c r="AA181" i="69"/>
  <c r="AA182" i="69" s="1"/>
  <c r="AA61" i="69"/>
  <c r="AA62" i="69" s="1"/>
  <c r="AA85" i="52"/>
  <c r="AA86" i="52" s="1"/>
  <c r="AA109" i="52"/>
  <c r="AA110" i="52" s="1"/>
  <c r="AA61" i="52"/>
  <c r="AA62" i="52" s="1"/>
  <c r="AA121" i="69"/>
  <c r="AA122" i="69" s="1"/>
  <c r="AA157" i="52"/>
  <c r="AA158" i="52" s="1"/>
  <c r="AA85" i="69"/>
  <c r="AA86" i="69" s="1"/>
  <c r="AA73" i="48"/>
  <c r="AA74" i="48" s="1"/>
  <c r="AA97" i="52"/>
  <c r="AA98" i="52" s="1"/>
  <c r="AA169" i="48"/>
  <c r="AA170" i="48" s="1"/>
  <c r="AA134" i="48"/>
  <c r="AA181" i="52"/>
  <c r="AA182" i="52" s="1"/>
  <c r="AA25" i="52"/>
  <c r="AA26" i="52" s="1"/>
  <c r="AA145" i="69"/>
  <c r="AA146" i="69" s="1"/>
  <c r="AA49" i="52"/>
  <c r="AA50" i="52" s="1"/>
  <c r="AA49" i="69"/>
  <c r="AA50" i="69" s="1"/>
  <c r="AA37" i="48"/>
  <c r="AA38" i="48" s="1"/>
  <c r="AA73" i="69"/>
  <c r="AA74" i="69" s="1"/>
  <c r="AA97" i="69"/>
  <c r="AA98" i="69" s="1"/>
  <c r="AA109" i="69"/>
  <c r="AA110" i="69" s="1"/>
  <c r="AA121" i="48"/>
  <c r="AA122" i="48" s="1"/>
  <c r="AA181" i="48"/>
  <c r="AA182" i="48" s="1"/>
  <c r="AA109" i="48"/>
  <c r="AA110" i="48" s="1"/>
  <c r="AA97" i="48"/>
  <c r="AA98" i="48" s="1"/>
  <c r="AA133" i="69"/>
  <c r="AA134" i="69" s="1"/>
  <c r="AA169" i="52"/>
  <c r="AA170" i="52" s="1"/>
  <c r="AA145" i="52"/>
  <c r="AA146" i="52" s="1"/>
  <c r="AA73" i="52"/>
  <c r="AA74" i="52" s="1"/>
  <c r="AA157" i="48"/>
  <c r="AA158" i="48" s="1"/>
  <c r="AA49" i="48"/>
  <c r="AA50" i="48" s="1"/>
  <c r="AA37" i="52"/>
  <c r="AA38" i="52" s="1"/>
  <c r="AA133" i="52"/>
  <c r="AA134" i="52" s="1"/>
  <c r="AA37" i="69"/>
  <c r="AA38" i="69" s="1"/>
  <c r="AA61" i="48"/>
  <c r="AA62" i="48" s="1"/>
  <c r="AA145" i="48"/>
  <c r="AA146" i="48" s="1"/>
  <c r="AA109" i="73"/>
  <c r="AA110" i="73" s="1"/>
  <c r="AA25" i="59"/>
  <c r="AA26" i="59" s="1"/>
  <c r="AA97" i="58"/>
  <c r="AA98" i="58" s="1"/>
  <c r="AA157" i="73"/>
  <c r="AA158" i="73" s="1"/>
  <c r="AA73" i="71"/>
  <c r="AA37" i="71"/>
  <c r="AA38" i="71" s="1"/>
  <c r="AA133" i="60"/>
  <c r="AA134" i="60" s="1"/>
  <c r="AA73" i="57"/>
  <c r="AA74" i="57" s="1"/>
  <c r="AA181" i="56"/>
  <c r="AA182" i="56" s="1"/>
  <c r="AA145" i="58"/>
  <c r="AA146" i="58" s="1"/>
  <c r="AA157" i="59"/>
  <c r="AA158" i="59" s="1"/>
  <c r="AA97" i="55"/>
  <c r="AA98" i="55" s="1"/>
  <c r="AA97" i="56"/>
  <c r="AA98" i="56" s="1"/>
  <c r="AA49" i="59"/>
  <c r="AA50" i="59" s="1"/>
  <c r="AA85" i="55"/>
  <c r="AA85" i="58"/>
  <c r="AA86" i="58" s="1"/>
  <c r="AA61" i="55"/>
  <c r="AA62" i="55" s="1"/>
  <c r="AA109" i="60"/>
  <c r="AA110" i="60" s="1"/>
  <c r="AA72" i="72"/>
  <c r="AA73" i="72" s="1"/>
  <c r="AA145" i="57"/>
  <c r="AA146" i="57" s="1"/>
  <c r="H134" i="56"/>
  <c r="Y74" i="49"/>
  <c r="AA73" i="73"/>
  <c r="AA74" i="73" s="1"/>
  <c r="AA157" i="57"/>
  <c r="AA158" i="57" s="1"/>
  <c r="AA49" i="55"/>
  <c r="AA50" i="55" s="1"/>
  <c r="AA133" i="72"/>
  <c r="AA61" i="73"/>
  <c r="AA62" i="73" s="1"/>
  <c r="AA61" i="72"/>
  <c r="AA62" i="72" s="1"/>
  <c r="AA133" i="55"/>
  <c r="AA134" i="55" s="1"/>
  <c r="AA37" i="59"/>
  <c r="AA38" i="59" s="1"/>
  <c r="BB20" i="45"/>
  <c r="AA49" i="57"/>
  <c r="AA50" i="57" s="1"/>
  <c r="AA61" i="57"/>
  <c r="AA62" i="57" s="1"/>
  <c r="AA121" i="56"/>
  <c r="AA181" i="73"/>
  <c r="AA182" i="73" s="1"/>
  <c r="AA49" i="58"/>
  <c r="Z157" i="57"/>
  <c r="Z158" i="57" s="1"/>
  <c r="Z109" i="60"/>
  <c r="Z110" i="60" s="1"/>
  <c r="Z61" i="56"/>
  <c r="Z62" i="56" s="1"/>
  <c r="AA145" i="55"/>
  <c r="AA146" i="55" s="1"/>
  <c r="AA133" i="59"/>
  <c r="AA134" i="59" s="1"/>
  <c r="AA121" i="71"/>
  <c r="AA122" i="71" s="1"/>
  <c r="AA37" i="56"/>
  <c r="AA38" i="56" s="1"/>
  <c r="AA181" i="72"/>
  <c r="AA182" i="72" s="1"/>
  <c r="Z145" i="56"/>
  <c r="Z146" i="56" s="1"/>
  <c r="AA169" i="56"/>
  <c r="AA170" i="56" s="1"/>
  <c r="AA181" i="71"/>
  <c r="AA49" i="56"/>
  <c r="AA50" i="56" s="1"/>
  <c r="AA85" i="73"/>
  <c r="AA86" i="73" s="1"/>
  <c r="AA181" i="59"/>
  <c r="AA182" i="59" s="1"/>
  <c r="AA145" i="59"/>
  <c r="AA146" i="59" s="1"/>
  <c r="AA73" i="56"/>
  <c r="AA74" i="56" s="1"/>
  <c r="AA146" i="60"/>
  <c r="BO33" i="45"/>
  <c r="Y133" i="39"/>
  <c r="Y134" i="39" s="1"/>
  <c r="AA120" i="59"/>
  <c r="AA121" i="59" s="1"/>
  <c r="AA122" i="59" s="1"/>
  <c r="AA60" i="60"/>
  <c r="AA192" i="60" s="1"/>
  <c r="AY56" i="45" s="1"/>
  <c r="AA24" i="55"/>
  <c r="AA84" i="57"/>
  <c r="AA85" i="57" s="1"/>
  <c r="AA86" i="57" s="1"/>
  <c r="BO18" i="45"/>
  <c r="BO54" i="45"/>
  <c r="Z145" i="60"/>
  <c r="Z146" i="60" s="1"/>
  <c r="Y98" i="39"/>
  <c r="AA96" i="71"/>
  <c r="AA97" i="71" s="1"/>
  <c r="AA98" i="71" s="1"/>
  <c r="Z73" i="57"/>
  <c r="Z74" i="57" s="1"/>
  <c r="Y73" i="53"/>
  <c r="Y74" i="53" s="1"/>
  <c r="AA132" i="57"/>
  <c r="AA133" i="57" s="1"/>
  <c r="AA24" i="73"/>
  <c r="AA192" i="73" s="1"/>
  <c r="AH89" i="45" s="1"/>
  <c r="AA157" i="60"/>
  <c r="AA158" i="60" s="1"/>
  <c r="AA181" i="60"/>
  <c r="AA182" i="60" s="1"/>
  <c r="AA85" i="60"/>
  <c r="AA86" i="60" s="1"/>
  <c r="AA157" i="55"/>
  <c r="AA158" i="55" s="1"/>
  <c r="AA61" i="58"/>
  <c r="AA62" i="58" s="1"/>
  <c r="AA192" i="58"/>
  <c r="AH56" i="45" s="1"/>
  <c r="AA25" i="58"/>
  <c r="AA26" i="58" s="1"/>
  <c r="AB194" i="60"/>
  <c r="AB194" i="56"/>
  <c r="AB194" i="72"/>
  <c r="AB194" i="58"/>
  <c r="AA191" i="59"/>
  <c r="AY21" i="45" s="1"/>
  <c r="AB193" i="73"/>
  <c r="L86" i="57"/>
  <c r="BK54" i="45"/>
  <c r="BG52" i="45"/>
  <c r="Z25" i="72"/>
  <c r="AA191" i="58"/>
  <c r="AH55" i="45" s="1"/>
  <c r="AB194" i="57"/>
  <c r="AA73" i="59"/>
  <c r="AA74" i="59" s="1"/>
  <c r="AA24" i="57"/>
  <c r="AA25" i="57" s="1"/>
  <c r="AA191" i="57"/>
  <c r="AH21" i="45" s="1"/>
  <c r="AA191" i="72"/>
  <c r="AY88" i="45" s="1"/>
  <c r="K98" i="58"/>
  <c r="BO85" i="45"/>
  <c r="Y133" i="51"/>
  <c r="Y134" i="51" s="1"/>
  <c r="Y157" i="53"/>
  <c r="Y158" i="53" s="1"/>
  <c r="Y37" i="53"/>
  <c r="Y38" i="53" s="1"/>
  <c r="AA73" i="55"/>
  <c r="AA74" i="55" s="1"/>
  <c r="AA49" i="60"/>
  <c r="AA50" i="60" s="1"/>
  <c r="AA145" i="71"/>
  <c r="AA146" i="71" s="1"/>
  <c r="AA192" i="52"/>
  <c r="AY71" i="45" s="1"/>
  <c r="BP71" i="45" s="1"/>
  <c r="AA181" i="58"/>
  <c r="AA182" i="58" s="1"/>
  <c r="AA61" i="56"/>
  <c r="AA62" i="56" s="1"/>
  <c r="AB193" i="55"/>
  <c r="AA37" i="73"/>
  <c r="AA38" i="73" s="1"/>
  <c r="AA120" i="72"/>
  <c r="AA121" i="72" s="1"/>
  <c r="AA168" i="72"/>
  <c r="AA169" i="72" s="1"/>
  <c r="AB193" i="57"/>
  <c r="AA96" i="72"/>
  <c r="AA169" i="59"/>
  <c r="AA170" i="59" s="1"/>
  <c r="AA122" i="56"/>
  <c r="AA133" i="71"/>
  <c r="AA134" i="71" s="1"/>
  <c r="AA74" i="71"/>
  <c r="AA73" i="60"/>
  <c r="AA74" i="60" s="1"/>
  <c r="AA37" i="58"/>
  <c r="AA38" i="58" s="1"/>
  <c r="AA97" i="57"/>
  <c r="AA98" i="57" s="1"/>
  <c r="AA110" i="59"/>
  <c r="AA85" i="59"/>
  <c r="AA86" i="59" s="1"/>
  <c r="BO87" i="45"/>
  <c r="BO35" i="45"/>
  <c r="BO67" i="45"/>
  <c r="Y97" i="53"/>
  <c r="Y98" i="53" s="1"/>
  <c r="AB194" i="55"/>
  <c r="L191" i="51"/>
  <c r="D70" i="45" s="1"/>
  <c r="L110" i="55"/>
  <c r="BO69" i="45"/>
  <c r="AA157" i="56"/>
  <c r="AA158" i="56" s="1"/>
  <c r="AA25" i="60"/>
  <c r="AA26" i="60" s="1"/>
  <c r="AA24" i="56"/>
  <c r="AA191" i="56"/>
  <c r="Q55" i="45" s="1"/>
  <c r="AB193" i="59"/>
  <c r="AA24" i="71"/>
  <c r="AA191" i="71"/>
  <c r="Q88" i="45" s="1"/>
  <c r="AA191" i="73"/>
  <c r="AH88" i="45" s="1"/>
  <c r="AA192" i="69"/>
  <c r="AY104" i="45" s="1"/>
  <c r="BP104" i="45" s="1"/>
  <c r="AB193" i="69"/>
  <c r="R122" i="49"/>
  <c r="BO102" i="45"/>
  <c r="AB194" i="71"/>
  <c r="AA169" i="57"/>
  <c r="AA170" i="57" s="1"/>
  <c r="AA109" i="57"/>
  <c r="AA110" i="57" s="1"/>
  <c r="AA192" i="48"/>
  <c r="AY37" i="45" s="1"/>
  <c r="BP37" i="45" s="1"/>
  <c r="AA97" i="60"/>
  <c r="AA98" i="60" s="1"/>
  <c r="AB26" i="59"/>
  <c r="AB194" i="59" s="1"/>
  <c r="AA61" i="71"/>
  <c r="AA62" i="71" s="1"/>
  <c r="AA109" i="72"/>
  <c r="AA110" i="72" s="1"/>
  <c r="AA157" i="72"/>
  <c r="AA158" i="72" s="1"/>
  <c r="AA37" i="57"/>
  <c r="AA38" i="57" s="1"/>
  <c r="AA191" i="55"/>
  <c r="Q21" i="45" s="1"/>
  <c r="AA157" i="58"/>
  <c r="AA158" i="58" s="1"/>
  <c r="H62" i="51"/>
  <c r="U192" i="56"/>
  <c r="K56" i="45" s="1"/>
  <c r="Z121" i="73"/>
  <c r="Z122" i="73" s="1"/>
  <c r="BO52" i="45"/>
  <c r="Y133" i="49"/>
  <c r="Y134" i="49" s="1"/>
  <c r="AB193" i="71"/>
  <c r="AA85" i="71"/>
  <c r="AA86" i="71" s="1"/>
  <c r="AA73" i="58"/>
  <c r="AA74" i="58" s="1"/>
  <c r="AA109" i="56"/>
  <c r="AA110" i="56" s="1"/>
  <c r="AA145" i="72"/>
  <c r="AA146" i="72" s="1"/>
  <c r="AA25" i="48"/>
  <c r="AA26" i="48" s="1"/>
  <c r="AA134" i="72"/>
  <c r="AA109" i="58"/>
  <c r="AA110" i="58" s="1"/>
  <c r="AB193" i="72"/>
  <c r="AB193" i="52"/>
  <c r="AA181" i="57"/>
  <c r="AA182" i="57" s="1"/>
  <c r="AA25" i="69"/>
  <c r="AA157" i="71"/>
  <c r="AA158" i="71" s="1"/>
  <c r="AA49" i="72"/>
  <c r="AA50" i="72" s="1"/>
  <c r="AB26" i="73"/>
  <c r="AB194" i="73" s="1"/>
  <c r="AA169" i="60"/>
  <c r="AA170" i="60" s="1"/>
  <c r="L73" i="56"/>
  <c r="L74" i="56" s="1"/>
  <c r="U157" i="56"/>
  <c r="U158" i="56" s="1"/>
  <c r="Y109" i="53"/>
  <c r="Y110" i="53" s="1"/>
  <c r="Y181" i="53"/>
  <c r="Y49" i="51"/>
  <c r="Y50" i="51" s="1"/>
  <c r="Y49" i="53"/>
  <c r="Y50" i="53" s="1"/>
  <c r="Y37" i="51"/>
  <c r="Y38" i="51" s="1"/>
  <c r="AB193" i="48"/>
  <c r="AA169" i="73"/>
  <c r="AA170" i="73" s="1"/>
  <c r="AA121" i="57"/>
  <c r="AA122" i="57" s="1"/>
  <c r="AA133" i="58"/>
  <c r="AA134" i="58" s="1"/>
  <c r="AA49" i="71"/>
  <c r="AA50" i="71" s="1"/>
  <c r="AA97" i="73"/>
  <c r="AA98" i="73" s="1"/>
  <c r="AB193" i="60"/>
  <c r="AA182" i="71"/>
  <c r="AA169" i="55"/>
  <c r="AA170" i="55" s="1"/>
  <c r="AA191" i="60"/>
  <c r="AY55" i="45" s="1"/>
  <c r="AA170" i="71"/>
  <c r="AB193" i="56"/>
  <c r="AA133" i="56"/>
  <c r="AA134" i="56" s="1"/>
  <c r="AA86" i="55"/>
  <c r="AB193" i="58"/>
  <c r="AA145" i="73"/>
  <c r="AA146" i="73" s="1"/>
  <c r="AA60" i="59"/>
  <c r="AA109" i="71"/>
  <c r="AA110" i="71" s="1"/>
  <c r="AA170" i="58"/>
  <c r="AA24" i="72"/>
  <c r="AA50" i="58"/>
  <c r="AA109" i="55"/>
  <c r="AA110" i="55" s="1"/>
  <c r="BJ20" i="45"/>
  <c r="BG67" i="45"/>
  <c r="Y74" i="70"/>
  <c r="Y122" i="51"/>
  <c r="Y182" i="39"/>
  <c r="Y98" i="70"/>
  <c r="Y158" i="68"/>
  <c r="Y146" i="39"/>
  <c r="Y146" i="68"/>
  <c r="Y182" i="53"/>
  <c r="Y170" i="49"/>
  <c r="Y73" i="39"/>
  <c r="Y74" i="39" s="1"/>
  <c r="Y61" i="68"/>
  <c r="Y62" i="68" s="1"/>
  <c r="Y169" i="70"/>
  <c r="Y170" i="70" s="1"/>
  <c r="Y110" i="49"/>
  <c r="Y145" i="70"/>
  <c r="Y146" i="70" s="1"/>
  <c r="Y85" i="49"/>
  <c r="Y86" i="49" s="1"/>
  <c r="Y109" i="51"/>
  <c r="Y110" i="51" s="1"/>
  <c r="Y97" i="68"/>
  <c r="Y98" i="68" s="1"/>
  <c r="Y50" i="49"/>
  <c r="Y108" i="70"/>
  <c r="Y109" i="70" s="1"/>
  <c r="Y145" i="51"/>
  <c r="Y146" i="51" s="1"/>
  <c r="Y181" i="49"/>
  <c r="Y182" i="49" s="1"/>
  <c r="Y36" i="39"/>
  <c r="Y37" i="39" s="1"/>
  <c r="Y38" i="39" s="1"/>
  <c r="BK18" i="45"/>
  <c r="BG33" i="45"/>
  <c r="BN69" i="45"/>
  <c r="BN20" i="45"/>
  <c r="BJ69" i="45"/>
  <c r="BJ67" i="45"/>
  <c r="BG20" i="45"/>
  <c r="BN67" i="45"/>
  <c r="Z121" i="71"/>
  <c r="Z122" i="71" s="1"/>
  <c r="Z133" i="60"/>
  <c r="Z134" i="60" s="1"/>
  <c r="Z25" i="59"/>
  <c r="Z26" i="59" s="1"/>
  <c r="Z73" i="60"/>
  <c r="Z74" i="60" s="1"/>
  <c r="Z25" i="58"/>
  <c r="Z26" i="58" s="1"/>
  <c r="Z97" i="59"/>
  <c r="Z98" i="59" s="1"/>
  <c r="Z169" i="55"/>
  <c r="Z170" i="55" s="1"/>
  <c r="Z145" i="55"/>
  <c r="Z146" i="55" s="1"/>
  <c r="Z145" i="72"/>
  <c r="Z146" i="72" s="1"/>
  <c r="Z49" i="57"/>
  <c r="Z50" i="57" s="1"/>
  <c r="Z194" i="57" s="1"/>
  <c r="AG24" i="45" s="1"/>
  <c r="Z133" i="72"/>
  <c r="Z134" i="72" s="1"/>
  <c r="Z50" i="53"/>
  <c r="Z145" i="59"/>
  <c r="Z146" i="59" s="1"/>
  <c r="Z73" i="55"/>
  <c r="Z74" i="55" s="1"/>
  <c r="Z49" i="56"/>
  <c r="Z50" i="56" s="1"/>
  <c r="Z37" i="48"/>
  <c r="Z38" i="48" s="1"/>
  <c r="Z97" i="52"/>
  <c r="Z98" i="52" s="1"/>
  <c r="Z121" i="48"/>
  <c r="Z122" i="48" s="1"/>
  <c r="Z25" i="60"/>
  <c r="Z26" i="60" s="1"/>
  <c r="Z109" i="56"/>
  <c r="Z110" i="56" s="1"/>
  <c r="Z181" i="56"/>
  <c r="Z182" i="56" s="1"/>
  <c r="Z85" i="52"/>
  <c r="Z86" i="52" s="1"/>
  <c r="Z181" i="53"/>
  <c r="Z182" i="53" s="1"/>
  <c r="Z157" i="53"/>
  <c r="Z158" i="53" s="1"/>
  <c r="Z191" i="58"/>
  <c r="AG55" i="45" s="1"/>
  <c r="Z121" i="39"/>
  <c r="Z122" i="39" s="1"/>
  <c r="Z110" i="49"/>
  <c r="Z158" i="48"/>
  <c r="Z38" i="69"/>
  <c r="Z86" i="48"/>
  <c r="Z133" i="49"/>
  <c r="Z134" i="49" s="1"/>
  <c r="Z157" i="68"/>
  <c r="Z158" i="68" s="1"/>
  <c r="Z25" i="68"/>
  <c r="Z26" i="68" s="1"/>
  <c r="Z109" i="59"/>
  <c r="Z110" i="59" s="1"/>
  <c r="Z38" i="53"/>
  <c r="Z97" i="69"/>
  <c r="Z24" i="70"/>
  <c r="Z25" i="70" s="1"/>
  <c r="Z145" i="48"/>
  <c r="Z146" i="48" s="1"/>
  <c r="Z85" i="69"/>
  <c r="Z86" i="69" s="1"/>
  <c r="Z122" i="49"/>
  <c r="Z192" i="72"/>
  <c r="AX89" i="45" s="1"/>
  <c r="Z61" i="48"/>
  <c r="Z62" i="48" s="1"/>
  <c r="Z121" i="70"/>
  <c r="Z122" i="70" s="1"/>
  <c r="Z38" i="68"/>
  <c r="Z74" i="49"/>
  <c r="Z49" i="52"/>
  <c r="Z50" i="52" s="1"/>
  <c r="Z97" i="48"/>
  <c r="Z98" i="48" s="1"/>
  <c r="Z191" i="60"/>
  <c r="AX55" i="45" s="1"/>
  <c r="Z110" i="51"/>
  <c r="Z134" i="39"/>
  <c r="Z133" i="53"/>
  <c r="Z134" i="53" s="1"/>
  <c r="Z157" i="70"/>
  <c r="Z158" i="70" s="1"/>
  <c r="Z73" i="52"/>
  <c r="Z74" i="52" s="1"/>
  <c r="Z169" i="48"/>
  <c r="Z170" i="48" s="1"/>
  <c r="Z169" i="52"/>
  <c r="Z170" i="52" s="1"/>
  <c r="Z62" i="39"/>
  <c r="Z38" i="70"/>
  <c r="Z157" i="49"/>
  <c r="Z158" i="49" s="1"/>
  <c r="Y85" i="53"/>
  <c r="Y86" i="53" s="1"/>
  <c r="Z145" i="39"/>
  <c r="Z146" i="39" s="1"/>
  <c r="Z109" i="70"/>
  <c r="Z110" i="70" s="1"/>
  <c r="Z49" i="39"/>
  <c r="Z50" i="39" s="1"/>
  <c r="Y145" i="53"/>
  <c r="Y146" i="53" s="1"/>
  <c r="Z181" i="68"/>
  <c r="Z182" i="68" s="1"/>
  <c r="Z192" i="56"/>
  <c r="P56" i="45" s="1"/>
  <c r="Y61" i="39"/>
  <c r="Y62" i="39" s="1"/>
  <c r="Y169" i="53"/>
  <c r="Y170" i="53" s="1"/>
  <c r="Z192" i="49"/>
  <c r="AG37" i="45" s="1"/>
  <c r="Z25" i="49"/>
  <c r="Z26" i="49" s="1"/>
  <c r="Y85" i="68"/>
  <c r="Y86" i="68" s="1"/>
  <c r="Y25" i="68"/>
  <c r="Y26" i="68" s="1"/>
  <c r="Y192" i="68"/>
  <c r="O104" i="45" s="1"/>
  <c r="Z192" i="71"/>
  <c r="P89" i="45" s="1"/>
  <c r="Z192" i="73"/>
  <c r="AG89" i="45" s="1"/>
  <c r="Z191" i="39"/>
  <c r="P36" i="45" s="1"/>
  <c r="Z25" i="51"/>
  <c r="Z26" i="51" s="1"/>
  <c r="Z192" i="51"/>
  <c r="P71" i="45" s="1"/>
  <c r="Y121" i="68"/>
  <c r="Y122" i="68" s="1"/>
  <c r="Y168" i="51"/>
  <c r="Y169" i="51" s="1"/>
  <c r="Z38" i="52"/>
  <c r="Y61" i="49"/>
  <c r="Y62" i="49" s="1"/>
  <c r="Y121" i="53"/>
  <c r="Y122" i="53" s="1"/>
  <c r="Z192" i="59"/>
  <c r="AX22" i="45" s="1"/>
  <c r="Z191" i="71"/>
  <c r="P88" i="45" s="1"/>
  <c r="Z191" i="73"/>
  <c r="AG88" i="45" s="1"/>
  <c r="Z169" i="39"/>
  <c r="Z170" i="39" s="1"/>
  <c r="Y144" i="49"/>
  <c r="Y145" i="49" s="1"/>
  <c r="Z86" i="39"/>
  <c r="Z97" i="70"/>
  <c r="Z98" i="70" s="1"/>
  <c r="Y60" i="51"/>
  <c r="Y61" i="51" s="1"/>
  <c r="Z134" i="68"/>
  <c r="Z191" i="69"/>
  <c r="AX103" i="45" s="1"/>
  <c r="Z191" i="51"/>
  <c r="P70" i="45" s="1"/>
  <c r="Y50" i="68"/>
  <c r="Y191" i="49"/>
  <c r="AF36" i="45" s="1"/>
  <c r="Y26" i="51"/>
  <c r="Z191" i="57"/>
  <c r="AG21" i="45" s="1"/>
  <c r="Y157" i="49"/>
  <c r="Y158" i="49" s="1"/>
  <c r="Z169" i="70"/>
  <c r="Z170" i="70" s="1"/>
  <c r="Z61" i="51"/>
  <c r="Z62" i="51" s="1"/>
  <c r="Z98" i="51"/>
  <c r="Z98" i="68"/>
  <c r="Y38" i="68"/>
  <c r="Y62" i="70"/>
  <c r="Y157" i="39"/>
  <c r="Y158" i="39" s="1"/>
  <c r="Z191" i="59"/>
  <c r="AX21" i="45" s="1"/>
  <c r="Z85" i="51"/>
  <c r="Z86" i="51" s="1"/>
  <c r="Z74" i="53"/>
  <c r="Z85" i="70"/>
  <c r="Z86" i="70" s="1"/>
  <c r="Y133" i="68"/>
  <c r="Y134" i="68" s="1"/>
  <c r="Y86" i="51"/>
  <c r="Z61" i="70"/>
  <c r="Z62" i="70" s="1"/>
  <c r="Y109" i="68"/>
  <c r="Y110" i="68" s="1"/>
  <c r="Z182" i="51"/>
  <c r="Z192" i="69"/>
  <c r="AX104" i="45" s="1"/>
  <c r="Z191" i="49"/>
  <c r="AG36" i="45" s="1"/>
  <c r="Z121" i="51"/>
  <c r="Z122" i="51" s="1"/>
  <c r="Z85" i="53"/>
  <c r="Z86" i="53" s="1"/>
  <c r="Y133" i="53"/>
  <c r="Y134" i="53" s="1"/>
  <c r="Z191" i="52"/>
  <c r="AX70" i="45" s="1"/>
  <c r="Z192" i="57"/>
  <c r="AG22" i="45" s="1"/>
  <c r="Y158" i="70"/>
  <c r="BF52" i="45"/>
  <c r="Z191" i="72"/>
  <c r="AX88" i="45" s="1"/>
  <c r="Y191" i="68"/>
  <c r="O103" i="45" s="1"/>
  <c r="BN103" i="45" s="1"/>
  <c r="Y26" i="53"/>
  <c r="Z192" i="52"/>
  <c r="AX71" i="45" s="1"/>
  <c r="Y122" i="70"/>
  <c r="Z98" i="69"/>
  <c r="Z121" i="53"/>
  <c r="Z122" i="53" s="1"/>
  <c r="Z145" i="68"/>
  <c r="Z146" i="68" s="1"/>
  <c r="Y38" i="49"/>
  <c r="Y50" i="70"/>
  <c r="Z181" i="70"/>
  <c r="Z182" i="70" s="1"/>
  <c r="Z191" i="56"/>
  <c r="P55" i="45" s="1"/>
  <c r="Y192" i="70"/>
  <c r="AF104" i="45" s="1"/>
  <c r="Y50" i="39"/>
  <c r="Y192" i="53"/>
  <c r="AF71" i="45" s="1"/>
  <c r="Y191" i="51"/>
  <c r="O70" i="45" s="1"/>
  <c r="BN70" i="45" s="1"/>
  <c r="Z191" i="55"/>
  <c r="P21" i="45" s="1"/>
  <c r="Z24" i="53"/>
  <c r="Z192" i="53" s="1"/>
  <c r="AG71" i="45" s="1"/>
  <c r="Z191" i="53"/>
  <c r="AG70" i="45" s="1"/>
  <c r="Z191" i="48"/>
  <c r="AX36" i="45" s="1"/>
  <c r="Y191" i="70"/>
  <c r="AF103" i="45" s="1"/>
  <c r="Z110" i="53"/>
  <c r="Z157" i="39"/>
  <c r="Z158" i="39" s="1"/>
  <c r="Y191" i="53"/>
  <c r="AF70" i="45" s="1"/>
  <c r="Y109" i="39"/>
  <c r="Y110" i="39" s="1"/>
  <c r="Z192" i="68"/>
  <c r="P104" i="45" s="1"/>
  <c r="Z192" i="48"/>
  <c r="AX37" i="45" s="1"/>
  <c r="Z192" i="55"/>
  <c r="P22" i="45" s="1"/>
  <c r="BO22" i="45" s="1"/>
  <c r="Z50" i="70"/>
  <c r="Y38" i="70"/>
  <c r="Z122" i="68"/>
  <c r="Z110" i="39"/>
  <c r="Z74" i="51"/>
  <c r="Y73" i="51"/>
  <c r="BN100" i="45"/>
  <c r="Z48" i="58"/>
  <c r="Z37" i="39"/>
  <c r="Z38" i="39" s="1"/>
  <c r="Z191" i="68"/>
  <c r="P103" i="45" s="1"/>
  <c r="Y182" i="68"/>
  <c r="Z146" i="49"/>
  <c r="Y61" i="53"/>
  <c r="Y62" i="53" s="1"/>
  <c r="Y24" i="39"/>
  <c r="Y191" i="39"/>
  <c r="O36" i="45" s="1"/>
  <c r="BN36" i="45" s="1"/>
  <c r="Z50" i="68"/>
  <c r="Z169" i="51"/>
  <c r="Z170" i="51" s="1"/>
  <c r="Z156" i="60"/>
  <c r="Z191" i="70"/>
  <c r="AG103" i="45" s="1"/>
  <c r="Z24" i="39"/>
  <c r="Z192" i="39" s="1"/>
  <c r="P37" i="45" s="1"/>
  <c r="Z158" i="51"/>
  <c r="Y181" i="70"/>
  <c r="Y182" i="70" s="1"/>
  <c r="Y25" i="49"/>
  <c r="Z61" i="68"/>
  <c r="Z62" i="68" s="1"/>
  <c r="Z86" i="49"/>
  <c r="Z26" i="52"/>
  <c r="Y37" i="48"/>
  <c r="Y38" i="48" s="1"/>
  <c r="Y97" i="52"/>
  <c r="Y98" i="52" s="1"/>
  <c r="Y133" i="69"/>
  <c r="Y134" i="69" s="1"/>
  <c r="Y181" i="69"/>
  <c r="Y182" i="69" s="1"/>
  <c r="Y133" i="52"/>
  <c r="Y134" i="52" s="1"/>
  <c r="Y49" i="52"/>
  <c r="Y50" i="52" s="1"/>
  <c r="Y157" i="69"/>
  <c r="Y158" i="69" s="1"/>
  <c r="Y181" i="52"/>
  <c r="Y182" i="52" s="1"/>
  <c r="Y49" i="69"/>
  <c r="Y50" i="69" s="1"/>
  <c r="Y145" i="69"/>
  <c r="Y146" i="69" s="1"/>
  <c r="Y169" i="52"/>
  <c r="Y170" i="52" s="1"/>
  <c r="Y73" i="52"/>
  <c r="Y74" i="52" s="1"/>
  <c r="Y61" i="52"/>
  <c r="Y62" i="52" s="1"/>
  <c r="Y37" i="52"/>
  <c r="Y38" i="52" s="1"/>
  <c r="Y181" i="48"/>
  <c r="Y182" i="48" s="1"/>
  <c r="Y85" i="48"/>
  <c r="Y86" i="48" s="1"/>
  <c r="Y61" i="48"/>
  <c r="Y62" i="48" s="1"/>
  <c r="Y49" i="48"/>
  <c r="Y50" i="48" s="1"/>
  <c r="Y109" i="52"/>
  <c r="Y110" i="52" s="1"/>
  <c r="Y121" i="69"/>
  <c r="Y122" i="69" s="1"/>
  <c r="Y145" i="48"/>
  <c r="Y146" i="48" s="1"/>
  <c r="Y157" i="52"/>
  <c r="Y158" i="52" s="1"/>
  <c r="Y97" i="48"/>
  <c r="Y98" i="48" s="1"/>
  <c r="Y157" i="48"/>
  <c r="Y158" i="48" s="1"/>
  <c r="Y121" i="48"/>
  <c r="Y122" i="48" s="1"/>
  <c r="Y145" i="52"/>
  <c r="Y146" i="52" s="1"/>
  <c r="Y25" i="69"/>
  <c r="Y26" i="69" s="1"/>
  <c r="Y169" i="48"/>
  <c r="Y170" i="48" s="1"/>
  <c r="Y97" i="69"/>
  <c r="Y98" i="69" s="1"/>
  <c r="Y85" i="52"/>
  <c r="Y86" i="52" s="1"/>
  <c r="Y109" i="69"/>
  <c r="Y110" i="69" s="1"/>
  <c r="Y73" i="48"/>
  <c r="Y74" i="48" s="1"/>
  <c r="Y37" i="69"/>
  <c r="Y38" i="69" s="1"/>
  <c r="Y85" i="69"/>
  <c r="Y86" i="69" s="1"/>
  <c r="Y169" i="69"/>
  <c r="Y170" i="69" s="1"/>
  <c r="Y73" i="69"/>
  <c r="Y74" i="69" s="1"/>
  <c r="Y61" i="69"/>
  <c r="Y62" i="69" s="1"/>
  <c r="Y109" i="48"/>
  <c r="Y110" i="48" s="1"/>
  <c r="Y133" i="48"/>
  <c r="Y134" i="48" s="1"/>
  <c r="Y122" i="52"/>
  <c r="Y169" i="58"/>
  <c r="Y170" i="58" s="1"/>
  <c r="Y37" i="58"/>
  <c r="Y38" i="58" s="1"/>
  <c r="Y109" i="73"/>
  <c r="Y110" i="73" s="1"/>
  <c r="Y169" i="57"/>
  <c r="Y170" i="57" s="1"/>
  <c r="Y73" i="59"/>
  <c r="Y74" i="59" s="1"/>
  <c r="Y61" i="56"/>
  <c r="Y62" i="56" s="1"/>
  <c r="Y109" i="58"/>
  <c r="Y110" i="58" s="1"/>
  <c r="Y37" i="56"/>
  <c r="Y38" i="56" s="1"/>
  <c r="Y97" i="55"/>
  <c r="Y98" i="55" s="1"/>
  <c r="Y157" i="58"/>
  <c r="Y158" i="58" s="1"/>
  <c r="Y24" i="73"/>
  <c r="Y25" i="73" s="1"/>
  <c r="Y26" i="73" s="1"/>
  <c r="Y180" i="72"/>
  <c r="Y181" i="72" s="1"/>
  <c r="Y182" i="72" s="1"/>
  <c r="Y145" i="60"/>
  <c r="Y146" i="60" s="1"/>
  <c r="Y37" i="73"/>
  <c r="Y38" i="73" s="1"/>
  <c r="Y49" i="60"/>
  <c r="Y50" i="60" s="1"/>
  <c r="Y37" i="71"/>
  <c r="Y38" i="71" s="1"/>
  <c r="Y25" i="57"/>
  <c r="Y26" i="57" s="1"/>
  <c r="Y85" i="58"/>
  <c r="Y86" i="58" s="1"/>
  <c r="Y169" i="55"/>
  <c r="Y170" i="55" s="1"/>
  <c r="Y157" i="57"/>
  <c r="Y158" i="57" s="1"/>
  <c r="BC69" i="45"/>
  <c r="Y73" i="57"/>
  <c r="Y74" i="57" s="1"/>
  <c r="Y85" i="60"/>
  <c r="Y86" i="60" s="1"/>
  <c r="Y121" i="57"/>
  <c r="Y122" i="57" s="1"/>
  <c r="Y49" i="55"/>
  <c r="Y50" i="55" s="1"/>
  <c r="Y157" i="56"/>
  <c r="Y158" i="56" s="1"/>
  <c r="Y61" i="55"/>
  <c r="Y62" i="55" s="1"/>
  <c r="Y61" i="72"/>
  <c r="Y62" i="72" s="1"/>
  <c r="Y181" i="57"/>
  <c r="Y182" i="57" s="1"/>
  <c r="Y60" i="60"/>
  <c r="Y169" i="59"/>
  <c r="Y170" i="59" s="1"/>
  <c r="Y157" i="71"/>
  <c r="Y158" i="71" s="1"/>
  <c r="Y133" i="71"/>
  <c r="Y134" i="71" s="1"/>
  <c r="Y25" i="55"/>
  <c r="Y26" i="55" s="1"/>
  <c r="Y133" i="73"/>
  <c r="Y134" i="73" s="1"/>
  <c r="Y108" i="72"/>
  <c r="Y109" i="72" s="1"/>
  <c r="Y110" i="72" s="1"/>
  <c r="Y85" i="55"/>
  <c r="Y86" i="55" s="1"/>
  <c r="Y109" i="56"/>
  <c r="Y110" i="56" s="1"/>
  <c r="Y73" i="58"/>
  <c r="Y74" i="58" s="1"/>
  <c r="Y133" i="57"/>
  <c r="Y134" i="57" s="1"/>
  <c r="Y144" i="72"/>
  <c r="Y145" i="72" s="1"/>
  <c r="Y85" i="59"/>
  <c r="Y86" i="59" s="1"/>
  <c r="Y97" i="56"/>
  <c r="Y98" i="56" s="1"/>
  <c r="Y97" i="71"/>
  <c r="Y98" i="71" s="1"/>
  <c r="Y169" i="71"/>
  <c r="Y170" i="71" s="1"/>
  <c r="Y85" i="73"/>
  <c r="Y86" i="73" s="1"/>
  <c r="Y24" i="72"/>
  <c r="Y25" i="72" s="1"/>
  <c r="Y26" i="72" s="1"/>
  <c r="Y121" i="60"/>
  <c r="Y122" i="60" s="1"/>
  <c r="V25" i="59"/>
  <c r="V26" i="59" s="1"/>
  <c r="BN102" i="45"/>
  <c r="BN52" i="45"/>
  <c r="BN35" i="45"/>
  <c r="BN85" i="45"/>
  <c r="Y120" i="56"/>
  <c r="Y121" i="56" s="1"/>
  <c r="Y191" i="59"/>
  <c r="AW21" i="45" s="1"/>
  <c r="Z194" i="55"/>
  <c r="P24" i="45" s="1"/>
  <c r="Y61" i="58"/>
  <c r="Y62" i="58" s="1"/>
  <c r="Z194" i="73"/>
  <c r="AG91" i="45" s="1"/>
  <c r="Y192" i="58"/>
  <c r="AF56" i="45" s="1"/>
  <c r="Y25" i="58"/>
  <c r="Y26" i="58" s="1"/>
  <c r="Y145" i="71"/>
  <c r="Y146" i="71" s="1"/>
  <c r="Y109" i="60"/>
  <c r="Y110" i="60" s="1"/>
  <c r="Y132" i="60"/>
  <c r="Y133" i="60" s="1"/>
  <c r="Y192" i="52"/>
  <c r="AW71" i="45" s="1"/>
  <c r="Y98" i="72"/>
  <c r="Y132" i="72"/>
  <c r="Y133" i="72" s="1"/>
  <c r="Y145" i="57"/>
  <c r="Y146" i="57" s="1"/>
  <c r="Y26" i="60"/>
  <c r="Y191" i="73"/>
  <c r="AF88" i="45" s="1"/>
  <c r="Y86" i="72"/>
  <c r="Y61" i="71"/>
  <c r="Y62" i="71" s="1"/>
  <c r="Y157" i="59"/>
  <c r="Y158" i="59" s="1"/>
  <c r="Z193" i="72"/>
  <c r="AX90" i="45" s="1"/>
  <c r="Y49" i="56"/>
  <c r="Y50" i="56" s="1"/>
  <c r="Y61" i="73"/>
  <c r="Y62" i="73" s="1"/>
  <c r="Y72" i="60"/>
  <c r="Y73" i="60" s="1"/>
  <c r="Y97" i="60"/>
  <c r="Y98" i="60" s="1"/>
  <c r="Y60" i="59"/>
  <c r="Y61" i="59" s="1"/>
  <c r="Y49" i="72"/>
  <c r="Y50" i="72" s="1"/>
  <c r="Y50" i="59"/>
  <c r="Y97" i="58"/>
  <c r="Y98" i="58" s="1"/>
  <c r="Y169" i="60"/>
  <c r="Y170" i="60" s="1"/>
  <c r="Y133" i="56"/>
  <c r="Y134" i="56" s="1"/>
  <c r="Y192" i="57"/>
  <c r="AF22" i="45" s="1"/>
  <c r="Y192" i="48"/>
  <c r="AW37" i="45" s="1"/>
  <c r="Y73" i="72"/>
  <c r="Y74" i="72" s="1"/>
  <c r="Y169" i="72"/>
  <c r="Y170" i="72" s="1"/>
  <c r="Y191" i="58"/>
  <c r="AF55" i="45" s="1"/>
  <c r="Y73" i="73"/>
  <c r="Y74" i="73" s="1"/>
  <c r="Y37" i="57"/>
  <c r="Y61" i="57"/>
  <c r="Y62" i="57" s="1"/>
  <c r="Y157" i="55"/>
  <c r="Y158" i="55" s="1"/>
  <c r="Y73" i="56"/>
  <c r="Y74" i="56" s="1"/>
  <c r="Y191" i="57"/>
  <c r="AF21" i="45" s="1"/>
  <c r="Y181" i="58"/>
  <c r="Y182" i="58" s="1"/>
  <c r="Y37" i="60"/>
  <c r="Y38" i="60" s="1"/>
  <c r="Y145" i="55"/>
  <c r="Y146" i="55" s="1"/>
  <c r="Y25" i="48"/>
  <c r="Y25" i="52"/>
  <c r="BN54" i="45"/>
  <c r="Y192" i="69"/>
  <c r="AW104" i="45" s="1"/>
  <c r="BN33" i="45"/>
  <c r="Y49" i="57"/>
  <c r="Y50" i="57" s="1"/>
  <c r="Y74" i="55"/>
  <c r="Y145" i="56"/>
  <c r="Y146" i="56" s="1"/>
  <c r="Y144" i="73"/>
  <c r="Y37" i="59"/>
  <c r="Y38" i="59" s="1"/>
  <c r="Y146" i="59"/>
  <c r="Y49" i="71"/>
  <c r="Y50" i="71" s="1"/>
  <c r="Y85" i="57"/>
  <c r="Y86" i="57" s="1"/>
  <c r="Y109" i="55"/>
  <c r="Y110" i="55" s="1"/>
  <c r="Z193" i="55"/>
  <c r="P23" i="45" s="1"/>
  <c r="Y121" i="59"/>
  <c r="Y122" i="59" s="1"/>
  <c r="Y133" i="58"/>
  <c r="Y134" i="58" s="1"/>
  <c r="Z193" i="73"/>
  <c r="AG90" i="45" s="1"/>
  <c r="Y120" i="72"/>
  <c r="Y132" i="55"/>
  <c r="Y133" i="55" s="1"/>
  <c r="Y134" i="55" s="1"/>
  <c r="Y121" i="73"/>
  <c r="Y122" i="73" s="1"/>
  <c r="Y157" i="72"/>
  <c r="Y158" i="72" s="1"/>
  <c r="BN87" i="45"/>
  <c r="Y109" i="71"/>
  <c r="Y110" i="71" s="1"/>
  <c r="Y191" i="56"/>
  <c r="O55" i="45" s="1"/>
  <c r="Z194" i="71"/>
  <c r="P91" i="45" s="1"/>
  <c r="Y191" i="55"/>
  <c r="O21" i="45" s="1"/>
  <c r="Y192" i="71"/>
  <c r="O89" i="45" s="1"/>
  <c r="Y73" i="71"/>
  <c r="Y74" i="71" s="1"/>
  <c r="Y49" i="58"/>
  <c r="Y50" i="58" s="1"/>
  <c r="Y37" i="72"/>
  <c r="Y38" i="72" s="1"/>
  <c r="Y157" i="60"/>
  <c r="Y158" i="60" s="1"/>
  <c r="Y24" i="59"/>
  <c r="Y108" i="59"/>
  <c r="Y109" i="59" s="1"/>
  <c r="Y25" i="56"/>
  <c r="Y26" i="56" s="1"/>
  <c r="Y121" i="58"/>
  <c r="Y122" i="58" s="1"/>
  <c r="Y133" i="59"/>
  <c r="Y134" i="59" s="1"/>
  <c r="Z193" i="71"/>
  <c r="P90" i="45" s="1"/>
  <c r="BO90" i="45" s="1"/>
  <c r="Y169" i="73"/>
  <c r="Y170" i="73" s="1"/>
  <c r="Y85" i="71"/>
  <c r="Y86" i="71" s="1"/>
  <c r="Y181" i="60"/>
  <c r="Y182" i="60" s="1"/>
  <c r="BN18" i="45"/>
  <c r="Y191" i="71"/>
  <c r="O88" i="45" s="1"/>
  <c r="Y191" i="60"/>
  <c r="AW55" i="45" s="1"/>
  <c r="Y49" i="73"/>
  <c r="Y109" i="57"/>
  <c r="Y110" i="57" s="1"/>
  <c r="Y37" i="55"/>
  <c r="Y38" i="55" s="1"/>
  <c r="Z26" i="72"/>
  <c r="Z194" i="72" s="1"/>
  <c r="AX91" i="45" s="1"/>
  <c r="Y170" i="56"/>
  <c r="Y97" i="57"/>
  <c r="Y98" i="57" s="1"/>
  <c r="Y181" i="55"/>
  <c r="Y182" i="55" s="1"/>
  <c r="Y181" i="73"/>
  <c r="Y182" i="73" s="1"/>
  <c r="Y191" i="72"/>
  <c r="AW88" i="45" s="1"/>
  <c r="Y145" i="58"/>
  <c r="Y146" i="58" s="1"/>
  <c r="Y85" i="56"/>
  <c r="Y86" i="56" s="1"/>
  <c r="Y26" i="71"/>
  <c r="Y97" i="73"/>
  <c r="Y98" i="73" s="1"/>
  <c r="Y121" i="71"/>
  <c r="Y122" i="71" s="1"/>
  <c r="Y121" i="55"/>
  <c r="Y122" i="55" s="1"/>
  <c r="BG54" i="45"/>
  <c r="BC33" i="45"/>
  <c r="BC67" i="45"/>
  <c r="BL102" i="45"/>
  <c r="V146" i="58"/>
  <c r="T134" i="58"/>
  <c r="P86" i="60"/>
  <c r="G134" i="60"/>
  <c r="L158" i="59"/>
  <c r="H49" i="56"/>
  <c r="H50" i="56" s="1"/>
  <c r="H191" i="56"/>
  <c r="H86" i="53"/>
  <c r="T98" i="53"/>
  <c r="BG69" i="45"/>
  <c r="H191" i="39"/>
  <c r="Q110" i="58"/>
  <c r="L25" i="59"/>
  <c r="L26" i="59" s="1"/>
  <c r="H50" i="59"/>
  <c r="L98" i="53"/>
  <c r="L122" i="59"/>
  <c r="L134" i="60"/>
  <c r="R191" i="52"/>
  <c r="AP70" i="45" s="1"/>
  <c r="BG70" i="45" s="1"/>
  <c r="H170" i="60"/>
  <c r="R134" i="51"/>
  <c r="BC35" i="45"/>
  <c r="H182" i="39"/>
  <c r="H194" i="39" s="1"/>
  <c r="R25" i="52"/>
  <c r="R26" i="52" s="1"/>
  <c r="L170" i="53"/>
  <c r="T74" i="51"/>
  <c r="R182" i="49"/>
  <c r="G62" i="60"/>
  <c r="H182" i="56"/>
  <c r="H158" i="60"/>
  <c r="H192" i="39"/>
  <c r="R38" i="53"/>
  <c r="R110" i="53"/>
  <c r="L48" i="60"/>
  <c r="L49" i="60" s="1"/>
  <c r="L50" i="60" s="1"/>
  <c r="W98" i="53"/>
  <c r="L62" i="57"/>
  <c r="L192" i="49"/>
  <c r="U37" i="45" s="1"/>
  <c r="K191" i="60"/>
  <c r="AK55" i="45" s="1"/>
  <c r="BB55" i="45" s="1"/>
  <c r="R86" i="53"/>
  <c r="L191" i="49"/>
  <c r="U36" i="45" s="1"/>
  <c r="L86" i="49"/>
  <c r="R182" i="51"/>
  <c r="L62" i="56"/>
  <c r="W192" i="52"/>
  <c r="AU71" i="45" s="1"/>
  <c r="L74" i="39"/>
  <c r="L192" i="51"/>
  <c r="D71" i="45" s="1"/>
  <c r="L191" i="55"/>
  <c r="D21" i="45" s="1"/>
  <c r="R191" i="55"/>
  <c r="H21" i="45" s="1"/>
  <c r="BG21" i="45" s="1"/>
  <c r="W182" i="53"/>
  <c r="R38" i="39"/>
  <c r="W74" i="49"/>
  <c r="L110" i="56"/>
  <c r="P192" i="60"/>
  <c r="R133" i="55"/>
  <c r="R134" i="55" s="1"/>
  <c r="W61" i="72"/>
  <c r="W62" i="72" s="1"/>
  <c r="W194" i="72" s="1"/>
  <c r="AU91" i="45" s="1"/>
  <c r="W192" i="59"/>
  <c r="AU22" i="45" s="1"/>
  <c r="W181" i="48"/>
  <c r="W182" i="48" s="1"/>
  <c r="I38" i="39"/>
  <c r="W191" i="58"/>
  <c r="AD55" i="45" s="1"/>
  <c r="L191" i="56"/>
  <c r="D55" i="45" s="1"/>
  <c r="BC55" i="45" s="1"/>
  <c r="M170" i="57"/>
  <c r="M38" i="55"/>
  <c r="K110" i="57"/>
  <c r="R86" i="51"/>
  <c r="T158" i="58"/>
  <c r="H170" i="58"/>
  <c r="I62" i="51"/>
  <c r="R62" i="53"/>
  <c r="T74" i="53"/>
  <c r="W191" i="55"/>
  <c r="M21" i="45" s="1"/>
  <c r="BL21" i="45" s="1"/>
  <c r="I191" i="58"/>
  <c r="W36" i="70"/>
  <c r="W37" i="70" s="1"/>
  <c r="W109" i="70"/>
  <c r="W110" i="70" s="1"/>
  <c r="T158" i="57"/>
  <c r="W145" i="69"/>
  <c r="W146" i="69" s="1"/>
  <c r="W121" i="69"/>
  <c r="W122" i="69" s="1"/>
  <c r="W86" i="49"/>
  <c r="Q181" i="60"/>
  <c r="Q182" i="60" s="1"/>
  <c r="W109" i="73"/>
  <c r="W110" i="73" s="1"/>
  <c r="W37" i="48"/>
  <c r="W38" i="48" s="1"/>
  <c r="W49" i="59"/>
  <c r="W50" i="59" s="1"/>
  <c r="W194" i="59" s="1"/>
  <c r="AU24" i="45" s="1"/>
  <c r="W25" i="71"/>
  <c r="W26" i="71" s="1"/>
  <c r="W194" i="71" s="1"/>
  <c r="M91" i="45" s="1"/>
  <c r="W181" i="70"/>
  <c r="W182" i="70" s="1"/>
  <c r="Q191" i="60"/>
  <c r="AO55" i="45" s="1"/>
  <c r="BF55" i="45" s="1"/>
  <c r="BL54" i="45"/>
  <c r="W61" i="48"/>
  <c r="W62" i="48" s="1"/>
  <c r="W50" i="70"/>
  <c r="R74" i="56"/>
  <c r="R194" i="56" s="1"/>
  <c r="H58" i="45" s="1"/>
  <c r="W25" i="69"/>
  <c r="W26" i="69" s="1"/>
  <c r="BC52" i="45"/>
  <c r="W97" i="69"/>
  <c r="W98" i="69" s="1"/>
  <c r="W146" i="70"/>
  <c r="V192" i="57"/>
  <c r="AC22" i="45" s="1"/>
  <c r="W98" i="70"/>
  <c r="W37" i="69"/>
  <c r="W38" i="69" s="1"/>
  <c r="W85" i="68"/>
  <c r="W86" i="68" s="1"/>
  <c r="W192" i="58"/>
  <c r="AD56" i="45" s="1"/>
  <c r="W192" i="73"/>
  <c r="AD89" i="45" s="1"/>
  <c r="W25" i="73"/>
  <c r="W26" i="73" s="1"/>
  <c r="W37" i="57"/>
  <c r="W38" i="57" s="1"/>
  <c r="W194" i="57" s="1"/>
  <c r="AD24" i="45" s="1"/>
  <c r="W192" i="57"/>
  <c r="AD22" i="45" s="1"/>
  <c r="W192" i="56"/>
  <c r="M56" i="45" s="1"/>
  <c r="W191" i="53"/>
  <c r="AD70" i="45" s="1"/>
  <c r="W191" i="48"/>
  <c r="AU36" i="45" s="1"/>
  <c r="BL36" i="45" s="1"/>
  <c r="W191" i="71"/>
  <c r="M88" i="45" s="1"/>
  <c r="W122" i="68"/>
  <c r="W73" i="48"/>
  <c r="W74" i="48" s="1"/>
  <c r="W169" i="48"/>
  <c r="W170" i="48" s="1"/>
  <c r="W170" i="68"/>
  <c r="W191" i="57"/>
  <c r="AD21" i="45" s="1"/>
  <c r="W61" i="68"/>
  <c r="W62" i="68" s="1"/>
  <c r="W122" i="70"/>
  <c r="W169" i="70"/>
  <c r="W170" i="70" s="1"/>
  <c r="BL87" i="45"/>
  <c r="W121" i="48"/>
  <c r="W122" i="48" s="1"/>
  <c r="W191" i="69"/>
  <c r="AU103" i="45" s="1"/>
  <c r="W97" i="68"/>
  <c r="W98" i="68" s="1"/>
  <c r="W169" i="69"/>
  <c r="W170" i="69" s="1"/>
  <c r="W60" i="69"/>
  <c r="W61" i="69" s="1"/>
  <c r="W62" i="69" s="1"/>
  <c r="W156" i="69"/>
  <c r="W157" i="69" s="1"/>
  <c r="W158" i="69" s="1"/>
  <c r="W85" i="69"/>
  <c r="W86" i="69" s="1"/>
  <c r="W191" i="70"/>
  <c r="AD103" i="45" s="1"/>
  <c r="W37" i="68"/>
  <c r="W38" i="68" s="1"/>
  <c r="W86" i="70"/>
  <c r="W191" i="73"/>
  <c r="AD88" i="45" s="1"/>
  <c r="W48" i="69"/>
  <c r="W49" i="69" s="1"/>
  <c r="W169" i="53"/>
  <c r="W170" i="53" s="1"/>
  <c r="W24" i="70"/>
  <c r="W134" i="70"/>
  <c r="W192" i="72"/>
  <c r="AU89" i="45" s="1"/>
  <c r="W192" i="60"/>
  <c r="AU56" i="45" s="1"/>
  <c r="W49" i="48"/>
  <c r="W50" i="48" s="1"/>
  <c r="W145" i="48"/>
  <c r="W146" i="48" s="1"/>
  <c r="W191" i="72"/>
  <c r="AU88" i="45" s="1"/>
  <c r="W192" i="55"/>
  <c r="M22" i="45" s="1"/>
  <c r="W192" i="48"/>
  <c r="AU37" i="45" s="1"/>
  <c r="W192" i="71"/>
  <c r="M89" i="45" s="1"/>
  <c r="W133" i="48"/>
  <c r="W134" i="48" s="1"/>
  <c r="W24" i="68"/>
  <c r="W191" i="68"/>
  <c r="M103" i="45" s="1"/>
  <c r="M110" i="53"/>
  <c r="T38" i="55"/>
  <c r="M134" i="51"/>
  <c r="BL55" i="45"/>
  <c r="T170" i="58"/>
  <c r="T98" i="39"/>
  <c r="T122" i="49"/>
  <c r="V158" i="58"/>
  <c r="V194" i="58" s="1"/>
  <c r="AC58" i="45" s="1"/>
  <c r="V192" i="58"/>
  <c r="AC56" i="45" s="1"/>
  <c r="BL70" i="45"/>
  <c r="I26" i="59"/>
  <c r="I86" i="53"/>
  <c r="I170" i="59"/>
  <c r="I110" i="53"/>
  <c r="M170" i="39"/>
  <c r="T38" i="49"/>
  <c r="W62" i="49"/>
  <c r="W192" i="51"/>
  <c r="M71" i="45" s="1"/>
  <c r="W50" i="53"/>
  <c r="W38" i="49"/>
  <c r="W37" i="51"/>
  <c r="W38" i="51" s="1"/>
  <c r="W145" i="39"/>
  <c r="W193" i="39" s="1"/>
  <c r="M38" i="45" s="1"/>
  <c r="W122" i="39"/>
  <c r="W192" i="49"/>
  <c r="AD37" i="45" s="1"/>
  <c r="W26" i="53"/>
  <c r="W121" i="51"/>
  <c r="W122" i="51" s="1"/>
  <c r="W192" i="53"/>
  <c r="AD71" i="45" s="1"/>
  <c r="W192" i="39"/>
  <c r="M37" i="45" s="1"/>
  <c r="W26" i="51"/>
  <c r="W26" i="48"/>
  <c r="W26" i="49"/>
  <c r="W74" i="53"/>
  <c r="W98" i="49"/>
  <c r="W133" i="53"/>
  <c r="W134" i="53" s="1"/>
  <c r="W169" i="49"/>
  <c r="W193" i="49" s="1"/>
  <c r="AD38" i="45" s="1"/>
  <c r="W146" i="49"/>
  <c r="W110" i="49"/>
  <c r="W134" i="49"/>
  <c r="W158" i="53"/>
  <c r="W25" i="52"/>
  <c r="W193" i="52" s="1"/>
  <c r="AU72" i="45" s="1"/>
  <c r="V109" i="68"/>
  <c r="V110" i="68" s="1"/>
  <c r="BL100" i="45"/>
  <c r="V191" i="71"/>
  <c r="L88" i="45" s="1"/>
  <c r="V191" i="68"/>
  <c r="L103" i="45" s="1"/>
  <c r="BL20" i="45"/>
  <c r="L121" i="56"/>
  <c r="L122" i="56" s="1"/>
  <c r="K109" i="58"/>
  <c r="K110" i="58" s="1"/>
  <c r="T38" i="58"/>
  <c r="BL33" i="45"/>
  <c r="W193" i="58"/>
  <c r="AD57" i="45" s="1"/>
  <c r="V169" i="73"/>
  <c r="V170" i="73" s="1"/>
  <c r="V98" i="70"/>
  <c r="BL69" i="45"/>
  <c r="BL67" i="45"/>
  <c r="BL35" i="45"/>
  <c r="W194" i="55"/>
  <c r="M24" i="45" s="1"/>
  <c r="W194" i="58"/>
  <c r="AD58" i="45" s="1"/>
  <c r="V49" i="55"/>
  <c r="V50" i="55" s="1"/>
  <c r="V194" i="55" s="1"/>
  <c r="L24" i="45" s="1"/>
  <c r="T146" i="55"/>
  <c r="BG102" i="45"/>
  <c r="W193" i="56"/>
  <c r="M57" i="45" s="1"/>
  <c r="W26" i="56"/>
  <c r="BL18" i="45"/>
  <c r="T38" i="56"/>
  <c r="BL85" i="45"/>
  <c r="BL52" i="45"/>
  <c r="W193" i="55"/>
  <c r="M23" i="45" s="1"/>
  <c r="W193" i="60"/>
  <c r="AU57" i="45" s="1"/>
  <c r="H158" i="58"/>
  <c r="I122" i="60"/>
  <c r="V73" i="73"/>
  <c r="V74" i="73" s="1"/>
  <c r="V146" i="70"/>
  <c r="V36" i="71"/>
  <c r="V37" i="71" s="1"/>
  <c r="V38" i="71" s="1"/>
  <c r="W26" i="60"/>
  <c r="W194" i="60" s="1"/>
  <c r="AU58" i="45" s="1"/>
  <c r="BJ87" i="45"/>
  <c r="BH35" i="45"/>
  <c r="V191" i="72"/>
  <c r="AT88" i="45" s="1"/>
  <c r="H38" i="60"/>
  <c r="BK70" i="45"/>
  <c r="V191" i="48"/>
  <c r="AT36" i="45" s="1"/>
  <c r="BK36" i="45" s="1"/>
  <c r="V157" i="48"/>
  <c r="V158" i="48" s="1"/>
  <c r="V132" i="69"/>
  <c r="V133" i="69" s="1"/>
  <c r="V134" i="69" s="1"/>
  <c r="V109" i="69"/>
  <c r="V110" i="69" s="1"/>
  <c r="V61" i="69"/>
  <c r="V62" i="69" s="1"/>
  <c r="V36" i="68"/>
  <c r="V37" i="68" s="1"/>
  <c r="V85" i="68"/>
  <c r="V86" i="68" s="1"/>
  <c r="V146" i="68"/>
  <c r="V181" i="68"/>
  <c r="V182" i="68" s="1"/>
  <c r="V122" i="68"/>
  <c r="V61" i="70"/>
  <c r="V62" i="70" s="1"/>
  <c r="V192" i="73"/>
  <c r="AC89" i="45" s="1"/>
  <c r="V25" i="73"/>
  <c r="V26" i="73" s="1"/>
  <c r="L110" i="58"/>
  <c r="R132" i="59"/>
  <c r="R133" i="59" s="1"/>
  <c r="R134" i="59" s="1"/>
  <c r="V25" i="70"/>
  <c r="V26" i="70" s="1"/>
  <c r="T62" i="49"/>
  <c r="V145" i="69"/>
  <c r="V146" i="69" s="1"/>
  <c r="V97" i="48"/>
  <c r="V98" i="48" s="1"/>
  <c r="BH100" i="45"/>
  <c r="V133" i="68"/>
  <c r="V134" i="68" s="1"/>
  <c r="V37" i="70"/>
  <c r="V38" i="70" s="1"/>
  <c r="V132" i="48"/>
  <c r="V133" i="48" s="1"/>
  <c r="V134" i="48" s="1"/>
  <c r="V121" i="69"/>
  <c r="V122" i="69" s="1"/>
  <c r="V109" i="71"/>
  <c r="V110" i="71" s="1"/>
  <c r="T182" i="49"/>
  <c r="V191" i="69"/>
  <c r="AT103" i="45" s="1"/>
  <c r="V181" i="48"/>
  <c r="V182" i="48" s="1"/>
  <c r="V191" i="73"/>
  <c r="AC88" i="45" s="1"/>
  <c r="V25" i="68"/>
  <c r="V192" i="72"/>
  <c r="AT89" i="45" s="1"/>
  <c r="V157" i="69"/>
  <c r="V158" i="69" s="1"/>
  <c r="P122" i="57"/>
  <c r="H86" i="60"/>
  <c r="U191" i="58"/>
  <c r="AB55" i="45" s="1"/>
  <c r="V24" i="69"/>
  <c r="V50" i="68"/>
  <c r="V157" i="68"/>
  <c r="V158" i="68" s="1"/>
  <c r="V72" i="68"/>
  <c r="V73" i="68" s="1"/>
  <c r="V120" i="71"/>
  <c r="V49" i="48"/>
  <c r="V50" i="48" s="1"/>
  <c r="V108" i="70"/>
  <c r="V109" i="70" s="1"/>
  <c r="L191" i="57"/>
  <c r="U21" i="45" s="1"/>
  <c r="H122" i="60"/>
  <c r="V157" i="72"/>
  <c r="V158" i="72" s="1"/>
  <c r="V49" i="72"/>
  <c r="V50" i="72" s="1"/>
  <c r="V61" i="68"/>
  <c r="V62" i="68" s="1"/>
  <c r="V191" i="70"/>
  <c r="AC103" i="45" s="1"/>
  <c r="I157" i="58"/>
  <c r="I158" i="58" s="1"/>
  <c r="M26" i="56"/>
  <c r="G122" i="58"/>
  <c r="M191" i="60"/>
  <c r="AM55" i="45" s="1"/>
  <c r="BD55" i="45" s="1"/>
  <c r="K121" i="58"/>
  <c r="K122" i="58" s="1"/>
  <c r="H134" i="58"/>
  <c r="M134" i="55"/>
  <c r="I158" i="59"/>
  <c r="T170" i="57"/>
  <c r="T182" i="39"/>
  <c r="BK55" i="45"/>
  <c r="V25" i="57"/>
  <c r="V26" i="57" s="1"/>
  <c r="V194" i="57" s="1"/>
  <c r="AC24" i="45" s="1"/>
  <c r="V193" i="39"/>
  <c r="L38" i="45" s="1"/>
  <c r="V192" i="51"/>
  <c r="L71" i="45" s="1"/>
  <c r="V122" i="39"/>
  <c r="V85" i="51"/>
  <c r="V86" i="51" s="1"/>
  <c r="V192" i="49"/>
  <c r="AC37" i="45" s="1"/>
  <c r="BK21" i="45"/>
  <c r="V192" i="60"/>
  <c r="AT56" i="45" s="1"/>
  <c r="V134" i="51"/>
  <c r="V193" i="49"/>
  <c r="AC38" i="45" s="1"/>
  <c r="V181" i="52"/>
  <c r="V182" i="52" s="1"/>
  <c r="V192" i="39"/>
  <c r="L37" i="45" s="1"/>
  <c r="V98" i="52"/>
  <c r="V157" i="53"/>
  <c r="V193" i="53" s="1"/>
  <c r="AC72" i="45" s="1"/>
  <c r="V122" i="52"/>
  <c r="V146" i="39"/>
  <c r="V38" i="49"/>
  <c r="V194" i="49" s="1"/>
  <c r="AC39" i="45" s="1"/>
  <c r="V110" i="39"/>
  <c r="V74" i="52"/>
  <c r="V86" i="52"/>
  <c r="V145" i="51"/>
  <c r="V193" i="51" s="1"/>
  <c r="L72" i="45" s="1"/>
  <c r="V62" i="52"/>
  <c r="V192" i="56"/>
  <c r="L56" i="45" s="1"/>
  <c r="V110" i="59"/>
  <c r="V121" i="60"/>
  <c r="V122" i="60" s="1"/>
  <c r="V194" i="60" s="1"/>
  <c r="AT58" i="45" s="1"/>
  <c r="V192" i="59"/>
  <c r="AT22" i="45" s="1"/>
  <c r="BK22" i="45" s="1"/>
  <c r="V192" i="52"/>
  <c r="AT71" i="45" s="1"/>
  <c r="V37" i="52"/>
  <c r="BK85" i="45"/>
  <c r="T191" i="58"/>
  <c r="AA55" i="45" s="1"/>
  <c r="I191" i="59"/>
  <c r="T74" i="59"/>
  <c r="BK100" i="45"/>
  <c r="BK102" i="45"/>
  <c r="V193" i="56"/>
  <c r="L57" i="45" s="1"/>
  <c r="V193" i="58"/>
  <c r="AC57" i="45" s="1"/>
  <c r="V26" i="72"/>
  <c r="BK87" i="45"/>
  <c r="V194" i="56"/>
  <c r="L58" i="45" s="1"/>
  <c r="BH33" i="45"/>
  <c r="BI52" i="45"/>
  <c r="BI69" i="45"/>
  <c r="BC54" i="45"/>
  <c r="BI67" i="45"/>
  <c r="BE33" i="45"/>
  <c r="BC19" i="45"/>
  <c r="R192" i="60"/>
  <c r="AP56" i="45" s="1"/>
  <c r="L182" i="58"/>
  <c r="T191" i="57"/>
  <c r="AA21" i="45" s="1"/>
  <c r="T170" i="55"/>
  <c r="S191" i="48"/>
  <c r="AQ36" i="45" s="1"/>
  <c r="BH36" i="45" s="1"/>
  <c r="T191" i="56"/>
  <c r="J55" i="45" s="1"/>
  <c r="H182" i="58"/>
  <c r="U181" i="60"/>
  <c r="U182" i="60" s="1"/>
  <c r="U192" i="55"/>
  <c r="K22" i="45" s="1"/>
  <c r="U192" i="59"/>
  <c r="AS22" i="45" s="1"/>
  <c r="K169" i="48"/>
  <c r="K170" i="48" s="1"/>
  <c r="BD35" i="45"/>
  <c r="T192" i="49"/>
  <c r="AA37" i="45" s="1"/>
  <c r="K146" i="57"/>
  <c r="I191" i="56"/>
  <c r="BE100" i="45"/>
  <c r="I25" i="53"/>
  <c r="I26" i="53" s="1"/>
  <c r="M98" i="51"/>
  <c r="M62" i="57"/>
  <c r="T191" i="48"/>
  <c r="AR36" i="45" s="1"/>
  <c r="U191" i="73"/>
  <c r="AB88" i="45" s="1"/>
  <c r="T73" i="48"/>
  <c r="T74" i="48" s="1"/>
  <c r="I26" i="57"/>
  <c r="I170" i="55"/>
  <c r="M158" i="60"/>
  <c r="BB85" i="45"/>
  <c r="T191" i="59"/>
  <c r="AR21" i="45" s="1"/>
  <c r="M26" i="55"/>
  <c r="I50" i="53"/>
  <c r="M158" i="55"/>
  <c r="BI85" i="45"/>
  <c r="T170" i="59"/>
  <c r="BE85" i="45"/>
  <c r="T191" i="60"/>
  <c r="AR55" i="45" s="1"/>
  <c r="T121" i="68"/>
  <c r="T122" i="68" s="1"/>
  <c r="L191" i="58"/>
  <c r="U55" i="45" s="1"/>
  <c r="BD33" i="45"/>
  <c r="U192" i="60"/>
  <c r="AS56" i="45" s="1"/>
  <c r="BJ56" i="45" s="1"/>
  <c r="U182" i="58"/>
  <c r="U193" i="56"/>
  <c r="K57" i="45" s="1"/>
  <c r="U192" i="58"/>
  <c r="AB56" i="45" s="1"/>
  <c r="G169" i="48"/>
  <c r="G170" i="48" s="1"/>
  <c r="BJ21" i="45"/>
  <c r="U49" i="72"/>
  <c r="U50" i="72" s="1"/>
  <c r="S158" i="72"/>
  <c r="U61" i="48"/>
  <c r="U62" i="48" s="1"/>
  <c r="T38" i="39"/>
  <c r="T192" i="51"/>
  <c r="J71" i="45" s="1"/>
  <c r="U24" i="73"/>
  <c r="U25" i="73" s="1"/>
  <c r="U26" i="73" s="1"/>
  <c r="U37" i="69"/>
  <c r="U38" i="69" s="1"/>
  <c r="U97" i="70"/>
  <c r="U98" i="70" s="1"/>
  <c r="T73" i="69"/>
  <c r="T74" i="69" s="1"/>
  <c r="U170" i="70"/>
  <c r="BJ55" i="45"/>
  <c r="U73" i="48"/>
  <c r="U74" i="48" s="1"/>
  <c r="U109" i="72"/>
  <c r="U110" i="72" s="1"/>
  <c r="U25" i="71"/>
  <c r="U26" i="71" s="1"/>
  <c r="U109" i="73"/>
  <c r="U110" i="73" s="1"/>
  <c r="U169" i="72"/>
  <c r="U170" i="72" s="1"/>
  <c r="U61" i="72"/>
  <c r="U62" i="72" s="1"/>
  <c r="U181" i="57"/>
  <c r="U182" i="57" s="1"/>
  <c r="U97" i="72"/>
  <c r="U98" i="72" s="1"/>
  <c r="U145" i="72"/>
  <c r="U146" i="72" s="1"/>
  <c r="BD102" i="45"/>
  <c r="T191" i="71"/>
  <c r="J88" i="45" s="1"/>
  <c r="U191" i="72"/>
  <c r="AS88" i="45" s="1"/>
  <c r="T145" i="70"/>
  <c r="T146" i="70" s="1"/>
  <c r="U109" i="69"/>
  <c r="U110" i="69" s="1"/>
  <c r="T169" i="60"/>
  <c r="T170" i="60" s="1"/>
  <c r="T121" i="69"/>
  <c r="T122" i="69" s="1"/>
  <c r="U49" i="69"/>
  <c r="U50" i="69" s="1"/>
  <c r="T192" i="52"/>
  <c r="AR71" i="45" s="1"/>
  <c r="T193" i="39"/>
  <c r="J38" i="45" s="1"/>
  <c r="T157" i="69"/>
  <c r="T158" i="69" s="1"/>
  <c r="U109" i="70"/>
  <c r="U110" i="70" s="1"/>
  <c r="T191" i="72"/>
  <c r="AR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S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AA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BJ100" i="45"/>
  <c r="U110" i="60"/>
  <c r="U194" i="56"/>
  <c r="K58" i="45" s="1"/>
  <c r="T181" i="60"/>
  <c r="T182" i="60" s="1"/>
  <c r="U62" i="55"/>
  <c r="U122" i="59"/>
  <c r="U145" i="58"/>
  <c r="U146" i="58" s="1"/>
  <c r="BI36" i="45"/>
  <c r="U145" i="55"/>
  <c r="U146" i="55" s="1"/>
  <c r="U145" i="57"/>
  <c r="U146" i="57" s="1"/>
  <c r="U48" i="57"/>
  <c r="U49" i="57" s="1"/>
  <c r="U74" i="60"/>
  <c r="U169" i="55"/>
  <c r="U170" i="55" s="1"/>
  <c r="U191" i="57"/>
  <c r="AB21" i="45" s="1"/>
  <c r="T192" i="73"/>
  <c r="AA89" i="45" s="1"/>
  <c r="T85" i="70"/>
  <c r="T86" i="70" s="1"/>
  <c r="T146" i="68"/>
  <c r="T26" i="70"/>
  <c r="T25" i="68"/>
  <c r="T26" i="68" s="1"/>
  <c r="U86" i="70"/>
  <c r="T180" i="68"/>
  <c r="U24" i="70"/>
  <c r="U191" i="70"/>
  <c r="AB103" i="45" s="1"/>
  <c r="T133" i="60"/>
  <c r="T134" i="60" s="1"/>
  <c r="U108" i="57"/>
  <c r="U109" i="57" s="1"/>
  <c r="U110" i="57" s="1"/>
  <c r="T48" i="55"/>
  <c r="T109" i="59"/>
  <c r="T110" i="59" s="1"/>
  <c r="U146" i="60"/>
  <c r="U25" i="58"/>
  <c r="U26" i="58" s="1"/>
  <c r="U145" i="52"/>
  <c r="U146" i="52" s="1"/>
  <c r="U37" i="57"/>
  <c r="U38" i="57" s="1"/>
  <c r="U25" i="60"/>
  <c r="U97" i="55"/>
  <c r="BJ85" i="45"/>
  <c r="T192" i="56"/>
  <c r="J56" i="45" s="1"/>
  <c r="T192" i="57"/>
  <c r="AA22" i="45" s="1"/>
  <c r="T25" i="51"/>
  <c r="T193" i="51" s="1"/>
  <c r="J72" i="45" s="1"/>
  <c r="U157" i="57"/>
  <c r="U158" i="57" s="1"/>
  <c r="T191" i="73"/>
  <c r="AA88" i="45" s="1"/>
  <c r="T24" i="71"/>
  <c r="T50" i="68"/>
  <c r="U37" i="48"/>
  <c r="U38" i="48" s="1"/>
  <c r="U97" i="48"/>
  <c r="U98" i="48" s="1"/>
  <c r="U62" i="70"/>
  <c r="T191" i="69"/>
  <c r="AR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R56" i="45" s="1"/>
  <c r="T192" i="59"/>
  <c r="AR22" i="45" s="1"/>
  <c r="T182" i="51"/>
  <c r="U86" i="52"/>
  <c r="U62" i="52"/>
  <c r="U74" i="52"/>
  <c r="U192" i="71"/>
  <c r="K89" i="45" s="1"/>
  <c r="T192" i="69"/>
  <c r="AR104" i="45" s="1"/>
  <c r="T191" i="68"/>
  <c r="J103" i="45" s="1"/>
  <c r="BJ102" i="45"/>
  <c r="U191" i="48"/>
  <c r="AS36" i="45" s="1"/>
  <c r="BJ36" i="45" s="1"/>
  <c r="U24" i="68"/>
  <c r="U192" i="68" s="1"/>
  <c r="K104" i="45" s="1"/>
  <c r="U191" i="68"/>
  <c r="K103" i="45" s="1"/>
  <c r="U98" i="60"/>
  <c r="U133" i="52"/>
  <c r="U134" i="52" s="1"/>
  <c r="U73" i="59"/>
  <c r="U193" i="59" s="1"/>
  <c r="AS23" i="45" s="1"/>
  <c r="U109" i="52"/>
  <c r="U110" i="52" s="1"/>
  <c r="U192" i="52"/>
  <c r="AS71" i="45" s="1"/>
  <c r="U38" i="52"/>
  <c r="BJ70" i="45"/>
  <c r="U192" i="49"/>
  <c r="AB37" i="45" s="1"/>
  <c r="U192" i="51"/>
  <c r="K71" i="45" s="1"/>
  <c r="U146" i="39"/>
  <c r="U192" i="39"/>
  <c r="K37" i="45" s="1"/>
  <c r="U192" i="53"/>
  <c r="AB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BG85" i="45"/>
  <c r="BE102" i="45"/>
  <c r="BG100" i="45"/>
  <c r="BE20" i="45"/>
  <c r="BI33" i="45"/>
  <c r="BI35" i="45"/>
  <c r="BE35" i="45"/>
  <c r="BI70" i="45"/>
  <c r="BF100" i="45"/>
  <c r="T62" i="39"/>
  <c r="T26" i="39"/>
  <c r="T134" i="39"/>
  <c r="T192" i="39"/>
  <c r="J37" i="45" s="1"/>
  <c r="T192" i="53"/>
  <c r="AA71" i="45" s="1"/>
  <c r="T49" i="49"/>
  <c r="T85" i="49"/>
  <c r="T86" i="49" s="1"/>
  <c r="T134" i="52"/>
  <c r="T170" i="53"/>
  <c r="T26" i="52"/>
  <c r="T110" i="53"/>
  <c r="T133" i="53"/>
  <c r="T193" i="53" s="1"/>
  <c r="AA72" i="45" s="1"/>
  <c r="T145" i="57"/>
  <c r="T146" i="57" s="1"/>
  <c r="T85" i="56"/>
  <c r="T86" i="56" s="1"/>
  <c r="T192" i="58"/>
  <c r="AA56" i="45" s="1"/>
  <c r="T73" i="52"/>
  <c r="T193" i="52" s="1"/>
  <c r="AR72" i="45" s="1"/>
  <c r="J133" i="48"/>
  <c r="J134" i="48" s="1"/>
  <c r="R61" i="48"/>
  <c r="R62" i="48" s="1"/>
  <c r="I145" i="48"/>
  <c r="I146" i="48" s="1"/>
  <c r="Q181" i="48"/>
  <c r="Q182" i="48" s="1"/>
  <c r="S85" i="69"/>
  <c r="S86" i="69" s="1"/>
  <c r="Q157" i="69"/>
  <c r="Q158" i="69" s="1"/>
  <c r="R49" i="69"/>
  <c r="R50" i="69" s="1"/>
  <c r="I37" i="48"/>
  <c r="I38" i="48" s="1"/>
  <c r="P73" i="69"/>
  <c r="P74" i="69" s="1"/>
  <c r="H158" i="48"/>
  <c r="M191" i="69"/>
  <c r="AM103" i="45" s="1"/>
  <c r="H37" i="48"/>
  <c r="H38" i="48" s="1"/>
  <c r="M25" i="73"/>
  <c r="M26" i="73" s="1"/>
  <c r="P145" i="48"/>
  <c r="P146" i="48" s="1"/>
  <c r="R181" i="69"/>
  <c r="R182" i="69" s="1"/>
  <c r="K49" i="73"/>
  <c r="K50" i="73" s="1"/>
  <c r="BG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BC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BI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Z104" i="45" s="1"/>
  <c r="P86" i="70"/>
  <c r="P191" i="70"/>
  <c r="H97" i="73"/>
  <c r="H98" i="73" s="1"/>
  <c r="H38" i="68"/>
  <c r="I122" i="69"/>
  <c r="BD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BC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M98" i="69"/>
  <c r="G49" i="69"/>
  <c r="G50" i="69" s="1"/>
  <c r="L26" i="72"/>
  <c r="R37" i="68"/>
  <c r="R38" i="68" s="1"/>
  <c r="R61" i="70"/>
  <c r="R62" i="70" s="1"/>
  <c r="I25" i="70"/>
  <c r="I26" i="70" s="1"/>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L103" i="45" s="1"/>
  <c r="R110" i="73"/>
  <c r="I49" i="72"/>
  <c r="I50" i="72" s="1"/>
  <c r="M62" i="48"/>
  <c r="M182" i="73"/>
  <c r="M86" i="68"/>
  <c r="J98" i="71"/>
  <c r="J62" i="68"/>
  <c r="J60" i="73"/>
  <c r="J192" i="73" s="1"/>
  <c r="N110" i="48"/>
  <c r="N24" i="48"/>
  <c r="N192" i="48" s="1"/>
  <c r="N191" i="48"/>
  <c r="AN36" i="45" s="1"/>
  <c r="BE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U103" i="45" s="1"/>
  <c r="L191" i="71"/>
  <c r="D88" i="45" s="1"/>
  <c r="L86" i="69"/>
  <c r="R191" i="48"/>
  <c r="AP36" i="45" s="1"/>
  <c r="BG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BI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AA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M89" i="45" s="1"/>
  <c r="M191" i="72"/>
  <c r="AM88" i="45" s="1"/>
  <c r="J191" i="72"/>
  <c r="K36" i="73"/>
  <c r="K37" i="73" s="1"/>
  <c r="K96" i="70"/>
  <c r="K97" i="70" s="1"/>
  <c r="K98" i="70" s="1"/>
  <c r="K182" i="68"/>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P26" i="73" s="1"/>
  <c r="T110" i="58"/>
  <c r="S182" i="49"/>
  <c r="H86" i="48"/>
  <c r="L191" i="72"/>
  <c r="AL88" i="45" s="1"/>
  <c r="R85" i="69"/>
  <c r="R86" i="69" s="1"/>
  <c r="M191" i="71"/>
  <c r="E88" i="45" s="1"/>
  <c r="T193" i="73"/>
  <c r="AA90" i="45" s="1"/>
  <c r="J24" i="70"/>
  <c r="J182" i="73"/>
  <c r="N97" i="48"/>
  <c r="N98" i="48" s="1"/>
  <c r="N182" i="72"/>
  <c r="G24" i="68"/>
  <c r="G192" i="68" s="1"/>
  <c r="AK102" i="45"/>
  <c r="K24" i="68"/>
  <c r="S97" i="69"/>
  <c r="S98" i="69" s="1"/>
  <c r="P24" i="69"/>
  <c r="P24" i="70"/>
  <c r="P191" i="68"/>
  <c r="P97" i="48"/>
  <c r="P98" i="48" s="1"/>
  <c r="P145" i="69"/>
  <c r="P146" i="69" s="1"/>
  <c r="Q169" i="69"/>
  <c r="Q170" i="69" s="1"/>
  <c r="Q109" i="69"/>
  <c r="Q110" i="69" s="1"/>
  <c r="Q191" i="68"/>
  <c r="G103" i="45" s="1"/>
  <c r="Q24" i="72"/>
  <c r="Q191" i="72"/>
  <c r="AO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BH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Y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L89" i="45" s="1"/>
  <c r="R191" i="70"/>
  <c r="Y103" i="45" s="1"/>
  <c r="I191" i="71"/>
  <c r="G191" i="72"/>
  <c r="K24" i="72"/>
  <c r="K192" i="72" s="1"/>
  <c r="AK89" i="45" s="1"/>
  <c r="K191" i="72"/>
  <c r="AK88" i="45" s="1"/>
  <c r="P110" i="48"/>
  <c r="Q26" i="68"/>
  <c r="H191" i="71"/>
  <c r="L25" i="70"/>
  <c r="L26" i="70" s="1"/>
  <c r="BC85" i="45"/>
  <c r="I24" i="48"/>
  <c r="I192" i="48" s="1"/>
  <c r="I191" i="48"/>
  <c r="I24" i="68"/>
  <c r="I25" i="68" s="1"/>
  <c r="J191" i="69"/>
  <c r="N24" i="72"/>
  <c r="N191" i="72"/>
  <c r="AN88" i="45" s="1"/>
  <c r="N191" i="68"/>
  <c r="F103" i="45" s="1"/>
  <c r="G74" i="72"/>
  <c r="G36" i="72"/>
  <c r="G192" i="72" s="1"/>
  <c r="K36" i="48"/>
  <c r="K37" i="48" s="1"/>
  <c r="K170" i="73"/>
  <c r="BB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Y89" i="45" s="1"/>
  <c r="R25" i="73"/>
  <c r="M49" i="68"/>
  <c r="M50" i="68" s="1"/>
  <c r="J26" i="68"/>
  <c r="N121" i="71"/>
  <c r="N122" i="71" s="1"/>
  <c r="P133" i="68"/>
  <c r="P134" i="68" s="1"/>
  <c r="G191" i="69"/>
  <c r="K191" i="69"/>
  <c r="AK103" i="45" s="1"/>
  <c r="S191" i="70"/>
  <c r="Z103" i="45" s="1"/>
  <c r="Q25" i="48"/>
  <c r="M191" i="48"/>
  <c r="AM36" i="45" s="1"/>
  <c r="BD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T88" i="45" s="1"/>
  <c r="K133" i="73"/>
  <c r="K134" i="73" s="1"/>
  <c r="K25" i="71"/>
  <c r="K192" i="71"/>
  <c r="C89" i="45" s="1"/>
  <c r="K37" i="69"/>
  <c r="K38" i="69" s="1"/>
  <c r="K122" i="68"/>
  <c r="S191" i="72"/>
  <c r="AQ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P89" i="45" s="1"/>
  <c r="I61" i="48"/>
  <c r="I62" i="48" s="1"/>
  <c r="I38" i="71"/>
  <c r="I98" i="72"/>
  <c r="I61" i="69"/>
  <c r="I62" i="69" s="1"/>
  <c r="I38" i="69"/>
  <c r="M37" i="48"/>
  <c r="M38" i="48" s="1"/>
  <c r="M133" i="72"/>
  <c r="M134" i="72" s="1"/>
  <c r="M182" i="72"/>
  <c r="BD100" i="45"/>
  <c r="M191" i="70"/>
  <c r="V103" i="45" s="1"/>
  <c r="M62" i="68"/>
  <c r="J110" i="73"/>
  <c r="J108" i="71"/>
  <c r="N192" i="69"/>
  <c r="AN104" i="45" s="1"/>
  <c r="G50" i="48"/>
  <c r="G85" i="73"/>
  <c r="G86" i="73" s="1"/>
  <c r="G50" i="68"/>
  <c r="G169" i="73"/>
  <c r="G170" i="73" s="1"/>
  <c r="K50" i="72"/>
  <c r="K73" i="71"/>
  <c r="K74" i="71" s="1"/>
  <c r="K86" i="70"/>
  <c r="K109" i="68"/>
  <c r="K110" i="68" s="1"/>
  <c r="K158" i="68"/>
  <c r="K191" i="70"/>
  <c r="T103" i="45" s="1"/>
  <c r="S61" i="71"/>
  <c r="S62" i="71" s="1"/>
  <c r="S37" i="71"/>
  <c r="S38" i="71" s="1"/>
  <c r="S109" i="70"/>
  <c r="S110" i="70" s="1"/>
  <c r="S74" i="68"/>
  <c r="S49" i="48"/>
  <c r="S50" i="48" s="1"/>
  <c r="P50" i="73"/>
  <c r="P122" i="68"/>
  <c r="P25" i="71"/>
  <c r="P48" i="71"/>
  <c r="P49" i="71" s="1"/>
  <c r="P122" i="70"/>
  <c r="Q60" i="48"/>
  <c r="Q61" i="48" s="1"/>
  <c r="Q62" i="48" s="1"/>
  <c r="Q157" i="48"/>
  <c r="Q158" i="48" s="1"/>
  <c r="Q169" i="48"/>
  <c r="Q170" i="48" s="1"/>
  <c r="BF87" i="45"/>
  <c r="Q144" i="73"/>
  <c r="Q145" i="73" s="1"/>
  <c r="Q36" i="71"/>
  <c r="Q37" i="71" s="1"/>
  <c r="Q38" i="71" s="1"/>
  <c r="BF85" i="45"/>
  <c r="Q85" i="73"/>
  <c r="Q86" i="73" s="1"/>
  <c r="G25" i="69"/>
  <c r="K25" i="69"/>
  <c r="K26" i="69" s="1"/>
  <c r="S26" i="70"/>
  <c r="Q191" i="48"/>
  <c r="AO36" i="45" s="1"/>
  <c r="BF36" i="45" s="1"/>
  <c r="H191" i="72"/>
  <c r="R24" i="69"/>
  <c r="R191" i="69"/>
  <c r="AP103" i="45" s="1"/>
  <c r="M26" i="48"/>
  <c r="G109" i="48"/>
  <c r="G110" i="48" s="1"/>
  <c r="G191" i="70"/>
  <c r="BB87" i="45"/>
  <c r="K191" i="71"/>
  <c r="C88" i="45" s="1"/>
  <c r="S25" i="72"/>
  <c r="P24" i="48"/>
  <c r="H181" i="48"/>
  <c r="H182" i="48" s="1"/>
  <c r="H191" i="73"/>
  <c r="R191" i="72"/>
  <c r="AP88" i="45" s="1"/>
  <c r="R37" i="69"/>
  <c r="R38" i="69" s="1"/>
  <c r="I191" i="73"/>
  <c r="M97" i="48"/>
  <c r="M98" i="48" s="1"/>
  <c r="M86" i="71"/>
  <c r="M191" i="68"/>
  <c r="E103" i="45" s="1"/>
  <c r="M158" i="73"/>
  <c r="J85" i="48"/>
  <c r="J86" i="48" s="1"/>
  <c r="J49" i="48"/>
  <c r="J50" i="48" s="1"/>
  <c r="J122" i="73"/>
  <c r="J120" i="71"/>
  <c r="J191" i="68"/>
  <c r="J109" i="69"/>
  <c r="J110" i="69" s="1"/>
  <c r="N133" i="48"/>
  <c r="N134" i="48" s="1"/>
  <c r="N191" i="73"/>
  <c r="W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X103" i="45" s="1"/>
  <c r="Q191" i="71"/>
  <c r="G88" i="45" s="1"/>
  <c r="BI18" i="45"/>
  <c r="J191" i="71"/>
  <c r="N192" i="71"/>
  <c r="F89" i="45" s="1"/>
  <c r="N191" i="70"/>
  <c r="W103" i="45" s="1"/>
  <c r="G191" i="48"/>
  <c r="G25" i="73"/>
  <c r="K191" i="48"/>
  <c r="AK36" i="45" s="1"/>
  <c r="BB36" i="45" s="1"/>
  <c r="BH85" i="45"/>
  <c r="H191" i="70"/>
  <c r="BD87" i="45"/>
  <c r="J191" i="73"/>
  <c r="J38" i="70"/>
  <c r="J50" i="69"/>
  <c r="J74" i="71"/>
  <c r="J62" i="70"/>
  <c r="N157" i="48"/>
  <c r="N158" i="48" s="1"/>
  <c r="N109" i="71"/>
  <c r="N110" i="71" s="1"/>
  <c r="N145" i="68"/>
  <c r="N146" i="68" s="1"/>
  <c r="N191" i="69"/>
  <c r="AN103" i="45" s="1"/>
  <c r="N37" i="71"/>
  <c r="N38" i="71" s="1"/>
  <c r="G133" i="48"/>
  <c r="G134" i="48" s="1"/>
  <c r="G98" i="72"/>
  <c r="T102" i="45"/>
  <c r="K158" i="73"/>
  <c r="K158" i="70"/>
  <c r="S37" i="48"/>
  <c r="S38" i="48" s="1"/>
  <c r="S170" i="73"/>
  <c r="S73" i="69"/>
  <c r="S74" i="69" s="1"/>
  <c r="S192" i="73"/>
  <c r="Z89" i="45" s="1"/>
  <c r="P191" i="73"/>
  <c r="BF102" i="45"/>
  <c r="Q86" i="72"/>
  <c r="Q145" i="72"/>
  <c r="Q146" i="72" s="1"/>
  <c r="Q191" i="73"/>
  <c r="X88" i="45" s="1"/>
  <c r="Q170" i="73"/>
  <c r="Q25" i="71"/>
  <c r="BI54" i="45"/>
  <c r="Q24" i="69"/>
  <c r="Q191" i="69"/>
  <c r="AO103" i="45" s="1"/>
  <c r="L24" i="48"/>
  <c r="L191" i="48"/>
  <c r="AL36" i="45" s="1"/>
  <c r="BC36" i="45" s="1"/>
  <c r="BC100" i="45"/>
  <c r="N191" i="71"/>
  <c r="F88" i="45" s="1"/>
  <c r="G191" i="73"/>
  <c r="S192" i="72"/>
  <c r="AQ89" i="45" s="1"/>
  <c r="S24" i="69"/>
  <c r="S191" i="69"/>
  <c r="AQ103" i="45" s="1"/>
  <c r="BI20" i="45"/>
  <c r="T26" i="57"/>
  <c r="H191" i="69"/>
  <c r="H192" i="73"/>
  <c r="L37" i="48"/>
  <c r="L38" i="48" s="1"/>
  <c r="L191" i="73"/>
  <c r="U88" i="45" s="1"/>
  <c r="R191" i="71"/>
  <c r="H88" i="45" s="1"/>
  <c r="R191" i="73"/>
  <c r="Y88" i="45" s="1"/>
  <c r="R38" i="70"/>
  <c r="I133" i="48"/>
  <c r="I134" i="48" s="1"/>
  <c r="I146" i="73"/>
  <c r="I24" i="72"/>
  <c r="I191" i="72"/>
  <c r="M24" i="68"/>
  <c r="M24" i="70"/>
  <c r="M191" i="73"/>
  <c r="V88" i="45" s="1"/>
  <c r="BI87" i="45"/>
  <c r="J74" i="48"/>
  <c r="J26" i="73"/>
  <c r="J192" i="68"/>
  <c r="J38" i="71"/>
  <c r="N74" i="48"/>
  <c r="N110" i="73"/>
  <c r="N25" i="73"/>
  <c r="N62" i="72"/>
  <c r="N146" i="69"/>
  <c r="N25" i="69"/>
  <c r="BH87" i="45"/>
  <c r="S191" i="73"/>
  <c r="Z88" i="45" s="1"/>
  <c r="P85" i="69"/>
  <c r="P86" i="69" s="1"/>
  <c r="P121" i="69"/>
  <c r="P122" i="69" s="1"/>
  <c r="Q25" i="73"/>
  <c r="Q25" i="70"/>
  <c r="BD67" i="45"/>
  <c r="BD18" i="45"/>
  <c r="BD69" i="45"/>
  <c r="BC53" i="45"/>
  <c r="BE54" i="45"/>
  <c r="BB19" i="45"/>
  <c r="BE18" i="45"/>
  <c r="BD54" i="45"/>
  <c r="BB53" i="45"/>
  <c r="BH18" i="45"/>
  <c r="Q26" i="57"/>
  <c r="BD52" i="45"/>
  <c r="BE53" i="45"/>
  <c r="BH52" i="45"/>
  <c r="BH54" i="45"/>
  <c r="BE52" i="45"/>
  <c r="I110" i="60"/>
  <c r="BE19" i="45"/>
  <c r="BH20" i="45"/>
  <c r="BD20" i="45"/>
  <c r="I37" i="56"/>
  <c r="I38" i="56" s="1"/>
  <c r="M74" i="56"/>
  <c r="I62" i="56"/>
  <c r="M182" i="55"/>
  <c r="BE69" i="45"/>
  <c r="BH67" i="45"/>
  <c r="BH70" i="45"/>
  <c r="H146" i="52"/>
  <c r="M48" i="52"/>
  <c r="M49" i="52" s="1"/>
  <c r="M50" i="52" s="1"/>
  <c r="K157" i="52"/>
  <c r="K158" i="52" s="1"/>
  <c r="G109" i="52"/>
  <c r="G110" i="52" s="1"/>
  <c r="I60" i="52"/>
  <c r="I61" i="52" s="1"/>
  <c r="I193" i="52" s="1"/>
  <c r="BE67" i="45"/>
  <c r="BH69" i="45"/>
  <c r="BC70" i="45"/>
  <c r="BF22" i="45"/>
  <c r="BF70" i="45"/>
  <c r="BG55" i="45"/>
  <c r="P25" i="60"/>
  <c r="P26" i="60" s="1"/>
  <c r="I74" i="55"/>
  <c r="I182" i="55"/>
  <c r="L50" i="57"/>
  <c r="M134" i="59"/>
  <c r="S86" i="39"/>
  <c r="BF21" i="45"/>
  <c r="G192" i="57"/>
  <c r="M146" i="51"/>
  <c r="I38" i="59"/>
  <c r="BB70" i="45"/>
  <c r="I191" i="55"/>
  <c r="M191" i="57"/>
  <c r="V21" i="45" s="1"/>
  <c r="H73" i="57"/>
  <c r="H74" i="57" s="1"/>
  <c r="H191" i="57"/>
  <c r="M49" i="59"/>
  <c r="M50" i="59" s="1"/>
  <c r="M191" i="58"/>
  <c r="V55" i="45" s="1"/>
  <c r="I134" i="59"/>
  <c r="Q38" i="57"/>
  <c r="R192" i="57"/>
  <c r="Y22" i="45" s="1"/>
  <c r="S38" i="51"/>
  <c r="M191" i="59"/>
  <c r="AM21" i="45" s="1"/>
  <c r="M170" i="60"/>
  <c r="M146" i="60"/>
  <c r="M74" i="60"/>
  <c r="M191" i="49"/>
  <c r="V36" i="45" s="1"/>
  <c r="M25" i="57"/>
  <c r="M26" i="57" s="1"/>
  <c r="I191" i="53"/>
  <c r="K145" i="58"/>
  <c r="K146" i="58" s="1"/>
  <c r="M146" i="58"/>
  <c r="M49" i="55"/>
  <c r="M50" i="55" s="1"/>
  <c r="M191" i="55"/>
  <c r="E21" i="45" s="1"/>
  <c r="I38" i="55"/>
  <c r="S98" i="39"/>
  <c r="G191" i="58"/>
  <c r="G73" i="58"/>
  <c r="G74" i="58" s="1"/>
  <c r="I74" i="57"/>
  <c r="K191" i="57"/>
  <c r="T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T55" i="45" s="1"/>
  <c r="M86" i="56"/>
  <c r="I122" i="55"/>
  <c r="I122" i="58"/>
  <c r="M38" i="60"/>
  <c r="I86" i="52"/>
  <c r="S74" i="39"/>
  <c r="M192" i="51"/>
  <c r="E71" i="45" s="1"/>
  <c r="M191" i="53"/>
  <c r="V70" i="45" s="1"/>
  <c r="I48" i="51"/>
  <c r="I49" i="51" s="1"/>
  <c r="I50" i="51" s="1"/>
  <c r="M62" i="55"/>
  <c r="H192" i="58"/>
  <c r="Q133" i="58"/>
  <c r="Q134" i="58" s="1"/>
  <c r="S182" i="39"/>
  <c r="I86" i="39"/>
  <c r="M86" i="53"/>
  <c r="H98" i="58"/>
  <c r="M110" i="51"/>
  <c r="M191" i="52"/>
  <c r="AM70" i="45" s="1"/>
  <c r="BD70" i="45" s="1"/>
  <c r="M182" i="59"/>
  <c r="I62" i="60"/>
  <c r="M182" i="60"/>
  <c r="I74" i="60"/>
  <c r="M146" i="52"/>
  <c r="S192" i="49"/>
  <c r="Z37" i="45" s="1"/>
  <c r="S192" i="51"/>
  <c r="I71" i="45" s="1"/>
  <c r="R191" i="58"/>
  <c r="Y55" i="45" s="1"/>
  <c r="S146" i="52"/>
  <c r="S37" i="39"/>
  <c r="S193" i="39" s="1"/>
  <c r="I38" i="45" s="1"/>
  <c r="S146" i="49"/>
  <c r="S193" i="51"/>
  <c r="I72" i="45" s="1"/>
  <c r="S192" i="53"/>
  <c r="Z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Z21" i="45" s="1"/>
  <c r="S191" i="59"/>
  <c r="AQ21" i="45" s="1"/>
  <c r="BH21" i="45" s="1"/>
  <c r="S191" i="58"/>
  <c r="Z55" i="45" s="1"/>
  <c r="S192" i="56"/>
  <c r="I56" i="45" s="1"/>
  <c r="S192" i="55"/>
  <c r="I22" i="45" s="1"/>
  <c r="S191" i="60"/>
  <c r="AQ55" i="45" s="1"/>
  <c r="BH55" i="45" s="1"/>
  <c r="S181" i="56"/>
  <c r="S182" i="56" s="1"/>
  <c r="S192" i="52"/>
  <c r="AQ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Z56" i="45" s="1"/>
  <c r="S181" i="59"/>
  <c r="S182" i="59" s="1"/>
  <c r="S61" i="57"/>
  <c r="S62" i="57" s="1"/>
  <c r="S192" i="60"/>
  <c r="AQ56" i="45" s="1"/>
  <c r="S37" i="60"/>
  <c r="S38" i="60" s="1"/>
  <c r="S193" i="55"/>
  <c r="I23" i="45" s="1"/>
  <c r="S26" i="58"/>
  <c r="S26" i="55"/>
  <c r="S25" i="52"/>
  <c r="L191" i="59"/>
  <c r="AL21" i="45" s="1"/>
  <c r="S192" i="57"/>
  <c r="Z22" i="45" s="1"/>
  <c r="S192" i="59"/>
  <c r="AQ22" i="45" s="1"/>
  <c r="R192" i="55"/>
  <c r="H22" i="45" s="1"/>
  <c r="R192" i="58"/>
  <c r="Y56" i="45" s="1"/>
  <c r="R192" i="56"/>
  <c r="H56" i="45" s="1"/>
  <c r="R192" i="59"/>
  <c r="AP22" i="45" s="1"/>
  <c r="R192" i="51"/>
  <c r="H71" i="45" s="1"/>
  <c r="R192" i="52"/>
  <c r="AP71" i="45" s="1"/>
  <c r="R50" i="52"/>
  <c r="R146" i="52"/>
  <c r="R98" i="52"/>
  <c r="R37" i="52"/>
  <c r="R98" i="39"/>
  <c r="R192" i="49"/>
  <c r="Y37" i="45" s="1"/>
  <c r="R25" i="51"/>
  <c r="R26" i="51" s="1"/>
  <c r="R193" i="39"/>
  <c r="H38" i="45" s="1"/>
  <c r="R192" i="53"/>
  <c r="Y71" i="45" s="1"/>
  <c r="R158" i="53"/>
  <c r="R192" i="39"/>
  <c r="H37" i="45" s="1"/>
  <c r="R50" i="53"/>
  <c r="R122" i="39"/>
  <c r="R25" i="49"/>
  <c r="R193" i="49" s="1"/>
  <c r="Y38" i="45" s="1"/>
  <c r="R193" i="53"/>
  <c r="Y72" i="45" s="1"/>
  <c r="R146" i="39"/>
  <c r="R98" i="53"/>
  <c r="R86" i="49"/>
  <c r="R26" i="55"/>
  <c r="R193" i="58"/>
  <c r="Y57" i="45" s="1"/>
  <c r="R193" i="60"/>
  <c r="AP57" i="45" s="1"/>
  <c r="R193" i="59"/>
  <c r="AP23" i="45" s="1"/>
  <c r="R193" i="56"/>
  <c r="H57" i="45" s="1"/>
  <c r="I49" i="55"/>
  <c r="I50" i="55" s="1"/>
  <c r="I192" i="55"/>
  <c r="I169" i="53"/>
  <c r="I170" i="53" s="1"/>
  <c r="I192" i="53"/>
  <c r="N50" i="53"/>
  <c r="J98" i="39"/>
  <c r="I158" i="60"/>
  <c r="R194" i="57"/>
  <c r="Y24" i="45" s="1"/>
  <c r="R193" i="57"/>
  <c r="Y23" i="45" s="1"/>
  <c r="R182" i="58"/>
  <c r="R194" i="58" s="1"/>
  <c r="Y58" i="45" s="1"/>
  <c r="N98" i="49"/>
  <c r="I146" i="59"/>
  <c r="R26" i="59"/>
  <c r="R194" i="59" s="1"/>
  <c r="AP24" i="45" s="1"/>
  <c r="R86" i="60"/>
  <c r="Q192" i="60"/>
  <c r="AO56" i="45" s="1"/>
  <c r="Q192" i="56"/>
  <c r="G56" i="45" s="1"/>
  <c r="Q191" i="57"/>
  <c r="X21" i="45" s="1"/>
  <c r="Q73" i="57"/>
  <c r="Q74" i="57" s="1"/>
  <c r="Q192" i="57"/>
  <c r="X22" i="45" s="1"/>
  <c r="Q49" i="58"/>
  <c r="Q50" i="58" s="1"/>
  <c r="J74" i="49"/>
  <c r="Q193" i="55"/>
  <c r="G23" i="45" s="1"/>
  <c r="J170" i="49"/>
  <c r="N109" i="56"/>
  <c r="N110" i="56" s="1"/>
  <c r="Q157" i="52"/>
  <c r="Q158" i="52" s="1"/>
  <c r="Q121" i="57"/>
  <c r="Q122" i="57" s="1"/>
  <c r="Q26" i="55"/>
  <c r="Q49" i="57"/>
  <c r="Q168" i="58"/>
  <c r="Q192" i="58" s="1"/>
  <c r="X56" i="45" s="1"/>
  <c r="Q73" i="52"/>
  <c r="Q74" i="52" s="1"/>
  <c r="Q26" i="59"/>
  <c r="Q109" i="52"/>
  <c r="Q49" i="52"/>
  <c r="Q50" i="52" s="1"/>
  <c r="Q181" i="52"/>
  <c r="Q182" i="52" s="1"/>
  <c r="Q134" i="52"/>
  <c r="Q146" i="52"/>
  <c r="Q61" i="59"/>
  <c r="Q62" i="59" s="1"/>
  <c r="Q194" i="56"/>
  <c r="G58" i="45" s="1"/>
  <c r="Q145" i="58"/>
  <c r="Q146" i="58" s="1"/>
  <c r="Q193" i="60"/>
  <c r="AO57" i="45" s="1"/>
  <c r="Q193" i="56"/>
  <c r="G57" i="45" s="1"/>
  <c r="Q26" i="60"/>
  <c r="Q194" i="60" s="1"/>
  <c r="AO58" i="45" s="1"/>
  <c r="Q169" i="52"/>
  <c r="Q170" i="52" s="1"/>
  <c r="Q192" i="52"/>
  <c r="AO71" i="45" s="1"/>
  <c r="Q38" i="52"/>
  <c r="Q192" i="39"/>
  <c r="G37" i="45" s="1"/>
  <c r="Q49" i="53"/>
  <c r="Q50" i="53" s="1"/>
  <c r="Q194" i="51"/>
  <c r="G73" i="45" s="1"/>
  <c r="Q86" i="49"/>
  <c r="Q193" i="51"/>
  <c r="G72" i="45" s="1"/>
  <c r="Q182" i="39"/>
  <c r="Q192" i="51"/>
  <c r="G71" i="45" s="1"/>
  <c r="Q62" i="39"/>
  <c r="Q192" i="49"/>
  <c r="X37" i="45" s="1"/>
  <c r="Q73" i="39"/>
  <c r="Q74" i="39" s="1"/>
  <c r="Q192" i="53"/>
  <c r="X71" i="45" s="1"/>
  <c r="Q98" i="39"/>
  <c r="Q37" i="53"/>
  <c r="Q38" i="53" s="1"/>
  <c r="Q97" i="49"/>
  <c r="Q98" i="49" s="1"/>
  <c r="Q170" i="53"/>
  <c r="Q110" i="53"/>
  <c r="Q134" i="49"/>
  <c r="K182" i="60"/>
  <c r="J158" i="49"/>
  <c r="J62" i="49"/>
  <c r="P192" i="49"/>
  <c r="N73" i="56"/>
  <c r="N74" i="56" s="1"/>
  <c r="P192" i="57"/>
  <c r="L192" i="52"/>
  <c r="AL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U71" i="45" s="1"/>
  <c r="N191" i="49"/>
  <c r="W36" i="45" s="1"/>
  <c r="G192" i="53"/>
  <c r="J85" i="53"/>
  <c r="J86" i="53" s="1"/>
  <c r="I170" i="52"/>
  <c r="J26" i="52"/>
  <c r="J182" i="52"/>
  <c r="L38" i="52"/>
  <c r="K192" i="39"/>
  <c r="C37" i="45" s="1"/>
  <c r="M170" i="52"/>
  <c r="L122" i="60"/>
  <c r="P134" i="55"/>
  <c r="L170" i="59"/>
  <c r="L146" i="59"/>
  <c r="K26" i="52"/>
  <c r="H192" i="57"/>
  <c r="H193" i="39"/>
  <c r="M145" i="49"/>
  <c r="M146" i="49" s="1"/>
  <c r="H110" i="51"/>
  <c r="M192" i="39"/>
  <c r="E37" i="45" s="1"/>
  <c r="K26" i="58"/>
  <c r="N98" i="59"/>
  <c r="M62" i="60"/>
  <c r="K192" i="58"/>
  <c r="T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N122" i="52"/>
  <c r="H110" i="52"/>
  <c r="J110" i="52"/>
  <c r="H62" i="52"/>
  <c r="M74" i="52"/>
  <c r="N110" i="59"/>
  <c r="M121" i="58"/>
  <c r="M122" i="58" s="1"/>
  <c r="N109" i="39"/>
  <c r="N110" i="39" s="1"/>
  <c r="M192" i="58"/>
  <c r="V56" i="45" s="1"/>
  <c r="N191" i="55"/>
  <c r="F21" i="45" s="1"/>
  <c r="J158" i="52"/>
  <c r="J60" i="51"/>
  <c r="J61" i="51" s="1"/>
  <c r="J62" i="51" s="1"/>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K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M26" i="52"/>
  <c r="N133" i="52"/>
  <c r="H192" i="52"/>
  <c r="J169" i="52"/>
  <c r="G50" i="52"/>
  <c r="G86" i="52"/>
  <c r="G182" i="52"/>
  <c r="I98" i="52"/>
  <c r="N97" i="52"/>
  <c r="N98" i="52" s="1"/>
  <c r="J49" i="52"/>
  <c r="J73" i="52"/>
  <c r="N73" i="52"/>
  <c r="L158" i="52"/>
  <c r="N157" i="52"/>
  <c r="J37" i="52"/>
  <c r="K192" i="52"/>
  <c r="AK71" i="45" s="1"/>
  <c r="BB71" i="45" s="1"/>
  <c r="G169" i="52"/>
  <c r="G170" i="52" s="1"/>
  <c r="G134" i="52"/>
  <c r="G98" i="52"/>
  <c r="H192" i="51"/>
  <c r="G38" i="53"/>
  <c r="L193" i="59"/>
  <c r="AL23" i="45" s="1"/>
  <c r="L25" i="51"/>
  <c r="L26" i="51" s="1"/>
  <c r="L194" i="51" s="1"/>
  <c r="D73" i="45" s="1"/>
  <c r="P193" i="57"/>
  <c r="G193" i="39"/>
  <c r="L192" i="56"/>
  <c r="D56" i="45" s="1"/>
  <c r="J157" i="51"/>
  <c r="J158" i="51" s="1"/>
  <c r="P26" i="57"/>
  <c r="K61" i="57"/>
  <c r="K62" i="57" s="1"/>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U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T39" i="45" s="1"/>
  <c r="K193" i="49"/>
  <c r="T38" i="45" s="1"/>
  <c r="N97" i="56"/>
  <c r="N98" i="56" s="1"/>
  <c r="N49" i="51"/>
  <c r="N50" i="51" s="1"/>
  <c r="J85" i="39"/>
  <c r="J86" i="39" s="1"/>
  <c r="J181" i="51"/>
  <c r="J182" i="51" s="1"/>
  <c r="N61" i="56"/>
  <c r="N62" i="56" s="1"/>
  <c r="N192" i="56"/>
  <c r="F56" i="45" s="1"/>
  <c r="J49" i="57"/>
  <c r="J50" i="57" s="1"/>
  <c r="K133" i="56"/>
  <c r="K134" i="56" s="1"/>
  <c r="N191" i="52"/>
  <c r="AN70" i="45" s="1"/>
  <c r="K158" i="56"/>
  <c r="G192" i="58"/>
  <c r="H192" i="49"/>
  <c r="H121" i="49"/>
  <c r="H122" i="49" s="1"/>
  <c r="G194" i="57"/>
  <c r="L157" i="56"/>
  <c r="L158" i="56" s="1"/>
  <c r="H192" i="56"/>
  <c r="G85" i="49"/>
  <c r="G86" i="49" s="1"/>
  <c r="N145" i="57"/>
  <c r="N146" i="57" s="1"/>
  <c r="H134" i="49"/>
  <c r="J121" i="51"/>
  <c r="J122" i="51" s="1"/>
  <c r="J122" i="53"/>
  <c r="J121" i="55"/>
  <c r="J122" i="55" s="1"/>
  <c r="N121" i="55"/>
  <c r="N122" i="55" s="1"/>
  <c r="G26" i="55"/>
  <c r="G194" i="55" s="1"/>
  <c r="G193" i="53"/>
  <c r="K74" i="56"/>
  <c r="N191" i="56"/>
  <c r="F55" i="45" s="1"/>
  <c r="L192" i="59"/>
  <c r="AL22" i="45" s="1"/>
  <c r="G193" i="57"/>
  <c r="J96" i="57"/>
  <c r="J97" i="57" s="1"/>
  <c r="J98" i="57" s="1"/>
  <c r="M192" i="56"/>
  <c r="E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K21" i="45" s="1"/>
  <c r="BB21" i="45" s="1"/>
  <c r="N191" i="53"/>
  <c r="W70" i="45" s="1"/>
  <c r="J84" i="55"/>
  <c r="J169" i="55"/>
  <c r="J170" i="55" s="1"/>
  <c r="N97" i="57"/>
  <c r="N98" i="57" s="1"/>
  <c r="H170" i="56"/>
  <c r="J36" i="51"/>
  <c r="K97" i="53"/>
  <c r="K193" i="53" s="1"/>
  <c r="T72" i="45" s="1"/>
  <c r="J191" i="52"/>
  <c r="J48" i="51"/>
  <c r="J49" i="51" s="1"/>
  <c r="J50" i="51" s="1"/>
  <c r="J37" i="53"/>
  <c r="J38" i="53" s="1"/>
  <c r="N158" i="39"/>
  <c r="I74" i="39"/>
  <c r="M192" i="53"/>
  <c r="V71" i="45" s="1"/>
  <c r="J48" i="60"/>
  <c r="J49" i="60" s="1"/>
  <c r="J86" i="49"/>
  <c r="N48" i="60"/>
  <c r="N49" i="60" s="1"/>
  <c r="N180" i="51"/>
  <c r="N181" i="51" s="1"/>
  <c r="H38" i="56"/>
  <c r="N191" i="60"/>
  <c r="AN55" i="45" s="1"/>
  <c r="N24" i="60"/>
  <c r="N25" i="60" s="1"/>
  <c r="L26" i="56"/>
  <c r="H192" i="59"/>
  <c r="G192" i="60"/>
  <c r="J181" i="39"/>
  <c r="J182" i="39" s="1"/>
  <c r="K49" i="58"/>
  <c r="M181" i="57"/>
  <c r="M182" i="57" s="1"/>
  <c r="G182" i="58"/>
  <c r="J85" i="51"/>
  <c r="J86" i="51" s="1"/>
  <c r="N181" i="49"/>
  <c r="N182" i="49" s="1"/>
  <c r="J38" i="39"/>
  <c r="J191" i="53"/>
  <c r="J24" i="53"/>
  <c r="J192" i="53" s="1"/>
  <c r="J61" i="55"/>
  <c r="J62" i="55" s="1"/>
  <c r="J49" i="55"/>
  <c r="J50" i="55" s="1"/>
  <c r="N61" i="55"/>
  <c r="N62" i="55" s="1"/>
  <c r="H193" i="60"/>
  <c r="K60" i="59"/>
  <c r="K61" i="59" s="1"/>
  <c r="H193" i="51"/>
  <c r="L192" i="57"/>
  <c r="U22" i="45" s="1"/>
  <c r="N191" i="51"/>
  <c r="F70" i="45" s="1"/>
  <c r="N26" i="53"/>
  <c r="J134" i="57"/>
  <c r="J157" i="55"/>
  <c r="J158" i="55" s="1"/>
  <c r="J145" i="55"/>
  <c r="J146" i="55" s="1"/>
  <c r="N181" i="58"/>
  <c r="N182" i="58" s="1"/>
  <c r="N37" i="57"/>
  <c r="N38" i="57" s="1"/>
  <c r="N157" i="55"/>
  <c r="N158" i="55" s="1"/>
  <c r="K192" i="57"/>
  <c r="T22" i="45" s="1"/>
  <c r="K50" i="57"/>
  <c r="K194" i="55"/>
  <c r="C24" i="45" s="1"/>
  <c r="G192" i="39"/>
  <c r="N191" i="58"/>
  <c r="W55" i="45" s="1"/>
  <c r="K25" i="60"/>
  <c r="K193" i="60" s="1"/>
  <c r="AK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M56" i="45" s="1"/>
  <c r="J144" i="57"/>
  <c r="J145" i="57" s="1"/>
  <c r="J191" i="51"/>
  <c r="J36" i="60"/>
  <c r="N158" i="58"/>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N157" i="53"/>
  <c r="N158" i="53" s="1"/>
  <c r="J180" i="55"/>
  <c r="J181" i="55" s="1"/>
  <c r="N72" i="39"/>
  <c r="I37" i="51"/>
  <c r="I38" i="51" s="1"/>
  <c r="I61" i="57"/>
  <c r="I62" i="57" s="1"/>
  <c r="K97" i="57"/>
  <c r="K98" i="57" s="1"/>
  <c r="L62" i="58"/>
  <c r="N25" i="49"/>
  <c r="H133" i="53"/>
  <c r="L26" i="57"/>
  <c r="N192" i="58"/>
  <c r="W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L145" i="53"/>
  <c r="L146" i="53" s="1"/>
  <c r="I192" i="60"/>
  <c r="N168" i="53"/>
  <c r="N192" i="53" s="1"/>
  <c r="W71" i="45" s="1"/>
  <c r="M192" i="59"/>
  <c r="AM22" i="45" s="1"/>
  <c r="N132" i="39"/>
  <c r="N133" i="39" s="1"/>
  <c r="N134" i="39" s="1"/>
  <c r="J25" i="39"/>
  <c r="N36" i="49"/>
  <c r="N37" i="49" s="1"/>
  <c r="H26" i="49"/>
  <c r="N191" i="57"/>
  <c r="W21" i="45" s="1"/>
  <c r="N24" i="57"/>
  <c r="N25" i="57" s="1"/>
  <c r="K181" i="58"/>
  <c r="K182" i="58" s="1"/>
  <c r="M192" i="49"/>
  <c r="V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V22" i="45" s="1"/>
  <c r="J24" i="59"/>
  <c r="I86" i="58"/>
  <c r="M158" i="58"/>
  <c r="L121" i="53"/>
  <c r="N191" i="59"/>
  <c r="AN21" i="45" s="1"/>
  <c r="I25" i="60"/>
  <c r="I26" i="60" s="1"/>
  <c r="H38" i="51"/>
  <c r="N86" i="49"/>
  <c r="H26" i="58"/>
  <c r="J60" i="39"/>
  <c r="J61" i="39" s="1"/>
  <c r="J62" i="39" s="1"/>
  <c r="K169" i="51"/>
  <c r="K170" i="51" s="1"/>
  <c r="K194" i="51" s="1"/>
  <c r="C73" i="45" s="1"/>
  <c r="J157" i="39"/>
  <c r="J158" i="39" s="1"/>
  <c r="J98" i="49"/>
  <c r="H145" i="53"/>
  <c r="H146" i="53" s="1"/>
  <c r="H98" i="55"/>
  <c r="K38" i="56"/>
  <c r="K192" i="53"/>
  <c r="T71" i="45" s="1"/>
  <c r="K26" i="53"/>
  <c r="H25" i="57"/>
  <c r="M25" i="58"/>
  <c r="I25" i="58"/>
  <c r="L157" i="49"/>
  <c r="L193" i="49" s="1"/>
  <c r="U38" i="45" s="1"/>
  <c r="M73" i="53"/>
  <c r="M74" i="53" s="1"/>
  <c r="M85" i="59"/>
  <c r="I121" i="57"/>
  <c r="I122" i="57" s="1"/>
  <c r="J191" i="39"/>
  <c r="L158" i="39"/>
  <c r="J146" i="51"/>
  <c r="J26" i="51"/>
  <c r="L145" i="57"/>
  <c r="L193" i="57" s="1"/>
  <c r="U23" i="45" s="1"/>
  <c r="I170" i="39"/>
  <c r="G145" i="51"/>
  <c r="G146" i="51" s="1"/>
  <c r="G26" i="53"/>
  <c r="H43" i="19"/>
  <c r="H21" i="19"/>
  <c r="H24" i="19"/>
  <c r="G47" i="19"/>
  <c r="H40" i="19"/>
  <c r="G66" i="19"/>
  <c r="E56" i="19"/>
  <c r="E15" i="19"/>
  <c r="C19" i="19"/>
  <c r="C36" i="19"/>
  <c r="E41" i="19"/>
  <c r="C21" i="19"/>
  <c r="H35" i="19"/>
  <c r="F38" i="19"/>
  <c r="E67" i="19"/>
  <c r="D68" i="19"/>
  <c r="C42" i="19"/>
  <c r="E39" i="19"/>
  <c r="E69" i="19"/>
  <c r="F39" i="19"/>
  <c r="F63" i="19"/>
  <c r="D65" i="19"/>
  <c r="G14" i="19"/>
  <c r="E18" i="19"/>
  <c r="E47" i="19"/>
  <c r="F41" i="19"/>
  <c r="H58" i="19"/>
  <c r="C17" i="19"/>
  <c r="G19" i="19"/>
  <c r="C27" i="19"/>
  <c r="E57" i="19"/>
  <c r="C39" i="19"/>
  <c r="C22" i="19"/>
  <c r="G15" i="19"/>
  <c r="G35" i="19"/>
  <c r="C68" i="19"/>
  <c r="C69" i="19"/>
  <c r="G39" i="19"/>
  <c r="H18" i="19"/>
  <c r="D44" i="19"/>
  <c r="H66" i="19"/>
  <c r="D39" i="19"/>
  <c r="C38" i="19"/>
  <c r="E58" i="19"/>
  <c r="G57" i="19"/>
  <c r="E19" i="19"/>
  <c r="H57" i="19"/>
  <c r="E62" i="19"/>
  <c r="D18" i="19"/>
  <c r="H61" i="19"/>
  <c r="D38" i="19"/>
  <c r="F40" i="19"/>
  <c r="C35" i="19"/>
  <c r="G21" i="19"/>
  <c r="E35" i="19"/>
  <c r="H69" i="19"/>
  <c r="G22" i="19"/>
  <c r="H45" i="19"/>
  <c r="F18" i="19"/>
  <c r="D27" i="19"/>
  <c r="D66" i="19"/>
  <c r="E17" i="19"/>
  <c r="D43" i="19"/>
  <c r="C47" i="19"/>
  <c r="G26" i="19"/>
  <c r="H47" i="19"/>
  <c r="C64" i="19"/>
  <c r="D15" i="19"/>
  <c r="C24" i="19"/>
  <c r="D24" i="19"/>
  <c r="C60" i="19"/>
  <c r="F66" i="19"/>
  <c r="D20" i="19"/>
  <c r="F45" i="19"/>
  <c r="H17" i="19"/>
  <c r="E59" i="19"/>
  <c r="C15" i="19"/>
  <c r="D41" i="19"/>
  <c r="D57" i="19"/>
  <c r="E37" i="19"/>
  <c r="H64" i="19"/>
  <c r="H20" i="19"/>
  <c r="F47" i="19"/>
  <c r="F25" i="19"/>
  <c r="C37" i="19"/>
  <c r="F24" i="19"/>
  <c r="E26" i="19"/>
  <c r="H14" i="19"/>
  <c r="G44" i="19"/>
  <c r="D35" i="19"/>
  <c r="C59" i="19"/>
  <c r="H22" i="19"/>
  <c r="D69" i="19"/>
  <c r="E16" i="19"/>
  <c r="F62" i="19"/>
  <c r="H15" i="19"/>
  <c r="C14" i="19"/>
  <c r="F22" i="19"/>
  <c r="E61" i="19"/>
  <c r="D26" i="19"/>
  <c r="D64" i="19"/>
  <c r="C57" i="19"/>
  <c r="D56" i="19"/>
  <c r="F36" i="19"/>
  <c r="D63" i="19"/>
  <c r="F15" i="19"/>
  <c r="E20" i="19"/>
  <c r="H46" i="19"/>
  <c r="E14" i="19"/>
  <c r="H19" i="19"/>
  <c r="G16" i="19"/>
  <c r="D21" i="19"/>
  <c r="G17" i="19"/>
  <c r="H27" i="19"/>
  <c r="H56" i="19"/>
  <c r="C48" i="19"/>
  <c r="F27" i="19"/>
  <c r="F16" i="19"/>
  <c r="G45" i="19"/>
  <c r="G25" i="19"/>
  <c r="G58" i="19"/>
  <c r="C67" i="19"/>
  <c r="D25" i="19"/>
  <c r="G40" i="19"/>
  <c r="H59" i="19"/>
  <c r="E22" i="19"/>
  <c r="C25" i="19"/>
  <c r="E60" i="19"/>
  <c r="H63" i="19"/>
  <c r="C18" i="19"/>
  <c r="H60" i="19"/>
  <c r="H68" i="19"/>
  <c r="G38" i="19"/>
  <c r="C62" i="19"/>
  <c r="C26" i="19"/>
  <c r="G24" i="19"/>
  <c r="E43" i="19"/>
  <c r="E38" i="19"/>
  <c r="D60" i="19"/>
  <c r="E45" i="19"/>
  <c r="G42" i="19"/>
  <c r="D59" i="19"/>
  <c r="G36" i="19"/>
  <c r="C41" i="19"/>
  <c r="F61" i="19"/>
  <c r="E66" i="19"/>
  <c r="H62" i="19"/>
  <c r="F42" i="19"/>
  <c r="D62" i="19"/>
  <c r="H25" i="19"/>
  <c r="F20" i="19"/>
  <c r="F57" i="19"/>
  <c r="G59" i="19"/>
  <c r="E36" i="19"/>
  <c r="H16" i="19"/>
  <c r="F64" i="19"/>
  <c r="F59" i="19"/>
  <c r="E46" i="19"/>
  <c r="H48" i="19"/>
  <c r="H67" i="19"/>
  <c r="D16" i="19"/>
  <c r="C63" i="19"/>
  <c r="E21" i="19"/>
  <c r="D58" i="19"/>
  <c r="H41" i="19"/>
  <c r="E48" i="19"/>
  <c r="E44" i="19"/>
  <c r="G63" i="19"/>
  <c r="C40" i="19"/>
  <c r="C56" i="19"/>
  <c r="H36" i="19"/>
  <c r="C20" i="19"/>
  <c r="F60" i="19"/>
  <c r="C46" i="19"/>
  <c r="H26" i="19"/>
  <c r="G60" i="19"/>
  <c r="E25" i="19"/>
  <c r="F46" i="19"/>
  <c r="C16" i="19"/>
  <c r="E40" i="19"/>
  <c r="D22" i="19"/>
  <c r="F58" i="19"/>
  <c r="H38" i="19"/>
  <c r="C58" i="19"/>
  <c r="D36" i="19"/>
  <c r="D19" i="19"/>
  <c r="G43" i="19"/>
  <c r="G62" i="19"/>
  <c r="C45" i="19"/>
  <c r="H42" i="19"/>
  <c r="G27" i="19"/>
  <c r="F37" i="19"/>
  <c r="C61" i="19"/>
  <c r="F48" i="19"/>
  <c r="F56" i="19"/>
  <c r="C66" i="19"/>
  <c r="H37" i="19"/>
  <c r="H39" i="19"/>
  <c r="F43" i="19"/>
  <c r="D37" i="19"/>
  <c r="E64" i="19"/>
  <c r="BP55" i="45" l="1"/>
  <c r="AA192" i="59"/>
  <c r="AY22" i="45" s="1"/>
  <c r="BP88" i="45"/>
  <c r="BP21" i="45"/>
  <c r="AA193" i="69"/>
  <c r="AY105" i="45" s="1"/>
  <c r="BP105" i="45" s="1"/>
  <c r="AA194" i="48"/>
  <c r="AY39" i="45" s="1"/>
  <c r="BP39" i="45" s="1"/>
  <c r="BP40" i="45" s="1"/>
  <c r="AA26" i="69"/>
  <c r="AA194" i="52"/>
  <c r="AY73" i="45" s="1"/>
  <c r="BP73" i="45" s="1"/>
  <c r="BP74" i="45" s="1"/>
  <c r="AA193" i="52"/>
  <c r="AY72" i="45" s="1"/>
  <c r="BP72" i="45" s="1"/>
  <c r="AA193" i="48"/>
  <c r="AY38" i="45" s="1"/>
  <c r="BP38" i="45" s="1"/>
  <c r="Z193" i="57"/>
  <c r="AG23" i="45" s="1"/>
  <c r="AA134" i="57"/>
  <c r="AA74" i="72"/>
  <c r="AA192" i="55"/>
  <c r="Q22" i="45" s="1"/>
  <c r="AA170" i="72"/>
  <c r="AA61" i="60"/>
  <c r="AA62" i="60" s="1"/>
  <c r="AA194" i="60" s="1"/>
  <c r="AY58" i="45" s="1"/>
  <c r="Z193" i="59"/>
  <c r="AX23" i="45" s="1"/>
  <c r="BO55" i="45"/>
  <c r="AA25" i="55"/>
  <c r="AA26" i="55" s="1"/>
  <c r="AA25" i="73"/>
  <c r="AA26" i="73" s="1"/>
  <c r="Y192" i="51"/>
  <c r="O71" i="45" s="1"/>
  <c r="BN71" i="45" s="1"/>
  <c r="BO89" i="45"/>
  <c r="BO23" i="45"/>
  <c r="BO21" i="45"/>
  <c r="AA192" i="72"/>
  <c r="AY89" i="45" s="1"/>
  <c r="AA25" i="72"/>
  <c r="AA26" i="72" s="1"/>
  <c r="AA61" i="59"/>
  <c r="AA193" i="59" s="1"/>
  <c r="AY23" i="45" s="1"/>
  <c r="AA192" i="71"/>
  <c r="Q89" i="45" s="1"/>
  <c r="AA25" i="71"/>
  <c r="AA193" i="71" s="1"/>
  <c r="Q90" i="45" s="1"/>
  <c r="AA192" i="57"/>
  <c r="AH22" i="45" s="1"/>
  <c r="AA26" i="57"/>
  <c r="BO91" i="45"/>
  <c r="BO92" i="45" s="1"/>
  <c r="AA192" i="56"/>
  <c r="Q56" i="45" s="1"/>
  <c r="BP56" i="45" s="1"/>
  <c r="AA25" i="56"/>
  <c r="AA193" i="56" s="1"/>
  <c r="Q57" i="45" s="1"/>
  <c r="AA193" i="57"/>
  <c r="AH23" i="45" s="1"/>
  <c r="AA193" i="58"/>
  <c r="AH57" i="45" s="1"/>
  <c r="AA97" i="72"/>
  <c r="AA98" i="72" s="1"/>
  <c r="BO88" i="45"/>
  <c r="Y62" i="51"/>
  <c r="AA194" i="58"/>
  <c r="AH58" i="45" s="1"/>
  <c r="AA122" i="72"/>
  <c r="BO37" i="45"/>
  <c r="BO104" i="45"/>
  <c r="BO103" i="45"/>
  <c r="Y110" i="70"/>
  <c r="Y194" i="70" s="1"/>
  <c r="AF106" i="45" s="1"/>
  <c r="Y193" i="70"/>
  <c r="AF105" i="45" s="1"/>
  <c r="Y193" i="69"/>
  <c r="AW105" i="45" s="1"/>
  <c r="Y193" i="48"/>
  <c r="AW38" i="45" s="1"/>
  <c r="Y193" i="49"/>
  <c r="AF38" i="45" s="1"/>
  <c r="Y193" i="51"/>
  <c r="O72" i="45" s="1"/>
  <c r="Z193" i="69"/>
  <c r="AX105" i="45" s="1"/>
  <c r="J35" i="19"/>
  <c r="BO70" i="45"/>
  <c r="Z193" i="48"/>
  <c r="AX38" i="45" s="1"/>
  <c r="BO71" i="45"/>
  <c r="BO36" i="45"/>
  <c r="BN104" i="45"/>
  <c r="Z194" i="59"/>
  <c r="AX24" i="45" s="1"/>
  <c r="BO24" i="45" s="1"/>
  <c r="BO25" i="45" s="1"/>
  <c r="Z194" i="69"/>
  <c r="AX106" i="45" s="1"/>
  <c r="Z194" i="56"/>
  <c r="P58" i="45" s="1"/>
  <c r="Z193" i="56"/>
  <c r="P57" i="45" s="1"/>
  <c r="Z193" i="52"/>
  <c r="AX72" i="45" s="1"/>
  <c r="Z192" i="70"/>
  <c r="AG104" i="45" s="1"/>
  <c r="Z193" i="68"/>
  <c r="P105" i="45" s="1"/>
  <c r="Z193" i="49"/>
  <c r="AG38" i="45" s="1"/>
  <c r="Z192" i="58"/>
  <c r="AG56" i="45" s="1"/>
  <c r="Z49" i="58"/>
  <c r="Z194" i="48"/>
  <c r="AX39" i="45" s="1"/>
  <c r="Z192" i="60"/>
  <c r="AX56" i="45" s="1"/>
  <c r="BO56" i="45" s="1"/>
  <c r="Z157" i="60"/>
  <c r="Z26" i="70"/>
  <c r="Z194" i="68"/>
  <c r="P106" i="45" s="1"/>
  <c r="Y194" i="53"/>
  <c r="AF73" i="45" s="1"/>
  <c r="Y170" i="51"/>
  <c r="Z25" i="53"/>
  <c r="Z194" i="52"/>
  <c r="AX73" i="45" s="1"/>
  <c r="Z194" i="51"/>
  <c r="P73" i="45" s="1"/>
  <c r="Z193" i="70"/>
  <c r="AG105" i="45" s="1"/>
  <c r="Y194" i="68"/>
  <c r="O106" i="45" s="1"/>
  <c r="Y193" i="68"/>
  <c r="O105" i="45" s="1"/>
  <c r="Z194" i="49"/>
  <c r="AG39" i="45" s="1"/>
  <c r="Y192" i="39"/>
  <c r="O37" i="45" s="1"/>
  <c r="BN37" i="45" s="1"/>
  <c r="Y25" i="39"/>
  <c r="Z25" i="39"/>
  <c r="Z193" i="39" s="1"/>
  <c r="P38" i="45" s="1"/>
  <c r="Y192" i="49"/>
  <c r="AF37" i="45" s="1"/>
  <c r="Y74" i="51"/>
  <c r="Z193" i="51"/>
  <c r="P72" i="45" s="1"/>
  <c r="V193" i="59"/>
  <c r="AT23" i="45" s="1"/>
  <c r="Y26" i="49"/>
  <c r="Y193" i="52"/>
  <c r="AW72" i="45" s="1"/>
  <c r="Y146" i="49"/>
  <c r="Y193" i="53"/>
  <c r="AF72" i="45" s="1"/>
  <c r="Y194" i="69"/>
  <c r="AW106" i="45" s="1"/>
  <c r="Y26" i="52"/>
  <c r="Y26" i="48"/>
  <c r="BN21" i="45"/>
  <c r="Y192" i="72"/>
  <c r="AW89" i="45" s="1"/>
  <c r="BN89" i="45" s="1"/>
  <c r="J192" i="69"/>
  <c r="Y193" i="57"/>
  <c r="AF23" i="45" s="1"/>
  <c r="V194" i="59"/>
  <c r="AT24" i="45" s="1"/>
  <c r="BK24" i="45" s="1"/>
  <c r="BK25" i="45" s="1"/>
  <c r="Y192" i="56"/>
  <c r="O56" i="45" s="1"/>
  <c r="BN88" i="45"/>
  <c r="Y192" i="55"/>
  <c r="O22" i="45" s="1"/>
  <c r="Y61" i="60"/>
  <c r="Y62" i="60" s="1"/>
  <c r="BN55" i="45"/>
  <c r="Y145" i="73"/>
  <c r="Y193" i="73" s="1"/>
  <c r="AF90" i="45" s="1"/>
  <c r="Y38" i="57"/>
  <c r="Y194" i="57" s="1"/>
  <c r="AF24" i="45" s="1"/>
  <c r="Y122" i="56"/>
  <c r="Y194" i="56" s="1"/>
  <c r="O58" i="45" s="1"/>
  <c r="Y146" i="72"/>
  <c r="Y110" i="59"/>
  <c r="Y74" i="60"/>
  <c r="Y50" i="73"/>
  <c r="Y192" i="73"/>
  <c r="AF89" i="45" s="1"/>
  <c r="Y192" i="59"/>
  <c r="AW22" i="45" s="1"/>
  <c r="I57" i="19"/>
  <c r="Y121" i="72"/>
  <c r="Y193" i="72" s="1"/>
  <c r="AW90" i="45" s="1"/>
  <c r="Y193" i="55"/>
  <c r="O23" i="45" s="1"/>
  <c r="Y25" i="59"/>
  <c r="Y193" i="59" s="1"/>
  <c r="AW23" i="45" s="1"/>
  <c r="Y194" i="58"/>
  <c r="AF58" i="45" s="1"/>
  <c r="Y194" i="71"/>
  <c r="O91" i="45" s="1"/>
  <c r="Y192" i="60"/>
  <c r="AW56" i="45" s="1"/>
  <c r="Y134" i="60"/>
  <c r="Y193" i="58"/>
  <c r="AF57" i="45" s="1"/>
  <c r="Y134" i="72"/>
  <c r="Y194" i="55"/>
  <c r="O24" i="45" s="1"/>
  <c r="Y193" i="56"/>
  <c r="O57" i="45" s="1"/>
  <c r="Y62" i="59"/>
  <c r="Y193" i="71"/>
  <c r="O90" i="45" s="1"/>
  <c r="BC71" i="45"/>
  <c r="R193" i="55"/>
  <c r="H23" i="45" s="1"/>
  <c r="R194" i="55"/>
  <c r="H24" i="45" s="1"/>
  <c r="BG24" i="45" s="1"/>
  <c r="BG25" i="45" s="1"/>
  <c r="L192" i="60"/>
  <c r="AL56" i="45" s="1"/>
  <c r="BC56" i="45" s="1"/>
  <c r="BC21" i="45"/>
  <c r="W194" i="73"/>
  <c r="AD91" i="45" s="1"/>
  <c r="L194" i="39"/>
  <c r="D39" i="45" s="1"/>
  <c r="T193" i="57"/>
  <c r="AA23" i="45" s="1"/>
  <c r="W193" i="71"/>
  <c r="M90" i="45" s="1"/>
  <c r="W193" i="59"/>
  <c r="AU23" i="45" s="1"/>
  <c r="BL23" i="45" s="1"/>
  <c r="BL71" i="45"/>
  <c r="W193" i="72"/>
  <c r="AU90" i="45" s="1"/>
  <c r="BL22" i="45"/>
  <c r="W193" i="57"/>
  <c r="AD23" i="45" s="1"/>
  <c r="BL88" i="45"/>
  <c r="I193" i="56"/>
  <c r="S192" i="71"/>
  <c r="I89" i="45" s="1"/>
  <c r="BH89" i="45" s="1"/>
  <c r="W193" i="73"/>
  <c r="AD90" i="45" s="1"/>
  <c r="W38" i="70"/>
  <c r="T194" i="56"/>
  <c r="J58" i="45" s="1"/>
  <c r="I193" i="58"/>
  <c r="BL37" i="45"/>
  <c r="W50" i="69"/>
  <c r="W194" i="69" s="1"/>
  <c r="AU106" i="45" s="1"/>
  <c r="W193" i="69"/>
  <c r="AU105" i="45" s="1"/>
  <c r="W192" i="69"/>
  <c r="AU104" i="45" s="1"/>
  <c r="W194" i="48"/>
  <c r="AU39" i="45" s="1"/>
  <c r="BL103" i="45"/>
  <c r="W193" i="48"/>
  <c r="AU38" i="45" s="1"/>
  <c r="BL38" i="45" s="1"/>
  <c r="W192" i="68"/>
  <c r="M104" i="45" s="1"/>
  <c r="W25" i="68"/>
  <c r="BL56" i="45"/>
  <c r="BL89" i="45"/>
  <c r="W192" i="70"/>
  <c r="AD104" i="45" s="1"/>
  <c r="W25" i="70"/>
  <c r="W26" i="70" s="1"/>
  <c r="BL57" i="45"/>
  <c r="V193" i="73"/>
  <c r="AC90" i="45" s="1"/>
  <c r="V193" i="57"/>
  <c r="AC23" i="45" s="1"/>
  <c r="W170" i="49"/>
  <c r="W194" i="49" s="1"/>
  <c r="AD39" i="45" s="1"/>
  <c r="V192" i="71"/>
  <c r="L89" i="45" s="1"/>
  <c r="BK89" i="45" s="1"/>
  <c r="W146" i="39"/>
  <c r="W194" i="39" s="1"/>
  <c r="M39" i="45" s="1"/>
  <c r="W193" i="53"/>
  <c r="AD72" i="45" s="1"/>
  <c r="W193" i="51"/>
  <c r="M72" i="45" s="1"/>
  <c r="BL72" i="45" s="1"/>
  <c r="W26" i="52"/>
  <c r="W194" i="52" s="1"/>
  <c r="AU73" i="45" s="1"/>
  <c r="W194" i="53"/>
  <c r="AD73" i="45" s="1"/>
  <c r="W194" i="51"/>
  <c r="M73" i="45" s="1"/>
  <c r="BL24" i="45"/>
  <c r="BL25" i="45" s="1"/>
  <c r="V194" i="73"/>
  <c r="AC91" i="45" s="1"/>
  <c r="V194" i="72"/>
  <c r="AT91" i="45" s="1"/>
  <c r="V193" i="55"/>
  <c r="L23" i="45" s="1"/>
  <c r="BK88" i="45"/>
  <c r="BK103" i="45"/>
  <c r="BL91" i="45"/>
  <c r="BL92" i="45" s="1"/>
  <c r="V38" i="68"/>
  <c r="W194" i="56"/>
  <c r="M58" i="45" s="1"/>
  <c r="BL58" i="45" s="1"/>
  <c r="BL59" i="45" s="1"/>
  <c r="V193" i="72"/>
  <c r="AT90" i="45" s="1"/>
  <c r="V192" i="48"/>
  <c r="AT37" i="45" s="1"/>
  <c r="BK37" i="45" s="1"/>
  <c r="V194" i="48"/>
  <c r="AT39" i="45" s="1"/>
  <c r="V193" i="48"/>
  <c r="AT38" i="45" s="1"/>
  <c r="BK38" i="45" s="1"/>
  <c r="V121" i="71"/>
  <c r="V74" i="68"/>
  <c r="V192" i="69"/>
  <c r="AT104" i="45" s="1"/>
  <c r="V25" i="69"/>
  <c r="V192" i="68"/>
  <c r="L104" i="45" s="1"/>
  <c r="V192" i="70"/>
  <c r="AC104" i="45" s="1"/>
  <c r="V26" i="68"/>
  <c r="V193" i="68"/>
  <c r="L105" i="45" s="1"/>
  <c r="V193" i="70"/>
  <c r="AC105" i="45" s="1"/>
  <c r="M193" i="59"/>
  <c r="AM23" i="45" s="1"/>
  <c r="V110" i="70"/>
  <c r="V194" i="70" s="1"/>
  <c r="AC106" i="45" s="1"/>
  <c r="BK56" i="45"/>
  <c r="L192" i="68"/>
  <c r="D104" i="45" s="1"/>
  <c r="K192" i="73"/>
  <c r="T89" i="45" s="1"/>
  <c r="G192" i="70"/>
  <c r="T193" i="58"/>
  <c r="AA57" i="45" s="1"/>
  <c r="V158" i="53"/>
  <c r="V194" i="53" s="1"/>
  <c r="AC73" i="45" s="1"/>
  <c r="BK71" i="45"/>
  <c r="V193" i="52"/>
  <c r="AT72" i="45" s="1"/>
  <c r="BK72" i="45" s="1"/>
  <c r="V194" i="39"/>
  <c r="L39" i="45" s="1"/>
  <c r="V146" i="51"/>
  <c r="V194" i="51" s="1"/>
  <c r="L73" i="45" s="1"/>
  <c r="V38" i="52"/>
  <c r="BK58" i="45"/>
  <c r="BK59" i="45" s="1"/>
  <c r="V193" i="60"/>
  <c r="AT57" i="45" s="1"/>
  <c r="BK57" i="45" s="1"/>
  <c r="BI21" i="45"/>
  <c r="BG56" i="45"/>
  <c r="BJ22" i="45"/>
  <c r="U192" i="73"/>
  <c r="AB89" i="45" s="1"/>
  <c r="M192" i="52"/>
  <c r="AM71" i="45" s="1"/>
  <c r="BD71" i="45" s="1"/>
  <c r="T193" i="59"/>
  <c r="AR23" i="45" s="1"/>
  <c r="U193" i="60"/>
  <c r="AS57" i="45" s="1"/>
  <c r="BJ57" i="45" s="1"/>
  <c r="BI55" i="45"/>
  <c r="T193" i="72"/>
  <c r="AR90" i="45" s="1"/>
  <c r="M193" i="55"/>
  <c r="E23" i="45" s="1"/>
  <c r="S192" i="48"/>
  <c r="AQ37" i="45" s="1"/>
  <c r="BH37" i="45" s="1"/>
  <c r="P192" i="73"/>
  <c r="M192" i="73"/>
  <c r="V89" i="45" s="1"/>
  <c r="N25" i="48"/>
  <c r="N26" i="48" s="1"/>
  <c r="N194" i="48" s="1"/>
  <c r="M192" i="48"/>
  <c r="AM37" i="45" s="1"/>
  <c r="BD37" i="45" s="1"/>
  <c r="N192" i="70"/>
  <c r="W104" i="45" s="1"/>
  <c r="L193" i="69"/>
  <c r="AL105" i="45" s="1"/>
  <c r="M192" i="71"/>
  <c r="E89" i="45" s="1"/>
  <c r="BD89" i="45" s="1"/>
  <c r="N193" i="70"/>
  <c r="W105" i="45" s="1"/>
  <c r="Q192" i="70"/>
  <c r="X104" i="45" s="1"/>
  <c r="I192" i="73"/>
  <c r="BC103" i="45"/>
  <c r="K192" i="70"/>
  <c r="T104" i="45" s="1"/>
  <c r="P192" i="69"/>
  <c r="L192" i="48"/>
  <c r="AL37" i="45" s="1"/>
  <c r="BC37" i="45" s="1"/>
  <c r="H193" i="70"/>
  <c r="U193" i="73"/>
  <c r="AB90" i="45" s="1"/>
  <c r="T192" i="72"/>
  <c r="AR89" i="45" s="1"/>
  <c r="N193" i="73"/>
  <c r="W90" i="45" s="1"/>
  <c r="S192" i="69"/>
  <c r="AQ104" i="45" s="1"/>
  <c r="BH104" i="45" s="1"/>
  <c r="H193" i="73"/>
  <c r="G192" i="73"/>
  <c r="P192" i="68"/>
  <c r="BC88" i="45"/>
  <c r="T192" i="70"/>
  <c r="AA104" i="45" s="1"/>
  <c r="BI71" i="45"/>
  <c r="H192" i="70"/>
  <c r="L192" i="69"/>
  <c r="AL104" i="45" s="1"/>
  <c r="T193" i="60"/>
  <c r="AR57" i="45" s="1"/>
  <c r="BJ103" i="45"/>
  <c r="BD103" i="45"/>
  <c r="BJ88" i="45"/>
  <c r="U193" i="71"/>
  <c r="K90" i="45" s="1"/>
  <c r="K38" i="70"/>
  <c r="BI56" i="45"/>
  <c r="R193" i="72"/>
  <c r="AP90" i="45" s="1"/>
  <c r="K193" i="73"/>
  <c r="T90" i="45" s="1"/>
  <c r="H26" i="70"/>
  <c r="H192" i="69"/>
  <c r="N192" i="73"/>
  <c r="W89" i="45" s="1"/>
  <c r="H192" i="72"/>
  <c r="U193" i="55"/>
  <c r="K23" i="45" s="1"/>
  <c r="BJ23" i="45" s="1"/>
  <c r="U194" i="71"/>
  <c r="K91" i="45" s="1"/>
  <c r="L192" i="73"/>
  <c r="U89" i="45" s="1"/>
  <c r="S193" i="73"/>
  <c r="Z90" i="45" s="1"/>
  <c r="R193" i="73"/>
  <c r="Y90" i="45" s="1"/>
  <c r="BI72" i="45"/>
  <c r="U26" i="60"/>
  <c r="T194" i="69"/>
  <c r="AR106" i="45" s="1"/>
  <c r="U194" i="73"/>
  <c r="AB91" i="45" s="1"/>
  <c r="BI88" i="45"/>
  <c r="U98" i="55"/>
  <c r="T194" i="39"/>
  <c r="J39" i="45" s="1"/>
  <c r="BB89" i="45"/>
  <c r="R192" i="71"/>
  <c r="H89" i="45" s="1"/>
  <c r="BG89" i="45" s="1"/>
  <c r="U192" i="69"/>
  <c r="AS104" i="45" s="1"/>
  <c r="BJ104" i="45" s="1"/>
  <c r="U74" i="69"/>
  <c r="U193" i="69"/>
  <c r="AS105" i="45" s="1"/>
  <c r="U158" i="48"/>
  <c r="U193" i="48"/>
  <c r="AS38" i="45" s="1"/>
  <c r="T194" i="59"/>
  <c r="AR24" i="45" s="1"/>
  <c r="Q192" i="71"/>
  <c r="G89" i="45" s="1"/>
  <c r="T194" i="58"/>
  <c r="AA58" i="45" s="1"/>
  <c r="T134" i="53"/>
  <c r="T194" i="53" s="1"/>
  <c r="AA73" i="45" s="1"/>
  <c r="T192" i="71"/>
  <c r="J89" i="45" s="1"/>
  <c r="T25" i="71"/>
  <c r="U193" i="58"/>
  <c r="AB57" i="45" s="1"/>
  <c r="U50" i="57"/>
  <c r="T192" i="48"/>
  <c r="AR37" i="45" s="1"/>
  <c r="BI37" i="45" s="1"/>
  <c r="T25" i="48"/>
  <c r="U192" i="48"/>
  <c r="AS37" i="45" s="1"/>
  <c r="BJ37" i="45" s="1"/>
  <c r="U193" i="57"/>
  <c r="AB23" i="45" s="1"/>
  <c r="T194" i="60"/>
  <c r="AR58" i="45" s="1"/>
  <c r="U122" i="57"/>
  <c r="U194" i="58"/>
  <c r="AB58" i="45" s="1"/>
  <c r="U193" i="52"/>
  <c r="AS72" i="45" s="1"/>
  <c r="BJ72" i="45" s="1"/>
  <c r="T181" i="68"/>
  <c r="T182" i="68" s="1"/>
  <c r="T192" i="68"/>
  <c r="J104" i="45" s="1"/>
  <c r="BI104" i="45" s="1"/>
  <c r="L192" i="70"/>
  <c r="U104" i="45" s="1"/>
  <c r="T193" i="69"/>
  <c r="AR105" i="45" s="1"/>
  <c r="T26" i="51"/>
  <c r="T194" i="51" s="1"/>
  <c r="J73" i="45" s="1"/>
  <c r="U74" i="59"/>
  <c r="T192" i="55"/>
  <c r="J22" i="45" s="1"/>
  <c r="BI22" i="45" s="1"/>
  <c r="T49" i="55"/>
  <c r="U192" i="72"/>
  <c r="AS89" i="45" s="1"/>
  <c r="BJ89" i="45" s="1"/>
  <c r="U25" i="72"/>
  <c r="U193" i="72" s="1"/>
  <c r="AS90" i="45" s="1"/>
  <c r="T38" i="68"/>
  <c r="U25" i="68"/>
  <c r="T193" i="70"/>
  <c r="AA105" i="45" s="1"/>
  <c r="U182" i="70"/>
  <c r="U194" i="52"/>
  <c r="AS73" i="45" s="1"/>
  <c r="BI103" i="45"/>
  <c r="U25" i="70"/>
  <c r="U192" i="70"/>
  <c r="AB104" i="45" s="1"/>
  <c r="U192" i="57"/>
  <c r="AB22" i="45" s="1"/>
  <c r="U37" i="70"/>
  <c r="U38" i="70" s="1"/>
  <c r="T122" i="70"/>
  <c r="T194" i="70" s="1"/>
  <c r="AA106" i="45" s="1"/>
  <c r="BJ71" i="45"/>
  <c r="U193" i="49"/>
  <c r="AB38" i="45" s="1"/>
  <c r="U193" i="39"/>
  <c r="K38" i="45" s="1"/>
  <c r="U194" i="53"/>
  <c r="AB73" i="45" s="1"/>
  <c r="U194" i="49"/>
  <c r="AB39" i="45" s="1"/>
  <c r="U110" i="39"/>
  <c r="U194" i="51"/>
  <c r="K73" i="45" s="1"/>
  <c r="U193" i="53"/>
  <c r="AB72" i="45" s="1"/>
  <c r="BB103" i="45"/>
  <c r="BH88" i="45"/>
  <c r="T193" i="49"/>
  <c r="AA38" i="45" s="1"/>
  <c r="T50" i="49"/>
  <c r="T74" i="52"/>
  <c r="T194" i="52" s="1"/>
  <c r="AR73" i="45" s="1"/>
  <c r="T193" i="56"/>
  <c r="J57" i="45" s="1"/>
  <c r="G192" i="69"/>
  <c r="P74" i="68"/>
  <c r="L193" i="73"/>
  <c r="U90" i="45" s="1"/>
  <c r="M158" i="48"/>
  <c r="M194" i="48" s="1"/>
  <c r="AM39" i="45" s="1"/>
  <c r="I134" i="71"/>
  <c r="I110" i="70"/>
  <c r="J192" i="71"/>
  <c r="S98" i="71"/>
  <c r="S194" i="71" s="1"/>
  <c r="I91" i="45" s="1"/>
  <c r="L134" i="69"/>
  <c r="Q192" i="73"/>
  <c r="X89" i="45" s="1"/>
  <c r="M192" i="69"/>
  <c r="AM104" i="45" s="1"/>
  <c r="H170" i="69"/>
  <c r="I74" i="72"/>
  <c r="H182" i="72"/>
  <c r="H194" i="72" s="1"/>
  <c r="H193" i="72"/>
  <c r="M62" i="73"/>
  <c r="M194" i="73" s="1"/>
  <c r="V91" i="45" s="1"/>
  <c r="M193" i="73"/>
  <c r="V90" i="45" s="1"/>
  <c r="K194" i="69"/>
  <c r="AK106" i="45" s="1"/>
  <c r="K38" i="48"/>
  <c r="K194" i="48" s="1"/>
  <c r="M157" i="71"/>
  <c r="M158" i="71" s="1"/>
  <c r="I25" i="69"/>
  <c r="I193" i="69" s="1"/>
  <c r="L25" i="68"/>
  <c r="L193" i="68" s="1"/>
  <c r="D105" i="45" s="1"/>
  <c r="I192" i="71"/>
  <c r="R110" i="71"/>
  <c r="BD88" i="45"/>
  <c r="J193" i="48"/>
  <c r="R98" i="69"/>
  <c r="I86" i="71"/>
  <c r="R26" i="73"/>
  <c r="R194" i="73" s="1"/>
  <c r="Y91" i="45" s="1"/>
  <c r="L121" i="70"/>
  <c r="L122" i="70" s="1"/>
  <c r="L194" i="70" s="1"/>
  <c r="U106" i="45" s="1"/>
  <c r="Q49" i="68"/>
  <c r="Q50" i="68" s="1"/>
  <c r="Q194" i="68" s="1"/>
  <c r="G106" i="45" s="1"/>
  <c r="G37" i="72"/>
  <c r="G193" i="72" s="1"/>
  <c r="R192" i="48"/>
  <c r="AP37" i="45" s="1"/>
  <c r="BG37" i="45" s="1"/>
  <c r="R134" i="71"/>
  <c r="G194" i="70"/>
  <c r="H192" i="71"/>
  <c r="H194" i="73"/>
  <c r="L74" i="73"/>
  <c r="R38" i="48"/>
  <c r="P194" i="73"/>
  <c r="I158" i="70"/>
  <c r="H193" i="48"/>
  <c r="I38" i="73"/>
  <c r="I193" i="73"/>
  <c r="R74" i="71"/>
  <c r="R193" i="71"/>
  <c r="H90" i="45" s="1"/>
  <c r="H122" i="69"/>
  <c r="H193" i="69"/>
  <c r="K193" i="70"/>
  <c r="G26" i="73"/>
  <c r="G193" i="73"/>
  <c r="BG88" i="45"/>
  <c r="P49" i="68"/>
  <c r="P193" i="68" s="1"/>
  <c r="S194" i="73"/>
  <c r="Z91" i="45" s="1"/>
  <c r="P192" i="72"/>
  <c r="P25" i="72"/>
  <c r="K193" i="71"/>
  <c r="C90" i="45" s="1"/>
  <c r="K26" i="71"/>
  <c r="K194" i="71" s="1"/>
  <c r="C91" i="45" s="1"/>
  <c r="N194" i="71"/>
  <c r="F91" i="45" s="1"/>
  <c r="N193" i="71"/>
  <c r="F90" i="45" s="1"/>
  <c r="S61" i="48"/>
  <c r="S62" i="48" s="1"/>
  <c r="N192" i="72"/>
  <c r="AN89" i="45" s="1"/>
  <c r="BE89" i="45" s="1"/>
  <c r="N25" i="72"/>
  <c r="N193" i="72" s="1"/>
  <c r="AN90" i="45" s="1"/>
  <c r="I192" i="68"/>
  <c r="I26" i="68"/>
  <c r="I194" i="68" s="1"/>
  <c r="J121" i="71"/>
  <c r="J122" i="71" s="1"/>
  <c r="M193" i="48"/>
  <c r="AM38" i="45" s="1"/>
  <c r="BD38" i="45" s="1"/>
  <c r="L50" i="73"/>
  <c r="L192" i="71"/>
  <c r="D89" i="45" s="1"/>
  <c r="BC89" i="45" s="1"/>
  <c r="L25" i="71"/>
  <c r="L193" i="71" s="1"/>
  <c r="D90" i="45" s="1"/>
  <c r="BF103" i="45"/>
  <c r="P192" i="70"/>
  <c r="P25" i="70"/>
  <c r="P193" i="70" s="1"/>
  <c r="J109" i="71"/>
  <c r="J110" i="71" s="1"/>
  <c r="K38" i="73"/>
  <c r="K194" i="73" s="1"/>
  <c r="T91" i="45" s="1"/>
  <c r="S193" i="70"/>
  <c r="Z105" i="45" s="1"/>
  <c r="T194" i="72"/>
  <c r="AR91" i="45" s="1"/>
  <c r="L50" i="69"/>
  <c r="L182" i="48"/>
  <c r="H169" i="71"/>
  <c r="H170" i="71" s="1"/>
  <c r="G192" i="71"/>
  <c r="G26" i="71"/>
  <c r="G194" i="71" s="1"/>
  <c r="BG103" i="45"/>
  <c r="J170" i="72"/>
  <c r="N74" i="73"/>
  <c r="L86" i="48"/>
  <c r="K25" i="72"/>
  <c r="K193" i="72" s="1"/>
  <c r="AK90" i="45" s="1"/>
  <c r="M182" i="70"/>
  <c r="I25" i="48"/>
  <c r="J61" i="73"/>
  <c r="J193" i="73" s="1"/>
  <c r="N193" i="69"/>
  <c r="AN105" i="45" s="1"/>
  <c r="N26" i="69"/>
  <c r="N194" i="69" s="1"/>
  <c r="AN106" i="45" s="1"/>
  <c r="I192" i="72"/>
  <c r="I25" i="72"/>
  <c r="I193" i="72" s="1"/>
  <c r="R194" i="72"/>
  <c r="AP91" i="45" s="1"/>
  <c r="Q193" i="71"/>
  <c r="G90" i="45" s="1"/>
  <c r="Q26" i="71"/>
  <c r="Q194" i="71" s="1"/>
  <c r="G91" i="45" s="1"/>
  <c r="P192" i="48"/>
  <c r="P25" i="48"/>
  <c r="P193" i="48" s="1"/>
  <c r="K193" i="69"/>
  <c r="P192" i="71"/>
  <c r="N194" i="68"/>
  <c r="F106" i="45" s="1"/>
  <c r="Q192" i="48"/>
  <c r="AO37" i="45" s="1"/>
  <c r="BF37" i="45" s="1"/>
  <c r="BB88" i="45"/>
  <c r="N193" i="68"/>
  <c r="F105" i="45" s="1"/>
  <c r="S193" i="71"/>
  <c r="I90" i="45" s="1"/>
  <c r="R192" i="68"/>
  <c r="H104" i="45" s="1"/>
  <c r="R25" i="68"/>
  <c r="R193" i="68" s="1"/>
  <c r="H105" i="45" s="1"/>
  <c r="P50" i="71"/>
  <c r="H192" i="48"/>
  <c r="G25" i="68"/>
  <c r="G193" i="70"/>
  <c r="K192" i="48"/>
  <c r="AK37" i="45" s="1"/>
  <c r="BB37" i="45" s="1"/>
  <c r="L25" i="48"/>
  <c r="Q50" i="73"/>
  <c r="AK104" i="45"/>
  <c r="M25" i="69"/>
  <c r="I182" i="69"/>
  <c r="M25" i="72"/>
  <c r="N146" i="70"/>
  <c r="G38" i="73"/>
  <c r="J193" i="69"/>
  <c r="M26" i="71"/>
  <c r="H158" i="70"/>
  <c r="I193" i="70"/>
  <c r="L193" i="72"/>
  <c r="AL90" i="45" s="1"/>
  <c r="Q26" i="70"/>
  <c r="Q193" i="70"/>
  <c r="X105" i="45" s="1"/>
  <c r="M25" i="70"/>
  <c r="M193" i="70" s="1"/>
  <c r="V105" i="45" s="1"/>
  <c r="M192" i="70"/>
  <c r="V104" i="45" s="1"/>
  <c r="T194" i="57"/>
  <c r="AA24" i="45" s="1"/>
  <c r="N26" i="73"/>
  <c r="G26" i="69"/>
  <c r="G194" i="69" s="1"/>
  <c r="G193" i="69"/>
  <c r="P26" i="71"/>
  <c r="P193" i="71"/>
  <c r="G193" i="48"/>
  <c r="J26" i="71"/>
  <c r="Q26" i="48"/>
  <c r="Q193" i="48"/>
  <c r="AO38" i="45" s="1"/>
  <c r="J194" i="68"/>
  <c r="BE103" i="45"/>
  <c r="J194" i="69"/>
  <c r="S26" i="48"/>
  <c r="N122" i="70"/>
  <c r="R109" i="70"/>
  <c r="R110" i="70" s="1"/>
  <c r="H25" i="68"/>
  <c r="H193" i="68" s="1"/>
  <c r="S25" i="68"/>
  <c r="S193" i="68" s="1"/>
  <c r="I105" i="45" s="1"/>
  <c r="J26" i="72"/>
  <c r="J193" i="72"/>
  <c r="BF88" i="45"/>
  <c r="H134" i="70"/>
  <c r="H26" i="48"/>
  <c r="H194" i="48" s="1"/>
  <c r="I193" i="71"/>
  <c r="M182" i="69"/>
  <c r="Q86" i="48"/>
  <c r="K74" i="70"/>
  <c r="P25" i="69"/>
  <c r="I26" i="71"/>
  <c r="J146" i="70"/>
  <c r="Q38" i="72"/>
  <c r="Q158" i="70"/>
  <c r="I98" i="73"/>
  <c r="P74" i="70"/>
  <c r="I192" i="70"/>
  <c r="L194" i="72"/>
  <c r="AL91" i="45" s="1"/>
  <c r="Q26" i="73"/>
  <c r="Q193" i="73"/>
  <c r="X90" i="45" s="1"/>
  <c r="M192" i="68"/>
  <c r="E104" i="45" s="1"/>
  <c r="M25" i="68"/>
  <c r="M193" i="68" s="1"/>
  <c r="E105" i="45" s="1"/>
  <c r="G194" i="48"/>
  <c r="Q192" i="69"/>
  <c r="AO104" i="45" s="1"/>
  <c r="BF104" i="45" s="1"/>
  <c r="Q25" i="69"/>
  <c r="Q193" i="69" s="1"/>
  <c r="AO105" i="45" s="1"/>
  <c r="S26" i="72"/>
  <c r="S194" i="72" s="1"/>
  <c r="AQ91" i="45" s="1"/>
  <c r="S193" i="72"/>
  <c r="AQ90" i="45" s="1"/>
  <c r="R192" i="69"/>
  <c r="AP104" i="45" s="1"/>
  <c r="R25" i="69"/>
  <c r="K193" i="48"/>
  <c r="AK38" i="45" s="1"/>
  <c r="BB38" i="45" s="1"/>
  <c r="J193" i="68"/>
  <c r="BE88" i="45"/>
  <c r="BH103" i="45"/>
  <c r="I193" i="68"/>
  <c r="R193" i="48"/>
  <c r="AP38" i="45" s="1"/>
  <c r="BG38" i="45" s="1"/>
  <c r="R26" i="48"/>
  <c r="Q192" i="72"/>
  <c r="AO89" i="45" s="1"/>
  <c r="Q25" i="72"/>
  <c r="Q193" i="72" s="1"/>
  <c r="AO90" i="45" s="1"/>
  <c r="K25" i="68"/>
  <c r="K193" i="68" s="1"/>
  <c r="K192" i="68"/>
  <c r="J25" i="70"/>
  <c r="J193" i="70" s="1"/>
  <c r="J192" i="70"/>
  <c r="P193" i="73"/>
  <c r="J192" i="48"/>
  <c r="J26" i="48"/>
  <c r="J194" i="48" s="1"/>
  <c r="Q146" i="73"/>
  <c r="S25" i="69"/>
  <c r="S193" i="69" s="1"/>
  <c r="AQ105" i="45" s="1"/>
  <c r="BB102" i="45"/>
  <c r="G193" i="71"/>
  <c r="S86" i="70"/>
  <c r="S194" i="70" s="1"/>
  <c r="Z106" i="45" s="1"/>
  <c r="R26" i="70"/>
  <c r="H26" i="71"/>
  <c r="BE104" i="45"/>
  <c r="M134" i="69"/>
  <c r="Q122" i="72"/>
  <c r="J192" i="72"/>
  <c r="M86" i="70"/>
  <c r="I170" i="70"/>
  <c r="BF57" i="45"/>
  <c r="BC22" i="45"/>
  <c r="H193" i="57"/>
  <c r="BG22" i="45"/>
  <c r="I192" i="52"/>
  <c r="I62" i="52"/>
  <c r="BG23" i="45"/>
  <c r="G193" i="58"/>
  <c r="P193" i="60"/>
  <c r="BF58" i="45"/>
  <c r="BF59" i="45" s="1"/>
  <c r="BG57" i="45"/>
  <c r="BF71" i="45"/>
  <c r="BH22" i="45"/>
  <c r="BE70" i="45"/>
  <c r="BH56" i="45"/>
  <c r="BH71" i="45"/>
  <c r="BF56" i="45"/>
  <c r="BG71" i="45"/>
  <c r="BE36" i="45"/>
  <c r="BD22" i="45"/>
  <c r="BD21" i="45"/>
  <c r="BC23" i="45"/>
  <c r="BE21" i="45"/>
  <c r="BB56" i="45"/>
  <c r="BD56" i="45"/>
  <c r="BE55" i="45"/>
  <c r="I194" i="49"/>
  <c r="H194" i="58"/>
  <c r="T37" i="45"/>
  <c r="M194" i="55"/>
  <c r="E24" i="45" s="1"/>
  <c r="S194" i="55"/>
  <c r="I24" i="45" s="1"/>
  <c r="I194" i="55"/>
  <c r="I192" i="51"/>
  <c r="M194" i="39"/>
  <c r="E39" i="45" s="1"/>
  <c r="M194" i="56"/>
  <c r="E58" i="45" s="1"/>
  <c r="S193" i="52"/>
  <c r="AQ72" i="45" s="1"/>
  <c r="BH72" i="45" s="1"/>
  <c r="G194" i="53"/>
  <c r="G193" i="52"/>
  <c r="I193" i="59"/>
  <c r="S193" i="49"/>
  <c r="Z38" i="45" s="1"/>
  <c r="S38" i="39"/>
  <c r="S194" i="53"/>
  <c r="Z73" i="45" s="1"/>
  <c r="S193" i="53"/>
  <c r="Z72" i="45" s="1"/>
  <c r="S194" i="49"/>
  <c r="Z39" i="45" s="1"/>
  <c r="S26" i="52"/>
  <c r="S193" i="56"/>
  <c r="I57" i="45" s="1"/>
  <c r="S194" i="56"/>
  <c r="I58" i="45" s="1"/>
  <c r="I193" i="53"/>
  <c r="I193" i="55"/>
  <c r="I193" i="49"/>
  <c r="S193" i="57"/>
  <c r="Z23" i="45" s="1"/>
  <c r="S194" i="59"/>
  <c r="AQ24" i="45" s="1"/>
  <c r="S194" i="57"/>
  <c r="Z24" i="45" s="1"/>
  <c r="S193" i="60"/>
  <c r="AQ57" i="45" s="1"/>
  <c r="S193" i="59"/>
  <c r="AQ23" i="45" s="1"/>
  <c r="BH23" i="45" s="1"/>
  <c r="S193" i="58"/>
  <c r="Z57" i="45" s="1"/>
  <c r="S194" i="60"/>
  <c r="AQ58" i="45" s="1"/>
  <c r="S194" i="58"/>
  <c r="Z58" i="45" s="1"/>
  <c r="R194" i="60"/>
  <c r="R194" i="51"/>
  <c r="H73" i="45" s="1"/>
  <c r="R193" i="51"/>
  <c r="H72" i="45" s="1"/>
  <c r="R38" i="52"/>
  <c r="R193" i="52"/>
  <c r="AP72" i="45" s="1"/>
  <c r="R194" i="39"/>
  <c r="R194" i="53"/>
  <c r="Y73" i="45" s="1"/>
  <c r="R26" i="49"/>
  <c r="I194" i="53"/>
  <c r="M193" i="60"/>
  <c r="AM57" i="45" s="1"/>
  <c r="BD57" i="45" s="1"/>
  <c r="Q193" i="52"/>
  <c r="AO72" i="45" s="1"/>
  <c r="BF72" i="45" s="1"/>
  <c r="Q169" i="58"/>
  <c r="Q193" i="58" s="1"/>
  <c r="X57" i="45" s="1"/>
  <c r="Q193" i="57"/>
  <c r="X23" i="45" s="1"/>
  <c r="H194" i="51"/>
  <c r="Q110" i="52"/>
  <c r="Q194" i="52" s="1"/>
  <c r="Q193" i="59"/>
  <c r="AO23" i="45" s="1"/>
  <c r="BF23" i="45" s="1"/>
  <c r="Q50" i="57"/>
  <c r="Q194" i="59"/>
  <c r="AO24" i="45" s="1"/>
  <c r="Q194" i="55"/>
  <c r="G24" i="45" s="1"/>
  <c r="Q193" i="53"/>
  <c r="X72" i="45" s="1"/>
  <c r="Q194" i="53"/>
  <c r="X73" i="45" s="1"/>
  <c r="Q194" i="39"/>
  <c r="G39" i="45" s="1"/>
  <c r="Q193" i="49"/>
  <c r="X38" i="45" s="1"/>
  <c r="Q193" i="39"/>
  <c r="G38" i="45" s="1"/>
  <c r="Q194" i="49"/>
  <c r="X39" i="45" s="1"/>
  <c r="P194" i="58"/>
  <c r="P194" i="60"/>
  <c r="P194" i="57"/>
  <c r="P194" i="55"/>
  <c r="L193" i="51"/>
  <c r="D72" i="45" s="1"/>
  <c r="P194" i="51"/>
  <c r="H193" i="59"/>
  <c r="I193" i="51"/>
  <c r="L193" i="52"/>
  <c r="AL72" i="45" s="1"/>
  <c r="M193" i="58"/>
  <c r="V57" i="45" s="1"/>
  <c r="H193" i="52"/>
  <c r="P193" i="52"/>
  <c r="K193" i="52"/>
  <c r="AK72" i="45" s="1"/>
  <c r="M193" i="52"/>
  <c r="AM72" i="45" s="1"/>
  <c r="BD72" i="45" s="1"/>
  <c r="N49" i="52"/>
  <c r="N50" i="52" s="1"/>
  <c r="N169" i="52"/>
  <c r="N170" i="52" s="1"/>
  <c r="N61" i="52"/>
  <c r="N62" i="52" s="1"/>
  <c r="L193" i="60"/>
  <c r="AL57" i="45" s="1"/>
  <c r="G194" i="58"/>
  <c r="J50" i="52"/>
  <c r="G193" i="49"/>
  <c r="I194" i="51"/>
  <c r="K194" i="39"/>
  <c r="C39" i="45" s="1"/>
  <c r="N192" i="59"/>
  <c r="AN22" i="45" s="1"/>
  <c r="N62" i="60"/>
  <c r="P193" i="49"/>
  <c r="AN37" i="45"/>
  <c r="J193" i="52"/>
  <c r="J170" i="52"/>
  <c r="J145" i="59"/>
  <c r="J146" i="59" s="1"/>
  <c r="N193" i="58"/>
  <c r="W57" i="45" s="1"/>
  <c r="M193" i="57"/>
  <c r="V23" i="45" s="1"/>
  <c r="N158" i="59"/>
  <c r="N26" i="59"/>
  <c r="N26" i="60"/>
  <c r="M86" i="59"/>
  <c r="N122" i="60"/>
  <c r="N158" i="52"/>
  <c r="N74" i="52"/>
  <c r="N170" i="60"/>
  <c r="K98" i="59"/>
  <c r="N134" i="52"/>
  <c r="K182" i="59"/>
  <c r="J158" i="59"/>
  <c r="J26" i="60"/>
  <c r="L194" i="58"/>
  <c r="U58" i="45" s="1"/>
  <c r="J38" i="52"/>
  <c r="N158" i="60"/>
  <c r="J110" i="60"/>
  <c r="P194" i="39"/>
  <c r="P194" i="56"/>
  <c r="P194" i="53"/>
  <c r="P194" i="49"/>
  <c r="P194" i="52"/>
  <c r="J50" i="60"/>
  <c r="J182" i="60"/>
  <c r="K26" i="60"/>
  <c r="J158" i="60"/>
  <c r="N50" i="60"/>
  <c r="L26" i="60"/>
  <c r="G194" i="60"/>
  <c r="G193" i="59"/>
  <c r="J38" i="59"/>
  <c r="K62" i="59"/>
  <c r="J50" i="59"/>
  <c r="N37" i="59"/>
  <c r="N193" i="59" s="1"/>
  <c r="AN23" i="45" s="1"/>
  <c r="J192" i="52"/>
  <c r="J74" i="52"/>
  <c r="G26" i="52"/>
  <c r="J192" i="59"/>
  <c r="K193" i="56"/>
  <c r="C57" i="45" s="1"/>
  <c r="BB57" i="45" s="1"/>
  <c r="M193" i="53"/>
  <c r="V72" i="45" s="1"/>
  <c r="J49" i="58"/>
  <c r="J193" i="58" s="1"/>
  <c r="M26" i="51"/>
  <c r="M194" i="51" s="1"/>
  <c r="E73" i="45" s="1"/>
  <c r="L193" i="53"/>
  <c r="U72" i="45" s="1"/>
  <c r="G194" i="39"/>
  <c r="N193" i="55"/>
  <c r="F23" i="45" s="1"/>
  <c r="I194" i="57"/>
  <c r="N62" i="58"/>
  <c r="N194" i="58" s="1"/>
  <c r="W58" i="45" s="1"/>
  <c r="H193" i="53"/>
  <c r="J192" i="39"/>
  <c r="N182" i="51"/>
  <c r="I194" i="39"/>
  <c r="J192" i="51"/>
  <c r="K98" i="53"/>
  <c r="K194" i="53" s="1"/>
  <c r="T73" i="45" s="1"/>
  <c r="M146" i="57"/>
  <c r="M194" i="57" s="1"/>
  <c r="V24" i="45" s="1"/>
  <c r="K193" i="58"/>
  <c r="T57" i="45" s="1"/>
  <c r="H193" i="49"/>
  <c r="L193" i="56"/>
  <c r="D57" i="45" s="1"/>
  <c r="N193" i="56"/>
  <c r="F57" i="45" s="1"/>
  <c r="N192" i="55"/>
  <c r="F22" i="45" s="1"/>
  <c r="G98" i="56"/>
  <c r="G194" i="56" s="1"/>
  <c r="J192" i="55"/>
  <c r="H193" i="56"/>
  <c r="K26" i="56"/>
  <c r="K194" i="56" s="1"/>
  <c r="C58" i="45" s="1"/>
  <c r="I86" i="56"/>
  <c r="I194" i="56" s="1"/>
  <c r="J193" i="57"/>
  <c r="J26" i="57"/>
  <c r="K50" i="58"/>
  <c r="K194" i="58" s="1"/>
  <c r="T58" i="45" s="1"/>
  <c r="M62" i="53"/>
  <c r="M194" i="53" s="1"/>
  <c r="V73" i="45" s="1"/>
  <c r="J192" i="60"/>
  <c r="N192" i="39"/>
  <c r="F37" i="45" s="1"/>
  <c r="K193" i="57"/>
  <c r="T23" i="45" s="1"/>
  <c r="K26" i="57"/>
  <c r="K194" i="57" s="1"/>
  <c r="T24" i="45" s="1"/>
  <c r="H194" i="55"/>
  <c r="I193" i="60"/>
  <c r="I26" i="58"/>
  <c r="I194" i="58" s="1"/>
  <c r="L146" i="57"/>
  <c r="L194" i="57" s="1"/>
  <c r="U24" i="45" s="1"/>
  <c r="L122" i="53"/>
  <c r="L194" i="53" s="1"/>
  <c r="U73" i="45" s="1"/>
  <c r="G193" i="51"/>
  <c r="N192" i="57"/>
  <c r="W22" i="45" s="1"/>
  <c r="N193" i="57"/>
  <c r="W23" i="45" s="1"/>
  <c r="H194" i="49"/>
  <c r="J193" i="49"/>
  <c r="J182" i="55"/>
  <c r="N193" i="49"/>
  <c r="W38" i="45" s="1"/>
  <c r="N26" i="49"/>
  <c r="G194" i="49"/>
  <c r="H26" i="57"/>
  <c r="H194" i="57" s="1"/>
  <c r="H26" i="56"/>
  <c r="H194" i="56" s="1"/>
  <c r="H193" i="55"/>
  <c r="J37" i="60"/>
  <c r="J38" i="60" s="1"/>
  <c r="N194" i="56"/>
  <c r="F58" i="45" s="1"/>
  <c r="K193" i="59"/>
  <c r="AK23" i="45" s="1"/>
  <c r="BB23" i="45" s="1"/>
  <c r="K193" i="51"/>
  <c r="C72" i="45" s="1"/>
  <c r="G26" i="51"/>
  <c r="G194" i="51" s="1"/>
  <c r="M193" i="49"/>
  <c r="V38" i="45" s="1"/>
  <c r="M26" i="49"/>
  <c r="M194" i="49" s="1"/>
  <c r="V39" i="45" s="1"/>
  <c r="N38" i="49"/>
  <c r="J193" i="39"/>
  <c r="L158" i="49"/>
  <c r="L194" i="49" s="1"/>
  <c r="U39" i="45" s="1"/>
  <c r="J85" i="55"/>
  <c r="J86" i="55" s="1"/>
  <c r="N182" i="55"/>
  <c r="N169" i="53"/>
  <c r="N193" i="53" s="1"/>
  <c r="W72" i="45" s="1"/>
  <c r="N193" i="60"/>
  <c r="AN57" i="45" s="1"/>
  <c r="N73" i="39"/>
  <c r="N193" i="39" s="1"/>
  <c r="F38" i="45" s="1"/>
  <c r="I194" i="59"/>
  <c r="L194" i="52"/>
  <c r="N192" i="49"/>
  <c r="W37" i="45" s="1"/>
  <c r="I193" i="57"/>
  <c r="H134" i="53"/>
  <c r="H194" i="53" s="1"/>
  <c r="J25" i="59"/>
  <c r="K192" i="59"/>
  <c r="AK22" i="45" s="1"/>
  <c r="BB22" i="45" s="1"/>
  <c r="N134" i="51"/>
  <c r="N192" i="52"/>
  <c r="AN71" i="45" s="1"/>
  <c r="J26" i="49"/>
  <c r="J110" i="49"/>
  <c r="J26" i="39"/>
  <c r="J194" i="39" s="1"/>
  <c r="N193" i="51"/>
  <c r="F72" i="45" s="1"/>
  <c r="J146" i="57"/>
  <c r="J192" i="49"/>
  <c r="N192" i="51"/>
  <c r="F71" i="45" s="1"/>
  <c r="J192" i="57"/>
  <c r="M26" i="58"/>
  <c r="M194" i="58" s="1"/>
  <c r="V58" i="45" s="1"/>
  <c r="J73" i="55"/>
  <c r="L194" i="56"/>
  <c r="D58" i="45" s="1"/>
  <c r="N192" i="60"/>
  <c r="AN56" i="45" s="1"/>
  <c r="BE56" i="45" s="1"/>
  <c r="L193" i="58"/>
  <c r="U57" i="45" s="1"/>
  <c r="J121" i="56"/>
  <c r="J193" i="56" s="1"/>
  <c r="J37" i="51"/>
  <c r="J25" i="53"/>
  <c r="L26" i="55"/>
  <c r="L194" i="55" s="1"/>
  <c r="D24" i="45" s="1"/>
  <c r="E23" i="19"/>
  <c r="G56" i="19"/>
  <c r="D46" i="19"/>
  <c r="H23" i="19"/>
  <c r="D40" i="19"/>
  <c r="E65" i="19"/>
  <c r="G46" i="19"/>
  <c r="E27" i="19"/>
  <c r="H44" i="19"/>
  <c r="E24" i="19"/>
  <c r="G65" i="19"/>
  <c r="G69" i="19"/>
  <c r="G68" i="19"/>
  <c r="C43" i="19"/>
  <c r="G23" i="19"/>
  <c r="F23" i="19"/>
  <c r="F26" i="19"/>
  <c r="G48" i="19"/>
  <c r="H65" i="19"/>
  <c r="G41" i="19"/>
  <c r="G18" i="19"/>
  <c r="G67" i="19"/>
  <c r="F65" i="19"/>
  <c r="C23" i="19"/>
  <c r="E63" i="19"/>
  <c r="G61" i="19"/>
  <c r="BP22" i="45" l="1"/>
  <c r="AA26" i="71"/>
  <c r="AA194" i="71" s="1"/>
  <c r="Q91" i="45" s="1"/>
  <c r="AA193" i="73"/>
  <c r="AH90" i="45" s="1"/>
  <c r="AA193" i="55"/>
  <c r="Q23" i="45" s="1"/>
  <c r="BP23" i="45" s="1"/>
  <c r="AA194" i="55"/>
  <c r="Q24" i="45" s="1"/>
  <c r="AA194" i="73"/>
  <c r="AH91" i="45" s="1"/>
  <c r="BP89" i="45"/>
  <c r="AA194" i="69"/>
  <c r="AY106" i="45" s="1"/>
  <c r="BP106" i="45" s="1"/>
  <c r="BP107" i="45" s="1"/>
  <c r="AA194" i="57"/>
  <c r="AH24" i="45" s="1"/>
  <c r="AA62" i="59"/>
  <c r="AA193" i="60"/>
  <c r="AY57" i="45" s="1"/>
  <c r="BP57" i="45" s="1"/>
  <c r="AA193" i="72"/>
  <c r="AY90" i="45" s="1"/>
  <c r="BP90" i="45" s="1"/>
  <c r="Y26" i="59"/>
  <c r="AA194" i="72"/>
  <c r="AY91" i="45" s="1"/>
  <c r="AA26" i="56"/>
  <c r="BN72" i="45"/>
  <c r="BN105" i="45"/>
  <c r="BO105" i="45"/>
  <c r="BO72" i="45"/>
  <c r="BO73" i="45"/>
  <c r="BO74" i="45" s="1"/>
  <c r="BO38" i="45"/>
  <c r="BO106" i="45"/>
  <c r="BO107" i="45" s="1"/>
  <c r="Z194" i="70"/>
  <c r="AG106" i="45" s="1"/>
  <c r="Z26" i="39"/>
  <c r="Z194" i="39" s="1"/>
  <c r="P39" i="45" s="1"/>
  <c r="BO39" i="45" s="1"/>
  <c r="BO40" i="45" s="1"/>
  <c r="Z158" i="60"/>
  <c r="Z193" i="60"/>
  <c r="AX57" i="45" s="1"/>
  <c r="BO57" i="45" s="1"/>
  <c r="Z50" i="58"/>
  <c r="Z193" i="58"/>
  <c r="AG57" i="45" s="1"/>
  <c r="BK23" i="45"/>
  <c r="Y26" i="39"/>
  <c r="Y193" i="39"/>
  <c r="O38" i="45" s="1"/>
  <c r="BN38" i="45" s="1"/>
  <c r="Z26" i="53"/>
  <c r="Z193" i="53"/>
  <c r="AG72" i="45" s="1"/>
  <c r="Y194" i="49"/>
  <c r="AF39" i="45" s="1"/>
  <c r="BN106" i="45"/>
  <c r="BN107" i="45" s="1"/>
  <c r="Y194" i="51"/>
  <c r="O73" i="45" s="1"/>
  <c r="Y194" i="48"/>
  <c r="AW39" i="45" s="1"/>
  <c r="Y194" i="52"/>
  <c r="AW73" i="45" s="1"/>
  <c r="BN56" i="45"/>
  <c r="BN22" i="45"/>
  <c r="Y146" i="73"/>
  <c r="Y194" i="60"/>
  <c r="AW58" i="45" s="1"/>
  <c r="BN58" i="45" s="1"/>
  <c r="BN59" i="45" s="1"/>
  <c r="Y193" i="60"/>
  <c r="AW57" i="45" s="1"/>
  <c r="BN57" i="45" s="1"/>
  <c r="I69" i="19"/>
  <c r="BN90" i="45"/>
  <c r="Y194" i="59"/>
  <c r="AW24" i="45" s="1"/>
  <c r="BN24" i="45" s="1"/>
  <c r="BN25" i="45" s="1"/>
  <c r="Y122" i="72"/>
  <c r="BN23" i="45"/>
  <c r="BC57" i="45"/>
  <c r="BL90" i="45"/>
  <c r="BI58" i="45"/>
  <c r="BI59" i="45" s="1"/>
  <c r="W194" i="70"/>
  <c r="AD106" i="45" s="1"/>
  <c r="W193" i="70"/>
  <c r="AD105" i="45" s="1"/>
  <c r="BL39" i="45"/>
  <c r="BL40" i="45" s="1"/>
  <c r="BL104" i="45"/>
  <c r="W26" i="68"/>
  <c r="W194" i="68" s="1"/>
  <c r="M106" i="45" s="1"/>
  <c r="BL106" i="45" s="1"/>
  <c r="BL107" i="45" s="1"/>
  <c r="W193" i="68"/>
  <c r="M105" i="45" s="1"/>
  <c r="BL105" i="45" s="1"/>
  <c r="BL73" i="45"/>
  <c r="BL74" i="45" s="1"/>
  <c r="L194" i="73"/>
  <c r="U91" i="45" s="1"/>
  <c r="BD23" i="45"/>
  <c r="I26" i="69"/>
  <c r="I194" i="69" s="1"/>
  <c r="BK39" i="45"/>
  <c r="BK40" i="45" s="1"/>
  <c r="BK104" i="45"/>
  <c r="V194" i="68"/>
  <c r="L106" i="45" s="1"/>
  <c r="BC104" i="45"/>
  <c r="V26" i="69"/>
  <c r="V193" i="69"/>
  <c r="AT105" i="45" s="1"/>
  <c r="BK105" i="45" s="1"/>
  <c r="BF89" i="45"/>
  <c r="V122" i="71"/>
  <c r="V193" i="71"/>
  <c r="L90" i="45" s="1"/>
  <c r="BK90" i="45" s="1"/>
  <c r="I194" i="70"/>
  <c r="H193" i="71"/>
  <c r="H194" i="71"/>
  <c r="J42" i="19"/>
  <c r="I67" i="19"/>
  <c r="I60" i="19"/>
  <c r="J62" i="19"/>
  <c r="J57" i="19"/>
  <c r="J69" i="19"/>
  <c r="J64" i="19"/>
  <c r="J41" i="19"/>
  <c r="I61" i="19"/>
  <c r="I62" i="19"/>
  <c r="J63" i="19"/>
  <c r="J56" i="19"/>
  <c r="J68" i="19"/>
  <c r="J58" i="19"/>
  <c r="J61" i="19"/>
  <c r="I56" i="19"/>
  <c r="J60" i="19"/>
  <c r="I45" i="19"/>
  <c r="I66" i="19"/>
  <c r="I63" i="19"/>
  <c r="I58" i="19"/>
  <c r="I59" i="19"/>
  <c r="I68" i="19"/>
  <c r="V194" i="52"/>
  <c r="AT73" i="45" s="1"/>
  <c r="BK73" i="45" s="1"/>
  <c r="BK74" i="45" s="1"/>
  <c r="M194" i="71"/>
  <c r="E91" i="45" s="1"/>
  <c r="N26" i="72"/>
  <c r="N194" i="72" s="1"/>
  <c r="AN91" i="45" s="1"/>
  <c r="BE91" i="45" s="1"/>
  <c r="BE92" i="45" s="1"/>
  <c r="N193" i="48"/>
  <c r="AN38" i="45" s="1"/>
  <c r="BE38" i="45" s="1"/>
  <c r="L194" i="69"/>
  <c r="AL106" i="45" s="1"/>
  <c r="BI89" i="45"/>
  <c r="K194" i="70"/>
  <c r="T106" i="45" s="1"/>
  <c r="R194" i="48"/>
  <c r="AP39" i="45" s="1"/>
  <c r="BI57" i="45"/>
  <c r="BE22" i="45"/>
  <c r="L193" i="70"/>
  <c r="U105" i="45" s="1"/>
  <c r="BC105" i="45"/>
  <c r="J67" i="19"/>
  <c r="U194" i="69"/>
  <c r="AS106" i="45" s="1"/>
  <c r="U194" i="60"/>
  <c r="AS58" i="45" s="1"/>
  <c r="BJ58" i="45" s="1"/>
  <c r="BJ59" i="45" s="1"/>
  <c r="U194" i="59"/>
  <c r="AS24" i="45" s="1"/>
  <c r="U194" i="48"/>
  <c r="AS39" i="45" s="1"/>
  <c r="U194" i="55"/>
  <c r="K24" i="45" s="1"/>
  <c r="U194" i="39"/>
  <c r="K39" i="45" s="1"/>
  <c r="G38" i="72"/>
  <c r="G194" i="72" s="1"/>
  <c r="P26" i="70"/>
  <c r="P194" i="70" s="1"/>
  <c r="BG90" i="45"/>
  <c r="L26" i="68"/>
  <c r="L194" i="68" s="1"/>
  <c r="D106" i="45" s="1"/>
  <c r="Q193" i="68"/>
  <c r="G105" i="45" s="1"/>
  <c r="BF105" i="45" s="1"/>
  <c r="K26" i="72"/>
  <c r="K194" i="72" s="1"/>
  <c r="AK91" i="45" s="1"/>
  <c r="BB91" i="45" s="1"/>
  <c r="BB92" i="45" s="1"/>
  <c r="I194" i="71"/>
  <c r="BJ90" i="45"/>
  <c r="S194" i="48"/>
  <c r="AQ39" i="45" s="1"/>
  <c r="H194" i="69"/>
  <c r="BJ38" i="45"/>
  <c r="U194" i="57"/>
  <c r="AB24" i="45" s="1"/>
  <c r="T193" i="68"/>
  <c r="J105" i="45" s="1"/>
  <c r="BI105" i="45" s="1"/>
  <c r="BH91" i="45"/>
  <c r="BH92" i="45" s="1"/>
  <c r="BE105" i="45"/>
  <c r="U193" i="70"/>
  <c r="AB105" i="45" s="1"/>
  <c r="BJ73" i="45"/>
  <c r="BJ74" i="45" s="1"/>
  <c r="T194" i="68"/>
  <c r="J106" i="45" s="1"/>
  <c r="BI106" i="45" s="1"/>
  <c r="BI107" i="45" s="1"/>
  <c r="S193" i="48"/>
  <c r="AQ38" i="45" s="1"/>
  <c r="BH38" i="45" s="1"/>
  <c r="J193" i="71"/>
  <c r="M193" i="71"/>
  <c r="E90" i="45" s="1"/>
  <c r="J66" i="19"/>
  <c r="J59" i="19"/>
  <c r="D49" i="19"/>
  <c r="D50" i="19" s="1"/>
  <c r="J194" i="72"/>
  <c r="U26" i="68"/>
  <c r="U193" i="68"/>
  <c r="K105" i="45" s="1"/>
  <c r="BJ105" i="45" s="1"/>
  <c r="T50" i="55"/>
  <c r="T193" i="55"/>
  <c r="J23" i="45" s="1"/>
  <c r="BI23" i="45" s="1"/>
  <c r="T26" i="48"/>
  <c r="T193" i="48"/>
  <c r="AR38" i="45" s="1"/>
  <c r="BI38" i="45" s="1"/>
  <c r="U26" i="70"/>
  <c r="R194" i="70"/>
  <c r="Y106" i="45" s="1"/>
  <c r="U26" i="72"/>
  <c r="T26" i="71"/>
  <c r="T193" i="71"/>
  <c r="J90" i="45" s="1"/>
  <c r="BI90" i="45" s="1"/>
  <c r="BH90" i="45"/>
  <c r="BI73" i="45"/>
  <c r="BI74" i="45" s="1"/>
  <c r="BD104" i="45"/>
  <c r="T194" i="49"/>
  <c r="AA39" i="45" s="1"/>
  <c r="H194" i="70"/>
  <c r="P50" i="68"/>
  <c r="P194" i="68" s="1"/>
  <c r="S26" i="68"/>
  <c r="S194" i="68" s="1"/>
  <c r="I106" i="45" s="1"/>
  <c r="N194" i="73"/>
  <c r="W91" i="45" s="1"/>
  <c r="L26" i="71"/>
  <c r="L194" i="71" s="1"/>
  <c r="D91" i="45" s="1"/>
  <c r="BC91" i="45" s="1"/>
  <c r="BC92" i="45" s="1"/>
  <c r="BE90" i="45"/>
  <c r="N194" i="70"/>
  <c r="W106" i="45" s="1"/>
  <c r="I26" i="72"/>
  <c r="I194" i="72" s="1"/>
  <c r="M26" i="70"/>
  <c r="M194" i="70" s="1"/>
  <c r="V106" i="45" s="1"/>
  <c r="R194" i="71"/>
  <c r="H91" i="45" s="1"/>
  <c r="BG91" i="45" s="1"/>
  <c r="BG92" i="45" s="1"/>
  <c r="P194" i="71"/>
  <c r="R26" i="68"/>
  <c r="R194" i="68" s="1"/>
  <c r="H106" i="45" s="1"/>
  <c r="BE106" i="45"/>
  <c r="BE107" i="45" s="1"/>
  <c r="S26" i="69"/>
  <c r="S194" i="69" s="1"/>
  <c r="AQ106" i="45" s="1"/>
  <c r="Q26" i="72"/>
  <c r="Q194" i="72" s="1"/>
  <c r="AO91" i="45" s="1"/>
  <c r="BF91" i="45" s="1"/>
  <c r="BF92" i="45" s="1"/>
  <c r="BF90" i="45"/>
  <c r="I26" i="48"/>
  <c r="I194" i="48" s="1"/>
  <c r="I193" i="48"/>
  <c r="BC90" i="45"/>
  <c r="BB90" i="45"/>
  <c r="I194" i="73"/>
  <c r="C104" i="45"/>
  <c r="BB104" i="45" s="1"/>
  <c r="J194" i="71"/>
  <c r="Q194" i="70"/>
  <c r="X106" i="45" s="1"/>
  <c r="M26" i="72"/>
  <c r="M194" i="72" s="1"/>
  <c r="AM91" i="45" s="1"/>
  <c r="M193" i="72"/>
  <c r="AM90" i="45" s="1"/>
  <c r="L26" i="48"/>
  <c r="L194" i="48" s="1"/>
  <c r="L193" i="48"/>
  <c r="R193" i="70"/>
  <c r="Y105" i="45" s="1"/>
  <c r="BG104" i="45"/>
  <c r="P193" i="72"/>
  <c r="P26" i="72"/>
  <c r="P194" i="72" s="1"/>
  <c r="G194" i="73"/>
  <c r="T105" i="45"/>
  <c r="Q26" i="69"/>
  <c r="Q194" i="69" s="1"/>
  <c r="AO106" i="45" s="1"/>
  <c r="BF106" i="45" s="1"/>
  <c r="BF107" i="45" s="1"/>
  <c r="J26" i="70"/>
  <c r="J194" i="70" s="1"/>
  <c r="C105" i="45"/>
  <c r="R26" i="69"/>
  <c r="R194" i="69" s="1"/>
  <c r="AP106" i="45" s="1"/>
  <c r="R193" i="69"/>
  <c r="AP105" i="45" s="1"/>
  <c r="BG105" i="45" s="1"/>
  <c r="M26" i="68"/>
  <c r="M194" i="68" s="1"/>
  <c r="E106" i="45" s="1"/>
  <c r="Q194" i="73"/>
  <c r="X91" i="45" s="1"/>
  <c r="P26" i="69"/>
  <c r="P194" i="69" s="1"/>
  <c r="P193" i="69"/>
  <c r="BH105" i="45"/>
  <c r="G26" i="68"/>
  <c r="G194" i="68" s="1"/>
  <c r="G193" i="68"/>
  <c r="P26" i="48"/>
  <c r="P194" i="48" s="1"/>
  <c r="J62" i="73"/>
  <c r="J194" i="73" s="1"/>
  <c r="Q194" i="48"/>
  <c r="AO39" i="45" s="1"/>
  <c r="BF39" i="45" s="1"/>
  <c r="BF40" i="45" s="1"/>
  <c r="M26" i="69"/>
  <c r="M194" i="69" s="1"/>
  <c r="AM106" i="45" s="1"/>
  <c r="M193" i="69"/>
  <c r="AM105" i="45" s="1"/>
  <c r="BD105" i="45" s="1"/>
  <c r="AK105" i="45"/>
  <c r="H26" i="68"/>
  <c r="H194" i="68" s="1"/>
  <c r="K26" i="68"/>
  <c r="K194" i="68" s="1"/>
  <c r="C106" i="45" s="1"/>
  <c r="BB106" i="45" s="1"/>
  <c r="BB107" i="45" s="1"/>
  <c r="BE23" i="45"/>
  <c r="BE71" i="45"/>
  <c r="BF38" i="45"/>
  <c r="BF24" i="45"/>
  <c r="BF25" i="45" s="1"/>
  <c r="BH24" i="45"/>
  <c r="BH25" i="45" s="1"/>
  <c r="BB72" i="45"/>
  <c r="BC72" i="45"/>
  <c r="AP58" i="45"/>
  <c r="BG58" i="45" s="1"/>
  <c r="BG59" i="45" s="1"/>
  <c r="BH58" i="45"/>
  <c r="BH59" i="45" s="1"/>
  <c r="BH57" i="45"/>
  <c r="AO73" i="45"/>
  <c r="BF73" i="45" s="1"/>
  <c r="BF74" i="45" s="1"/>
  <c r="BG72" i="45"/>
  <c r="H39" i="45"/>
  <c r="BE37" i="45"/>
  <c r="BD39" i="45"/>
  <c r="BD40" i="45" s="1"/>
  <c r="AL73" i="45"/>
  <c r="BC73" i="45" s="1"/>
  <c r="BC74" i="45" s="1"/>
  <c r="BE57" i="45"/>
  <c r="S194" i="39"/>
  <c r="J24" i="19"/>
  <c r="J44" i="19"/>
  <c r="S194" i="52"/>
  <c r="J45" i="19"/>
  <c r="R194" i="49"/>
  <c r="Y39" i="45" s="1"/>
  <c r="R194" i="52"/>
  <c r="Q170" i="58"/>
  <c r="H49" i="19"/>
  <c r="H50" i="19" s="1"/>
  <c r="Q194" i="57"/>
  <c r="X24" i="45" s="1"/>
  <c r="N193" i="52"/>
  <c r="AN72" i="45" s="1"/>
  <c r="BE72" i="45" s="1"/>
  <c r="J193" i="59"/>
  <c r="N194" i="51"/>
  <c r="F73" i="45" s="1"/>
  <c r="N38" i="59"/>
  <c r="J50" i="58"/>
  <c r="J194" i="58" s="1"/>
  <c r="J193" i="60"/>
  <c r="M194" i="60"/>
  <c r="J26" i="59"/>
  <c r="G194" i="59"/>
  <c r="K194" i="52"/>
  <c r="H194" i="52"/>
  <c r="N170" i="53"/>
  <c r="L194" i="60"/>
  <c r="I24" i="19"/>
  <c r="K194" i="60"/>
  <c r="N26" i="57"/>
  <c r="N194" i="57" s="1"/>
  <c r="W24" i="45" s="1"/>
  <c r="L194" i="59"/>
  <c r="AL24" i="45" s="1"/>
  <c r="BC24" i="45" s="1"/>
  <c r="BC25" i="45" s="1"/>
  <c r="I194" i="52"/>
  <c r="H194" i="60"/>
  <c r="J193" i="55"/>
  <c r="I23" i="19"/>
  <c r="F28" i="19"/>
  <c r="F29" i="19" s="1"/>
  <c r="I41" i="19"/>
  <c r="J36" i="19"/>
  <c r="J20" i="19"/>
  <c r="J46" i="19"/>
  <c r="I42" i="19"/>
  <c r="M194" i="59"/>
  <c r="AM24" i="45" s="1"/>
  <c r="BD24" i="45" s="1"/>
  <c r="BD25" i="45" s="1"/>
  <c r="H194" i="59"/>
  <c r="J194" i="49"/>
  <c r="M194" i="52"/>
  <c r="N194" i="49"/>
  <c r="W39" i="45" s="1"/>
  <c r="J74" i="55"/>
  <c r="J194" i="55" s="1"/>
  <c r="J193" i="53"/>
  <c r="J26" i="53"/>
  <c r="J194" i="53" s="1"/>
  <c r="J194" i="52"/>
  <c r="N194" i="55"/>
  <c r="F24" i="45" s="1"/>
  <c r="J193" i="51"/>
  <c r="J38" i="51"/>
  <c r="J194" i="51" s="1"/>
  <c r="J122" i="56"/>
  <c r="J194" i="56" s="1"/>
  <c r="J194" i="57"/>
  <c r="N74" i="39"/>
  <c r="C44" i="19"/>
  <c r="E42" i="19"/>
  <c r="F44" i="19"/>
  <c r="G37" i="19"/>
  <c r="D23" i="19"/>
  <c r="C65" i="19"/>
  <c r="G20" i="19"/>
  <c r="E68" i="19"/>
  <c r="G64" i="19"/>
  <c r="BP91" i="45" l="1"/>
  <c r="BP92" i="45" s="1"/>
  <c r="I44" i="19"/>
  <c r="C49" i="19"/>
  <c r="C50" i="19" s="1"/>
  <c r="AA194" i="56"/>
  <c r="Q58" i="45" s="1"/>
  <c r="BP58" i="45" s="1"/>
  <c r="BP59" i="45" s="1"/>
  <c r="I20" i="19"/>
  <c r="AA194" i="59"/>
  <c r="AY24" i="45" s="1"/>
  <c r="BP24" i="45" s="1"/>
  <c r="BP25" i="45" s="1"/>
  <c r="G49" i="19"/>
  <c r="G50" i="19" s="1"/>
  <c r="Z194" i="60"/>
  <c r="AX58" i="45" s="1"/>
  <c r="BO58" i="45" s="1"/>
  <c r="BO59" i="45" s="1"/>
  <c r="Z194" i="58"/>
  <c r="AG58" i="45" s="1"/>
  <c r="BN73" i="45"/>
  <c r="BN74" i="45" s="1"/>
  <c r="F49" i="19"/>
  <c r="F50" i="19" s="1"/>
  <c r="Z194" i="53"/>
  <c r="AG73" i="45" s="1"/>
  <c r="Y194" i="39"/>
  <c r="O39" i="45" s="1"/>
  <c r="BN39" i="45" s="1"/>
  <c r="BN40" i="45" s="1"/>
  <c r="E70" i="19"/>
  <c r="E71" i="19" s="1"/>
  <c r="Y194" i="73"/>
  <c r="AF91" i="45" s="1"/>
  <c r="Y194" i="72"/>
  <c r="AW91" i="45" s="1"/>
  <c r="BN91" i="45" s="1"/>
  <c r="BN92" i="45" s="1"/>
  <c r="I64" i="19"/>
  <c r="H70" i="19"/>
  <c r="H71" i="19" s="1"/>
  <c r="V194" i="71"/>
  <c r="L91" i="45" s="1"/>
  <c r="BK91" i="45" s="1"/>
  <c r="BK92" i="45" s="1"/>
  <c r="V194" i="69"/>
  <c r="AT106" i="45" s="1"/>
  <c r="BK106" i="45" s="1"/>
  <c r="BK107" i="45" s="1"/>
  <c r="BG106" i="45"/>
  <c r="BG107" i="45" s="1"/>
  <c r="BD91" i="45"/>
  <c r="BD92" i="45" s="1"/>
  <c r="BG39" i="45"/>
  <c r="BG40" i="45" s="1"/>
  <c r="BC106" i="45"/>
  <c r="BC107" i="45" s="1"/>
  <c r="BJ24" i="45"/>
  <c r="BJ25" i="45" s="1"/>
  <c r="BJ39" i="45"/>
  <c r="BJ40" i="45" s="1"/>
  <c r="G70" i="19"/>
  <c r="G71" i="19" s="1"/>
  <c r="U194" i="72"/>
  <c r="AS91" i="45" s="1"/>
  <c r="BJ91" i="45" s="1"/>
  <c r="BJ92" i="45" s="1"/>
  <c r="F70" i="19"/>
  <c r="F71" i="19" s="1"/>
  <c r="J65" i="19"/>
  <c r="J70" i="19" s="1"/>
  <c r="J71" i="19" s="1"/>
  <c r="D70" i="19"/>
  <c r="D71" i="19" s="1"/>
  <c r="U194" i="70"/>
  <c r="AB106" i="45" s="1"/>
  <c r="U194" i="68"/>
  <c r="K106" i="45" s="1"/>
  <c r="BJ106" i="45" s="1"/>
  <c r="BJ107" i="45" s="1"/>
  <c r="BD90" i="45"/>
  <c r="C70" i="19"/>
  <c r="C71" i="19" s="1"/>
  <c r="I65" i="19"/>
  <c r="C28" i="19"/>
  <c r="C29" i="19" s="1"/>
  <c r="T194" i="48"/>
  <c r="AR39" i="45" s="1"/>
  <c r="BI39" i="45" s="1"/>
  <c r="BI40" i="45" s="1"/>
  <c r="T194" i="71"/>
  <c r="J91" i="45" s="1"/>
  <c r="BI91" i="45" s="1"/>
  <c r="BI92" i="45" s="1"/>
  <c r="T194" i="55"/>
  <c r="J24" i="45" s="1"/>
  <c r="BI24" i="45" s="1"/>
  <c r="BI25" i="45" s="1"/>
  <c r="BH106" i="45"/>
  <c r="BH107" i="45" s="1"/>
  <c r="AL38" i="45"/>
  <c r="BC38" i="45" s="1"/>
  <c r="BD106" i="45"/>
  <c r="BD107" i="45" s="1"/>
  <c r="BB105" i="45"/>
  <c r="AP73" i="45"/>
  <c r="BG73" i="45" s="1"/>
  <c r="BG74" i="45" s="1"/>
  <c r="AQ73" i="45"/>
  <c r="BH73" i="45" s="1"/>
  <c r="BH74" i="45" s="1"/>
  <c r="I39" i="45"/>
  <c r="BH39" i="45" s="1"/>
  <c r="BH40" i="45" s="1"/>
  <c r="AM73" i="45"/>
  <c r="BD73" i="45" s="1"/>
  <c r="BD74" i="45" s="1"/>
  <c r="AK39" i="45"/>
  <c r="BB39" i="45" s="1"/>
  <c r="BB40" i="45" s="1"/>
  <c r="AL39" i="45"/>
  <c r="BC39" i="45" s="1"/>
  <c r="BC40" i="45" s="1"/>
  <c r="AK73" i="45"/>
  <c r="BB73" i="45" s="1"/>
  <c r="BB74" i="45" s="1"/>
  <c r="AL58" i="45"/>
  <c r="BC58" i="45" s="1"/>
  <c r="BC59" i="45" s="1"/>
  <c r="AK58" i="45"/>
  <c r="BB58" i="45" s="1"/>
  <c r="BB59" i="45" s="1"/>
  <c r="AM58" i="45"/>
  <c r="BD58" i="45" s="1"/>
  <c r="BD59" i="45" s="1"/>
  <c r="E49" i="19"/>
  <c r="E50" i="19" s="1"/>
  <c r="Q194" i="58"/>
  <c r="X58" i="45" s="1"/>
  <c r="I194" i="60"/>
  <c r="N194" i="53"/>
  <c r="W73" i="45" s="1"/>
  <c r="E28" i="19"/>
  <c r="E29" i="19" s="1"/>
  <c r="J194" i="60"/>
  <c r="I36" i="19"/>
  <c r="J23" i="19"/>
  <c r="J39" i="19"/>
  <c r="I15" i="19"/>
  <c r="I21" i="19"/>
  <c r="D28" i="19"/>
  <c r="D29" i="19" s="1"/>
  <c r="I46" i="19"/>
  <c r="J15" i="19"/>
  <c r="K194" i="59"/>
  <c r="AK24" i="45" s="1"/>
  <c r="BB24" i="45" s="1"/>
  <c r="BB25" i="45" s="1"/>
  <c r="G194" i="52"/>
  <c r="N194" i="39"/>
  <c r="F39" i="45" s="1"/>
  <c r="I70" i="19" l="1"/>
  <c r="I71" i="19" s="1"/>
  <c r="I18" i="19"/>
  <c r="I35" i="19"/>
  <c r="I25" i="19"/>
  <c r="J43" i="19"/>
  <c r="J21" i="19"/>
  <c r="I39" i="19"/>
  <c r="J48" i="19"/>
  <c r="J18" i="19"/>
  <c r="J194" i="59"/>
  <c r="J27" i="19" l="1"/>
  <c r="I14" i="19"/>
  <c r="I48" i="19"/>
  <c r="J25" i="19"/>
  <c r="I43" i="19"/>
  <c r="J37" i="19"/>
  <c r="J47" i="19"/>
  <c r="I27" i="19"/>
  <c r="J16" i="19" l="1"/>
  <c r="I37" i="19"/>
  <c r="J14" i="19"/>
  <c r="I47" i="19"/>
  <c r="J38" i="19"/>
  <c r="I16" i="19"/>
  <c r="J40" i="19"/>
  <c r="I22" i="19"/>
  <c r="N194" i="60"/>
  <c r="N194" i="52"/>
  <c r="AN73" i="45" l="1"/>
  <c r="BE73" i="45" s="1"/>
  <c r="BE74" i="45" s="1"/>
  <c r="AN58" i="45"/>
  <c r="BE58" i="45" s="1"/>
  <c r="BE59" i="45" s="1"/>
  <c r="J49" i="19"/>
  <c r="J50" i="19" s="1"/>
  <c r="I17" i="19"/>
  <c r="I26" i="19"/>
  <c r="I40" i="19"/>
  <c r="I38" i="19"/>
  <c r="J22" i="19"/>
  <c r="J17" i="19"/>
  <c r="I49" i="19" l="1"/>
  <c r="I50" i="19" s="1"/>
  <c r="I19" i="19"/>
  <c r="I28" i="19" s="1"/>
  <c r="I29" i="19" s="1"/>
  <c r="G28" i="19"/>
  <c r="G29" i="19" s="1"/>
  <c r="J26" i="19"/>
  <c r="N194" i="59"/>
  <c r="AN24" i="45" s="1"/>
  <c r="BE24" i="45" s="1"/>
  <c r="BE25" i="45" s="1"/>
  <c r="J19" i="19" l="1"/>
  <c r="J28" i="19" s="1"/>
  <c r="J29" i="19" s="1"/>
  <c r="H28" i="19"/>
  <c r="H29" i="19" s="1"/>
  <c r="AN39" i="45" l="1"/>
  <c r="BE39" i="45" s="1"/>
  <c r="BE40" i="45" s="1"/>
</calcChain>
</file>

<file path=xl/sharedStrings.xml><?xml version="1.0" encoding="utf-8"?>
<sst xmlns="http://schemas.openxmlformats.org/spreadsheetml/2006/main" count="27052" uniqueCount="718">
  <si>
    <t>Supplementary model - default tariff cap level</t>
  </si>
  <si>
    <t>Version Control</t>
  </si>
  <si>
    <t>Date Published</t>
  </si>
  <si>
    <t>Changes</t>
  </si>
  <si>
    <t>v1.0</t>
  </si>
  <si>
    <t>Published alongside statutory consultation</t>
  </si>
  <si>
    <t>v1.1</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</si>
  <si>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</si>
  <si>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v1.2</t>
  </si>
  <si>
    <t>-Inputs updated with latest values from Annexes 2 to 5 of the licence condition</t>
  </si>
  <si>
    <t>v1.3</t>
  </si>
  <si>
    <t>v1.4</t>
  </si>
  <si>
    <t>v1.5</t>
  </si>
  <si>
    <t>-Inputs tab added for Adjustment Allowance
-6 calculation tabs added for PPM
-Adjustment Allowance cost line added for all calculation tabs
-Output tabs updated for PPM and inclusion of Adjustment Allowance cost line</t>
  </si>
  <si>
    <t>v1.6</t>
  </si>
  <si>
    <t>-Published with the decision on reassessing the wholesale cost allowance in the first default tariff cap period</t>
  </si>
  <si>
    <t>v1.7</t>
  </si>
  <si>
    <t>-Inputs updated with latest values from Annexes 2 to 5 &amp; 8 of the licence condition</t>
  </si>
  <si>
    <t>v1.8</t>
  </si>
  <si>
    <t>v1.9</t>
  </si>
  <si>
    <t>v1.10</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</si>
  <si>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</si>
  <si>
    <t>v1.11</t>
  </si>
  <si>
    <t>Model updated for transitional arrangement from cap period 9.
- Tab '2a DF' updated with tables to include backwardation and CfD costs
- New columns inserted across all input and calc tabs, to represent the new quarterly updates
- Tab '1a Default tariff cap' drop down list in cell C6 updated with quarterly periods
- Tab '3d PC' updated to remove CfD costs
- Tab '1a Historical level tables', historical breakdown of values from row 109 down has been deleted as these are no longer relevant</t>
  </si>
  <si>
    <t>Description</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</si>
  <si>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</si>
  <si>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</si>
  <si>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</si>
  <si>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</si>
  <si>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</si>
  <si>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</si>
  <si>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</si>
  <si>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</si>
  <si>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t>"</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</si>
  <si>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</si>
  <si>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</si>
  <si>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</si>
  <si>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</si>
  <si>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</si>
  <si>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Annex 8 - Adjustment Allowance</t>
  </si>
  <si>
    <t>Calculates the value of adjustments, based on our calculation methodology</t>
  </si>
  <si>
    <t>Model map</t>
  </si>
  <si>
    <t>List of tabs</t>
  </si>
  <si>
    <t>Tab name</t>
  </si>
  <si>
    <t>Tab type</t>
  </si>
  <si>
    <t>Front sheet</t>
  </si>
  <si>
    <t>n/a</t>
  </si>
  <si>
    <t>Version control</t>
  </si>
  <si>
    <t>Notes</t>
  </si>
  <si>
    <t>This tab</t>
  </si>
  <si>
    <t>1 Outputs=&gt;</t>
  </si>
  <si>
    <t>1a Default tariff cap</t>
  </si>
  <si>
    <t>Outputs</t>
  </si>
  <si>
    <t>1b Historical level tables</t>
  </si>
  <si>
    <t>Supplementary tables showing trend in level of the cap as it would have been calculated for historical periods; and demand weighted average level of cap for the year 2017/18</t>
  </si>
  <si>
    <t>2 Calculations=&gt;</t>
  </si>
  <si>
    <t>ElecSingle_Other_3100kWh</t>
  </si>
  <si>
    <t>Calculations</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</si>
  <si>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</si>
  <si>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t>ElecSingle_SC_3100kWh</t>
  </si>
  <si>
    <t>ElecSingle_PPM_3100kWh</t>
  </si>
  <si>
    <t>Gas_Other_12000kWh</t>
  </si>
  <si>
    <t>Gas_SC_12000kWh</t>
  </si>
  <si>
    <t>Gas_PPM_12000kWh</t>
  </si>
  <si>
    <t>ElecMulti_Other_4200kWh</t>
  </si>
  <si>
    <t>ElecMulti_SC_4200kWh</t>
  </si>
  <si>
    <t>ElecMulti_PPM_4200kWh</t>
  </si>
  <si>
    <t>ElecSingle_Other_Nil</t>
  </si>
  <si>
    <t>ElecSingle_SC_Nil</t>
  </si>
  <si>
    <t>ElecSingle_PPM_Nil</t>
  </si>
  <si>
    <t>Gas_Other_Nil</t>
  </si>
  <si>
    <t>Gas_SC_Nil</t>
  </si>
  <si>
    <t>Gas_PPM_Nil</t>
  </si>
  <si>
    <t>ElecMulti_Other_Nil</t>
  </si>
  <si>
    <t>ElecMulti_SC_Nil</t>
  </si>
  <si>
    <t>ElecMulti_PPM_Nil</t>
  </si>
  <si>
    <t>3 Inputs=&gt;</t>
  </si>
  <si>
    <t>3a DF</t>
  </si>
  <si>
    <t>Inputs</t>
  </si>
  <si>
    <t>Values of Direct Fuel Cost Component taken from Annex 2 to the licence conditions. Inclusive of backwardation and CfD Cost Components</t>
  </si>
  <si>
    <t>3b CM</t>
  </si>
  <si>
    <t>Values of Capacity Market Cost Component taken from Annex 2 to the licence conditions</t>
  </si>
  <si>
    <t>3c AA</t>
  </si>
  <si>
    <t>Values of the Adjustment Allowance taken from Annex 8 to the licence conditions</t>
  </si>
  <si>
    <t>3d PC</t>
  </si>
  <si>
    <t>Values of Policy Cost Allowance taken from Annex 4 to the licence conditions</t>
  </si>
  <si>
    <t>3e NC - Elec</t>
  </si>
  <si>
    <t>Values of Network Cost Allowance for electricity taken from Annex 3 to the electricity licence condition</t>
  </si>
  <si>
    <t>3f NC - Gas</t>
  </si>
  <si>
    <t>Values of Network Cost Allowance for gas taken from Annex 3 to the gas licence condition</t>
  </si>
  <si>
    <t>3g CPIH</t>
  </si>
  <si>
    <t>Latest value of CPIH, as published by ONS, used to update Operating Cost Allowance and Payment Method Adjustment Additional Cost</t>
  </si>
  <si>
    <t>3h OC</t>
  </si>
  <si>
    <t>Baseline Value of Operating Cost Allowance, as published in our Notice</t>
  </si>
  <si>
    <t>3i SMNCC</t>
  </si>
  <si>
    <t>Values of Smart Metering Net Cost Change taken from Annex 5 to the licence conditions</t>
  </si>
  <si>
    <t>3j PAAC PAP</t>
  </si>
  <si>
    <t>Baseline Value of Payment Method Adjustment Additional Cost, and Payment Method Adjustment Percentage, as published in our Notice</t>
  </si>
  <si>
    <t>3k EBIT</t>
  </si>
  <si>
    <t>l</t>
  </si>
  <si>
    <t>Baseline Value of EBIT Margin Percentage as published in our Notice</t>
  </si>
  <si>
    <t>3k HAP</t>
  </si>
  <si>
    <t>Baseline Value of Headroom Allowance Percentage , as published in our Notice</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</si>
  <si>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</si>
  <si>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</si>
  <si>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</si>
  <si>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April 2022 - September 2022</t>
  </si>
  <si>
    <t>Other Payment Method</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</si>
  <si>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</si>
  <si>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</si>
  <si>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</si>
  <si>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</si>
  <si>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</si>
  <si>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</si>
  <si>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</si>
  <si>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</si>
  <si>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</si>
  <si>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</si>
  <si>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</si>
  <si>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</si>
  <si>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</si>
  <si>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</si>
  <si>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</si>
  <si>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</si>
  <si>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</si>
  <si>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</si>
  <si>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</si>
  <si>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</si>
  <si>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</si>
  <si>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</si>
  <si>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</si>
  <si>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</si>
  <si>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</si>
  <si>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</si>
  <si>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</si>
  <si>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PPM</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</si>
  <si>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</si>
  <si>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</si>
  <si>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</si>
  <si>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</si>
  <si>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</si>
  <si>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</si>
  <si>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</si>
  <si>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</si>
  <si>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</si>
  <si>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</si>
  <si>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</si>
  <si>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</si>
  <si>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</si>
  <si>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</si>
  <si>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</si>
  <si>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</si>
  <si>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</si>
  <si>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</si>
  <si>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</si>
  <si>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October 2022 - December 2022</t>
  </si>
  <si>
    <t>January 2023 - March 2023</t>
  </si>
  <si>
    <t>April 2023 - June 2023</t>
  </si>
  <si>
    <t>July 2023 - September 2023</t>
  </si>
  <si>
    <t>October 2023 - Decemebr 2023</t>
  </si>
  <si>
    <t>Historical level tables</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</si>
  <si>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</si>
  <si>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</si>
  <si>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</si>
  <si>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</si>
  <si>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</si>
  <si>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</si>
  <si>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</si>
  <si>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</si>
  <si>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</si>
  <si>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</si>
  <si>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</si>
  <si>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</si>
  <si>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</si>
  <si>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</si>
  <si>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</si>
  <si>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DF</t>
  </si>
  <si>
    <t>CM</t>
  </si>
  <si>
    <t>AA</t>
  </si>
  <si>
    <t>PC</t>
  </si>
  <si>
    <t>NC</t>
  </si>
  <si>
    <t>OC</t>
  </si>
  <si>
    <t>SMNCC</t>
  </si>
  <si>
    <t>PAAC</t>
  </si>
  <si>
    <t>PAP</t>
  </si>
  <si>
    <t>EBIT</t>
  </si>
  <si>
    <t>HAP</t>
  </si>
  <si>
    <t>Total_GB average</t>
  </si>
  <si>
    <t>Total inc VAT</t>
  </si>
  <si>
    <t>Typical consumption</t>
  </si>
  <si>
    <t>Calculate</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</si>
  <si>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</si>
  <si>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Fuel  / Benchmark Metering Arrangement</t>
  </si>
  <si>
    <t>Electricity - Single-Rate Metering Arrangement</t>
  </si>
  <si>
    <t>Benchmark Annual Consumption Level</t>
  </si>
  <si>
    <t>3,100 kWh</t>
  </si>
  <si>
    <t>Payment Method</t>
  </si>
  <si>
    <t>Category</t>
  </si>
  <si>
    <t>Component</t>
  </si>
  <si>
    <t>Region name</t>
  </si>
  <si>
    <t>Historical examples</t>
  </si>
  <si>
    <t>Historical values that were used to update the level of default tariff cap</t>
  </si>
  <si>
    <t>Values used to update the level of the default tariff cap</t>
  </si>
  <si>
    <t xml:space="preserve">These are for historical periods, for illustration only. </t>
  </si>
  <si>
    <t>These were the values used to update the level of the price cap up until summer 2022, using the six monthly update approach</t>
  </si>
  <si>
    <t>These are the values used to update the level of the price cap from winter 2022, using the quarterly approach</t>
  </si>
  <si>
    <t>October 2023 - December 2023</t>
  </si>
  <si>
    <t>Update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</si>
  <si>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</si>
  <si>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</si>
  <si>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</si>
  <si>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</si>
  <si>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</si>
  <si>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</si>
  <si>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</si>
  <si>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</si>
  <si>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</si>
  <si>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</si>
  <si>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</si>
  <si>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</si>
  <si>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</si>
  <si>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</si>
  <si>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</si>
  <si>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</si>
  <si>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</si>
  <si>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</si>
  <si>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February 2023</t>
  </si>
  <si>
    <t>May 2023</t>
  </si>
  <si>
    <t>August 2023</t>
  </si>
  <si>
    <t>Charging year:</t>
  </si>
  <si>
    <t>2015/16</t>
  </si>
  <si>
    <t>2016/17</t>
  </si>
  <si>
    <t>2017/18</t>
  </si>
  <si>
    <t>2018/19</t>
  </si>
  <si>
    <t>2018/2019</t>
  </si>
  <si>
    <t>2019/2020</t>
  </si>
  <si>
    <t>2020/2021</t>
  </si>
  <si>
    <t>2021/2022</t>
  </si>
  <si>
    <t>2022/2023</t>
  </si>
  <si>
    <t>2023/2024</t>
  </si>
  <si>
    <t>Wholesale</t>
  </si>
  <si>
    <t>Adjustment allowance</t>
  </si>
  <si>
    <t>Policy costs</t>
  </si>
  <si>
    <t>Network costs</t>
  </si>
  <si>
    <t>Operating costs</t>
  </si>
  <si>
    <t>-</t>
  </si>
  <si>
    <t>E</t>
  </si>
  <si>
    <t>Headroom</t>
  </si>
  <si>
    <t>H</t>
  </si>
  <si>
    <t>Total</t>
  </si>
  <si>
    <t>12,000 kWh</t>
  </si>
  <si>
    <t>Electricity - Multi-Register Metering Arrangement</t>
  </si>
  <si>
    <t>4,200 kWh</t>
  </si>
  <si>
    <t>Combined Wholesale allowance</t>
  </si>
  <si>
    <t xml:space="preserve">This tab shows the Direct Fuel Cost Component values for each fuel, payment method, Charge Restriction Region, Benchmark Metering Arrangement and 28AD Charge Restriction Period. It also includes weighted average annual values
The values below are for Benchmark Annual Consumption Level m kWh (typical consumption). The value of the Direct Fuel Cost Component at Benchmark Annual Consumption Level nil kWh is zero. The final table combines the direct fuel costs with both backwardation and CfD costs. </t>
  </si>
  <si>
    <t>Fuel and payment method</t>
  </si>
  <si>
    <t>Benchmark Metering Arrangement</t>
  </si>
  <si>
    <t>Unit</t>
  </si>
  <si>
    <t>Updated calculated as of:</t>
  </si>
  <si>
    <t>Reference:</t>
  </si>
  <si>
    <t>2015-16 Summer</t>
  </si>
  <si>
    <t>2015-16 Winter</t>
  </si>
  <si>
    <t>2016-17 Summer</t>
  </si>
  <si>
    <t>2016-17 Winter</t>
  </si>
  <si>
    <t>2017-18 Summer</t>
  </si>
  <si>
    <t>2017-18 Winter</t>
  </si>
  <si>
    <t>2018-19 Summer</t>
  </si>
  <si>
    <t>2018-19 Winter</t>
  </si>
  <si>
    <t>2019-20 Summer</t>
  </si>
  <si>
    <t>2019-20 Winter</t>
  </si>
  <si>
    <t>2020-21 Summer</t>
  </si>
  <si>
    <t>2020-21 Winter</t>
  </si>
  <si>
    <t>2021-22 Summer</t>
  </si>
  <si>
    <t>2021-22 Winter</t>
  </si>
  <si>
    <t>2022-23 Summer</t>
  </si>
  <si>
    <t>2022-23 Winter</t>
  </si>
  <si>
    <t>2023-24 Summer</t>
  </si>
  <si>
    <t>2023-24 Winter</t>
  </si>
  <si>
    <t>4. Direct Fuel Cost Component at Benchmark Annual Consumption Level m kWh (typical consumption)</t>
  </si>
  <si>
    <t>Electricity</t>
  </si>
  <si>
    <t>Single-Rate Metering Arrangement</t>
  </si>
  <si>
    <t>£ per customer per year</t>
  </si>
  <si>
    <t>Multi-Register Metering Arrangement</t>
  </si>
  <si>
    <t>Non-PPM gas</t>
  </si>
  <si>
    <t>PPM gas</t>
  </si>
  <si>
    <t>Values to be used to update level of default tariff cap</t>
  </si>
  <si>
    <t>These are the values that will be populated to calculate the updated level of the default tariff cap</t>
  </si>
  <si>
    <t>Backwardation allowance (Typical consumption)</t>
  </si>
  <si>
    <t>CFD allowance</t>
  </si>
  <si>
    <t>Fuel</t>
  </si>
  <si>
    <t>Fiscal year (April to March):</t>
  </si>
  <si>
    <t>2015/2016</t>
  </si>
  <si>
    <t>2016/2017</t>
  </si>
  <si>
    <t>2017/2018</t>
  </si>
  <si>
    <t>N/A</t>
  </si>
  <si>
    <t>2. Weighted average annual values (weighted by proportion of demand in each season). (GB average)</t>
  </si>
  <si>
    <t>Fuel / Benchmark Metering Arrangement</t>
  </si>
  <si>
    <t>Year:</t>
  </si>
  <si>
    <t>Capacity Market Cost Component</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</si>
  <si>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</si>
  <si>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</si>
  <si>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Update period:</t>
  </si>
  <si>
    <t>October 2022 - March 2023</t>
  </si>
  <si>
    <t>April 2023 - September 2023</t>
  </si>
  <si>
    <t>Adjustment Allowance</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</si>
  <si>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</si>
  <si>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Payment method</t>
  </si>
  <si>
    <t>Standard credit</t>
  </si>
  <si>
    <t>Nil</t>
  </si>
  <si>
    <t>TDCV</t>
  </si>
  <si>
    <t>Multi-Rate Metering Arrangement</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</si>
  <si>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</si>
  <si>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</si>
  <si>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</si>
  <si>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Fuel and Benchmark Metering Arrangement</t>
  </si>
  <si>
    <t>2. Scheme by scheme estimates (GB average). The WHD estimate for each fuel and Benchmark Metering Arrangement is used as the Policy Cost Allowance at Benchmark Annual Consumption Level nil kWh.</t>
  </si>
  <si>
    <t>Scheme</t>
  </si>
  <si>
    <t>RO</t>
  </si>
  <si>
    <t>£/MWh supplied</t>
  </si>
  <si>
    <t>FiT</t>
  </si>
  <si>
    <t>ECO</t>
  </si>
  <si>
    <t>WHD</t>
  </si>
  <si>
    <t>£/customer</t>
  </si>
  <si>
    <t>AAHEDC (GB average)</t>
  </si>
  <si>
    <t>GGL</t>
  </si>
  <si>
    <t>3. Weighted average annual values (Weighted by proportion of demand in each season). (GB average)</t>
  </si>
  <si>
    <t>CfD</t>
  </si>
  <si>
    <t>AAHEDC</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</si>
  <si>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</si>
  <si>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</si>
  <si>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</si>
  <si>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</si>
  <si>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Transmission</t>
  </si>
  <si>
    <t>Distribution</t>
  </si>
  <si>
    <t>BSUoS</t>
  </si>
  <si>
    <t>Network Cost Allowance - Gas</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</si>
  <si>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</si>
  <si>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1. Network Cost Allowance, Gas, £ per customer per year</t>
  </si>
  <si>
    <t>Gas transmission charges</t>
  </si>
  <si>
    <t>Gas distribution charges</t>
  </si>
  <si>
    <t>Network Cost Allowance, Gas (at Benchmark Annual Consumption Level m)</t>
  </si>
  <si>
    <t>2. PPM Network Cost Allowance, Gas, £ per customer per year</t>
  </si>
  <si>
    <t>April 2015 - September 2015</t>
  </si>
  <si>
    <t>April 2016 - September 2016</t>
  </si>
  <si>
    <t>October 2016 - March 2017</t>
  </si>
  <si>
    <t>CPIH</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</si>
  <si>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</si>
  <si>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Output</t>
  </si>
  <si>
    <t>CPIH Initial Value (December 2016):</t>
  </si>
  <si>
    <t>Value of CPIH as of:</t>
  </si>
  <si>
    <t>2014 DEC</t>
  </si>
  <si>
    <t>2015 JUN</t>
  </si>
  <si>
    <t>2015 DEC</t>
  </si>
  <si>
    <t>2016 JUN</t>
  </si>
  <si>
    <t>2016 DEC</t>
  </si>
  <si>
    <t>2017 JUN</t>
  </si>
  <si>
    <t>2017 DEC</t>
  </si>
  <si>
    <t>2018 JUN</t>
  </si>
  <si>
    <t>2018 DEC</t>
  </si>
  <si>
    <t>2019 JUN</t>
  </si>
  <si>
    <t>2019 DEC</t>
  </si>
  <si>
    <t>2020 JUN</t>
  </si>
  <si>
    <t>2020 DEC</t>
  </si>
  <si>
    <t>2021 JUN</t>
  </si>
  <si>
    <t>2021 DEC</t>
  </si>
  <si>
    <t>2022 JUN</t>
  </si>
  <si>
    <t>2022 DEC</t>
  </si>
  <si>
    <t>2023 JUN</t>
  </si>
  <si>
    <t>October 2015 - March 2016</t>
  </si>
  <si>
    <t>Input data, from ONS</t>
  </si>
  <si>
    <t>Notes:</t>
  </si>
  <si>
    <t>Updated values to be pasted below every six months. Value of CPIH for December used for February updates (ie cap level applying from April) value of CPIH for June used for August updates (ie cap level applying from October)</t>
  </si>
  <si>
    <t>Source:</t>
  </si>
  <si>
    <t>https://www.ons.gov.uk/economy/inflationandpriceindices/timeseries/l522/mm23</t>
  </si>
  <si>
    <t>Title</t>
  </si>
  <si>
    <t>CPIH INDEX 00: ALL ITEMS 2015=100</t>
  </si>
  <si>
    <t>CDID</t>
  </si>
  <si>
    <t>L522</t>
  </si>
  <si>
    <t>Source dataset ID</t>
  </si>
  <si>
    <t>MM23</t>
  </si>
  <si>
    <t>PreUnit</t>
  </si>
  <si>
    <t/>
  </si>
  <si>
    <t>Index, base year = 100</t>
  </si>
  <si>
    <t>Release date</t>
  </si>
  <si>
    <t>18-07-2018</t>
  </si>
  <si>
    <t>Next release</t>
  </si>
  <si>
    <t>15 August 2018</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</si>
  <si>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</si>
  <si>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</si>
  <si>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</si>
  <si>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</si>
  <si>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</si>
  <si>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</si>
  <si>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</si>
  <si>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</si>
  <si>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</si>
  <si>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</si>
  <si>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</si>
  <si>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</si>
  <si>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</si>
  <si>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</si>
  <si>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</si>
  <si>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</si>
  <si>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</si>
  <si>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</si>
  <si>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</si>
  <si>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</si>
  <si>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</si>
  <si>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</si>
  <si>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</si>
  <si>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</si>
  <si>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</si>
  <si>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</si>
  <si>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</si>
  <si>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</si>
  <si>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</si>
  <si>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</si>
  <si>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</si>
  <si>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</si>
  <si>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</si>
  <si>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</si>
  <si>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</si>
  <si>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</si>
  <si>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</si>
  <si>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</si>
  <si>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</si>
  <si>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</si>
  <si>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</si>
  <si>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</si>
  <si>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</si>
  <si>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</si>
  <si>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</si>
  <si>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</si>
  <si>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</si>
  <si>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</si>
  <si>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</si>
  <si>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</si>
  <si>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</si>
  <si>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</si>
  <si>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</si>
  <si>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</si>
  <si>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</si>
  <si>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</si>
  <si>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</si>
  <si>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</si>
  <si>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</si>
  <si>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</si>
  <si>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</si>
  <si>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</si>
  <si>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</si>
  <si>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</si>
  <si>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</si>
  <si>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</si>
  <si>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</si>
  <si>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</si>
  <si>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</si>
  <si>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</si>
  <si>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</si>
  <si>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</si>
  <si>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</si>
  <si>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</si>
  <si>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</si>
  <si>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</si>
  <si>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</si>
  <si>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</si>
  <si>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</si>
  <si>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</si>
  <si>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</si>
  <si>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</si>
  <si>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</si>
  <si>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</si>
  <si>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</si>
  <si>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</si>
  <si>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</si>
  <si>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</si>
  <si>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</si>
  <si>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</si>
  <si>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</si>
  <si>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</si>
  <si>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</si>
  <si>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</si>
  <si>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</si>
  <si>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</si>
  <si>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</si>
  <si>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</si>
  <si>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</si>
  <si>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</si>
  <si>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</si>
  <si>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</si>
  <si>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</si>
  <si>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</si>
  <si>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</si>
  <si>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</si>
  <si>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</si>
  <si>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</si>
  <si>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</si>
  <si>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</si>
  <si>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</si>
  <si>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</si>
  <si>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</si>
  <si>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</si>
  <si>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</si>
  <si>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</si>
  <si>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</si>
  <si>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</si>
  <si>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</si>
  <si>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</si>
  <si>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</si>
  <si>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</si>
  <si>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</si>
  <si>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</si>
  <si>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</si>
  <si>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</si>
  <si>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</si>
  <si>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</si>
  <si>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</si>
  <si>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</si>
  <si>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</si>
  <si>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</si>
  <si>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</si>
  <si>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</si>
  <si>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</si>
  <si>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</si>
  <si>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</si>
  <si>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</si>
  <si>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</si>
  <si>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</si>
  <si>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</si>
  <si>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</si>
  <si>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</si>
  <si>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</si>
  <si>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</si>
  <si>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</si>
  <si>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</si>
  <si>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</si>
  <si>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</si>
  <si>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</si>
  <si>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</si>
  <si>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</si>
  <si>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</si>
  <si>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</si>
  <si>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</si>
  <si>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</si>
  <si>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</si>
  <si>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</si>
  <si>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</si>
  <si>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</si>
  <si>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</si>
  <si>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</si>
  <si>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</si>
  <si>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</si>
  <si>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</si>
  <si>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</si>
  <si>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</si>
  <si>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</si>
  <si>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</si>
  <si>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</si>
  <si>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</si>
  <si>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</si>
  <si>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</si>
  <si>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</si>
  <si>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</si>
  <si>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</si>
  <si>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</si>
  <si>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</si>
  <si>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</si>
  <si>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</si>
  <si>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</si>
  <si>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</si>
  <si>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</si>
  <si>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</si>
  <si>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</si>
  <si>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</si>
  <si>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</si>
  <si>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2015 JAN</t>
  </si>
  <si>
    <t>2015 FEB</t>
  </si>
  <si>
    <t>2015 MAR</t>
  </si>
  <si>
    <t>2015 APR</t>
  </si>
  <si>
    <t>2015 MAY</t>
  </si>
  <si>
    <t>2015 JUL</t>
  </si>
  <si>
    <t>2015 AUG</t>
  </si>
  <si>
    <t>2015 SEP</t>
  </si>
  <si>
    <t>2015 OCT</t>
  </si>
  <si>
    <t>2015 NOV</t>
  </si>
  <si>
    <t>2016 JAN</t>
  </si>
  <si>
    <t>2016 FEB</t>
  </si>
  <si>
    <t>2016 MAR</t>
  </si>
  <si>
    <t>2016 APR</t>
  </si>
  <si>
    <t>2016 MAY</t>
  </si>
  <si>
    <t>2016 JUL</t>
  </si>
  <si>
    <t>2016 AUG</t>
  </si>
  <si>
    <t>2016 SEP</t>
  </si>
  <si>
    <t>2016 OCT</t>
  </si>
  <si>
    <t>2016 NOV</t>
  </si>
  <si>
    <t>2017 JAN</t>
  </si>
  <si>
    <t>2017 FEB</t>
  </si>
  <si>
    <t>2017 MAR</t>
  </si>
  <si>
    <t>2017 APR</t>
  </si>
  <si>
    <t>2017 MAY</t>
  </si>
  <si>
    <t>2017 JUL</t>
  </si>
  <si>
    <t>2017 AUG</t>
  </si>
  <si>
    <t>2017 SEP</t>
  </si>
  <si>
    <t>2017 OCT</t>
  </si>
  <si>
    <t>2017 NOV</t>
  </si>
  <si>
    <t>2018 JAN</t>
  </si>
  <si>
    <t>2018 FEB</t>
  </si>
  <si>
    <t>2018 MAR</t>
  </si>
  <si>
    <t>2018 APR</t>
  </si>
  <si>
    <t>2018 MAY</t>
  </si>
  <si>
    <t>2018 JUL</t>
  </si>
  <si>
    <t>2018 AUG</t>
  </si>
  <si>
    <t>2018 SEP</t>
  </si>
  <si>
    <t>2018 OCT</t>
  </si>
  <si>
    <t>2018 NOV</t>
  </si>
  <si>
    <t>2019 JAN</t>
  </si>
  <si>
    <t>2019 FEB</t>
  </si>
  <si>
    <t>2019 MAR</t>
  </si>
  <si>
    <t>2019 APR</t>
  </si>
  <si>
    <t>2019 MAY</t>
  </si>
  <si>
    <t>2019 JUL</t>
  </si>
  <si>
    <t>2019 AUG</t>
  </si>
  <si>
    <t>2019 SEP</t>
  </si>
  <si>
    <t>2019 OCT</t>
  </si>
  <si>
    <t>2019 NOV</t>
  </si>
  <si>
    <t>2020 JAN</t>
  </si>
  <si>
    <t>2020 FEB</t>
  </si>
  <si>
    <t>2020 MAR</t>
  </si>
  <si>
    <t>2020 APR</t>
  </si>
  <si>
    <t>2020 MAY</t>
  </si>
  <si>
    <t>2020 JUL</t>
  </si>
  <si>
    <t>2020 AUG</t>
  </si>
  <si>
    <t>2020 SEP</t>
  </si>
  <si>
    <t>2020 OCT</t>
  </si>
  <si>
    <t>2020 NOV</t>
  </si>
  <si>
    <t>2021 JAN</t>
  </si>
  <si>
    <t>2021 FEB</t>
  </si>
  <si>
    <t>2021 MAR</t>
  </si>
  <si>
    <t>2021 APR</t>
  </si>
  <si>
    <t>2021 MAY</t>
  </si>
  <si>
    <t>2021 JUL</t>
  </si>
  <si>
    <t>2021 AUG</t>
  </si>
  <si>
    <t>2021 SEP</t>
  </si>
  <si>
    <t>2021 OCT</t>
  </si>
  <si>
    <t>2021 NOV</t>
  </si>
  <si>
    <t>Operating Cost Allowance</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</si>
  <si>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</si>
  <si>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Value</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</si>
  <si>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</si>
  <si>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</si>
  <si>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</si>
  <si>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These are for historical periods. The values for April-September 2017 are those included in the operating costs allowance, and are the baseline against which the SMNCC is calculated. Other periods are shown for illustration only.</t>
  </si>
  <si>
    <t>Standard Credit, Other Payment Method and PPM</t>
  </si>
  <si>
    <t>DCC charges</t>
  </si>
  <si>
    <t>£ per meter</t>
  </si>
  <si>
    <t>SEGB charges</t>
  </si>
  <si>
    <t>SMICoP charges</t>
  </si>
  <si>
    <t>Total pass-through charges</t>
  </si>
  <si>
    <t>CPIH compared to baseline</t>
  </si>
  <si>
    <t>Multiplier</t>
  </si>
  <si>
    <t>Net Change in DCC, SEGB &amp; SMICoP charges</t>
  </si>
  <si>
    <t>Costs calculated through the model (see "Notes") - Smart Metering Non-Pass-Through Net Cost Change</t>
  </si>
  <si>
    <t>Standard Credit and Other Payment Method</t>
  </si>
  <si>
    <t>The model increment</t>
  </si>
  <si>
    <t>Appyling the PPM additional cost offset - Net PPM Smart Metering Non-Pass-Through Net Cost Change</t>
  </si>
  <si>
    <t>Indexed PPM additional costs to offset. Please see '2g PPM cost offset' for more information.</t>
  </si>
  <si>
    <t>Net non-pass-through PPM SMNCC</t>
  </si>
  <si>
    <t>SMNCC at Benchmark Annual Consumption Level m kWh (typical consumption)</t>
  </si>
  <si>
    <t>SMNCC at Benchmark Annual Consumption Level m kWh</t>
  </si>
  <si>
    <t>£ per customer</t>
  </si>
  <si>
    <t>SMNCC at Benchmark Annual Consumption Level nil kWh</t>
  </si>
  <si>
    <t>Scaling factor</t>
  </si>
  <si>
    <t>Credit</t>
  </si>
  <si>
    <t>In line with historical pricing at nil consumption - see appendix 1 of statutory consultation</t>
  </si>
  <si>
    <t>In line with the April 2021 statutory consultation position, applying nil consumption scalar to pass through costs only.</t>
  </si>
  <si>
    <t>Payment method adjustment</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</si>
  <si>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</si>
  <si>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Term</t>
  </si>
  <si>
    <t>PAACo</t>
  </si>
  <si>
    <t>Other payment method</t>
  </si>
  <si>
    <t>EBIT Margin Percentage</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</si>
  <si>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</si>
  <si>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</si>
  <si>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</si>
  <si>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Published alongside decision on changes to the wholesale methodology
- Corrected date labelling</t>
  </si>
  <si>
    <t>v1.12</t>
  </si>
  <si>
    <t>v1.13</t>
  </si>
  <si>
    <t>2022 JAN</t>
  </si>
  <si>
    <t>2022 FEB</t>
  </si>
  <si>
    <t>2022 MAR</t>
  </si>
  <si>
    <t>2022 APR</t>
  </si>
  <si>
    <t>2022 MAY</t>
  </si>
  <si>
    <t>v1.14</t>
  </si>
  <si>
    <t>2022 JUL</t>
  </si>
  <si>
    <t>2022 AUG</t>
  </si>
  <si>
    <t>2022 SEP</t>
  </si>
  <si>
    <t>2022 OCT</t>
  </si>
  <si>
    <t>Jan 2023 - Mar 2023</t>
  </si>
  <si>
    <t>-Inputs updated with latest values from Annex 2 of the licence condition</t>
  </si>
  <si>
    <t>Level of the default tariff cap for each Charge Restriction Region, each fuel and Benchmark Metering Arrangement, each Benchmark Annual Consumption Level and each Payment Method for a selected 28AD Charge Restriction Period</t>
  </si>
  <si>
    <r>
      <t xml:space="preserve">Annex 2 - Wholesale cost allowance
</t>
    </r>
    <r>
      <rPr>
        <sz val="10"/>
        <color theme="1"/>
        <rFont val="Verdana"/>
        <family val="2"/>
      </rPr>
      <t>Calculates the value of the Direct Fuel Cost Component using information on wholesale prices, backwardation costs and CfD costs. It also includes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</si>
  <si>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</si>
  <si>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</si>
  <si>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The data used in this model or any subsidiary models’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</si>
  <si>
    <t>Apr 2023 - June 2023</t>
  </si>
  <si>
    <t>2022 NOV</t>
  </si>
  <si>
    <t>v1.15</t>
  </si>
  <si>
    <t>v1.16</t>
  </si>
  <si>
    <t>v1.17</t>
  </si>
  <si>
    <t>v1.18</t>
  </si>
  <si>
    <t>v1.19</t>
  </si>
  <si>
    <t>v1.20</t>
  </si>
  <si>
    <t>v1.21</t>
  </si>
  <si>
    <t>v1.22</t>
  </si>
  <si>
    <t>v1.23</t>
  </si>
  <si>
    <t>v1.24</t>
  </si>
  <si>
    <t>v1.25</t>
  </si>
  <si>
    <t>v1.26</t>
  </si>
  <si>
    <t>v1.27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</si>
</sst>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00_);[Red]\(&quot;£&quot;#,##0.00\)"/>
    <numFmt numFmtId="169" formatCode="0.0%"/>
    <numFmt numFmtId="170" formatCode="0.000000"/>
    <numFmt numFmtId="171" formatCode="0.0"/>
    <numFmt numFmtId="172" formatCode="_-[$€-2]* #,##0.00_-;\-[$€-2]* #,##0.00_-;_-[$€-2]* &quot;-&quot;??_-"/>
    <numFmt numFmtId="173" formatCode="#,##0.00_ ;\-#,##0.00\ "/>
    <numFmt numFmtId="174" formatCode="0.0000%"/>
    <numFmt numFmtId="175" formatCode="0.0000"/>
    <numFmt numFmtId="176" formatCode="&quot;$&quot;#,##0_);\(&quot;$&quot;#,##0\)"/>
    <numFmt numFmtId="177" formatCode="&quot;$&quot;#,##0_);[Red]\(&quot;$&quot;#,##0\)"/>
    <numFmt numFmtId="178" formatCode="&quot;$&quot;#,##0.00_);[Red]\(&quot;$&quot;#,##0.00\)"/>
    <numFmt numFmtId="179" formatCode="_-* #,##0_-;\-* #,##0_-;_-* &quot;-&quot;??_-;_-@_-"/>
    <numFmt numFmtId="180" formatCode="0.000"/>
    <numFmt numFmtId="181" formatCode="_-* #,##0.0_-;\-* #,##0.0_-;_-* &quot;-&quot;??_-;_-@_-"/>
    <numFmt numFmtId="182" formatCode="[$-F800]dddd\,\ mmmm\ dd\,\ yyyy"/>
    <numFmt numFmtId="183" formatCode="#,##0.000_;;\(#,##0.000\)"/>
    <numFmt numFmtId="184" formatCode="0.0000_)"/>
    <numFmt numFmtId="185" formatCode="#,##0_;;\(#,##0\)"/>
    <numFmt numFmtId="186" formatCode="0.00\ "/>
    <numFmt numFmtId="187" formatCode="#,##0_);[Red]\(#,##0\);&quot;-&quot;_);[Blue]&quot;Error-&quot;@"/>
    <numFmt numFmtId="188" formatCode="0_);[Red]\(0.0\);_(* &quot;-&quot;_)"/>
    <numFmt numFmtId="189" formatCode="#,##0.0;\-#,##0.0;\ &quot;-&quot;"/>
    <numFmt numFmtId="190" formatCode="#,##0;\-#,##0;&quot;-&quot;"/>
    <numFmt numFmtId="191" formatCode="#,##0.0_);[Red]\(#,##0.0\)"/>
    <numFmt numFmtId="192" formatCode="#,##0.00;\(#,##0.00\)"/>
    <numFmt numFmtId="193" formatCode="#,##0.00;\-#,##0.00;&quot;-&quot;"/>
    <numFmt numFmtId="194" formatCode="#,##0.00;#,##0.00;&quot;&quot;"/>
    <numFmt numFmtId="195" formatCode="#,##0.0;\-#,##0.0;&quot;&quot;"/>
    <numFmt numFmtId="196" formatCode="[$-409]h:mm:ss\ AM/PM"/>
    <numFmt numFmtId="197" formatCode="0.0_)"/>
    <numFmt numFmtId="198" formatCode="#,##0.0"/>
    <numFmt numFmtId="199" formatCode="&quot;DM&quot;#,##0"/>
    <numFmt numFmtId="200" formatCode="\$#,##0.00_);[Red]\(\$#,##0.00\)"/>
    <numFmt numFmtId="201" formatCode="[Red]&quot;Err&quot;;[Red]&quot;Err&quot;;&quot;OK&quot;"/>
    <numFmt numFmtId="202" formatCode="&quot;€ &quot;#,##0"/>
    <numFmt numFmtId="203" formatCode="[Magenta]&quot;Err&quot;;[Magenta]&quot;Err&quot;;[Blue]&quot;OK&quot;"/>
    <numFmt numFmtId="204" formatCode="General\ &quot;.&quot;"/>
    <numFmt numFmtId="205" formatCode="#,##0_);[Red]\(#,##0\);\-_)"/>
    <numFmt numFmtId="206" formatCode="0.0_)%;[Red]\(0.0%\);0.0_)%"/>
    <numFmt numFmtId="207" formatCode="[Red][&gt;1]&quot;&gt;100 %&quot;;[Red]\(0.0%\);0.0_)%"/>
    <numFmt numFmtId="208" formatCode="#,##0;\-#,##0;\-"/>
    <numFmt numFmtId="209" formatCode="0&quot; MW&quot;;[Red]&quot;ERR&quot;;&quot;&quot;"/>
    <numFmt numFmtId="210" formatCode="0.00\ ;\-0.00\ ;&quot;- &quot;"/>
    <numFmt numFmtId="211" formatCode="#,##0_);\(#,##0\);&quot;–&quot;_;&quot;&quot;"/>
    <numFmt numFmtId="212" formatCode="&quot;£&quot;\ #,##0\ "/>
    <numFmt numFmtId="213" formatCode="0.0_);[Red]\(0.0\);_(* &quot;-&quot;_)"/>
    <numFmt numFmtId="214" formatCode="General;[Red]\-General"/>
    <numFmt numFmtId="215" formatCode="&quot;$M &quot;#0.0;\(&quot;$M &quot;#0.0\)"/>
    <numFmt numFmtId="216" formatCode="#,##0\ &quot;Pts&quot;;[Red]\-#,##0\ &quot;Pts&quot;"/>
    <numFmt numFmtId="217" formatCode="mmm\-yyyy"/>
    <numFmt numFmtId="218" formatCode="0.00_)"/>
    <numFmt numFmtId="219" formatCode="#,##0_);\-#,##0_);\-_)"/>
    <numFmt numFmtId="220" formatCode="#,##0.00_);\-#,##0.00_);\-_)"/>
    <numFmt numFmtId="221" formatCode="#,##0.0_);\-#,##0.0_);\-_)"/>
    <numFmt numFmtId="222" formatCode="[$-10409]#,##0.00000000000000;\(#,##0.00000000000000\)"/>
    <numFmt numFmtId="223" formatCode="#,##0.0;\-#,##0.0;&quot;-&quot;"/>
    <numFmt numFmtId="224" formatCode="#,##0;\-#,##0;&quot;-&quot;\ "/>
    <numFmt numFmtId="225" formatCode="0.0%;0.0%;_-* &quot;-&quot;??_-;_-@_-"/>
    <numFmt numFmtId="226" formatCode="0.00%;0.00%;_-* &quot;-&quot;??_-;_-@_-"/>
    <numFmt numFmtId="227" formatCode="#,##0;\(#,##0\);\–;@"/>
    <numFmt numFmtId="228" formatCode="#,##0_);\(#,##0\);\–_);@_)"/>
    <numFmt numFmtId="229" formatCode="0_);\-0_);\-_);@_)"/>
    <numFmt numFmtId="230" formatCode="[Red][&gt;100]0.00;[Magenta][&lt;100]0.00;0.00"/>
    <numFmt numFmtId="231" formatCode="0_)"/>
    <numFmt numFmtId="232" formatCode="&quot;to &quot;0.0000;&quot;to &quot;\-0.0000;&quot;to 0&quot;"/>
    <numFmt numFmtId="233" formatCode="[&lt;0.0001]&quot;&lt;0.0001&quot;;0.0000"/>
    <numFmt numFmtId="234" formatCode="#,##0.0,,;\-#,##0.0,,;\-"/>
    <numFmt numFmtId="235" formatCode="#,##0,;\-#,##0,;\-"/>
    <numFmt numFmtId="236" formatCode="0.0%;\-0.0%;\-"/>
    <numFmt numFmtId="237" formatCode="#,##0.0,,;\-#,##0.0,,"/>
    <numFmt numFmtId="238" formatCode="#,##0,;\-#,##0,"/>
    <numFmt numFmtId="239" formatCode="0.0%;\-0.0%"/>
    <numFmt numFmtId="240" formatCode="#,##0.0_-;\(#,##0.0\);_-* &quot;-&quot;??_-"/>
  </numFmts>
  <fonts count="23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10"/>
      <name val="Arial"/>
      <family val="2"/>
    </font>
    <font>
      <sz val="8"/>
      <name val="Verdan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sz val="10"/>
      <name val="Arial"/>
      <family val="2"/>
    </font>
    <font>
      <b/>
      <sz val="11"/>
      <color rgb="FF242424"/>
      <name val="Calibri"/>
      <family val="2"/>
      <scheme val="minor"/>
    </font>
  </fonts>
  <fills count="128">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lightDown">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423">
    <xf numFmtId="0" fontId="0" fillId="0" borderId="0"/>
    <xf numFmtId="167" fontId="7" fillId="0" borderId="0" applyFont="0" applyFill="0" applyBorder="0" applyAlignment="0" applyProtection="0"/>
    <xf numFmtId="0" fontId="12" fillId="0" borderId="0"/>
    <xf numFmtId="0" fontId="14" fillId="2" borderId="1" applyNumberFormat="0" applyAlignment="0" applyProtection="0"/>
    <xf numFmtId="0" fontId="16" fillId="0" borderId="0" applyNumberFormat="0" applyFill="0" applyBorder="0" applyAlignment="0" applyProtection="0"/>
    <xf numFmtId="167" fontId="12" fillId="0" borderId="0" applyFont="0" applyFill="0" applyBorder="0" applyAlignment="0" applyProtection="0"/>
    <xf numFmtId="0" fontId="17" fillId="3" borderId="1" applyNumberFormat="0" applyAlignment="0" applyProtection="0"/>
    <xf numFmtId="0" fontId="7" fillId="0" borderId="0"/>
    <xf numFmtId="0" fontId="10" fillId="0" borderId="0" applyNumberFormat="0" applyFill="0" applyBorder="0" applyAlignment="0" applyProtection="0"/>
    <xf numFmtId="167" fontId="7" fillId="0" borderId="0" applyFont="0" applyFill="0" applyBorder="0" applyAlignment="0" applyProtection="0"/>
    <xf numFmtId="167" fontId="12" fillId="0" borderId="0" applyFont="0" applyFill="0" applyBorder="0" applyAlignment="0" applyProtection="0"/>
    <xf numFmtId="0" fontId="20" fillId="0" borderId="0"/>
    <xf numFmtId="0" fontId="12" fillId="0" borderId="0"/>
    <xf numFmtId="172" fontId="20" fillId="0" borderId="0"/>
    <xf numFmtId="0" fontId="7" fillId="0" borderId="0"/>
    <xf numFmtId="0" fontId="12" fillId="0" borderId="0"/>
    <xf numFmtId="0" fontId="22" fillId="0" borderId="0"/>
    <xf numFmtId="167" fontId="12" fillId="0" borderId="0" applyFont="0" applyFill="0" applyBorder="0" applyAlignment="0" applyProtection="0"/>
    <xf numFmtId="0" fontId="35" fillId="0" borderId="0"/>
    <xf numFmtId="0" fontId="10" fillId="0" borderId="0" applyNumberFormat="0" applyFill="0" applyBorder="0" applyAlignment="0" applyProtection="0"/>
    <xf numFmtId="0" fontId="7" fillId="0" borderId="0"/>
    <xf numFmtId="9" fontId="7" fillId="0" borderId="0" applyFont="0" applyFill="0" applyBorder="0" applyAlignment="0" applyProtection="0"/>
    <xf numFmtId="0" fontId="55" fillId="0" borderId="0"/>
    <xf numFmtId="0" fontId="56" fillId="0" borderId="0"/>
    <xf numFmtId="0" fontId="57" fillId="0" borderId="0"/>
    <xf numFmtId="0" fontId="59" fillId="0" borderId="0"/>
    <xf numFmtId="167" fontId="7" fillId="0" borderId="0" applyFont="0" applyFill="0" applyBorder="0" applyAlignment="0" applyProtection="0"/>
    <xf numFmtId="0" fontId="70" fillId="0" borderId="0"/>
    <xf numFmtId="0" fontId="20" fillId="0" borderId="0"/>
    <xf numFmtId="0" fontId="3" fillId="0" borderId="0"/>
    <xf numFmtId="0" fontId="3" fillId="0" borderId="0"/>
    <xf numFmtId="167" fontId="3" fillId="0" borderId="0" applyFont="0" applyFill="0" applyBorder="0" applyAlignment="0" applyProtection="0"/>
    <xf numFmtId="0" fontId="20" fillId="0" borderId="0"/>
    <xf numFmtId="9" fontId="20" fillId="0" borderId="0" applyFont="0" applyFill="0" applyBorder="0" applyAlignment="0" applyProtection="0"/>
    <xf numFmtId="0" fontId="72" fillId="0" borderId="0" applyNumberFormat="0" applyFill="0" applyBorder="0" applyAlignment="0" applyProtection="0">
      <alignment vertical="top"/>
      <protection locked="0"/>
    </xf>
    <xf numFmtId="166" fontId="3"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xf numFmtId="0" fontId="20" fillId="0" borderId="0"/>
    <xf numFmtId="0" fontId="20" fillId="0" borderId="0"/>
    <xf numFmtId="0" fontId="78" fillId="0" borderId="0"/>
    <xf numFmtId="0" fontId="20" fillId="0" borderId="0"/>
    <xf numFmtId="0" fontId="78" fillId="0" borderId="0"/>
    <xf numFmtId="0" fontId="78" fillId="0" borderId="0"/>
    <xf numFmtId="0" fontId="20" fillId="0" borderId="0"/>
    <xf numFmtId="0" fontId="78" fillId="0" borderId="0"/>
    <xf numFmtId="1" fontId="20" fillId="0" borderId="0" applyFill="0" applyBorder="0" applyAlignment="0" applyProtection="0">
      <alignment horizontal="right"/>
      <protection locked="0"/>
    </xf>
    <xf numFmtId="171" fontId="79" fillId="0" borderId="0" applyFill="0" applyBorder="0" applyProtection="0"/>
    <xf numFmtId="171" fontId="79" fillId="0" borderId="0" applyFill="0" applyBorder="0" applyProtection="0"/>
    <xf numFmtId="171" fontId="79" fillId="0" borderId="0" applyFill="0" applyBorder="0" applyProtection="0"/>
    <xf numFmtId="0" fontId="75" fillId="54" borderId="0" applyNumberFormat="0" applyBorder="0" applyAlignment="0" applyProtection="0"/>
    <xf numFmtId="0" fontId="75" fillId="54" borderId="0" applyNumberFormat="0" applyBorder="0" applyAlignment="0" applyProtection="0"/>
    <xf numFmtId="0" fontId="3" fillId="3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3" fillId="34"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3" fillId="3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3" fillId="4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3"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3" fillId="50" borderId="0" applyNumberFormat="0" applyBorder="0" applyAlignment="0" applyProtection="0"/>
    <xf numFmtId="0" fontId="75" fillId="62"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2" fontId="20" fillId="0" borderId="0" applyFill="0" applyBorder="0" applyAlignment="0" applyProtection="0">
      <alignment horizontal="right"/>
      <protection locked="0"/>
    </xf>
    <xf numFmtId="182" fontId="20" fillId="0" borderId="0" applyNumberFormat="0" applyFont="0" applyFill="0" applyBorder="0" applyProtection="0">
      <alignment horizontal="left" vertical="center" indent="2"/>
    </xf>
    <xf numFmtId="182" fontId="20" fillId="0" borderId="0"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183" fontId="20" fillId="0" borderId="0"/>
    <xf numFmtId="0" fontId="75" fillId="63" borderId="0" applyNumberFormat="0" applyBorder="0" applyAlignment="0" applyProtection="0"/>
    <xf numFmtId="0" fontId="75" fillId="63" borderId="0" applyNumberFormat="0" applyBorder="0" applyAlignment="0" applyProtection="0"/>
    <xf numFmtId="0" fontId="3" fillId="31"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3"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3" fillId="35"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3" fillId="39"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65" borderId="0" applyNumberFormat="0" applyBorder="0" applyAlignment="0" applyProtection="0"/>
    <xf numFmtId="0" fontId="75" fillId="59"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3" fillId="4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3" fillId="4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3" fillId="51"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7" borderId="0" applyNumberFormat="0" applyBorder="0" applyAlignment="0" applyProtection="0"/>
    <xf numFmtId="0" fontId="75" fillId="57" borderId="0" applyNumberFormat="0" applyBorder="0" applyAlignment="0" applyProtection="0"/>
    <xf numFmtId="184" fontId="80" fillId="0" borderId="0" applyFill="0" applyBorder="0" applyAlignment="0" applyProtection="0">
      <alignment horizontal="left"/>
    </xf>
    <xf numFmtId="184" fontId="80" fillId="0" borderId="0" applyFill="0" applyBorder="0" applyAlignment="0" applyProtection="0">
      <alignment horizontal="left"/>
    </xf>
    <xf numFmtId="184" fontId="80" fillId="0" borderId="0" applyFill="0" applyBorder="0" applyAlignment="0" applyProtection="0">
      <alignment horizontal="left"/>
    </xf>
    <xf numFmtId="182" fontId="20" fillId="0" borderId="0" applyNumberFormat="0" applyFont="0" applyFill="0" applyBorder="0" applyProtection="0">
      <alignment horizontal="left" vertical="center" indent="5"/>
    </xf>
    <xf numFmtId="182"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81" fillId="68" borderId="0" applyNumberFormat="0" applyBorder="0" applyAlignment="0" applyProtection="0"/>
    <xf numFmtId="0" fontId="81" fillId="68" borderId="0" applyNumberFormat="0" applyBorder="0" applyAlignment="0" applyProtection="0"/>
    <xf numFmtId="0" fontId="69" fillId="32"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69" fillId="36"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4" borderId="0" applyNumberFormat="0" applyBorder="0" applyAlignment="0" applyProtection="0"/>
    <xf numFmtId="0" fontId="81" fillId="68"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69" fillId="40"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65"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69" fillId="44"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71" borderId="0" applyNumberFormat="0" applyBorder="0" applyAlignment="0" applyProtection="0"/>
    <xf numFmtId="0" fontId="81" fillId="55"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69" fillId="48"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72" borderId="0" applyNumberFormat="0" applyBorder="0" applyAlignment="0" applyProtection="0"/>
    <xf numFmtId="0" fontId="81" fillId="66"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69" fillId="52"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73" borderId="0" applyNumberFormat="0" applyBorder="0" applyAlignment="0" applyProtection="0"/>
    <xf numFmtId="0" fontId="81" fillId="57" borderId="0" applyNumberFormat="0" applyBorder="0" applyAlignment="0" applyProtection="0"/>
    <xf numFmtId="0" fontId="20" fillId="0" borderId="0" applyNumberFormat="0" applyFill="0" applyBorder="0" applyAlignment="0" applyProtection="0"/>
    <xf numFmtId="0" fontId="81" fillId="74" borderId="0" applyNumberFormat="0" applyBorder="0" applyAlignment="0" applyProtection="0"/>
    <xf numFmtId="0" fontId="81" fillId="74" borderId="0" applyNumberFormat="0" applyBorder="0" applyAlignment="0" applyProtection="0"/>
    <xf numFmtId="0" fontId="69" fillId="29"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69" fillId="33"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6" borderId="0" applyNumberFormat="0" applyBorder="0" applyAlignment="0" applyProtection="0"/>
    <xf numFmtId="0" fontId="81" fillId="68" borderId="0" applyNumberFormat="0" applyBorder="0" applyAlignment="0" applyProtection="0"/>
    <xf numFmtId="0" fontId="81" fillId="77" borderId="0" applyNumberFormat="0" applyBorder="0" applyAlignment="0" applyProtection="0"/>
    <xf numFmtId="0" fontId="81" fillId="77" borderId="0" applyNumberFormat="0" applyBorder="0" applyAlignment="0" applyProtection="0"/>
    <xf numFmtId="0" fontId="69" fillId="37" borderId="0" applyNumberFormat="0" applyBorder="0" applyAlignment="0" applyProtection="0"/>
    <xf numFmtId="0" fontId="81" fillId="77" borderId="0" applyNumberFormat="0" applyBorder="0" applyAlignment="0" applyProtection="0"/>
    <xf numFmtId="0" fontId="81" fillId="7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7" borderId="0" applyNumberFormat="0" applyBorder="0" applyAlignment="0" applyProtection="0"/>
    <xf numFmtId="0" fontId="81" fillId="68"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69" fillId="4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1" borderId="0" applyNumberFormat="0" applyBorder="0" applyAlignment="0" applyProtection="0"/>
    <xf numFmtId="0" fontId="81" fillId="78"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69" fillId="45"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69" fillId="4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185" fontId="82" fillId="0" borderId="0" applyNumberFormat="0" applyFill="0" applyBorder="0" applyAlignment="0">
      <alignment vertical="center"/>
      <protection locked="0"/>
    </xf>
    <xf numFmtId="185" fontId="82" fillId="0" borderId="0" applyNumberFormat="0" applyFill="0" applyBorder="0" applyAlignment="0">
      <alignment vertical="center"/>
      <protection locked="0"/>
    </xf>
    <xf numFmtId="0" fontId="20" fillId="0" borderId="0" applyNumberFormat="0" applyFont="0" applyFill="0" applyBorder="0" applyAlignment="0">
      <protection locked="0"/>
    </xf>
    <xf numFmtId="0" fontId="20" fillId="0" borderId="0" applyNumberFormat="0" applyFont="0" applyFill="0" applyBorder="0" applyAlignment="0">
      <protection locked="0"/>
    </xf>
    <xf numFmtId="0" fontId="20" fillId="0" borderId="0" applyNumberFormat="0" applyFont="0" applyFill="0" applyBorder="0" applyAlignment="0">
      <protection locked="0"/>
    </xf>
    <xf numFmtId="185" fontId="82" fillId="0" borderId="0" applyNumberFormat="0" applyFill="0" applyBorder="0" applyAlignment="0">
      <alignment vertical="center"/>
      <protection locked="0"/>
    </xf>
    <xf numFmtId="0" fontId="83" fillId="0" borderId="0"/>
    <xf numFmtId="4" fontId="84" fillId="80" borderId="2">
      <alignment horizontal="right" vertical="center"/>
    </xf>
    <xf numFmtId="4" fontId="84" fillId="81" borderId="0" applyBorder="0">
      <alignment horizontal="right" vertical="center"/>
    </xf>
    <xf numFmtId="4" fontId="84" fillId="81" borderId="0" applyBorder="0">
      <alignment horizontal="right" vertical="center"/>
    </xf>
    <xf numFmtId="0" fontId="85" fillId="0" borderId="0"/>
    <xf numFmtId="0" fontId="86" fillId="56" borderId="0" applyNumberFormat="0" applyBorder="0" applyAlignment="0" applyProtection="0"/>
    <xf numFmtId="0" fontId="86" fillId="56" borderId="0" applyNumberFormat="0" applyBorder="0" applyAlignment="0" applyProtection="0"/>
    <xf numFmtId="0" fontId="64" fillId="25" borderId="0" applyNumberFormat="0" applyBorder="0" applyAlignment="0" applyProtection="0"/>
    <xf numFmtId="0" fontId="86" fillId="56" borderId="0" applyNumberFormat="0" applyBorder="0" applyAlignment="0" applyProtection="0"/>
    <xf numFmtId="0" fontId="86" fillId="56" borderId="0" applyNumberFormat="0" applyBorder="0" applyAlignment="0" applyProtection="0"/>
    <xf numFmtId="186" fontId="87" fillId="82" borderId="3" applyNumberFormat="0" applyBorder="0" applyAlignment="0">
      <alignment horizontal="centerContinuous" vertical="center"/>
      <protection hidden="1"/>
    </xf>
    <xf numFmtId="1" fontId="88" fillId="83" borderId="9" applyNumberFormat="0" applyBorder="0" applyAlignment="0">
      <alignment horizontal="center" vertical="top" wrapText="1"/>
      <protection hidden="1"/>
    </xf>
    <xf numFmtId="0" fontId="20" fillId="63" borderId="0" applyNumberFormat="0" applyBorder="0" applyAlignment="0">
      <protection locked="0"/>
    </xf>
    <xf numFmtId="0" fontId="89" fillId="0" borderId="0" applyNumberFormat="0" applyFill="0" applyBorder="0" applyAlignment="0" applyProtection="0">
      <alignment vertical="top"/>
      <protection locked="0"/>
    </xf>
    <xf numFmtId="37" fontId="90" fillId="0" borderId="0" applyFill="0" applyBorder="0" applyAlignment="0" applyProtection="0">
      <alignment horizontal="right"/>
      <protection locked="0"/>
    </xf>
    <xf numFmtId="0" fontId="22" fillId="0" borderId="0">
      <alignment horizontal="right"/>
    </xf>
    <xf numFmtId="0" fontId="22" fillId="0" borderId="0">
      <alignment horizontal="right"/>
    </xf>
    <xf numFmtId="0" fontId="22" fillId="0" borderId="0">
      <alignment horizontal="right"/>
    </xf>
    <xf numFmtId="0" fontId="91" fillId="0" borderId="0"/>
    <xf numFmtId="187" fontId="85" fillId="0" borderId="0"/>
    <xf numFmtId="0" fontId="92" fillId="84" borderId="0"/>
    <xf numFmtId="0" fontId="93" fillId="62" borderId="46" applyNumberFormat="0" applyAlignment="0" applyProtection="0"/>
    <xf numFmtId="0" fontId="78" fillId="85" borderId="0" applyNumberFormat="0" applyAlignment="0" applyProtection="0"/>
    <xf numFmtId="0" fontId="93" fillId="62" borderId="46" applyNumberFormat="0" applyAlignment="0" applyProtection="0"/>
    <xf numFmtId="0" fontId="78" fillId="85" borderId="0" applyNumberFormat="0" applyAlignment="0" applyProtection="0"/>
    <xf numFmtId="0" fontId="17" fillId="3" borderId="1" applyNumberFormat="0" applyAlignment="0" applyProtection="0"/>
    <xf numFmtId="0" fontId="93" fillId="86" borderId="46" applyNumberFormat="0" applyAlignment="0" applyProtection="0"/>
    <xf numFmtId="0" fontId="93" fillId="62" borderId="46" applyNumberFormat="0" applyAlignment="0" applyProtection="0"/>
    <xf numFmtId="0" fontId="93" fillId="62" borderId="46" applyNumberFormat="0" applyAlignment="0" applyProtection="0"/>
    <xf numFmtId="0" fontId="93" fillId="62" borderId="46" applyNumberFormat="0" applyAlignment="0" applyProtection="0"/>
    <xf numFmtId="0" fontId="93" fillId="86" borderId="46" applyNumberFormat="0" applyAlignment="0" applyProtection="0"/>
    <xf numFmtId="0" fontId="93" fillId="86" borderId="46" applyNumberFormat="0" applyAlignment="0" applyProtection="0"/>
    <xf numFmtId="0" fontId="93" fillId="62" borderId="46" applyNumberFormat="0" applyAlignment="0" applyProtection="0"/>
    <xf numFmtId="0" fontId="93" fillId="86" borderId="46" applyNumberFormat="0" applyAlignment="0" applyProtection="0"/>
    <xf numFmtId="0" fontId="94" fillId="87" borderId="0" applyNumberFormat="0" applyBorder="0" applyAlignment="0" applyProtection="0"/>
    <xf numFmtId="3" fontId="22" fillId="53" borderId="2">
      <alignment horizontal="right"/>
    </xf>
    <xf numFmtId="0" fontId="95" fillId="88" borderId="47" applyNumberFormat="0" applyAlignment="0" applyProtection="0"/>
    <xf numFmtId="0" fontId="95" fillId="88" borderId="47" applyNumberFormat="0" applyAlignment="0" applyProtection="0"/>
    <xf numFmtId="0" fontId="67" fillId="27" borderId="43" applyNumberFormat="0" applyAlignment="0" applyProtection="0"/>
    <xf numFmtId="0" fontId="95" fillId="88" borderId="47" applyNumberFormat="0" applyAlignment="0" applyProtection="0"/>
    <xf numFmtId="0" fontId="95" fillId="88"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88" borderId="47" applyNumberFormat="0" applyAlignment="0" applyProtection="0"/>
    <xf numFmtId="0" fontId="95" fillId="64" borderId="47" applyNumberFormat="0" applyAlignment="0" applyProtection="0"/>
    <xf numFmtId="0" fontId="96" fillId="89" borderId="48" applyNumberFormat="0" applyAlignment="0" applyProtection="0"/>
    <xf numFmtId="0" fontId="97" fillId="89" borderId="48" applyNumberFormat="0" applyAlignment="0" applyProtection="0"/>
    <xf numFmtId="0" fontId="98" fillId="90" borderId="48" applyAlignment="0" applyProtection="0"/>
    <xf numFmtId="188" fontId="99" fillId="0" borderId="0"/>
    <xf numFmtId="0" fontId="100" fillId="91" borderId="49" applyProtection="0">
      <alignment horizontal="center" vertical="center"/>
    </xf>
    <xf numFmtId="1" fontId="101" fillId="0" borderId="50">
      <alignment vertical="top"/>
    </xf>
    <xf numFmtId="171" fontId="102" fillId="0" borderId="0" applyBorder="0">
      <alignment horizontal="right"/>
    </xf>
    <xf numFmtId="171" fontId="102" fillId="0" borderId="51" applyAlignment="0">
      <alignment horizontal="right"/>
    </xf>
    <xf numFmtId="181"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9"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76" fillId="0" borderId="0" applyFont="0" applyFill="0" applyBorder="0" applyAlignment="0" applyProtection="0"/>
    <xf numFmtId="165" fontId="20" fillId="0" borderId="0" applyFont="0" applyFill="0" applyBorder="0" applyAlignment="0" applyProtection="0"/>
    <xf numFmtId="165" fontId="76"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90"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91" fontId="20" fillId="0" borderId="0" applyBorder="0">
      <alignment horizontal="right"/>
    </xf>
    <xf numFmtId="192" fontId="105"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82"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93"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7" fillId="0" borderId="0" applyFont="0" applyFill="0" applyBorder="0" applyAlignment="0" applyProtection="0"/>
    <xf numFmtId="167" fontId="108" fillId="0" borderId="0" applyFont="0" applyFill="0" applyBorder="0" applyAlignment="0" applyProtection="0"/>
    <xf numFmtId="167" fontId="107"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9" fillId="0" borderId="0" applyFont="0" applyFill="0" applyBorder="0" applyAlignment="0" applyProtection="0"/>
    <xf numFmtId="167" fontId="75" fillId="0" borderId="0" applyFont="0" applyFill="0" applyBorder="0" applyAlignment="0" applyProtection="0"/>
    <xf numFmtId="167" fontId="104"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94" fontId="20" fillId="0" borderId="0" applyFill="0" applyBorder="0" applyAlignment="0" applyProtection="0"/>
    <xf numFmtId="194" fontId="20" fillId="0" borderId="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0" fontId="110" fillId="0" borderId="0"/>
    <xf numFmtId="182" fontId="111" fillId="0" borderId="0" applyNumberFormat="0" applyFill="0" applyBorder="0" applyAlignment="0" applyProtection="0"/>
    <xf numFmtId="182" fontId="111" fillId="0" borderId="0" applyNumberFormat="0" applyFill="0" applyBorder="0" applyAlignment="0" applyProtection="0"/>
    <xf numFmtId="182" fontId="111" fillId="0" borderId="0" applyNumberFormat="0" applyFill="0" applyBorder="0" applyAlignment="0" applyProtection="0"/>
    <xf numFmtId="0"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82"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78" fillId="93" borderId="48" applyNumberFormat="0" applyAlignment="0" applyProtection="0"/>
    <xf numFmtId="0" fontId="98" fillId="93" borderId="48" applyNumberFormat="0" applyAlignment="0" applyProtection="0"/>
    <xf numFmtId="182" fontId="112" fillId="0" borderId="0" applyNumberFormat="0">
      <alignment horizontal="right"/>
    </xf>
    <xf numFmtId="182" fontId="112" fillId="0" borderId="0" applyNumberFormat="0">
      <alignment horizontal="right"/>
    </xf>
    <xf numFmtId="0" fontId="112" fillId="0" borderId="0" applyNumberFormat="0">
      <alignment horizontal="right"/>
    </xf>
    <xf numFmtId="182" fontId="113" fillId="0" borderId="0" applyNumberFormat="0" applyFill="0" applyBorder="0" applyProtection="0">
      <alignment horizontal="left"/>
    </xf>
    <xf numFmtId="182" fontId="113" fillId="0" borderId="0" applyNumberFormat="0" applyFill="0" applyBorder="0" applyProtection="0">
      <alignment horizontal="left"/>
    </xf>
    <xf numFmtId="0" fontId="113" fillId="0" borderId="0" applyNumberFormat="0" applyFill="0" applyBorder="0" applyProtection="0">
      <alignment horizontal="left"/>
    </xf>
    <xf numFmtId="182" fontId="114" fillId="0" borderId="0" applyNumberFormat="0" applyFill="0" applyBorder="0" applyProtection="0">
      <alignment horizontal="left"/>
    </xf>
    <xf numFmtId="182" fontId="114" fillId="0" borderId="0" applyNumberFormat="0" applyFill="0" applyBorder="0" applyProtection="0">
      <alignment horizontal="left"/>
    </xf>
    <xf numFmtId="0" fontId="114" fillId="0" borderId="0" applyNumberFormat="0" applyFill="0" applyBorder="0" applyProtection="0">
      <alignment horizontal="left"/>
    </xf>
    <xf numFmtId="197" fontId="115" fillId="0" borderId="0"/>
    <xf numFmtId="198" fontId="11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82" fontId="84" fillId="81" borderId="21">
      <alignment horizontal="left" vertical="center"/>
    </xf>
    <xf numFmtId="182" fontId="84" fillId="81" borderId="21">
      <alignment horizontal="left" vertical="center"/>
    </xf>
    <xf numFmtId="0" fontId="84" fillId="81" borderId="21">
      <alignment horizontal="left" vertical="center"/>
    </xf>
    <xf numFmtId="0" fontId="117" fillId="0" borderId="0" applyFill="0" applyBorder="0" applyAlignment="0" applyProtection="0"/>
    <xf numFmtId="0" fontId="118" fillId="0" borderId="0" applyNumberFormat="0" applyBorder="0" applyProtection="0">
      <alignment horizontal="left" vertical="center" indent="1"/>
    </xf>
    <xf numFmtId="0" fontId="119" fillId="0" borderId="0" applyFill="0" applyBorder="0" applyAlignment="0">
      <alignment horizontal="left"/>
    </xf>
    <xf numFmtId="199" fontId="120" fillId="0" borderId="0" applyFill="0" applyBorder="0" applyAlignment="0" applyProtection="0">
      <alignment horizontal="right"/>
    </xf>
    <xf numFmtId="200" fontId="20" fillId="94" borderId="52"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8" fontId="20" fillId="0" borderId="0" applyFill="0" applyBorder="0" applyAlignment="0" applyProtection="0"/>
    <xf numFmtId="182" fontId="20" fillId="0" borderId="51"/>
    <xf numFmtId="0" fontId="20" fillId="95" borderId="0">
      <alignment horizontal="center"/>
    </xf>
    <xf numFmtId="0" fontId="121" fillId="0" borderId="0" applyFill="0" applyBorder="0">
      <alignment horizontal="left" vertical="center"/>
    </xf>
    <xf numFmtId="0" fontId="122" fillId="96" borderId="4" applyAlignment="0"/>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2" fontId="123" fillId="81" borderId="0" applyFill="0" applyBorder="0" applyAlignment="0" applyProtection="0">
      <alignment horizontal="right"/>
      <protection locked="0"/>
    </xf>
    <xf numFmtId="172" fontId="78" fillId="0" borderId="0" applyFont="0" applyFill="0" applyBorder="0" applyAlignment="0" applyProtection="0"/>
    <xf numFmtId="172" fontId="79" fillId="0" borderId="0" applyFont="0" applyFill="0" applyBorder="0" applyAlignment="0" applyProtection="0"/>
    <xf numFmtId="172" fontId="78" fillId="0" borderId="0" applyFont="0" applyFill="0" applyBorder="0" applyAlignment="0" applyProtection="0"/>
    <xf numFmtId="172" fontId="78" fillId="0" borderId="0" applyFont="0" applyFill="0" applyBorder="0" applyAlignment="0" applyProtection="0"/>
    <xf numFmtId="202" fontId="123" fillId="81" borderId="0" applyFill="0" applyBorder="0" applyAlignment="0" applyProtection="0">
      <alignment horizontal="right"/>
      <protection locked="0"/>
    </xf>
    <xf numFmtId="172" fontId="78" fillId="0" borderId="0" applyFon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2" fontId="126" fillId="88" borderId="0" applyNumberFormat="0" applyFont="0" applyBorder="0" applyAlignment="0" applyProtection="0"/>
    <xf numFmtId="182" fontId="126" fillId="88" borderId="0" applyNumberFormat="0" applyFont="0" applyBorder="0" applyAlignment="0" applyProtection="0"/>
    <xf numFmtId="0" fontId="126" fillId="88" borderId="0" applyNumberFormat="0" applyFont="0" applyBorder="0" applyAlignment="0" applyProtection="0"/>
    <xf numFmtId="182" fontId="127" fillId="0" borderId="0" applyNumberFormat="0" applyFill="0" applyBorder="0" applyAlignment="0" applyProtection="0"/>
    <xf numFmtId="182" fontId="127" fillId="0" borderId="0" applyNumberFormat="0" applyFill="0" applyBorder="0" applyAlignment="0" applyProtection="0"/>
    <xf numFmtId="0" fontId="127" fillId="0" borderId="0" applyNumberFormat="0" applyFill="0" applyBorder="0" applyAlignment="0" applyProtection="0"/>
    <xf numFmtId="203" fontId="128" fillId="0" borderId="0" applyFill="0" applyBorder="0"/>
    <xf numFmtId="15" fontId="76" fillId="0" borderId="0" applyFill="0" applyBorder="0" applyProtection="0">
      <alignment horizontal="center"/>
    </xf>
    <xf numFmtId="182" fontId="126" fillId="56" borderId="0" applyNumberFormat="0" applyFont="0" applyBorder="0" applyAlignment="0" applyProtection="0"/>
    <xf numFmtId="182" fontId="126" fillId="56" borderId="0" applyNumberFormat="0" applyFont="0" applyBorder="0" applyAlignment="0" applyProtection="0"/>
    <xf numFmtId="0" fontId="126" fillId="56" borderId="0" applyNumberFormat="0" applyFont="0" applyBorder="0"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5" fontId="130" fillId="0" borderId="0" applyNumberFormat="0" applyFill="0" applyBorder="0" applyAlignment="0" applyProtection="0"/>
    <xf numFmtId="205" fontId="131" fillId="0" borderId="0" applyNumberFormat="0" applyFill="0" applyBorder="0" applyAlignment="0" applyProtection="0"/>
    <xf numFmtId="15" fontId="82" fillId="59" borderId="53">
      <alignment horizontal="center"/>
      <protection locked="0"/>
    </xf>
    <xf numFmtId="206" fontId="82" fillId="59" borderId="53" applyAlignment="0">
      <protection locked="0"/>
    </xf>
    <xf numFmtId="205" fontId="82" fillId="59" borderId="53" applyAlignment="0">
      <protection locked="0"/>
    </xf>
    <xf numFmtId="205" fontId="76" fillId="0" borderId="0" applyFill="0" applyBorder="0" applyAlignment="0" applyProtection="0"/>
    <xf numFmtId="206" fontId="76" fillId="0" borderId="0" applyFill="0" applyBorder="0" applyAlignment="0" applyProtection="0"/>
    <xf numFmtId="207" fontId="76" fillId="0" borderId="0" applyFill="0" applyBorder="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82" fontId="126" fillId="65" borderId="0" applyNumberFormat="0" applyFont="0" applyBorder="0" applyAlignment="0" applyProtection="0"/>
    <xf numFmtId="182" fontId="126" fillId="65" borderId="0" applyNumberFormat="0" applyFont="0" applyBorder="0" applyAlignment="0" applyProtection="0"/>
    <xf numFmtId="0" fontId="126" fillId="65" borderId="0" applyNumberFormat="0" applyFont="0" applyBorder="0" applyAlignment="0" applyProtection="0"/>
    <xf numFmtId="1" fontId="132" fillId="97" borderId="10" applyNumberFormat="0" applyBorder="0" applyAlignment="0">
      <alignment horizontal="centerContinuous" vertical="center"/>
      <protection locked="0"/>
    </xf>
    <xf numFmtId="208" fontId="20" fillId="0" borderId="0"/>
    <xf numFmtId="209" fontId="133" fillId="0" borderId="0" applyFill="0" applyBorder="0" applyAlignment="0">
      <alignment horizontal="center" vertical="center"/>
    </xf>
    <xf numFmtId="182" fontId="20" fillId="98" borderId="0" applyNumberFormat="0" applyFont="0" applyAlignment="0"/>
    <xf numFmtId="0" fontId="20" fillId="98" borderId="0" applyNumberFormat="0" applyFont="0" applyAlignment="0"/>
    <xf numFmtId="182" fontId="20" fillId="98" borderId="0" applyNumberFormat="0" applyFont="0" applyAlignment="0"/>
    <xf numFmtId="182" fontId="20" fillId="98" borderId="0" applyNumberFormat="0" applyFont="0" applyAlignment="0"/>
    <xf numFmtId="196" fontId="20" fillId="98" borderId="0" applyNumberFormat="0" applyFont="0" applyAlignment="0"/>
    <xf numFmtId="198" fontId="115" fillId="0" borderId="0"/>
    <xf numFmtId="0" fontId="107" fillId="85" borderId="48" applyAlignment="0" applyProtection="0"/>
    <xf numFmtId="0" fontId="98" fillId="85" borderId="48" applyNumberFormat="0" applyAlignment="0" applyProtection="0"/>
    <xf numFmtId="210" fontId="134" fillId="99" borderId="0" applyBorder="0">
      <protection locked="0"/>
    </xf>
    <xf numFmtId="211" fontId="115" fillId="0" borderId="0" applyFill="0" applyBorder="0">
      <alignment horizontal="right"/>
    </xf>
    <xf numFmtId="211" fontId="115" fillId="0" borderId="0" applyFill="0" applyBorder="0">
      <alignment horizontal="right"/>
    </xf>
    <xf numFmtId="211" fontId="115" fillId="0" borderId="0" applyFill="0" applyBorder="0">
      <alignment horizontal="right"/>
    </xf>
    <xf numFmtId="49" fontId="115" fillId="0" borderId="0" applyFill="0" applyBorder="0"/>
    <xf numFmtId="49" fontId="115" fillId="0" borderId="0" applyFill="0" applyBorder="0"/>
    <xf numFmtId="49" fontId="115" fillId="0" borderId="0" applyFill="0" applyBorder="0"/>
    <xf numFmtId="49" fontId="135" fillId="0" borderId="0" applyFill="0" applyBorder="0">
      <alignment horizontal="right" vertical="center"/>
    </xf>
    <xf numFmtId="212" fontId="20" fillId="0" borderId="0"/>
    <xf numFmtId="212" fontId="20" fillId="0" borderId="0"/>
    <xf numFmtId="212" fontId="20" fillId="0" borderId="0"/>
    <xf numFmtId="182" fontId="20" fillId="0" borderId="0" applyFont="0" applyFill="0" applyBorder="0" applyAlignment="0" applyProtection="0"/>
    <xf numFmtId="182" fontId="20" fillId="0" borderId="0" applyFont="0" applyFill="0" applyBorder="0" applyAlignment="0" applyProtection="0"/>
    <xf numFmtId="0" fontId="20" fillId="0" borderId="0" applyFont="0" applyFill="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63" fillId="2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7" fillId="0" borderId="0" applyNumberFormat="0" applyFill="0" applyBorder="0" applyProtection="0">
      <alignment horizontal="center" vertical="center"/>
    </xf>
    <xf numFmtId="0" fontId="138" fillId="100" borderId="0" applyNumberFormat="0" applyBorder="0" applyProtection="0">
      <alignment horizontal="left" vertical="center" indent="1"/>
    </xf>
    <xf numFmtId="213" fontId="139" fillId="0" borderId="0">
      <alignment horizontal="center"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2" fillId="0" borderId="0"/>
    <xf numFmtId="0" fontId="122" fillId="0" borderId="0"/>
    <xf numFmtId="0" fontId="122" fillId="0" borderId="0"/>
    <xf numFmtId="182" fontId="22" fillId="0" borderId="16" applyNumberFormat="0">
      <alignment horizontal="center" wrapText="1"/>
    </xf>
    <xf numFmtId="0" fontId="140" fillId="0" borderId="57" applyNumberFormat="0" applyFill="0" applyAlignment="0" applyProtection="0"/>
    <xf numFmtId="0" fontId="140" fillId="0" borderId="57" applyNumberFormat="0" applyFill="0" applyAlignment="0" applyProtection="0"/>
    <xf numFmtId="0" fontId="60" fillId="0" borderId="38" applyNumberFormat="0" applyFill="0" applyAlignment="0" applyProtection="0"/>
    <xf numFmtId="0" fontId="140" fillId="0" borderId="57" applyNumberFormat="0" applyFill="0" applyAlignment="0" applyProtection="0"/>
    <xf numFmtId="0" fontId="140" fillId="0" borderId="57" applyNumberFormat="0" applyFill="0" applyAlignment="0" applyProtection="0"/>
    <xf numFmtId="0" fontId="141" fillId="0" borderId="58" applyNumberFormat="0" applyFill="0" applyAlignment="0" applyProtection="0"/>
    <xf numFmtId="0" fontId="141" fillId="0" borderId="58" applyNumberFormat="0" applyFill="0" applyAlignment="0" applyProtection="0"/>
    <xf numFmtId="0" fontId="140" fillId="0" borderId="57" applyNumberFormat="0" applyFill="0" applyAlignment="0" applyProtection="0"/>
    <xf numFmtId="0" fontId="141" fillId="0" borderId="58" applyNumberFormat="0" applyFill="0" applyAlignment="0" applyProtection="0"/>
    <xf numFmtId="196"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0" fontId="142" fillId="83" borderId="0" applyNumberFormat="0" applyBorder="0" applyAlignment="0">
      <protection hidden="1"/>
    </xf>
    <xf numFmtId="0" fontId="143" fillId="0" borderId="59" applyNumberFormat="0" applyFill="0" applyAlignment="0" applyProtection="0"/>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0" fontId="61" fillId="0" borderId="39" applyNumberFormat="0" applyFill="0" applyAlignment="0" applyProtection="0"/>
    <xf numFmtId="0" fontId="143" fillId="0" borderId="59" applyNumberFormat="0" applyFill="0" applyAlignment="0" applyProtection="0"/>
    <xf numFmtId="0"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0" fontId="143" fillId="0" borderId="59" applyNumberFormat="0" applyFill="0" applyAlignment="0" applyProtection="0"/>
    <xf numFmtId="0"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196" fontId="145" fillId="84" borderId="0">
      <alignment horizontal="left"/>
    </xf>
    <xf numFmtId="182" fontId="145" fillId="84" borderId="0">
      <alignment horizontal="left"/>
    </xf>
    <xf numFmtId="182" fontId="146" fillId="0" borderId="60" applyNumberFormat="0" applyFill="0" applyAlignment="0" applyProtection="0"/>
    <xf numFmtId="0" fontId="144" fillId="0" borderId="60" applyNumberFormat="0" applyFill="0" applyAlignment="0" applyProtection="0"/>
    <xf numFmtId="0" fontId="143" fillId="0" borderId="59" applyNumberFormat="0" applyFill="0" applyAlignment="0" applyProtection="0"/>
    <xf numFmtId="0" fontId="146" fillId="0" borderId="60" applyNumberFormat="0" applyFill="0" applyAlignment="0" applyProtection="0"/>
    <xf numFmtId="196" fontId="146" fillId="0" borderId="60" applyNumberFormat="0" applyFill="0" applyAlignment="0" applyProtection="0"/>
    <xf numFmtId="196" fontId="145" fillId="84" borderId="0">
      <alignment horizontal="left"/>
    </xf>
    <xf numFmtId="182" fontId="145" fillId="84" borderId="0">
      <alignment horizontal="left"/>
    </xf>
    <xf numFmtId="196" fontId="145" fillId="84" borderId="0">
      <alignment horizontal="left"/>
    </xf>
    <xf numFmtId="182" fontId="145" fillId="84" borderId="0">
      <alignment horizontal="left"/>
    </xf>
    <xf numFmtId="182" fontId="145" fillId="84" borderId="0">
      <alignment horizontal="left"/>
    </xf>
    <xf numFmtId="0" fontId="147" fillId="0" borderId="60" applyNumberFormat="0" applyFill="0" applyAlignment="0" applyProtection="0"/>
    <xf numFmtId="0" fontId="148" fillId="0" borderId="39" applyNumberFormat="0" applyFill="0" applyAlignment="0" applyProtection="0"/>
    <xf numFmtId="0" fontId="147" fillId="0" borderId="60" applyNumberFormat="0" applyFill="0" applyAlignment="0" applyProtection="0"/>
    <xf numFmtId="0" fontId="144" fillId="0" borderId="60" applyNumberFormat="0" applyFill="0" applyAlignment="0" applyProtection="0"/>
    <xf numFmtId="0" fontId="149" fillId="0" borderId="61" applyNumberFormat="0" applyFill="0" applyAlignment="0" applyProtection="0"/>
    <xf numFmtId="0" fontId="150" fillId="91" borderId="62" applyNumberFormat="0" applyAlignment="0" applyProtection="0"/>
    <xf numFmtId="0" fontId="149" fillId="0" borderId="61" applyNumberFormat="0" applyFill="0" applyAlignment="0" applyProtection="0"/>
    <xf numFmtId="0" fontId="150" fillId="91" borderId="62" applyNumberFormat="0" applyAlignment="0" applyProtection="0"/>
    <xf numFmtId="0" fontId="62" fillId="0" borderId="40" applyNumberFormat="0" applyFill="0" applyAlignment="0" applyProtection="0"/>
    <xf numFmtId="0" fontId="151" fillId="0" borderId="63"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51" fillId="0" borderId="63" applyNumberFormat="0" applyFill="0" applyAlignment="0" applyProtection="0"/>
    <xf numFmtId="0" fontId="151" fillId="0" borderId="63" applyNumberFormat="0" applyFill="0" applyAlignment="0" applyProtection="0"/>
    <xf numFmtId="0" fontId="149" fillId="0" borderId="61" applyNumberFormat="0" applyFill="0" applyAlignment="0" applyProtection="0"/>
    <xf numFmtId="0" fontId="151" fillId="0" borderId="63" applyNumberFormat="0" applyFill="0" applyAlignment="0" applyProtection="0"/>
    <xf numFmtId="0" fontId="149" fillId="0" borderId="0" applyNumberFormat="0" applyFill="0" applyBorder="0" applyAlignment="0" applyProtection="0"/>
    <xf numFmtId="0" fontId="150" fillId="91" borderId="64" applyNumberFormat="0" applyAlignment="0" applyProtection="0"/>
    <xf numFmtId="0" fontId="149" fillId="0" borderId="0" applyNumberFormat="0" applyFill="0" applyBorder="0" applyAlignment="0" applyProtection="0"/>
    <xf numFmtId="0" fontId="150" fillId="91" borderId="64" applyNumberFormat="0" applyAlignment="0" applyProtection="0"/>
    <xf numFmtId="0" fontId="62"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182" fontId="22" fillId="0" borderId="16" applyNumberFormat="0">
      <alignment horizontal="center" wrapText="1"/>
    </xf>
    <xf numFmtId="182" fontId="22" fillId="0" borderId="16" applyNumberFormat="0">
      <alignment horizontal="center" wrapText="1"/>
    </xf>
    <xf numFmtId="0"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0" fontId="22" fillId="0" borderId="16" applyNumberFormat="0">
      <alignment horizontal="center" wrapText="1"/>
    </xf>
    <xf numFmtId="182"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0" fontId="152" fillId="96" borderId="65">
      <alignment horizontal="left" vertical="center"/>
    </xf>
    <xf numFmtId="0" fontId="22" fillId="0" borderId="0"/>
    <xf numFmtId="0" fontId="153" fillId="0" borderId="0"/>
    <xf numFmtId="182" fontId="154" fillId="0" borderId="0" applyNumberFormat="0" applyFill="0" applyBorder="0" applyAlignment="0" applyProtection="0"/>
    <xf numFmtId="182" fontId="154" fillId="0" borderId="0" applyNumberFormat="0" applyFill="0" applyBorder="0" applyAlignment="0" applyProtection="0"/>
    <xf numFmtId="0" fontId="154" fillId="0" borderId="0" applyNumberFormat="0" applyFill="0" applyBorder="0" applyAlignment="0" applyProtection="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0" fontId="15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82" fontId="158" fillId="81" borderId="0" applyNumberFormat="0" applyFill="0" applyBorder="0" applyAlignment="0" applyProtection="0">
      <alignment horizontal="left" vertical="center"/>
    </xf>
    <xf numFmtId="182" fontId="158" fillId="81" borderId="0" applyNumberFormat="0" applyFill="0" applyBorder="0" applyAlignment="0" applyProtection="0">
      <alignment horizontal="left" vertical="center"/>
    </xf>
    <xf numFmtId="0" fontId="158" fillId="81" borderId="0" applyNumberFormat="0" applyFill="0" applyBorder="0" applyAlignment="0" applyProtection="0">
      <alignment horizontal="left" vertical="center"/>
    </xf>
    <xf numFmtId="182" fontId="159" fillId="101" borderId="0" applyNumberFormat="0" applyFill="0" applyBorder="0" applyAlignment="0" applyProtection="0">
      <alignment vertical="top"/>
    </xf>
    <xf numFmtId="182" fontId="159" fillId="101" borderId="0" applyNumberFormat="0" applyFill="0" applyBorder="0" applyAlignment="0" applyProtection="0">
      <alignment vertical="top"/>
    </xf>
    <xf numFmtId="0" fontId="159" fillId="101" borderId="0" applyNumberFormat="0" applyFill="0" applyBorder="0" applyAlignment="0" applyProtection="0">
      <alignment vertical="top"/>
    </xf>
    <xf numFmtId="176" fontId="160" fillId="96" borderId="7" applyNumberFormat="0" applyFont="0" applyBorder="0" applyAlignment="0" applyProtection="0">
      <alignment horizontal="right"/>
    </xf>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82" fontId="161" fillId="59" borderId="66" applyNumberFormat="0" applyAlignment="0"/>
    <xf numFmtId="0" fontId="14" fillId="2" borderId="1" applyNumberFormat="0" applyAlignment="0" applyProtection="0"/>
    <xf numFmtId="0" fontId="161" fillId="59" borderId="66" applyNumberFormat="0" applyAlignment="0"/>
    <xf numFmtId="0" fontId="164" fillId="57" borderId="46" applyNumberFormat="0" applyAlignment="0" applyProtection="0"/>
    <xf numFmtId="0" fontId="161" fillId="59" borderId="66" applyNumberFormat="0" applyAlignment="0"/>
    <xf numFmtId="0" fontId="163" fillId="57" borderId="46" applyNumberFormat="0" applyAlignment="0" applyProtection="0"/>
    <xf numFmtId="0" fontId="161" fillId="59" borderId="66" applyNumberFormat="0" applyAlignment="0"/>
    <xf numFmtId="0" fontId="163" fillId="57" borderId="46" applyNumberFormat="0" applyAlignment="0" applyProtection="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63" fillId="57" borderId="46" applyNumberFormat="0" applyAlignment="0" applyProtection="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4" fillId="2" borderId="1" applyNumberFormat="0" applyAlignment="0" applyProtection="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4" fillId="2" borderId="1" applyNumberFormat="0" applyAlignment="0" applyProtection="0"/>
    <xf numFmtId="182" fontId="161" fillId="59" borderId="66" applyNumberFormat="0" applyAlignment="0"/>
    <xf numFmtId="0"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0" fontId="161" fillId="59" borderId="66" applyNumberFormat="0" applyAlignment="0"/>
    <xf numFmtId="0" fontId="163" fillId="57" borderId="46" applyNumberFormat="0" applyAlignment="0" applyProtection="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4" fillId="57" borderId="46" applyNumberFormat="0" applyAlignment="0" applyProtection="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1" fillId="59" borderId="66" applyNumberFormat="0" applyAlignment="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4" fillId="57" borderId="46" applyNumberFormat="0" applyAlignment="0" applyProtection="0"/>
    <xf numFmtId="0" fontId="164" fillId="57" borderId="46" applyNumberFormat="0" applyAlignment="0" applyProtection="0"/>
    <xf numFmtId="0" fontId="164" fillId="57" borderId="46" applyNumberFormat="0" applyAlignment="0" applyProtection="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0" fontId="161" fillId="59" borderId="66" applyNumberForma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1" fillId="59" borderId="66" applyNumberForma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 fontId="113" fillId="0" borderId="0" applyFill="0" applyBorder="0" applyAlignment="0" applyProtection="0">
      <alignment horizontal="right"/>
    </xf>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4" fontId="84" fillId="0" borderId="0" applyBorder="0">
      <alignment horizontal="right" vertical="center"/>
    </xf>
    <xf numFmtId="214" fontId="20" fillId="102" borderId="53"/>
    <xf numFmtId="1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205" fontId="82" fillId="59" borderId="53" applyAlignment="0">
      <protection locked="0"/>
    </xf>
    <xf numFmtId="205" fontId="82" fillId="59" borderId="53" applyNumberFormat="0" applyAlignment="0">
      <protection locked="0"/>
    </xf>
    <xf numFmtId="205" fontId="82" fillId="59" borderId="53" applyAlignment="0">
      <protection locked="0"/>
    </xf>
    <xf numFmtId="0" fontId="108" fillId="103" borderId="0" applyNumberFormat="0" applyAlignment="0" applyProtection="0"/>
    <xf numFmtId="0" fontId="165" fillId="0" borderId="0">
      <alignment horizontal="left"/>
    </xf>
    <xf numFmtId="0" fontId="165" fillId="0" borderId="0">
      <alignment horizontal="left"/>
    </xf>
    <xf numFmtId="0" fontId="165" fillId="0" borderId="0">
      <alignment horizontal="left"/>
    </xf>
    <xf numFmtId="0" fontId="166" fillId="0" borderId="0">
      <alignment horizontal="left" indent="1"/>
    </xf>
    <xf numFmtId="0" fontId="78" fillId="104" borderId="0" applyNumberFormat="0" applyAlignment="0" applyProtection="0"/>
    <xf numFmtId="0" fontId="167" fillId="0" borderId="67" applyNumberFormat="0" applyFill="0" applyAlignment="0" applyProtection="0"/>
    <xf numFmtId="0" fontId="167" fillId="0" borderId="67" applyNumberFormat="0" applyFill="0" applyAlignment="0" applyProtection="0"/>
    <xf numFmtId="0" fontId="66" fillId="0" borderId="42" applyNumberFormat="0" applyFill="0" applyAlignment="0" applyProtection="0"/>
    <xf numFmtId="0" fontId="167" fillId="0" borderId="67" applyNumberFormat="0" applyFill="0" applyAlignment="0" applyProtection="0"/>
    <xf numFmtId="0" fontId="167" fillId="0" borderId="67" applyNumberFormat="0" applyFill="0" applyAlignment="0" applyProtection="0"/>
    <xf numFmtId="182" fontId="168" fillId="105" borderId="68" applyNumberFormat="0" applyBorder="0" applyAlignment="0">
      <alignment horizontal="center" wrapText="1"/>
    </xf>
    <xf numFmtId="182" fontId="168" fillId="105" borderId="69" applyNumberFormat="0" applyBorder="0" applyAlignment="0">
      <alignment horizontal="center" vertical="top" wrapText="1"/>
    </xf>
    <xf numFmtId="0" fontId="168" fillId="105" borderId="69" applyNumberFormat="0" applyBorder="0" applyAlignment="0">
      <alignment horizontal="center" vertical="top" wrapText="1"/>
    </xf>
    <xf numFmtId="0" fontId="108" fillId="106" borderId="0" applyNumberFormat="0" applyAlignment="0" applyProtection="0"/>
    <xf numFmtId="0" fontId="169" fillId="107" borderId="0" applyNumberFormat="0" applyAlignment="0" applyProtection="0"/>
    <xf numFmtId="1" fontId="168" fillId="108" borderId="70" applyNumberFormat="0" applyAlignment="0">
      <alignment horizontal="center" wrapText="1"/>
    </xf>
    <xf numFmtId="215" fontId="20" fillId="0" borderId="0" applyFont="0" applyFill="0" applyBorder="0" applyAlignment="0" applyProtection="0"/>
    <xf numFmtId="215" fontId="20" fillId="0" borderId="0" applyFont="0" applyFill="0" applyBorder="0" applyAlignment="0" applyProtection="0"/>
    <xf numFmtId="215" fontId="20" fillId="0" borderId="0" applyFont="0" applyFill="0" applyBorder="0" applyAlignment="0" applyProtection="0"/>
    <xf numFmtId="182" fontId="170" fillId="0" borderId="0" applyNumberFormat="0" applyBorder="0" applyAlignment="0" applyProtection="0"/>
    <xf numFmtId="0" fontId="171"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82" fontId="171"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82" fontId="171" fillId="0" borderId="0" applyNumberFormat="0" applyBorder="0" applyAlignment="0" applyProtection="0"/>
    <xf numFmtId="196" fontId="171" fillId="0" borderId="0" applyNumberFormat="0" applyBorder="0" applyAlignment="0" applyProtection="0"/>
    <xf numFmtId="0" fontId="170" fillId="0" borderId="0" applyNumberFormat="0" applyBorder="0" applyAlignment="0" applyProtection="0"/>
    <xf numFmtId="0" fontId="171" fillId="0" borderId="0" applyNumberFormat="0" applyBorder="0" applyAlignment="0" applyProtection="0"/>
    <xf numFmtId="38" fontId="80" fillId="0" borderId="0" applyFont="0" applyFill="0" applyBorder="0" applyAlignment="0" applyProtection="0"/>
    <xf numFmtId="40" fontId="80" fillId="0" borderId="0" applyFont="0" applyFill="0" applyBorder="0" applyAlignment="0" applyProtection="0"/>
    <xf numFmtId="216" fontId="80" fillId="0" borderId="0" applyFont="0" applyFill="0" applyBorder="0" applyAlignment="0" applyProtection="0"/>
    <xf numFmtId="216" fontId="80" fillId="0" borderId="0" applyFont="0" applyFill="0" applyBorder="0" applyAlignment="0" applyProtection="0"/>
    <xf numFmtId="217" fontId="115" fillId="94" borderId="0">
      <alignment horizontal="center"/>
    </xf>
    <xf numFmtId="182" fontId="172" fillId="53" borderId="51" applyNumberFormat="0" applyFill="0" applyBorder="0" applyAlignment="0" applyProtection="0">
      <alignment horizontal="left"/>
    </xf>
    <xf numFmtId="0" fontId="173" fillId="59" borderId="0" applyNumberFormat="0" applyBorder="0" applyAlignment="0" applyProtection="0"/>
    <xf numFmtId="0" fontId="173" fillId="59" borderId="0" applyNumberFormat="0" applyBorder="0" applyAlignment="0" applyProtection="0"/>
    <xf numFmtId="0" fontId="74" fillId="26"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182" fontId="20" fillId="0" borderId="0" applyNumberFormat="0" applyFont="0" applyBorder="0" applyAlignment="0" applyProtection="0"/>
    <xf numFmtId="182" fontId="20" fillId="0" borderId="0" applyNumberFormat="0" applyFont="0" applyBorder="0" applyAlignment="0" applyProtection="0"/>
    <xf numFmtId="0" fontId="20" fillId="0" borderId="0" applyNumberFormat="0" applyFont="0" applyBorder="0" applyAlignment="0" applyProtection="0"/>
    <xf numFmtId="218" fontId="174" fillId="0" borderId="0"/>
    <xf numFmtId="219" fontId="115" fillId="0" borderId="0"/>
    <xf numFmtId="220" fontId="115" fillId="0" borderId="0"/>
    <xf numFmtId="221" fontId="115" fillId="0" borderId="0"/>
    <xf numFmtId="0" fontId="20" fillId="0" borderId="0"/>
    <xf numFmtId="196" fontId="20" fillId="0" borderId="0" applyProtection="0"/>
    <xf numFmtId="0" fontId="20" fillId="0" borderId="0"/>
    <xf numFmtId="0" fontId="10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20" fillId="0" borderId="0"/>
    <xf numFmtId="0" fontId="20" fillId="0" borderId="0"/>
    <xf numFmtId="182" fontId="20" fillId="0" borderId="0"/>
    <xf numFmtId="0" fontId="80" fillId="0" borderId="0"/>
    <xf numFmtId="0" fontId="20" fillId="0" borderId="0"/>
    <xf numFmtId="0" fontId="175" fillId="0" borderId="0"/>
    <xf numFmtId="182" fontId="20" fillId="0" borderId="0"/>
    <xf numFmtId="0" fontId="115" fillId="0" borderId="0"/>
    <xf numFmtId="0" fontId="80" fillId="0" borderId="0"/>
    <xf numFmtId="0" fontId="108" fillId="0" borderId="0"/>
    <xf numFmtId="0" fontId="175" fillId="0" borderId="0"/>
    <xf numFmtId="0" fontId="108" fillId="0" borderId="0"/>
    <xf numFmtId="0" fontId="108" fillId="0" borderId="0"/>
    <xf numFmtId="196" fontId="20" fillId="0" borderId="0"/>
    <xf numFmtId="0" fontId="20" fillId="0" borderId="0"/>
    <xf numFmtId="0" fontId="20" fillId="0" borderId="0"/>
    <xf numFmtId="0" fontId="20" fillId="0" borderId="0"/>
    <xf numFmtId="0" fontId="20" fillId="0" borderId="0"/>
    <xf numFmtId="222" fontId="76" fillId="0" borderId="0"/>
    <xf numFmtId="0" fontId="20" fillId="0" borderId="0"/>
    <xf numFmtId="221" fontId="115" fillId="0" borderId="0"/>
    <xf numFmtId="0" fontId="20" fillId="0" borderId="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0" fontId="20" fillId="0" borderId="0"/>
    <xf numFmtId="0" fontId="109" fillId="0" borderId="0"/>
    <xf numFmtId="0" fontId="20" fillId="0" borderId="0"/>
    <xf numFmtId="0" fontId="20" fillId="0" borderId="0"/>
    <xf numFmtId="0" fontId="109" fillId="0" borderId="0"/>
    <xf numFmtId="0" fontId="20" fillId="0" borderId="0"/>
    <xf numFmtId="0" fontId="20" fillId="0" borderId="0"/>
    <xf numFmtId="0" fontId="20" fillId="0" borderId="0"/>
    <xf numFmtId="0" fontId="20" fillId="0" borderId="0"/>
    <xf numFmtId="0" fontId="20" fillId="0" borderId="0"/>
    <xf numFmtId="0" fontId="20" fillId="0" borderId="0"/>
    <xf numFmtId="222" fontId="76" fillId="0" borderId="0"/>
    <xf numFmtId="0" fontId="20" fillId="0" borderId="0"/>
    <xf numFmtId="0" fontId="20" fillId="0" borderId="0"/>
    <xf numFmtId="221" fontId="115" fillId="0" borderId="0"/>
    <xf numFmtId="0" fontId="20" fillId="0" borderId="0"/>
    <xf numFmtId="0" fontId="20" fillId="0" borderId="0"/>
    <xf numFmtId="0" fontId="176" fillId="0" borderId="0"/>
    <xf numFmtId="0" fontId="176" fillId="0" borderId="0"/>
    <xf numFmtId="0" fontId="75" fillId="0" borderId="0"/>
    <xf numFmtId="0" fontId="17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80" fillId="0" borderId="0"/>
    <xf numFmtId="221" fontId="115" fillId="0" borderId="0"/>
    <xf numFmtId="0" fontId="106" fillId="0" borderId="0"/>
    <xf numFmtId="0" fontId="20" fillId="0" borderId="0"/>
    <xf numFmtId="0" fontId="10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22" fontId="76" fillId="0" borderId="0"/>
    <xf numFmtId="222" fontId="76" fillId="0" borderId="0"/>
    <xf numFmtId="0" fontId="20" fillId="0" borderId="0"/>
    <xf numFmtId="0" fontId="20" fillId="0" borderId="0"/>
    <xf numFmtId="0" fontId="75" fillId="0" borderId="0"/>
    <xf numFmtId="0" fontId="20" fillId="0" borderId="0"/>
    <xf numFmtId="0" fontId="76" fillId="0" borderId="0"/>
    <xf numFmtId="0" fontId="20" fillId="0" borderId="0"/>
    <xf numFmtId="0" fontId="20" fillId="0" borderId="0"/>
    <xf numFmtId="0" fontId="3" fillId="0" borderId="0"/>
    <xf numFmtId="0" fontId="20" fillId="0" borderId="0"/>
    <xf numFmtId="0" fontId="20" fillId="0" borderId="0"/>
    <xf numFmtId="0" fontId="109" fillId="0" borderId="0"/>
    <xf numFmtId="0" fontId="20" fillId="0" borderId="0"/>
    <xf numFmtId="0" fontId="76" fillId="0" borderId="0"/>
    <xf numFmtId="0" fontId="20" fillId="0" borderId="0"/>
    <xf numFmtId="0" fontId="20" fillId="0" borderId="0"/>
    <xf numFmtId="0" fontId="106" fillId="0" borderId="0"/>
    <xf numFmtId="0" fontId="20" fillId="0" borderId="0"/>
    <xf numFmtId="0" fontId="20" fillId="0" borderId="0"/>
    <xf numFmtId="0" fontId="20" fillId="0" borderId="0"/>
    <xf numFmtId="0" fontId="109" fillId="0" borderId="0"/>
    <xf numFmtId="0" fontId="20" fillId="0" borderId="0"/>
    <xf numFmtId="0" fontId="20" fillId="0" borderId="0" applyProtection="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196" fontId="20" fillId="0" borderId="0" applyProtection="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4" fontId="84" fillId="0" borderId="2" applyFill="0" applyBorder="0" applyProtection="0">
      <alignment horizontal="right" vertical="center"/>
    </xf>
    <xf numFmtId="4" fontId="84" fillId="0" borderId="2" applyFill="0" applyBorder="0" applyProtection="0">
      <alignment horizontal="right" vertical="center"/>
    </xf>
    <xf numFmtId="182" fontId="177" fillId="0" borderId="0" applyNumberFormat="0" applyFill="0" applyBorder="0" applyProtection="0">
      <alignment horizontal="left" vertical="center"/>
    </xf>
    <xf numFmtId="182" fontId="177" fillId="0" borderId="0" applyNumberFormat="0" applyFill="0" applyBorder="0" applyProtection="0">
      <alignment horizontal="left" vertical="center"/>
    </xf>
    <xf numFmtId="0" fontId="177" fillId="0" borderId="0" applyNumberFormat="0" applyFill="0" applyBorder="0" applyProtection="0">
      <alignment horizontal="left" vertical="center"/>
    </xf>
    <xf numFmtId="182"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182" fontId="20" fillId="109" borderId="0" applyNumberFormat="0" applyFont="0" applyBorder="0" applyAlignment="0" applyProtection="0"/>
    <xf numFmtId="182" fontId="20" fillId="109" borderId="0" applyNumberFormat="0" applyFont="0" applyBorder="0" applyAlignment="0" applyProtection="0"/>
    <xf numFmtId="0" fontId="20" fillId="109" borderId="0" applyNumberFormat="0" applyFont="0" applyBorder="0" applyAlignment="0" applyProtection="0"/>
    <xf numFmtId="0" fontId="79"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70" borderId="48" applyNumberFormat="0" applyFont="0" applyAlignment="0" applyProtection="0"/>
    <xf numFmtId="0" fontId="20" fillId="0" borderId="0"/>
    <xf numFmtId="0" fontId="20" fillId="70" borderId="48" applyNumberFormat="0" applyFont="0" applyAlignment="0" applyProtection="0"/>
    <xf numFmtId="0" fontId="20" fillId="70" borderId="48" applyNumberFormat="0" applyFont="0" applyAlignment="0" applyProtection="0"/>
    <xf numFmtId="0" fontId="115" fillId="59" borderId="71" applyNumberFormat="0" applyFont="0" applyAlignment="0" applyProtection="0"/>
    <xf numFmtId="0" fontId="20" fillId="0" borderId="0"/>
    <xf numFmtId="182" fontId="20" fillId="28" borderId="44" applyNumberFormat="0" applyFont="0" applyAlignment="0" applyProtection="0"/>
    <xf numFmtId="0" fontId="20"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0" borderId="0"/>
    <xf numFmtId="0" fontId="20" fillId="0" borderId="0"/>
    <xf numFmtId="0" fontId="20" fillId="0" borderId="0"/>
    <xf numFmtId="0" fontId="115" fillId="59" borderId="71" applyNumberFormat="0" applyFont="0" applyAlignment="0" applyProtection="0"/>
    <xf numFmtId="0" fontId="20" fillId="0" borderId="0"/>
    <xf numFmtId="0" fontId="20"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3" fillId="28" borderId="44" applyNumberFormat="0" applyFont="0" applyAlignment="0" applyProtection="0"/>
    <xf numFmtId="0" fontId="115" fillId="59" borderId="71" applyNumberFormat="0" applyFont="0" applyAlignment="0" applyProtection="0"/>
    <xf numFmtId="0" fontId="75"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0" fontId="115" fillId="59" borderId="71"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0" fontId="20" fillId="0" borderId="0"/>
    <xf numFmtId="0" fontId="178" fillId="0" borderId="7"/>
    <xf numFmtId="223" fontId="20" fillId="0" borderId="0" applyFont="0" applyFill="0" applyBorder="0" applyAlignment="0" applyProtection="0"/>
    <xf numFmtId="193" fontId="20" fillId="0" borderId="0" applyFont="0" applyFill="0" applyBorder="0" applyAlignment="0" applyProtection="0"/>
    <xf numFmtId="224" fontId="20" fillId="0" borderId="0" applyFont="0" applyFill="0" applyBorder="0" applyAlignment="0" applyProtection="0"/>
    <xf numFmtId="0" fontId="179" fillId="62" borderId="72" applyNumberFormat="0" applyAlignment="0" applyProtection="0"/>
    <xf numFmtId="0" fontId="179" fillId="62" borderId="72" applyNumberFormat="0" applyAlignment="0" applyProtection="0"/>
    <xf numFmtId="0" fontId="20" fillId="0" borderId="0"/>
    <xf numFmtId="0" fontId="65" fillId="3" borderId="41" applyNumberFormat="0" applyAlignment="0" applyProtection="0"/>
    <xf numFmtId="0" fontId="179" fillId="86" borderId="72" applyNumberFormat="0" applyAlignment="0" applyProtection="0"/>
    <xf numFmtId="0" fontId="20" fillId="0" borderId="0"/>
    <xf numFmtId="0" fontId="179" fillId="62"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98" fillId="103" borderId="56" applyNumberFormat="0" applyAlignment="0" applyProtection="0"/>
    <xf numFmtId="225" fontId="20" fillId="0" borderId="0" applyFont="0" applyFill="0" applyBorder="0" applyAlignment="0" applyProtection="0"/>
    <xf numFmtId="22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10" fontId="20" fillId="0" borderId="0" applyFont="0" applyFill="0" applyBorder="0" applyAlignment="0" applyProtection="0"/>
    <xf numFmtId="0" fontId="20" fillId="0" borderId="0"/>
    <xf numFmtId="0" fontId="20"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26" fillId="0" borderId="0" applyFont="0" applyFill="0" applyBorder="0" applyAlignment="0" applyProtection="0"/>
    <xf numFmtId="9"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20" fillId="0" borderId="0"/>
    <xf numFmtId="0" fontId="20"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1" fillId="83" borderId="0"/>
    <xf numFmtId="0" fontId="20" fillId="0" borderId="0"/>
    <xf numFmtId="0" fontId="20" fillId="0" borderId="0"/>
    <xf numFmtId="2" fontId="182" fillId="83" borderId="0">
      <alignment horizontal="center"/>
    </xf>
    <xf numFmtId="0" fontId="20" fillId="0" borderId="0"/>
    <xf numFmtId="0" fontId="20" fillId="0" borderId="0"/>
    <xf numFmtId="2" fontId="115" fillId="110" borderId="0">
      <protection locked="0"/>
    </xf>
    <xf numFmtId="0" fontId="20" fillId="0" borderId="0"/>
    <xf numFmtId="0" fontId="20" fillId="0" borderId="0"/>
    <xf numFmtId="1" fontId="115" fillId="96" borderId="0"/>
    <xf numFmtId="0" fontId="108" fillId="111" borderId="0" applyNumberFormat="0" applyAlignment="0" applyProtection="0"/>
    <xf numFmtId="0" fontId="20" fillId="0" borderId="0"/>
    <xf numFmtId="0" fontId="20" fillId="0" borderId="0"/>
    <xf numFmtId="186" fontId="183" fillId="96" borderId="0" applyBorder="0" applyAlignment="0">
      <protection hidden="1"/>
    </xf>
    <xf numFmtId="0" fontId="20" fillId="0" borderId="0"/>
    <xf numFmtId="0" fontId="20" fillId="0" borderId="0"/>
    <xf numFmtId="1" fontId="183" fillId="96" borderId="0">
      <alignment horizontal="center"/>
    </xf>
    <xf numFmtId="0" fontId="20" fillId="0" borderId="0"/>
    <xf numFmtId="0" fontId="20" fillId="0" borderId="0"/>
    <xf numFmtId="0" fontId="20" fillId="0" borderId="0"/>
    <xf numFmtId="0" fontId="184" fillId="92" borderId="73" applyNumberFormat="0" applyAlignment="0" applyProtection="0">
      <alignment horizontal="center" vertical="center"/>
    </xf>
    <xf numFmtId="0" fontId="20" fillId="0" borderId="0"/>
    <xf numFmtId="0" fontId="20" fillId="0" borderId="0"/>
    <xf numFmtId="221" fontId="134" fillId="0" borderId="0"/>
    <xf numFmtId="0" fontId="185" fillId="0" borderId="0" applyNumberFormat="0" applyFont="0" applyFill="0" applyBorder="0" applyAlignment="0">
      <alignment vertical="center"/>
      <protection hidden="1"/>
    </xf>
    <xf numFmtId="0" fontId="20" fillId="0" borderId="0"/>
    <xf numFmtId="182" fontId="185" fillId="0" borderId="0" applyNumberFormat="0" applyFill="0" applyBorder="0" applyProtection="0">
      <alignment horizontal="left"/>
    </xf>
    <xf numFmtId="182" fontId="185" fillId="0" borderId="0" applyNumberFormat="0" applyFill="0" applyBorder="0" applyProtection="0">
      <alignment horizontal="left"/>
    </xf>
    <xf numFmtId="182" fontId="185" fillId="0" borderId="0" applyNumberFormat="0" applyFill="0" applyBorder="0" applyProtection="0">
      <alignment horizontal="left"/>
    </xf>
    <xf numFmtId="0"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82" fontId="185" fillId="0" borderId="0" applyNumberFormat="0" applyFill="0" applyBorder="0" applyProtection="0">
      <alignment horizontal="left"/>
    </xf>
    <xf numFmtId="0" fontId="185" fillId="0" borderId="0" applyNumberFormat="0" applyFill="0" applyBorder="0" applyProtection="0">
      <alignment horizontal="left"/>
    </xf>
    <xf numFmtId="0" fontId="185" fillId="0" borderId="0" applyNumberFormat="0" applyFill="0" applyBorder="0" applyProtection="0">
      <alignment horizontal="left"/>
    </xf>
    <xf numFmtId="0" fontId="20" fillId="0" borderId="0"/>
    <xf numFmtId="218" fontId="186" fillId="96" borderId="0"/>
    <xf numFmtId="182" fontId="122" fillId="0" borderId="0" applyNumberFormat="0" applyFill="0" applyBorder="0" applyProtection="0">
      <alignment horizontal="left"/>
    </xf>
    <xf numFmtId="0"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82" fontId="122" fillId="0" borderId="0" applyNumberFormat="0" applyFill="0" applyBorder="0" applyProtection="0">
      <alignment horizontal="left"/>
    </xf>
    <xf numFmtId="0" fontId="122" fillId="0" borderId="0" applyNumberFormat="0" applyFill="0" applyBorder="0" applyProtection="0">
      <alignment horizontal="left"/>
    </xf>
    <xf numFmtId="0" fontId="122" fillId="0" borderId="0" applyNumberFormat="0" applyFill="0" applyBorder="0" applyProtection="0">
      <alignment horizontal="left"/>
    </xf>
    <xf numFmtId="182" fontId="84" fillId="109" borderId="22"/>
    <xf numFmtId="0" fontId="20" fillId="0" borderId="0"/>
    <xf numFmtId="0" fontId="20" fillId="0" borderId="0"/>
    <xf numFmtId="1" fontId="160" fillId="0" borderId="0" applyNumberFormat="0" applyFont="0" applyBorder="0" applyAlignment="0" applyProtection="0">
      <alignment horizontal="right"/>
    </xf>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applyNumberFormat="0" applyFill="0" applyBorder="0" applyProtection="0">
      <alignment horizontal="right" wrapText="1"/>
    </xf>
    <xf numFmtId="0" fontId="20" fillId="0" borderId="0"/>
    <xf numFmtId="0" fontId="20" fillId="0" borderId="0"/>
    <xf numFmtId="0" fontId="20" fillId="0" borderId="0"/>
    <xf numFmtId="0" fontId="20" fillId="0" borderId="0"/>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xf numFmtId="49" fontId="20" fillId="0" borderId="2" applyFill="0" applyProtection="0">
      <alignment horizontal="right"/>
    </xf>
    <xf numFmtId="49" fontId="20" fillId="0" borderId="2" applyFill="0" applyProtection="0">
      <alignment horizontal="right"/>
    </xf>
    <xf numFmtId="0" fontId="20" fillId="0" borderId="0"/>
    <xf numFmtId="0" fontId="20" fillId="0" borderId="0"/>
    <xf numFmtId="0" fontId="187" fillId="0" borderId="0" applyNumberFormat="0" applyFill="0" applyBorder="0" applyAlignment="0" applyProtection="0">
      <protection locked="0"/>
    </xf>
    <xf numFmtId="0" fontId="20" fillId="0" borderId="0"/>
    <xf numFmtId="0" fontId="20" fillId="0" borderId="0"/>
    <xf numFmtId="227" fontId="188" fillId="0" borderId="0" applyNumberFormat="0" applyFill="0" applyBorder="0" applyAlignment="0" applyProtection="0">
      <alignment horizontal="right" vertical="center" wrapText="1"/>
    </xf>
    <xf numFmtId="0" fontId="20" fillId="0" borderId="0"/>
    <xf numFmtId="0" fontId="20" fillId="0" borderId="0"/>
    <xf numFmtId="0" fontId="20" fillId="0" borderId="0"/>
    <xf numFmtId="0" fontId="189" fillId="0" borderId="0" applyNumberFormat="0" applyFill="0" applyBorder="0" applyAlignment="0" applyProtection="0"/>
    <xf numFmtId="0" fontId="20" fillId="0" borderId="0"/>
    <xf numFmtId="0" fontId="20" fillId="0" borderId="0"/>
    <xf numFmtId="228" fontId="190" fillId="0" borderId="0" applyNumberFormat="0" applyFill="0" applyBorder="0" applyAlignment="0" applyProtection="0">
      <alignment horizontal="right" vertical="center"/>
    </xf>
    <xf numFmtId="0" fontId="20" fillId="0" borderId="0"/>
    <xf numFmtId="0" fontId="20" fillId="0" borderId="0"/>
    <xf numFmtId="0" fontId="20" fillId="0" borderId="0"/>
    <xf numFmtId="0" fontId="191" fillId="112" borderId="54"/>
    <xf numFmtId="0" fontId="20" fillId="0" borderId="0"/>
    <xf numFmtId="0" fontId="20" fillId="0" borderId="0"/>
    <xf numFmtId="0" fontId="191" fillId="0" borderId="0"/>
    <xf numFmtId="0" fontId="20" fillId="0" borderId="0"/>
    <xf numFmtId="0" fontId="20" fillId="0" borderId="0"/>
    <xf numFmtId="0" fontId="191" fillId="0" borderId="0"/>
    <xf numFmtId="0" fontId="20" fillId="0" borderId="0"/>
    <xf numFmtId="0" fontId="20" fillId="0" borderId="0"/>
    <xf numFmtId="0" fontId="191" fillId="0" borderId="0"/>
    <xf numFmtId="0" fontId="20" fillId="0" borderId="0"/>
    <xf numFmtId="0" fontId="20" fillId="0" borderId="0"/>
    <xf numFmtId="0" fontId="20" fillId="0" borderId="0"/>
    <xf numFmtId="221" fontId="192" fillId="0" borderId="0"/>
    <xf numFmtId="0" fontId="20" fillId="0" borderId="0"/>
    <xf numFmtId="0" fontId="20" fillId="0" borderId="0"/>
    <xf numFmtId="218" fontId="102" fillId="113" borderId="0"/>
    <xf numFmtId="0" fontId="20" fillId="0" borderId="0"/>
    <xf numFmtId="0" fontId="20" fillId="0" borderId="0"/>
    <xf numFmtId="198" fontId="122" fillId="0" borderId="0"/>
    <xf numFmtId="0" fontId="20" fillId="0" borderId="0"/>
    <xf numFmtId="0" fontId="20" fillId="0" borderId="0"/>
    <xf numFmtId="229" fontId="193" fillId="96" borderId="4" applyAlignment="0"/>
    <xf numFmtId="0" fontId="20" fillId="0" borderId="0"/>
    <xf numFmtId="0" fontId="20" fillId="0" borderId="0"/>
    <xf numFmtId="230" fontId="194" fillId="0" borderId="0"/>
    <xf numFmtId="0" fontId="20" fillId="0" borderId="0"/>
    <xf numFmtId="0" fontId="20" fillId="0" borderId="0"/>
    <xf numFmtId="221" fontId="195" fillId="114" borderId="0" applyFont="0" applyBorder="0" applyAlignment="0">
      <alignment vertical="top" wrapText="1"/>
    </xf>
    <xf numFmtId="0" fontId="20" fillId="0" borderId="0"/>
    <xf numFmtId="0" fontId="20" fillId="0" borderId="0"/>
    <xf numFmtId="221" fontId="196" fillId="114" borderId="0" applyFont="0" applyAlignment="0">
      <alignment horizontal="justify" vertical="top" wrapText="1"/>
    </xf>
    <xf numFmtId="0" fontId="20" fillId="0" borderId="0"/>
    <xf numFmtId="0" fontId="20" fillId="0" borderId="0"/>
    <xf numFmtId="221" fontId="197" fillId="114" borderId="0">
      <alignment vertical="top" wrapText="1"/>
    </xf>
    <xf numFmtId="0" fontId="198" fillId="94" borderId="16">
      <alignment wrapText="1"/>
    </xf>
    <xf numFmtId="0" fontId="20" fillId="0" borderId="0"/>
    <xf numFmtId="0" fontId="20" fillId="0" borderId="0"/>
    <xf numFmtId="221" fontId="199" fillId="114" borderId="74" applyBorder="0">
      <alignment horizontal="right" vertical="top" wrapText="1"/>
    </xf>
    <xf numFmtId="0" fontId="20" fillId="115" borderId="72" applyNumberFormat="0" applyFont="0" applyBorder="0" applyAlignment="0" applyProtection="0">
      <alignment horizontal="center" vertical="center" wrapText="1"/>
      <protection hidden="1"/>
    </xf>
    <xf numFmtId="0" fontId="20" fillId="0" borderId="0"/>
    <xf numFmtId="0" fontId="20" fillId="0" borderId="0"/>
    <xf numFmtId="0" fontId="20" fillId="0" borderId="0"/>
    <xf numFmtId="0" fontId="20" fillId="0" borderId="75"/>
    <xf numFmtId="0" fontId="20" fillId="0" borderId="0"/>
    <xf numFmtId="0" fontId="20" fillId="0" borderId="0"/>
    <xf numFmtId="0" fontId="20" fillId="0" borderId="0"/>
    <xf numFmtId="0" fontId="20" fillId="0" borderId="0"/>
    <xf numFmtId="0" fontId="20" fillId="0" borderId="75"/>
    <xf numFmtId="0" fontId="20" fillId="0" borderId="75"/>
    <xf numFmtId="0" fontId="20" fillId="0" borderId="75"/>
    <xf numFmtId="0" fontId="20" fillId="0" borderId="0"/>
    <xf numFmtId="0" fontId="20" fillId="0" borderId="75"/>
    <xf numFmtId="0" fontId="20" fillId="0" borderId="75"/>
    <xf numFmtId="0" fontId="20" fillId="0" borderId="0"/>
    <xf numFmtId="49" fontId="126" fillId="0" borderId="0" applyFont="0" applyFill="0" applyBorder="0" applyAlignment="0" applyProtection="0"/>
    <xf numFmtId="0" fontId="200" fillId="0" borderId="0" applyNumberFormat="0" applyFill="0" applyBorder="0" applyAlignment="0" applyProtection="0"/>
    <xf numFmtId="0" fontId="20" fillId="0" borderId="0"/>
    <xf numFmtId="0" fontId="20" fillId="0" borderId="0"/>
    <xf numFmtId="0" fontId="20" fillId="0" borderId="0"/>
    <xf numFmtId="198" fontId="152" fillId="0" borderId="0"/>
    <xf numFmtId="0" fontId="20" fillId="0" borderId="0"/>
    <xf numFmtId="0" fontId="200" fillId="0" borderId="0" applyNumberFormat="0" applyFill="0" applyBorder="0" applyAlignment="0" applyProtection="0"/>
    <xf numFmtId="0" fontId="73" fillId="0" borderId="0" applyNumberFormat="0" applyFill="0" applyBorder="0" applyAlignment="0" applyProtection="0"/>
    <xf numFmtId="0" fontId="20" fillId="0" borderId="0"/>
    <xf numFmtId="0" fontId="20" fillId="0" borderId="0"/>
    <xf numFmtId="198" fontId="152" fillId="0" borderId="0"/>
    <xf numFmtId="0" fontId="20" fillId="0" borderId="0"/>
    <xf numFmtId="0" fontId="71" fillId="0" borderId="0"/>
    <xf numFmtId="0" fontId="20" fillId="0" borderId="0"/>
    <xf numFmtId="198" fontId="152" fillId="0" borderId="0"/>
    <xf numFmtId="0" fontId="20" fillId="0" borderId="0"/>
    <xf numFmtId="0" fontId="20" fillId="0" borderId="0"/>
    <xf numFmtId="0" fontId="20" fillId="0" borderId="0"/>
    <xf numFmtId="198" fontId="152" fillId="0" borderId="0"/>
    <xf numFmtId="0" fontId="20" fillId="0" borderId="0"/>
    <xf numFmtId="0" fontId="20" fillId="0" borderId="0"/>
    <xf numFmtId="0" fontId="20" fillId="0" borderId="0"/>
    <xf numFmtId="171" fontId="201" fillId="0" borderId="0"/>
    <xf numFmtId="0" fontId="77" fillId="0" borderId="76" applyNumberFormat="0" applyFill="0" applyAlignment="0" applyProtection="0"/>
    <xf numFmtId="0" fontId="77" fillId="0" borderId="76" applyNumberFormat="0" applyFill="0" applyAlignment="0" applyProtection="0"/>
    <xf numFmtId="0" fontId="20" fillId="0" borderId="0"/>
    <xf numFmtId="0" fontId="52" fillId="0" borderId="45" applyNumberFormat="0" applyFill="0" applyAlignment="0" applyProtection="0"/>
    <xf numFmtId="0" fontId="77" fillId="0" borderId="77" applyNumberFormat="0" applyFill="0" applyAlignment="0" applyProtection="0"/>
    <xf numFmtId="0" fontId="20" fillId="0" borderId="0"/>
    <xf numFmtId="0" fontId="77" fillId="0" borderId="76"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213" fontId="202" fillId="0" borderId="4"/>
    <xf numFmtId="0" fontId="20" fillId="0" borderId="0"/>
    <xf numFmtId="0" fontId="20" fillId="0" borderId="0"/>
    <xf numFmtId="0" fontId="20" fillId="0" borderId="0"/>
    <xf numFmtId="219" fontId="101" fillId="0" borderId="78" applyAlignment="0"/>
    <xf numFmtId="0" fontId="20" fillId="0" borderId="0"/>
    <xf numFmtId="0" fontId="20" fillId="0" borderId="0"/>
    <xf numFmtId="220" fontId="101" fillId="0" borderId="78" applyAlignment="0"/>
    <xf numFmtId="221" fontId="101" fillId="0" borderId="78" applyAlignment="0">
      <alignment horizontal="right"/>
    </xf>
    <xf numFmtId="221" fontId="101" fillId="0" borderId="78" applyAlignment="0">
      <alignment horizontal="right"/>
    </xf>
    <xf numFmtId="221" fontId="101" fillId="0" borderId="78" applyAlignment="0">
      <alignment horizontal="right"/>
    </xf>
    <xf numFmtId="0" fontId="20" fillId="0" borderId="0"/>
    <xf numFmtId="0" fontId="20" fillId="0" borderId="0"/>
    <xf numFmtId="0" fontId="20" fillId="0" borderId="0"/>
    <xf numFmtId="0" fontId="20" fillId="0" borderId="0"/>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0" fontId="20" fillId="0" borderId="0"/>
    <xf numFmtId="1" fontId="203" fillId="0" borderId="0">
      <alignment horizontal="right"/>
      <protection locked="0"/>
    </xf>
    <xf numFmtId="0" fontId="20" fillId="0" borderId="0"/>
    <xf numFmtId="0" fontId="20" fillId="0" borderId="0"/>
    <xf numFmtId="0" fontId="20" fillId="0" borderId="0"/>
    <xf numFmtId="0" fontId="20" fillId="0" borderId="0"/>
    <xf numFmtId="186" fontId="183" fillId="96" borderId="9" applyBorder="0">
      <alignment horizontal="right" vertical="center"/>
      <protection locked="0"/>
    </xf>
    <xf numFmtId="0" fontId="20" fillId="0" borderId="0"/>
    <xf numFmtId="0" fontId="20" fillId="0" borderId="0"/>
    <xf numFmtId="0" fontId="20"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68" fillId="0" borderId="0" applyNumberFormat="0" applyFill="0" applyBorder="0" applyAlignment="0" applyProtection="0"/>
    <xf numFmtId="0" fontId="204" fillId="0" borderId="0" applyNumberFormat="0" applyFill="0" applyBorder="0" applyAlignment="0" applyProtection="0"/>
    <xf numFmtId="0" fontId="20" fillId="0" borderId="0"/>
    <xf numFmtId="0" fontId="204" fillId="0" borderId="0" applyNumberFormat="0" applyFill="0" applyBorder="0" applyAlignment="0" applyProtection="0"/>
    <xf numFmtId="0" fontId="20" fillId="0" borderId="0"/>
    <xf numFmtId="0" fontId="20" fillId="0" borderId="0"/>
    <xf numFmtId="0" fontId="20" fillId="0" borderId="0"/>
    <xf numFmtId="0" fontId="204" fillId="0" borderId="0" applyNumberFormat="0" applyFill="0" applyBorder="0" applyAlignment="0" applyProtection="0"/>
    <xf numFmtId="0" fontId="20" fillId="0" borderId="0"/>
    <xf numFmtId="0" fontId="204" fillId="0" borderId="0" applyNumberFormat="0" applyFill="0" applyBorder="0" applyAlignment="0" applyProtection="0"/>
    <xf numFmtId="0" fontId="20" fillId="0" borderId="0"/>
    <xf numFmtId="0" fontId="20" fillId="0" borderId="0"/>
    <xf numFmtId="0" fontId="20" fillId="0" borderId="0"/>
    <xf numFmtId="231" fontId="102" fillId="53" borderId="50" applyNumberFormat="0">
      <alignment horizontal="center" wrapText="1"/>
    </xf>
    <xf numFmtId="0" fontId="20" fillId="0" borderId="0"/>
    <xf numFmtId="0" fontId="20" fillId="0" borderId="0"/>
    <xf numFmtId="0" fontId="20" fillId="0" borderId="0"/>
    <xf numFmtId="0" fontId="20" fillId="53" borderId="0" applyBorder="0" applyProtection="0"/>
    <xf numFmtId="0" fontId="20" fillId="0" borderId="0"/>
    <xf numFmtId="0" fontId="20" fillId="0" borderId="0"/>
    <xf numFmtId="0" fontId="20" fillId="0" borderId="0"/>
    <xf numFmtId="0" fontId="20" fillId="0" borderId="0"/>
    <xf numFmtId="0" fontId="20" fillId="53" borderId="0" applyBorder="0" applyProtection="0"/>
    <xf numFmtId="0" fontId="20" fillId="53" borderId="0" applyBorder="0" applyProtection="0"/>
    <xf numFmtId="0" fontId="20" fillId="53" borderId="0" applyBorder="0" applyProtection="0"/>
    <xf numFmtId="0" fontId="20" fillId="0" borderId="0"/>
    <xf numFmtId="0" fontId="20" fillId="53" borderId="0" applyBorder="0" applyProtection="0"/>
    <xf numFmtId="0" fontId="20" fillId="53" borderId="0" applyBorder="0" applyProtection="0"/>
    <xf numFmtId="0" fontId="20" fillId="0" borderId="0"/>
    <xf numFmtId="0" fontId="20" fillId="0" borderId="0"/>
    <xf numFmtId="0" fontId="20" fillId="0" borderId="0"/>
    <xf numFmtId="0" fontId="20" fillId="53" borderId="0">
      <alignment horizontal="right"/>
    </xf>
    <xf numFmtId="0" fontId="20" fillId="0" borderId="0"/>
    <xf numFmtId="0" fontId="20" fillId="0" borderId="0"/>
    <xf numFmtId="0" fontId="20" fillId="0" borderId="0"/>
    <xf numFmtId="9" fontId="20" fillId="0" borderId="0" applyFill="0" applyBorder="0" applyAlignment="0" applyProtection="0"/>
    <xf numFmtId="0" fontId="20" fillId="0" borderId="0"/>
    <xf numFmtId="0" fontId="20" fillId="0" borderId="0"/>
    <xf numFmtId="0" fontId="20" fillId="0" borderId="0"/>
    <xf numFmtId="0" fontId="20" fillId="0" borderId="0"/>
    <xf numFmtId="9" fontId="20" fillId="0" borderId="0" applyFill="0" applyBorder="0" applyAlignment="0" applyProtection="0"/>
    <xf numFmtId="9" fontId="20" fillId="0" borderId="0" applyFill="0" applyBorder="0" applyAlignment="0" applyProtection="0"/>
    <xf numFmtId="9" fontId="20" fillId="0" borderId="0" applyFill="0" applyBorder="0" applyAlignment="0" applyProtection="0"/>
    <xf numFmtId="0" fontId="20" fillId="0" borderId="0"/>
    <xf numFmtId="9" fontId="20" fillId="0" borderId="0" applyFill="0" applyBorder="0" applyAlignment="0" applyProtection="0"/>
    <xf numFmtId="9" fontId="20" fillId="0" borderId="0" applyFill="0" applyBorder="0" applyAlignment="0" applyProtection="0"/>
    <xf numFmtId="0" fontId="20" fillId="0" borderId="0"/>
    <xf numFmtId="0" fontId="20" fillId="0" borderId="0"/>
    <xf numFmtId="0" fontId="20" fillId="0" borderId="0"/>
    <xf numFmtId="0" fontId="205" fillId="0" borderId="0" applyNumberFormat="0" applyAlignment="0"/>
    <xf numFmtId="0" fontId="20" fillId="0" borderId="0"/>
    <xf numFmtId="0" fontId="20" fillId="0" borderId="0"/>
    <xf numFmtId="0" fontId="206" fillId="53" borderId="0" applyNumberFormat="0" applyAlignment="0"/>
    <xf numFmtId="0" fontId="20" fillId="0" borderId="0"/>
    <xf numFmtId="0" fontId="20" fillId="0" borderId="0"/>
    <xf numFmtId="49" fontId="22" fillId="53" borderId="0">
      <alignment horizontal="right"/>
    </xf>
    <xf numFmtId="0" fontId="20" fillId="0" borderId="0"/>
    <xf numFmtId="0" fontId="20" fillId="0" borderId="0"/>
    <xf numFmtId="231" fontId="102" fillId="53" borderId="50">
      <alignment horizontal="right" wrapText="1"/>
    </xf>
    <xf numFmtId="0" fontId="20" fillId="0" borderId="0"/>
    <xf numFmtId="0" fontId="20" fillId="0" borderId="0"/>
    <xf numFmtId="0" fontId="201" fillId="0" borderId="78" applyFont="0" applyFill="0" applyBorder="0" applyAlignment="0" applyProtection="0"/>
    <xf numFmtId="0" fontId="20" fillId="0" borderId="0"/>
    <xf numFmtId="0" fontId="20" fillId="0" borderId="0"/>
    <xf numFmtId="197" fontId="193" fillId="96" borderId="3" applyNumberFormat="0" applyBorder="0" applyAlignment="0"/>
    <xf numFmtId="0" fontId="20" fillId="0" borderId="0"/>
    <xf numFmtId="0" fontId="20" fillId="0" borderId="0"/>
    <xf numFmtId="231" fontId="22" fillId="94" borderId="4" applyAlignment="0">
      <alignment horizontal="right"/>
    </xf>
    <xf numFmtId="0" fontId="20" fillId="0" borderId="0"/>
    <xf numFmtId="0" fontId="20" fillId="0" borderId="0"/>
    <xf numFmtId="231" fontId="22" fillId="113" borderId="4" applyAlignment="0">
      <alignment horizontal="left"/>
    </xf>
    <xf numFmtId="182" fontId="84" fillId="0" borderId="0"/>
    <xf numFmtId="0" fontId="20" fillId="0" borderId="0"/>
    <xf numFmtId="0" fontId="207" fillId="0" borderId="0"/>
    <xf numFmtId="0" fontId="208" fillId="0" borderId="0"/>
    <xf numFmtId="167" fontId="20" fillId="0" borderId="0" applyFont="0" applyFill="0" applyBorder="0" applyAlignment="0" applyProtection="0"/>
    <xf numFmtId="167" fontId="20" fillId="0" borderId="0" applyFont="0" applyFill="0" applyBorder="0" applyAlignment="0" applyProtection="0"/>
    <xf numFmtId="0" fontId="3" fillId="0" borderId="0"/>
    <xf numFmtId="0" fontId="3" fillId="0" borderId="0"/>
    <xf numFmtId="0" fontId="20" fillId="0" borderId="0"/>
    <xf numFmtId="0" fontId="20"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7" fontId="7" fillId="0" borderId="0" applyFont="0" applyFill="0" applyBorder="0" applyAlignment="0" applyProtection="0"/>
    <xf numFmtId="167" fontId="11" fillId="0" borderId="0" applyFont="0" applyFill="0" applyBorder="0" applyAlignment="0" applyProtection="0"/>
    <xf numFmtId="0" fontId="11" fillId="0" borderId="0"/>
    <xf numFmtId="167" fontId="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76" fillId="0" borderId="0" applyFont="0" applyFill="0" applyBorder="0" applyAlignment="0" applyProtection="0"/>
    <xf numFmtId="165" fontId="20" fillId="0" borderId="0" applyFont="0" applyFill="0" applyBorder="0" applyAlignment="0" applyProtection="0"/>
    <xf numFmtId="165" fontId="76"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7" fillId="0" borderId="0" applyFont="0" applyFill="0" applyBorder="0" applyAlignment="0" applyProtection="0"/>
    <xf numFmtId="167" fontId="108" fillId="0" borderId="0" applyFont="0" applyFill="0" applyBorder="0" applyAlignment="0" applyProtection="0"/>
    <xf numFmtId="167" fontId="107"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9" fillId="0" borderId="0" applyFont="0" applyFill="0" applyBorder="0" applyAlignment="0" applyProtection="0"/>
    <xf numFmtId="167" fontId="75" fillId="0" borderId="0" applyFont="0" applyFill="0" applyBorder="0" applyAlignment="0" applyProtection="0"/>
    <xf numFmtId="167" fontId="104"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7" fontId="7" fillId="0" borderId="0" applyFont="0" applyFill="0" applyBorder="0" applyAlignment="0" applyProtection="0"/>
    <xf numFmtId="167" fontId="11" fillId="0" borderId="0" applyFont="0" applyFill="0" applyBorder="0" applyAlignment="0" applyProtection="0"/>
    <xf numFmtId="167" fontId="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3" fillId="0" borderId="0"/>
    <xf numFmtId="0" fontId="3" fillId="0" borderId="0"/>
    <xf numFmtId="0" fontId="20" fillId="0" borderId="0"/>
    <xf numFmtId="0" fontId="20" fillId="0" borderId="0"/>
    <xf numFmtId="0" fontId="20" fillId="0" borderId="0"/>
    <xf numFmtId="0" fontId="209" fillId="0" borderId="79" applyNumberFormat="0" applyFill="0" applyProtection="0">
      <alignment horizontal="center"/>
    </xf>
    <xf numFmtId="171" fontId="20" fillId="0" borderId="0" applyFont="0" applyFill="0" applyBorder="0" applyProtection="0">
      <alignment horizontal="right"/>
    </xf>
    <xf numFmtId="171" fontId="20" fillId="0" borderId="0" applyFont="0" applyFill="0" applyBorder="0" applyProtection="0">
      <alignment horizontal="right"/>
    </xf>
    <xf numFmtId="180" fontId="20" fillId="0" borderId="0" applyFont="0" applyFill="0" applyBorder="0" applyProtection="0">
      <alignment horizontal="right"/>
    </xf>
    <xf numFmtId="180" fontId="20" fillId="0" borderId="0" applyFont="0" applyFill="0" applyBorder="0" applyProtection="0">
      <alignment horizontal="right"/>
    </xf>
    <xf numFmtId="175" fontId="20" fillId="0" borderId="0" applyFont="0" applyFill="0" applyBorder="0" applyProtection="0">
      <alignment horizontal="right"/>
    </xf>
    <xf numFmtId="175" fontId="20" fillId="0" borderId="0" applyFont="0" applyFill="0" applyBorder="0" applyProtection="0">
      <alignment horizontal="right"/>
    </xf>
    <xf numFmtId="240" fontId="20" fillId="0" borderId="0" applyBorder="0"/>
    <xf numFmtId="175" fontId="85" fillId="0" borderId="0" applyFont="0" applyFill="0" applyBorder="0" applyProtection="0">
      <alignment horizontal="right"/>
    </xf>
    <xf numFmtId="232" fontId="85" fillId="0" borderId="0" applyFont="0" applyFill="0" applyBorder="0" applyProtection="0">
      <alignment horizontal="left"/>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219" fillId="0" borderId="13" applyNumberFormat="0" applyBorder="0" applyAlignment="0" applyProtection="0">
      <alignment horizontal="right" vertical="center"/>
    </xf>
    <xf numFmtId="172" fontId="20" fillId="0" borderId="0" applyFont="0" applyFill="0" applyBorder="0" applyAlignment="0" applyProtection="0"/>
    <xf numFmtId="0" fontId="220" fillId="0" borderId="0">
      <alignment horizontal="right"/>
      <protection locked="0"/>
    </xf>
    <xf numFmtId="0" fontId="210" fillId="0" borderId="0">
      <alignment horizontal="left"/>
    </xf>
    <xf numFmtId="0" fontId="211"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38" fontId="115" fillId="96" borderId="0" applyNumberFormat="0" applyBorder="0" applyAlignment="0" applyProtection="0"/>
    <xf numFmtId="0" fontId="101" fillId="116" borderId="80" applyProtection="0">
      <alignment horizontal="right"/>
    </xf>
    <xf numFmtId="0" fontId="212" fillId="116" borderId="0" applyProtection="0">
      <alignment horizontal="left"/>
    </xf>
    <xf numFmtId="0" fontId="123" fillId="0" borderId="0">
      <alignment vertical="top" wrapText="1"/>
    </xf>
    <xf numFmtId="0" fontId="123" fillId="0" borderId="0">
      <alignment vertical="top" wrapText="1"/>
    </xf>
    <xf numFmtId="0" fontId="123" fillId="0" borderId="0">
      <alignment vertical="top" wrapText="1"/>
    </xf>
    <xf numFmtId="0" fontId="123" fillId="0" borderId="0">
      <alignment vertical="top" wrapText="1"/>
    </xf>
    <xf numFmtId="208" fontId="122" fillId="0" borderId="0" applyNumberFormat="0" applyFill="0" applyAlignment="0" applyProtection="0"/>
    <xf numFmtId="208" fontId="221" fillId="0" borderId="0" applyNumberFormat="0" applyFill="0" applyAlignment="0" applyProtection="0"/>
    <xf numFmtId="208" fontId="22" fillId="0" borderId="0" applyNumberFormat="0" applyFill="0" applyAlignment="0" applyProtection="0"/>
    <xf numFmtId="208" fontId="213" fillId="0" borderId="0" applyNumberFormat="0" applyFill="0" applyAlignment="0" applyProtection="0"/>
    <xf numFmtId="208" fontId="153" fillId="0" borderId="0" applyNumberFormat="0" applyFill="0" applyAlignment="0" applyProtection="0"/>
    <xf numFmtId="208" fontId="153" fillId="0" borderId="0" applyNumberFormat="0" applyFont="0" applyFill="0" applyBorder="0" applyAlignment="0" applyProtection="0"/>
    <xf numFmtId="208" fontId="153" fillId="0" borderId="0" applyNumberFormat="0" applyFont="0" applyFill="0" applyBorder="0" applyAlignment="0" applyProtection="0"/>
    <xf numFmtId="0" fontId="117" fillId="0" borderId="0" applyFill="0" applyBorder="0" applyProtection="0">
      <alignment horizontal="left"/>
    </xf>
    <xf numFmtId="10" fontId="115" fillId="94" borderId="2" applyNumberFormat="0" applyBorder="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01" fillId="0" borderId="81" applyProtection="0">
      <alignment horizontal="right"/>
    </xf>
    <xf numFmtId="0" fontId="101" fillId="0" borderId="80" applyProtection="0">
      <alignment horizontal="right"/>
    </xf>
    <xf numFmtId="0" fontId="101" fillId="0" borderId="82" applyProtection="0">
      <alignment horizontal="center"/>
      <protection locked="0"/>
    </xf>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222" fillId="0" borderId="0"/>
    <xf numFmtId="0" fontId="222" fillId="0" borderId="0"/>
    <xf numFmtId="0" fontId="222" fillId="0" borderId="0"/>
    <xf numFmtId="0" fontId="222" fillId="0" borderId="0"/>
    <xf numFmtId="0" fontId="22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5" fillId="0" borderId="0"/>
    <xf numFmtId="0" fontId="20" fillId="0" borderId="0">
      <alignment vertical="top"/>
    </xf>
    <xf numFmtId="0" fontId="20" fillId="0" borderId="0"/>
    <xf numFmtId="0" fontId="20"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76" fillId="0" borderId="0"/>
    <xf numFmtId="0" fontId="3" fillId="0" borderId="0"/>
    <xf numFmtId="0" fontId="7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40" fontId="223" fillId="53" borderId="0">
      <alignment horizontal="right"/>
    </xf>
    <xf numFmtId="0" fontId="224" fillId="53" borderId="0">
      <alignment horizontal="right"/>
    </xf>
    <xf numFmtId="0" fontId="225" fillId="53" borderId="17"/>
    <xf numFmtId="0" fontId="225" fillId="0" borderId="0" applyBorder="0">
      <alignment horizontal="centerContinuous"/>
    </xf>
    <xf numFmtId="0" fontId="226" fillId="0" borderId="0" applyBorder="0">
      <alignment horizontal="centerContinuous"/>
    </xf>
    <xf numFmtId="233" fontId="20" fillId="0" borderId="0" applyFont="0" applyFill="0" applyBorder="0" applyProtection="0">
      <alignment horizontal="right"/>
    </xf>
    <xf numFmtId="233"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 fontId="227" fillId="110" borderId="7" applyAlignment="0" applyProtection="0">
      <protection locked="0"/>
    </xf>
    <xf numFmtId="0" fontId="228" fillId="94" borderId="7" applyNumberFormat="0" applyAlignment="0" applyProtection="0"/>
    <xf numFmtId="0" fontId="229" fillId="109" borderId="2" applyNumberFormat="0" applyAlignment="0" applyProtection="0">
      <alignment horizontal="center" vertical="center"/>
    </xf>
    <xf numFmtId="4" fontId="76" fillId="102" borderId="72" applyNumberFormat="0" applyProtection="0">
      <alignment vertical="center"/>
    </xf>
    <xf numFmtId="4" fontId="230" fillId="102" borderId="72" applyNumberFormat="0" applyProtection="0">
      <alignment vertical="center"/>
    </xf>
    <xf numFmtId="4" fontId="76" fillId="102" borderId="72" applyNumberFormat="0" applyProtection="0">
      <alignment horizontal="left" vertical="center" indent="1"/>
    </xf>
    <xf numFmtId="4" fontId="76" fillId="102" borderId="72" applyNumberFormat="0" applyProtection="0">
      <alignment horizontal="left" vertical="center" indent="1"/>
    </xf>
    <xf numFmtId="0" fontId="20" fillId="113" borderId="72" applyNumberFormat="0" applyProtection="0">
      <alignment horizontal="left" vertical="center" indent="1"/>
    </xf>
    <xf numFmtId="4" fontId="76" fillId="117" borderId="72" applyNumberFormat="0" applyProtection="0">
      <alignment horizontal="right" vertical="center"/>
    </xf>
    <xf numFmtId="4" fontId="76" fillId="118" borderId="72" applyNumberFormat="0" applyProtection="0">
      <alignment horizontal="right" vertical="center"/>
    </xf>
    <xf numFmtId="4" fontId="76" fillId="119" borderId="72" applyNumberFormat="0" applyProtection="0">
      <alignment horizontal="right" vertical="center"/>
    </xf>
    <xf numFmtId="4" fontId="76" fillId="98" borderId="72" applyNumberFormat="0" applyProtection="0">
      <alignment horizontal="right" vertical="center"/>
    </xf>
    <xf numFmtId="4" fontId="76" fillId="120" borderId="72" applyNumberFormat="0" applyProtection="0">
      <alignment horizontal="right" vertical="center"/>
    </xf>
    <xf numFmtId="4" fontId="76" fillId="121" borderId="72" applyNumberFormat="0" applyProtection="0">
      <alignment horizontal="right" vertical="center"/>
    </xf>
    <xf numFmtId="4" fontId="76" fillId="122" borderId="72" applyNumberFormat="0" applyProtection="0">
      <alignment horizontal="right" vertical="center"/>
    </xf>
    <xf numFmtId="4" fontId="76" fillId="123" borderId="72" applyNumberFormat="0" applyProtection="0">
      <alignment horizontal="right" vertical="center"/>
    </xf>
    <xf numFmtId="4" fontId="76" fillId="90" borderId="72" applyNumberFormat="0" applyProtection="0">
      <alignment horizontal="right" vertical="center"/>
    </xf>
    <xf numFmtId="4" fontId="231" fillId="124" borderId="72" applyNumberFormat="0" applyProtection="0">
      <alignment horizontal="left" vertical="center" indent="1"/>
    </xf>
    <xf numFmtId="4" fontId="76" fillId="97" borderId="83" applyNumberFormat="0" applyProtection="0">
      <alignment horizontal="left" vertical="center" indent="1"/>
    </xf>
    <xf numFmtId="4" fontId="129" fillId="125" borderId="0" applyNumberFormat="0" applyProtection="0">
      <alignment horizontal="left" vertical="center" indent="1"/>
    </xf>
    <xf numFmtId="0" fontId="20" fillId="113" borderId="72" applyNumberFormat="0" applyProtection="0">
      <alignment horizontal="left" vertical="center" indent="1"/>
    </xf>
    <xf numFmtId="4" fontId="76" fillId="97" borderId="72" applyNumberFormat="0" applyProtection="0">
      <alignment horizontal="left" vertical="center" indent="1"/>
    </xf>
    <xf numFmtId="4" fontId="76" fillId="126" borderId="72" applyNumberFormat="0" applyProtection="0">
      <alignment horizontal="left" vertical="center" indent="1"/>
    </xf>
    <xf numFmtId="0" fontId="20" fillId="126" borderId="72" applyNumberFormat="0" applyProtection="0">
      <alignment horizontal="left" vertical="center" indent="1"/>
    </xf>
    <xf numFmtId="0" fontId="20" fillId="126" borderId="72" applyNumberFormat="0" applyProtection="0">
      <alignment horizontal="left" vertical="center" indent="1"/>
    </xf>
    <xf numFmtId="0" fontId="20" fillId="109" borderId="72" applyNumberFormat="0" applyProtection="0">
      <alignment horizontal="left" vertical="center" indent="1"/>
    </xf>
    <xf numFmtId="0" fontId="20" fillId="109" borderId="72" applyNumberFormat="0" applyProtection="0">
      <alignment horizontal="left" vertical="center" indent="1"/>
    </xf>
    <xf numFmtId="0" fontId="20" fillId="96" borderId="72" applyNumberFormat="0" applyProtection="0">
      <alignment horizontal="left" vertical="center" indent="1"/>
    </xf>
    <xf numFmtId="0" fontId="20" fillId="96" borderId="72" applyNumberFormat="0" applyProtection="0">
      <alignment horizontal="left" vertical="center" indent="1"/>
    </xf>
    <xf numFmtId="0" fontId="20" fillId="113" borderId="72" applyNumberFormat="0" applyProtection="0">
      <alignment horizontal="left" vertical="center" indent="1"/>
    </xf>
    <xf numFmtId="0" fontId="20" fillId="113" borderId="72" applyNumberFormat="0" applyProtection="0">
      <alignment horizontal="left" vertical="center" indent="1"/>
    </xf>
    <xf numFmtId="4" fontId="76" fillId="94" borderId="72" applyNumberFormat="0" applyProtection="0">
      <alignment vertical="center"/>
    </xf>
    <xf numFmtId="4" fontId="230" fillId="94" borderId="72" applyNumberFormat="0" applyProtection="0">
      <alignment vertical="center"/>
    </xf>
    <xf numFmtId="4" fontId="76" fillId="94" borderId="72" applyNumberFormat="0" applyProtection="0">
      <alignment horizontal="left" vertical="center" indent="1"/>
    </xf>
    <xf numFmtId="4" fontId="76" fillId="94" borderId="72" applyNumberFormat="0" applyProtection="0">
      <alignment horizontal="left" vertical="center" indent="1"/>
    </xf>
    <xf numFmtId="4" fontId="76" fillId="97" borderId="72" applyNumberFormat="0" applyProtection="0">
      <alignment horizontal="right" vertical="center"/>
    </xf>
    <xf numFmtId="4" fontId="230" fillId="97" borderId="72" applyNumberFormat="0" applyProtection="0">
      <alignment horizontal="right" vertical="center"/>
    </xf>
    <xf numFmtId="0" fontId="20" fillId="113" borderId="72" applyNumberFormat="0" applyProtection="0">
      <alignment horizontal="left" vertical="center" indent="1"/>
    </xf>
    <xf numFmtId="0" fontId="20" fillId="113" borderId="72" applyNumberFormat="0" applyProtection="0">
      <alignment horizontal="left" vertical="center" indent="1"/>
    </xf>
    <xf numFmtId="0" fontId="232" fillId="0" borderId="0"/>
    <xf numFmtId="4" fontId="233" fillId="97" borderId="72" applyNumberFormat="0" applyProtection="0">
      <alignment horizontal="right" vertical="center"/>
    </xf>
    <xf numFmtId="0" fontId="214" fillId="53" borderId="51">
      <alignment horizontal="center"/>
    </xf>
    <xf numFmtId="3" fontId="215" fillId="53" borderId="0"/>
    <xf numFmtId="3" fontId="214" fillId="53" borderId="0"/>
    <xf numFmtId="0" fontId="215" fillId="53" borderId="0"/>
    <xf numFmtId="0" fontId="214" fillId="53" borderId="0"/>
    <xf numFmtId="0" fontId="215" fillId="53" borderId="0">
      <alignment horizontal="center"/>
    </xf>
    <xf numFmtId="0" fontId="216" fillId="0" borderId="0">
      <alignment wrapText="1"/>
    </xf>
    <xf numFmtId="0" fontId="216" fillId="0" borderId="0">
      <alignment wrapText="1"/>
    </xf>
    <xf numFmtId="0" fontId="216" fillId="0" borderId="0">
      <alignment wrapText="1"/>
    </xf>
    <xf numFmtId="0" fontId="216" fillId="0" borderId="0">
      <alignment wrapText="1"/>
    </xf>
    <xf numFmtId="0" fontId="102" fillId="127" borderId="0">
      <alignment horizontal="right" vertical="top" wrapText="1"/>
    </xf>
    <xf numFmtId="0" fontId="102" fillId="127" borderId="0">
      <alignment horizontal="right" vertical="top" wrapText="1"/>
    </xf>
    <xf numFmtId="0" fontId="102" fillId="127" borderId="0">
      <alignment horizontal="right" vertical="top" wrapText="1"/>
    </xf>
    <xf numFmtId="0" fontId="102" fillId="127" borderId="0">
      <alignment horizontal="right" vertical="top" wrapText="1"/>
    </xf>
    <xf numFmtId="0" fontId="128" fillId="0" borderId="0"/>
    <xf numFmtId="0" fontId="128" fillId="0" borderId="0"/>
    <xf numFmtId="0" fontId="128" fillId="0" borderId="0"/>
    <xf numFmtId="0" fontId="128" fillId="0" borderId="0"/>
    <xf numFmtId="0" fontId="217" fillId="0" borderId="0"/>
    <xf numFmtId="0" fontId="217" fillId="0" borderId="0"/>
    <xf numFmtId="0" fontId="217" fillId="0" borderId="0"/>
    <xf numFmtId="0" fontId="218" fillId="0" borderId="0"/>
    <xf numFmtId="0" fontId="218" fillId="0" borderId="0"/>
    <xf numFmtId="0" fontId="218" fillId="0" borderId="0"/>
    <xf numFmtId="234" fontId="115" fillId="0" borderId="0">
      <alignment wrapText="1"/>
      <protection locked="0"/>
    </xf>
    <xf numFmtId="234" fontId="115" fillId="0" borderId="0">
      <alignment wrapText="1"/>
      <protection locked="0"/>
    </xf>
    <xf numFmtId="234" fontId="102" fillId="99" borderId="0">
      <alignment wrapText="1"/>
      <protection locked="0"/>
    </xf>
    <xf numFmtId="234" fontId="102" fillId="99" borderId="0">
      <alignment wrapText="1"/>
      <protection locked="0"/>
    </xf>
    <xf numFmtId="234" fontId="102" fillId="99" borderId="0">
      <alignment wrapText="1"/>
      <protection locked="0"/>
    </xf>
    <xf numFmtId="234" fontId="102" fillId="99" borderId="0">
      <alignment wrapText="1"/>
      <protection locked="0"/>
    </xf>
    <xf numFmtId="234" fontId="115" fillId="0" borderId="0">
      <alignment wrapText="1"/>
      <protection locked="0"/>
    </xf>
    <xf numFmtId="235" fontId="115" fillId="0" borderId="0">
      <alignment wrapText="1"/>
      <protection locked="0"/>
    </xf>
    <xf numFmtId="235" fontId="115" fillId="0" borderId="0">
      <alignment wrapText="1"/>
      <protection locked="0"/>
    </xf>
    <xf numFmtId="235" fontId="115" fillId="0"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15" fillId="0" borderId="0">
      <alignment wrapText="1"/>
      <protection locked="0"/>
    </xf>
    <xf numFmtId="236" fontId="115" fillId="0" borderId="0">
      <alignment wrapText="1"/>
      <protection locked="0"/>
    </xf>
    <xf numFmtId="236" fontId="115" fillId="0" borderId="0">
      <alignment wrapText="1"/>
      <protection locked="0"/>
    </xf>
    <xf numFmtId="236" fontId="102" fillId="99" borderId="0">
      <alignment wrapText="1"/>
      <protection locked="0"/>
    </xf>
    <xf numFmtId="236" fontId="102" fillId="99" borderId="0">
      <alignment wrapText="1"/>
      <protection locked="0"/>
    </xf>
    <xf numFmtId="236" fontId="102" fillId="99" borderId="0">
      <alignment wrapText="1"/>
      <protection locked="0"/>
    </xf>
    <xf numFmtId="236" fontId="102" fillId="99" borderId="0">
      <alignment wrapText="1"/>
      <protection locked="0"/>
    </xf>
    <xf numFmtId="236" fontId="115" fillId="0" borderId="0">
      <alignment wrapText="1"/>
      <protection locked="0"/>
    </xf>
    <xf numFmtId="237" fontId="102" fillId="127" borderId="84">
      <alignment wrapText="1"/>
    </xf>
    <xf numFmtId="237" fontId="102" fillId="127" borderId="84">
      <alignment wrapText="1"/>
    </xf>
    <xf numFmtId="237" fontId="102" fillId="127" borderId="84">
      <alignment wrapText="1"/>
    </xf>
    <xf numFmtId="238" fontId="102" fillId="127" borderId="84">
      <alignment wrapText="1"/>
    </xf>
    <xf numFmtId="238" fontId="102" fillId="127" borderId="84">
      <alignment wrapText="1"/>
    </xf>
    <xf numFmtId="238" fontId="102" fillId="127" borderId="84">
      <alignment wrapText="1"/>
    </xf>
    <xf numFmtId="238" fontId="102" fillId="127" borderId="84">
      <alignment wrapText="1"/>
    </xf>
    <xf numFmtId="239" fontId="102" fillId="127" borderId="84">
      <alignment wrapText="1"/>
    </xf>
    <xf numFmtId="239" fontId="102" fillId="127" borderId="84">
      <alignment wrapText="1"/>
    </xf>
    <xf numFmtId="239" fontId="102" fillId="127" borderId="84">
      <alignment wrapText="1"/>
    </xf>
    <xf numFmtId="0" fontId="128" fillId="0" borderId="85">
      <alignment horizontal="right"/>
    </xf>
    <xf numFmtId="0" fontId="128" fillId="0" borderId="85">
      <alignment horizontal="right"/>
    </xf>
    <xf numFmtId="0" fontId="128" fillId="0" borderId="85">
      <alignment horizontal="right"/>
    </xf>
    <xf numFmtId="0" fontId="128" fillId="0" borderId="85">
      <alignment horizontal="right"/>
    </xf>
    <xf numFmtId="40" fontId="234" fillId="0" borderId="0"/>
    <xf numFmtId="0" fontId="205" fillId="0" borderId="0" applyNumberFormat="0" applyFill="0" applyBorder="0" applyProtection="0">
      <alignment horizontal="left" vertical="center" indent="10"/>
    </xf>
    <xf numFmtId="0" fontId="205" fillId="0" borderId="0" applyNumberFormat="0" applyFill="0" applyBorder="0" applyProtection="0">
      <alignment horizontal="left" vertical="center" indent="10"/>
    </xf>
    <xf numFmtId="9" fontId="3" fillId="0" borderId="0" applyFont="0" applyFill="0" applyBorder="0" applyAlignment="0" applyProtection="0"/>
    <xf numFmtId="0" fontId="3" fillId="0" borderId="0"/>
    <xf numFmtId="0" fontId="115" fillId="0" borderId="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0" fontId="20"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35" fillId="0" borderId="0"/>
  </cellStyleXfs>
  <cellXfs count="647">
    <xf numFmtId="0" fontId="0" fillId="0" borderId="0" xfId="0"/>
    <xf numFmtId="0" fontId="0" fillId="4" borderId="0" xfId="0" applyFill="1"/>
    <xf numFmtId="0" fontId="20" fillId="0" borderId="0" xfId="11"/>
    <xf numFmtId="0" fontId="24" fillId="4" borderId="0" xfId="0" applyFont="1" applyFill="1"/>
    <xf numFmtId="0" fontId="0" fillId="4" borderId="0" xfId="0" applyFill="1" applyAlignment="1">
      <alignment wrapText="1"/>
    </xf>
    <xf numFmtId="0" fontId="0" fillId="8" borderId="0" xfId="0" applyFill="1"/>
    <xf numFmtId="0" fontId="9" fillId="8" borderId="0" xfId="0" applyFont="1" applyFill="1"/>
    <xf numFmtId="0" fontId="23" fillId="10" borderId="0" xfId="0" applyFont="1" applyFill="1"/>
    <xf numFmtId="0" fontId="8" fillId="10" borderId="0" xfId="0" applyFont="1" applyFill="1"/>
    <xf numFmtId="0" fontId="18" fillId="11" borderId="0" xfId="0" applyFont="1" applyFill="1" applyAlignment="1">
      <alignment horizontal="right" vertical="center" wrapText="1"/>
    </xf>
    <xf numFmtId="0" fontId="18" fillId="6" borderId="2"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5" xfId="0" applyFont="1" applyFill="1" applyBorder="1" applyAlignment="1">
      <alignment horizontal="center" vertical="center" wrapText="1"/>
    </xf>
    <xf numFmtId="49" fontId="18" fillId="6" borderId="2" xfId="0" applyNumberFormat="1" applyFont="1" applyFill="1" applyBorder="1" applyAlignment="1">
      <alignment horizontal="center" vertical="center" wrapText="1"/>
    </xf>
    <xf numFmtId="49" fontId="18" fillId="6" borderId="4" xfId="0" applyNumberFormat="1" applyFont="1" applyFill="1" applyBorder="1" applyAlignment="1">
      <alignment horizontal="center" vertical="center" wrapText="1"/>
    </xf>
    <xf numFmtId="49" fontId="18" fillId="6" borderId="5" xfId="0" applyNumberFormat="1" applyFont="1" applyFill="1" applyBorder="1" applyAlignment="1">
      <alignment horizontal="center" vertical="center" wrapText="1"/>
    </xf>
    <xf numFmtId="0" fontId="18" fillId="6" borderId="2" xfId="0" applyFont="1" applyFill="1" applyBorder="1" applyAlignment="1">
      <alignment horizontal="right" vertical="center"/>
    </xf>
    <xf numFmtId="0" fontId="18" fillId="6" borderId="4" xfId="0" applyFont="1" applyFill="1" applyBorder="1" applyAlignment="1">
      <alignment horizontal="center" vertical="center" wrapText="1"/>
    </xf>
    <xf numFmtId="0" fontId="26" fillId="11" borderId="0" xfId="0" applyFont="1" applyFill="1" applyAlignment="1">
      <alignment horizontal="right" vertical="center" wrapText="1"/>
    </xf>
    <xf numFmtId="0" fontId="0" fillId="8" borderId="0" xfId="0" applyFill="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4" fillId="4" borderId="0" xfId="12" applyFont="1" applyFill="1"/>
    <xf numFmtId="0" fontId="18" fillId="8" borderId="0" xfId="12" applyFont="1" applyFill="1"/>
    <xf numFmtId="0" fontId="18" fillId="0" borderId="0" xfId="12" applyFont="1"/>
    <xf numFmtId="0" fontId="26" fillId="11" borderId="0" xfId="12" applyFont="1" applyFill="1" applyAlignment="1">
      <alignment horizontal="right" vertical="center" wrapText="1"/>
    </xf>
    <xf numFmtId="0" fontId="18" fillId="6" borderId="2" xfId="12" applyFont="1" applyFill="1" applyBorder="1" applyAlignment="1">
      <alignment horizontal="right" vertical="center" wrapText="1"/>
    </xf>
    <xf numFmtId="0" fontId="18" fillId="6" borderId="16" xfId="12" applyFont="1" applyFill="1" applyBorder="1" applyAlignment="1">
      <alignment horizontal="center" vertical="center" wrapText="1"/>
    </xf>
    <xf numFmtId="0" fontId="18" fillId="6" borderId="5" xfId="12" applyFont="1" applyFill="1" applyBorder="1" applyAlignment="1">
      <alignment horizontal="center" vertical="center" wrapText="1"/>
    </xf>
    <xf numFmtId="49" fontId="18" fillId="6" borderId="2" xfId="12" applyNumberFormat="1" applyFont="1" applyFill="1" applyBorder="1" applyAlignment="1">
      <alignment horizontal="center" vertical="center" wrapText="1"/>
    </xf>
    <xf numFmtId="49" fontId="18" fillId="6" borderId="4" xfId="12" applyNumberFormat="1" applyFont="1" applyFill="1" applyBorder="1" applyAlignment="1">
      <alignment horizontal="center" vertical="center" wrapText="1"/>
    </xf>
    <xf numFmtId="49" fontId="18" fillId="6" borderId="5" xfId="12" applyNumberFormat="1" applyFont="1" applyFill="1" applyBorder="1" applyAlignment="1">
      <alignment horizontal="center" vertical="center" wrapText="1"/>
    </xf>
    <xf numFmtId="0" fontId="18" fillId="6" borderId="2" xfId="12" applyFont="1" applyFill="1" applyBorder="1" applyAlignment="1">
      <alignment horizontal="right" vertical="center"/>
    </xf>
    <xf numFmtId="2" fontId="18" fillId="7" borderId="2" xfId="12" applyNumberFormat="1" applyFont="1" applyFill="1" applyBorder="1" applyAlignment="1">
      <alignment horizontal="center"/>
    </xf>
    <xf numFmtId="169" fontId="32" fillId="8" borderId="0" xfId="13" applyNumberFormat="1" applyFont="1" applyFill="1" applyAlignment="1">
      <alignment horizontal="left" vertical="center"/>
    </xf>
    <xf numFmtId="0" fontId="33" fillId="8" borderId="0" xfId="12" applyFont="1" applyFill="1"/>
    <xf numFmtId="169" fontId="32" fillId="8" borderId="0" xfId="13" applyNumberFormat="1" applyFont="1" applyFill="1" applyAlignment="1">
      <alignment horizontal="left"/>
    </xf>
    <xf numFmtId="169" fontId="32" fillId="0" borderId="0" xfId="13" applyNumberFormat="1" applyFont="1" applyAlignment="1">
      <alignment horizontal="left"/>
    </xf>
    <xf numFmtId="0" fontId="7" fillId="4" borderId="0" xfId="14" applyFill="1"/>
    <xf numFmtId="0" fontId="24" fillId="4" borderId="0" xfId="14" applyFont="1" applyFill="1"/>
    <xf numFmtId="0" fontId="7" fillId="4" borderId="0" xfId="14" applyFill="1" applyAlignment="1">
      <alignment wrapText="1"/>
    </xf>
    <xf numFmtId="0" fontId="7" fillId="8" borderId="0" xfId="14" applyFill="1"/>
    <xf numFmtId="0" fontId="9" fillId="8" borderId="0" xfId="14" applyFont="1" applyFill="1"/>
    <xf numFmtId="0" fontId="23" fillId="10" borderId="0" xfId="14" applyFont="1" applyFill="1"/>
    <xf numFmtId="0" fontId="8" fillId="10" borderId="0" xfId="14" applyFont="1" applyFill="1"/>
    <xf numFmtId="0" fontId="18" fillId="11" borderId="0" xfId="14" applyFont="1" applyFill="1" applyAlignment="1">
      <alignment horizontal="right" vertical="center" wrapText="1"/>
    </xf>
    <xf numFmtId="0" fontId="7" fillId="0" borderId="0" xfId="14"/>
    <xf numFmtId="0" fontId="18" fillId="6" borderId="2" xfId="14" applyFont="1" applyFill="1" applyBorder="1" applyAlignment="1">
      <alignment horizontal="right" vertical="center" wrapText="1"/>
    </xf>
    <xf numFmtId="0" fontId="18" fillId="6" borderId="8" xfId="14" applyFont="1" applyFill="1" applyBorder="1" applyAlignment="1">
      <alignment horizontal="center" vertical="center" wrapText="1"/>
    </xf>
    <xf numFmtId="0" fontId="18" fillId="6" borderId="16" xfId="14" applyFont="1" applyFill="1" applyBorder="1" applyAlignment="1">
      <alignment horizontal="center" vertical="center" wrapText="1"/>
    </xf>
    <xf numFmtId="0" fontId="18" fillId="6" borderId="2" xfId="14" applyFont="1" applyFill="1" applyBorder="1" applyAlignment="1">
      <alignment horizontal="center" vertical="center" wrapText="1"/>
    </xf>
    <xf numFmtId="0" fontId="18" fillId="6" borderId="5" xfId="14" applyFont="1" applyFill="1" applyBorder="1" applyAlignment="1">
      <alignment horizontal="center" vertical="center" wrapText="1"/>
    </xf>
    <xf numFmtId="49" fontId="18" fillId="6" borderId="2" xfId="14" applyNumberFormat="1" applyFont="1" applyFill="1" applyBorder="1" applyAlignment="1">
      <alignment horizontal="center" vertical="center" wrapText="1"/>
    </xf>
    <xf numFmtId="49" fontId="18" fillId="6" borderId="4" xfId="14" applyNumberFormat="1" applyFont="1" applyFill="1" applyBorder="1" applyAlignment="1">
      <alignment horizontal="center" vertical="center" wrapText="1"/>
    </xf>
    <xf numFmtId="49" fontId="18" fillId="6" borderId="5" xfId="14" applyNumberFormat="1" applyFont="1" applyFill="1" applyBorder="1" applyAlignment="1">
      <alignment horizontal="center" vertical="center" wrapText="1"/>
    </xf>
    <xf numFmtId="169" fontId="7" fillId="0" borderId="2" xfId="15" applyNumberFormat="1" applyFont="1" applyBorder="1" applyAlignment="1">
      <alignment horizontal="left"/>
    </xf>
    <xf numFmtId="0" fontId="26" fillId="11" borderId="0" xfId="14" applyFont="1" applyFill="1" applyAlignment="1">
      <alignment horizontal="right" vertical="center" wrapText="1"/>
    </xf>
    <xf numFmtId="0" fontId="7" fillId="8" borderId="0" xfId="14" applyFill="1" applyAlignment="1">
      <alignment horizontal="center" vertical="center"/>
    </xf>
    <xf numFmtId="0" fontId="7" fillId="6" borderId="2" xfId="14" applyFill="1" applyBorder="1" applyAlignment="1">
      <alignment horizontal="center"/>
    </xf>
    <xf numFmtId="0" fontId="7" fillId="6" borderId="2" xfId="14" applyFill="1" applyBorder="1" applyAlignment="1">
      <alignment horizontal="right"/>
    </xf>
    <xf numFmtId="169" fontId="7" fillId="0" borderId="2" xfId="12" applyNumberFormat="1" applyFont="1" applyBorder="1" applyAlignment="1">
      <alignment horizontal="left"/>
    </xf>
    <xf numFmtId="0" fontId="0" fillId="0" borderId="2" xfId="0" applyBorder="1" applyAlignment="1">
      <alignment horizontal="left" vertical="center" wrapText="1"/>
    </xf>
    <xf numFmtId="0" fontId="33" fillId="4" borderId="0" xfId="12" applyFont="1" applyFill="1"/>
    <xf numFmtId="0" fontId="33" fillId="4" borderId="0" xfId="12" applyFont="1" applyFill="1" applyAlignment="1">
      <alignment horizontal="left" wrapText="1"/>
    </xf>
    <xf numFmtId="0" fontId="33" fillId="4" borderId="0" xfId="12" applyFont="1" applyFill="1" applyAlignment="1">
      <alignment wrapText="1"/>
    </xf>
    <xf numFmtId="0" fontId="18" fillId="6" borderId="4" xfId="12" applyFont="1" applyFill="1" applyBorder="1" applyAlignment="1">
      <alignment horizontal="center" vertical="center" wrapText="1"/>
    </xf>
    <xf numFmtId="169" fontId="18" fillId="0" borderId="2" xfId="16" applyNumberFormat="1" applyFont="1" applyBorder="1" applyAlignment="1">
      <alignment horizontal="left"/>
    </xf>
    <xf numFmtId="0" fontId="33" fillId="8" borderId="0" xfId="12" applyFont="1" applyFill="1" applyAlignment="1">
      <alignment horizontal="left" wrapText="1"/>
    </xf>
    <xf numFmtId="0" fontId="33" fillId="8" borderId="0" xfId="12" applyFont="1" applyFill="1" applyAlignment="1">
      <alignment wrapText="1"/>
    </xf>
    <xf numFmtId="0" fontId="0" fillId="6" borderId="2" xfId="0" applyFill="1" applyBorder="1" applyAlignment="1">
      <alignment horizontal="left"/>
    </xf>
    <xf numFmtId="0" fontId="18" fillId="8" borderId="2" xfId="12" applyFont="1" applyFill="1" applyBorder="1" applyAlignment="1">
      <alignment horizontal="left" wrapText="1"/>
    </xf>
    <xf numFmtId="0" fontId="18" fillId="8" borderId="2" xfId="12" applyFont="1" applyFill="1" applyBorder="1" applyAlignment="1">
      <alignment horizontal="left"/>
    </xf>
    <xf numFmtId="0" fontId="18" fillId="7" borderId="2" xfId="12" applyFont="1" applyFill="1" applyBorder="1" applyAlignment="1">
      <alignment horizontal="left" wrapText="1"/>
    </xf>
    <xf numFmtId="0" fontId="18" fillId="7" borderId="2" xfId="12" applyFont="1" applyFill="1" applyBorder="1"/>
    <xf numFmtId="0" fontId="18" fillId="0" borderId="0" xfId="0" applyFont="1"/>
    <xf numFmtId="2" fontId="18" fillId="5" borderId="2" xfId="0" applyNumberFormat="1" applyFont="1" applyFill="1" applyBorder="1" applyAlignment="1">
      <alignment horizontal="center"/>
    </xf>
    <xf numFmtId="0" fontId="18" fillId="8" borderId="0" xfId="0" applyFont="1" applyFill="1"/>
    <xf numFmtId="0" fontId="18" fillId="6" borderId="2" xfId="0" applyFont="1" applyFill="1" applyBorder="1" applyAlignment="1">
      <alignment horizontal="center" vertical="center"/>
    </xf>
    <xf numFmtId="0" fontId="18" fillId="6" borderId="2" xfId="0" applyFont="1" applyFill="1" applyBorder="1" applyAlignment="1">
      <alignment horizontal="center"/>
    </xf>
    <xf numFmtId="0" fontId="0" fillId="6" borderId="2" xfId="0" applyFill="1" applyBorder="1" applyAlignment="1">
      <alignment horizontal="left" vertical="center" wrapText="1"/>
    </xf>
    <xf numFmtId="0" fontId="26" fillId="8" borderId="0" xfId="0" applyFont="1" applyFill="1"/>
    <xf numFmtId="0" fontId="33" fillId="4" borderId="0" xfId="0" applyFont="1" applyFill="1"/>
    <xf numFmtId="0" fontId="33" fillId="4" borderId="0" xfId="0" applyFont="1" applyFill="1" applyAlignment="1">
      <alignment horizontal="left" wrapText="1"/>
    </xf>
    <xf numFmtId="0" fontId="33" fillId="4" borderId="0" xfId="0" applyFont="1" applyFill="1" applyAlignment="1">
      <alignment wrapText="1"/>
    </xf>
    <xf numFmtId="0" fontId="18" fillId="4" borderId="0" xfId="0" applyFont="1" applyFill="1" applyAlignment="1">
      <alignment horizontal="left" wrapText="1"/>
    </xf>
    <xf numFmtId="0" fontId="18" fillId="6" borderId="2" xfId="0" applyFont="1" applyFill="1" applyBorder="1" applyAlignment="1">
      <alignment horizontal="left" vertical="center" wrapText="1"/>
    </xf>
    <xf numFmtId="0" fontId="18" fillId="8" borderId="0" xfId="16" applyFont="1" applyFill="1"/>
    <xf numFmtId="0" fontId="33" fillId="8" borderId="0" xfId="0" applyFont="1" applyFill="1"/>
    <xf numFmtId="0" fontId="7" fillId="8" borderId="0" xfId="0" applyFont="1" applyFill="1"/>
    <xf numFmtId="0" fontId="7" fillId="8" borderId="0" xfId="0" applyFont="1" applyFill="1" applyAlignment="1">
      <alignment horizontal="center" wrapText="1"/>
    </xf>
    <xf numFmtId="2" fontId="7" fillId="8" borderId="0" xfId="0" applyNumberFormat="1" applyFont="1" applyFill="1" applyAlignment="1">
      <alignment horizontal="center" wrapText="1"/>
    </xf>
    <xf numFmtId="0" fontId="7" fillId="0" borderId="0" xfId="0" applyFont="1"/>
    <xf numFmtId="2" fontId="7" fillId="0" borderId="0" xfId="0" applyNumberFormat="1" applyFont="1" applyAlignment="1">
      <alignment horizontal="center" wrapText="1"/>
    </xf>
    <xf numFmtId="170" fontId="7" fillId="0" borderId="0" xfId="0" applyNumberFormat="1" applyFont="1" applyAlignment="1">
      <alignment horizontal="center" wrapText="1"/>
    </xf>
    <xf numFmtId="2" fontId="18" fillId="8" borderId="0" xfId="0" applyNumberFormat="1" applyFont="1" applyFill="1"/>
    <xf numFmtId="0" fontId="18" fillId="6" borderId="2" xfId="12" applyFont="1" applyFill="1" applyBorder="1" applyAlignment="1">
      <alignment horizontal="center" vertical="center" wrapText="1"/>
    </xf>
    <xf numFmtId="0" fontId="18" fillId="6" borderId="8" xfId="12" applyFont="1" applyFill="1" applyBorder="1" applyAlignment="1">
      <alignment horizontal="center" vertical="center" wrapText="1"/>
    </xf>
    <xf numFmtId="0" fontId="7" fillId="6" borderId="2" xfId="14" applyFill="1" applyBorder="1" applyAlignment="1">
      <alignment horizontal="left" vertical="center"/>
    </xf>
    <xf numFmtId="0" fontId="0" fillId="6" borderId="2" xfId="0" applyFill="1" applyBorder="1" applyAlignment="1">
      <alignment horizontal="left" vertical="center"/>
    </xf>
    <xf numFmtId="0" fontId="18" fillId="6" borderId="2" xfId="0" applyFont="1" applyFill="1" applyBorder="1" applyAlignment="1">
      <alignment horizontal="left" vertical="center"/>
    </xf>
    <xf numFmtId="0" fontId="18" fillId="4" borderId="0" xfId="0" applyFont="1" applyFill="1"/>
    <xf numFmtId="0" fontId="26" fillId="4" borderId="0" xfId="0" applyFont="1" applyFill="1"/>
    <xf numFmtId="0" fontId="18" fillId="4" borderId="0" xfId="0" applyFont="1" applyFill="1" applyAlignment="1">
      <alignment wrapText="1"/>
    </xf>
    <xf numFmtId="0" fontId="27" fillId="8" borderId="0" xfId="0" applyFont="1" applyFill="1"/>
    <xf numFmtId="0" fontId="28" fillId="8" borderId="0" xfId="0" applyFont="1" applyFill="1"/>
    <xf numFmtId="0" fontId="18" fillId="8" borderId="0" xfId="0" applyFont="1" applyFill="1" applyAlignment="1">
      <alignment horizontal="left"/>
    </xf>
    <xf numFmtId="0" fontId="18" fillId="8" borderId="0" xfId="0" applyFont="1" applyFill="1" applyAlignment="1">
      <alignment horizontal="center"/>
    </xf>
    <xf numFmtId="2" fontId="18" fillId="8" borderId="0" xfId="0" applyNumberFormat="1" applyFont="1" applyFill="1" applyAlignment="1">
      <alignment horizontal="center"/>
    </xf>
    <xf numFmtId="0" fontId="33" fillId="0" borderId="0" xfId="0" applyFont="1"/>
    <xf numFmtId="0" fontId="28" fillId="10" borderId="0" xfId="0" applyFont="1" applyFill="1"/>
    <xf numFmtId="0" fontId="34" fillId="10" borderId="0" xfId="0" applyFont="1" applyFill="1"/>
    <xf numFmtId="0" fontId="18" fillId="6" borderId="2" xfId="0" applyFont="1" applyFill="1" applyBorder="1" applyAlignment="1">
      <alignment horizontal="right"/>
    </xf>
    <xf numFmtId="0" fontId="18" fillId="6" borderId="4" xfId="14" applyFont="1" applyFill="1" applyBorder="1" applyAlignment="1">
      <alignment horizontal="right" vertical="center"/>
    </xf>
    <xf numFmtId="2" fontId="0" fillId="0" borderId="0" xfId="0" applyNumberFormat="1"/>
    <xf numFmtId="169" fontId="18" fillId="7" borderId="2" xfId="16" applyNumberFormat="1" applyFont="1" applyFill="1" applyBorder="1" applyAlignment="1">
      <alignment horizontal="left"/>
    </xf>
    <xf numFmtId="2" fontId="18" fillId="9" borderId="2" xfId="12" applyNumberFormat="1" applyFont="1" applyFill="1" applyBorder="1" applyAlignment="1">
      <alignment horizontal="center"/>
    </xf>
    <xf numFmtId="169" fontId="18" fillId="9" borderId="2" xfId="16" applyNumberFormat="1" applyFont="1" applyFill="1" applyBorder="1" applyAlignment="1">
      <alignment horizontal="left"/>
    </xf>
    <xf numFmtId="0" fontId="18" fillId="9" borderId="2" xfId="12" applyFont="1" applyFill="1" applyBorder="1"/>
    <xf numFmtId="0" fontId="18" fillId="9" borderId="2" xfId="12" applyFont="1" applyFill="1" applyBorder="1" applyAlignment="1">
      <alignment vertical="center"/>
    </xf>
    <xf numFmtId="169" fontId="18" fillId="7" borderId="3" xfId="16" applyNumberFormat="1" applyFont="1" applyFill="1" applyBorder="1" applyAlignment="1">
      <alignment horizontal="left"/>
    </xf>
    <xf numFmtId="169" fontId="18" fillId="9" borderId="3" xfId="16" applyNumberFormat="1" applyFont="1" applyFill="1" applyBorder="1" applyAlignment="1">
      <alignment horizontal="left"/>
    </xf>
    <xf numFmtId="0" fontId="18" fillId="7" borderId="2" xfId="12" applyFont="1" applyFill="1" applyBorder="1" applyAlignment="1">
      <alignment vertical="center"/>
    </xf>
    <xf numFmtId="0" fontId="27" fillId="7" borderId="5" xfId="16" applyFont="1" applyFill="1" applyBorder="1" applyAlignment="1">
      <alignment horizontal="left"/>
    </xf>
    <xf numFmtId="2" fontId="0" fillId="8" borderId="0" xfId="0" applyNumberFormat="1" applyFill="1"/>
    <xf numFmtId="0" fontId="20" fillId="8" borderId="0" xfId="11" applyFill="1"/>
    <xf numFmtId="0" fontId="36" fillId="14" borderId="0" xfId="11" applyFont="1" applyFill="1"/>
    <xf numFmtId="0" fontId="26" fillId="0" borderId="2" xfId="0" applyFont="1" applyBorder="1" applyAlignment="1">
      <alignment horizontal="left" vertical="center" wrapText="1"/>
    </xf>
    <xf numFmtId="0" fontId="27" fillId="7" borderId="2" xfId="11" applyFont="1" applyFill="1" applyBorder="1" applyAlignment="1">
      <alignment horizontal="center" vertical="center"/>
    </xf>
    <xf numFmtId="0" fontId="27" fillId="0" borderId="0" xfId="11" applyFont="1"/>
    <xf numFmtId="0" fontId="27" fillId="6" borderId="2" xfId="11" applyFont="1" applyFill="1" applyBorder="1" applyAlignment="1">
      <alignment horizontal="right"/>
    </xf>
    <xf numFmtId="0" fontId="18" fillId="6" borderId="2" xfId="11" applyFont="1" applyFill="1" applyBorder="1" applyAlignment="1">
      <alignment horizontal="center"/>
    </xf>
    <xf numFmtId="0" fontId="29" fillId="0" borderId="2" xfId="11" applyFont="1" applyBorder="1" applyAlignment="1">
      <alignment horizontal="right"/>
    </xf>
    <xf numFmtId="0" fontId="11" fillId="8" borderId="0" xfId="11" applyFont="1" applyFill="1"/>
    <xf numFmtId="0" fontId="27" fillId="8" borderId="0" xfId="11" applyFont="1" applyFill="1"/>
    <xf numFmtId="0" fontId="29" fillId="8" borderId="0" xfId="11" applyFont="1" applyFill="1"/>
    <xf numFmtId="0" fontId="13" fillId="8" borderId="0" xfId="11" applyFont="1" applyFill="1"/>
    <xf numFmtId="0" fontId="8" fillId="14" borderId="0" xfId="11" applyFont="1" applyFill="1"/>
    <xf numFmtId="0" fontId="27" fillId="8" borderId="2" xfId="11" applyFont="1" applyFill="1" applyBorder="1" applyAlignment="1">
      <alignment vertical="center"/>
    </xf>
    <xf numFmtId="0" fontId="18" fillId="4" borderId="0" xfId="12" applyFont="1" applyFill="1" applyAlignment="1">
      <alignment horizontal="left" wrapText="1"/>
    </xf>
    <xf numFmtId="0" fontId="7" fillId="4" borderId="0" xfId="0" applyFont="1" applyFill="1"/>
    <xf numFmtId="0" fontId="9" fillId="4" borderId="0" xfId="0" applyFont="1" applyFill="1"/>
    <xf numFmtId="0" fontId="7" fillId="4" borderId="0" xfId="0" applyFont="1" applyFill="1" applyAlignment="1">
      <alignment wrapText="1"/>
    </xf>
    <xf numFmtId="0" fontId="9" fillId="11" borderId="0" xfId="0" applyFont="1" applyFill="1" applyAlignment="1">
      <alignment horizontal="right" vertical="center" wrapText="1"/>
    </xf>
    <xf numFmtId="0" fontId="7" fillId="6" borderId="13" xfId="0" applyFont="1" applyFill="1" applyBorder="1" applyAlignment="1">
      <alignment horizontal="right" vertical="center" wrapText="1"/>
    </xf>
    <xf numFmtId="0" fontId="7" fillId="6" borderId="8" xfId="0" applyFont="1" applyFill="1" applyBorder="1" applyAlignment="1">
      <alignment horizontal="center" vertical="center" wrapText="1"/>
    </xf>
    <xf numFmtId="0" fontId="7" fillId="0" borderId="0" xfId="0" applyFont="1" applyAlignment="1">
      <alignment wrapText="1"/>
    </xf>
    <xf numFmtId="0" fontId="7" fillId="6" borderId="5" xfId="0" applyFont="1" applyFill="1" applyBorder="1" applyAlignment="1">
      <alignment horizontal="right" vertical="center"/>
    </xf>
    <xf numFmtId="17" fontId="7" fillId="6" borderId="2" xfId="0" applyNumberFormat="1" applyFont="1" applyFill="1" applyBorder="1" applyAlignment="1">
      <alignment horizontal="center" vertical="center"/>
    </xf>
    <xf numFmtId="17" fontId="7" fillId="6" borderId="2" xfId="0" quotePrefix="1" applyNumberFormat="1" applyFont="1" applyFill="1" applyBorder="1" applyAlignment="1">
      <alignment horizontal="center" vertical="center"/>
    </xf>
    <xf numFmtId="0" fontId="7" fillId="6" borderId="2" xfId="0" applyFont="1" applyFill="1" applyBorder="1" applyAlignment="1">
      <alignment horizontal="center" vertical="center" wrapText="1"/>
    </xf>
    <xf numFmtId="0" fontId="7" fillId="0" borderId="2" xfId="0" applyFont="1" applyBorder="1"/>
    <xf numFmtId="0" fontId="7" fillId="6" borderId="6" xfId="0" applyFont="1" applyFill="1" applyBorder="1" applyAlignment="1">
      <alignment horizontal="center" vertical="center"/>
    </xf>
    <xf numFmtId="0" fontId="7" fillId="6" borderId="2" xfId="0" applyFont="1" applyFill="1" applyBorder="1" applyAlignment="1">
      <alignment horizontal="center" vertical="center"/>
    </xf>
    <xf numFmtId="0" fontId="27" fillId="9" borderId="5" xfId="16" applyFont="1" applyFill="1" applyBorder="1" applyAlignment="1">
      <alignment horizontal="left"/>
    </xf>
    <xf numFmtId="0" fontId="27" fillId="9" borderId="2" xfId="16" applyFont="1" applyFill="1" applyBorder="1" applyAlignment="1">
      <alignment horizontal="left"/>
    </xf>
    <xf numFmtId="0" fontId="18" fillId="9" borderId="5" xfId="12" applyFont="1" applyFill="1" applyBorder="1" applyAlignment="1">
      <alignment vertical="center"/>
    </xf>
    <xf numFmtId="0" fontId="27" fillId="7" borderId="2" xfId="16" applyFont="1" applyFill="1" applyBorder="1" applyAlignment="1">
      <alignment horizontal="left"/>
    </xf>
    <xf numFmtId="0" fontId="18" fillId="7" borderId="5" xfId="12" applyFont="1" applyFill="1" applyBorder="1" applyAlignment="1">
      <alignment vertical="center"/>
    </xf>
    <xf numFmtId="0" fontId="18" fillId="7" borderId="3" xfId="12" applyFont="1" applyFill="1" applyBorder="1"/>
    <xf numFmtId="0" fontId="18" fillId="9" borderId="3" xfId="12" applyFont="1" applyFill="1" applyBorder="1"/>
    <xf numFmtId="0" fontId="18" fillId="7" borderId="7" xfId="12" applyFont="1" applyFill="1" applyBorder="1" applyAlignment="1">
      <alignment vertical="center"/>
    </xf>
    <xf numFmtId="0" fontId="8" fillId="10" borderId="0" xfId="12" applyFont="1" applyFill="1"/>
    <xf numFmtId="0" fontId="38" fillId="13" borderId="0" xfId="0" applyFont="1" applyFill="1"/>
    <xf numFmtId="0" fontId="34" fillId="13" borderId="0" xfId="0" applyFont="1" applyFill="1"/>
    <xf numFmtId="0" fontId="38" fillId="8" borderId="0" xfId="0" applyFont="1" applyFill="1"/>
    <xf numFmtId="0" fontId="34" fillId="8" borderId="0" xfId="0" applyFont="1" applyFill="1"/>
    <xf numFmtId="0" fontId="39" fillId="8" borderId="0" xfId="0" applyFont="1" applyFill="1"/>
    <xf numFmtId="0" fontId="23" fillId="8" borderId="0" xfId="0" applyFont="1" applyFill="1"/>
    <xf numFmtId="0" fontId="40" fillId="8" borderId="0" xfId="0" applyFont="1" applyFill="1"/>
    <xf numFmtId="0" fontId="11" fillId="8" borderId="0" xfId="0" applyFont="1" applyFill="1"/>
    <xf numFmtId="0" fontId="41" fillId="8" borderId="3" xfId="0" applyFont="1" applyFill="1" applyBorder="1"/>
    <xf numFmtId="0" fontId="27" fillId="8" borderId="4" xfId="0" applyFont="1" applyFill="1" applyBorder="1"/>
    <xf numFmtId="0" fontId="27" fillId="8" borderId="5" xfId="0" applyFont="1" applyFill="1" applyBorder="1"/>
    <xf numFmtId="0" fontId="11" fillId="8" borderId="3" xfId="0" applyFont="1" applyFill="1" applyBorder="1"/>
    <xf numFmtId="0" fontId="11" fillId="8" borderId="4" xfId="0" applyFont="1" applyFill="1" applyBorder="1"/>
    <xf numFmtId="0" fontId="11" fillId="8" borderId="5" xfId="0" applyFont="1" applyFill="1" applyBorder="1"/>
    <xf numFmtId="0" fontId="28" fillId="8" borderId="4" xfId="0" applyFont="1" applyFill="1" applyBorder="1"/>
    <xf numFmtId="0" fontId="28" fillId="8" borderId="5" xfId="0" applyFont="1" applyFill="1" applyBorder="1"/>
    <xf numFmtId="0" fontId="23" fillId="8" borderId="4" xfId="0" applyFont="1" applyFill="1" applyBorder="1"/>
    <xf numFmtId="0" fontId="23" fillId="8" borderId="5" xfId="0" applyFont="1" applyFill="1" applyBorder="1"/>
    <xf numFmtId="2" fontId="18" fillId="8" borderId="0" xfId="12" applyNumberFormat="1" applyFont="1" applyFill="1" applyAlignment="1">
      <alignment horizontal="center"/>
    </xf>
    <xf numFmtId="0" fontId="18" fillId="8" borderId="15" xfId="12" applyFont="1" applyFill="1" applyBorder="1" applyAlignment="1">
      <alignment vertical="center"/>
    </xf>
    <xf numFmtId="2" fontId="18" fillId="8" borderId="15" xfId="12" applyNumberFormat="1" applyFont="1" applyFill="1" applyBorder="1" applyAlignment="1">
      <alignment horizontal="center"/>
    </xf>
    <xf numFmtId="2" fontId="18" fillId="5" borderId="2" xfId="0" applyNumberFormat="1" applyFont="1" applyFill="1" applyBorder="1" applyAlignment="1">
      <alignment horizontal="center" vertical="center" wrapText="1"/>
    </xf>
    <xf numFmtId="2" fontId="18" fillId="5" borderId="2" xfId="14" applyNumberFormat="1" applyFont="1" applyFill="1" applyBorder="1" applyAlignment="1">
      <alignment horizontal="center" vertical="center" wrapText="1"/>
    </xf>
    <xf numFmtId="0" fontId="18" fillId="8" borderId="0" xfId="0" applyFont="1" applyFill="1" applyAlignment="1">
      <alignment horizontal="left" vertical="top" wrapText="1"/>
    </xf>
    <xf numFmtId="0" fontId="18" fillId="8" borderId="0" xfId="0" applyFont="1" applyFill="1" applyAlignment="1">
      <alignment horizontal="left" wrapText="1"/>
    </xf>
    <xf numFmtId="0" fontId="18" fillId="8" borderId="0" xfId="0" applyFont="1" applyFill="1" applyAlignment="1">
      <alignment wrapText="1"/>
    </xf>
    <xf numFmtId="2" fontId="26" fillId="5" borderId="2" xfId="0" applyNumberFormat="1" applyFont="1" applyFill="1" applyBorder="1" applyAlignment="1">
      <alignment horizontal="center" vertical="center" wrapText="1"/>
    </xf>
    <xf numFmtId="0" fontId="18" fillId="8" borderId="0" xfId="0" applyFont="1" applyFill="1" applyAlignment="1">
      <alignment horizontal="center" wrapText="1"/>
    </xf>
    <xf numFmtId="2" fontId="18" fillId="8" borderId="0" xfId="0" applyNumberFormat="1" applyFont="1" applyFill="1" applyAlignment="1">
      <alignment horizontal="center" wrapText="1"/>
    </xf>
    <xf numFmtId="170" fontId="18" fillId="8" borderId="0" xfId="0" applyNumberFormat="1" applyFont="1" applyFill="1" applyAlignment="1">
      <alignment horizontal="center" wrapText="1"/>
    </xf>
    <xf numFmtId="0" fontId="42" fillId="8" borderId="0" xfId="0" applyFont="1" applyFill="1" applyAlignment="1">
      <alignment wrapText="1"/>
    </xf>
    <xf numFmtId="170" fontId="18" fillId="0" borderId="0" xfId="0" applyNumberFormat="1" applyFont="1" applyAlignment="1">
      <alignment horizontal="center" wrapText="1"/>
    </xf>
    <xf numFmtId="173" fontId="27" fillId="5" borderId="14" xfId="17" applyNumberFormat="1" applyFont="1" applyFill="1" applyBorder="1" applyAlignment="1">
      <alignment horizontal="center" wrapText="1"/>
    </xf>
    <xf numFmtId="0" fontId="32" fillId="18" borderId="2" xfId="0" applyFont="1" applyFill="1" applyBorder="1" applyAlignment="1">
      <alignment horizontal="right" vertical="center" wrapText="1"/>
    </xf>
    <xf numFmtId="17" fontId="32" fillId="18" borderId="2" xfId="0" applyNumberFormat="1" applyFont="1" applyFill="1" applyBorder="1" applyAlignment="1">
      <alignment horizontal="center" vertical="center" wrapText="1"/>
    </xf>
    <xf numFmtId="0" fontId="32" fillId="18" borderId="8" xfId="0" applyFont="1" applyFill="1" applyBorder="1" applyAlignment="1">
      <alignment horizontal="center" vertical="center" wrapText="1"/>
    </xf>
    <xf numFmtId="0" fontId="0" fillId="8" borderId="0" xfId="0" applyFill="1" applyAlignment="1">
      <alignment horizontal="center"/>
    </xf>
    <xf numFmtId="2" fontId="0" fillId="8" borderId="0" xfId="0" applyNumberFormat="1" applyFill="1" applyAlignment="1">
      <alignment horizontal="center"/>
    </xf>
    <xf numFmtId="0" fontId="7" fillId="8" borderId="0" xfId="0" applyFont="1" applyFill="1" applyAlignment="1">
      <alignment wrapText="1"/>
    </xf>
    <xf numFmtId="2" fontId="7" fillId="5" borderId="2" xfId="0" applyNumberFormat="1" applyFont="1" applyFill="1" applyBorder="1" applyAlignment="1">
      <alignment horizontal="center"/>
    </xf>
    <xf numFmtId="4" fontId="7" fillId="5" borderId="2" xfId="0" applyNumberFormat="1" applyFont="1" applyFill="1" applyBorder="1" applyAlignment="1">
      <alignment horizontal="center"/>
    </xf>
    <xf numFmtId="0" fontId="44" fillId="4" borderId="0" xfId="12" applyFont="1" applyFill="1"/>
    <xf numFmtId="0" fontId="44" fillId="8" borderId="0" xfId="12" applyFont="1" applyFill="1"/>
    <xf numFmtId="0" fontId="45" fillId="8" borderId="0" xfId="12" applyFont="1" applyFill="1"/>
    <xf numFmtId="0" fontId="7" fillId="8" borderId="0" xfId="12" applyFont="1" applyFill="1" applyAlignment="1">
      <alignment wrapText="1"/>
    </xf>
    <xf numFmtId="0" fontId="7" fillId="0" borderId="0" xfId="12" applyFont="1"/>
    <xf numFmtId="0" fontId="7" fillId="5" borderId="0" xfId="12" applyFont="1" applyFill="1" applyAlignment="1">
      <alignment horizontal="left" wrapText="1"/>
    </xf>
    <xf numFmtId="0" fontId="7" fillId="8" borderId="0" xfId="12" applyFont="1" applyFill="1" applyAlignment="1">
      <alignment horizontal="left"/>
    </xf>
    <xf numFmtId="0" fontId="7" fillId="8" borderId="0" xfId="12" applyFont="1" applyFill="1" applyAlignment="1">
      <alignment horizontal="left" wrapText="1"/>
    </xf>
    <xf numFmtId="0" fontId="7" fillId="7" borderId="0" xfId="12" applyFont="1" applyFill="1" applyAlignment="1">
      <alignment horizontal="left" wrapText="1"/>
    </xf>
    <xf numFmtId="0" fontId="7" fillId="8" borderId="0" xfId="12" applyFont="1" applyFill="1"/>
    <xf numFmtId="0" fontId="7" fillId="6" borderId="2" xfId="12" applyFont="1" applyFill="1" applyBorder="1"/>
    <xf numFmtId="0" fontId="7" fillId="15" borderId="2" xfId="12" applyFont="1" applyFill="1" applyBorder="1" applyAlignment="1">
      <alignment wrapText="1"/>
    </xf>
    <xf numFmtId="0" fontId="0" fillId="8" borderId="0" xfId="12" applyFont="1" applyFill="1"/>
    <xf numFmtId="0" fontId="8" fillId="8" borderId="0" xfId="12" applyFont="1" applyFill="1"/>
    <xf numFmtId="0" fontId="9" fillId="8" borderId="0" xfId="12" applyFont="1" applyFill="1"/>
    <xf numFmtId="0" fontId="7"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Border="1" applyAlignment="1">
      <alignment vertical="center" wrapText="1"/>
    </xf>
    <xf numFmtId="0" fontId="0" fillId="0" borderId="2" xfId="0" applyBorder="1" applyAlignment="1">
      <alignment vertical="center"/>
    </xf>
    <xf numFmtId="0" fontId="0" fillId="6" borderId="3" xfId="0" applyFill="1" applyBorder="1" applyAlignment="1">
      <alignment vertical="center"/>
    </xf>
    <xf numFmtId="0" fontId="9" fillId="0" borderId="2" xfId="0" applyFont="1" applyBorder="1" applyAlignment="1">
      <alignment vertical="center"/>
    </xf>
    <xf numFmtId="0" fontId="18" fillId="6" borderId="2" xfId="0" applyFont="1" applyFill="1" applyBorder="1" applyAlignment="1">
      <alignment vertical="center"/>
    </xf>
    <xf numFmtId="0" fontId="7" fillId="8" borderId="0" xfId="2" applyFont="1" applyFill="1"/>
    <xf numFmtId="0" fontId="19" fillId="8" borderId="0" xfId="2" applyFont="1" applyFill="1"/>
    <xf numFmtId="0" fontId="46" fillId="8" borderId="0" xfId="2" applyFont="1" applyFill="1"/>
    <xf numFmtId="0" fontId="47" fillId="8" borderId="0" xfId="2" applyFont="1" applyFill="1" applyAlignment="1">
      <alignment vertical="center" wrapText="1"/>
    </xf>
    <xf numFmtId="0" fontId="47" fillId="8" borderId="2" xfId="2" applyFont="1" applyFill="1" applyBorder="1" applyAlignment="1">
      <alignment horizontal="center" vertical="center" wrapText="1"/>
    </xf>
    <xf numFmtId="0" fontId="9" fillId="8" borderId="2" xfId="2" applyFont="1" applyFill="1" applyBorder="1" applyAlignment="1">
      <alignment horizontal="center" vertical="center" wrapText="1"/>
    </xf>
    <xf numFmtId="0" fontId="47" fillId="8" borderId="0" xfId="2" applyFont="1" applyFill="1" applyAlignment="1">
      <alignment horizontal="center" vertical="center" wrapText="1"/>
    </xf>
    <xf numFmtId="168" fontId="48" fillId="8" borderId="0" xfId="2" applyNumberFormat="1" applyFont="1" applyFill="1" applyAlignment="1">
      <alignment horizontal="right" vertical="center" wrapText="1"/>
    </xf>
    <xf numFmtId="0" fontId="11" fillId="8" borderId="0" xfId="16" applyFont="1" applyFill="1" applyAlignment="1">
      <alignment horizontal="center"/>
    </xf>
    <xf numFmtId="0" fontId="43" fillId="8" borderId="0" xfId="2" applyFont="1" applyFill="1"/>
    <xf numFmtId="168" fontId="19" fillId="8" borderId="0" xfId="2" applyNumberFormat="1" applyFont="1" applyFill="1"/>
    <xf numFmtId="168" fontId="7" fillId="8" borderId="0" xfId="2" applyNumberFormat="1" applyFont="1" applyFill="1"/>
    <xf numFmtId="0" fontId="7" fillId="8" borderId="0" xfId="2" applyFont="1" applyFill="1" applyAlignment="1">
      <alignment horizontal="left" vertical="center"/>
    </xf>
    <xf numFmtId="0" fontId="7" fillId="8" borderId="0" xfId="2" applyFont="1" applyFill="1" applyAlignment="1">
      <alignment horizontal="left" wrapText="1"/>
    </xf>
    <xf numFmtId="0" fontId="7" fillId="8" borderId="0" xfId="12" applyFont="1" applyFill="1" applyAlignment="1">
      <alignment horizontal="center" vertical="center" wrapText="1"/>
    </xf>
    <xf numFmtId="0" fontId="11" fillId="8" borderId="2" xfId="16" applyFont="1" applyFill="1" applyBorder="1" applyAlignment="1">
      <alignment horizontal="left"/>
    </xf>
    <xf numFmtId="0" fontId="9" fillId="8" borderId="2" xfId="2" applyFont="1" applyFill="1" applyBorder="1" applyAlignment="1">
      <alignment vertical="center" wrapText="1"/>
    </xf>
    <xf numFmtId="0" fontId="9" fillId="0" borderId="2" xfId="2" applyFont="1" applyBorder="1" applyAlignment="1">
      <alignment vertical="center" wrapText="1"/>
    </xf>
    <xf numFmtId="0" fontId="7" fillId="5" borderId="2" xfId="2" applyFont="1" applyFill="1" applyBorder="1" applyAlignment="1">
      <alignment horizontal="center" vertical="center" wrapText="1"/>
    </xf>
    <xf numFmtId="0" fontId="21" fillId="8" borderId="0" xfId="2" applyFont="1" applyFill="1" applyAlignment="1">
      <alignment horizontal="center"/>
    </xf>
    <xf numFmtId="0" fontId="50" fillId="8" borderId="0" xfId="2" applyFont="1" applyFill="1" applyAlignment="1">
      <alignment horizontal="left"/>
    </xf>
    <xf numFmtId="0" fontId="0" fillId="8" borderId="2" xfId="0" applyFill="1" applyBorder="1" applyAlignment="1">
      <alignment vertical="center" wrapText="1"/>
    </xf>
    <xf numFmtId="171" fontId="27" fillId="7" borderId="2" xfId="11" applyNumberFormat="1" applyFont="1" applyFill="1" applyBorder="1" applyAlignment="1">
      <alignment horizontal="center"/>
    </xf>
    <xf numFmtId="9" fontId="7" fillId="8" borderId="2" xfId="0" applyNumberFormat="1" applyFont="1" applyFill="1" applyBorder="1" applyAlignment="1">
      <alignment horizontal="center" vertical="center"/>
    </xf>
    <xf numFmtId="168" fontId="7" fillId="7" borderId="2" xfId="2" applyNumberFormat="1" applyFont="1" applyFill="1" applyBorder="1" applyAlignment="1">
      <alignment horizontal="center" vertical="center" wrapText="1"/>
    </xf>
    <xf numFmtId="168" fontId="9" fillId="7" borderId="2" xfId="2" applyNumberFormat="1" applyFont="1" applyFill="1" applyBorder="1" applyAlignment="1">
      <alignment horizontal="center" vertical="center" wrapText="1"/>
    </xf>
    <xf numFmtId="0" fontId="0" fillId="15" borderId="2" xfId="12" applyFont="1" applyFill="1" applyBorder="1" applyAlignment="1">
      <alignment vertical="center" wrapText="1"/>
    </xf>
    <xf numFmtId="0" fontId="51" fillId="8" borderId="0" xfId="12" applyFont="1" applyFill="1" applyAlignment="1">
      <alignment horizontal="left" vertical="center"/>
    </xf>
    <xf numFmtId="0" fontId="49" fillId="8" borderId="31" xfId="2" applyFont="1" applyFill="1" applyBorder="1" applyAlignment="1">
      <alignment horizontal="left"/>
    </xf>
    <xf numFmtId="0" fontId="50" fillId="8" borderId="31" xfId="12" applyFont="1" applyFill="1" applyBorder="1" applyAlignment="1">
      <alignment horizontal="left" vertical="center" wrapText="1"/>
    </xf>
    <xf numFmtId="0" fontId="49" fillId="8" borderId="31" xfId="2" applyFont="1" applyFill="1" applyBorder="1" applyAlignment="1">
      <alignment horizontal="left" wrapText="1"/>
    </xf>
    <xf numFmtId="2" fontId="18" fillId="5" borderId="2" xfId="1" applyNumberFormat="1" applyFont="1" applyFill="1" applyBorder="1" applyAlignment="1">
      <alignment horizontal="center" vertical="center"/>
    </xf>
    <xf numFmtId="0" fontId="9" fillId="0" borderId="0" xfId="0" applyFont="1"/>
    <xf numFmtId="0" fontId="44" fillId="4" borderId="0" xfId="12" applyFont="1" applyFill="1" applyAlignment="1">
      <alignment vertical="center"/>
    </xf>
    <xf numFmtId="0" fontId="18" fillId="4" borderId="0" xfId="12" applyFont="1" applyFill="1" applyAlignment="1">
      <alignment horizontal="left" vertical="center"/>
    </xf>
    <xf numFmtId="0" fontId="18" fillId="4" borderId="0" xfId="12" applyFont="1" applyFill="1" applyAlignment="1">
      <alignment horizontal="left" vertical="center" wrapText="1"/>
    </xf>
    <xf numFmtId="0" fontId="33" fillId="4" borderId="0" xfId="12" applyFont="1" applyFill="1" applyAlignment="1">
      <alignment horizontal="left" vertical="center" wrapText="1"/>
    </xf>
    <xf numFmtId="0" fontId="33" fillId="4" borderId="0" xfId="12" applyFont="1" applyFill="1" applyAlignment="1">
      <alignment vertical="center"/>
    </xf>
    <xf numFmtId="0" fontId="33" fillId="4" borderId="0" xfId="12" applyFont="1" applyFill="1" applyAlignment="1">
      <alignment vertical="center" wrapText="1"/>
    </xf>
    <xf numFmtId="0" fontId="9" fillId="8" borderId="0" xfId="2" applyFont="1" applyFill="1" applyAlignment="1">
      <alignment horizontal="left" vertical="center"/>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24" fillId="8" borderId="0" xfId="0" applyFont="1" applyFill="1" applyAlignment="1">
      <alignment horizontal="left"/>
    </xf>
    <xf numFmtId="0" fontId="52" fillId="8" borderId="2" xfId="20" applyFont="1" applyFill="1" applyBorder="1"/>
    <xf numFmtId="174" fontId="0" fillId="5" borderId="2" xfId="0" applyNumberFormat="1" applyFill="1" applyBorder="1" applyAlignment="1">
      <alignment horizontal="center"/>
    </xf>
    <xf numFmtId="0" fontId="53" fillId="8" borderId="2" xfId="2" applyFont="1" applyFill="1" applyBorder="1" applyAlignment="1">
      <alignment horizontal="center" vertical="center" wrapText="1"/>
    </xf>
    <xf numFmtId="168" fontId="54" fillId="7" borderId="2" xfId="2" applyNumberFormat="1" applyFont="1" applyFill="1" applyBorder="1" applyAlignment="1">
      <alignment horizontal="center" vertical="center" wrapText="1"/>
    </xf>
    <xf numFmtId="168" fontId="53" fillId="7" borderId="2" xfId="2" applyNumberFormat="1" applyFont="1" applyFill="1" applyBorder="1" applyAlignment="1">
      <alignment horizontal="center" vertical="center" wrapText="1"/>
    </xf>
    <xf numFmtId="168" fontId="48" fillId="8" borderId="0" xfId="0" applyNumberFormat="1" applyFont="1" applyFill="1" applyAlignment="1">
      <alignment horizontal="center" vertical="center"/>
    </xf>
    <xf numFmtId="175" fontId="0" fillId="5" borderId="2" xfId="0" applyNumberFormat="1" applyFill="1" applyBorder="1" applyAlignment="1">
      <alignment horizontal="center"/>
    </xf>
    <xf numFmtId="174" fontId="48" fillId="8" borderId="0" xfId="0" applyNumberFormat="1" applyFont="1" applyFill="1" applyAlignment="1">
      <alignment horizontal="center" vertical="center"/>
    </xf>
    <xf numFmtId="174" fontId="0" fillId="5" borderId="2" xfId="21" applyNumberFormat="1" applyFont="1" applyFill="1" applyBorder="1" applyAlignment="1">
      <alignment horizontal="center"/>
    </xf>
    <xf numFmtId="0" fontId="48" fillId="8" borderId="0" xfId="0" applyFont="1" applyFill="1" applyAlignment="1">
      <alignment horizontal="right" vertical="center"/>
    </xf>
    <xf numFmtId="0" fontId="18" fillId="4" borderId="0" xfId="0" applyFont="1" applyFill="1" applyAlignment="1">
      <alignment vertical="top" wrapText="1"/>
    </xf>
    <xf numFmtId="0" fontId="24" fillId="4" borderId="0" xfId="14" applyFont="1" applyFill="1" applyAlignment="1">
      <alignment horizontal="left"/>
    </xf>
    <xf numFmtId="0" fontId="35" fillId="5" borderId="10" xfId="18" applyFill="1" applyBorder="1" applyAlignment="1">
      <alignment wrapText="1"/>
    </xf>
    <xf numFmtId="0" fontId="35" fillId="5" borderId="11" xfId="18" applyFill="1" applyBorder="1" applyAlignment="1">
      <alignment wrapText="1"/>
    </xf>
    <xf numFmtId="0" fontId="35" fillId="5" borderId="9" xfId="18" applyFill="1" applyBorder="1" applyAlignment="1">
      <alignment wrapText="1"/>
    </xf>
    <xf numFmtId="0" fontId="35" fillId="5" borderId="17" xfId="18" applyFill="1" applyBorder="1" applyAlignment="1">
      <alignment wrapText="1"/>
    </xf>
    <xf numFmtId="171" fontId="35" fillId="5" borderId="17" xfId="18" applyNumberFormat="1" applyFill="1" applyBorder="1" applyAlignment="1">
      <alignment wrapText="1"/>
    </xf>
    <xf numFmtId="0" fontId="20" fillId="5" borderId="9" xfId="11" applyFill="1" applyBorder="1"/>
    <xf numFmtId="0" fontId="20" fillId="5" borderId="17" xfId="11" applyFill="1" applyBorder="1"/>
    <xf numFmtId="0" fontId="20" fillId="5" borderId="12" xfId="11" applyFill="1" applyBorder="1"/>
    <xf numFmtId="0" fontId="20" fillId="5" borderId="13" xfId="11" applyFill="1" applyBorder="1"/>
    <xf numFmtId="0" fontId="0" fillId="6" borderId="6" xfId="0" applyFill="1" applyBorder="1" applyAlignment="1">
      <alignment horizontal="left"/>
    </xf>
    <xf numFmtId="0" fontId="0" fillId="6" borderId="6" xfId="0" applyFill="1" applyBorder="1" applyAlignment="1">
      <alignment horizontal="center"/>
    </xf>
    <xf numFmtId="4" fontId="7" fillId="5" borderId="6" xfId="0" applyNumberFormat="1" applyFont="1" applyFill="1" applyBorder="1" applyAlignment="1">
      <alignment horizontal="center"/>
    </xf>
    <xf numFmtId="0" fontId="26" fillId="11" borderId="2" xfId="0" applyFont="1" applyFill="1" applyBorder="1" applyAlignment="1">
      <alignment horizontal="right" vertical="center" wrapText="1"/>
    </xf>
    <xf numFmtId="0" fontId="26" fillId="11" borderId="19" xfId="0" applyFont="1" applyFill="1" applyBorder="1" applyAlignment="1">
      <alignment horizontal="right" vertical="center" wrapText="1"/>
    </xf>
    <xf numFmtId="0" fontId="26" fillId="11" borderId="24" xfId="0" applyFont="1" applyFill="1" applyBorder="1" applyAlignment="1">
      <alignment horizontal="right" vertical="center" wrapText="1"/>
    </xf>
    <xf numFmtId="2" fontId="18" fillId="5" borderId="24" xfId="0" applyNumberFormat="1" applyFont="1" applyFill="1" applyBorder="1" applyAlignment="1">
      <alignment horizontal="center"/>
    </xf>
    <xf numFmtId="0" fontId="9" fillId="8" borderId="0" xfId="2" applyFont="1" applyFill="1" applyAlignment="1">
      <alignment vertical="center" wrapText="1"/>
    </xf>
    <xf numFmtId="2" fontId="7" fillId="8" borderId="0" xfId="0" applyNumberFormat="1" applyFont="1" applyFill="1"/>
    <xf numFmtId="0" fontId="32" fillId="18" borderId="2" xfId="0" applyFont="1" applyFill="1" applyBorder="1" applyAlignment="1">
      <alignment horizontal="center" vertical="center" wrapText="1"/>
    </xf>
    <xf numFmtId="169" fontId="32" fillId="0" borderId="33" xfId="13" applyNumberFormat="1" applyFont="1" applyBorder="1" applyAlignment="1">
      <alignment horizontal="left"/>
    </xf>
    <xf numFmtId="169" fontId="32" fillId="0" borderId="34" xfId="13" applyNumberFormat="1" applyFont="1" applyBorder="1" applyAlignment="1">
      <alignment horizontal="left"/>
    </xf>
    <xf numFmtId="169" fontId="32" fillId="0" borderId="35" xfId="13" applyNumberFormat="1" applyFont="1" applyBorder="1" applyAlignment="1">
      <alignment horizontal="left"/>
    </xf>
    <xf numFmtId="0" fontId="9" fillId="8" borderId="0" xfId="12" applyFont="1" applyFill="1" applyAlignment="1">
      <alignment horizontal="left"/>
    </xf>
    <xf numFmtId="0" fontId="9" fillId="20" borderId="8" xfId="12" applyFont="1" applyFill="1" applyBorder="1" applyAlignment="1">
      <alignment horizontal="left"/>
    </xf>
    <xf numFmtId="0" fontId="9" fillId="20" borderId="6" xfId="12" applyFont="1" applyFill="1" applyBorder="1" applyAlignment="1">
      <alignment horizontal="left"/>
    </xf>
    <xf numFmtId="0" fontId="0" fillId="20" borderId="7" xfId="12" applyFont="1" applyFill="1" applyBorder="1" applyAlignment="1">
      <alignment horizontal="left"/>
    </xf>
    <xf numFmtId="0" fontId="7" fillId="0" borderId="2" xfId="12" applyFont="1" applyBorder="1" applyAlignment="1">
      <alignment wrapText="1"/>
    </xf>
    <xf numFmtId="0" fontId="0" fillId="0" borderId="3" xfId="12" applyFont="1" applyBorder="1" applyAlignment="1">
      <alignment wrapText="1"/>
    </xf>
    <xf numFmtId="0" fontId="7" fillId="0" borderId="3" xfId="12" applyFont="1" applyBorder="1" applyAlignment="1">
      <alignment wrapText="1"/>
    </xf>
    <xf numFmtId="0" fontId="7" fillId="0" borderId="2" xfId="12" applyFont="1" applyBorder="1" applyAlignment="1">
      <alignment vertical="center" wrapText="1"/>
    </xf>
    <xf numFmtId="0" fontId="46" fillId="0" borderId="0" xfId="2" applyFont="1"/>
    <xf numFmtId="0" fontId="47" fillId="0" borderId="2" xfId="2" applyFont="1" applyBorder="1" applyAlignment="1">
      <alignment horizontal="center" vertical="center" wrapText="1"/>
    </xf>
    <xf numFmtId="0" fontId="9" fillId="0" borderId="2" xfId="2" applyFont="1" applyBorder="1" applyAlignment="1">
      <alignment horizontal="center" vertical="center" wrapText="1"/>
    </xf>
    <xf numFmtId="0" fontId="53" fillId="0" borderId="2" xfId="2" applyFont="1" applyBorder="1" applyAlignment="1">
      <alignment horizontal="center" vertical="center" wrapText="1"/>
    </xf>
    <xf numFmtId="0" fontId="11" fillId="0" borderId="2" xfId="16" applyFont="1" applyBorder="1" applyAlignment="1">
      <alignment horizontal="left"/>
    </xf>
    <xf numFmtId="168" fontId="9" fillId="8" borderId="0" xfId="2" applyNumberFormat="1" applyFont="1" applyFill="1" applyAlignment="1">
      <alignment horizontal="center" vertical="center" wrapText="1"/>
    </xf>
    <xf numFmtId="168" fontId="53" fillId="8" borderId="0" xfId="2" applyNumberFormat="1" applyFont="1" applyFill="1" applyAlignment="1">
      <alignment horizontal="center" vertical="center" wrapText="1"/>
    </xf>
    <xf numFmtId="0" fontId="41" fillId="0" borderId="3" xfId="0" applyFont="1" applyBorder="1"/>
    <xf numFmtId="0" fontId="38" fillId="0" borderId="0" xfId="0" applyFont="1"/>
    <xf numFmtId="0" fontId="29" fillId="8" borderId="0" xfId="0" applyFont="1" applyFill="1"/>
    <xf numFmtId="0" fontId="7" fillId="8" borderId="2" xfId="0" applyFont="1" applyFill="1" applyBorder="1"/>
    <xf numFmtId="0" fontId="0" fillId="8" borderId="2" xfId="0" applyFill="1" applyBorder="1" applyAlignment="1">
      <alignment horizontal="left"/>
    </xf>
    <xf numFmtId="0" fontId="7" fillId="6" borderId="5" xfId="0" applyFont="1" applyFill="1" applyBorder="1" applyAlignment="1">
      <alignment horizontal="center" vertical="center"/>
    </xf>
    <xf numFmtId="9" fontId="7" fillId="8" borderId="2" xfId="0" applyNumberFormat="1" applyFont="1" applyFill="1" applyBorder="1" applyAlignment="1">
      <alignment horizontal="left" vertical="center" wrapText="1"/>
    </xf>
    <xf numFmtId="49" fontId="7" fillId="6" borderId="2" xfId="0" applyNumberFormat="1" applyFont="1" applyFill="1" applyBorder="1" applyAlignment="1">
      <alignment horizontal="center" vertical="center"/>
    </xf>
    <xf numFmtId="0" fontId="0" fillId="6" borderId="6" xfId="0" applyFill="1" applyBorder="1" applyAlignment="1">
      <alignment horizontal="center" vertical="center"/>
    </xf>
    <xf numFmtId="0" fontId="0" fillId="21" borderId="0" xfId="0" applyFill="1"/>
    <xf numFmtId="0" fontId="18" fillId="21" borderId="0" xfId="12" applyFont="1" applyFill="1"/>
    <xf numFmtId="0" fontId="18" fillId="0" borderId="2" xfId="0" applyFont="1" applyBorder="1"/>
    <xf numFmtId="169" fontId="32" fillId="0" borderId="3" xfId="13" applyNumberFormat="1" applyFont="1" applyBorder="1" applyAlignment="1">
      <alignment horizontal="left"/>
    </xf>
    <xf numFmtId="170" fontId="7" fillId="8" borderId="0" xfId="0" applyNumberFormat="1" applyFont="1" applyFill="1" applyAlignment="1">
      <alignment horizontal="center" wrapText="1"/>
    </xf>
    <xf numFmtId="0" fontId="0" fillId="0" borderId="2" xfId="0" applyBorder="1" applyAlignment="1">
      <alignment horizontal="left" vertical="center"/>
    </xf>
    <xf numFmtId="169" fontId="18" fillId="8" borderId="2" xfId="16" applyNumberFormat="1" applyFont="1" applyFill="1" applyBorder="1" applyAlignment="1">
      <alignment horizontal="left"/>
    </xf>
    <xf numFmtId="173" fontId="27" fillId="5" borderId="14" xfId="1" applyNumberFormat="1" applyFont="1" applyFill="1" applyBorder="1" applyAlignment="1">
      <alignment horizontal="center" wrapText="1"/>
    </xf>
    <xf numFmtId="0" fontId="29" fillId="6" borderId="10" xfId="0" applyFont="1" applyFill="1" applyBorder="1"/>
    <xf numFmtId="0" fontId="29" fillId="6" borderId="15" xfId="0" applyFont="1" applyFill="1" applyBorder="1"/>
    <xf numFmtId="0" fontId="29" fillId="6" borderId="11" xfId="0" applyFont="1" applyFill="1" applyBorder="1"/>
    <xf numFmtId="0" fontId="31" fillId="6" borderId="12" xfId="0" applyFont="1" applyFill="1" applyBorder="1" applyAlignment="1">
      <alignment vertical="top" wrapText="1"/>
    </xf>
    <xf numFmtId="0" fontId="31" fillId="6" borderId="16" xfId="0" applyFont="1" applyFill="1" applyBorder="1" applyAlignment="1">
      <alignment vertical="top" wrapText="1"/>
    </xf>
    <xf numFmtId="0" fontId="31" fillId="6" borderId="13" xfId="0" applyFont="1" applyFill="1" applyBorder="1" applyAlignment="1">
      <alignment vertical="top" wrapText="1"/>
    </xf>
    <xf numFmtId="0" fontId="7" fillId="6" borderId="10"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8" borderId="0" xfId="0" applyFont="1" applyFill="1" applyAlignment="1">
      <alignment horizontal="right"/>
    </xf>
    <xf numFmtId="0" fontId="29" fillId="6" borderId="10" xfId="12" applyFont="1" applyFill="1" applyBorder="1"/>
    <xf numFmtId="0" fontId="29" fillId="6" borderId="15" xfId="12" applyFont="1" applyFill="1" applyBorder="1"/>
    <xf numFmtId="0" fontId="29" fillId="6" borderId="11" xfId="12" applyFont="1" applyFill="1" applyBorder="1"/>
    <xf numFmtId="0" fontId="31" fillId="6" borderId="16" xfId="12" applyFont="1" applyFill="1" applyBorder="1" applyAlignment="1">
      <alignment vertical="top" wrapText="1"/>
    </xf>
    <xf numFmtId="0" fontId="31" fillId="6" borderId="13" xfId="12" applyFont="1" applyFill="1" applyBorder="1" applyAlignment="1">
      <alignment vertical="top" wrapText="1"/>
    </xf>
    <xf numFmtId="49" fontId="18" fillId="6" borderId="2" xfId="0" applyNumberFormat="1" applyFont="1" applyFill="1" applyBorder="1" applyAlignment="1">
      <alignment horizontal="center" vertical="center"/>
    </xf>
    <xf numFmtId="0" fontId="28" fillId="22" borderId="2" xfId="0" applyFont="1" applyFill="1" applyBorder="1" applyAlignment="1">
      <alignment horizontal="center" vertical="center" wrapText="1"/>
    </xf>
    <xf numFmtId="0" fontId="28" fillId="22" borderId="0" xfId="0" applyFont="1" applyFill="1" applyAlignment="1">
      <alignment horizontal="center" vertical="center" wrapText="1"/>
    </xf>
    <xf numFmtId="169" fontId="32" fillId="0" borderId="2" xfId="13" applyNumberFormat="1" applyFont="1" applyBorder="1" applyAlignment="1">
      <alignment horizontal="left"/>
    </xf>
    <xf numFmtId="2" fontId="18" fillId="7" borderId="2" xfId="0" applyNumberFormat="1" applyFont="1" applyFill="1" applyBorder="1" applyAlignment="1">
      <alignment horizontal="center"/>
    </xf>
    <xf numFmtId="0" fontId="18" fillId="8" borderId="0" xfId="0" applyFont="1" applyFill="1" applyAlignment="1">
      <alignment horizontal="center" vertical="center"/>
    </xf>
    <xf numFmtId="169" fontId="32" fillId="8" borderId="0" xfId="13" applyNumberFormat="1" applyFont="1" applyFill="1" applyAlignment="1">
      <alignment horizontal="center" vertical="center"/>
    </xf>
    <xf numFmtId="0" fontId="26" fillId="23" borderId="0" xfId="0" applyFont="1" applyFill="1" applyAlignment="1">
      <alignment horizontal="right" vertical="center" wrapText="1"/>
    </xf>
    <xf numFmtId="0" fontId="19" fillId="8" borderId="0" xfId="0" applyFont="1" applyFill="1"/>
    <xf numFmtId="0" fontId="37" fillId="8" borderId="0" xfId="12" applyFont="1" applyFill="1" applyAlignment="1">
      <alignment horizontal="right"/>
    </xf>
    <xf numFmtId="0" fontId="7" fillId="6" borderId="2" xfId="0" applyFont="1" applyFill="1" applyBorder="1" applyAlignment="1">
      <alignment horizontal="right" vertical="center" wrapText="1"/>
    </xf>
    <xf numFmtId="0" fontId="29" fillId="6" borderId="19" xfId="0" applyFont="1" applyFill="1" applyBorder="1"/>
    <xf numFmtId="0" fontId="29" fillId="6" borderId="32" xfId="0" applyFont="1" applyFill="1" applyBorder="1"/>
    <xf numFmtId="0" fontId="29" fillId="6" borderId="20" xfId="0" applyFont="1" applyFill="1" applyBorder="1"/>
    <xf numFmtId="0" fontId="31" fillId="6" borderId="2" xfId="0" applyFont="1" applyFill="1" applyBorder="1" applyAlignment="1">
      <alignment vertical="top" wrapText="1"/>
    </xf>
    <xf numFmtId="0" fontId="31" fillId="6" borderId="3" xfId="0" applyFont="1" applyFill="1" applyBorder="1" applyAlignment="1">
      <alignment vertical="top" wrapText="1"/>
    </xf>
    <xf numFmtId="0" fontId="31" fillId="6" borderId="22" xfId="0" applyFont="1" applyFill="1" applyBorder="1" applyAlignment="1">
      <alignment vertical="top" wrapText="1"/>
    </xf>
    <xf numFmtId="0" fontId="33" fillId="8" borderId="37" xfId="12" applyFont="1" applyFill="1" applyBorder="1"/>
    <xf numFmtId="0" fontId="31" fillId="6" borderId="12" xfId="12" applyFont="1" applyFill="1" applyBorder="1" applyAlignment="1">
      <alignment vertical="top"/>
    </xf>
    <xf numFmtId="0" fontId="31" fillId="6" borderId="16" xfId="12" applyFont="1" applyFill="1" applyBorder="1" applyAlignment="1">
      <alignment vertical="top"/>
    </xf>
    <xf numFmtId="0" fontId="31" fillId="6" borderId="16" xfId="0" applyFont="1" applyFill="1" applyBorder="1" applyAlignment="1">
      <alignment vertical="top"/>
    </xf>
    <xf numFmtId="0" fontId="31" fillId="6" borderId="13" xfId="0" applyFont="1" applyFill="1" applyBorder="1" applyAlignment="1">
      <alignment vertical="top"/>
    </xf>
    <xf numFmtId="0" fontId="13" fillId="6" borderId="15" xfId="0" applyFont="1" applyFill="1" applyBorder="1"/>
    <xf numFmtId="0" fontId="13" fillId="6" borderId="11" xfId="0" applyFont="1" applyFill="1" applyBorder="1"/>
    <xf numFmtId="0" fontId="15" fillId="6" borderId="16" xfId="0" applyFont="1" applyFill="1" applyBorder="1" applyAlignment="1">
      <alignment vertical="top"/>
    </xf>
    <xf numFmtId="0" fontId="15" fillId="6" borderId="13" xfId="0" applyFont="1" applyFill="1" applyBorder="1" applyAlignment="1">
      <alignment vertical="top"/>
    </xf>
    <xf numFmtId="2" fontId="33" fillId="8" borderId="0" xfId="12" applyNumberFormat="1" applyFont="1" applyFill="1"/>
    <xf numFmtId="0" fontId="6" fillId="8" borderId="2" xfId="0" quotePrefix="1" applyFont="1" applyFill="1" applyBorder="1" applyAlignment="1">
      <alignment horizontal="left" wrapText="1"/>
    </xf>
    <xf numFmtId="0" fontId="6" fillId="8" borderId="0" xfId="0" applyFont="1" applyFill="1" applyAlignment="1">
      <alignment horizontal="center"/>
    </xf>
    <xf numFmtId="0" fontId="6" fillId="8" borderId="0" xfId="0" applyFont="1" applyFill="1"/>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applyFont="1" applyFill="1" applyBorder="1"/>
    <xf numFmtId="14" fontId="6" fillId="8" borderId="2" xfId="20" applyNumberFormat="1" applyFont="1" applyFill="1" applyBorder="1" applyAlignment="1">
      <alignment horizontal="left"/>
    </xf>
    <xf numFmtId="0" fontId="6" fillId="8" borderId="2" xfId="20" quotePrefix="1" applyFont="1" applyFill="1" applyBorder="1" applyAlignment="1">
      <alignment wrapText="1"/>
    </xf>
    <xf numFmtId="0" fontId="6" fillId="8" borderId="2" xfId="0" applyFont="1" applyFill="1" applyBorder="1"/>
    <xf numFmtId="0" fontId="6" fillId="8" borderId="2" xfId="0" quotePrefix="1" applyFont="1" applyFill="1" applyBorder="1"/>
    <xf numFmtId="0" fontId="6" fillId="8" borderId="2" xfId="0" applyFont="1" applyFill="1" applyBorder="1" applyAlignment="1">
      <alignment horizontal="left" vertical="center"/>
    </xf>
    <xf numFmtId="14" fontId="6" fillId="8" borderId="2" xfId="0" applyNumberFormat="1" applyFont="1" applyFill="1" applyBorder="1" applyAlignment="1">
      <alignment horizontal="left" vertical="center"/>
    </xf>
    <xf numFmtId="0" fontId="6" fillId="8" borderId="2" xfId="0" quotePrefix="1" applyFont="1" applyFill="1" applyBorder="1" applyAlignment="1">
      <alignment wrapText="1"/>
    </xf>
    <xf numFmtId="0" fontId="6" fillId="0" borderId="0" xfId="0" applyFont="1"/>
    <xf numFmtId="0" fontId="18" fillId="6" borderId="2" xfId="0" applyFont="1" applyFill="1" applyBorder="1" applyAlignment="1">
      <alignment horizontal="center" vertical="center" wrapText="1"/>
    </xf>
    <xf numFmtId="0" fontId="5" fillId="8" borderId="2" xfId="0" quotePrefix="1" applyFont="1" applyFill="1" applyBorder="1" applyAlignment="1">
      <alignment horizontal="left" wrapText="1"/>
    </xf>
    <xf numFmtId="0" fontId="4" fillId="8" borderId="2" xfId="0" applyFont="1" applyFill="1" applyBorder="1" applyAlignment="1">
      <alignment horizontal="left" vertical="center"/>
    </xf>
    <xf numFmtId="0" fontId="0" fillId="0" borderId="0" xfId="0"/>
    <xf numFmtId="0" fontId="0" fillId="8" borderId="0" xfId="0" applyFill="1"/>
    <xf numFmtId="0" fontId="18" fillId="8" borderId="0" xfId="0" applyFont="1" applyFill="1"/>
    <xf numFmtId="0" fontId="23" fillId="8" borderId="0" xfId="0" applyFont="1" applyFill="1"/>
    <xf numFmtId="0" fontId="2" fillId="8" borderId="2" xfId="0" quotePrefix="1" applyFont="1" applyFill="1" applyBorder="1" applyAlignment="1">
      <alignment horizontal="left" wrapText="1"/>
    </xf>
    <xf numFmtId="168" fontId="13" fillId="7" borderId="2" xfId="2" applyNumberFormat="1" applyFont="1" applyFill="1" applyBorder="1" applyAlignment="1">
      <alignment horizontal="center" vertical="center" wrapText="1"/>
    </xf>
    <xf numFmtId="0" fontId="1" fillId="8" borderId="2" xfId="20" quotePrefix="1" applyFont="1" applyFill="1" applyBorder="1" applyAlignment="1">
      <alignment vertical="center" wrapText="1"/>
    </xf>
    <xf numFmtId="0" fontId="236" fillId="0" borderId="0" xfId="0" applyFont="1" applyAlignment="1">
      <alignment horizontal="left" vertical="top" wrapText="1"/>
    </xf>
    <xf numFmtId="0" fontId="23" fillId="16" borderId="3" xfId="12" applyFont="1" applyFill="1" applyBorder="1" applyAlignment="1">
      <alignment horizontal="left" wrapText="1"/>
    </xf>
    <xf numFmtId="0" fontId="23" fillId="16" borderId="4" xfId="12" applyFont="1" applyFill="1" applyBorder="1" applyAlignment="1">
      <alignment horizontal="left" wrapText="1"/>
    </xf>
    <xf numFmtId="0" fontId="23" fillId="16" borderId="5" xfId="12" applyFont="1" applyFill="1" applyBorder="1" applyAlignment="1">
      <alignment horizontal="left" wrapText="1"/>
    </xf>
    <xf numFmtId="0" fontId="9" fillId="20" borderId="6" xfId="12" applyFont="1" applyFill="1" applyBorder="1" applyAlignment="1">
      <alignment horizontal="left" wrapText="1"/>
    </xf>
    <xf numFmtId="0" fontId="9" fillId="20" borderId="7" xfId="12" applyFont="1" applyFill="1" applyBorder="1" applyAlignment="1">
      <alignment horizontal="left"/>
    </xf>
    <xf numFmtId="0" fontId="9" fillId="20" borderId="8" xfId="12" applyFont="1" applyFill="1" applyBorder="1" applyAlignment="1">
      <alignment horizontal="left"/>
    </xf>
    <xf numFmtId="0" fontId="9" fillId="19" borderId="6" xfId="12" applyFont="1" applyFill="1" applyBorder="1" applyAlignment="1">
      <alignment horizontal="center" vertical="center" wrapText="1"/>
    </xf>
    <xf numFmtId="0" fontId="9" fillId="19" borderId="7" xfId="12" applyFont="1" applyFill="1" applyBorder="1" applyAlignment="1">
      <alignment horizontal="center" vertical="center" wrapText="1"/>
    </xf>
    <xf numFmtId="0" fontId="9"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9" fillId="7" borderId="10" xfId="12" applyFont="1" applyFill="1" applyBorder="1" applyAlignment="1">
      <alignment horizontal="left" vertical="center" wrapText="1"/>
    </xf>
    <xf numFmtId="0" fontId="9" fillId="7" borderId="15" xfId="12" applyFont="1" applyFill="1" applyBorder="1" applyAlignment="1">
      <alignment horizontal="left" vertical="center" wrapText="1"/>
    </xf>
    <xf numFmtId="0" fontId="9" fillId="7" borderId="11" xfId="12" applyFont="1" applyFill="1" applyBorder="1" applyAlignment="1">
      <alignment horizontal="left" vertical="center" wrapText="1"/>
    </xf>
    <xf numFmtId="0" fontId="9" fillId="7" borderId="9" xfId="12" applyFont="1" applyFill="1" applyBorder="1" applyAlignment="1">
      <alignment horizontal="left" vertical="center" wrapText="1"/>
    </xf>
    <xf numFmtId="0" fontId="9" fillId="7" borderId="0" xfId="12" applyFont="1" applyFill="1" applyAlignment="1">
      <alignment horizontal="left" vertical="center" wrapText="1"/>
    </xf>
    <xf numFmtId="0" fontId="9" fillId="7" borderId="17" xfId="12" applyFont="1" applyFill="1" applyBorder="1" applyAlignment="1">
      <alignment horizontal="left" vertical="center" wrapText="1"/>
    </xf>
    <xf numFmtId="0" fontId="9" fillId="7" borderId="12" xfId="12" applyFont="1" applyFill="1" applyBorder="1" applyAlignment="1">
      <alignment horizontal="left" vertical="center" wrapText="1"/>
    </xf>
    <xf numFmtId="0" fontId="9" fillId="7" borderId="16" xfId="12" applyFont="1" applyFill="1" applyBorder="1" applyAlignment="1">
      <alignment horizontal="left" vertical="center" wrapText="1"/>
    </xf>
    <xf numFmtId="0" fontId="9" fillId="7" borderId="13" xfId="12" applyFont="1" applyFill="1" applyBorder="1" applyAlignment="1">
      <alignment horizontal="left" vertical="center" wrapText="1"/>
    </xf>
    <xf numFmtId="0" fontId="0" fillId="8" borderId="0" xfId="12" applyFont="1" applyFill="1" applyAlignment="1">
      <alignment horizontal="left" wrapText="1"/>
    </xf>
    <xf numFmtId="0" fontId="7" fillId="8" borderId="0" xfId="12" applyFont="1" applyFill="1" applyAlignment="1">
      <alignment horizontal="left" wrapText="1"/>
    </xf>
    <xf numFmtId="0" fontId="0" fillId="0" borderId="0" xfId="12" applyFont="1" applyAlignment="1">
      <alignment horizontal="left" wrapText="1"/>
    </xf>
    <xf numFmtId="0" fontId="7" fillId="0" borderId="0" xfId="12" applyFont="1" applyAlignment="1">
      <alignment horizontal="left" wrapText="1"/>
    </xf>
    <xf numFmtId="0" fontId="0" fillId="8" borderId="0" xfId="0" applyFill="1" applyAlignment="1">
      <alignment horizontal="left" wrapText="1"/>
    </xf>
    <xf numFmtId="0" fontId="7" fillId="8" borderId="0" xfId="0" applyFont="1" applyFill="1" applyAlignment="1">
      <alignment horizontal="left" wrapText="1"/>
    </xf>
    <xf numFmtId="0" fontId="9" fillId="20" borderId="7" xfId="12" applyFont="1" applyFill="1" applyBorder="1" applyAlignment="1">
      <alignment horizontal="left" wrapText="1"/>
    </xf>
    <xf numFmtId="0" fontId="9" fillId="20" borderId="8" xfId="12" applyFont="1" applyFill="1" applyBorder="1" applyAlignment="1">
      <alignment horizontal="left" wrapText="1"/>
    </xf>
    <xf numFmtId="0" fontId="7" fillId="0" borderId="0" xfId="12" applyFont="1" applyAlignment="1">
      <alignment horizontal="center"/>
    </xf>
    <xf numFmtId="0" fontId="9" fillId="0" borderId="2" xfId="2" applyFont="1" applyBorder="1" applyAlignment="1">
      <alignment vertical="center" wrapText="1"/>
    </xf>
    <xf numFmtId="0" fontId="47" fillId="0" borderId="2" xfId="2" applyFont="1" applyBorder="1" applyAlignment="1">
      <alignment horizontal="center" vertical="center" wrapText="1"/>
    </xf>
    <xf numFmtId="0" fontId="9" fillId="0" borderId="2" xfId="2" applyFont="1" applyBorder="1" applyAlignment="1">
      <alignment horizontal="center" vertical="center" wrapText="1"/>
    </xf>
    <xf numFmtId="0" fontId="53" fillId="0" borderId="2" xfId="2" applyFont="1" applyBorder="1" applyAlignment="1">
      <alignment horizontal="center" vertical="center" wrapText="1"/>
    </xf>
    <xf numFmtId="0" fontId="18" fillId="4" borderId="0" xfId="12" applyFont="1" applyFill="1" applyAlignment="1">
      <alignment horizontal="left" wrapText="1"/>
    </xf>
    <xf numFmtId="0" fontId="53" fillId="8" borderId="2" xfId="2" applyFont="1" applyFill="1" applyBorder="1" applyAlignment="1">
      <alignment horizontal="center" vertical="center" wrapText="1"/>
    </xf>
    <xf numFmtId="0" fontId="9" fillId="8" borderId="2" xfId="2" applyFont="1" applyFill="1" applyBorder="1" applyAlignment="1">
      <alignment vertical="center" wrapText="1"/>
    </xf>
    <xf numFmtId="0" fontId="47" fillId="8" borderId="2" xfId="2" applyFont="1" applyFill="1" applyBorder="1" applyAlignment="1">
      <alignment horizontal="center" vertical="center" wrapText="1"/>
    </xf>
    <xf numFmtId="0" fontId="9" fillId="8" borderId="2" xfId="2" applyFont="1" applyFill="1" applyBorder="1" applyAlignment="1">
      <alignment horizontal="center" vertical="center" wrapText="1"/>
    </xf>
    <xf numFmtId="0" fontId="27" fillId="12" borderId="2" xfId="12" applyFont="1" applyFill="1" applyBorder="1" applyAlignment="1">
      <alignment vertical="center" wrapText="1"/>
    </xf>
    <xf numFmtId="0" fontId="29" fillId="6" borderId="10" xfId="12" applyFont="1" applyFill="1" applyBorder="1" applyAlignment="1">
      <alignment horizontal="left"/>
    </xf>
    <xf numFmtId="0" fontId="30" fillId="6" borderId="15" xfId="12" applyFont="1" applyFill="1" applyBorder="1" applyAlignment="1">
      <alignment horizontal="left"/>
    </xf>
    <xf numFmtId="0" fontId="30" fillId="6" borderId="11" xfId="12" applyFont="1" applyFill="1" applyBorder="1" applyAlignment="1">
      <alignment horizontal="left"/>
    </xf>
    <xf numFmtId="0" fontId="31" fillId="6" borderId="12" xfId="12" applyFont="1" applyFill="1" applyBorder="1" applyAlignment="1">
      <alignment horizontal="left" vertical="top" wrapText="1"/>
    </xf>
    <xf numFmtId="0" fontId="31" fillId="6" borderId="16" xfId="12" applyFont="1" applyFill="1" applyBorder="1" applyAlignment="1">
      <alignment horizontal="left" vertical="top" wrapText="1"/>
    </xf>
    <xf numFmtId="0" fontId="31" fillId="6" borderId="13" xfId="12" applyFont="1" applyFill="1" applyBorder="1" applyAlignment="1">
      <alignment horizontal="left" vertical="top" wrapText="1"/>
    </xf>
    <xf numFmtId="0" fontId="27" fillId="6" borderId="3" xfId="16" applyFont="1" applyFill="1" applyBorder="1" applyAlignment="1">
      <alignment horizontal="left" vertical="center"/>
    </xf>
    <xf numFmtId="0" fontId="18" fillId="6" borderId="6" xfId="12" applyFont="1" applyFill="1" applyBorder="1" applyAlignment="1">
      <alignment horizontal="center"/>
    </xf>
    <xf numFmtId="0" fontId="18" fillId="6" borderId="7" xfId="12" applyFont="1" applyFill="1" applyBorder="1" applyAlignment="1">
      <alignment horizontal="center"/>
    </xf>
    <xf numFmtId="0" fontId="18" fillId="6" borderId="2" xfId="0" applyFont="1" applyFill="1" applyBorder="1" applyAlignment="1">
      <alignment horizontal="center" vertical="center"/>
    </xf>
    <xf numFmtId="0" fontId="18" fillId="0" borderId="2" xfId="0" applyFont="1" applyBorder="1" applyAlignment="1">
      <alignment horizontal="left" vertical="center"/>
    </xf>
    <xf numFmtId="0" fontId="18" fillId="0" borderId="2" xfId="0" applyFont="1" applyBorder="1" applyAlignment="1">
      <alignment horizontal="left" vertical="center" wrapText="1"/>
    </xf>
    <xf numFmtId="0" fontId="29" fillId="6" borderId="10" xfId="0" applyFont="1" applyFill="1" applyBorder="1" applyAlignment="1">
      <alignment horizontal="left"/>
    </xf>
    <xf numFmtId="0" fontId="30" fillId="6" borderId="15" xfId="0" applyFont="1" applyFill="1" applyBorder="1" applyAlignment="1">
      <alignment horizontal="left"/>
    </xf>
    <xf numFmtId="0" fontId="30" fillId="6" borderId="11" xfId="0" applyFont="1" applyFill="1" applyBorder="1" applyAlignment="1">
      <alignment horizontal="left"/>
    </xf>
    <xf numFmtId="169" fontId="32" fillId="0" borderId="2" xfId="13" applyNumberFormat="1" applyFont="1" applyBorder="1" applyAlignment="1">
      <alignment horizontal="center" vertical="center" wrapText="1"/>
    </xf>
    <xf numFmtId="0" fontId="18" fillId="0" borderId="2" xfId="0" applyFont="1" applyBorder="1" applyAlignment="1">
      <alignment horizont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6" borderId="3" xfId="0" applyFont="1" applyFill="1" applyBorder="1" applyAlignment="1">
      <alignment horizontal="left" vertical="center"/>
    </xf>
    <xf numFmtId="0" fontId="18" fillId="6" borderId="4" xfId="0" applyFont="1" applyFill="1" applyBorder="1" applyAlignment="1">
      <alignment horizontal="left" vertical="center"/>
    </xf>
    <xf numFmtId="0" fontId="18" fillId="6" borderId="5" xfId="0" applyFont="1" applyFill="1" applyBorder="1" applyAlignment="1">
      <alignment horizontal="left" vertical="center"/>
    </xf>
    <xf numFmtId="0" fontId="18" fillId="6" borderId="2"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27" fillId="6" borderId="2" xfId="15" applyFont="1" applyFill="1" applyBorder="1" applyAlignment="1">
      <alignment horizontal="left" vertical="center" wrapText="1"/>
    </xf>
    <xf numFmtId="0" fontId="18" fillId="6" borderId="6" xfId="0" applyFont="1" applyFill="1" applyBorder="1" applyAlignment="1">
      <alignment horizontal="left" vertical="center" wrapText="1"/>
    </xf>
    <xf numFmtId="0" fontId="18" fillId="6" borderId="7" xfId="0" applyFont="1" applyFill="1" applyBorder="1" applyAlignment="1">
      <alignment horizontal="left" vertical="center" wrapText="1"/>
    </xf>
    <xf numFmtId="0" fontId="18" fillId="6" borderId="8" xfId="0"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0" borderId="2" xfId="0" applyFont="1" applyBorder="1" applyAlignment="1">
      <alignment horizontal="center" vertical="center"/>
    </xf>
    <xf numFmtId="0" fontId="18" fillId="4" borderId="0" xfId="0" applyFont="1" applyFill="1" applyAlignment="1">
      <alignment horizontal="left" vertical="top" wrapText="1"/>
    </xf>
    <xf numFmtId="0" fontId="31" fillId="6" borderId="12" xfId="15" applyFont="1" applyFill="1" applyBorder="1" applyAlignment="1">
      <alignment horizontal="left" vertical="top" wrapText="1"/>
    </xf>
    <xf numFmtId="0" fontId="31" fillId="6" borderId="16" xfId="15" applyFont="1" applyFill="1" applyBorder="1" applyAlignment="1">
      <alignment horizontal="left" vertical="top" wrapText="1"/>
    </xf>
    <xf numFmtId="0" fontId="31" fillId="6" borderId="13" xfId="15" applyFont="1" applyFill="1" applyBorder="1" applyAlignment="1">
      <alignment horizontal="left" vertical="top" wrapText="1"/>
    </xf>
    <xf numFmtId="0" fontId="28" fillId="22" borderId="3" xfId="0" applyFont="1" applyFill="1" applyBorder="1" applyAlignment="1">
      <alignment horizontal="left" vertical="center" wrapText="1"/>
    </xf>
    <xf numFmtId="0" fontId="28" fillId="22" borderId="4" xfId="0" applyFont="1" applyFill="1" applyBorder="1" applyAlignment="1">
      <alignment horizontal="left" vertical="center" wrapText="1"/>
    </xf>
    <xf numFmtId="0" fontId="28" fillId="22" borderId="5" xfId="0" applyFont="1" applyFill="1" applyBorder="1" applyAlignment="1">
      <alignment horizontal="left" vertical="center" wrapText="1"/>
    </xf>
    <xf numFmtId="169" fontId="32" fillId="0" borderId="2" xfId="13" applyNumberFormat="1" applyFont="1" applyBorder="1" applyAlignment="1">
      <alignment horizontal="center" vertical="center"/>
    </xf>
    <xf numFmtId="0" fontId="0" fillId="4" borderId="0" xfId="14" applyFont="1" applyFill="1" applyAlignment="1">
      <alignment horizontal="left" vertical="top" wrapText="1"/>
    </xf>
    <xf numFmtId="0" fontId="7" fillId="6" borderId="2" xfId="14" applyFill="1" applyBorder="1" applyAlignment="1">
      <alignment horizontal="left" vertical="center" wrapText="1"/>
    </xf>
    <xf numFmtId="0" fontId="11" fillId="6" borderId="2" xfId="15" applyFont="1" applyFill="1" applyBorder="1" applyAlignment="1">
      <alignment horizontal="left" vertical="center" wrapText="1"/>
    </xf>
    <xf numFmtId="0" fontId="7" fillId="6" borderId="2" xfId="14" applyFill="1" applyBorder="1" applyAlignment="1">
      <alignment horizontal="left" vertical="center"/>
    </xf>
    <xf numFmtId="0" fontId="7" fillId="6" borderId="2" xfId="14" applyFill="1" applyBorder="1" applyAlignment="1">
      <alignment horizontal="center"/>
    </xf>
    <xf numFmtId="0" fontId="13" fillId="6" borderId="10" xfId="14" applyFont="1" applyFill="1" applyBorder="1" applyAlignment="1">
      <alignment horizontal="left"/>
    </xf>
    <xf numFmtId="0" fontId="25" fillId="6" borderId="15" xfId="14" applyFont="1" applyFill="1" applyBorder="1" applyAlignment="1">
      <alignment horizontal="left"/>
    </xf>
    <xf numFmtId="0" fontId="25" fillId="6" borderId="11" xfId="14" applyFont="1" applyFill="1" applyBorder="1" applyAlignment="1">
      <alignment horizontal="left"/>
    </xf>
    <xf numFmtId="0" fontId="0" fillId="0" borderId="2" xfId="14" applyFont="1" applyBorder="1" applyAlignment="1">
      <alignment horizontal="left" vertical="center" wrapText="1"/>
    </xf>
    <xf numFmtId="0" fontId="7" fillId="0" borderId="2" xfId="14" applyBorder="1" applyAlignment="1">
      <alignment horizontal="left" vertical="center" wrapText="1"/>
    </xf>
    <xf numFmtId="0" fontId="7" fillId="0" borderId="2" xfId="14" applyBorder="1" applyAlignment="1">
      <alignment horizontal="left" vertical="center"/>
    </xf>
    <xf numFmtId="0" fontId="7" fillId="0" borderId="2" xfId="14" applyBorder="1" applyAlignment="1">
      <alignment horizontal="center" vertical="center"/>
    </xf>
    <xf numFmtId="0" fontId="0" fillId="0" borderId="6" xfId="14" applyFont="1" applyBorder="1" applyAlignment="1">
      <alignment horizontal="left" vertical="center" wrapText="1"/>
    </xf>
    <xf numFmtId="0" fontId="7" fillId="0" borderId="7" xfId="14" applyBorder="1" applyAlignment="1">
      <alignment horizontal="left" vertical="center" wrapText="1"/>
    </xf>
    <xf numFmtId="0" fontId="7" fillId="0" borderId="8" xfId="14" applyBorder="1" applyAlignment="1">
      <alignment horizontal="left" vertical="center" wrapText="1"/>
    </xf>
    <xf numFmtId="0" fontId="18" fillId="0" borderId="2" xfId="14" applyFont="1" applyBorder="1" applyAlignment="1">
      <alignment horizontal="center" vertical="center"/>
    </xf>
    <xf numFmtId="0" fontId="7" fillId="6" borderId="3" xfId="14" applyFill="1" applyBorder="1" applyAlignment="1">
      <alignment horizontal="left" vertical="center"/>
    </xf>
    <xf numFmtId="0" fontId="7" fillId="6" borderId="5" xfId="14" applyFill="1" applyBorder="1" applyAlignment="1">
      <alignment horizontal="left" vertical="center"/>
    </xf>
    <xf numFmtId="0" fontId="18" fillId="0" borderId="22" xfId="0" applyFont="1" applyBorder="1" applyAlignment="1">
      <alignment horizontal="center" vertical="center" wrapText="1"/>
    </xf>
    <xf numFmtId="0" fontId="18" fillId="0" borderId="19" xfId="0" applyFont="1" applyBorder="1" applyAlignment="1">
      <alignment horizontal="left" vertical="center" wrapText="1"/>
    </xf>
    <xf numFmtId="0" fontId="18" fillId="0" borderId="19"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36"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21" xfId="0" applyFont="1" applyBorder="1" applyAlignment="1">
      <alignment horizontal="left" vertical="center" wrapText="1"/>
    </xf>
    <xf numFmtId="0" fontId="18" fillId="0" borderId="18"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6" borderId="19"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24" fillId="4" borderId="0" xfId="0" applyFont="1" applyFill="1" applyAlignment="1">
      <alignment horizontal="left"/>
    </xf>
    <xf numFmtId="0" fontId="18" fillId="6" borderId="18" xfId="0" applyFont="1" applyFill="1" applyBorder="1" applyAlignment="1">
      <alignment horizontal="left" vertical="center" wrapText="1"/>
    </xf>
    <xf numFmtId="0" fontId="18" fillId="6" borderId="21" xfId="0" applyFont="1" applyFill="1" applyBorder="1" applyAlignment="1">
      <alignment horizontal="left" vertical="center" wrapText="1"/>
    </xf>
    <xf numFmtId="0" fontId="18" fillId="6" borderId="26" xfId="0" applyFont="1" applyFill="1" applyBorder="1" applyAlignment="1">
      <alignment horizontal="left" vertical="center" wrapText="1"/>
    </xf>
    <xf numFmtId="0" fontId="27" fillId="6" borderId="19" xfId="15" applyFont="1" applyFill="1" applyBorder="1" applyAlignment="1">
      <alignment horizontal="left" vertical="center" wrapText="1"/>
    </xf>
    <xf numFmtId="0" fontId="27" fillId="6" borderId="6" xfId="15" applyFont="1" applyFill="1" applyBorder="1" applyAlignment="1">
      <alignment horizontal="left" vertical="center" wrapText="1"/>
    </xf>
    <xf numFmtId="0" fontId="18" fillId="6" borderId="19" xfId="0" applyFont="1" applyFill="1" applyBorder="1" applyAlignment="1">
      <alignment horizontal="left" vertical="center" wrapText="1"/>
    </xf>
    <xf numFmtId="0" fontId="18" fillId="6" borderId="19" xfId="0" applyFont="1" applyFill="1" applyBorder="1" applyAlignment="1">
      <alignment horizontal="center" vertical="center"/>
    </xf>
    <xf numFmtId="0" fontId="29" fillId="6" borderId="19" xfId="0" applyFont="1" applyFill="1" applyBorder="1" applyAlignment="1">
      <alignment horizontal="left"/>
    </xf>
    <xf numFmtId="0" fontId="30" fillId="6" borderId="19" xfId="0" applyFont="1" applyFill="1" applyBorder="1" applyAlignment="1">
      <alignment horizontal="left"/>
    </xf>
    <xf numFmtId="0" fontId="31" fillId="6" borderId="2" xfId="12" applyFont="1" applyFill="1" applyBorder="1" applyAlignment="1">
      <alignment horizontal="left" vertical="top" wrapText="1"/>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9" fontId="32" fillId="0" borderId="5" xfId="13" applyNumberFormat="1" applyFont="1" applyBorder="1" applyAlignment="1">
      <alignment horizontal="center" vertical="center" wrapText="1"/>
    </xf>
    <xf numFmtId="169" fontId="32" fillId="0" borderId="27" xfId="13" applyNumberFormat="1" applyFont="1" applyBorder="1" applyAlignment="1">
      <alignment horizontal="center" vertical="center" wrapText="1"/>
    </xf>
    <xf numFmtId="0" fontId="18" fillId="0" borderId="24" xfId="0" applyFont="1" applyBorder="1" applyAlignment="1">
      <alignment horizontal="center"/>
    </xf>
    <xf numFmtId="0" fontId="18" fillId="0" borderId="24" xfId="0" applyFont="1" applyBorder="1" applyAlignment="1">
      <alignment horizontal="left" vertical="center" wrapText="1"/>
    </xf>
    <xf numFmtId="0" fontId="0" fillId="4" borderId="0" xfId="14" applyFont="1" applyFill="1" applyAlignment="1">
      <alignment horizontal="left" wrapText="1"/>
    </xf>
    <xf numFmtId="0" fontId="7" fillId="4" borderId="0" xfId="14" applyFill="1" applyAlignment="1">
      <alignment horizontal="left" wrapText="1"/>
    </xf>
    <xf numFmtId="0" fontId="0" fillId="6" borderId="2" xfId="0" applyFill="1" applyBorder="1" applyAlignment="1">
      <alignment horizontal="left" vertical="center" wrapText="1"/>
    </xf>
    <xf numFmtId="0" fontId="11" fillId="6" borderId="2" xfId="12" applyFont="1" applyFill="1" applyBorder="1" applyAlignment="1">
      <alignment horizontal="left" vertical="center" wrapText="1"/>
    </xf>
    <xf numFmtId="0" fontId="0" fillId="6" borderId="2" xfId="0" applyFill="1" applyBorder="1" applyAlignment="1">
      <alignment horizontal="left" vertical="center"/>
    </xf>
    <xf numFmtId="0" fontId="0" fillId="6" borderId="2" xfId="0" applyFill="1" applyBorder="1" applyAlignment="1">
      <alignment horizont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 xfId="0" applyBorder="1" applyAlignment="1">
      <alignment horizontal="left" vertical="center"/>
    </xf>
    <xf numFmtId="0" fontId="29" fillId="6" borderId="15" xfId="0" applyFont="1" applyFill="1" applyBorder="1" applyAlignment="1">
      <alignment horizontal="left"/>
    </xf>
    <xf numFmtId="0" fontId="29" fillId="6" borderId="11" xfId="0" applyFont="1" applyFill="1" applyBorder="1" applyAlignment="1">
      <alignment horizontal="left"/>
    </xf>
    <xf numFmtId="0" fontId="0" fillId="0" borderId="2" xfId="0"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31" fillId="6" borderId="12" xfId="0" applyFont="1" applyFill="1" applyBorder="1" applyAlignment="1">
      <alignment horizontal="left" vertical="top" wrapText="1"/>
    </xf>
    <xf numFmtId="0" fontId="31" fillId="6" borderId="16" xfId="0" applyFont="1" applyFill="1" applyBorder="1" applyAlignment="1">
      <alignment horizontal="left" vertical="top" wrapText="1"/>
    </xf>
    <xf numFmtId="0" fontId="31" fillId="6" borderId="13" xfId="0" applyFont="1" applyFill="1" applyBorder="1" applyAlignment="1">
      <alignment horizontal="left" vertical="top" wrapText="1"/>
    </xf>
    <xf numFmtId="0" fontId="0" fillId="6" borderId="6" xfId="0" applyFill="1" applyBorder="1" applyAlignment="1">
      <alignment horizontal="center"/>
    </xf>
    <xf numFmtId="0" fontId="0" fillId="6" borderId="8" xfId="0" applyFill="1" applyBorder="1" applyAlignment="1">
      <alignment horizont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18" fillId="4" borderId="0" xfId="0" applyFont="1" applyFill="1" applyAlignment="1">
      <alignment horizontal="left"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6" xfId="0" applyFont="1" applyBorder="1" applyAlignment="1">
      <alignment vertical="center"/>
    </xf>
    <xf numFmtId="0" fontId="18" fillId="0" borderId="7" xfId="0" applyFont="1" applyBorder="1" applyAlignment="1">
      <alignment vertical="center"/>
    </xf>
    <xf numFmtId="0" fontId="18" fillId="0" borderId="8" xfId="0" applyFont="1" applyBorder="1" applyAlignment="1">
      <alignment vertical="center"/>
    </xf>
    <xf numFmtId="0" fontId="27" fillId="12" borderId="2" xfId="0" applyFont="1" applyFill="1" applyBorder="1" applyAlignment="1">
      <alignment vertical="center" wrapText="1"/>
    </xf>
    <xf numFmtId="0" fontId="27" fillId="12" borderId="6" xfId="0" applyFont="1" applyFill="1" applyBorder="1" applyAlignment="1">
      <alignment vertical="center" wrapText="1"/>
    </xf>
    <xf numFmtId="0" fontId="27" fillId="12" borderId="7" xfId="0" applyFont="1" applyFill="1" applyBorder="1" applyAlignment="1">
      <alignment vertical="center" wrapText="1"/>
    </xf>
    <xf numFmtId="0" fontId="27" fillId="12" borderId="8" xfId="0" applyFont="1" applyFill="1" applyBorder="1" applyAlignment="1">
      <alignment vertical="center" wrapText="1"/>
    </xf>
    <xf numFmtId="0" fontId="27" fillId="12" borderId="2" xfId="0" applyFont="1" applyFill="1" applyBorder="1" applyAlignment="1">
      <alignment horizontal="left" vertical="center" wrapText="1"/>
    </xf>
    <xf numFmtId="0" fontId="18" fillId="6" borderId="6" xfId="0" applyFont="1" applyFill="1" applyBorder="1" applyAlignment="1">
      <alignment horizontal="center"/>
    </xf>
    <xf numFmtId="0" fontId="18" fillId="6" borderId="7" xfId="0" applyFont="1" applyFill="1" applyBorder="1" applyAlignment="1">
      <alignment horizontal="center"/>
    </xf>
    <xf numFmtId="0" fontId="18" fillId="8" borderId="6" xfId="0" applyFont="1" applyFill="1" applyBorder="1" applyAlignment="1">
      <alignment horizontal="center" vertical="top"/>
    </xf>
    <xf numFmtId="0" fontId="18" fillId="8" borderId="7" xfId="0" applyFont="1" applyFill="1" applyBorder="1" applyAlignment="1">
      <alignment horizontal="center" vertical="top"/>
    </xf>
    <xf numFmtId="0" fontId="18" fillId="8" borderId="8" xfId="0" applyFont="1" applyFill="1" applyBorder="1" applyAlignment="1">
      <alignment horizontal="center" vertical="top"/>
    </xf>
    <xf numFmtId="0" fontId="18" fillId="0" borderId="3" xfId="0" applyFont="1" applyBorder="1" applyAlignment="1">
      <alignment horizontal="left" vertical="center"/>
    </xf>
    <xf numFmtId="0" fontId="18" fillId="0" borderId="5" xfId="0" applyFont="1" applyBorder="1" applyAlignment="1">
      <alignment horizontal="left" vertical="center"/>
    </xf>
    <xf numFmtId="0" fontId="18" fillId="8" borderId="6" xfId="16" applyFont="1" applyFill="1" applyBorder="1" applyAlignment="1">
      <alignment horizontal="center" vertical="center"/>
    </xf>
    <xf numFmtId="0" fontId="18" fillId="8" borderId="7" xfId="16" applyFont="1" applyFill="1" applyBorder="1" applyAlignment="1">
      <alignment horizontal="center" vertical="center"/>
    </xf>
    <xf numFmtId="0" fontId="18" fillId="8" borderId="8" xfId="16" applyFont="1" applyFill="1" applyBorder="1" applyAlignment="1">
      <alignment horizontal="center" vertical="center"/>
    </xf>
    <xf numFmtId="0" fontId="34" fillId="17" borderId="9" xfId="0" applyFont="1" applyFill="1" applyBorder="1" applyAlignment="1">
      <alignment horizontal="left" vertical="center"/>
    </xf>
    <xf numFmtId="0" fontId="34" fillId="17" borderId="0" xfId="0" applyFont="1" applyFill="1" applyAlignment="1">
      <alignment horizontal="left" vertical="center"/>
    </xf>
    <xf numFmtId="0" fontId="34" fillId="17" borderId="28" xfId="0" applyFont="1" applyFill="1" applyBorder="1" applyAlignment="1">
      <alignment horizontal="left" vertical="center"/>
    </xf>
    <xf numFmtId="0" fontId="27" fillId="0" borderId="6" xfId="16" applyFont="1" applyBorder="1" applyAlignment="1">
      <alignment horizontal="left" vertical="center" wrapText="1"/>
    </xf>
    <xf numFmtId="0" fontId="27" fillId="0" borderId="7" xfId="16" applyFont="1" applyBorder="1" applyAlignment="1">
      <alignment horizontal="left" vertical="center" wrapText="1"/>
    </xf>
    <xf numFmtId="0" fontId="27" fillId="0" borderId="8" xfId="16" applyFont="1" applyBorder="1" applyAlignment="1">
      <alignment horizontal="left" vertical="center" wrapText="1"/>
    </xf>
    <xf numFmtId="0" fontId="18" fillId="8" borderId="6" xfId="0" applyFont="1" applyFill="1" applyBorder="1" applyAlignment="1">
      <alignment horizontal="center"/>
    </xf>
    <xf numFmtId="0" fontId="18" fillId="8" borderId="7" xfId="0" applyFont="1" applyFill="1" applyBorder="1" applyAlignment="1">
      <alignment horizontal="center"/>
    </xf>
    <xf numFmtId="0" fontId="18" fillId="8" borderId="8" xfId="0" applyFont="1" applyFill="1" applyBorder="1" applyAlignment="1">
      <alignment horizontal="center"/>
    </xf>
    <xf numFmtId="0" fontId="27" fillId="8" borderId="6" xfId="16" applyFont="1" applyFill="1" applyBorder="1" applyAlignment="1">
      <alignment horizontal="left" vertical="center" wrapText="1"/>
    </xf>
    <xf numFmtId="0" fontId="27" fillId="8" borderId="7" xfId="16" applyFont="1" applyFill="1" applyBorder="1" applyAlignment="1">
      <alignment horizontal="left" vertical="center" wrapText="1"/>
    </xf>
    <xf numFmtId="0" fontId="27" fillId="8" borderId="8" xfId="16" applyFont="1" applyFill="1" applyBorder="1" applyAlignment="1">
      <alignment horizontal="left" vertical="center" wrapText="1"/>
    </xf>
    <xf numFmtId="0" fontId="31" fillId="6" borderId="12" xfId="16" applyFont="1" applyFill="1" applyBorder="1" applyAlignment="1">
      <alignment horizontal="left" vertical="top" wrapText="1"/>
    </xf>
    <xf numFmtId="0" fontId="31" fillId="6" borderId="16" xfId="16" applyFont="1" applyFill="1" applyBorder="1" applyAlignment="1">
      <alignment horizontal="left" vertical="top" wrapText="1"/>
    </xf>
    <xf numFmtId="0" fontId="31" fillId="6" borderId="13" xfId="16" applyFont="1" applyFill="1" applyBorder="1" applyAlignment="1">
      <alignment horizontal="left" vertical="top" wrapText="1"/>
    </xf>
    <xf numFmtId="0" fontId="0" fillId="4" borderId="0" xfId="0" applyFill="1" applyAlignment="1">
      <alignment horizontal="left" vertical="top" wrapText="1"/>
    </xf>
    <xf numFmtId="0" fontId="27" fillId="6" borderId="2" xfId="11" applyFont="1" applyFill="1" applyBorder="1" applyAlignment="1">
      <alignment horizontal="right"/>
    </xf>
    <xf numFmtId="0" fontId="10" fillId="8" borderId="2" xfId="19" applyFill="1" applyBorder="1" applyAlignment="1">
      <alignment horizontal="left" wrapText="1"/>
    </xf>
    <xf numFmtId="0" fontId="27" fillId="8" borderId="2" xfId="11" applyFont="1" applyFill="1" applyBorder="1" applyAlignment="1">
      <alignment horizontal="left" wrapText="1"/>
    </xf>
    <xf numFmtId="0" fontId="27" fillId="8" borderId="2" xfId="11" applyFont="1" applyFill="1" applyBorder="1" applyAlignment="1">
      <alignment vertical="center" wrapText="1"/>
    </xf>
    <xf numFmtId="0" fontId="7" fillId="8" borderId="6" xfId="0" applyFont="1" applyFill="1" applyBorder="1" applyAlignment="1">
      <alignment horizontal="center"/>
    </xf>
    <xf numFmtId="0" fontId="7" fillId="8" borderId="8" xfId="0" applyFont="1" applyFill="1" applyBorder="1" applyAlignment="1">
      <alignment horizontal="center"/>
    </xf>
    <xf numFmtId="167" fontId="7" fillId="8" borderId="2" xfId="0" applyNumberFormat="1" applyFont="1" applyFill="1" applyBorder="1" applyAlignment="1">
      <alignment horizontal="center"/>
    </xf>
    <xf numFmtId="0" fontId="7" fillId="6" borderId="6"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0" fillId="8" borderId="6" xfId="0" applyFill="1" applyBorder="1" applyAlignment="1">
      <alignment horizontal="left" vertical="center"/>
    </xf>
    <xf numFmtId="0" fontId="7" fillId="8" borderId="8" xfId="0" applyFont="1" applyFill="1" applyBorder="1" applyAlignment="1">
      <alignment horizontal="left" vertical="center"/>
    </xf>
    <xf numFmtId="0" fontId="7" fillId="8" borderId="6" xfId="0" applyFont="1" applyFill="1" applyBorder="1" applyAlignment="1">
      <alignment horizontal="left" vertical="center" wrapText="1"/>
    </xf>
    <xf numFmtId="0" fontId="7" fillId="8" borderId="8" xfId="0" applyFont="1" applyFill="1" applyBorder="1" applyAlignment="1">
      <alignment horizontal="left" vertical="center" wrapText="1"/>
    </xf>
    <xf numFmtId="0" fontId="7" fillId="8" borderId="6" xfId="0" applyFont="1" applyFill="1" applyBorder="1" applyAlignment="1">
      <alignment horizontal="left" vertical="center"/>
    </xf>
    <xf numFmtId="167" fontId="7" fillId="8" borderId="10" xfId="0" applyNumberFormat="1" applyFont="1" applyFill="1" applyBorder="1" applyAlignment="1">
      <alignment horizontal="center"/>
    </xf>
    <xf numFmtId="167" fontId="7" fillId="8" borderId="15" xfId="0" applyNumberFormat="1" applyFont="1" applyFill="1" applyBorder="1" applyAlignment="1">
      <alignment horizontal="center"/>
    </xf>
    <xf numFmtId="167" fontId="7" fillId="8" borderId="11" xfId="0" applyNumberFormat="1" applyFont="1" applyFill="1" applyBorder="1" applyAlignment="1">
      <alignment horizontal="center"/>
    </xf>
    <xf numFmtId="167" fontId="7" fillId="8" borderId="9" xfId="0" applyNumberFormat="1" applyFont="1" applyFill="1" applyBorder="1" applyAlignment="1">
      <alignment horizontal="center"/>
    </xf>
    <xf numFmtId="167" fontId="7" fillId="8" borderId="0" xfId="0" applyNumberFormat="1" applyFont="1" applyFill="1" applyAlignment="1">
      <alignment horizontal="center"/>
    </xf>
    <xf numFmtId="167" fontId="7" fillId="8" borderId="17" xfId="0" applyNumberFormat="1" applyFont="1" applyFill="1" applyBorder="1" applyAlignment="1">
      <alignment horizontal="center"/>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xf numFmtId="0" fontId="7" fillId="4" borderId="0" xfId="0" applyFont="1" applyFill="1" applyAlignment="1">
      <alignment horizontal="left" wrapText="1"/>
    </xf>
    <xf numFmtId="0" fontId="7" fillId="6" borderId="2" xfId="0" applyFont="1" applyFill="1" applyBorder="1" applyAlignment="1">
      <alignment horizontal="left" vertical="center"/>
    </xf>
    <xf numFmtId="0" fontId="7" fillId="6" borderId="7" xfId="0" applyFont="1" applyFill="1" applyBorder="1" applyAlignment="1">
      <alignment horizontal="center" vertical="center"/>
    </xf>
    <xf numFmtId="0" fontId="7" fillId="6" borderId="2" xfId="0" applyFont="1" applyFill="1" applyBorder="1" applyAlignment="1">
      <alignment horizontal="center" vertical="center"/>
    </xf>
    <xf numFmtId="0" fontId="9" fillId="6" borderId="10" xfId="0" applyFont="1" applyFill="1" applyBorder="1" applyAlignment="1">
      <alignment horizontal="left"/>
    </xf>
    <xf numFmtId="0" fontId="9" fillId="6" borderId="15" xfId="0" applyFont="1" applyFill="1" applyBorder="1" applyAlignment="1">
      <alignment horizontal="left"/>
    </xf>
    <xf numFmtId="0" fontId="9" fillId="6" borderId="11" xfId="0" applyFont="1" applyFill="1" applyBorder="1" applyAlignment="1">
      <alignment horizontal="left"/>
    </xf>
    <xf numFmtId="0" fontId="19" fillId="6" borderId="12" xfId="0" applyFont="1" applyFill="1" applyBorder="1" applyAlignment="1">
      <alignment horizontal="left" wrapText="1"/>
    </xf>
    <xf numFmtId="0" fontId="19" fillId="6" borderId="16" xfId="0" applyFont="1" applyFill="1" applyBorder="1" applyAlignment="1">
      <alignment horizontal="left" wrapText="1"/>
    </xf>
    <xf numFmtId="0" fontId="19" fillId="6" borderId="13" xfId="0" applyFont="1" applyFill="1" applyBorder="1" applyAlignment="1">
      <alignment horizontal="left" wrapText="1"/>
    </xf>
    <xf numFmtId="0" fontId="0" fillId="6" borderId="6" xfId="0" applyFill="1"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8" borderId="7" xfId="0" applyFont="1" applyFill="1" applyBorder="1" applyAlignment="1">
      <alignment horizontal="left" vertical="center"/>
    </xf>
  </cellXfs>
  <cellStyles count="8423">
    <cellStyle name="_x0013_" xfId="37" xr:uid="{92E72007-07D3-4741-BB55-3D40A8A6D9DF}"/>
    <cellStyle name=" " xfId="38" xr:uid="{FE49CA58-4A8E-4EB4-8CC8-EEFDCBA6D08A}"/>
    <cellStyle name=" _x0007_LÓ_x0018_Äþ" xfId="39" xr:uid="{E5A49ABA-5DC8-4CF6-BAE2-3F4633C02F2F}"/>
    <cellStyle name=" _x0007_LÓ_x0018_ÄþÍ" xfId="40" xr:uid="{8474C578-C110-42DF-8130-9AD765CC9E5D}"/>
    <cellStyle name=" _x0007_LÓ_x0018_ÄþÍN^NuN" xfId="41" xr:uid="{CD86777B-09A9-482A-8FED-9AD238CE802E}"/>
    <cellStyle name=" _x0007_LÓ_x0018_ÄþÍN^NuNVþˆH" xfId="42" xr:uid="{E1D4CD60-35E3-4548-87EE-D7AF492528E1}"/>
    <cellStyle name=" _x0007_LÓ_x0018_ÄþÍN^NuNVþˆHÁ_x0001_" xfId="43" xr:uid="{89422364-3523-4EF2-838B-E6711C5A54DE}"/>
    <cellStyle name=" _x0007_LÓ_x0018_ÄþÍN^NuNVþˆHÁ_x0001__x0018_(n" xfId="44" xr:uid="{01F77A53-03FB-45F6-9F2D-DB6B453BF0C6}"/>
    <cellStyle name="%" xfId="45" xr:uid="{11EA78AF-013B-4393-ACED-DFF3A9EB7722}"/>
    <cellStyle name="% 2" xfId="8172" xr:uid="{DC03F60D-D18D-42A1-A22D-B40CA86B31B6}"/>
    <cellStyle name="%_PEF FSBR2011" xfId="8173" xr:uid="{5DBF5349-4DF6-414C-B446-2829E1280278}"/>
    <cellStyle name="]_x000d__x000a_Zoomed=1_x000d__x000a_Row=0_x000d__x000a_Column=0_x000d__x000a_Height=0_x000d__x000a_Width=0_x000d__x000a_FontName=FoxFont_x000d__x000a_FontStyle=0_x000d__x000a_FontSize=9_x000d__x000a_PrtFontName=FoxPrin" xfId="8174" xr:uid="{4E1CD814-AB84-47CC-AFC1-EEFA14E13237}"/>
    <cellStyle name="_China_CMS_Thermal_Coal_Demand" xfId="46" xr:uid="{3504099F-2734-4BC0-9197-2C53D2172089}"/>
    <cellStyle name="_China_CMS_Thermal_Coal_Demand 2" xfId="47" xr:uid="{91E1FEC8-589E-4A8B-B4B1-80B58AB41F23}"/>
    <cellStyle name="_China_CMS_Thermal_Coal_Demand 3" xfId="48" xr:uid="{70D83A1F-1F54-4841-B0F8-CD2795A422D3}"/>
    <cellStyle name="_China_CMS_Thermal_Coal_Demand 3 2" xfId="49" xr:uid="{C0279E15-2BB1-44BA-B3F7-CFF08BCEF9A4}"/>
    <cellStyle name="_China_CMS_Thermal_Coal_Demand 3 3" xfId="50" xr:uid="{24AD3B53-D0BD-42FF-8E10-0109C5026D47}"/>
    <cellStyle name="_China_CMS_Thermal_Coal_Demand 3 3 2" xfId="51" xr:uid="{BA73FE49-E830-4770-A784-40472879E748}"/>
    <cellStyle name="_China_CMS_Thermal_Coal_Demand 4" xfId="52" xr:uid="{8ABAB8F8-E566-40FA-9D70-FC7F9F88BD18}"/>
    <cellStyle name="_China_CMS_Thermal_Coal_Demand 4 2" xfId="53" xr:uid="{A6030060-43AD-45B8-8846-6A2E217EB914}"/>
    <cellStyle name="_CMS_China_Metallurgical_Coal_Demand" xfId="54" xr:uid="{B56344D7-09CB-49BB-9A3B-085424B43F62}"/>
    <cellStyle name="_CMS_China_Metallurgical_Coal_Demand 2" xfId="55" xr:uid="{CA74C330-5BF1-4F65-A3D1-6C777CAEF137}"/>
    <cellStyle name="_CMS_China_Metallurgical_Coal_Demand 3" xfId="56" xr:uid="{8BEC4413-4913-4DDC-B33E-7A78D0193C18}"/>
    <cellStyle name="_CMS_China_Metallurgical_Coal_Demand 3 2" xfId="57" xr:uid="{80676610-2EAF-40EA-BB83-B16E8E1843AC}"/>
    <cellStyle name="_CMS_China_Metallurgical_Coal_Demand 3 3" xfId="58" xr:uid="{41E3B628-8E25-4A32-A70C-76900BDABDB4}"/>
    <cellStyle name="_CMS_China_Metallurgical_Coal_Demand 3 3 2" xfId="59" xr:uid="{3077FB56-590A-4F46-93BD-9F1B097CB4B0}"/>
    <cellStyle name="_CMS_China_Metallurgical_Coal_Demand 4" xfId="60" xr:uid="{C0D8CA07-5CCE-40E0-A637-CCF971F6AB9B}"/>
    <cellStyle name="_CMS_China_Metallurgical_Coal_Demand 4 2" xfId="61" xr:uid="{0B792756-68CE-4F1D-B8F9-8599FF6A5469}"/>
    <cellStyle name="_CMS_China_Metallurgical_Coal_Demanddraft1" xfId="62" xr:uid="{52ACF412-9AED-4A78-A4F2-BEA31BE61EB3}"/>
    <cellStyle name="_CMS_China_Metallurgical_Coal_Demanddraft1 2" xfId="63" xr:uid="{04740CD6-924D-4111-B9AF-E1E3E6D7C4BD}"/>
    <cellStyle name="_CMS_China_Metallurgical_Coal_Demanddraft1 3" xfId="64" xr:uid="{B736C6D8-BC6F-45FD-9355-9FB5D4AC7800}"/>
    <cellStyle name="_CMS_China_Metallurgical_Coal_Demanddraft1 3 2" xfId="65" xr:uid="{6D4BE3F9-22DD-4AE3-A467-4B9543E451D1}"/>
    <cellStyle name="_CMS_China_Metallurgical_Coal_Demanddraft1 3 3" xfId="66" xr:uid="{AE3D70FF-A6CE-4913-88F6-C30673E12789}"/>
    <cellStyle name="_CMS_China_Metallurgical_Coal_Demanddraft1 3 3 2" xfId="67" xr:uid="{BC2515D0-F1EB-4406-814B-C75A1FFA9AEA}"/>
    <cellStyle name="_CMS_China_Metallurgical_Coal_Demanddraft1 4" xfId="68" xr:uid="{EBC6E566-4F6C-4CFF-A83C-4E7B0EC05355}"/>
    <cellStyle name="_CMS_China_Metallurgical_Coal_Demanddraft1 4 2" xfId="69" xr:uid="{5CF37484-C466-4E2C-BA97-B6D6453C54C4}"/>
    <cellStyle name="_CMS_China_Metallurgical_Coal_Demanddraft7" xfId="70" xr:uid="{79671199-268F-41DD-8C85-758DB3D150EC}"/>
    <cellStyle name="_CMS_China_Metallurgical_Coal_Demanddraft7 2" xfId="71" xr:uid="{F8BA3B02-79A8-4B82-B090-675A6F198257}"/>
    <cellStyle name="_CMS_China_Metallurgical_Coal_Demanddraft7_DDATA" xfId="72" xr:uid="{ECC03CFD-2F32-43E5-995E-CE23504AB13C}"/>
    <cellStyle name="_CMS_China_Metallurgical_Coal_Demanddraft7_DDATA 2" xfId="73" xr:uid="{5175D788-D77A-4110-A5DA-398C1139EAB3}"/>
    <cellStyle name="_CMS_China_Metallurgical_Coal_Demanddraft7_DDATA_1" xfId="74" xr:uid="{65F3F3B9-BC0F-49B7-8B43-00993BDB827C}"/>
    <cellStyle name="_CMS_China_Metallurgical_Coal_Demanddraft7_DDATA_1 2" xfId="75" xr:uid="{DB91D1B7-C855-4A38-A1E7-3D787450B1FA}"/>
    <cellStyle name="_CMS_China_Metallurgical_Coal_Demanddraft7_DDATA_1_Gas Flow Dynamics" xfId="76" xr:uid="{AD0F82ED-7E4A-4711-95D3-8911B530C105}"/>
    <cellStyle name="_CMS_China_Metallurgical_Coal_Demanddraft7_DDATA_1_Pan_Europe_Datafile_2012_H2" xfId="77" xr:uid="{A8120F6B-9D8A-4601-B852-B12C741215CE}"/>
    <cellStyle name="_CMS_China_Metallurgical_Coal_Demanddraft7_DDATA_1_Thermal Coal Prices May 2010" xfId="78" xr:uid="{EB3D3C57-A1AB-49E7-AEC3-7DF31D8F4E01}"/>
    <cellStyle name="_CMS_China_Metallurgical_Coal_Demanddraft7_DDATA_1_Thermal Coal Prices May 2010 2" xfId="79" xr:uid="{D0764F8B-5099-43FA-B758-A6F68DF8D28C}"/>
    <cellStyle name="_CMS_China_Metallurgical_Coal_Demanddraft7_DDATA_1_Thermal Coal Prices May 2010_Gas Flow Dynamics" xfId="80" xr:uid="{D4555E54-B3BB-4DFE-A554-0E67819CC206}"/>
    <cellStyle name="_CMS_China_Metallurgical_Coal_Demanddraft7_DDATA_1_Thermal Coal Prices May 2010_Pan_Europe_Datafile_2012_H2" xfId="81" xr:uid="{D23D821C-AEC1-4998-8479-60EE27D1B219}"/>
    <cellStyle name="_CMS_China_Metallurgical_Coal_Demanddraft7_DDATA_Gas Flow Dynamics" xfId="82" xr:uid="{9B9FD2FC-32C8-4836-86F9-B9491556AA46}"/>
    <cellStyle name="_CMS_China_Metallurgical_Coal_Demanddraft7_DDATA_Pan_Europe_Datafile_2012_H2" xfId="83" xr:uid="{3ADD8B57-94D6-4C4A-9DF4-B9598988A8C7}"/>
    <cellStyle name="_CMS_China_Metallurgical_Coal_Demanddraft7_dFLOWTHR" xfId="84" xr:uid="{2C6A8B80-D083-4FE5-B902-C919D5A1E0F1}"/>
    <cellStyle name="_CMS_China_Metallurgical_Coal_Demanddraft7_dFLOWTHR 2" xfId="85" xr:uid="{40456AAA-C4AF-48E5-80D1-7796C9F5416B}"/>
    <cellStyle name="_CMS_China_Metallurgical_Coal_Demanddraft7_dFLOWTHR_Gas Flow Dynamics" xfId="86" xr:uid="{4DD810A8-975D-4AE0-B676-295C1B252DB8}"/>
    <cellStyle name="_CMS_China_Metallurgical_Coal_Demanddraft7_dFLOWTHR_Pan_Europe_Datafile_2012_H2" xfId="87" xr:uid="{A1447297-E4E1-49AF-BF83-5DFA345F3FE8}"/>
    <cellStyle name="_CMS_China_Metallurgical_Coal_Demanddraft7_Gas Flow Dynamics" xfId="88" xr:uid="{967EA2CD-E07A-4987-9283-05818A94573B}"/>
    <cellStyle name="_CMS_China_Metallurgical_Coal_Demanddraft7_Pan_Europe_Datafile_2012_H2" xfId="89" xr:uid="{2041882A-BEA6-475A-A5D6-1DFC0FAA958A}"/>
    <cellStyle name="_CMS_China_Metallurgical_Coal_Demanddraft7_Sheet1" xfId="90" xr:uid="{7ACB4EF1-809F-42DA-AC78-A89DDAAA839E}"/>
    <cellStyle name="_CMS_China_Metallurgical_Coal_Demanddraft7_Sheet1 2" xfId="91" xr:uid="{46CBAFA1-5079-4CD7-AD62-9D36F4FA1A46}"/>
    <cellStyle name="_CMS_China_Metallurgical_Coal_Demanddraft7_Sheet1_Gas Flow Dynamics" xfId="92" xr:uid="{EE5AEE8A-78AE-4899-8208-E59D8A7B3270}"/>
    <cellStyle name="_CMS_China_Metallurgical_Coal_Demanddraft7_Sheet1_Pan_Europe_Datafile_2012_H2" xfId="93" xr:uid="{208E957C-7F7B-4D19-86CD-827117FF278E}"/>
    <cellStyle name="_CMS_China_Metallurgical_Coal_Demanddraft7_Sheet3" xfId="94" xr:uid="{DFC0FA93-2551-4DAE-A9F8-45C85C82B0D9}"/>
    <cellStyle name="_CMS_China_Metallurgical_Coal_Demanddraft7_Sheet3 2" xfId="95" xr:uid="{0303B6A2-8549-4D16-B4B7-543CE5BB5989}"/>
    <cellStyle name="_CMS_China_Metallurgical_Coal_Demanddraft7_Sheet3_Gas Flow Dynamics" xfId="96" xr:uid="{3BCA811F-2A72-4654-B874-B4B97364A266}"/>
    <cellStyle name="_CMS_China_Metallurgical_Coal_Demanddraft7_Sheet3_Pan_Europe_Datafile_2012_H2" xfId="97" xr:uid="{0BADE3D1-E37C-4B23-8DD6-63CBAF07069D}"/>
    <cellStyle name="_Copy of CMS_China_Metallurgical_Coal_Demanddraft2" xfId="98" xr:uid="{5BB22682-C5DE-47AF-91F5-AA528143D231}"/>
    <cellStyle name="_Copy of CMS_China_Metallurgical_Coal_Demanddraft2 2" xfId="99" xr:uid="{6FB4CC1B-749A-415F-BCB3-73C751752FA0}"/>
    <cellStyle name="_Copy of CMS_China_Metallurgical_Coal_Demanddraft2 3" xfId="100" xr:uid="{ED2DA02A-CA43-4923-9FA2-F10BC6A8B924}"/>
    <cellStyle name="_Copy of CMS_China_Metallurgical_Coal_Demanddraft2 3 2" xfId="101" xr:uid="{11AAEE9E-19B2-4766-A39F-E84202108C07}"/>
    <cellStyle name="_Copy of CMS_China_Metallurgical_Coal_Demanddraft2 3 3" xfId="102" xr:uid="{9EA0427F-0511-461F-BD01-FC09E0D00742}"/>
    <cellStyle name="_Copy of CMS_China_Metallurgical_Coal_Demanddraft2 3 3 2" xfId="103" xr:uid="{19EBB8EB-19F3-492D-8105-D24AD66E01FF}"/>
    <cellStyle name="_Copy of CMS_China_Metallurgical_Coal_Demanddraft2 4" xfId="104" xr:uid="{D9AE339D-8214-40AF-9C42-712E296D64FB}"/>
    <cellStyle name="_Copy of CMS_China_Metallurgical_Coal_Demanddraft2 4 2" xfId="105" xr:uid="{61AA6E74-537C-423F-AB0E-AB0E98011FA1}"/>
    <cellStyle name="_Country Summary" xfId="106" xr:uid="{5FE95EA3-F7A0-4618-BBCB-21D730332E53}"/>
    <cellStyle name="_Country Summary 2" xfId="107" xr:uid="{7FA0E40D-F67D-4868-AD8E-51F464762923}"/>
    <cellStyle name="_Country Summary_DDATA" xfId="108" xr:uid="{8403C52B-DA46-46DC-A952-5D43CB127096}"/>
    <cellStyle name="_Country Summary_DDATA 2" xfId="109" xr:uid="{E9C6AB4C-FB73-4538-94DA-79F9F6D4FCEA}"/>
    <cellStyle name="_Country Summary_DDATA_1" xfId="110" xr:uid="{D6C5527B-80E7-41B1-9CB7-5044F5BEF2A1}"/>
    <cellStyle name="_Country Summary_DDATA_1 2" xfId="111" xr:uid="{EA978D38-0280-41B7-9752-C5A0418ECA72}"/>
    <cellStyle name="_Country Summary_DDATA_1_Gas Flow Dynamics" xfId="112" xr:uid="{8F6C92F8-29C0-4F89-BE28-972D9BCEF859}"/>
    <cellStyle name="_Country Summary_DDATA_1_Pan_Europe_Datafile_2012_H2" xfId="113" xr:uid="{E68E522B-6CFE-4685-9CB8-F00354DE941A}"/>
    <cellStyle name="_Country Summary_DDATA_1_Thermal Coal Prices May 2010" xfId="114" xr:uid="{2F9594FA-DBE0-4BAF-8886-161A20B31FC2}"/>
    <cellStyle name="_Country Summary_DDATA_1_Thermal Coal Prices May 2010 2" xfId="115" xr:uid="{3779A3D1-198A-42E7-BB83-92E983AE64B8}"/>
    <cellStyle name="_Country Summary_DDATA_1_Thermal Coal Prices May 2010_Gas Flow Dynamics" xfId="116" xr:uid="{77154C5B-4E5A-4EED-8B39-758485E31960}"/>
    <cellStyle name="_Country Summary_DDATA_1_Thermal Coal Prices May 2010_Pan_Europe_Datafile_2012_H2" xfId="117" xr:uid="{4159F6A0-0DCA-4E49-9E71-F1C2E4DD14A8}"/>
    <cellStyle name="_Country Summary_DDATA_Gas Flow Dynamics" xfId="118" xr:uid="{050CCB81-5540-4B1D-A502-FE9ECE8A385B}"/>
    <cellStyle name="_Country Summary_DDATA_Pan_Europe_Datafile_2012_H2" xfId="119" xr:uid="{5F7FF53C-61C9-482C-A26B-80A46C75BB44}"/>
    <cellStyle name="_Country Summary_dFLOWTHR" xfId="120" xr:uid="{2B7F3E12-000B-48E1-ABDD-7453AE0E8E46}"/>
    <cellStyle name="_Country Summary_dFLOWTHR 2" xfId="121" xr:uid="{197D7BE1-581F-4071-9828-E8EDD8273921}"/>
    <cellStyle name="_Country Summary_dFLOWTHR_Gas Flow Dynamics" xfId="122" xr:uid="{7B39E825-A1FE-4B71-9119-EF6D70AE8B82}"/>
    <cellStyle name="_Country Summary_dFLOWTHR_Pan_Europe_Datafile_2012_H2" xfId="123" xr:uid="{2AED84DA-11A0-45FE-9E1E-5A8E65AFCE3E}"/>
    <cellStyle name="_Country Summary_Gas Flow Dynamics" xfId="124" xr:uid="{A21C6DC5-C7A6-46A9-AF8E-9483C6B80FB7}"/>
    <cellStyle name="_Country Summary_Pan_Europe_Datafile_2012_H2" xfId="125" xr:uid="{F2EEFDA2-12FC-4C96-ACBA-2C100DF39CAE}"/>
    <cellStyle name="_Country Summary_Sheet1" xfId="126" xr:uid="{39DA9E99-90C9-4D30-BDD8-6766699C12C4}"/>
    <cellStyle name="_Country Summary_Sheet1 2" xfId="127" xr:uid="{8DDA76BC-B073-48E0-956F-0186FF64AE1B}"/>
    <cellStyle name="_Country Summary_Sheet1_Gas Flow Dynamics" xfId="128" xr:uid="{7F9464E7-EC54-452A-8CB7-CB28FD08A1F6}"/>
    <cellStyle name="_Country Summary_Sheet1_Pan_Europe_Datafile_2012_H2" xfId="129" xr:uid="{F55CBDAB-743D-4B8C-BD93-2D5D19DBF6E9}"/>
    <cellStyle name="_Country Summary_Sheet3" xfId="130" xr:uid="{88F35F6F-6E20-4F7D-8CBE-56EF77CA4174}"/>
    <cellStyle name="_Country Summary_Sheet3 2" xfId="131" xr:uid="{E0378071-2DA6-47E2-B305-198E31580DF5}"/>
    <cellStyle name="_Country Summary_Sheet3_Gas Flow Dynamics" xfId="132" xr:uid="{39981FE2-4E54-425E-A85E-2CF7C7ED3CCB}"/>
    <cellStyle name="_Country Summary_Sheet3_Pan_Europe_Datafile_2012_H2" xfId="133" xr:uid="{7555037E-2F31-4F58-8319-2E8EE2F22466}"/>
    <cellStyle name="_Key forecast data for CMS China 2009" xfId="134" xr:uid="{1C10D1C7-39E2-4C35-9F52-C25F475DD201}"/>
    <cellStyle name="_Key forecast data for CMS China 2009 2" xfId="135" xr:uid="{D4BF3D04-9B58-46E1-9517-A184EBAE8955}"/>
    <cellStyle name="_Key forecast data for CMS China 2009 3" xfId="136" xr:uid="{27B9AF36-129A-4A3B-AB7F-6F6C7895EBF8}"/>
    <cellStyle name="_Key forecast data for CMS China 2009 3 2" xfId="137" xr:uid="{5D1BE193-93C5-4B54-BF3A-B4B8B2BAAB30}"/>
    <cellStyle name="_Key forecast data for CMS China 2009 3 3" xfId="138" xr:uid="{0B46A06C-6073-43F2-98F1-AE5F9E7E7129}"/>
    <cellStyle name="_Key forecast data for CMS China 2009 3 3 2" xfId="139" xr:uid="{50645DD0-9070-4117-813D-79B2085106F1}"/>
    <cellStyle name="_Key forecast data for CMS China 2009 4" xfId="140" xr:uid="{EA13AF89-4ED2-4AE4-8B90-A4849C9D9215}"/>
    <cellStyle name="_Key forecast data for CMS China 2009 4 2" xfId="141" xr:uid="{57F92978-C747-4C7C-AFA0-54146F0CA3D2}"/>
    <cellStyle name="_Summary" xfId="142" xr:uid="{82656450-850E-410A-8930-60FB1E0005FC}"/>
    <cellStyle name="_Summary 2" xfId="143" xr:uid="{25B6AEF0-481F-4810-AC30-C7CBE56ED3B8}"/>
    <cellStyle name="_Summary 3" xfId="144" xr:uid="{7D7C7AFF-A28F-402A-8949-DD73CE6E78D9}"/>
    <cellStyle name="_Summary 3 2" xfId="145" xr:uid="{771F60CF-DE39-4B84-8A23-5B8665795F43}"/>
    <cellStyle name="_Summary 3 3" xfId="146" xr:uid="{E8BFFF1E-B886-4BCC-ADB5-3B8AFD13C895}"/>
    <cellStyle name="_Summary 3 3 2" xfId="147" xr:uid="{B13FF9F5-43E9-4727-9A41-E8113F26546C}"/>
    <cellStyle name="_Summary 4" xfId="148" xr:uid="{D816FB2A-F0D2-4FD1-9217-CBBF4CACFEFC}"/>
    <cellStyle name="_Summary 4 2" xfId="149" xr:uid="{C39D6F8A-361D-4EAD-A7EC-E698A117A19C}"/>
    <cellStyle name="_TableHead" xfId="8175" xr:uid="{145EB596-D7E3-4390-B4C6-5C267F9F1069}"/>
    <cellStyle name="_Thermal Summary" xfId="150" xr:uid="{C8AA590E-8056-441F-B3AF-E32CFDDDFDF3}"/>
    <cellStyle name="_Thermal Summary 2" xfId="151" xr:uid="{941D09B7-6A77-4E8A-B117-D00780B26A82}"/>
    <cellStyle name="_Thermal Summary_DDATA" xfId="152" xr:uid="{22F4DCA5-A450-431C-A0F2-8EA3C71EF3F9}"/>
    <cellStyle name="_Thermal Summary_DDATA 2" xfId="153" xr:uid="{4CC96466-CEA1-4144-BD46-1BE802433699}"/>
    <cellStyle name="_Thermal Summary_DDATA_1" xfId="154" xr:uid="{70BECA4D-B855-4B5F-A556-BBF546FA1389}"/>
    <cellStyle name="_Thermal Summary_DDATA_1 2" xfId="155" xr:uid="{743C9B43-8534-4C8A-9E2A-0903EF994761}"/>
    <cellStyle name="_Thermal Summary_DDATA_1_Gas Flow Dynamics" xfId="156" xr:uid="{400D6A97-4ED4-4E0E-B855-62EC1A9ED23B}"/>
    <cellStyle name="_Thermal Summary_DDATA_1_Pan_Europe_Datafile_2012_H2" xfId="157" xr:uid="{5125C69C-4CC1-41AD-BA0F-04D94D716B9A}"/>
    <cellStyle name="_Thermal Summary_DDATA_1_Thermal Coal Prices May 2010" xfId="158" xr:uid="{3AE44D23-CC69-49D1-8DC8-443D902AAE39}"/>
    <cellStyle name="_Thermal Summary_DDATA_1_Thermal Coal Prices May 2010 2" xfId="159" xr:uid="{A91E76C5-B8C4-471A-BEE9-563DF8E65C40}"/>
    <cellStyle name="_Thermal Summary_DDATA_1_Thermal Coal Prices May 2010_Gas Flow Dynamics" xfId="160" xr:uid="{B395A67A-A1CF-4B0F-909F-C26351099A70}"/>
    <cellStyle name="_Thermal Summary_DDATA_1_Thermal Coal Prices May 2010_Pan_Europe_Datafile_2012_H2" xfId="161" xr:uid="{4595CBEE-3B60-49D3-97AD-6F474E53E4ED}"/>
    <cellStyle name="_Thermal Summary_DDATA_Gas Flow Dynamics" xfId="162" xr:uid="{6429BE49-85C9-4EAD-A9B4-E282807141EA}"/>
    <cellStyle name="_Thermal Summary_DDATA_Pan_Europe_Datafile_2012_H2" xfId="163" xr:uid="{073716DE-2A36-4C9D-8C08-D283122E8478}"/>
    <cellStyle name="_Thermal Summary_dFLOWTHR" xfId="164" xr:uid="{F2E7014D-0000-4103-A82F-1FF1688C8255}"/>
    <cellStyle name="_Thermal Summary_dFLOWTHR 2" xfId="165" xr:uid="{07E2F3E8-1B51-4AC9-BF37-ED7E23469826}"/>
    <cellStyle name="_Thermal Summary_dFLOWTHR_Gas Flow Dynamics" xfId="166" xr:uid="{6706F977-41FF-4E19-BB05-F72FDA9EEBE7}"/>
    <cellStyle name="_Thermal Summary_dFLOWTHR_Pan_Europe_Datafile_2012_H2" xfId="167" xr:uid="{F9390464-563D-4F0E-82CB-0D34104E1813}"/>
    <cellStyle name="_Thermal Summary_Gas Flow Dynamics" xfId="168" xr:uid="{3E2ABA55-66AB-49D5-8FF3-7BE83698E875}"/>
    <cellStyle name="_Thermal Summary_Pan_Europe_Datafile_2012_H2" xfId="169" xr:uid="{8AE5C439-E539-49AA-A9CB-489AC2D8DBB4}"/>
    <cellStyle name="_Thermal Summary_Sheet1" xfId="170" xr:uid="{36244391-B3B5-4151-8567-65A2FF954117}"/>
    <cellStyle name="_Thermal Summary_Sheet1 2" xfId="171" xr:uid="{B5CA5F2F-6879-4CFA-872A-3C5DB4B970CD}"/>
    <cellStyle name="_Thermal Summary_Sheet1_Gas Flow Dynamics" xfId="172" xr:uid="{28454ACE-7182-4B1D-865B-7B1DFA1D39FB}"/>
    <cellStyle name="_Thermal Summary_Sheet1_Pan_Europe_Datafile_2012_H2" xfId="173" xr:uid="{238B81FD-3010-44A1-96D9-CD37C682A67D}"/>
    <cellStyle name="_Thermal Summary_Sheet3" xfId="174" xr:uid="{968F46D3-F54A-4DFD-BB5E-62E7B32CD9F0}"/>
    <cellStyle name="_Thermal Summary_Sheet3 2" xfId="175" xr:uid="{E7F3E53A-523C-4232-94A5-5E3621EFD987}"/>
    <cellStyle name="_Thermal Summary_Sheet3_Gas Flow Dynamics" xfId="176" xr:uid="{E8B8D654-AD24-4E2C-8002-7E3E2ADA709F}"/>
    <cellStyle name="_Thermal Summary_Sheet3_Pan_Europe_Datafile_2012_H2" xfId="177" xr:uid="{BEAA1A86-88A3-48C4-B876-190DC449146B}"/>
    <cellStyle name="=C:\WINNT35\SYSTEM32\COMMAND.COM" xfId="178" xr:uid="{F06DE3F9-7050-471B-ACE0-D1CE68C94212}"/>
    <cellStyle name="=C:\WINNT35\SYSTEM32\COMMAND.COM 2" xfId="179" xr:uid="{EB8CD4CE-6B7E-412E-BBEC-2A8AECB6ACAC}"/>
    <cellStyle name="=C:\WINNT35\SYSTEM32\COMMAND.COM 2 2" xfId="7912" xr:uid="{D903DE77-D7A6-4AF6-8D08-CD6EB662E0F8}"/>
    <cellStyle name="=C:\WINNT35\SYSTEM32\COMMAND.COM 3" xfId="180" xr:uid="{98F06DC1-2B8C-4648-B8E3-5171915C70B1}"/>
    <cellStyle name="=C:\WINNT35\SYSTEM32\COMMAND.COM 3 2" xfId="7913" xr:uid="{5215AC2B-0E76-4F60-BC42-C2E74876E9DF}"/>
    <cellStyle name="=C:\WINNT35\SYSTEM32\COMMAND.COM 4" xfId="181" xr:uid="{FD5F8910-9655-479C-A1FF-28685BC62061}"/>
    <cellStyle name="=C:\WINNT35\SYSTEM32\COMMAND.COM 5" xfId="182" xr:uid="{092519F8-0C4C-45F3-94A6-8A95BE6CA453}"/>
    <cellStyle name="=C:\WINNT35\SYSTEM32\COMMAND.COM 5 2" xfId="183" xr:uid="{9192C1DA-CDBD-4C65-8345-D9896FE34EF9}"/>
    <cellStyle name="=C:\WINNT35\SYSTEM32\COMMAND.COM 6" xfId="184" xr:uid="{49BA867C-FAE6-4432-B03C-5DD51B871CF9}"/>
    <cellStyle name="=C:\WINNT35\SYSTEM32\COMMAND.COM 7" xfId="185" xr:uid="{A026B1A0-FAFC-41E3-BFBF-902FE29ED40B}"/>
    <cellStyle name="=C:\WINNT35\SYSTEM32\COMMAND.COM_FES2013 charts 2050 and progress" xfId="186" xr:uid="{E76B2F1D-E5D8-4563-BB30-80AD976D1519}"/>
    <cellStyle name="0dp" xfId="187" xr:uid="{CB3A4518-853D-48BC-AFE2-631B4FB91360}"/>
    <cellStyle name="1dp" xfId="188" xr:uid="{E1BE1867-894D-470C-AAA1-4F27DCB13029}"/>
    <cellStyle name="1dp 2" xfId="189" xr:uid="{F4640DF2-DB2D-4021-9D89-7F67D1F1BB7C}"/>
    <cellStyle name="1dp 2 2" xfId="190" xr:uid="{8944E977-263B-4765-9F47-C95AE266A59D}"/>
    <cellStyle name="1dp 2 3" xfId="8177" xr:uid="{8E276354-D103-4715-A673-CC74898958DB}"/>
    <cellStyle name="1dp 3" xfId="8176" xr:uid="{F0959944-96D9-42C2-8584-C4A8C3787A27}"/>
    <cellStyle name="20% - Accent1 2" xfId="191" xr:uid="{F22EC9B6-D4E4-41C9-8F73-1763E65BB13A}"/>
    <cellStyle name="20% - Accent1 2 2" xfId="192" xr:uid="{6A39A643-4ABA-4AC5-B302-27554045E8E6}"/>
    <cellStyle name="20% - Accent1 2 3" xfId="193" xr:uid="{2D513771-B9FF-4B38-9D7B-41FFA17C3D30}"/>
    <cellStyle name="20% - Accent1 3" xfId="194" xr:uid="{A2A65FB3-C8A7-4001-B95D-EFD53BF77C01}"/>
    <cellStyle name="20% - Accent1 3 2" xfId="195" xr:uid="{19522B93-2BB2-4983-AEC0-EF02EAF83E15}"/>
    <cellStyle name="20% - Accent1 3 3" xfId="196" xr:uid="{90BFDDA4-9BAF-4497-B16D-870A29E4EE09}"/>
    <cellStyle name="20% - Accent1 4" xfId="197" xr:uid="{D5279E9A-AA13-439D-8CDD-82E481BAB1DB}"/>
    <cellStyle name="20% - Accent1 5" xfId="198" xr:uid="{6DA7B0D6-EF59-4F78-9CC3-FD24E2E44444}"/>
    <cellStyle name="20% - Accent1 6" xfId="199" xr:uid="{309A01EF-7619-4CFC-9986-C5015E2CDCDD}"/>
    <cellStyle name="20% - Accent2 2" xfId="200" xr:uid="{8B689EEF-A8B4-4B52-9418-039D0B9B3244}"/>
    <cellStyle name="20% - Accent2 2 2" xfId="201" xr:uid="{B16C4FDF-AEDC-4CFC-9F66-815D616AB099}"/>
    <cellStyle name="20% - Accent2 2 3" xfId="202" xr:uid="{AFBCC8F8-4D40-4A53-8A2F-2C9D661C1FAA}"/>
    <cellStyle name="20% - Accent2 3" xfId="203" xr:uid="{54B7B644-6FD3-4A48-8CA4-AB11594CA228}"/>
    <cellStyle name="20% - Accent2 3 2" xfId="204" xr:uid="{4F64BAF3-48E7-4A3A-84C7-88527CEC4781}"/>
    <cellStyle name="20% - Accent2 3 3" xfId="205" xr:uid="{CEAB91DD-05DE-4E12-842B-BBFED7302E6B}"/>
    <cellStyle name="20% - Accent2 4" xfId="206" xr:uid="{C59223B8-D22B-4AA0-B5AF-9BB7B3F89509}"/>
    <cellStyle name="20% - Accent2 5" xfId="207" xr:uid="{431339CE-406F-4B47-93C6-9FD2A6AEE14E}"/>
    <cellStyle name="20% - Accent2 6" xfId="208" xr:uid="{844F046C-A233-4339-9E27-545CB0DB2C37}"/>
    <cellStyle name="20% - Accent3 2" xfId="209" xr:uid="{286D638F-01AD-4B28-9C35-24989C15FD2F}"/>
    <cellStyle name="20% - Accent3 2 2" xfId="210" xr:uid="{60AC3FAC-CD88-4326-99B8-07240DE93735}"/>
    <cellStyle name="20% - Accent3 2 3" xfId="211" xr:uid="{70E684B2-55D5-446D-B868-C689A8BEEEAB}"/>
    <cellStyle name="20% - Accent3 3" xfId="212" xr:uid="{EB7FC673-74E5-46BB-B58A-683109BD6001}"/>
    <cellStyle name="20% - Accent3 3 2" xfId="213" xr:uid="{BD6DA0DB-671C-4127-AB73-87F6CFE47DFF}"/>
    <cellStyle name="20% - Accent3 3 3" xfId="214" xr:uid="{9815A6D3-F920-4715-9ED1-8858B6D32544}"/>
    <cellStyle name="20% - Accent3 4" xfId="215" xr:uid="{43F62AED-18A3-41E4-9D38-A227644042F8}"/>
    <cellStyle name="20% - Accent3 5" xfId="216" xr:uid="{73451B2F-DE10-4A67-9B87-947B063276B5}"/>
    <cellStyle name="20% - Accent3 6" xfId="217" xr:uid="{1C8070FD-4A5B-4E10-A811-99C6362053DE}"/>
    <cellStyle name="20% - Accent4 2" xfId="218" xr:uid="{D667B395-F4E9-41EC-8061-48C81648BFCC}"/>
    <cellStyle name="20% - Accent4 2 2" xfId="219" xr:uid="{EA834C98-B257-4D5B-B9F3-627CD33B16C9}"/>
    <cellStyle name="20% - Accent4 2 3" xfId="220" xr:uid="{34E412AF-E4D2-453D-9BA5-A08E8607143B}"/>
    <cellStyle name="20% - Accent4 3" xfId="221" xr:uid="{9809F219-25D2-44EF-AF98-B093364F21BA}"/>
    <cellStyle name="20% - Accent4 3 2" xfId="222" xr:uid="{08101023-3778-4C17-95FD-8DA93A0D6D46}"/>
    <cellStyle name="20% - Accent4 3 3" xfId="223" xr:uid="{D1E4588E-310C-4D96-B4A5-E638821AEF1E}"/>
    <cellStyle name="20% - Accent4 4" xfId="224" xr:uid="{FC4B7918-6B7A-4CA2-AC1D-1D2346E9F83C}"/>
    <cellStyle name="20% - Accent4 5" xfId="225" xr:uid="{5A480C51-9B23-4860-954B-73883F512CB4}"/>
    <cellStyle name="20% - Accent4 6" xfId="226" xr:uid="{DC9091C0-AECC-45A5-9571-88FCAF90FE24}"/>
    <cellStyle name="20% - Accent5 2" xfId="227" xr:uid="{4AB550CD-C292-491C-89E9-9F0C75CDFC1E}"/>
    <cellStyle name="20% - Accent5 2 2" xfId="228" xr:uid="{70C3F553-B089-4A3D-B835-34D7E8348599}"/>
    <cellStyle name="20% - Accent5 2 3" xfId="229" xr:uid="{387049E2-9F11-4EDB-A68D-57036DD30D22}"/>
    <cellStyle name="20% - Accent5 3" xfId="230" xr:uid="{F85921AD-9D4C-4853-8910-242D2B299863}"/>
    <cellStyle name="20% - Accent5 3 2" xfId="231" xr:uid="{8751CC2D-5312-44AB-A760-B5DF9D0795B0}"/>
    <cellStyle name="20% - Accent5 3 3" xfId="232" xr:uid="{6004AB6A-D1E9-4F40-8656-62E33AE12F2A}"/>
    <cellStyle name="20% - Accent5 4" xfId="233" xr:uid="{DA81C621-A83A-44D9-A978-CB7A5A9301A0}"/>
    <cellStyle name="20% - Accent5 5" xfId="234" xr:uid="{140D2DC1-7952-45B6-81F5-A45A87194BBA}"/>
    <cellStyle name="20% - Accent5 6" xfId="235" xr:uid="{9281BE67-E264-42A2-A7B6-B2FBBFCB7682}"/>
    <cellStyle name="20% - Accent6 2" xfId="236" xr:uid="{19471015-C902-4A4B-8646-AEB52EAFE433}"/>
    <cellStyle name="20% - Accent6 2 2" xfId="237" xr:uid="{C21BEB07-2D55-4199-B2FD-0994CC39A8BF}"/>
    <cellStyle name="20% - Accent6 2 3" xfId="238" xr:uid="{5B72D7FC-DCAD-4202-8269-243BE4C70F04}"/>
    <cellStyle name="20% - Accent6 2 4" xfId="239" xr:uid="{EC4B2A10-380C-414B-9E09-3B9B93B362B5}"/>
    <cellStyle name="20% - Accent6 2 5" xfId="240" xr:uid="{2E669F19-F0B2-460E-9A8A-D20904317CB8}"/>
    <cellStyle name="20% - Accent6 3" xfId="241" xr:uid="{E22161E7-F380-4278-97EB-8EA78B2BC2ED}"/>
    <cellStyle name="20% - Accent6 4" xfId="242" xr:uid="{0DAE4D28-FBDE-4F73-A3EC-D14F92375BEF}"/>
    <cellStyle name="20% - Accent6 5" xfId="243" xr:uid="{855E7462-70B0-4579-8A9E-9E6DADA428C4}"/>
    <cellStyle name="2dp" xfId="244" xr:uid="{27157F5F-DD38-412C-B080-264554027175}"/>
    <cellStyle name="2x indented GHG Textfiels" xfId="245" xr:uid="{9EEB7DD6-D984-4C7C-AE82-0D5A6103D1DF}"/>
    <cellStyle name="2x indented GHG Textfiels 2" xfId="246" xr:uid="{15E2E99F-EF17-4E0F-80F6-4B55845D832C}"/>
    <cellStyle name="2x indented GHG Textfiels 3" xfId="247" xr:uid="{EF833B4B-E634-4B45-ACA7-2E77439853CF}"/>
    <cellStyle name="3dp" xfId="248" xr:uid="{31BF7CA4-5C63-4946-8E3B-12B55E0A5B2A}"/>
    <cellStyle name="3dp 2" xfId="8179" xr:uid="{81B89F3B-2757-44D2-80B7-32B44F367007}"/>
    <cellStyle name="3dp 3" xfId="8178" xr:uid="{63A8E3E0-84B5-4295-A503-F8AA3AABC13D}"/>
    <cellStyle name="40% - Accent1 2" xfId="249" xr:uid="{C140091B-675B-4D9E-A7F0-967FD1CCAAEC}"/>
    <cellStyle name="40% - Accent1 2 2" xfId="250" xr:uid="{432B3EFC-F659-4DBE-8D46-A01998CBA136}"/>
    <cellStyle name="40% - Accent1 2 3" xfId="251" xr:uid="{EF72DA21-8AE5-42AD-8371-3B7863C1BA25}"/>
    <cellStyle name="40% - Accent1 3" xfId="252" xr:uid="{59DCC52E-DFA3-40C0-8E4B-AA0BE7BBA030}"/>
    <cellStyle name="40% - Accent1 3 2" xfId="253" xr:uid="{192E8D7C-A911-4D86-9FCC-CFFD4A239416}"/>
    <cellStyle name="40% - Accent1 3 3" xfId="254" xr:uid="{6F5FD4C5-86CF-4729-8704-C054721A77FC}"/>
    <cellStyle name="40% - Accent1 4" xfId="255" xr:uid="{B48DD718-8857-4012-A30E-01492B19A0C3}"/>
    <cellStyle name="40% - Accent1 5" xfId="256" xr:uid="{21EFE460-F1F6-40A9-96A4-235699D324FB}"/>
    <cellStyle name="40% - Accent1 6" xfId="257" xr:uid="{8BE65D14-AA85-473C-9A57-109050418191}"/>
    <cellStyle name="40% - Accent2 2" xfId="258" xr:uid="{8BA121F9-546A-492B-8DAA-D85050F9B64B}"/>
    <cellStyle name="40% - Accent2 2 2" xfId="259" xr:uid="{2542E1C7-8D7B-4B96-8BD1-F62FE3AD3B44}"/>
    <cellStyle name="40% - Accent2 2 3" xfId="260" xr:uid="{BD86F865-44BA-4EDB-A6FE-E7F1B282C17E}"/>
    <cellStyle name="40% - Accent2 3" xfId="261" xr:uid="{CB1D68D6-8C5C-489D-90BB-3E09FCA7B751}"/>
    <cellStyle name="40% - Accent2 3 2" xfId="262" xr:uid="{EF65C491-00EA-49AB-8470-8BD7CA025663}"/>
    <cellStyle name="40% - Accent2 3 3" xfId="263" xr:uid="{DC6B8CAC-FE31-484E-A302-E4FBA3E605DC}"/>
    <cellStyle name="40% - Accent2 4" xfId="264" xr:uid="{71C17873-C314-4C86-A0D9-AE6B0FD7826E}"/>
    <cellStyle name="40% - Accent2 5" xfId="265" xr:uid="{5F8211E8-A948-47E8-A01E-A8B28832923A}"/>
    <cellStyle name="40% - Accent2 6" xfId="266" xr:uid="{2DAB7C27-1CA9-4839-B92A-2EFBC57AEE21}"/>
    <cellStyle name="40% - Accent3 2" xfId="267" xr:uid="{BDB20931-01D1-444D-B021-244FD5703D45}"/>
    <cellStyle name="40% - Accent3 2 2" xfId="268" xr:uid="{A807FFA9-3DB0-40FF-9698-9BE5539252F1}"/>
    <cellStyle name="40% - Accent3 2 3" xfId="269" xr:uid="{11DD812E-F9B8-4793-BDE5-8361E3F4D6B9}"/>
    <cellStyle name="40% - Accent3 3" xfId="270" xr:uid="{20D4E58F-CC0A-41E2-9F35-6480246246AB}"/>
    <cellStyle name="40% - Accent3 3 2" xfId="271" xr:uid="{AADF49AB-4C59-4E33-9CEC-58E62673F765}"/>
    <cellStyle name="40% - Accent3 3 3" xfId="272" xr:uid="{1D86143E-2D06-454F-82CB-15DF7CD6A5CC}"/>
    <cellStyle name="40% - Accent3 4" xfId="273" xr:uid="{D39CB512-0737-4550-BD42-1EF16956291D}"/>
    <cellStyle name="40% - Accent3 5" xfId="274" xr:uid="{04F7D41A-BA29-4639-8BFC-0B00E6199A4A}"/>
    <cellStyle name="40% - Accent3 6" xfId="275" xr:uid="{49BFCC15-40E4-4119-B20C-B90A8E7A4AEE}"/>
    <cellStyle name="40% - Accent4 2" xfId="276" xr:uid="{1EB206CB-4549-49CA-962D-7892E91B1DC2}"/>
    <cellStyle name="40% - Accent4 2 2" xfId="277" xr:uid="{BD2D5856-C66F-46B8-8A55-41BDC5072BD2}"/>
    <cellStyle name="40% - Accent4 2 3" xfId="278" xr:uid="{DD4F2B28-40EA-4488-AE4E-D9586A34A1E7}"/>
    <cellStyle name="40% - Accent4 3" xfId="279" xr:uid="{EDB331BA-B141-4905-8E6D-EB73DA01DF8F}"/>
    <cellStyle name="40% - Accent4 3 2" xfId="280" xr:uid="{9F630AF0-E2D7-4F93-85A0-C088172BA118}"/>
    <cellStyle name="40% - Accent4 3 3" xfId="281" xr:uid="{668BBAFF-9622-4538-AD76-89CFC7947E3A}"/>
    <cellStyle name="40% - Accent4 4" xfId="282" xr:uid="{C09A8524-15F6-47D8-A061-26A88C50F019}"/>
    <cellStyle name="40% - Accent4 5" xfId="283" xr:uid="{6E845F89-89B7-4181-99E9-5CAC92AADD7F}"/>
    <cellStyle name="40% - Accent4 6" xfId="284" xr:uid="{D3E7AEA0-DC27-4C7B-8F31-319F775DF900}"/>
    <cellStyle name="40% - Accent5 2" xfId="285" xr:uid="{A58150CE-1E82-405E-9831-3BEA0EBA5841}"/>
    <cellStyle name="40% - Accent5 2 2" xfId="286" xr:uid="{0CAE471F-61FB-4F60-8D5F-B31C02328B7C}"/>
    <cellStyle name="40% - Accent5 2 3" xfId="287" xr:uid="{834E20E7-B30F-4E78-BAE0-6D9B85E929B9}"/>
    <cellStyle name="40% - Accent5 3" xfId="288" xr:uid="{B16847A8-6788-49CB-88F6-05BB513289B6}"/>
    <cellStyle name="40% - Accent5 3 2" xfId="289" xr:uid="{C6232F89-D432-408C-8834-8F2A83016B91}"/>
    <cellStyle name="40% - Accent5 3 3" xfId="290" xr:uid="{22563B0A-D95A-4724-BD5C-AACD5A6A083F}"/>
    <cellStyle name="40% - Accent5 4" xfId="291" xr:uid="{81A365CE-34A7-4CE8-AE32-F5049586CD31}"/>
    <cellStyle name="40% - Accent5 5" xfId="292" xr:uid="{731ED50D-779B-4365-BE4D-3D073C8897A8}"/>
    <cellStyle name="40% - Accent5 6" xfId="293" xr:uid="{BABABFF7-42F5-4CC0-8748-390CC309B032}"/>
    <cellStyle name="40% - Accent6 2" xfId="294" xr:uid="{D28C5190-E486-440B-B9A8-99E1BA67F43D}"/>
    <cellStyle name="40% - Accent6 2 2" xfId="295" xr:uid="{F04786F7-FD53-4392-B62C-2B070AC198EE}"/>
    <cellStyle name="40% - Accent6 2 3" xfId="296" xr:uid="{90C29494-9FD2-4E56-B7DD-5EEACB6DB9A7}"/>
    <cellStyle name="40% - Accent6 3" xfId="297" xr:uid="{B1CD22F9-57A0-42CD-BDB7-386CFDA8C8AF}"/>
    <cellStyle name="40% - Accent6 3 2" xfId="298" xr:uid="{946B0EC1-3F76-49D0-B084-3D2C7DB57C2E}"/>
    <cellStyle name="40% - Accent6 3 3" xfId="299" xr:uid="{54396F18-4A20-445C-B663-859BC63F5F83}"/>
    <cellStyle name="40% - Accent6 4" xfId="300" xr:uid="{59A99E4B-8054-4DF7-AF2D-689499A63E63}"/>
    <cellStyle name="40% - Accent6 5" xfId="301" xr:uid="{7877299D-725E-4A15-9C83-0827EB291100}"/>
    <cellStyle name="40% - Accent6 6" xfId="302" xr:uid="{B5B05F32-AACA-4C63-808B-CF4BC4DF73B6}"/>
    <cellStyle name="4dp" xfId="303" xr:uid="{38374256-DCA0-4D79-AADF-3D6EF162654A}"/>
    <cellStyle name="4dp 2" xfId="304" xr:uid="{97E4E108-E757-4A88-84AF-3DC0C4CAA678}"/>
    <cellStyle name="4dp 2 2" xfId="305" xr:uid="{587E6229-BB94-455B-91E8-7DC4A315A3C6}"/>
    <cellStyle name="4dp 2 3" xfId="8181" xr:uid="{0E91E51C-8873-4BCD-9081-62B9CDFECC7A}"/>
    <cellStyle name="4dp 3" xfId="8180" xr:uid="{0C54E3D1-543F-42C4-B252-5C73BF8AA322}"/>
    <cellStyle name="5x indented GHG Textfiels" xfId="306" xr:uid="{52E48C68-7124-4E47-826A-561B014216A2}"/>
    <cellStyle name="5x indented GHG Textfiels 2" xfId="307" xr:uid="{BDF65DBE-7A84-4D94-A75B-B855515A4E52}"/>
    <cellStyle name="5x indented GHG Textfiels 3" xfId="308" xr:uid="{6CF3F7EF-689F-4EA6-99B4-60336B899701}"/>
    <cellStyle name="60% - Accent1 2" xfId="309" xr:uid="{439B64C7-2F4B-499E-B2F3-AEF077FA6378}"/>
    <cellStyle name="60% - Accent1 2 2" xfId="310" xr:uid="{3F0653CD-52A0-4CC9-9F1E-B186ED430FC5}"/>
    <cellStyle name="60% - Accent1 2 3" xfId="311" xr:uid="{91FAF89A-67A6-4498-B9F1-8A92A6A4BAD6}"/>
    <cellStyle name="60% - Accent1 3" xfId="312" xr:uid="{A38B365B-E424-4221-A7F7-B03E0A026102}"/>
    <cellStyle name="60% - Accent1 3 2" xfId="313" xr:uid="{37CC4DA7-0DC4-4994-BEC0-B397069830A8}"/>
    <cellStyle name="60% - Accent1 3 3" xfId="314" xr:uid="{98262FBE-F9C8-419A-97A6-83065EDB2650}"/>
    <cellStyle name="60% - Accent1 4" xfId="315" xr:uid="{411F5977-DB6B-4246-BF4C-62953FBD2887}"/>
    <cellStyle name="60% - Accent1 5" xfId="316" xr:uid="{827310AF-2650-4799-88CD-A5331E7DC067}"/>
    <cellStyle name="60% - Accent1 6" xfId="317" xr:uid="{96690CE9-6C55-43DF-94FB-37AD8BA39772}"/>
    <cellStyle name="60% - Accent2 2" xfId="318" xr:uid="{AA662064-1623-400B-8115-2582701F6A6D}"/>
    <cellStyle name="60% - Accent2 2 2" xfId="319" xr:uid="{1C997C21-39E3-4D8B-BFEE-BF12AF9406BE}"/>
    <cellStyle name="60% - Accent2 2 3" xfId="320" xr:uid="{B8662B68-FC7E-47B8-AC59-08A0178A271C}"/>
    <cellStyle name="60% - Accent2 3" xfId="321" xr:uid="{86052A71-219F-4D28-9FEB-115EF3DC8458}"/>
    <cellStyle name="60% - Accent2 3 2" xfId="322" xr:uid="{B4399C39-BE53-44FA-A33B-21CA9C021AAD}"/>
    <cellStyle name="60% - Accent2 3 3" xfId="323" xr:uid="{95C571FE-D35B-4D8E-BB09-639BF233CECA}"/>
    <cellStyle name="60% - Accent2 4" xfId="324" xr:uid="{52A6EE59-B173-48BA-8885-7EEEC187A959}"/>
    <cellStyle name="60% - Accent2 5" xfId="325" xr:uid="{D94C8553-5211-45A3-8CBC-4CC21D069A43}"/>
    <cellStyle name="60% - Accent2 6" xfId="326" xr:uid="{F21E24AA-78E4-465B-BFF0-E845C42B8189}"/>
    <cellStyle name="60% - Accent3 2" xfId="327" xr:uid="{BCB42CB4-71A1-42D0-B171-65EF60870AA5}"/>
    <cellStyle name="60% - Accent3 2 2" xfId="328" xr:uid="{6FE85405-86C1-4CFE-BEE1-B0D72139B307}"/>
    <cellStyle name="60% - Accent3 2 3" xfId="329" xr:uid="{991E265B-24E8-4D96-92CC-C6A4C4D5D117}"/>
    <cellStyle name="60% - Accent3 3" xfId="330" xr:uid="{CD7680E6-DEB5-4DC4-9D92-E0122E79F6FA}"/>
    <cellStyle name="60% - Accent3 3 2" xfId="331" xr:uid="{4C7CCD8A-6490-4B7B-995D-DB63CB690C65}"/>
    <cellStyle name="60% - Accent3 3 3" xfId="332" xr:uid="{7D081A12-D6A4-4ADF-AEC8-68B04919AD07}"/>
    <cellStyle name="60% - Accent3 4" xfId="333" xr:uid="{DBF34553-A660-4003-8879-E0579FD961D6}"/>
    <cellStyle name="60% - Accent3 5" xfId="334" xr:uid="{225B5B73-B636-4636-8EF6-73C2B3703B03}"/>
    <cellStyle name="60% - Accent3 6" xfId="335" xr:uid="{48D7CAA7-928A-4554-BAD4-C7F680E91A6D}"/>
    <cellStyle name="60% - Accent4 2" xfId="336" xr:uid="{647F1D7C-C7A3-40A1-B36B-1B3714CFB378}"/>
    <cellStyle name="60% - Accent4 2 2" xfId="337" xr:uid="{2FD8BA73-3CBD-46A2-8936-CF422BDFF29B}"/>
    <cellStyle name="60% - Accent4 2 3" xfId="338" xr:uid="{3B9FCBED-3504-439D-BACB-1F055D4557BA}"/>
    <cellStyle name="60% - Accent4 3" xfId="339" xr:uid="{2E7D4CCC-18D0-46F1-8CEE-00D20103C8DA}"/>
    <cellStyle name="60% - Accent4 3 2" xfId="340" xr:uid="{4F59CF45-203A-4E28-BDB5-11372B034739}"/>
    <cellStyle name="60% - Accent4 3 3" xfId="341" xr:uid="{267BABC7-C610-4932-9A1A-A8886A1A8F81}"/>
    <cellStyle name="60% - Accent4 4" xfId="342" xr:uid="{F13545CA-A60F-446C-A185-89DF88A85D83}"/>
    <cellStyle name="60% - Accent4 5" xfId="343" xr:uid="{BC027919-7657-4129-B019-4F547B11D045}"/>
    <cellStyle name="60% - Accent4 6" xfId="344" xr:uid="{DC77674B-763D-4D9A-807D-8F65651F01B6}"/>
    <cellStyle name="60% - Accent5 2" xfId="345" xr:uid="{5A95AFD8-9482-40B8-86E0-D158D8D178E8}"/>
    <cellStyle name="60% - Accent5 2 2" xfId="346" xr:uid="{9D0640C4-9281-42B1-8C47-BB0A5C6800B2}"/>
    <cellStyle name="60% - Accent5 2 3" xfId="347" xr:uid="{0ECEAD62-5632-4455-A868-5FFD7C8FC936}"/>
    <cellStyle name="60% - Accent5 3" xfId="348" xr:uid="{F35BDD70-60C3-450A-B0FC-5FCAEBD8D620}"/>
    <cellStyle name="60% - Accent5 3 2" xfId="349" xr:uid="{DFC29997-DC78-4118-A98B-FE513B5D9FF0}"/>
    <cellStyle name="60% - Accent5 3 3" xfId="350" xr:uid="{3E51561C-7B26-4BCD-B595-C92E398B2025}"/>
    <cellStyle name="60% - Accent5 4" xfId="351" xr:uid="{08FA2602-7D80-4CB0-8F06-F6A134BFC417}"/>
    <cellStyle name="60% - Accent5 5" xfId="352" xr:uid="{262247DD-9B2E-487B-8B2F-F5B9254A8C28}"/>
    <cellStyle name="60% - Accent5 6" xfId="353" xr:uid="{3AFC45FD-0BD6-45D5-94D8-448E59052FCC}"/>
    <cellStyle name="60% - Accent6 2" xfId="354" xr:uid="{9ABEABD8-2A6F-46FF-8C3D-42CC96AC8AAE}"/>
    <cellStyle name="60% - Accent6 2 2" xfId="355" xr:uid="{24915570-8704-4F13-9F0C-D2F76F070666}"/>
    <cellStyle name="60% - Accent6 2 3" xfId="356" xr:uid="{632BB861-4D00-44E9-B7EF-1AB1EF934EBB}"/>
    <cellStyle name="60% - Accent6 3" xfId="357" xr:uid="{49873C32-2076-407A-8522-C9E6E82D7FD1}"/>
    <cellStyle name="60% - Accent6 3 2" xfId="358" xr:uid="{CE2BC56C-B749-44E1-B646-CB3B49C28369}"/>
    <cellStyle name="60% - Accent6 3 3" xfId="359" xr:uid="{202A10C6-CB0A-4FB6-B551-3AC278042777}"/>
    <cellStyle name="60% - Accent6 4" xfId="360" xr:uid="{32663BF6-9CE8-4363-99CC-89EF95BABEBB}"/>
    <cellStyle name="60% - Accent6 5" xfId="361" xr:uid="{1E91B8D3-3C66-439A-81C7-B1502760639A}"/>
    <cellStyle name="60% - Accent6 6" xfId="362" xr:uid="{C49E3B8A-F15F-4643-A745-19BC5173EE19}"/>
    <cellStyle name="_x0007_Á" xfId="363" xr:uid="{46CED057-8EA1-4229-A8DC-D9D7F2E7EE11}"/>
    <cellStyle name="Accent1 2" xfId="364" xr:uid="{C367E720-40A8-44DE-A2BD-055715497FE7}"/>
    <cellStyle name="Accent1 2 2" xfId="365" xr:uid="{16946AA4-B6F6-4F28-95A5-1ECE9EF6C98E}"/>
    <cellStyle name="Accent1 2 3" xfId="366" xr:uid="{59A004E1-3515-4832-A716-78A9EB5F8DA2}"/>
    <cellStyle name="Accent1 3" xfId="367" xr:uid="{8E51F5CE-CB92-4EDC-BE3A-8BB85169A238}"/>
    <cellStyle name="Accent1 3 2" xfId="368" xr:uid="{43A1458C-9C2B-4410-A675-8C82AE713685}"/>
    <cellStyle name="Accent1 3 3" xfId="369" xr:uid="{4F47C1C0-907F-4393-AEF9-8E3CFB5C4CB8}"/>
    <cellStyle name="Accent1 4" xfId="370" xr:uid="{F3BE541E-C330-4B03-B117-5837D1685904}"/>
    <cellStyle name="Accent1 5" xfId="371" xr:uid="{F2022A09-C993-4002-97B8-B55937803025}"/>
    <cellStyle name="Accent1 6" xfId="372" xr:uid="{97670175-F0EB-4244-BABB-E7DD730868E4}"/>
    <cellStyle name="Accent2 2" xfId="373" xr:uid="{B1366857-8EA3-42DA-8EEF-7B92C002BED9}"/>
    <cellStyle name="Accent2 2 2" xfId="374" xr:uid="{4486A650-B8AD-4FD6-B2C3-3EB859ADC7E2}"/>
    <cellStyle name="Accent2 2 3" xfId="375" xr:uid="{7B4DA459-1189-4DF1-B086-488175D9B039}"/>
    <cellStyle name="Accent2 3" xfId="376" xr:uid="{4547E5E4-578D-4E6D-B175-CA077C1ADC32}"/>
    <cellStyle name="Accent2 3 2" xfId="377" xr:uid="{3B5ACE42-6100-4798-8B80-1DCAC1A4C9E9}"/>
    <cellStyle name="Accent2 3 3" xfId="378" xr:uid="{ADAD5E9C-A410-4B24-8F49-4B6D73E78FC4}"/>
    <cellStyle name="Accent2 4" xfId="379" xr:uid="{D400FC36-CCD3-4CEE-9F3E-9ECCF493A387}"/>
    <cellStyle name="Accent2 5" xfId="380" xr:uid="{9E4B7B68-C428-4F78-800E-E46C75009EDC}"/>
    <cellStyle name="Accent2 6" xfId="381" xr:uid="{BD656EDF-14FF-4025-8724-B9E334090B4B}"/>
    <cellStyle name="Accent3 2" xfId="382" xr:uid="{51A08904-C98D-49A5-AAB0-4D9CCD2A1FF4}"/>
    <cellStyle name="Accent3 2 2" xfId="383" xr:uid="{74749E36-928A-48BD-A149-ED62A1D39577}"/>
    <cellStyle name="Accent3 2 3" xfId="384" xr:uid="{442FF4B7-DA25-4790-9266-EDB1D9C00E33}"/>
    <cellStyle name="Accent3 3" xfId="385" xr:uid="{B6443A38-FFA9-435B-B776-8CD20EF2F2DD}"/>
    <cellStyle name="Accent3 3 2" xfId="386" xr:uid="{0F3EE120-2626-49CA-8CBE-DEF67DF97A2F}"/>
    <cellStyle name="Accent3 3 3" xfId="387" xr:uid="{0A118A77-AF76-4C3D-8858-ADECD1609F55}"/>
    <cellStyle name="Accent3 4" xfId="388" xr:uid="{28CF939B-1BFF-433A-8C4B-AA3E53D27370}"/>
    <cellStyle name="Accent3 5" xfId="389" xr:uid="{0D5FBD68-7540-411C-8259-3112480205D5}"/>
    <cellStyle name="Accent3 6" xfId="390" xr:uid="{9F42B00D-A8E1-4193-AB90-74CA15CB0A33}"/>
    <cellStyle name="Accent4 2" xfId="391" xr:uid="{9B6A1158-036F-46D1-8862-5D04F77D976E}"/>
    <cellStyle name="Accent4 2 2" xfId="392" xr:uid="{715BC3C9-F98D-4256-BFA4-88A2F076BF54}"/>
    <cellStyle name="Accent4 2 3" xfId="393" xr:uid="{CF33EB1B-37D3-4B70-90F9-6495CCD2142F}"/>
    <cellStyle name="Accent4 3" xfId="394" xr:uid="{4D35C384-6C3E-49F8-B109-2B3A9247C6FF}"/>
    <cellStyle name="Accent4 3 2" xfId="395" xr:uid="{B1736D8A-E1F9-4902-A890-34B1276C09CC}"/>
    <cellStyle name="Accent4 3 3" xfId="396" xr:uid="{E84E658B-39B4-4121-9889-9C928E0F0159}"/>
    <cellStyle name="Accent4 4" xfId="397" xr:uid="{DD632716-BFD6-4D01-A62A-C0B2767D55B3}"/>
    <cellStyle name="Accent4 5" xfId="398" xr:uid="{EC8114D7-8DC4-4173-83EB-75EE97B522AB}"/>
    <cellStyle name="Accent4 6" xfId="399" xr:uid="{9466409C-252F-4F68-A4AE-878B26D803E6}"/>
    <cellStyle name="Accent5 2" xfId="400" xr:uid="{FACA85F2-35E5-4296-9FA1-604512217A3F}"/>
    <cellStyle name="Accent5 2 2" xfId="401" xr:uid="{B1A259D5-4ACA-4F5E-9133-C7A49F1C4825}"/>
    <cellStyle name="Accent5 2 3" xfId="402" xr:uid="{17F67EED-347E-44FA-8D8B-DFBC529E7043}"/>
    <cellStyle name="Accent5 3" xfId="403" xr:uid="{E6F18227-FF62-4A6D-8B52-CE5F0E54E5A7}"/>
    <cellStyle name="Accent5 4" xfId="404" xr:uid="{AD092803-6C0F-4064-8935-26EE3749856F}"/>
    <cellStyle name="Accent6 2" xfId="405" xr:uid="{0EC03588-AEFB-49C4-A296-BCC9A49172FC}"/>
    <cellStyle name="Accent6 2 2" xfId="406" xr:uid="{31DE73ED-0F17-4E07-8875-F55139E5CFFE}"/>
    <cellStyle name="Accent6 2 3" xfId="407" xr:uid="{A5B20428-A368-4AEA-B687-81C36D206A13}"/>
    <cellStyle name="Accent6 3" xfId="408" xr:uid="{50F56560-5EBC-4CC0-9CE6-39DBF7ACC9D8}"/>
    <cellStyle name="Accent6 4" xfId="409" xr:uid="{C95BEE9F-14E0-4ADD-BC20-6D021649BEFA}"/>
    <cellStyle name="Adjustable" xfId="410" xr:uid="{C6D2C28B-EA0A-4B3D-8015-D241565CB70A}"/>
    <cellStyle name="Adjustable 2" xfId="411" xr:uid="{C1506A3C-D261-4D5F-96F0-16C0F0BF71C3}"/>
    <cellStyle name="Adjustable 2 2" xfId="412" xr:uid="{16EBC602-7D2F-4752-9940-35F9A3C398AC}"/>
    <cellStyle name="Adjustable 3" xfId="413" xr:uid="{949255D5-4F4A-4792-8647-2E2E9B902375}"/>
    <cellStyle name="Adjustable 4" xfId="414" xr:uid="{03B520D0-4C27-4B93-8EEA-1B0F7D3BD821}"/>
    <cellStyle name="Adjustable 5" xfId="415" xr:uid="{EE88E8AB-0667-4DCB-B0B7-D3F271DA34EC}"/>
    <cellStyle name="AFE" xfId="416" xr:uid="{1804E372-E14A-4392-899C-4318506E6054}"/>
    <cellStyle name="AggblueCels_1x" xfId="417" xr:uid="{26BEC1ED-D225-4943-B8D1-39A556FEC8F5}"/>
    <cellStyle name="AggBoldCells" xfId="418" xr:uid="{4397050F-7DC3-435A-A7A2-076DB893A561}"/>
    <cellStyle name="AggCels" xfId="419" xr:uid="{A3E5A0BB-ACB0-4D3D-9506-131F4B20522B}"/>
    <cellStyle name="AutoFormat-Optionen" xfId="420" xr:uid="{5BFACFD5-8CFD-4136-8FF8-A5EE3FCCCCE1}"/>
    <cellStyle name="Bad 2" xfId="421" xr:uid="{8DFAE0B3-0DC3-4997-8521-71DB8B443F99}"/>
    <cellStyle name="Bad 2 2" xfId="422" xr:uid="{3415601E-FB98-449F-9809-BAA40EC2BEE5}"/>
    <cellStyle name="Bad 2 3" xfId="423" xr:uid="{1D8A31AD-FA63-4644-8F0C-3CDF28FF86F0}"/>
    <cellStyle name="Bad 3" xfId="424" xr:uid="{E750C01E-CA84-4806-9E4B-1DCDCB57FCDE}"/>
    <cellStyle name="Bad 4" xfId="425" xr:uid="{912ABB31-A3AD-4616-B351-CF95C3535AD5}"/>
    <cellStyle name="Band 1" xfId="426" xr:uid="{4D6A3981-D088-4931-87AF-6748400F57DC}"/>
    <cellStyle name="Band 2" xfId="427" xr:uid="{878C9397-0751-4BB9-978B-BC18E3BCDA1B}"/>
    <cellStyle name="Best" xfId="428" xr:uid="{D28C3CBA-857F-46ED-AE16-6F5489AC5E4B}"/>
    <cellStyle name="Besuchter Hyperlink" xfId="429" xr:uid="{6AB6C13E-B711-40EA-BF15-D8ABD92D6C24}"/>
    <cellStyle name="Bid £m format" xfId="8182" xr:uid="{14F25E36-5393-4229-B3F3-915724490B3C}"/>
    <cellStyle name="Blue" xfId="430" xr:uid="{DE806F6F-85FF-4B0B-AC9F-6DC03178FD21}"/>
    <cellStyle name="Bold" xfId="431" xr:uid="{D4BF6257-E591-416F-B2D1-52AB2A2956BB}"/>
    <cellStyle name="Bold 2" xfId="432" xr:uid="{6F9782D3-8B8C-4CDD-80AE-5B700B84C539}"/>
    <cellStyle name="Bold 2 2" xfId="433" xr:uid="{F396A191-4E1C-4216-ACC5-7AC7F531C651}"/>
    <cellStyle name="Bullet" xfId="434" xr:uid="{6C8E0C8A-4260-4117-A50F-7BCE63882E72}"/>
    <cellStyle name="CALC Amount" xfId="435" xr:uid="{E81E68C1-222F-4966-8E88-03B1CC8B7DCD}"/>
    <cellStyle name="Calculated" xfId="436" xr:uid="{4EE72A80-2C11-4FEB-8AC5-C7E8FF6BEA47}"/>
    <cellStyle name="Calculation 2" xfId="6" xr:uid="{00000000-0005-0000-0000-000000000000}"/>
    <cellStyle name="Calculation 2 2" xfId="438" xr:uid="{27BCBA37-CB96-4460-92C7-2D422B134EF6}"/>
    <cellStyle name="Calculation 2 2 2" xfId="439" xr:uid="{25833386-6EEB-4992-86D7-3CE40F852D05}"/>
    <cellStyle name="Calculation 2 2 3" xfId="440" xr:uid="{F6F5909A-DEE1-4336-9CE6-175EE34057A0}"/>
    <cellStyle name="Calculation 2 3" xfId="441" xr:uid="{5B7F2FA4-D1BC-4849-93F5-EE54A1C2927E}"/>
    <cellStyle name="Calculation 2 4" xfId="442" xr:uid="{BFBDA18C-2BCD-46C0-8D44-27399451D945}"/>
    <cellStyle name="Calculation 2 5" xfId="437" xr:uid="{E9940581-E941-4325-A259-814CC3D02E98}"/>
    <cellStyle name="Calculation 2_FES2013 charts 2050 and progress" xfId="443" xr:uid="{117030F4-F2FD-45E3-B6B2-0200D18C2072}"/>
    <cellStyle name="Calculation 3" xfId="444" xr:uid="{4CA94B20-C6C0-4EBA-8339-E99FF8DC5538}"/>
    <cellStyle name="Calculation 3 2" xfId="445" xr:uid="{1F6006ED-C1B1-4CDD-BD94-15EA6DA92681}"/>
    <cellStyle name="Calculation 3 3" xfId="446" xr:uid="{01187185-9533-4F6D-8C6C-CC8D97469D33}"/>
    <cellStyle name="Calculation 4" xfId="447" xr:uid="{8D2A24AB-EBE1-45C8-9575-9AAE53FAF42C}"/>
    <cellStyle name="Calculation 5" xfId="448" xr:uid="{38B1C9E9-6AFB-4B26-AAB6-E5D45AC57868}"/>
    <cellStyle name="Calculation 6" xfId="449" xr:uid="{BCF172A7-CC76-4B19-9F5F-B81E2690203F}"/>
    <cellStyle name="CellBlue1" xfId="450" xr:uid="{095CD6B4-7922-47C3-B2D6-FE998292E34C}"/>
    <cellStyle name="CellNationValue" xfId="451" xr:uid="{0392EFD2-6A91-457A-BFEE-BDC22DC5CC44}"/>
    <cellStyle name="Check Cell 2" xfId="452" xr:uid="{5DEF1D9B-957C-4827-AAFD-50496A85377E}"/>
    <cellStyle name="Check Cell 2 2" xfId="453" xr:uid="{73680F36-8091-47C9-976C-60E99E69B9E9}"/>
    <cellStyle name="Check Cell 2 3" xfId="454" xr:uid="{30966916-1613-4921-B63A-C36E164FE841}"/>
    <cellStyle name="Check Cell 3" xfId="455" xr:uid="{07976A01-E5CB-4DF0-B739-9AE6CF99E60A}"/>
    <cellStyle name="Check Cell 3 2" xfId="456" xr:uid="{E74E9E57-6761-4923-8722-2790A0714EBA}"/>
    <cellStyle name="Check Cell 3 3" xfId="457" xr:uid="{CB3D0AB9-624F-4774-BB11-EE7E9FFD5CB8}"/>
    <cellStyle name="Check Cell 4" xfId="458" xr:uid="{BEDE38AB-10CE-4E1F-99D0-87590EEB32E4}"/>
    <cellStyle name="Check Cell 5" xfId="459" xr:uid="{A31A5272-D9DA-4485-8E56-F34F9CAC24F2}"/>
    <cellStyle name="Check Cell 6" xfId="460" xr:uid="{97A4699A-7EB4-456C-8C3F-853E24AFE744}"/>
    <cellStyle name="CheckCell_RP" xfId="461" xr:uid="{7AFA8BE8-683D-4FA2-9453-09FEA09C7A98}"/>
    <cellStyle name="CheckCelLbll_RP" xfId="462" xr:uid="{B2ECED06-9D50-43F6-909B-007278FB47D2}"/>
    <cellStyle name="CIL" xfId="8183" xr:uid="{09469D8A-0F44-42ED-B226-A43F41E13662}"/>
    <cellStyle name="CIU" xfId="8184" xr:uid="{E587178A-5304-4E72-A0C0-088402078FCB}"/>
    <cellStyle name="CodeOutput_RP" xfId="463" xr:uid="{6652955B-0186-4D0C-96C5-7CD4F5B978CF}"/>
    <cellStyle name="Colhead" xfId="464" xr:uid="{D291DF8D-DC0E-4F56-BC27-A516D3CA5C28}"/>
    <cellStyle name="Column_Heading_RP" xfId="465" xr:uid="{3FB44FCF-BEEA-4C4F-93AE-8F0E5DC7BA1B}"/>
    <cellStyle name="ColumnHeading" xfId="466" xr:uid="{1A412D43-8952-410C-861D-2990A0474447}"/>
    <cellStyle name="ColumnHeadings" xfId="467" xr:uid="{8E386CD8-881A-443F-B058-94F44C0D853D}"/>
    <cellStyle name="ColumnHeadings2" xfId="468" xr:uid="{4A8869BC-280A-4F2C-829D-59CFE8C33209}"/>
    <cellStyle name="Comma" xfId="1" builtinId="3"/>
    <cellStyle name="Comma [0.0]" xfId="469" xr:uid="{96DA2F3B-61C1-4FC6-8AC4-4CC8CEC37012}"/>
    <cellStyle name="Comma [0.0] 2" xfId="470" xr:uid="{E266F260-6777-4B5D-8ECE-A967827CA713}"/>
    <cellStyle name="Comma [0.0] 2 2" xfId="471" xr:uid="{287C1268-92BE-4D5F-B98C-38C99D0C91BA}"/>
    <cellStyle name="Comma [0.0] 2 3" xfId="472" xr:uid="{2D8DA353-3587-4A9F-A806-5D30BA197051}"/>
    <cellStyle name="Comma [0.0] 3" xfId="473" xr:uid="{9C1A1549-D266-4490-AFA6-7B7B5B0E9C7B}"/>
    <cellStyle name="Comma [0.0] 3 2" xfId="474" xr:uid="{41E31A6F-FEBD-4151-9B80-9CA7E6CD9045}"/>
    <cellStyle name="Comma [0.0] 4" xfId="475" xr:uid="{C7680FBE-0819-4AF3-A8E5-A57C48C4E57F}"/>
    <cellStyle name="Comma [0.0] 5" xfId="476" xr:uid="{C5078B20-4249-497F-A695-AC79C9CB34D3}"/>
    <cellStyle name="Comma [0.0]_1" xfId="477" xr:uid="{93518D9E-F012-4224-93B0-860F5E47B5C7}"/>
    <cellStyle name="Comma [0] 10" xfId="478" xr:uid="{982C0F64-27BA-4DE7-87B2-546721A6828B}"/>
    <cellStyle name="Comma [0] 10 2" xfId="479" xr:uid="{CA18AB5E-EFC9-4E0E-AD06-1478C7A6C2FD}"/>
    <cellStyle name="Comma [0] 10 2 2" xfId="7934" xr:uid="{54597526-4BDF-4A53-9797-F64B5ABB3F39}"/>
    <cellStyle name="Comma [0] 10 3" xfId="480" xr:uid="{DF0B0915-DDBE-497F-97F5-6E19A7E7AAD5}"/>
    <cellStyle name="Comma [0] 10 3 2" xfId="7935" xr:uid="{4E93486D-7F62-49A9-96AC-D63C9CECF1FC}"/>
    <cellStyle name="Comma [0] 10 4" xfId="7933" xr:uid="{AB6AACCA-2CE1-4142-9BD0-280A4FDD8BC8}"/>
    <cellStyle name="Comma [0] 11" xfId="481" xr:uid="{0799C19F-3162-43EA-B190-B7CFA8EBCBC8}"/>
    <cellStyle name="Comma [0] 11 2" xfId="482" xr:uid="{AB5E92EB-A321-4513-BA02-07C3305CD4E5}"/>
    <cellStyle name="Comma [0] 11 2 2" xfId="7937" xr:uid="{CCBE4039-5CE1-4B20-A15A-FD71AB0D441C}"/>
    <cellStyle name="Comma [0] 11 3" xfId="483" xr:uid="{8FE7AEEF-4082-41D7-A353-C38B0F6D3EF3}"/>
    <cellStyle name="Comma [0] 11 3 2" xfId="7938" xr:uid="{55BFCC2B-F705-4216-87C9-C1B3D196956C}"/>
    <cellStyle name="Comma [0] 11 4" xfId="7936" xr:uid="{21563DC5-6992-4503-B58B-4ED8FE8E7ED6}"/>
    <cellStyle name="Comma [0] 12" xfId="484" xr:uid="{BF792C4C-BAEB-4F23-BA91-A44469FDC76F}"/>
    <cellStyle name="Comma [0] 12 2" xfId="485" xr:uid="{6CD7E691-6CEF-4507-B109-3D8654DBAF7A}"/>
    <cellStyle name="Comma [0] 12 2 2" xfId="7940" xr:uid="{A4C91E29-CB46-4961-B055-FD1EF93BCC24}"/>
    <cellStyle name="Comma [0] 12 3" xfId="486" xr:uid="{597D018D-F4B6-4B99-81DF-0EEF07B09B92}"/>
    <cellStyle name="Comma [0] 12 3 2" xfId="7941" xr:uid="{2E45D479-95D7-44BA-AF6E-4A28393A84E5}"/>
    <cellStyle name="Comma [0] 12 4" xfId="7939" xr:uid="{F65D1C60-A92D-4710-A739-F45149564586}"/>
    <cellStyle name="Comma [0] 13" xfId="487" xr:uid="{3B016668-F9B0-47D6-80B5-F2C65EB97266}"/>
    <cellStyle name="Comma [0] 13 2" xfId="488" xr:uid="{D576F3B3-71C0-433C-9A99-B3D9FA262663}"/>
    <cellStyle name="Comma [0] 13 2 2" xfId="7943" xr:uid="{20DEB8F5-D234-42A9-9662-D50F80EC1766}"/>
    <cellStyle name="Comma [0] 13 3" xfId="489" xr:uid="{FC01C089-F575-495E-9731-CC9B5D9F8545}"/>
    <cellStyle name="Comma [0] 13 3 2" xfId="7944" xr:uid="{80968933-A0C1-4210-8674-BEEBA7E1BF91}"/>
    <cellStyle name="Comma [0] 13 4" xfId="7942" xr:uid="{FCD0D7F4-5ACC-4BE8-8C3E-29D107A54C3A}"/>
    <cellStyle name="Comma [0] 14" xfId="490" xr:uid="{E07877A5-7F23-46D3-8FF3-0766F2E19E24}"/>
    <cellStyle name="Comma [0] 14 2" xfId="491" xr:uid="{D17D78E2-01F1-45D0-8A7B-B45F77287E6F}"/>
    <cellStyle name="Comma [0] 14 2 2" xfId="7946" xr:uid="{65AB4AE4-49C1-4FD2-8931-5820D2B6EE4E}"/>
    <cellStyle name="Comma [0] 14 3" xfId="492" xr:uid="{1E3B9D80-890F-428B-B74B-27F0751D9627}"/>
    <cellStyle name="Comma [0] 14 3 2" xfId="7947" xr:uid="{A510391A-B412-42B6-BC7C-B35BCCC0F4BB}"/>
    <cellStyle name="Comma [0] 14 4" xfId="7945" xr:uid="{B11F97FF-1027-421B-B204-73C538D550A5}"/>
    <cellStyle name="Comma [0] 15" xfId="493" xr:uid="{B7F9BF59-F1BD-41E0-B07B-91D9C2A2F6C3}"/>
    <cellStyle name="Comma [0] 15 2" xfId="494" xr:uid="{2828A772-1E7A-483F-9456-7A0F780A50A2}"/>
    <cellStyle name="Comma [0] 15 2 2" xfId="7949" xr:uid="{81FE153E-6D8C-412B-9AD0-F02953726A9D}"/>
    <cellStyle name="Comma [0] 15 3" xfId="495" xr:uid="{E4D3717A-C3B5-4913-AD5B-33BAC1A18F92}"/>
    <cellStyle name="Comma [0] 15 3 2" xfId="7950" xr:uid="{FD3142BF-F340-4491-BBD0-10BA4442DF44}"/>
    <cellStyle name="Comma [0] 15 4" xfId="7948" xr:uid="{48E02547-8544-4931-A5B7-9BA438DEB751}"/>
    <cellStyle name="Comma [0] 16" xfId="496" xr:uid="{A65409C1-CC5D-407F-8D53-56F16F27266E}"/>
    <cellStyle name="Comma [0] 16 2" xfId="497" xr:uid="{B9BE184E-ED15-48CE-9EDA-02EDCA9BC0F6}"/>
    <cellStyle name="Comma [0] 16 2 2" xfId="7952" xr:uid="{A59C2C61-2168-4188-8349-FF38B1DF2293}"/>
    <cellStyle name="Comma [0] 16 3" xfId="498" xr:uid="{82D086B5-EF76-4CF2-AAA8-5CDA093DD329}"/>
    <cellStyle name="Comma [0] 16 3 2" xfId="7953" xr:uid="{52021CA7-E3D9-4DFA-B466-E3084F20B138}"/>
    <cellStyle name="Comma [0] 16 4" xfId="7951" xr:uid="{3C28ADC0-18E8-4452-A8CF-A8B8A01EB078}"/>
    <cellStyle name="Comma [0] 17" xfId="499" xr:uid="{DAA4ADB0-18A8-4F18-BDB3-C30D3E135647}"/>
    <cellStyle name="Comma [0] 17 2" xfId="500" xr:uid="{DF64C647-C27E-4CD3-9BCE-6A3493AA7E8C}"/>
    <cellStyle name="Comma [0] 17 2 2" xfId="7955" xr:uid="{D1F9FD38-F8F7-422E-AA33-4B829659FD3F}"/>
    <cellStyle name="Comma [0] 17 3" xfId="501" xr:uid="{75801615-DF13-493E-9E06-72072F61DF1F}"/>
    <cellStyle name="Comma [0] 17 3 2" xfId="7956" xr:uid="{FF3CF1ED-F2A4-4ED5-A55C-B7C68A176383}"/>
    <cellStyle name="Comma [0] 17 4" xfId="7954" xr:uid="{7B9C544D-EF28-42C7-B9E6-1F7466076201}"/>
    <cellStyle name="Comma [0] 18" xfId="502" xr:uid="{679C969F-F811-4960-9325-29FABBBCF794}"/>
    <cellStyle name="Comma [0] 18 2" xfId="503" xr:uid="{7A5C0D7D-3781-463F-80C4-496692157C38}"/>
    <cellStyle name="Comma [0] 18 2 2" xfId="7958" xr:uid="{16DB3993-B6BE-46BA-9156-3999DC905994}"/>
    <cellStyle name="Comma [0] 18 3" xfId="504" xr:uid="{486A018F-2CBF-4192-B899-1DA28CC51EA5}"/>
    <cellStyle name="Comma [0] 18 3 2" xfId="7959" xr:uid="{44227916-3982-40DA-9678-CDB303C0B1ED}"/>
    <cellStyle name="Comma [0] 18 4" xfId="7957" xr:uid="{1AE3CBCE-3546-4C36-84EC-5F9722FEFA7C}"/>
    <cellStyle name="Comma [0] 19" xfId="505" xr:uid="{D7402F31-DE39-4B22-BB90-C29855DA734B}"/>
    <cellStyle name="Comma [0] 19 2" xfId="506" xr:uid="{6A0622AB-D78B-4D90-B678-D6DFA1DF3E65}"/>
    <cellStyle name="Comma [0] 19 2 2" xfId="7961" xr:uid="{9EA6032E-08AB-46D6-A7DF-30874EB2154B}"/>
    <cellStyle name="Comma [0] 19 3" xfId="507" xr:uid="{7742D489-81E6-4C3A-A0A1-81AFD2A8F5F4}"/>
    <cellStyle name="Comma [0] 19 3 2" xfId="7962" xr:uid="{EAC0AD37-FB68-4D95-9F33-911E3CF59905}"/>
    <cellStyle name="Comma [0] 19 4" xfId="7960" xr:uid="{8F8EF6C4-C844-466B-860F-9E665B2344CC}"/>
    <cellStyle name="Comma [0] 2" xfId="508" xr:uid="{21232B4F-579F-4821-82EA-1FF184F7315D}"/>
    <cellStyle name="Comma [0] 2 2" xfId="7963" xr:uid="{D787DFE8-45B6-4035-8CA7-0FE9CB842353}"/>
    <cellStyle name="Comma [0] 20" xfId="509" xr:uid="{7300C1EB-A725-422F-9D4B-25FCA07ED214}"/>
    <cellStyle name="Comma [0] 20 2" xfId="510" xr:uid="{CBE92CD9-68D1-4A76-9C90-DAC3842B4531}"/>
    <cellStyle name="Comma [0] 20 2 2" xfId="7965" xr:uid="{345BFF62-F5D0-4DEF-B356-318BB9BDDEAC}"/>
    <cellStyle name="Comma [0] 20 3" xfId="511" xr:uid="{24FEE0CD-FF98-41E5-8591-E2747D80673B}"/>
    <cellStyle name="Comma [0] 20 3 2" xfId="7966" xr:uid="{0CA2EEB9-9C12-44DD-852C-BF7FEA2DDC15}"/>
    <cellStyle name="Comma [0] 20 4" xfId="7964" xr:uid="{14F399D9-14F5-4B83-9929-C6331DFFC2BB}"/>
    <cellStyle name="Comma [0] 21" xfId="512" xr:uid="{45654560-65DA-4390-BA35-7333380E2DFB}"/>
    <cellStyle name="Comma [0] 21 2" xfId="513" xr:uid="{78FBB345-041F-436B-BB03-28A8581B1C99}"/>
    <cellStyle name="Comma [0] 21 2 2" xfId="7968" xr:uid="{542D2488-FF07-4313-937C-D06CB8A4AA85}"/>
    <cellStyle name="Comma [0] 21 3" xfId="514" xr:uid="{FF37444B-4443-4FFC-8D0E-4D6147A1C470}"/>
    <cellStyle name="Comma [0] 21 3 2" xfId="7969" xr:uid="{3C5016D2-8D72-4A81-9CCF-5C5808B59054}"/>
    <cellStyle name="Comma [0] 21 4" xfId="7967" xr:uid="{BDAE9AE8-FAFE-4B8E-95CD-ED4F23056406}"/>
    <cellStyle name="Comma [0] 22" xfId="515" xr:uid="{4C4D3D9E-F27F-4701-A663-BFEAB59D321F}"/>
    <cellStyle name="Comma [0] 22 2" xfId="516" xr:uid="{914DEDC0-DF5F-432A-9FD2-B87E121556B8}"/>
    <cellStyle name="Comma [0] 22 2 2" xfId="7971" xr:uid="{4B976306-A7E7-456B-B028-50F39356FCE0}"/>
    <cellStyle name="Comma [0] 22 3" xfId="517" xr:uid="{E7BA65A1-5D68-46A9-BE7F-35B2DEDF5FE9}"/>
    <cellStyle name="Comma [0] 22 3 2" xfId="7972" xr:uid="{8D5540A8-B404-42BF-9EEB-A4E09657AEA9}"/>
    <cellStyle name="Comma [0] 22 4" xfId="7970" xr:uid="{B4F15D66-D619-4E18-9E65-9FCAACC0CFB8}"/>
    <cellStyle name="Comma [0] 23" xfId="518" xr:uid="{2D0081D2-E301-4EA6-8EBD-BEE463447543}"/>
    <cellStyle name="Comma [0] 23 2" xfId="519" xr:uid="{997024A7-BF47-4F9B-93E6-B727980E92A1}"/>
    <cellStyle name="Comma [0] 23 2 2" xfId="7974" xr:uid="{83048DF8-126C-4F4B-A4EB-5E87E9BAB34B}"/>
    <cellStyle name="Comma [0] 23 3" xfId="520" xr:uid="{3BBF1EF7-2163-4857-A37C-8CE832C535AA}"/>
    <cellStyle name="Comma [0] 23 3 2" xfId="7975" xr:uid="{73B3E121-190B-4C04-B5B2-DF3D0FFA6E4B}"/>
    <cellStyle name="Comma [0] 23 4" xfId="7973" xr:uid="{E7DBA36E-BA8F-451B-852D-DB18336BF480}"/>
    <cellStyle name="Comma [0] 24" xfId="521" xr:uid="{A97CCC2B-9BA8-4F9C-99CE-D25BE187D914}"/>
    <cellStyle name="Comma [0] 24 2" xfId="522" xr:uid="{7CAD282A-123D-45D8-A983-257FCB413C4E}"/>
    <cellStyle name="Comma [0] 24 2 2" xfId="7977" xr:uid="{ECA54398-2ABB-41EA-A760-BBCE20330405}"/>
    <cellStyle name="Comma [0] 24 3" xfId="523" xr:uid="{1A871B1E-D814-47E9-800E-DCADBB77FCA7}"/>
    <cellStyle name="Comma [0] 24 3 2" xfId="7978" xr:uid="{1E35FA8C-62A0-4098-A83E-A07DF6B5CADD}"/>
    <cellStyle name="Comma [0] 24 4" xfId="7976" xr:uid="{B303AAEA-0C57-4F84-A3FB-AB184357F11F}"/>
    <cellStyle name="Comma [0] 25" xfId="524" xr:uid="{D6917EA5-EC9D-44E4-9949-C88372198FE8}"/>
    <cellStyle name="Comma [0] 25 2" xfId="525" xr:uid="{4106C4D2-8346-4C9D-BB76-7396783269BE}"/>
    <cellStyle name="Comma [0] 25 2 2" xfId="7980" xr:uid="{1F15918E-4F05-48E3-ACD6-02DA235E51FE}"/>
    <cellStyle name="Comma [0] 25 3" xfId="526" xr:uid="{F109EC41-E603-482B-A507-E61B92E3F745}"/>
    <cellStyle name="Comma [0] 25 3 2" xfId="7981" xr:uid="{B044672C-8CDF-4C52-A996-3B3C8FE0388F}"/>
    <cellStyle name="Comma [0] 25 4" xfId="7979" xr:uid="{87ECA7F0-7976-41EA-8F8A-8C48263C09B0}"/>
    <cellStyle name="Comma [0] 26" xfId="527" xr:uid="{DDF2634A-B5EA-4A85-A5EE-AB9A554375B5}"/>
    <cellStyle name="Comma [0] 26 2" xfId="528" xr:uid="{A9C45169-ED1F-42B6-9416-3246FA83A883}"/>
    <cellStyle name="Comma [0] 26 2 2" xfId="7983" xr:uid="{E0D4B3C2-340B-424E-9ED9-4710C8545688}"/>
    <cellStyle name="Comma [0] 26 3" xfId="529" xr:uid="{F14771BF-A867-4585-ADD8-9FF815EEDE95}"/>
    <cellStyle name="Comma [0] 26 3 2" xfId="7984" xr:uid="{F3E720C4-FF99-47A6-9400-CE60D0082E35}"/>
    <cellStyle name="Comma [0] 26 4" xfId="7982" xr:uid="{252F8D83-4399-4069-A28B-6DEA20E9193D}"/>
    <cellStyle name="Comma [0] 27" xfId="530" xr:uid="{8FAB17DB-3069-4DAD-BD44-27D5B7687299}"/>
    <cellStyle name="Comma [0] 27 2" xfId="531" xr:uid="{67498E5D-7345-4829-94F2-80CF56CA9259}"/>
    <cellStyle name="Comma [0] 27 2 2" xfId="7986" xr:uid="{1C98C77C-AAFC-4255-BA71-501AD927EDA9}"/>
    <cellStyle name="Comma [0] 27 3" xfId="532" xr:uid="{D930319A-02EA-4FF4-BB29-69A2A0826D7A}"/>
    <cellStyle name="Comma [0] 27 3 2" xfId="7987" xr:uid="{7A1EBBEB-3B4F-44F0-8FAC-10A31DA13E2E}"/>
    <cellStyle name="Comma [0] 27 4" xfId="7985" xr:uid="{01B28290-4A95-42B1-AF65-981BDE42AA1B}"/>
    <cellStyle name="Comma [0] 28" xfId="533" xr:uid="{180A5755-B05E-42BB-BD95-447FC4BF552A}"/>
    <cellStyle name="Comma [0] 28 2" xfId="534" xr:uid="{E9F63515-B248-4783-BAE4-21D825D8F8D2}"/>
    <cellStyle name="Comma [0] 28 2 2" xfId="7989" xr:uid="{7F61F4A0-D38B-4E11-AE49-DF187B5B475F}"/>
    <cellStyle name="Comma [0] 28 3" xfId="535" xr:uid="{1AB5C3C4-1FE6-4F49-9687-B75AF6FC5817}"/>
    <cellStyle name="Comma [0] 28 3 2" xfId="7990" xr:uid="{DE98C48C-8100-4F3A-B135-BE8A514284CD}"/>
    <cellStyle name="Comma [0] 28 4" xfId="7988" xr:uid="{D1711301-4FDF-4D80-82FA-EDD02D29697E}"/>
    <cellStyle name="Comma [0] 29" xfId="536" xr:uid="{E86EEB2D-5093-4751-A858-90EC7B8EF3C7}"/>
    <cellStyle name="Comma [0] 29 2" xfId="537" xr:uid="{23169FFE-4B8E-42A5-8C3D-A3E48FE76D94}"/>
    <cellStyle name="Comma [0] 29 2 2" xfId="7992" xr:uid="{7AE95145-EBDF-4221-9A80-C591CD2486D0}"/>
    <cellStyle name="Comma [0] 29 3" xfId="538" xr:uid="{17A37F2F-2A0F-4FA4-9273-8C7BE0165698}"/>
    <cellStyle name="Comma [0] 29 3 2" xfId="7993" xr:uid="{24645DDF-7E64-40B8-B9A7-ED3B0D0228FD}"/>
    <cellStyle name="Comma [0] 29 4" xfId="7991" xr:uid="{6FB5A920-EFFD-41F5-8D48-DF7AA0B9A573}"/>
    <cellStyle name="Comma [0] 3" xfId="539" xr:uid="{B9BAA6C5-BB89-4FDC-9F3E-4D253DC83E2F}"/>
    <cellStyle name="Comma [0] 3 2" xfId="540" xr:uid="{22457247-BED7-409D-9093-1FDD43148407}"/>
    <cellStyle name="Comma [0] 3 2 2" xfId="7995" xr:uid="{084985C7-FD3F-4812-B593-B31EEBD9A1E0}"/>
    <cellStyle name="Comma [0] 3 3" xfId="541" xr:uid="{1595BAE4-4512-424C-B34B-D16A82EB1F69}"/>
    <cellStyle name="Comma [0] 3 3 2" xfId="7996" xr:uid="{186D50BD-73A4-4664-BF51-F8BB2CDA9FE2}"/>
    <cellStyle name="Comma [0] 3 4" xfId="7994" xr:uid="{6B8AE7C2-C2FF-4854-9855-7D629D4BBB3A}"/>
    <cellStyle name="Comma [0] 30" xfId="542" xr:uid="{179D7659-B4C2-4F86-9B83-E80294054F35}"/>
    <cellStyle name="Comma [0] 30 2" xfId="543" xr:uid="{4CBB1591-A442-47D3-9114-2D8D5AA5CDC7}"/>
    <cellStyle name="Comma [0] 30 2 2" xfId="7998" xr:uid="{E4D12019-0DE5-443B-941F-36F0A83E1595}"/>
    <cellStyle name="Comma [0] 30 3" xfId="544" xr:uid="{CEEE4277-9372-4107-8475-AE1284CBED74}"/>
    <cellStyle name="Comma [0] 30 3 2" xfId="7999" xr:uid="{40C5EF68-63E6-429C-BDD5-D0E0CFB1C868}"/>
    <cellStyle name="Comma [0] 30 4" xfId="7997" xr:uid="{4EAD8647-8794-4B91-A0AB-7EF2391C9EFC}"/>
    <cellStyle name="Comma [0] 31" xfId="545" xr:uid="{7DB1445D-259D-4D74-830D-70BC5F14515E}"/>
    <cellStyle name="Comma [0] 31 2" xfId="546" xr:uid="{79E70468-4477-4B52-9215-FC43239DD1C0}"/>
    <cellStyle name="Comma [0] 31 2 2" xfId="8001" xr:uid="{B6059BA1-1806-4880-8908-67B70391FD83}"/>
    <cellStyle name="Comma [0] 31 3" xfId="547" xr:uid="{1F196862-25C9-4FC2-B786-6150FC7C382C}"/>
    <cellStyle name="Comma [0] 31 3 2" xfId="8002" xr:uid="{D478787B-B4E1-489B-8D63-20090304512B}"/>
    <cellStyle name="Comma [0] 31 4" xfId="8000" xr:uid="{BEEF7045-DDDC-4C51-82A3-89330445704B}"/>
    <cellStyle name="Comma [0] 4" xfId="548" xr:uid="{6EADDFF2-3445-4D92-BC35-BE6FF325CC94}"/>
    <cellStyle name="Comma [0] 4 2" xfId="8003" xr:uid="{D3096653-106F-4DB0-B36A-B4E3AA80FBD8}"/>
    <cellStyle name="Comma [0] 5" xfId="549" xr:uid="{350F10DA-4167-4DF9-88E0-3CCB5817189F}"/>
    <cellStyle name="Comma [0] 5 2" xfId="8004" xr:uid="{41AAB034-456C-490C-827A-266C990A3548}"/>
    <cellStyle name="Comma [0] 6" xfId="550" xr:uid="{E227057A-0C30-4263-A7A7-A655D967A67B}"/>
    <cellStyle name="Comma [0] 7" xfId="551" xr:uid="{9D5EB754-20C6-4CA1-819A-62A68C730321}"/>
    <cellStyle name="Comma [0] 7 2" xfId="552" xr:uid="{C30A248F-6377-4317-8B9B-0938ABD9D778}"/>
    <cellStyle name="Comma [0] 7 2 2" xfId="8006" xr:uid="{BA666C1C-6FCA-4C5B-B56C-887CB8FA19CC}"/>
    <cellStyle name="Comma [0] 7 3" xfId="553" xr:uid="{A451C117-F875-40F7-A814-F2A2B0D0DB9C}"/>
    <cellStyle name="Comma [0] 7 3 2" xfId="8007" xr:uid="{B79C5902-CFD4-42CB-B31A-90B2B67B7F6D}"/>
    <cellStyle name="Comma [0] 7 4" xfId="8005" xr:uid="{FC4746F0-FB42-4AAA-A90B-30E9DB2FB2BF}"/>
    <cellStyle name="Comma [0] 8" xfId="554" xr:uid="{7EF5B220-136D-443B-AD62-513E7BBEC378}"/>
    <cellStyle name="Comma [0] 8 2" xfId="555" xr:uid="{CE82E4FC-01E3-468D-9E94-F699960CEFA5}"/>
    <cellStyle name="Comma [0] 8 2 2" xfId="8009" xr:uid="{DB23AFD7-5B36-4441-B8F4-E8A81BDAA5CD}"/>
    <cellStyle name="Comma [0] 8 3" xfId="556" xr:uid="{F320A2BA-8E58-4A27-8439-62B433CBEB06}"/>
    <cellStyle name="Comma [0] 8 3 2" xfId="8010" xr:uid="{7E47581A-4510-44B0-AF46-D93F639BA4BC}"/>
    <cellStyle name="Comma [0] 8 4" xfId="8008" xr:uid="{CA5D8688-073E-41BA-9B49-80AAFF14C64D}"/>
    <cellStyle name="Comma [0] 9" xfId="557" xr:uid="{6EBF3F3E-ED8E-48A3-B3C6-1FF56FFA04E0}"/>
    <cellStyle name="Comma [0] 9 2" xfId="558" xr:uid="{D6BA5315-A70E-4ED9-95C1-DE47E039EB7A}"/>
    <cellStyle name="Comma [0] 9 2 2" xfId="8012" xr:uid="{CE96ADE8-A991-4996-96D1-E2E82FA450DF}"/>
    <cellStyle name="Comma [0] 9 3" xfId="559" xr:uid="{2DD97F48-8436-42C6-B4DB-8F5B02DDAD6E}"/>
    <cellStyle name="Comma [0] 9 3 2" xfId="8013" xr:uid="{30B9AD9C-B0D8-44CF-B037-62589EF75AF5}"/>
    <cellStyle name="Comma [0] 9 4" xfId="8011" xr:uid="{82897BFA-905B-4010-854A-13E1437D13C3}"/>
    <cellStyle name="Comma [1]" xfId="560" xr:uid="{D5D6A7FD-98DF-4097-BC16-A7573C782D9C}"/>
    <cellStyle name="Comma [2]" xfId="561" xr:uid="{70CAC4CD-2142-4A21-8FCC-D31A8901E87E}"/>
    <cellStyle name="Comma 10" xfId="562" xr:uid="{B750BA83-0A99-4C2B-98FE-4A16C0709F3C}"/>
    <cellStyle name="Comma 10 2" xfId="563" xr:uid="{3F110ECD-B39E-409C-831F-C5ABB1BE8446}"/>
    <cellStyle name="Comma 10 3" xfId="8014" xr:uid="{80738F33-5746-463D-B75F-9E5B9E9A41FC}"/>
    <cellStyle name="Comma 11" xfId="564" xr:uid="{3B935765-99A2-453E-AA5E-2A8E05C112BF}"/>
    <cellStyle name="Comma 11 2" xfId="565" xr:uid="{3689B997-CB69-477E-AF5F-F66992FED091}"/>
    <cellStyle name="Comma 11 2 2" xfId="8016" xr:uid="{0A026723-C89D-46C8-B10D-64708D862DAD}"/>
    <cellStyle name="Comma 11 3" xfId="8015" xr:uid="{CCA1FAAA-0688-43B5-8E96-E73FA38FA4AB}"/>
    <cellStyle name="Comma 12" xfId="566" xr:uid="{1CBE6541-45AA-48DC-8127-406BA2105BF4}"/>
    <cellStyle name="Comma 12 2" xfId="567" xr:uid="{3D6C889B-F1A2-4B4E-B9CF-1891185ECB68}"/>
    <cellStyle name="Comma 12 2 2" xfId="8018" xr:uid="{19D3CA85-2ADA-4DD2-8525-4400202605D4}"/>
    <cellStyle name="Comma 12 3" xfId="8017" xr:uid="{4C494B05-003C-499A-A36B-C6A55DDFB2AC}"/>
    <cellStyle name="Comma 13" xfId="568" xr:uid="{43CAD55D-2070-47C8-84F8-0BE24478D40C}"/>
    <cellStyle name="Comma 13 2" xfId="569" xr:uid="{8FDE2357-8EF0-4E33-9B99-8799A005CB50}"/>
    <cellStyle name="Comma 13 3" xfId="8019" xr:uid="{F4B0165A-45C1-4B50-AB13-7B6162BA2488}"/>
    <cellStyle name="Comma 14" xfId="9" xr:uid="{00000000-0005-0000-0000-000002000000}"/>
    <cellStyle name="Comma 14 2" xfId="571" xr:uid="{89BCC530-B3D8-42E9-B775-C56ECB74C31D}"/>
    <cellStyle name="Comma 14 2 2" xfId="8021" xr:uid="{FBAC1EAB-884F-490F-8609-7013D6241AB7}"/>
    <cellStyle name="Comma 14 3" xfId="8020" xr:uid="{C70B337B-DC45-4651-9B7A-CC21CC563DA8}"/>
    <cellStyle name="Comma 14 4" xfId="570" xr:uid="{D2FCAF08-1D17-4E9D-89AC-C9EF4465A417}"/>
    <cellStyle name="Comma 15" xfId="572" xr:uid="{4F14AD05-6160-47E1-90D3-8B06F814C78F}"/>
    <cellStyle name="Comma 15 2" xfId="573" xr:uid="{F7499669-FA70-4970-8D37-213B8B23AD52}"/>
    <cellStyle name="Comma 15 3" xfId="8022" xr:uid="{97A1E9CD-8913-485E-AA05-E0252FF88D4A}"/>
    <cellStyle name="Comma 16" xfId="574" xr:uid="{0A87C694-C84B-45E5-A0DF-C52A0308C96B}"/>
    <cellStyle name="Comma 16 2" xfId="575" xr:uid="{77B3ABF6-3418-4184-8372-A4E0515E8EF1}"/>
    <cellStyle name="Comma 16 3" xfId="8023" xr:uid="{D5524048-D1BA-46C0-8B86-3FAC38722BEA}"/>
    <cellStyle name="Comma 17" xfId="576" xr:uid="{46C88EDC-E453-4C18-9ED5-706565BD721B}"/>
    <cellStyle name="Comma 17 2" xfId="577" xr:uid="{2E7ADDF7-D6B6-4D84-8647-CCBF4EB9B097}"/>
    <cellStyle name="Comma 17 2 2" xfId="8025" xr:uid="{C1D60FA2-3DE1-4830-9438-C2BFFD2084FE}"/>
    <cellStyle name="Comma 17 3" xfId="8024" xr:uid="{DC65C8BC-A924-44B6-BB97-B84255EEB9A9}"/>
    <cellStyle name="Comma 18" xfId="578" xr:uid="{C830021E-4348-45D1-8334-C1DDD1D1682E}"/>
    <cellStyle name="Comma 18 2" xfId="579" xr:uid="{72CD5458-25CC-41E2-956F-0192A48F911D}"/>
    <cellStyle name="Comma 18 2 2" xfId="8027" xr:uid="{A2B60CB0-B636-4F1C-8774-EE7916A46A3B}"/>
    <cellStyle name="Comma 18 3" xfId="8026" xr:uid="{5FAEE96E-3121-4F76-BD87-D12CCE32FABF}"/>
    <cellStyle name="Comma 19" xfId="580" xr:uid="{8B88C0A9-5220-4333-9F41-6ED33CA264E0}"/>
    <cellStyle name="Comma 19 2" xfId="581" xr:uid="{9A363EDE-CBDD-4D97-9906-987E65B041A3}"/>
    <cellStyle name="Comma 19 2 2" xfId="8029" xr:uid="{2EC2007D-D2A0-4006-9F46-51D6960B6E01}"/>
    <cellStyle name="Comma 19 3" xfId="8028" xr:uid="{ADAED4BF-F20F-4D77-A19A-B93404A509D1}"/>
    <cellStyle name="Comma 2" xfId="5" xr:uid="{00000000-0005-0000-0000-000003000000}"/>
    <cellStyle name="Comma 2 10" xfId="8030" xr:uid="{B4025403-F3A7-46FE-934B-38573D0A24DB}"/>
    <cellStyle name="Comma 2 11" xfId="8185" xr:uid="{8FF52CE1-0FED-4BEB-8BD0-D3E479D5143B}"/>
    <cellStyle name="Comma 2 12" xfId="582" xr:uid="{57439414-A8C6-4844-85B3-930DFD12911F}"/>
    <cellStyle name="Comma 2 2" xfId="583" xr:uid="{DB190CBF-6DFC-486D-ADB5-5F5459956DEB}"/>
    <cellStyle name="Comma 2 2 2" xfId="584" xr:uid="{500EABB2-3E9F-45C8-A4D0-56BCB6A587A2}"/>
    <cellStyle name="Comma 2 2 2 2" xfId="8032" xr:uid="{7CFA7714-FE8E-4784-9CC9-673F63B6C840}"/>
    <cellStyle name="Comma 2 2 3" xfId="8031" xr:uid="{04801A66-7986-46D0-BF8D-E0E2CC2083F7}"/>
    <cellStyle name="Comma 2 2 4" xfId="8186" xr:uid="{92CCB35F-5EAD-4BF7-A193-5DA649C89FF0}"/>
    <cellStyle name="Comma 2 3" xfId="585" xr:uid="{B627FBE6-96A4-407E-B7AD-AD26E7A8E2ED}"/>
    <cellStyle name="Comma 2 3 2" xfId="586" xr:uid="{1195B476-BD95-491C-BADA-FE4A8D80B8DB}"/>
    <cellStyle name="Comma 2 3 2 2" xfId="8033" xr:uid="{DBD1960A-663A-4859-8AFA-69B729F3ED44}"/>
    <cellStyle name="Comma 2 3 3" xfId="8413" xr:uid="{5CA6C8AB-3D79-4E7B-A29D-9E96B10D3877}"/>
    <cellStyle name="Comma 2 4" xfId="587" xr:uid="{A0A2A21C-1ADE-4623-ACB6-EC79B5E905CE}"/>
    <cellStyle name="Comma 2 4 2" xfId="588" xr:uid="{1FF382E6-F54E-434A-BE97-69A06C5B21DE}"/>
    <cellStyle name="Comma 2 4 2 2" xfId="8035" xr:uid="{9BC55140-9E28-4CCE-B225-BFB98976CB15}"/>
    <cellStyle name="Comma 2 4 3" xfId="8034" xr:uid="{3BEBD0C2-0AAF-4BAE-8EF4-85386027C742}"/>
    <cellStyle name="Comma 2 5" xfId="589" xr:uid="{C5C1E8E2-AF53-4357-A96A-C771199DBEB5}"/>
    <cellStyle name="Comma 2 5 2" xfId="8036" xr:uid="{1B0BD8A9-A283-461B-A89F-7B243DC23520}"/>
    <cellStyle name="Comma 2 6" xfId="590" xr:uid="{E84915CD-B951-4E2E-B78B-F83490A17FEF}"/>
    <cellStyle name="Comma 2 6 2" xfId="8037" xr:uid="{99B37A7E-2F62-434C-A7B0-5A79AEC9F7BC}"/>
    <cellStyle name="Comma 2 7" xfId="591" xr:uid="{BD48F0F5-329D-452F-B9FE-CE70B460574F}"/>
    <cellStyle name="Comma 2 7 2" xfId="8038" xr:uid="{CFCD549C-CB54-472E-BB2E-5663EB3D8DC3}"/>
    <cellStyle name="Comma 2 8" xfId="592" xr:uid="{DD243C47-67C2-4CE1-BA03-A097D94E5413}"/>
    <cellStyle name="Comma 2 8 2" xfId="8039" xr:uid="{93DED3E9-F61C-4E28-8701-EB332FD5F99C}"/>
    <cellStyle name="Comma 2 9" xfId="7928" xr:uid="{1B4DE666-1A74-494A-B355-422E0BEC30F5}"/>
    <cellStyle name="Comma 2 9 2" xfId="8166" xr:uid="{81B5E106-CA77-4B7B-85F7-80906BE96CE0}"/>
    <cellStyle name="Comma 2_Calculations" xfId="593" xr:uid="{2EA81A41-11B1-4818-A298-60E3864C02C9}"/>
    <cellStyle name="Comma 20" xfId="594" xr:uid="{A823B585-4EAA-41DE-ACFD-AC7AE0ACCDA3}"/>
    <cellStyle name="Comma 20 2" xfId="595" xr:uid="{E785CB81-2A7E-4F32-8785-428D5B6262F1}"/>
    <cellStyle name="Comma 20 2 2" xfId="8041" xr:uid="{1E36F053-7450-42A3-8DD3-F3327B1ED22E}"/>
    <cellStyle name="Comma 20 3" xfId="596" xr:uid="{D42E8021-7E5C-4784-9D14-A3282FBBEA7C}"/>
    <cellStyle name="Comma 20 3 2" xfId="8042" xr:uid="{6FB0AB52-3AAE-43B4-BB9B-26C160E5963F}"/>
    <cellStyle name="Comma 20 4" xfId="8040" xr:uid="{14B9F437-BD6B-4F9B-B4BD-F0E78330381D}"/>
    <cellStyle name="Comma 21" xfId="597" xr:uid="{93871468-B712-4E2D-BBF9-A1279F8A792C}"/>
    <cellStyle name="Comma 21 2" xfId="598" xr:uid="{7F026430-A406-4A8D-9AD3-8EFFA7094564}"/>
    <cellStyle name="Comma 21 2 2" xfId="8044" xr:uid="{C18C1B86-3FE6-4EB2-AF51-B02A19EAB315}"/>
    <cellStyle name="Comma 21 3" xfId="599" xr:uid="{D9A23A2F-5503-4085-85D5-A359E20ACB1D}"/>
    <cellStyle name="Comma 21 3 2" xfId="8045" xr:uid="{309D7B5D-754C-4879-BCB9-679AB34C3256}"/>
    <cellStyle name="Comma 21 4" xfId="8043" xr:uid="{FA1A0C3E-AE36-42D2-BE5D-F9B69026B824}"/>
    <cellStyle name="Comma 22" xfId="600" xr:uid="{6BCC3FEA-A4BE-4FDB-ADB8-B219CA2D12C7}"/>
    <cellStyle name="Comma 22 2" xfId="601" xr:uid="{F9DCA971-EDA3-49EE-8311-1629DF6225AD}"/>
    <cellStyle name="Comma 22 2 2" xfId="8047" xr:uid="{181D55B8-DF44-44F0-8062-804E0BA51648}"/>
    <cellStyle name="Comma 22 3" xfId="602" xr:uid="{46D307E7-5311-4130-BF41-404E8988C798}"/>
    <cellStyle name="Comma 22 3 2" xfId="8048" xr:uid="{A02F68D1-A986-463F-941D-98B6A12E651A}"/>
    <cellStyle name="Comma 22 4" xfId="8046" xr:uid="{5B3467E0-AF1B-45AF-8A40-51FC48D86F8B}"/>
    <cellStyle name="Comma 23" xfId="603" xr:uid="{DC6B5F93-9D07-45C2-815D-E7DB577AF681}"/>
    <cellStyle name="Comma 23 2" xfId="604" xr:uid="{2467321C-F76C-4840-A97A-3212C8D1C253}"/>
    <cellStyle name="Comma 23 2 2" xfId="8050" xr:uid="{66DA8FCF-DF28-4B0A-946A-0A5D65B75EBB}"/>
    <cellStyle name="Comma 23 3" xfId="605" xr:uid="{468CBB58-CA8F-49B0-9B22-A864EF3C12D4}"/>
    <cellStyle name="Comma 23 3 2" xfId="8051" xr:uid="{56F41C84-78BF-4D93-A1D9-DC6746E8685F}"/>
    <cellStyle name="Comma 23 4" xfId="8049" xr:uid="{74AB4E25-5232-422C-B968-082A00A92630}"/>
    <cellStyle name="Comma 24" xfId="606" xr:uid="{46486C81-BBB6-49C6-8473-A7AEC08B23DC}"/>
    <cellStyle name="Comma 24 2" xfId="607" xr:uid="{7C01022C-33CE-47EA-A29C-AA5D48D5DA6B}"/>
    <cellStyle name="Comma 24 2 2" xfId="8053" xr:uid="{1191B76B-9239-4F0C-B301-63FB60D98CCF}"/>
    <cellStyle name="Comma 24 3" xfId="608" xr:uid="{973C62FF-C298-4A8E-818A-1E3D9C1697F9}"/>
    <cellStyle name="Comma 24 3 2" xfId="8054" xr:uid="{323F3C71-9DBE-4769-A28D-C1D66A16E516}"/>
    <cellStyle name="Comma 24 4" xfId="8052" xr:uid="{BCCC431C-3959-4692-9A61-2F4A747B2BDA}"/>
    <cellStyle name="Comma 25" xfId="609" xr:uid="{D8E96F42-9AFB-4B47-9011-69EB2AFD40D7}"/>
    <cellStyle name="Comma 25 2" xfId="610" xr:uid="{972D36A1-5854-4B9A-B78C-4505E34A594E}"/>
    <cellStyle name="Comma 25 2 2" xfId="8056" xr:uid="{D280308B-2413-422A-B21C-D18767FA5ABC}"/>
    <cellStyle name="Comma 25 3" xfId="611" xr:uid="{1FF06A0E-4C85-40DE-BFBA-47481B8AC3A5}"/>
    <cellStyle name="Comma 25 3 2" xfId="8057" xr:uid="{408DA1D3-1B93-44AE-AF54-1D79961F6C7C}"/>
    <cellStyle name="Comma 25 4" xfId="8055" xr:uid="{4205AE14-62FE-46D6-8137-55DD1B7EDEFF}"/>
    <cellStyle name="Comma 26" xfId="612" xr:uid="{23B91F92-1733-4EF2-8DEC-5BFB367E1254}"/>
    <cellStyle name="Comma 26 2" xfId="613" xr:uid="{E50B40EC-3D7C-4591-8803-5ABF4A7D8DE7}"/>
    <cellStyle name="Comma 26 2 2" xfId="8059" xr:uid="{445D579F-A7E5-4BD4-B907-F4938480D78B}"/>
    <cellStyle name="Comma 26 3" xfId="614" xr:uid="{246FC06E-6FD6-4334-9180-5C3080359BE8}"/>
    <cellStyle name="Comma 26 3 2" xfId="8060" xr:uid="{14B93939-05FC-49ED-8287-5CF9A8253CA9}"/>
    <cellStyle name="Comma 26 4" xfId="8058" xr:uid="{0FC05F86-AACE-4703-B5FB-047F1AD25F66}"/>
    <cellStyle name="Comma 27" xfId="615" xr:uid="{0EF280CE-E59E-4C19-BACD-8C000CF334A5}"/>
    <cellStyle name="Comma 27 2" xfId="616" xr:uid="{1FFF1CB8-7364-444B-9B3D-75B94E7760EA}"/>
    <cellStyle name="Comma 27 2 2" xfId="8062" xr:uid="{1DFC8263-BD88-4DD1-BD06-091C0D514860}"/>
    <cellStyle name="Comma 27 3" xfId="617" xr:uid="{CBF34FED-4937-45F6-92E8-2E43E64C90DD}"/>
    <cellStyle name="Comma 27 3 2" xfId="8063" xr:uid="{BEB02E9B-8AF9-425E-BD55-05D7E818B5C0}"/>
    <cellStyle name="Comma 27 4" xfId="8061" xr:uid="{CC0C8FBE-3922-43C0-9641-A6DA476EFAD0}"/>
    <cellStyle name="Comma 28" xfId="618" xr:uid="{71A0A784-88A5-401E-B290-6D54D1B18291}"/>
    <cellStyle name="Comma 28 2" xfId="619" xr:uid="{CE3F69EA-5887-4BAA-A925-1A14D2AE7F1C}"/>
    <cellStyle name="Comma 28 2 2" xfId="8065" xr:uid="{C8F79F91-8504-4568-BAE7-9AE919496B79}"/>
    <cellStyle name="Comma 28 3" xfId="620" xr:uid="{A948DE7F-FD35-4F1D-80FA-FD0B44C9B310}"/>
    <cellStyle name="Comma 28 3 2" xfId="8066" xr:uid="{B4EDF72A-9F6F-485F-93D9-16F9BEB3ED94}"/>
    <cellStyle name="Comma 28 4" xfId="8064" xr:uid="{FC34AF2C-8B33-4024-8BA4-3B4A9FC34DCA}"/>
    <cellStyle name="Comma 29" xfId="621" xr:uid="{CF797706-33E4-4FE2-96C6-99335EA9FC34}"/>
    <cellStyle name="Comma 29 2" xfId="622" xr:uid="{56784CBA-6EFA-492D-860A-A405CCA4F158}"/>
    <cellStyle name="Comma 29 2 2" xfId="8068" xr:uid="{56176E90-54DB-43F7-8E3F-D3962C0B229D}"/>
    <cellStyle name="Comma 29 3" xfId="623" xr:uid="{31397F14-63DC-4F53-8A5B-AA7D4093B5FE}"/>
    <cellStyle name="Comma 29 3 2" xfId="8069" xr:uid="{E9B0FFF5-CFFC-40C8-9827-BD5C958FC4DD}"/>
    <cellStyle name="Comma 29 4" xfId="8067" xr:uid="{52FE789D-8BDD-4BBA-B401-D5D221C8311A}"/>
    <cellStyle name="Comma 3" xfId="10" xr:uid="{00000000-0005-0000-0000-000004000000}"/>
    <cellStyle name="Comma 3 2" xfId="625" xr:uid="{5BD2C878-35F2-41A0-831C-57C598AFED3E}"/>
    <cellStyle name="Comma 3 2 2" xfId="626" xr:uid="{4330718D-318F-4A64-8CF1-B384B7564D02}"/>
    <cellStyle name="Comma 3 2 2 2" xfId="8072" xr:uid="{317D49E3-3177-4821-A818-8DC1EA3E81EA}"/>
    <cellStyle name="Comma 3 2 2 3" xfId="8189" xr:uid="{A78FD668-F84A-439C-9FC9-70D0C6948BEF}"/>
    <cellStyle name="Comma 3 2 3" xfId="627" xr:uid="{A0963F75-47F0-4F52-87F6-7FD525F85A03}"/>
    <cellStyle name="Comma 3 2 3 2" xfId="8073" xr:uid="{7A80DA2F-BD17-4E3A-8A89-F106834BBB3F}"/>
    <cellStyle name="Comma 3 2 3 3" xfId="8415" xr:uid="{7374E240-CE1B-4373-AA11-003E344418A3}"/>
    <cellStyle name="Comma 3 2 4" xfId="8071" xr:uid="{A74E7C2E-3DB5-4589-B12E-E6F2D1B42135}"/>
    <cellStyle name="Comma 3 2 5" xfId="8188" xr:uid="{FC0BBE80-E81E-4A2E-8811-3322C557F495}"/>
    <cellStyle name="Comma 3 3" xfId="628" xr:uid="{687B1E67-2871-4101-9D22-48269D1F8F7C}"/>
    <cellStyle name="Comma 3 3 2" xfId="8074" xr:uid="{F583F975-E901-4610-81C1-A6C9318D4B84}"/>
    <cellStyle name="Comma 3 3 3" xfId="8190" xr:uid="{F9DC3212-197E-4466-AFF1-AB22EC6C3C15}"/>
    <cellStyle name="Comma 3 4" xfId="629" xr:uid="{C204508B-6937-4E79-A7AD-B70176765AFF}"/>
    <cellStyle name="Comma 3 4 2" xfId="8075" xr:uid="{22EAE0A5-DE38-43CE-9A3A-AB616380E020}"/>
    <cellStyle name="Comma 3 4 3" xfId="8414" xr:uid="{BB4D1BF6-27FA-4915-ACEB-626B4CF1D4BC}"/>
    <cellStyle name="Comma 3 5" xfId="630" xr:uid="{C9F20E18-8211-47A3-912D-3D41ECA0AF43}"/>
    <cellStyle name="Comma 3 5 2" xfId="8076" xr:uid="{AF319FEA-B26B-4E4B-80B8-ADE1AFDC30C2}"/>
    <cellStyle name="Comma 3 6" xfId="7926" xr:uid="{400983C1-DBB2-46FC-BA8C-441F9BD47868}"/>
    <cellStyle name="Comma 3 6 2" xfId="8165" xr:uid="{30654DE4-528D-4A9B-9912-D46A521C927B}"/>
    <cellStyle name="Comma 3 7" xfId="8070" xr:uid="{60E8AF1C-CED5-49DC-BA28-B6BB1AE6E900}"/>
    <cellStyle name="Comma 3 8" xfId="8187" xr:uid="{10F57CF6-EF57-49C6-8C56-6BE7F347BF90}"/>
    <cellStyle name="Comma 3 9" xfId="624" xr:uid="{FECF3394-8AED-4C50-8658-473B7AA77F04}"/>
    <cellStyle name="Comma 3_Pan_Europe_Datafile_2012_H2" xfId="631" xr:uid="{2B49E3E2-78BA-4016-9147-8C42DB584C6A}"/>
    <cellStyle name="Comma 30" xfId="632" xr:uid="{2F7CA660-0DD1-4CA3-A4A4-7BDE37645A62}"/>
    <cellStyle name="Comma 30 2" xfId="633" xr:uid="{10EEB827-1FED-41CB-9A6B-E2E991DFE70A}"/>
    <cellStyle name="Comma 30 2 2" xfId="8078" xr:uid="{24FCD97E-41BC-4A3C-91BA-C9F1F4257227}"/>
    <cellStyle name="Comma 30 3" xfId="634" xr:uid="{FF346753-0A37-48B4-A574-13C12F912E64}"/>
    <cellStyle name="Comma 30 3 2" xfId="8079" xr:uid="{F8E597F7-2D2C-42C2-BFEC-9BBAB6585776}"/>
    <cellStyle name="Comma 30 4" xfId="8077" xr:uid="{FDA1434C-7D23-499C-80E4-1DFCB858C601}"/>
    <cellStyle name="Comma 31" xfId="635" xr:uid="{9D4FCE9D-F03D-4C93-928A-97DF275CCD3B}"/>
    <cellStyle name="Comma 31 2" xfId="636" xr:uid="{2D604AB1-C731-4F6B-8D74-68F06461C659}"/>
    <cellStyle name="Comma 31 2 2" xfId="8081" xr:uid="{A4B74F2B-2C5B-4DAB-9E67-F36104C42F02}"/>
    <cellStyle name="Comma 31 3" xfId="637" xr:uid="{A309DDE7-360C-4B00-A868-50F188B19A74}"/>
    <cellStyle name="Comma 31 3 2" xfId="8082" xr:uid="{632BA4D3-B3E0-459A-B8C3-4BD3EA83A768}"/>
    <cellStyle name="Comma 31 4" xfId="8080" xr:uid="{5851B3B2-E00A-4D10-9344-1FB6C810088C}"/>
    <cellStyle name="Comma 32" xfId="638" xr:uid="{1881753E-A1E0-4FA0-9785-83BB1F64921A}"/>
    <cellStyle name="Comma 33" xfId="639" xr:uid="{EC8430AF-3980-41D3-A79B-6D923CA378D2}"/>
    <cellStyle name="Comma 33 2" xfId="640" xr:uid="{F95E2618-5FEF-49E1-94CC-254C0ABA35B4}"/>
    <cellStyle name="Comma 33 2 2" xfId="8084" xr:uid="{C3F0E1D1-024C-4F35-870A-E3997F976A9E}"/>
    <cellStyle name="Comma 33 3" xfId="641" xr:uid="{5BF07F99-B943-4626-B9FA-218E323923DA}"/>
    <cellStyle name="Comma 33 3 2" xfId="8085" xr:uid="{9F9EDF3E-978A-412B-92CD-124C4AE74EA0}"/>
    <cellStyle name="Comma 33 4" xfId="8083" xr:uid="{185C849D-B16F-410D-9215-FBF641ED7DA0}"/>
    <cellStyle name="Comma 34" xfId="642" xr:uid="{E2329EF8-0F8A-464E-BB7C-BC547C8F72BA}"/>
    <cellStyle name="Comma 34 2" xfId="643" xr:uid="{38AE3668-F2BB-4FD2-9949-808EDE71532E}"/>
    <cellStyle name="Comma 34 2 2" xfId="8087" xr:uid="{21F89796-E952-4702-8855-95F87555C060}"/>
    <cellStyle name="Comma 34 3" xfId="644" xr:uid="{2BDCD7C4-9E59-449A-AF08-3A9FF80FEDE9}"/>
    <cellStyle name="Comma 34 3 2" xfId="8088" xr:uid="{F16B7772-DF4C-489D-A6A1-FF92437C679A}"/>
    <cellStyle name="Comma 34 4" xfId="8086" xr:uid="{D11A35D1-5387-4DE6-BDA3-86732986517C}"/>
    <cellStyle name="Comma 35" xfId="645" xr:uid="{5E44A6F1-B937-484F-A86E-177E32238115}"/>
    <cellStyle name="Comma 35 2" xfId="646" xr:uid="{09EE35CF-B3C4-4E7D-B077-8625132266DA}"/>
    <cellStyle name="Comma 35 2 2" xfId="8090" xr:uid="{68A1F093-1089-4814-A619-EA5C576186E6}"/>
    <cellStyle name="Comma 35 3" xfId="647" xr:uid="{B9507499-916A-4A28-8F43-D57A7AFC74A1}"/>
    <cellStyle name="Comma 35 3 2" xfId="8091" xr:uid="{2DDE6113-AF54-4225-8851-DB9732E6911A}"/>
    <cellStyle name="Comma 35 4" xfId="8089" xr:uid="{033ECDCC-A032-4CC3-8EC4-9EC6138DB2C1}"/>
    <cellStyle name="Comma 36" xfId="648" xr:uid="{B70C5EE8-5E0B-4D9F-BC36-072692A078A5}"/>
    <cellStyle name="Comma 36 2" xfId="649" xr:uid="{6F31844B-D4E5-4AD9-BC83-96DEFC29EC1A}"/>
    <cellStyle name="Comma 36 2 2" xfId="8093" xr:uid="{6AF14CC4-C0AB-4A72-BCED-029FD721C9DF}"/>
    <cellStyle name="Comma 36 3" xfId="650" xr:uid="{2E0F295A-9FC1-45B4-A212-6562136BC905}"/>
    <cellStyle name="Comma 36 3 2" xfId="8094" xr:uid="{51F2DE66-9556-4DAB-8546-BBE1A3F1E825}"/>
    <cellStyle name="Comma 36 4" xfId="8092" xr:uid="{43723924-9858-4A48-A23D-FADB22248683}"/>
    <cellStyle name="Comma 37" xfId="651" xr:uid="{E60A40B3-3724-4343-B363-BA4D7FCFF944}"/>
    <cellStyle name="Comma 37 2" xfId="652" xr:uid="{BB62278D-E043-4DCF-834B-A425D52BD6DE}"/>
    <cellStyle name="Comma 37 2 2" xfId="8096" xr:uid="{CB48CA74-629E-4708-AC3A-960E43BE6199}"/>
    <cellStyle name="Comma 37 3" xfId="653" xr:uid="{B38B820C-96F3-4BA2-B606-5E7953E58E19}"/>
    <cellStyle name="Comma 37 3 2" xfId="8097" xr:uid="{8A31BF42-1A7A-434B-9D58-2F6E9C48B96D}"/>
    <cellStyle name="Comma 37 4" xfId="8095" xr:uid="{43615441-7834-4EEE-A774-D2FCB17439C3}"/>
    <cellStyle name="Comma 38" xfId="654" xr:uid="{A3200634-C2CF-4F92-ACC1-EC6F58D3B6C6}"/>
    <cellStyle name="Comma 38 2" xfId="655" xr:uid="{0FC7F0E0-A9A6-4EE8-BBC8-A814553ADC76}"/>
    <cellStyle name="Comma 38 2 2" xfId="8099" xr:uid="{9582B69F-2B3E-4A78-B9C6-61C6E0EF368D}"/>
    <cellStyle name="Comma 38 3" xfId="656" xr:uid="{56ADB532-5A31-4605-9410-BDB885F11351}"/>
    <cellStyle name="Comma 38 3 2" xfId="8100" xr:uid="{4C1E4D19-E572-4B7F-B654-E2DBA312FCCC}"/>
    <cellStyle name="Comma 38 4" xfId="8098" xr:uid="{24C1A209-36C8-422A-A877-8F24CC631B36}"/>
    <cellStyle name="Comma 39" xfId="657" xr:uid="{D5991046-78D7-4559-8CF5-EFF8EC2D9824}"/>
    <cellStyle name="Comma 39 2" xfId="8101" xr:uid="{C70B96BE-7698-4DD1-8106-87DBBC432FE0}"/>
    <cellStyle name="Comma 4" xfId="17" xr:uid="{00000000-0005-0000-0000-000005000000}"/>
    <cellStyle name="Comma 4 2" xfId="659" xr:uid="{908943DB-CAD9-43AC-9147-05566CC57034}"/>
    <cellStyle name="Comma 4 2 2" xfId="8103" xr:uid="{C7674909-A4BF-4711-A7DE-44216D291209}"/>
    <cellStyle name="Comma 4 2 3" xfId="8192" xr:uid="{96EE753C-79AC-47EA-9BD4-98ABDC8281A3}"/>
    <cellStyle name="Comma 4 3" xfId="660" xr:uid="{22DBC422-33E7-4AAD-AC43-F57DB8D40F99}"/>
    <cellStyle name="Comma 4 3 2" xfId="8104" xr:uid="{360FEFA2-C10A-49D3-BD43-E3CE0692B071}"/>
    <cellStyle name="Comma 4 3 3" xfId="8416" xr:uid="{D8DB988A-39FD-45B3-999B-22999630A1D5}"/>
    <cellStyle name="Comma 4 4" xfId="661" xr:uid="{E29A53B6-7B19-40B1-B37E-F3D19E37F793}"/>
    <cellStyle name="Comma 4 4 2" xfId="8105" xr:uid="{572C55A4-4EA7-4BE0-B62A-984B5F93D286}"/>
    <cellStyle name="Comma 4 5" xfId="8102" xr:uid="{6B4CF497-DA82-4AEE-A42F-B26B9EC006B4}"/>
    <cellStyle name="Comma 4 6" xfId="8191" xr:uid="{79BD08FC-DFDC-43A5-AE84-039053FF1B9B}"/>
    <cellStyle name="Comma 4 7" xfId="658" xr:uid="{0C909EE5-86F4-433A-A1FD-163BD863849F}"/>
    <cellStyle name="Comma 40" xfId="662" xr:uid="{D9A60FDD-0E3C-46B1-8AE6-EA4B80380EF8}"/>
    <cellStyle name="Comma 40 2" xfId="8106" xr:uid="{CC3BC1D7-8241-4EEC-B174-B842816880C6}"/>
    <cellStyle name="Comma 41" xfId="663" xr:uid="{1FCDBBE5-2702-4155-A35E-F8D2EB5FB717}"/>
    <cellStyle name="Comma 41 2" xfId="8107" xr:uid="{FE21FD15-3BB1-4050-9310-5697CA3682F5}"/>
    <cellStyle name="Comma 42" xfId="664" xr:uid="{C7DBF766-47E9-4757-A498-DDAA6316123B}"/>
    <cellStyle name="Comma 42 2" xfId="665" xr:uid="{2DE17906-99F6-4642-856E-C9A8D05B034F}"/>
    <cellStyle name="Comma 42 2 2" xfId="8109" xr:uid="{FE86A965-5B80-4A7E-8315-87B697766C0F}"/>
    <cellStyle name="Comma 42 3" xfId="8108" xr:uid="{CED4493E-9DAB-4F4B-9EAD-94CAB2688770}"/>
    <cellStyle name="Comma 43" xfId="666" xr:uid="{408D0DCB-1451-4578-BD03-24DC3343AE0D}"/>
    <cellStyle name="Comma 43 2" xfId="667" xr:uid="{EC1D1C39-BF38-4E79-9637-22F046C1D9AA}"/>
    <cellStyle name="Comma 43 2 2" xfId="8111" xr:uid="{8600841A-18F2-49AB-BC85-AE023AE08465}"/>
    <cellStyle name="Comma 43 3" xfId="8110" xr:uid="{A4965CFD-3C5A-4075-A058-F473182AD15F}"/>
    <cellStyle name="Comma 44" xfId="668" xr:uid="{C28F04D6-FB8D-4E1D-8257-0F7DAAEB8C9F}"/>
    <cellStyle name="Comma 44 2" xfId="669" xr:uid="{B3623FD2-9094-47AC-9DBF-690F33D7F18B}"/>
    <cellStyle name="Comma 44 2 2" xfId="8113" xr:uid="{21241AAC-F752-4C2B-AF22-D76D069DC34B}"/>
    <cellStyle name="Comma 44 3" xfId="8112" xr:uid="{63592D44-0D58-44B5-8796-539B76A1C39D}"/>
    <cellStyle name="Comma 45" xfId="670" xr:uid="{D3634361-062B-4EB0-AF39-602438959920}"/>
    <cellStyle name="Comma 45 2" xfId="8114" xr:uid="{7103933D-4B82-4D77-A38E-A8F63353819B}"/>
    <cellStyle name="Comma 46" xfId="671" xr:uid="{ABDC64EB-90C5-4005-8719-01DC4BD861B3}"/>
    <cellStyle name="Comma 46 2" xfId="8115" xr:uid="{E7765D91-B510-4A6A-9ACE-1CAF7092CD9E}"/>
    <cellStyle name="Comma 47" xfId="672" xr:uid="{1B4A2951-16ED-4B90-B237-F2ABB7AD722F}"/>
    <cellStyle name="Comma 47 2" xfId="8116" xr:uid="{5E0241CA-5941-4184-BFCC-7C3B60847DEE}"/>
    <cellStyle name="Comma 48" xfId="673" xr:uid="{B7E29840-BF31-4D2B-B267-8BE241EF1E28}"/>
    <cellStyle name="Comma 48 2" xfId="8117" xr:uid="{9BF8BE61-63BD-4140-B90E-81024D2E0EB8}"/>
    <cellStyle name="Comma 49" xfId="674" xr:uid="{5B225D1A-4862-451E-BCD4-54071020771C}"/>
    <cellStyle name="Comma 49 2" xfId="8118" xr:uid="{95F88F06-A46C-446B-BA1B-1756CEEB8006}"/>
    <cellStyle name="Comma 5" xfId="675" xr:uid="{DBB3E212-93B0-4AA6-B565-AB953018BE08}"/>
    <cellStyle name="Comma 5 2" xfId="676" xr:uid="{48B097A0-51AB-40A6-88CF-884E3CA6C830}"/>
    <cellStyle name="Comma 5 2 2" xfId="8120" xr:uid="{1CAD761C-56F6-4589-9597-E7E763FA05AC}"/>
    <cellStyle name="Comma 5 3" xfId="677" xr:uid="{7B9F9765-155F-448F-98A9-EA3DE0FDB423}"/>
    <cellStyle name="Comma 5 3 2" xfId="8121" xr:uid="{ACEBB555-17D0-49E8-9E75-EC7CFF201618}"/>
    <cellStyle name="Comma 5 4" xfId="678" xr:uid="{1848CBF8-B8DA-40B9-AB08-C0C2BB72543E}"/>
    <cellStyle name="Comma 5 4 2" xfId="679" xr:uid="{4B64F11E-BFA0-4709-9607-52DFB897580F}"/>
    <cellStyle name="Comma 5 4 2 2" xfId="8123" xr:uid="{FB17C9F0-8122-4654-BBCF-EBE353BD0830}"/>
    <cellStyle name="Comma 5 4 3" xfId="8122" xr:uid="{6E7885C4-3C23-4865-A53E-DE7417DA01E9}"/>
    <cellStyle name="Comma 5 5" xfId="8119" xr:uid="{E45CEFAF-77A2-45E4-AEB3-E6B9E45ACF1F}"/>
    <cellStyle name="Comma 5 6" xfId="8193" xr:uid="{ADB88879-5677-43C1-8582-A9F3490B643D}"/>
    <cellStyle name="Comma 50" xfId="680" xr:uid="{33C08845-DCD0-4D1E-83E5-F87DD99C8611}"/>
    <cellStyle name="Comma 50 2" xfId="8124" xr:uid="{28BB7097-4785-4F3E-97A2-14DDB1E3EBDD}"/>
    <cellStyle name="Comma 51" xfId="681" xr:uid="{72A7DF60-5545-4752-817E-7700FF19DDE3}"/>
    <cellStyle name="Comma 51 2" xfId="8125" xr:uid="{D332F1C8-33F0-474F-8789-1456F5BFA0FF}"/>
    <cellStyle name="Comma 52" xfId="682" xr:uid="{21F986E0-5955-45F6-826A-3BACFC04D46F}"/>
    <cellStyle name="Comma 52 2" xfId="8126" xr:uid="{181755BC-CF20-44E7-93FA-5148782704A1}"/>
    <cellStyle name="Comma 53" xfId="683" xr:uid="{2CEAD547-9122-48F3-9FC4-EFC38E36299A}"/>
    <cellStyle name="Comma 53 2" xfId="8127" xr:uid="{E89A9387-1391-47B5-9F85-7D69AFD1680D}"/>
    <cellStyle name="Comma 54" xfId="684" xr:uid="{72664D7A-2817-4DA8-8792-3913679FA65A}"/>
    <cellStyle name="Comma 54 2" xfId="8128" xr:uid="{5D499139-930B-4957-9A14-E0F6C6736880}"/>
    <cellStyle name="Comma 55" xfId="685" xr:uid="{8F238895-5D87-4A02-9510-5DA74C513B1A}"/>
    <cellStyle name="Comma 55 2" xfId="8129" xr:uid="{CC26C855-4FCE-4BF1-B7C8-B8BD6AD19A98}"/>
    <cellStyle name="Comma 56" xfId="686" xr:uid="{A9CFE9A1-82BD-4340-AEC0-BFEE00E21F00}"/>
    <cellStyle name="Comma 56 2" xfId="8130" xr:uid="{EE3BF7CB-4E39-4823-B626-55AAD778C141}"/>
    <cellStyle name="Comma 57" xfId="687" xr:uid="{90044B64-2903-4031-8CDE-BF2D2E031D8B}"/>
    <cellStyle name="Comma 57 2" xfId="8131" xr:uid="{73267686-E80D-4CEC-B915-D6856BCD560D}"/>
    <cellStyle name="Comma 58" xfId="688" xr:uid="{3E121C33-C5F5-4518-8513-97356A695E9D}"/>
    <cellStyle name="Comma 58 2" xfId="8132" xr:uid="{EDA3027F-BC14-43E9-AF54-4328D05BCDA5}"/>
    <cellStyle name="Comma 59" xfId="689" xr:uid="{CEE56AE1-AD18-425A-A44C-C90E40C0D064}"/>
    <cellStyle name="Comma 59 2" xfId="8133" xr:uid="{2A698D51-31A6-433B-991E-9C7A4775D704}"/>
    <cellStyle name="Comma 6" xfId="690" xr:uid="{9A6B13A2-B2DC-485A-8EA1-879EBDA4D57B}"/>
    <cellStyle name="Comma 6 2" xfId="691" xr:uid="{25157D7B-8DC0-4C43-8D2B-E577C1959630}"/>
    <cellStyle name="Comma 6 2 2" xfId="8135" xr:uid="{DC9F163A-698A-444A-9E14-3F723426354B}"/>
    <cellStyle name="Comma 6 3" xfId="692" xr:uid="{BBED1F9B-20DD-496F-9D51-A6FEB1C64D64}"/>
    <cellStyle name="Comma 6 3 2" xfId="8136" xr:uid="{C8CB498F-9ABC-4688-BF41-DF07391B3077}"/>
    <cellStyle name="Comma 6 4" xfId="693" xr:uid="{D801CF3C-D1EC-474D-96DB-8CC8383F8858}"/>
    <cellStyle name="Comma 6 4 2" xfId="694" xr:uid="{9B4B3E56-2767-475F-B14B-509C1D68D098}"/>
    <cellStyle name="Comma 6 4 2 2" xfId="8138" xr:uid="{9D2C84EF-67A6-43A3-8402-D45BA561D53C}"/>
    <cellStyle name="Comma 6 4 3" xfId="8137" xr:uid="{83E31EBD-DDCF-44D7-9AA3-02D224CFB739}"/>
    <cellStyle name="Comma 6 5" xfId="8134" xr:uid="{49803385-F65C-405F-BA3C-933621074E90}"/>
    <cellStyle name="Comma 60" xfId="695" xr:uid="{7858827A-346A-49DA-ABDA-61F0CF830C5F}"/>
    <cellStyle name="Comma 60 2" xfId="8139" xr:uid="{D0473563-3BFB-4AAF-96BA-8E993433F255}"/>
    <cellStyle name="Comma 61" xfId="696" xr:uid="{FD685BC8-332A-41FE-A2EA-5DAE267DD40B}"/>
    <cellStyle name="Comma 61 2" xfId="8140" xr:uid="{74E95E5F-E402-4106-B049-1B1E13F7409A}"/>
    <cellStyle name="Comma 62" xfId="697" xr:uid="{77B3D068-9E90-4224-A98F-6EF55D103AD2}"/>
    <cellStyle name="Comma 62 2" xfId="8141" xr:uid="{1DE50DE5-CE2A-4C38-A843-C4FA138CF876}"/>
    <cellStyle name="Comma 63" xfId="698" xr:uid="{8DF4DA94-1733-4FE8-9A8F-2DC5F475BC1A}"/>
    <cellStyle name="Comma 63 2" xfId="8142" xr:uid="{1E7DE786-70FA-43B5-AC8E-D378FDBB07D3}"/>
    <cellStyle name="Comma 64" xfId="699" xr:uid="{0591B7E6-2F58-4FD3-A7A1-B7ACC9BA2C29}"/>
    <cellStyle name="Comma 64 2" xfId="8143" xr:uid="{572201B3-A53F-4AB4-B612-52FFE9044D1A}"/>
    <cellStyle name="Comma 65" xfId="7914" xr:uid="{0162003F-9460-4D7E-AF7C-EB28E3649F00}"/>
    <cellStyle name="Comma 65 2" xfId="8160" xr:uid="{37FFA4B8-EAF6-4D40-9B97-2879BCFE22C1}"/>
    <cellStyle name="Comma 66" xfId="7915" xr:uid="{4803B21A-5289-4F91-970D-CA6533E74A88}"/>
    <cellStyle name="Comma 66 2" xfId="8161" xr:uid="{81145911-3F4D-4412-8E9E-446ABDF4FF99}"/>
    <cellStyle name="Comma 67" xfId="31" xr:uid="{28C4CEA4-5F2B-4B2B-84BB-0ADC27226836}"/>
    <cellStyle name="Comma 67 2" xfId="7931" xr:uid="{A5A502FD-4519-447B-8CFB-F2A742ABF96D}"/>
    <cellStyle name="Comma 68" xfId="7923" xr:uid="{C7B5A81E-53AA-4D4A-BEBC-D7E439AC9A5E}"/>
    <cellStyle name="Comma 68 2" xfId="8162" xr:uid="{4F29946B-B2D2-45BE-8A4D-FD739E14CF14}"/>
    <cellStyle name="Comma 69" xfId="7925" xr:uid="{3D9203C3-A0C2-4D07-9BA1-FC3648B5792D}"/>
    <cellStyle name="Comma 69 2" xfId="8164" xr:uid="{950F5B1C-F76B-4AD4-AEAB-CC731E883CE5}"/>
    <cellStyle name="Comma 7" xfId="700" xr:uid="{DF5E61F8-2B27-4A59-AED7-CBE2A08B815F}"/>
    <cellStyle name="Comma 7 2" xfId="701" xr:uid="{CAEBDAA0-B42B-46F0-B4F4-FC3819EAE495}"/>
    <cellStyle name="Comma 7 2 2" xfId="8145" xr:uid="{7CB9C36C-BBC4-441D-9315-F0D530267131}"/>
    <cellStyle name="Comma 7 3" xfId="702" xr:uid="{D7C6556F-B1CA-4255-9265-EC78C1AF2150}"/>
    <cellStyle name="Comma 7 3 2" xfId="8146" xr:uid="{42BBF98A-DB6B-44C3-BC0A-432BDFB01FE5}"/>
    <cellStyle name="Comma 7 4" xfId="8144" xr:uid="{4345F9DB-3D9B-4BDC-B416-EC20763AA366}"/>
    <cellStyle name="Comma 70" xfId="7929" xr:uid="{0AC1B681-E589-456D-8AAF-1DBC2C3703CD}"/>
    <cellStyle name="Comma 70 2" xfId="8167" xr:uid="{B31B9FF0-D06C-49C5-87FD-83DBDD050158}"/>
    <cellStyle name="Comma 71" xfId="7930" xr:uid="{28163BB7-8663-4D84-9B1E-C7BE5E28FB0F}"/>
    <cellStyle name="Comma 72" xfId="8159" xr:uid="{93B1E748-A1EA-42AF-861D-5E72C6C25236}"/>
    <cellStyle name="Comma 73" xfId="8169" xr:uid="{1F73AC3C-60E4-4F26-B7C7-3ED46DB8C2E8}"/>
    <cellStyle name="Comma 74" xfId="8158" xr:uid="{4164F6F6-5328-4493-92BF-B0F46DB8E4E2}"/>
    <cellStyle name="Comma 75" xfId="8168" xr:uid="{32B9003D-FAA0-40F0-9EBE-98D294F9A449}"/>
    <cellStyle name="Comma 76" xfId="26" xr:uid="{21DD85B9-FC92-48B2-8634-E6D9EAF5836A}"/>
    <cellStyle name="Comma 8" xfId="703" xr:uid="{6D9F5C97-80CD-40C6-886D-C29B0B0E0AA0}"/>
    <cellStyle name="Comma 8 2" xfId="704" xr:uid="{E34C06B9-DDCD-49C2-8A3B-D0A5D0F52839}"/>
    <cellStyle name="Comma 8 2 2" xfId="8148" xr:uid="{1844CBC9-5770-43D2-8493-FC03EF8608D9}"/>
    <cellStyle name="Comma 8 3" xfId="705" xr:uid="{80B21F3F-45BC-4214-A4DF-55FCF0390BD0}"/>
    <cellStyle name="Comma 8 3 2" xfId="8149" xr:uid="{3C335B59-BB91-4623-A718-A6F17933AF58}"/>
    <cellStyle name="Comma 8 4" xfId="8147" xr:uid="{C00D7425-F1BC-4967-AEC3-494DA791F728}"/>
    <cellStyle name="Comma 9" xfId="706" xr:uid="{3B1A8450-5B0C-41FD-9BA3-91BE960D3993}"/>
    <cellStyle name="Comma 9 2" xfId="707" xr:uid="{EE5EF61F-F6E2-49EE-8569-465FA2E1B45A}"/>
    <cellStyle name="Comma 9 2 2" xfId="8151" xr:uid="{E60D474D-9BB7-480F-843E-D7D357519740}"/>
    <cellStyle name="Comma 9 3" xfId="8150" xr:uid="{6141CAD4-7C41-4998-8994-052100F3B2C4}"/>
    <cellStyle name="Comma no zeroes" xfId="708" xr:uid="{244737A5-9084-46E8-94DD-96C64E344D62}"/>
    <cellStyle name="Comma no zeroes 2" xfId="709" xr:uid="{B5D3A370-ABE9-4692-8CF5-4DDAE0A69F3A}"/>
    <cellStyle name="Comma one decimal no zeroes" xfId="710" xr:uid="{2D72F16F-630B-42F7-AA52-9B9D565FA9D9}"/>
    <cellStyle name="Comma one decimal no zeroes 2" xfId="711" xr:uid="{D213A06F-892A-4FB4-B97F-9FD9FD2E02A0}"/>
    <cellStyle name="Comment" xfId="712" xr:uid="{26D4F3F7-14B2-4FFB-BA82-3F2A93B98A57}"/>
    <cellStyle name="Comments" xfId="713" xr:uid="{1E7F82A9-10D8-4A7D-A3B6-BCB01E9ABA71}"/>
    <cellStyle name="Comments 2" xfId="714" xr:uid="{33DAC099-DD14-45E0-BF9F-F1439676D403}"/>
    <cellStyle name="Comments 2 2" xfId="715" xr:uid="{505D9164-335C-42C8-BE06-A9A5B5A8917B}"/>
    <cellStyle name="Comments 2 3" xfId="716" xr:uid="{1F6E4CED-A588-4BC3-9EBD-FDBCD41853BB}"/>
    <cellStyle name="Comments 3" xfId="717" xr:uid="{B4EAD8ED-4AC6-41BC-B233-6EC8FEC54E27}"/>
    <cellStyle name="Comments 3 2" xfId="718" xr:uid="{4DA52A9E-EA12-4111-9C26-64D29BD86D15}"/>
    <cellStyle name="Comments 4" xfId="719" xr:uid="{3DC67501-30EC-438B-AE5F-3D390066C9E4}"/>
    <cellStyle name="Comments 4 2" xfId="720" xr:uid="{8DC9F311-D2D1-4384-9944-EA1B813B6D2F}"/>
    <cellStyle name="Comments 5" xfId="721" xr:uid="{C9696147-4A4C-4DC2-A4F7-4E15CE5866C1}"/>
    <cellStyle name="Comments 5 2" xfId="722" xr:uid="{F9C06475-B5D3-4AF8-9D34-20A82E7435C7}"/>
    <cellStyle name="Comments 6" xfId="723" xr:uid="{38936042-2D0B-412F-AD82-016870D3B834}"/>
    <cellStyle name="Comments 7" xfId="724" xr:uid="{8A15FE6B-691B-4C7E-B064-E20D00732952}"/>
    <cellStyle name="Comments_1" xfId="725" xr:uid="{B6A770CF-D5CA-43CF-8E46-A4D3B18AE5CB}"/>
    <cellStyle name="Constant_RP" xfId="726" xr:uid="{5621F23A-5741-4A36-8D23-6709E9EBE1B7}"/>
    <cellStyle name="ConstantLbl_RP" xfId="727" xr:uid="{634BCA5D-D34E-4282-BAC8-C3692A9ACB60}"/>
    <cellStyle name="Constants" xfId="728" xr:uid="{B796D941-5C28-49B2-8D2E-C8A5E4FC2CCD}"/>
    <cellStyle name="Constants 2" xfId="729" xr:uid="{9799A814-7265-44B8-898F-7594AEECC44B}"/>
    <cellStyle name="Constants 3" xfId="730" xr:uid="{0ED239CB-C582-4ACD-BEF4-B35B31ADA5C0}"/>
    <cellStyle name="Content1" xfId="731" xr:uid="{C368FB60-2568-4DFC-8823-7A1454CDC70D}"/>
    <cellStyle name="Content1 2" xfId="732" xr:uid="{0D92EFEF-AEAD-4786-80CE-4C9B9A92A5F6}"/>
    <cellStyle name="Content1 3" xfId="733" xr:uid="{0B311A28-D2E0-4751-8AF1-FF92D01C9815}"/>
    <cellStyle name="Content2" xfId="734" xr:uid="{7B443E25-EB25-455F-A9C1-EC451D8B7659}"/>
    <cellStyle name="Content2 2" xfId="735" xr:uid="{5FFE1DD2-4D93-4C7F-8309-A4E036563164}"/>
    <cellStyle name="Content2 3" xfId="736" xr:uid="{15393105-E31A-41C2-A6BA-CC337BD9914B}"/>
    <cellStyle name="Country Data_Normal" xfId="737" xr:uid="{4431339E-0EF3-4625-98E9-D710FC610545}"/>
    <cellStyle name="CountryTitle" xfId="738" xr:uid="{ECA35D17-56C0-41F1-A855-F6F041850FE1}"/>
    <cellStyle name="Currency [0] 2" xfId="739" xr:uid="{30CEC50E-E065-4F15-A57A-1CF82BBE1B92}"/>
    <cellStyle name="Currency [0] 2 2" xfId="8152" xr:uid="{EA9D378A-BA51-436D-BE87-3B3F9EB56977}"/>
    <cellStyle name="Currency [0] 3" xfId="740" xr:uid="{D6A6561D-8DDE-4A74-9AC9-1898AB9A6138}"/>
    <cellStyle name="Currency [0] 3 2" xfId="8153" xr:uid="{6B92DBE8-75B8-4EA2-AED5-6CCB2ADD5027}"/>
    <cellStyle name="Currency [0] 4" xfId="741" xr:uid="{CA7472B0-E8D4-451A-B50F-05DAFEF99ADB}"/>
    <cellStyle name="Currency [0] 4 2" xfId="8154" xr:uid="{DBF417A0-6319-4743-9F19-C844C192F1BF}"/>
    <cellStyle name="Currency 2" xfId="742" xr:uid="{736E3326-1E89-4EE2-8831-B58F76796704}"/>
    <cellStyle name="Currency 2 2" xfId="8155" xr:uid="{5415671E-5FF5-40BE-A32A-CCC1D642B93B}"/>
    <cellStyle name="Currency 2 2 2" xfId="8195" xr:uid="{84E4A31E-F5C6-40CA-9579-AB1800FCAF5A}"/>
    <cellStyle name="Currency 2 3" xfId="8417" xr:uid="{F038363A-FABD-4F8F-8D33-C892EA6C5492}"/>
    <cellStyle name="Currency 2 4" xfId="8194" xr:uid="{81243E01-4726-43B4-B37E-EB940F814BF5}"/>
    <cellStyle name="Currency 3" xfId="743" xr:uid="{8A8AB686-F195-4838-8361-DC6444A6D70E}"/>
    <cellStyle name="Currency 3 2" xfId="8156" xr:uid="{47D09564-ADDF-4BA1-9DDF-5E4430EF4D8E}"/>
    <cellStyle name="Currency 4" xfId="744" xr:uid="{6D3A3EFC-758C-449F-9A42-E7C1990ACBA4}"/>
    <cellStyle name="Currency 4 2" xfId="8157" xr:uid="{3253AB63-07DF-4347-9DB4-6221F6626C27}"/>
    <cellStyle name="Currency 5" xfId="35" xr:uid="{C68B7545-1EB3-46E0-A71B-D81B93CCDB3D}"/>
    <cellStyle name="Currency 5 2" xfId="7932" xr:uid="{1C8CFEBC-0AF8-4B82-BBDF-DB881D35E7B9}"/>
    <cellStyle name="Currency 6" xfId="7924" xr:uid="{24A60726-DCAA-4E2D-BC5F-151FADE8D689}"/>
    <cellStyle name="Currency 6 2" xfId="8163" xr:uid="{F468D6D0-32DA-4008-931E-D66EF6AE1A33}"/>
    <cellStyle name="CustomizationGreenCells" xfId="745" xr:uid="{03966442-4D69-466F-8757-951B377E8578}"/>
    <cellStyle name="CustomizationGreenCells 2" xfId="746" xr:uid="{BFF7D26D-88D1-49DF-8190-7C8923786297}"/>
    <cellStyle name="CustomizationGreenCells 3" xfId="747" xr:uid="{38A4DFE6-E1AE-473F-9FC1-7766DF2EB5C9}"/>
    <cellStyle name="Data" xfId="748" xr:uid="{4A042B5B-02D0-4C44-B581-3E436F1244BE}"/>
    <cellStyle name="Description" xfId="749" xr:uid="{1090ED6B-C7F6-4E18-B626-765ABF8944E9}"/>
    <cellStyle name="Description 2" xfId="8196" xr:uid="{8F9362F5-92F7-4ABE-9A00-0BD52B45BA8D}"/>
    <cellStyle name="Direction" xfId="750" xr:uid="{4460A47E-CEC4-4649-8972-48926BFC64CE}"/>
    <cellStyle name="DM" xfId="751" xr:uid="{EAFD9EFB-09CB-4086-A8DC-80F598A68EFE}"/>
    <cellStyle name="Dollar" xfId="752" xr:uid="{4CC59A60-452A-4269-98CC-C1D935B10AE1}"/>
    <cellStyle name="Dollars" xfId="753" xr:uid="{442E9060-A439-4AEC-8549-42013472E3FE}"/>
    <cellStyle name="Dollars 2" xfId="754" xr:uid="{2B9A74FA-59FF-49AA-AF02-2D5920CF5747}"/>
    <cellStyle name="Dollars 3" xfId="755" xr:uid="{5187083E-D60C-4678-A6BC-7B6706E9C59D}"/>
    <cellStyle name="Dollars 3 2" xfId="756" xr:uid="{77C1ADA4-3D8A-48B6-B69B-689646502D3E}"/>
    <cellStyle name="Dollars 3 3" xfId="757" xr:uid="{7825F48C-1FAF-460B-B56C-A860BDDCD23F}"/>
    <cellStyle name="Dollars 3 3 2" xfId="758" xr:uid="{861204E0-C6DE-44D8-B4F2-19AAD16904D9}"/>
    <cellStyle name="Dollars 4" xfId="759" xr:uid="{1715027A-22A1-4E94-BACC-C259ABA3BD5D}"/>
    <cellStyle name="Dollars 4 2" xfId="760" xr:uid="{BDCC8E53-A65D-4A09-A389-D23111899259}"/>
    <cellStyle name="Dollars(0)" xfId="761" xr:uid="{7DC7E922-0352-4166-925E-1188B79775A5}"/>
    <cellStyle name="Dollars(0) 2" xfId="762" xr:uid="{E89A14BB-1D2F-4872-B3F3-D32FC093A42B}"/>
    <cellStyle name="Dollars(0) 3" xfId="763" xr:uid="{DC305DBC-96BB-4E27-9BAF-509F474CB579}"/>
    <cellStyle name="Dollars(0) 3 2" xfId="764" xr:uid="{B1BB1362-BA09-454D-997E-05CD95575FF4}"/>
    <cellStyle name="Dollars(0) 3 3" xfId="765" xr:uid="{2098FCD3-E072-4B18-AFF7-E41004E9B2A3}"/>
    <cellStyle name="Dollars(0) 3 3 2" xfId="766" xr:uid="{12A658D4-76BC-4C7E-A7E5-85536612768F}"/>
    <cellStyle name="Dollars(0) 4" xfId="767" xr:uid="{1274F3CE-B3D5-44D0-BB14-15DA529A6CD1}"/>
    <cellStyle name="Dollars(0) 4 2" xfId="768" xr:uid="{E490C4B5-4260-4D0C-904C-40DD298DC0FD}"/>
    <cellStyle name="Dollars(0)_Gas Flow Dynamics" xfId="769" xr:uid="{7E4D6995-347F-40ED-BA42-3FB541EF4900}"/>
    <cellStyle name="Dollars_DDATA" xfId="770" xr:uid="{16085D86-E358-4475-8FCD-C7E5B8A8DD57}"/>
    <cellStyle name="Empty_B_border" xfId="771" xr:uid="{44E2692C-81FB-4E0A-A887-A53C177490AA}"/>
    <cellStyle name="EmptyReference" xfId="772" xr:uid="{D6DE4A8F-72DF-4BC0-8159-72C40C149CF6}"/>
    <cellStyle name="Enlarged" xfId="773" xr:uid="{8A9A28C9-AFC8-4442-ABB7-9FE6469470B9}"/>
    <cellStyle name="EOS" xfId="774" xr:uid="{6143F373-ED4D-4615-922C-48C8F2B1229D}"/>
    <cellStyle name="ErrorCheck" xfId="775" xr:uid="{7BE03B9F-4E72-4A6F-A402-EEB11367D3F9}"/>
    <cellStyle name="ErrorCheck 2" xfId="776" xr:uid="{20CF34F7-27C1-4336-A937-837ED48F16A5}"/>
    <cellStyle name="ErrorCheck 3" xfId="777" xr:uid="{8980E270-8FF6-4BD3-B2F9-CB75A2A3B91C}"/>
    <cellStyle name="ErrorCheck 3 2" xfId="778" xr:uid="{83C3FF89-1A1B-4AC2-A7BA-4D261FC38EAA}"/>
    <cellStyle name="ErrorCheck 3 3" xfId="779" xr:uid="{71BE957A-9543-46F2-9D24-8A1C4551D53E}"/>
    <cellStyle name="ErrorCheck 3 3 2" xfId="780" xr:uid="{CB6621FA-31DE-4713-91E7-50EECF0B4333}"/>
    <cellStyle name="ErrorCheck 4" xfId="781" xr:uid="{A23FA57F-1BF6-4E0A-A99E-A04B7D96BBC1}"/>
    <cellStyle name="ErrorCheck 4 2" xfId="782" xr:uid="{3B987F5B-3425-4BAD-872B-2B57089A1F3C}"/>
    <cellStyle name="ErrorCheck_Gas Flow Dynamics" xfId="783" xr:uid="{2BAA68E9-2089-4ECF-ADF9-31C24F648A23}"/>
    <cellStyle name="Euro" xfId="784" xr:uid="{B289A525-88B7-414D-A800-D99849ED47DF}"/>
    <cellStyle name="Euro 2" xfId="785" xr:uid="{88482FD0-7EE0-42B9-8D22-1AB665DD654F}"/>
    <cellStyle name="Euro 3" xfId="786" xr:uid="{BDB685C2-0B29-41C0-892E-42D3A6FA0201}"/>
    <cellStyle name="Euro 3 2" xfId="787" xr:uid="{2FE9C1C6-C000-4DCD-AD7F-5594EB111539}"/>
    <cellStyle name="Euro 4" xfId="788" xr:uid="{6AE0C74D-0355-419B-8B0E-6311A345AA8C}"/>
    <cellStyle name="Euro 5" xfId="789" xr:uid="{CF71BBEB-6B96-46C6-8289-3CA48D287F54}"/>
    <cellStyle name="Euro 6" xfId="8197" xr:uid="{B44D96DE-930C-48DC-93B4-654730DE02D3}"/>
    <cellStyle name="Euro_FES2013 charts 2050 and progress" xfId="790" xr:uid="{5563C9EA-54BC-4FD9-890C-8D783225C52E}"/>
    <cellStyle name="Explanatory Text 2" xfId="4" xr:uid="{00000000-0005-0000-0000-000006000000}"/>
    <cellStyle name="Explanatory Text 2 2" xfId="792" xr:uid="{37BFEC37-1618-416A-B017-797B9461D427}"/>
    <cellStyle name="Explanatory Text 2 2 2" xfId="793" xr:uid="{A65489C5-BD2D-42A9-A17F-16E258D20B25}"/>
    <cellStyle name="Explanatory Text 2 2 3" xfId="794" xr:uid="{94A26B3B-6912-4A6C-8AC8-81EED15B64EA}"/>
    <cellStyle name="Explanatory Text 2 3" xfId="795" xr:uid="{A9413AD9-5BEC-4F2E-84AC-A180C854D6E0}"/>
    <cellStyle name="Explanatory Text 2 4" xfId="791" xr:uid="{9F4F7D9E-F110-4792-9009-28AD94858F2E}"/>
    <cellStyle name="Explanatory Text 3" xfId="796" xr:uid="{50A0B36C-6F7C-4E7C-9C9A-DF434E674975}"/>
    <cellStyle name="Explanatory Text 4" xfId="797" xr:uid="{82E5512D-ACBA-47D7-BAF8-474D67A794C1}"/>
    <cellStyle name="EYBlocked" xfId="798" xr:uid="{EF0230AC-FFBE-4E6F-97C8-E769CB5F34AF}"/>
    <cellStyle name="EYBlocked 2" xfId="799" xr:uid="{B122C69D-33DF-40B5-86B3-E6943C5B1F2E}"/>
    <cellStyle name="EYBlocked 3" xfId="800" xr:uid="{1330F5EA-17DA-4F47-A541-09B2F1F088AC}"/>
    <cellStyle name="EYCallUp" xfId="801" xr:uid="{0AA35E0A-05B4-4F86-904E-4EB24214CF46}"/>
    <cellStyle name="EYCallUp 2" xfId="802" xr:uid="{343C1C9D-07C9-43CE-87A1-1333AF691BA8}"/>
    <cellStyle name="EYCallUp 3" xfId="803" xr:uid="{FBE54F2E-D8F9-4A42-9685-D4B18AC85862}"/>
    <cellStyle name="EYCheck" xfId="804" xr:uid="{75351711-C750-438E-983C-19AEA29EA44D}"/>
    <cellStyle name="EYDate" xfId="805" xr:uid="{56428809-E9E9-4775-A612-A5B5B6C2A0CE}"/>
    <cellStyle name="EYDeviant" xfId="806" xr:uid="{0A952FF5-761D-453A-A5E4-9F31F0A21C5A}"/>
    <cellStyle name="EYDeviant 2" xfId="807" xr:uid="{B5647793-A0D6-4CAA-9631-BF8B24355D89}"/>
    <cellStyle name="EYDeviant 3" xfId="808" xr:uid="{F7170B08-C10D-4299-B13A-C6EF1165124F}"/>
    <cellStyle name="EYHeader1" xfId="809" xr:uid="{A53EC51B-501D-4A90-BF57-520D7574DC00}"/>
    <cellStyle name="EYHeader1 2" xfId="810" xr:uid="{2843212F-7287-4F54-BFB7-5F0B39650FDD}"/>
    <cellStyle name="EYHeader1 2 2" xfId="811" xr:uid="{B4E8B938-9A24-4E31-AF34-9EC3B4E9D6E5}"/>
    <cellStyle name="EYHeader1 2 2 2" xfId="812" xr:uid="{4CF4E5FF-E732-4D5B-8D4B-DB02A5F40845}"/>
    <cellStyle name="EYHeader1 2 2 3" xfId="813" xr:uid="{FC82DE31-5EDF-4530-B97C-A60FB73C0F61}"/>
    <cellStyle name="EYHeader1 2 2 4" xfId="814" xr:uid="{57C3306F-DEEA-43D4-B432-F71667F96105}"/>
    <cellStyle name="EYHeader1 2 2_Subsidy" xfId="815" xr:uid="{49CF4AEC-FB69-4A5E-AEC5-60E6392BDD04}"/>
    <cellStyle name="EYHeader1 2 3" xfId="816" xr:uid="{7E037B35-4933-4190-96D9-1135ABF86C98}"/>
    <cellStyle name="EYHeader1 2 4" xfId="817" xr:uid="{A91277E1-DF82-42B8-912E-343117B62293}"/>
    <cellStyle name="EYHeader1 2 5" xfId="818" xr:uid="{789FA0DB-4044-489C-A355-D8546FE97D10}"/>
    <cellStyle name="EYHeader1 2_ST" xfId="819" xr:uid="{F11E2D2C-189E-4D3D-85BE-9908A91A04A3}"/>
    <cellStyle name="EYHeader1 3" xfId="820" xr:uid="{06DE59D9-80F1-4768-A8F3-9096DC19FF5A}"/>
    <cellStyle name="EYHeader1 3 10" xfId="821" xr:uid="{CDEBFB9D-0B9A-4106-9DB5-055D7B384BF3}"/>
    <cellStyle name="EYHeader1 3 2" xfId="822" xr:uid="{FE5653A9-00E7-46F5-AD97-B95A01471889}"/>
    <cellStyle name="EYHeader1 3 3" xfId="823" xr:uid="{D2B3AABD-1AA0-41C1-B9B7-A3D1B08F24BA}"/>
    <cellStyle name="EYHeader1 3 4" xfId="824" xr:uid="{AA91F1C4-05AC-4516-9B57-17B3BFFA3DCB}"/>
    <cellStyle name="EYHeader1 3 4 2" xfId="825" xr:uid="{01731736-DCAC-4E91-953F-919E7BCF660D}"/>
    <cellStyle name="EYHeader1 3 4 2 2" xfId="826" xr:uid="{5B1900D4-43F0-4507-AAAF-F3A0307E5BC4}"/>
    <cellStyle name="EYHeader1 3 4 2 3" xfId="827" xr:uid="{4338430B-C2EF-47AE-A7B0-D3F83C471A61}"/>
    <cellStyle name="EYHeader1 3 4 2 4" xfId="828" xr:uid="{B395027F-D4AE-4A64-91B3-8B7B40DEEE7B}"/>
    <cellStyle name="EYHeader1 3 4 2 5" xfId="829" xr:uid="{7015B174-C602-4789-9FAE-CDF3B1C24610}"/>
    <cellStyle name="EYHeader1 3 4 2 6" xfId="830" xr:uid="{41D3A1AD-9F3F-4269-BD43-63A6006BB770}"/>
    <cellStyle name="EYHeader1 3 4 3" xfId="831" xr:uid="{69E94B66-DDA6-45C8-BA07-AB593C5C4204}"/>
    <cellStyle name="EYHeader1 3 4 3 2" xfId="832" xr:uid="{4E6A89A7-861A-4807-B305-57230B6D74C0}"/>
    <cellStyle name="EYHeader1 3 4 4" xfId="833" xr:uid="{A8FD7B82-CA56-4B64-9E61-A936E8D6C1D9}"/>
    <cellStyle name="EYHeader1 3 4 5" xfId="834" xr:uid="{20A3692B-CC9C-4C60-9AC0-77684EF11322}"/>
    <cellStyle name="EYHeader1 3 4 6" xfId="835" xr:uid="{B34BAE2A-368C-4263-ACFA-B203698EC79B}"/>
    <cellStyle name="EYHeader1 3 4 7" xfId="836" xr:uid="{EDCD5EE0-5A61-47AF-97C9-5836016F900E}"/>
    <cellStyle name="EYHeader1 3 4 8" xfId="837" xr:uid="{70595F62-5165-41D1-9BD1-88440CB40378}"/>
    <cellStyle name="EYHeader1 3 5" xfId="838" xr:uid="{11912394-9A15-420E-8CA8-5EECC1AF4A23}"/>
    <cellStyle name="EYHeader1 3 5 2" xfId="839" xr:uid="{DD3258C0-2F6C-4120-9235-66B65F342F7F}"/>
    <cellStyle name="EYHeader1 3 5 2 2" xfId="840" xr:uid="{88CD7F93-0B9A-4B03-8AA1-17ED3E5B3BD5}"/>
    <cellStyle name="EYHeader1 3 5 2 3" xfId="841" xr:uid="{5E0FC430-FF32-4DA2-8C7C-AEDE203E9855}"/>
    <cellStyle name="EYHeader1 3 5 2 4" xfId="842" xr:uid="{2DA42674-7493-4929-809C-231289535C89}"/>
    <cellStyle name="EYHeader1 3 5 2 5" xfId="843" xr:uid="{84155B9F-7857-40A8-A3B4-5C75C643B9C1}"/>
    <cellStyle name="EYHeader1 3 5 2 6" xfId="844" xr:uid="{8F5F3843-9589-42CC-A0EF-D2DFC0C51724}"/>
    <cellStyle name="EYHeader1 3 5 3" xfId="845" xr:uid="{3CD4974B-3F5E-4806-BFB6-337D35218DB2}"/>
    <cellStyle name="EYHeader1 3 5 3 2" xfId="846" xr:uid="{D72B337A-CB81-4D92-845D-EF78D8A5B5C3}"/>
    <cellStyle name="EYHeader1 3 5 4" xfId="847" xr:uid="{BCEC1481-87D7-44A3-A115-CBA7F5C6C167}"/>
    <cellStyle name="EYHeader1 3 5 5" xfId="848" xr:uid="{C0620605-4495-4AF0-A478-547893374E2F}"/>
    <cellStyle name="EYHeader1 3 5 6" xfId="849" xr:uid="{7DC1D337-CD1A-4F94-A3E1-89F7977FF5BC}"/>
    <cellStyle name="EYHeader1 3 5 7" xfId="850" xr:uid="{58946C85-45D4-4C70-9E45-C2759356C4DA}"/>
    <cellStyle name="EYHeader1 3 5 8" xfId="851" xr:uid="{8468D61F-98E2-4B14-9815-C55259256FE5}"/>
    <cellStyle name="EYHeader1 3 6" xfId="852" xr:uid="{8B0402B8-008F-43AF-8649-E86C8E8A1DA6}"/>
    <cellStyle name="EYHeader1 3 6 2" xfId="853" xr:uid="{E5C322D1-BD1C-42D0-97D0-89DC837BEC2A}"/>
    <cellStyle name="EYHeader1 3 7" xfId="854" xr:uid="{494CCBB1-4163-4B2C-AA00-241499EACF91}"/>
    <cellStyle name="EYHeader1 3 8" xfId="855" xr:uid="{173EF009-8FFC-4DEA-9A90-714C0F7933FA}"/>
    <cellStyle name="EYHeader1 3 9" xfId="856" xr:uid="{DF4915A1-E5EF-4470-BBFF-2538E0C9C43A}"/>
    <cellStyle name="EYHeader1 3_Subsidy" xfId="857" xr:uid="{2F13B2A9-CE62-4BAC-8216-8CA0DB71994D}"/>
    <cellStyle name="EYHeader1 4" xfId="858" xr:uid="{E29E41B0-4CEE-44B0-97D1-3862FFBDFBB1}"/>
    <cellStyle name="EYHeader1 5" xfId="859" xr:uid="{4DDB383A-4C34-4BA7-A695-215A3C0A5B24}"/>
    <cellStyle name="EYHeader1 5 2" xfId="860" xr:uid="{CBB00D01-FBD2-472B-9B0C-5FAFAE8F1BDE}"/>
    <cellStyle name="EYHeader1 6" xfId="861" xr:uid="{FAA47AC5-B8BD-4EA8-8BB2-22CF538B6B77}"/>
    <cellStyle name="EYHeader1 6 2" xfId="862" xr:uid="{2A1A88D6-2F3A-49AB-9836-94A088DD196C}"/>
    <cellStyle name="EYHeader1 6 2 2" xfId="863" xr:uid="{AC2B564F-540C-404E-905A-40BDE06543E8}"/>
    <cellStyle name="EYHeader1 6 2 3" xfId="864" xr:uid="{E1ECBD9E-4B93-46A2-9F4B-2E3F1374BC18}"/>
    <cellStyle name="EYHeader1 6 2 4" xfId="865" xr:uid="{9CC18FB5-C5D4-406C-B7E4-2E251F4874A6}"/>
    <cellStyle name="EYHeader1 6 2 5" xfId="866" xr:uid="{94F2FD93-86E4-4258-8C5F-462274CEE205}"/>
    <cellStyle name="EYHeader1 6 2 6" xfId="867" xr:uid="{5CF6EBEA-C008-4187-85A4-C8DA9F24FC12}"/>
    <cellStyle name="EYHeader1 6 3" xfId="868" xr:uid="{A01F31AB-7FEA-486B-8C22-74092C4EA409}"/>
    <cellStyle name="EYHeader1 6 3 2" xfId="869" xr:uid="{EC8A72A8-6A34-4D87-B295-EEB6A975DA5D}"/>
    <cellStyle name="EYHeader1 6 4" xfId="870" xr:uid="{B654E676-DBA2-4B72-B1E2-34E59DE551F9}"/>
    <cellStyle name="EYHeader1 6 5" xfId="871" xr:uid="{2E312A85-BFF0-445D-8FB3-92FF21497975}"/>
    <cellStyle name="EYHeader1 6 6" xfId="872" xr:uid="{B7F42033-607B-46FE-ACFC-FEF54B0FB582}"/>
    <cellStyle name="EYHeader1 6 7" xfId="873" xr:uid="{79C76401-8B6F-471F-A9BD-55BD7ED91E95}"/>
    <cellStyle name="EYHeader1 6 8" xfId="874" xr:uid="{A835CEA9-A8EA-4C04-A742-4AD328B819D0}"/>
    <cellStyle name="EYHeader1_Calculations" xfId="875" xr:uid="{54362E64-ED79-4EB8-B462-8D26AA59C2B7}"/>
    <cellStyle name="EYHeader2" xfId="876" xr:uid="{663A1A3D-BC74-40D9-94BC-68256C790F61}"/>
    <cellStyle name="EYHeader3" xfId="877" xr:uid="{9AF74987-E491-412D-9471-C084C7D08470}"/>
    <cellStyle name="EYInputDate" xfId="878" xr:uid="{6459AB55-740E-4068-ADD8-0CB58E09C7B8}"/>
    <cellStyle name="EYInputPercent" xfId="879" xr:uid="{09E2333D-7D0A-4FE7-B452-DD220EF2599F}"/>
    <cellStyle name="EYInputValue" xfId="880" xr:uid="{B024B94A-0FD8-4AF7-9EAD-4F4D1259E66D}"/>
    <cellStyle name="EYNormal" xfId="881" xr:uid="{0DB787F6-CF15-47D4-9100-5FF8761A27CC}"/>
    <cellStyle name="EYPercent" xfId="882" xr:uid="{29A022CB-1EEF-4907-9340-53ABE33B55FD}"/>
    <cellStyle name="EYPercentCapped" xfId="883" xr:uid="{466E1A67-7FC7-4A5E-B209-53EFF6C75B30}"/>
    <cellStyle name="EYSubTotal" xfId="884" xr:uid="{85FC665C-C760-4A42-87F2-B343A918007B}"/>
    <cellStyle name="EYSubTotal 10" xfId="885" xr:uid="{3874FDD0-572A-4358-B76A-44FF59B76BE6}"/>
    <cellStyle name="EYSubTotal 10 2" xfId="886" xr:uid="{F3D72555-A6B5-491B-BC0A-9214A07F4A44}"/>
    <cellStyle name="EYSubTotal 10 2 2" xfId="887" xr:uid="{E1A7325A-DDEF-465A-B687-931579EB10EB}"/>
    <cellStyle name="EYSubTotal 10 2 3" xfId="888" xr:uid="{89DB16EB-2801-4808-BEF9-F4CEA7B17311}"/>
    <cellStyle name="EYSubTotal 10 2 4" xfId="889" xr:uid="{F19ADDED-9C5C-4515-BBD4-1164E4AEC0FD}"/>
    <cellStyle name="EYSubTotal 10 2 5" xfId="890" xr:uid="{08029D51-B7FA-442C-985B-FF128AFDAE3C}"/>
    <cellStyle name="EYSubTotal 10 2 6" xfId="891" xr:uid="{0E4617F8-B3CD-40B5-966E-615902B13293}"/>
    <cellStyle name="EYSubTotal 10 3" xfId="892" xr:uid="{91889C3D-7581-46B0-952C-D9814BAF1E1A}"/>
    <cellStyle name="EYSubTotal 10 3 2" xfId="893" xr:uid="{5EAFEC13-25DB-4C82-803B-49B3470F20DB}"/>
    <cellStyle name="EYSubTotal 10 4" xfId="894" xr:uid="{046F7A25-8C70-4F78-8F0B-985D82651C23}"/>
    <cellStyle name="EYSubTotal 10 5" xfId="895" xr:uid="{E77BD076-1140-4FAF-BFD5-7B687D36D1AB}"/>
    <cellStyle name="EYSubTotal 10 6" xfId="896" xr:uid="{629B2EF9-212F-4B66-8EAA-54364BE70741}"/>
    <cellStyle name="EYSubTotal 10 7" xfId="897" xr:uid="{F830BB0E-35ED-4951-8C13-CFB0B0399FF1}"/>
    <cellStyle name="EYSubTotal 11" xfId="898" xr:uid="{CB12DEE7-F8D4-44A4-82A5-03E3E1B371EF}"/>
    <cellStyle name="EYSubTotal 11 2" xfId="899" xr:uid="{DD5B1220-71F9-4289-AADC-A539D8EF1723}"/>
    <cellStyle name="EYSubTotal 11 2 2" xfId="900" xr:uid="{495DAA64-7525-4148-82C6-536784A36E36}"/>
    <cellStyle name="EYSubTotal 11 2 3" xfId="901" xr:uid="{05A43D7E-4BF5-46A3-9C35-35DE4C12F924}"/>
    <cellStyle name="EYSubTotal 11 2 4" xfId="902" xr:uid="{B2566C99-D4CB-44D7-BD12-CF71C17FF848}"/>
    <cellStyle name="EYSubTotal 11 2 5" xfId="903" xr:uid="{E9EEA18E-9D46-480D-8F71-051F11DCA651}"/>
    <cellStyle name="EYSubTotal 11 2 6" xfId="904" xr:uid="{FB28E35A-C7F8-4975-BAD2-ADC1CC09E852}"/>
    <cellStyle name="EYSubTotal 11 3" xfId="905" xr:uid="{9DF335DD-E1D1-4FE2-AF62-B02DF3090869}"/>
    <cellStyle name="EYSubTotal 11 3 2" xfId="906" xr:uid="{C20164C5-1692-4288-AD90-000A1C564C1E}"/>
    <cellStyle name="EYSubTotal 11 4" xfId="907" xr:uid="{D4CC4DE6-EE55-47C8-8D20-9CFA7BA1A52E}"/>
    <cellStyle name="EYSubTotal 11 5" xfId="908" xr:uid="{A9CC6E5C-5FB1-4FF5-8A56-0492E2A68E95}"/>
    <cellStyle name="EYSubTotal 11 6" xfId="909" xr:uid="{7FB261CA-9FCC-4C22-B743-9127B2C657DF}"/>
    <cellStyle name="EYSubTotal 11 7" xfId="910" xr:uid="{EB50E116-3BF1-44EA-B6D4-F1DE034B37BA}"/>
    <cellStyle name="EYSubTotal 12" xfId="911" xr:uid="{055C4A63-DAE3-4343-9116-AD1761D2EFC9}"/>
    <cellStyle name="EYSubTotal 12 2" xfId="912" xr:uid="{B4C04BA7-6A50-4582-9547-74E6FF1BCB91}"/>
    <cellStyle name="EYSubTotal 12 2 2" xfId="913" xr:uid="{835B0794-34B6-4A34-BF68-3137E0D6DE6D}"/>
    <cellStyle name="EYSubTotal 12 2 3" xfId="914" xr:uid="{C06EA0DE-E631-4647-AEC0-AFB4CA94F1AC}"/>
    <cellStyle name="EYSubTotal 12 2 4" xfId="915" xr:uid="{829841B3-29EC-45A2-8C62-14C6323951DE}"/>
    <cellStyle name="EYSubTotal 12 2 5" xfId="916" xr:uid="{8D8F6D8C-9761-44D0-844B-1E20BB1F1217}"/>
    <cellStyle name="EYSubTotal 12 2 6" xfId="917" xr:uid="{7196426F-8037-4D4B-A32E-4BCC9B992BAD}"/>
    <cellStyle name="EYSubTotal 12 3" xfId="918" xr:uid="{B58741C6-CBD4-46C7-911A-B740BFCFB101}"/>
    <cellStyle name="EYSubTotal 12 3 2" xfId="919" xr:uid="{2A36401A-B15A-4F8C-88C5-B8A796C16256}"/>
    <cellStyle name="EYSubTotal 12 4" xfId="920" xr:uid="{9FD1EECA-097A-4D79-BF70-0F7B27C50411}"/>
    <cellStyle name="EYSubTotal 12 5" xfId="921" xr:uid="{43F1CFF4-73AD-4054-95E9-AD5DA6220652}"/>
    <cellStyle name="EYSubTotal 12 6" xfId="922" xr:uid="{BC812089-4F66-4611-B775-444131CDF0C2}"/>
    <cellStyle name="EYSubTotal 12 7" xfId="923" xr:uid="{DF39B174-C361-4B86-A1D9-DEBD43F52BAA}"/>
    <cellStyle name="EYSubTotal 13" xfId="924" xr:uid="{CF0E30DC-ADB4-4068-A451-7A95E9196B92}"/>
    <cellStyle name="EYSubTotal 13 2" xfId="925" xr:uid="{B1896EBF-9DED-4BE1-9DB5-D7997E8F887F}"/>
    <cellStyle name="EYSubTotal 13 3" xfId="926" xr:uid="{BAC8FB4B-1FAF-409E-A7C2-D7440D1F3D24}"/>
    <cellStyle name="EYSubTotal 13 4" xfId="927" xr:uid="{F4E5AFBB-319C-45FC-8D80-643C89D0ADEB}"/>
    <cellStyle name="EYSubTotal 13 5" xfId="928" xr:uid="{137D2D85-256A-48EF-88EE-A1CB0E78D205}"/>
    <cellStyle name="EYSubTotal 13 6" xfId="929" xr:uid="{255CF1BE-B2CA-4B70-98BA-899FC25BA84C}"/>
    <cellStyle name="EYSubTotal 14" xfId="930" xr:uid="{57042752-EAFB-45DB-9C46-0CC9BE334692}"/>
    <cellStyle name="EYSubTotal 14 2" xfId="931" xr:uid="{20AF0238-6150-4076-A6EA-92EFAD8E3160}"/>
    <cellStyle name="EYSubTotal 15" xfId="932" xr:uid="{2D723CEE-D157-47B9-A69E-7AFBC2075887}"/>
    <cellStyle name="EYSubTotal 16" xfId="933" xr:uid="{4126A974-7558-45A4-AC46-691128A43617}"/>
    <cellStyle name="EYSubTotal 17" xfId="934" xr:uid="{1BC7F2AF-A52F-4A90-9B2C-EE0528DBBABA}"/>
    <cellStyle name="EYSubTotal 18" xfId="935" xr:uid="{E0263A47-34DD-4916-95D5-F2D587CF15B1}"/>
    <cellStyle name="EYSubTotal 19" xfId="936" xr:uid="{14894F02-0AFF-4EF0-BB4B-93B1FBC08CAF}"/>
    <cellStyle name="EYSubTotal 2" xfId="937" xr:uid="{39796AB3-319E-4324-B796-66630438C2C1}"/>
    <cellStyle name="EYSubTotal 2 10" xfId="938" xr:uid="{2E9FCF69-FCA9-4FFC-AE0A-7549EEDA2502}"/>
    <cellStyle name="EYSubTotal 2 10 2" xfId="939" xr:uid="{07C35EEF-F7B7-43EA-8EDC-772A61BE83D5}"/>
    <cellStyle name="EYSubTotal 2 10 2 2" xfId="940" xr:uid="{483DDEB3-F0DF-4A1C-A6A0-E5510C6869CE}"/>
    <cellStyle name="EYSubTotal 2 10 2 3" xfId="941" xr:uid="{CBD9B169-75BE-4D8D-95AF-8ED03FED6645}"/>
    <cellStyle name="EYSubTotal 2 10 2 4" xfId="942" xr:uid="{01FF732A-B536-4687-808F-D967773F5754}"/>
    <cellStyle name="EYSubTotal 2 10 2 5" xfId="943" xr:uid="{2243ED5D-F04B-4F65-A1B1-E4668537A801}"/>
    <cellStyle name="EYSubTotal 2 10 2 6" xfId="944" xr:uid="{8FDDEA98-A194-414A-A0CF-0E32C8727B3B}"/>
    <cellStyle name="EYSubTotal 2 10 3" xfId="945" xr:uid="{F6B6FB40-94D5-4562-B186-69994D012661}"/>
    <cellStyle name="EYSubTotal 2 10 3 2" xfId="946" xr:uid="{3EA3DC53-B1FB-4B1A-8CB8-7DDB191B2CAB}"/>
    <cellStyle name="EYSubTotal 2 10 4" xfId="947" xr:uid="{62B1F9BC-B4D1-4020-B881-9B94F29ADFB0}"/>
    <cellStyle name="EYSubTotal 2 10 5" xfId="948" xr:uid="{D49EC548-0C58-4F58-BE22-F0683416DA45}"/>
    <cellStyle name="EYSubTotal 2 10 6" xfId="949" xr:uid="{A5B2748F-1198-4496-90B3-4574C010DD5F}"/>
    <cellStyle name="EYSubTotal 2 10 7" xfId="950" xr:uid="{BB3115D0-4958-4C95-9AF7-09B9D4F86E5C}"/>
    <cellStyle name="EYSubTotal 2 11" xfId="951" xr:uid="{CD472884-65DA-42FE-ACED-B766236A558F}"/>
    <cellStyle name="EYSubTotal 2 11 2" xfId="952" xr:uid="{3C63CB03-4305-4D0E-965B-BC02EF050E70}"/>
    <cellStyle name="EYSubTotal 2 11 3" xfId="953" xr:uid="{A3E169C1-9E4C-4810-9810-E8510C719CE5}"/>
    <cellStyle name="EYSubTotal 2 11 4" xfId="954" xr:uid="{6D64477D-C9FC-476C-8519-DE4EF3F377C8}"/>
    <cellStyle name="EYSubTotal 2 11 5" xfId="955" xr:uid="{FDFD4B1C-BA15-4286-BB30-1C2C4E5D8A25}"/>
    <cellStyle name="EYSubTotal 2 11 6" xfId="956" xr:uid="{002B1034-B63C-4F53-BAB5-9997BF9BC042}"/>
    <cellStyle name="EYSubTotal 2 12" xfId="957" xr:uid="{B0C4B05E-7F21-4802-9834-3A51901C3C5C}"/>
    <cellStyle name="EYSubTotal 2 12 2" xfId="958" xr:uid="{5D7D8525-32C4-41CE-BE9C-DAB00E41E938}"/>
    <cellStyle name="EYSubTotal 2 13" xfId="959" xr:uid="{984A9F38-1CC2-43AA-AB55-4716ECF4EE2A}"/>
    <cellStyle name="EYSubTotal 2 14" xfId="960" xr:uid="{9D25C1C1-DDEC-4D50-9089-E3C620D2BECE}"/>
    <cellStyle name="EYSubTotal 2 15" xfId="961" xr:uid="{83A57F00-2736-4A9A-BB63-FF1A4C02D1E2}"/>
    <cellStyle name="EYSubTotal 2 16" xfId="962" xr:uid="{73CCB0B9-FE3B-46AB-9B0E-C8E273650452}"/>
    <cellStyle name="EYSubTotal 2 17" xfId="963" xr:uid="{756EBC0C-DBCB-4167-A222-9B3626693DAB}"/>
    <cellStyle name="EYSubTotal 2 2" xfId="964" xr:uid="{0C879165-C3FD-4FEB-A9B1-7268587B2BF1}"/>
    <cellStyle name="EYSubTotal 2 2 10" xfId="965" xr:uid="{B50B719D-3EDB-4CE1-B5BB-C20930C1EBC4}"/>
    <cellStyle name="EYSubTotal 2 2 10 2" xfId="966" xr:uid="{A17E9727-D667-4CC0-98FB-C784707CFF24}"/>
    <cellStyle name="EYSubTotal 2 2 11" xfId="967" xr:uid="{FC7E03EF-04CB-4646-83F2-2FA62045A1B2}"/>
    <cellStyle name="EYSubTotal 2 2 12" xfId="968" xr:uid="{FAB3A8CB-5DF0-4565-91AE-CB8908892E43}"/>
    <cellStyle name="EYSubTotal 2 2 13" xfId="969" xr:uid="{D3E70D2A-B88E-4679-8B5A-7EEA4A4D645D}"/>
    <cellStyle name="EYSubTotal 2 2 14" xfId="970" xr:uid="{7518B2AF-D8F9-4675-8C83-36FF168A2E0F}"/>
    <cellStyle name="EYSubTotal 2 2 2" xfId="971" xr:uid="{F0AFDE9A-9961-4D4F-8C16-E222CE8D3DBB}"/>
    <cellStyle name="EYSubTotal 2 2 2 2" xfId="972" xr:uid="{8ADC21EE-731A-4675-9EC2-8B6C592C32EB}"/>
    <cellStyle name="EYSubTotal 2 2 2 2 2" xfId="973" xr:uid="{70D7021D-A46E-4DB3-9718-CA7819B32410}"/>
    <cellStyle name="EYSubTotal 2 2 2 2 2 2" xfId="974" xr:uid="{1094FDE9-13FB-4347-A404-20FA230132D2}"/>
    <cellStyle name="EYSubTotal 2 2 2 2 2 3" xfId="975" xr:uid="{D53DF4EB-8281-4B29-811E-F00F0B1F205D}"/>
    <cellStyle name="EYSubTotal 2 2 2 2 2 4" xfId="976" xr:uid="{60CBAEA1-DB3B-4FD2-9389-FE75524E72FB}"/>
    <cellStyle name="EYSubTotal 2 2 2 2 2 5" xfId="977" xr:uid="{612E267B-DE55-41D3-AD6D-A3C5E3F88A77}"/>
    <cellStyle name="EYSubTotal 2 2 2 2 2 6" xfId="978" xr:uid="{CB221A67-026E-42B6-BD3D-1A7EDE45EB46}"/>
    <cellStyle name="EYSubTotal 2 2 2 2 3" xfId="979" xr:uid="{8AD9D677-CF7A-4040-8A94-14C0CA7C9326}"/>
    <cellStyle name="EYSubTotal 2 2 2 2 3 2" xfId="980" xr:uid="{1C120447-2432-42E8-A0E0-1DB15B4D5EA5}"/>
    <cellStyle name="EYSubTotal 2 2 2 2 4" xfId="981" xr:uid="{B40D6E5C-BB5A-4BE7-9A6C-8A7D9DDD11E5}"/>
    <cellStyle name="EYSubTotal 2 2 2 2 5" xfId="982" xr:uid="{E645DADE-F289-4D37-A017-A7C713444046}"/>
    <cellStyle name="EYSubTotal 2 2 2 2 6" xfId="983" xr:uid="{8D8E92AC-8D62-4A81-8EFC-9B0892CF79CE}"/>
    <cellStyle name="EYSubTotal 2 2 2 2 7" xfId="984" xr:uid="{13A4BD5C-24EB-44D4-AD1D-44F9C74531B7}"/>
    <cellStyle name="EYSubTotal 2 2 2 3" xfId="985" xr:uid="{AE245C47-C905-4FE7-82FA-B6866709945B}"/>
    <cellStyle name="EYSubTotal 2 2 2 3 2" xfId="986" xr:uid="{CF677F44-C3B2-42B5-92F0-1B6A933084DB}"/>
    <cellStyle name="EYSubTotal 2 2 2 3 3" xfId="987" xr:uid="{CC6E6618-5D65-4125-9685-5DA6F2E6E9E1}"/>
    <cellStyle name="EYSubTotal 2 2 2 3 4" xfId="988" xr:uid="{113334C2-2972-478D-99B8-5785CCBD9B17}"/>
    <cellStyle name="EYSubTotal 2 2 2 3 5" xfId="989" xr:uid="{FCC0278E-363C-4742-BE00-9DFD005AF7D4}"/>
    <cellStyle name="EYSubTotal 2 2 2 3 6" xfId="990" xr:uid="{3D57A0DF-EA0D-4B7B-B99F-E2E772C0B8F4}"/>
    <cellStyle name="EYSubTotal 2 2 2 4" xfId="991" xr:uid="{D58F3230-3744-46B6-BC0A-71372A3D2A19}"/>
    <cellStyle name="EYSubTotal 2 2 2 4 2" xfId="992" xr:uid="{CAE9BABD-1A31-4C5E-980B-C7280C1D3E51}"/>
    <cellStyle name="EYSubTotal 2 2 2 5" xfId="993" xr:uid="{CDFD1E20-8028-44BD-9138-E7A09432687C}"/>
    <cellStyle name="EYSubTotal 2 2 2 6" xfId="994" xr:uid="{CACB7C56-3BEF-4789-B2ED-7AC29B75DF7B}"/>
    <cellStyle name="EYSubTotal 2 2 2 7" xfId="995" xr:uid="{0B6751E4-7478-437C-A2C5-F734F147F3A7}"/>
    <cellStyle name="EYSubTotal 2 2 2 8" xfId="996" xr:uid="{1A1AF596-994A-4593-95E6-F0A4355C4BFD}"/>
    <cellStyle name="EYSubTotal 2 2 2_Subsidy" xfId="997" xr:uid="{42889935-BAEA-4F7C-B32E-B6A6E946FE23}"/>
    <cellStyle name="EYSubTotal 2 2 3" xfId="998" xr:uid="{D2A73127-211C-4347-95E6-ED734B451A6D}"/>
    <cellStyle name="EYSubTotal 2 2 3 2" xfId="999" xr:uid="{69E62BA9-F636-497F-B628-3EB3AE7AEFF9}"/>
    <cellStyle name="EYSubTotal 2 2 3 2 2" xfId="1000" xr:uid="{DE40F48E-0225-432B-9724-E1F4090CAE69}"/>
    <cellStyle name="EYSubTotal 2 2 3 2 3" xfId="1001" xr:uid="{E02FC3B4-E89C-4FAD-8861-041573FF9163}"/>
    <cellStyle name="EYSubTotal 2 2 3 2 4" xfId="1002" xr:uid="{75C97240-7737-456D-B62C-40CAEFE1B82B}"/>
    <cellStyle name="EYSubTotal 2 2 3 2 5" xfId="1003" xr:uid="{A621BAEE-89ED-4C64-A5E5-C25BFDFF2795}"/>
    <cellStyle name="EYSubTotal 2 2 3 2 6" xfId="1004" xr:uid="{3DA3674A-F4F8-411A-98B5-9E827A49CCC0}"/>
    <cellStyle name="EYSubTotal 2 2 3 3" xfId="1005" xr:uid="{BB53E0C1-4432-45E0-A65C-01D7A63314FA}"/>
    <cellStyle name="EYSubTotal 2 2 3 3 2" xfId="1006" xr:uid="{C5B045B6-B8F3-44AE-B8D1-2043372353BA}"/>
    <cellStyle name="EYSubTotal 2 2 3 4" xfId="1007" xr:uid="{6427AECC-4A09-45F5-AB11-15711412135A}"/>
    <cellStyle name="EYSubTotal 2 2 3 5" xfId="1008" xr:uid="{D59DB835-3B74-437B-850E-12EEEA801CE7}"/>
    <cellStyle name="EYSubTotal 2 2 3 6" xfId="1009" xr:uid="{5FA5C685-68B1-4D59-850B-6A791B49990C}"/>
    <cellStyle name="EYSubTotal 2 2 3 7" xfId="1010" xr:uid="{B5889B67-7E86-493D-A571-AAF6FBD25478}"/>
    <cellStyle name="EYSubTotal 2 2 4" xfId="1011" xr:uid="{390833A1-F839-4082-8EC9-13A299B8D357}"/>
    <cellStyle name="EYSubTotal 2 2 4 2" xfId="1012" xr:uid="{95528119-2F14-44AF-A82F-DA143A24BD5C}"/>
    <cellStyle name="EYSubTotal 2 2 4 2 2" xfId="1013" xr:uid="{30D7DEDC-7ACB-486C-B03C-C817F14D8E9A}"/>
    <cellStyle name="EYSubTotal 2 2 4 2 3" xfId="1014" xr:uid="{B9C51B1A-8469-4F46-B5B9-52C2A3445948}"/>
    <cellStyle name="EYSubTotal 2 2 4 2 4" xfId="1015" xr:uid="{4F6AE619-7706-403D-B25C-C599B6CF38E6}"/>
    <cellStyle name="EYSubTotal 2 2 4 2 5" xfId="1016" xr:uid="{865F0FCC-340D-4DA4-9EE4-60990F731003}"/>
    <cellStyle name="EYSubTotal 2 2 4 2 6" xfId="1017" xr:uid="{33BAE2CA-67B6-410E-9B54-A6EC0EEE2BC8}"/>
    <cellStyle name="EYSubTotal 2 2 4 3" xfId="1018" xr:uid="{0CBFFE9C-16C1-4F74-AA79-029CC8441210}"/>
    <cellStyle name="EYSubTotal 2 2 4 3 2" xfId="1019" xr:uid="{38F4B0CF-D686-4A29-BED1-CF1F5F66D240}"/>
    <cellStyle name="EYSubTotal 2 2 4 4" xfId="1020" xr:uid="{B446E704-A8D6-43BB-B8E3-ECC2517F9C4A}"/>
    <cellStyle name="EYSubTotal 2 2 4 5" xfId="1021" xr:uid="{988A1B7D-75FE-4E0A-ABE2-37260D818D59}"/>
    <cellStyle name="EYSubTotal 2 2 4 6" xfId="1022" xr:uid="{74F16AD0-FC08-4B4C-AC0B-FE94D73915A6}"/>
    <cellStyle name="EYSubTotal 2 2 4 7" xfId="1023" xr:uid="{A36A4213-5435-47AD-90B7-19DBB5A7240A}"/>
    <cellStyle name="EYSubTotal 2 2 5" xfId="1024" xr:uid="{3260E453-77F0-4826-A13E-9E199DD882A9}"/>
    <cellStyle name="EYSubTotal 2 2 5 2" xfId="1025" xr:uid="{7061905E-8025-4171-9F8E-F38BE4547F87}"/>
    <cellStyle name="EYSubTotal 2 2 5 2 2" xfId="1026" xr:uid="{78D97668-8D3F-4785-B546-C177A569B26B}"/>
    <cellStyle name="EYSubTotal 2 2 5 2 3" xfId="1027" xr:uid="{DD323E83-A23D-4CEA-BC69-7C5F72E578C1}"/>
    <cellStyle name="EYSubTotal 2 2 5 2 4" xfId="1028" xr:uid="{EC81A696-D30B-4046-9124-1129AD1AE338}"/>
    <cellStyle name="EYSubTotal 2 2 5 2 5" xfId="1029" xr:uid="{371AF2AB-4117-4747-B0AE-C824D0A1B900}"/>
    <cellStyle name="EYSubTotal 2 2 5 2 6" xfId="1030" xr:uid="{1FFD9C78-8FBF-45BE-BAF8-FEF1742E75BD}"/>
    <cellStyle name="EYSubTotal 2 2 5 3" xfId="1031" xr:uid="{B94F837B-ADE3-4037-B93A-91EDF6A9C15F}"/>
    <cellStyle name="EYSubTotal 2 2 5 3 2" xfId="1032" xr:uid="{16F1B88C-AC56-40D4-AE7E-08A37BFFD48B}"/>
    <cellStyle name="EYSubTotal 2 2 5 4" xfId="1033" xr:uid="{6F3A3000-8AB5-49C4-B1C8-CFC726A47AE4}"/>
    <cellStyle name="EYSubTotal 2 2 5 5" xfId="1034" xr:uid="{777D10AA-0FC2-4019-AEE4-D10D0A31A4B1}"/>
    <cellStyle name="EYSubTotal 2 2 5 6" xfId="1035" xr:uid="{A9BFE4CA-B4CD-43F9-B542-90BA104495C6}"/>
    <cellStyle name="EYSubTotal 2 2 5 7" xfId="1036" xr:uid="{6D9F389B-5319-42F7-9EF2-1B76FFBEB75F}"/>
    <cellStyle name="EYSubTotal 2 2 6" xfId="1037" xr:uid="{B7288E7C-4732-4849-8310-AA69A2FD3AF9}"/>
    <cellStyle name="EYSubTotal 2 2 6 2" xfId="1038" xr:uid="{7E52F239-CE66-42E5-AC9E-B587FE705C6D}"/>
    <cellStyle name="EYSubTotal 2 2 6 2 2" xfId="1039" xr:uid="{3C5E0377-E4C8-4972-AFAD-A10CFA674242}"/>
    <cellStyle name="EYSubTotal 2 2 6 2 3" xfId="1040" xr:uid="{75CE3F7D-0EBF-4079-AFEB-276F1A5EE843}"/>
    <cellStyle name="EYSubTotal 2 2 6 2 4" xfId="1041" xr:uid="{8BDB451B-09B7-47C8-BDC2-BA33A67176CF}"/>
    <cellStyle name="EYSubTotal 2 2 6 2 5" xfId="1042" xr:uid="{AC51BA6C-ECEA-4874-8287-C24A41B5ECA0}"/>
    <cellStyle name="EYSubTotal 2 2 6 2 6" xfId="1043" xr:uid="{12A52EC2-B039-4C3D-9260-2F65348E8E4F}"/>
    <cellStyle name="EYSubTotal 2 2 6 3" xfId="1044" xr:uid="{7BD244BB-D548-42A3-9828-5D54B0AB5B09}"/>
    <cellStyle name="EYSubTotal 2 2 6 3 2" xfId="1045" xr:uid="{579BB7DE-E7BC-4FD2-B188-B4208B327AD7}"/>
    <cellStyle name="EYSubTotal 2 2 6 4" xfId="1046" xr:uid="{B4A764B6-D13E-4243-ADBE-6BC4C347C788}"/>
    <cellStyle name="EYSubTotal 2 2 6 5" xfId="1047" xr:uid="{48247C55-2AC4-4227-8BFE-999AF7A12DDE}"/>
    <cellStyle name="EYSubTotal 2 2 6 6" xfId="1048" xr:uid="{ECA7131E-F1E7-4122-97AA-EA9F7854FE65}"/>
    <cellStyle name="EYSubTotal 2 2 6 7" xfId="1049" xr:uid="{FBF9E4C1-BF8D-461B-B711-D67BD287A670}"/>
    <cellStyle name="EYSubTotal 2 2 7" xfId="1050" xr:uid="{012175D9-0362-4418-8508-2017F093679B}"/>
    <cellStyle name="EYSubTotal 2 2 7 2" xfId="1051" xr:uid="{F9B04296-C47F-4639-BA29-6CAE80D48C87}"/>
    <cellStyle name="EYSubTotal 2 2 7 2 2" xfId="1052" xr:uid="{E250FCDE-BA03-4C83-9F91-E1A113C7A96B}"/>
    <cellStyle name="EYSubTotal 2 2 7 2 3" xfId="1053" xr:uid="{2AC36342-B5C8-46CA-B76F-2D27838C4143}"/>
    <cellStyle name="EYSubTotal 2 2 7 2 4" xfId="1054" xr:uid="{3D303778-C06F-4141-B829-641B8DC07F58}"/>
    <cellStyle name="EYSubTotal 2 2 7 2 5" xfId="1055" xr:uid="{1DCD8CCC-D05B-4E74-B341-B2936A660FFB}"/>
    <cellStyle name="EYSubTotal 2 2 7 2 6" xfId="1056" xr:uid="{904179DE-4EFD-46BA-953D-1C15656505CA}"/>
    <cellStyle name="EYSubTotal 2 2 7 3" xfId="1057" xr:uid="{D1B97103-06D8-46D6-B3EE-CACC411679A2}"/>
    <cellStyle name="EYSubTotal 2 2 7 3 2" xfId="1058" xr:uid="{BD808C66-FCF7-48B8-A6A2-3ABE6B175A23}"/>
    <cellStyle name="EYSubTotal 2 2 7 4" xfId="1059" xr:uid="{45287F62-F46F-4DBC-B082-9E15BE19E1C6}"/>
    <cellStyle name="EYSubTotal 2 2 7 5" xfId="1060" xr:uid="{5636A2FB-DA4F-41E8-A238-6F987A8F9981}"/>
    <cellStyle name="EYSubTotal 2 2 7 6" xfId="1061" xr:uid="{57459C8D-1250-42C9-AB49-8D12D167E2CA}"/>
    <cellStyle name="EYSubTotal 2 2 7 7" xfId="1062" xr:uid="{7385C99C-A4F3-4A9C-B047-132B695FDEEC}"/>
    <cellStyle name="EYSubTotal 2 2 8" xfId="1063" xr:uid="{E9363F7F-5E28-4151-B34A-DAB7049E98C6}"/>
    <cellStyle name="EYSubTotal 2 2 8 2" xfId="1064" xr:uid="{15838FB4-DAB2-4C38-858E-024CB527EB1A}"/>
    <cellStyle name="EYSubTotal 2 2 8 2 2" xfId="1065" xr:uid="{D2273458-0B9F-41EC-9362-1EDB781714BF}"/>
    <cellStyle name="EYSubTotal 2 2 8 2 3" xfId="1066" xr:uid="{9CD47E34-B8E0-4347-B784-529E5679B57D}"/>
    <cellStyle name="EYSubTotal 2 2 8 2 4" xfId="1067" xr:uid="{539226D2-510E-43D5-A3F8-8ADF767BD69E}"/>
    <cellStyle name="EYSubTotal 2 2 8 2 5" xfId="1068" xr:uid="{86CC06FF-99FB-4C7A-A860-F0919BAE8ECF}"/>
    <cellStyle name="EYSubTotal 2 2 8 2 6" xfId="1069" xr:uid="{8AD83D80-404A-4083-B670-DDA1A5813A80}"/>
    <cellStyle name="EYSubTotal 2 2 8 3" xfId="1070" xr:uid="{28A33330-FD24-4057-AC62-EF8330DBE47E}"/>
    <cellStyle name="EYSubTotal 2 2 8 3 2" xfId="1071" xr:uid="{D2437E56-0F91-44E3-B185-B30541F2ED2B}"/>
    <cellStyle name="EYSubTotal 2 2 8 4" xfId="1072" xr:uid="{6737C54F-52A4-4C55-B54B-163C12F255BA}"/>
    <cellStyle name="EYSubTotal 2 2 8 5" xfId="1073" xr:uid="{75C3D121-0421-4296-A800-C7A483B141C2}"/>
    <cellStyle name="EYSubTotal 2 2 8 6" xfId="1074" xr:uid="{F26F2172-B00F-4417-982D-D655B08DA6A1}"/>
    <cellStyle name="EYSubTotal 2 2 8 7" xfId="1075" xr:uid="{336D6233-5CFF-4013-A4D5-1BC00941B445}"/>
    <cellStyle name="EYSubTotal 2 2 9" xfId="1076" xr:uid="{9A2A0A56-7E2D-415D-9816-B692F003BCF0}"/>
    <cellStyle name="EYSubTotal 2 2 9 2" xfId="1077" xr:uid="{346F6180-6C2A-4A73-B4E6-A2BA59029FC6}"/>
    <cellStyle name="EYSubTotal 2 2 9 3" xfId="1078" xr:uid="{07C8AA99-0A9C-42C3-90BB-C1DEC1B2DB0E}"/>
    <cellStyle name="EYSubTotal 2 2 9 4" xfId="1079" xr:uid="{9802D53D-BD1A-470D-BE87-B1788A404021}"/>
    <cellStyle name="EYSubTotal 2 2 9 5" xfId="1080" xr:uid="{927284D9-3F13-4E4C-81B2-CFA9A0F837F8}"/>
    <cellStyle name="EYSubTotal 2 2 9 6" xfId="1081" xr:uid="{F1FE8246-51D2-4054-A1CF-8011A537E742}"/>
    <cellStyle name="EYSubTotal 2 2_Subsidy" xfId="1082" xr:uid="{13993AAD-A993-4A70-A7CF-F76F3FA53FCE}"/>
    <cellStyle name="EYSubTotal 2 3" xfId="1083" xr:uid="{ADABDCDF-0C38-4E49-A53D-EE667A289E36}"/>
    <cellStyle name="EYSubTotal 2 3 10" xfId="1084" xr:uid="{CFB1F05E-2921-4B42-9CD0-9D0544D75D1C}"/>
    <cellStyle name="EYSubTotal 2 3 10 2" xfId="1085" xr:uid="{22C05927-1325-45E7-86E9-F90A6D57FC75}"/>
    <cellStyle name="EYSubTotal 2 3 11" xfId="1086" xr:uid="{23686B79-EB5C-474C-B83F-1CA68DED4DDB}"/>
    <cellStyle name="EYSubTotal 2 3 12" xfId="1087" xr:uid="{C027AFE8-A429-432D-8E03-55AFB84D6D06}"/>
    <cellStyle name="EYSubTotal 2 3 13" xfId="1088" xr:uid="{E8FA376A-DBB5-4999-B16E-E5C8A164C51C}"/>
    <cellStyle name="EYSubTotal 2 3 14" xfId="1089" xr:uid="{42771435-80FA-426E-AD8D-BD40CB5A1856}"/>
    <cellStyle name="EYSubTotal 2 3 2" xfId="1090" xr:uid="{09B3CB8E-4E29-48D4-AB85-C99C47AE227A}"/>
    <cellStyle name="EYSubTotal 2 3 2 2" xfId="1091" xr:uid="{C6DA1D74-6EDF-49EF-B2E2-903129979CFD}"/>
    <cellStyle name="EYSubTotal 2 3 2 2 2" xfId="1092" xr:uid="{BD822C96-E496-43F4-AEFE-EF397011C990}"/>
    <cellStyle name="EYSubTotal 2 3 2 2 2 2" xfId="1093" xr:uid="{504A2733-A20F-426F-999D-D90B10E5B6CC}"/>
    <cellStyle name="EYSubTotal 2 3 2 2 2 3" xfId="1094" xr:uid="{777A3923-E3BA-45FD-BF09-F20D4EAF09D2}"/>
    <cellStyle name="EYSubTotal 2 3 2 2 2 4" xfId="1095" xr:uid="{57291892-3DE5-4E7E-BE73-4BC7E4ED650A}"/>
    <cellStyle name="EYSubTotal 2 3 2 2 2 5" xfId="1096" xr:uid="{B3A924BA-E7EB-4FBB-8CFF-374AA6936A2C}"/>
    <cellStyle name="EYSubTotal 2 3 2 2 2 6" xfId="1097" xr:uid="{62FF249A-2282-49E0-AE5D-B91201965547}"/>
    <cellStyle name="EYSubTotal 2 3 2 2 3" xfId="1098" xr:uid="{E9C6C696-51E6-4F78-9FDD-4438186DAE47}"/>
    <cellStyle name="EYSubTotal 2 3 2 2 3 2" xfId="1099" xr:uid="{89E8EC02-963A-4B90-9001-D1FFFDECCD2A}"/>
    <cellStyle name="EYSubTotal 2 3 2 2 4" xfId="1100" xr:uid="{951E78CB-70CF-4685-A706-F4E4E236F1C0}"/>
    <cellStyle name="EYSubTotal 2 3 2 2 5" xfId="1101" xr:uid="{5FD99666-2680-4BAE-B01F-DFBF09733157}"/>
    <cellStyle name="EYSubTotal 2 3 2 2 6" xfId="1102" xr:uid="{5E2EF164-3B96-402E-AD89-9074E292D901}"/>
    <cellStyle name="EYSubTotal 2 3 2 2 7" xfId="1103" xr:uid="{0E639506-666B-47AB-85D1-14A30C3AB30B}"/>
    <cellStyle name="EYSubTotal 2 3 2 3" xfId="1104" xr:uid="{B7D9E414-AA17-486A-9DFD-BD8B184E85E4}"/>
    <cellStyle name="EYSubTotal 2 3 2 3 2" xfId="1105" xr:uid="{3FD19241-DAB1-40B8-91F6-7B6FA871B317}"/>
    <cellStyle name="EYSubTotal 2 3 2 3 3" xfId="1106" xr:uid="{92A1B90D-079D-4ABC-BA5E-BA9D83F215E4}"/>
    <cellStyle name="EYSubTotal 2 3 2 3 4" xfId="1107" xr:uid="{952EF31B-A4AD-4909-99F6-7458CC5A2426}"/>
    <cellStyle name="EYSubTotal 2 3 2 3 5" xfId="1108" xr:uid="{09376696-C7AB-465F-B115-C5693A2B98AD}"/>
    <cellStyle name="EYSubTotal 2 3 2 3 6" xfId="1109" xr:uid="{0515D3DE-8B3E-40BD-9930-24356CE58D4E}"/>
    <cellStyle name="EYSubTotal 2 3 2 4" xfId="1110" xr:uid="{7E38D7F9-A4D2-4E9B-B513-A358B9B4B287}"/>
    <cellStyle name="EYSubTotal 2 3 2 4 2" xfId="1111" xr:uid="{E8C662D7-BDA7-4B9E-923C-070041726714}"/>
    <cellStyle name="EYSubTotal 2 3 2 5" xfId="1112" xr:uid="{E14CC257-8016-42E4-AE61-7E8C80D4A239}"/>
    <cellStyle name="EYSubTotal 2 3 2 6" xfId="1113" xr:uid="{97FAEC23-AB0F-4A9F-8ACD-087089950E2B}"/>
    <cellStyle name="EYSubTotal 2 3 2 7" xfId="1114" xr:uid="{A26A79EE-CE83-4F78-BD8F-C8824F7F2190}"/>
    <cellStyle name="EYSubTotal 2 3 2 8" xfId="1115" xr:uid="{C75E62D1-9F93-46D0-BE24-BD0866A46382}"/>
    <cellStyle name="EYSubTotal 2 3 2_Subsidy" xfId="1116" xr:uid="{A4D888C1-E769-4ECB-8409-6624359D7BB4}"/>
    <cellStyle name="EYSubTotal 2 3 3" xfId="1117" xr:uid="{A2CA5FA0-A3FC-4D26-9F85-E208ADBB882C}"/>
    <cellStyle name="EYSubTotal 2 3 3 2" xfId="1118" xr:uid="{7B5A8F41-E2A7-420B-9B22-52A24F07B2FC}"/>
    <cellStyle name="EYSubTotal 2 3 3 2 2" xfId="1119" xr:uid="{A82F34A4-FA12-46E5-9AFC-FB2A4C198341}"/>
    <cellStyle name="EYSubTotal 2 3 3 2 3" xfId="1120" xr:uid="{77233212-E4B7-474E-B07C-11E5C8AC1BDB}"/>
    <cellStyle name="EYSubTotal 2 3 3 2 4" xfId="1121" xr:uid="{32F86F59-4720-423A-99EC-7FB214A16E15}"/>
    <cellStyle name="EYSubTotal 2 3 3 2 5" xfId="1122" xr:uid="{3F3AE949-20D2-4B69-8E80-0F0C52929332}"/>
    <cellStyle name="EYSubTotal 2 3 3 2 6" xfId="1123" xr:uid="{2301BA1A-CF26-44F8-8FB2-E385118D798B}"/>
    <cellStyle name="EYSubTotal 2 3 3 3" xfId="1124" xr:uid="{2212805F-8FBA-42EB-8CC9-E13F0C43B8B4}"/>
    <cellStyle name="EYSubTotal 2 3 3 3 2" xfId="1125" xr:uid="{2EB22390-073C-45F0-8833-293137DA4C51}"/>
    <cellStyle name="EYSubTotal 2 3 3 4" xfId="1126" xr:uid="{67953BAC-5C5E-47A4-BB90-46F90A40F486}"/>
    <cellStyle name="EYSubTotal 2 3 3 5" xfId="1127" xr:uid="{650C0996-FB9B-484B-BEEF-7728B4A064EC}"/>
    <cellStyle name="EYSubTotal 2 3 3 6" xfId="1128" xr:uid="{13F8F9B6-7138-4167-86E1-78EE7FB44357}"/>
    <cellStyle name="EYSubTotal 2 3 3 7" xfId="1129" xr:uid="{B034A73F-1581-4FDC-ACE5-099679254795}"/>
    <cellStyle name="EYSubTotal 2 3 4" xfId="1130" xr:uid="{4EFBD243-991A-4A9D-AD0A-322F9DA42102}"/>
    <cellStyle name="EYSubTotal 2 3 4 2" xfId="1131" xr:uid="{473F0AD3-F2A4-41D1-83C0-7943DC3E783D}"/>
    <cellStyle name="EYSubTotal 2 3 4 2 2" xfId="1132" xr:uid="{862B4ACF-EF1D-4870-B27A-D88A85DFF7F8}"/>
    <cellStyle name="EYSubTotal 2 3 4 2 3" xfId="1133" xr:uid="{C95F3049-CE53-4C2E-940E-2B107A37E909}"/>
    <cellStyle name="EYSubTotal 2 3 4 2 4" xfId="1134" xr:uid="{DC0BFDA5-424A-415A-9DCE-19803D54EBC6}"/>
    <cellStyle name="EYSubTotal 2 3 4 2 5" xfId="1135" xr:uid="{DACCB96B-85EF-4CEA-BB3E-CDD20B60E2F7}"/>
    <cellStyle name="EYSubTotal 2 3 4 2 6" xfId="1136" xr:uid="{8C051F6F-0ADB-4BB7-95A0-3D6F179E71C6}"/>
    <cellStyle name="EYSubTotal 2 3 4 3" xfId="1137" xr:uid="{DA1138F8-1979-450A-99A3-4886F69EE6C7}"/>
    <cellStyle name="EYSubTotal 2 3 4 3 2" xfId="1138" xr:uid="{07897A28-9A47-4343-B017-30FEFE617572}"/>
    <cellStyle name="EYSubTotal 2 3 4 4" xfId="1139" xr:uid="{FDE8D101-9A09-48AC-ADD4-BF3D55B60B96}"/>
    <cellStyle name="EYSubTotal 2 3 4 5" xfId="1140" xr:uid="{D104C799-C736-45D8-AD78-1D8CED4FF6DF}"/>
    <cellStyle name="EYSubTotal 2 3 4 6" xfId="1141" xr:uid="{02A0AA46-B060-4249-A368-4B06FFBBF77C}"/>
    <cellStyle name="EYSubTotal 2 3 4 7" xfId="1142" xr:uid="{E853951B-6BB8-4B9C-889D-E5AD821363F0}"/>
    <cellStyle name="EYSubTotal 2 3 5" xfId="1143" xr:uid="{8DD344CE-D712-4898-B864-8DAD90CCB30D}"/>
    <cellStyle name="EYSubTotal 2 3 5 2" xfId="1144" xr:uid="{9B655ABE-E1C3-4006-A397-FF5A8ED35396}"/>
    <cellStyle name="EYSubTotal 2 3 5 2 2" xfId="1145" xr:uid="{0DD06F2A-7FC7-4B59-95E8-78D5506B1721}"/>
    <cellStyle name="EYSubTotal 2 3 5 2 3" xfId="1146" xr:uid="{C948A9DF-40D3-442A-BB2C-1344365D7199}"/>
    <cellStyle name="EYSubTotal 2 3 5 2 4" xfId="1147" xr:uid="{30A40133-31F3-4461-83B0-F9DD882A4BA5}"/>
    <cellStyle name="EYSubTotal 2 3 5 2 5" xfId="1148" xr:uid="{899B74F1-3126-4148-A83C-499CC2496572}"/>
    <cellStyle name="EYSubTotal 2 3 5 2 6" xfId="1149" xr:uid="{3ECE4BE3-3560-47BD-9290-12693AECD8CA}"/>
    <cellStyle name="EYSubTotal 2 3 5 3" xfId="1150" xr:uid="{52ADD045-C25F-483F-870F-58E5CC6F6C4A}"/>
    <cellStyle name="EYSubTotal 2 3 5 3 2" xfId="1151" xr:uid="{632E3176-97C5-419B-BDAA-15CE8FE40474}"/>
    <cellStyle name="EYSubTotal 2 3 5 4" xfId="1152" xr:uid="{6AB6E705-E43C-470A-B2D0-81CDBAC630AA}"/>
    <cellStyle name="EYSubTotal 2 3 5 5" xfId="1153" xr:uid="{786CDAB9-88D1-47B1-B20B-451C88A754FE}"/>
    <cellStyle name="EYSubTotal 2 3 5 6" xfId="1154" xr:uid="{728EAB7B-D143-46EC-A21A-BCBE0C9DCA75}"/>
    <cellStyle name="EYSubTotal 2 3 5 7" xfId="1155" xr:uid="{F8D8A67A-82CC-48F5-80F0-25ECE1EF066E}"/>
    <cellStyle name="EYSubTotal 2 3 6" xfId="1156" xr:uid="{0E77E7EE-C6A2-4AA2-BF29-EE6EA41A2FB9}"/>
    <cellStyle name="EYSubTotal 2 3 6 2" xfId="1157" xr:uid="{C542DC80-87E7-47E1-80F2-383C461F9AFF}"/>
    <cellStyle name="EYSubTotal 2 3 6 2 2" xfId="1158" xr:uid="{A29638E4-7A4C-4E78-AB9F-4DFDE97F2E59}"/>
    <cellStyle name="EYSubTotal 2 3 6 2 3" xfId="1159" xr:uid="{DABEFB57-EEAA-47F2-9DEC-B122FB10C5A2}"/>
    <cellStyle name="EYSubTotal 2 3 6 2 4" xfId="1160" xr:uid="{65A9B38F-A394-4515-8922-545A2665449D}"/>
    <cellStyle name="EYSubTotal 2 3 6 2 5" xfId="1161" xr:uid="{D503B564-DA6D-48A4-AE32-2706EFC9A026}"/>
    <cellStyle name="EYSubTotal 2 3 6 2 6" xfId="1162" xr:uid="{D0A9577A-B226-444A-8DFC-79CACEA289E0}"/>
    <cellStyle name="EYSubTotal 2 3 6 3" xfId="1163" xr:uid="{E071BA63-386D-47E4-BE88-184FFBD3DDEE}"/>
    <cellStyle name="EYSubTotal 2 3 6 3 2" xfId="1164" xr:uid="{284D39C8-838F-42A8-A69C-496FC213BE5A}"/>
    <cellStyle name="EYSubTotal 2 3 6 4" xfId="1165" xr:uid="{5B87B33B-8014-4BAE-B203-E1A60D0B7241}"/>
    <cellStyle name="EYSubTotal 2 3 6 5" xfId="1166" xr:uid="{1550DC19-780C-4300-98EE-5B39CEA9CFE1}"/>
    <cellStyle name="EYSubTotal 2 3 6 6" xfId="1167" xr:uid="{25FF9661-F39A-4C39-893C-C7874759CD18}"/>
    <cellStyle name="EYSubTotal 2 3 6 7" xfId="1168" xr:uid="{A0AEF237-95CB-431D-AE1A-89C0EEC98C7D}"/>
    <cellStyle name="EYSubTotal 2 3 7" xfId="1169" xr:uid="{88BB8306-87C0-4634-A927-D3746614DE00}"/>
    <cellStyle name="EYSubTotal 2 3 7 2" xfId="1170" xr:uid="{4CFA5C48-5491-4918-AB6E-1105089623BC}"/>
    <cellStyle name="EYSubTotal 2 3 7 2 2" xfId="1171" xr:uid="{24619997-7972-411E-91A7-CEFAC89C3951}"/>
    <cellStyle name="EYSubTotal 2 3 7 2 3" xfId="1172" xr:uid="{B28FDAEF-0B35-4EAE-9CA1-F6517E094B4A}"/>
    <cellStyle name="EYSubTotal 2 3 7 2 4" xfId="1173" xr:uid="{315380B3-B344-4614-8F1E-9A09BE9A042F}"/>
    <cellStyle name="EYSubTotal 2 3 7 2 5" xfId="1174" xr:uid="{251442A4-82F3-4005-B7CC-75381D8F8CC1}"/>
    <cellStyle name="EYSubTotal 2 3 7 2 6" xfId="1175" xr:uid="{948FE25B-8E70-4865-9E6E-D0FCFAB20CFA}"/>
    <cellStyle name="EYSubTotal 2 3 7 3" xfId="1176" xr:uid="{E776569E-2E11-49BF-9F79-7C709E6C5E5C}"/>
    <cellStyle name="EYSubTotal 2 3 7 3 2" xfId="1177" xr:uid="{11AAD638-16A3-483B-9A31-9FF58BC30982}"/>
    <cellStyle name="EYSubTotal 2 3 7 4" xfId="1178" xr:uid="{81E69810-A258-4D39-AC90-B7CC72B048F1}"/>
    <cellStyle name="EYSubTotal 2 3 7 5" xfId="1179" xr:uid="{988FC61F-E770-414B-A667-CE607DC0C6E2}"/>
    <cellStyle name="EYSubTotal 2 3 7 6" xfId="1180" xr:uid="{E9DD8DE0-6A65-46EB-8FE2-8851A1F15C67}"/>
    <cellStyle name="EYSubTotal 2 3 7 7" xfId="1181" xr:uid="{1CDA5845-5A6C-4D28-86BA-9FA4D26838FF}"/>
    <cellStyle name="EYSubTotal 2 3 8" xfId="1182" xr:uid="{66F8C1A1-A267-4C6C-A261-7A9204B6A6D8}"/>
    <cellStyle name="EYSubTotal 2 3 8 2" xfId="1183" xr:uid="{7284BA5C-9294-4538-9602-6CD01C5B1F46}"/>
    <cellStyle name="EYSubTotal 2 3 8 2 2" xfId="1184" xr:uid="{6FC7F10F-DBAB-4DFE-8384-583EFD521031}"/>
    <cellStyle name="EYSubTotal 2 3 8 2 3" xfId="1185" xr:uid="{31278E2D-2592-4A80-93EC-2919C4397CB5}"/>
    <cellStyle name="EYSubTotal 2 3 8 2 4" xfId="1186" xr:uid="{C767A5EC-6218-4705-B388-EE7DA5C866D2}"/>
    <cellStyle name="EYSubTotal 2 3 8 2 5" xfId="1187" xr:uid="{391C5BE4-2C9B-421A-B419-F5733691EF9A}"/>
    <cellStyle name="EYSubTotal 2 3 8 2 6" xfId="1188" xr:uid="{D971A239-3F6D-458F-8FB6-4B122A00B455}"/>
    <cellStyle name="EYSubTotal 2 3 8 3" xfId="1189" xr:uid="{12164DB2-C672-4B27-B877-B511066C28F4}"/>
    <cellStyle name="EYSubTotal 2 3 8 3 2" xfId="1190" xr:uid="{0AEE5EEF-B4E4-4F30-B10E-C373092D79BA}"/>
    <cellStyle name="EYSubTotal 2 3 8 4" xfId="1191" xr:uid="{3D8671D1-59F6-4600-A611-5C8168917A39}"/>
    <cellStyle name="EYSubTotal 2 3 8 5" xfId="1192" xr:uid="{38B31FE2-B4C7-411B-8663-43AA592626F5}"/>
    <cellStyle name="EYSubTotal 2 3 8 6" xfId="1193" xr:uid="{6A5E3F10-AC4B-421A-A3E5-BB0C716B696F}"/>
    <cellStyle name="EYSubTotal 2 3 8 7" xfId="1194" xr:uid="{C507342C-655D-492D-9241-F901B836B9B9}"/>
    <cellStyle name="EYSubTotal 2 3 9" xfId="1195" xr:uid="{AE1193F8-970F-452A-860B-E9998C377D88}"/>
    <cellStyle name="EYSubTotal 2 3 9 2" xfId="1196" xr:uid="{CD3D6D2E-0BAC-4EFD-9D90-076C295C1C09}"/>
    <cellStyle name="EYSubTotal 2 3 9 3" xfId="1197" xr:uid="{A92F9AE4-7A49-4CB4-A7A9-7374B4BFA0AE}"/>
    <cellStyle name="EYSubTotal 2 3 9 4" xfId="1198" xr:uid="{C3D0AF87-5A9A-4512-9656-A5BD9350CF73}"/>
    <cellStyle name="EYSubTotal 2 3 9 5" xfId="1199" xr:uid="{A39AE75F-3C1F-45F9-A15A-C2BE7D3A7D12}"/>
    <cellStyle name="EYSubTotal 2 3 9 6" xfId="1200" xr:uid="{1329F670-9D07-4B3E-8E68-97C58EBB555C}"/>
    <cellStyle name="EYSubTotal 2 3_Subsidy" xfId="1201" xr:uid="{BB2D1C5D-4159-414B-A3A9-11BCA94C6A70}"/>
    <cellStyle name="EYSubTotal 2 4" xfId="1202" xr:uid="{6C4492AD-6F8D-4077-92AC-1C8B72077E5D}"/>
    <cellStyle name="EYSubTotal 2 4 2" xfId="1203" xr:uid="{644D64C9-A0DF-4EDF-B699-6DCDD606E3BD}"/>
    <cellStyle name="EYSubTotal 2 4 2 2" xfId="1204" xr:uid="{B0B19C06-5462-4BDA-BCB4-A9BD5BA2A58D}"/>
    <cellStyle name="EYSubTotal 2 4 2 2 2" xfId="1205" xr:uid="{F9099531-0095-4B00-9B67-46A4639F3BF0}"/>
    <cellStyle name="EYSubTotal 2 4 2 2 3" xfId="1206" xr:uid="{BF9931EB-181A-4035-AC46-09CC138B1EE0}"/>
    <cellStyle name="EYSubTotal 2 4 2 2 4" xfId="1207" xr:uid="{62202466-E983-47B5-B746-0A4CB79A8BAA}"/>
    <cellStyle name="EYSubTotal 2 4 2 2 5" xfId="1208" xr:uid="{CC398341-3E35-40DD-8287-6E0D48BC9D39}"/>
    <cellStyle name="EYSubTotal 2 4 2 2 6" xfId="1209" xr:uid="{1B787491-D354-4201-9C05-837B9EFA5350}"/>
    <cellStyle name="EYSubTotal 2 4 2 3" xfId="1210" xr:uid="{97C0022C-A445-48AD-A99A-266F222B019B}"/>
    <cellStyle name="EYSubTotal 2 4 2 3 2" xfId="1211" xr:uid="{AEA5FBE6-3CBF-4E92-9174-E9FCFAC08668}"/>
    <cellStyle name="EYSubTotal 2 4 2 4" xfId="1212" xr:uid="{D2D47ABC-CFA5-4333-9C66-333D3778F3F8}"/>
    <cellStyle name="EYSubTotal 2 4 2 5" xfId="1213" xr:uid="{4E111578-B1D4-4473-9638-7F838F6EB972}"/>
    <cellStyle name="EYSubTotal 2 4 2 6" xfId="1214" xr:uid="{1FEE315B-238B-419E-BF28-DCB14F63C918}"/>
    <cellStyle name="EYSubTotal 2 4 2 7" xfId="1215" xr:uid="{B72E5BF4-316E-4DE0-9D91-3B4422ACDE20}"/>
    <cellStyle name="EYSubTotal 2 4 3" xfId="1216" xr:uid="{CF939887-2333-49C8-8727-53ADA7CB00BF}"/>
    <cellStyle name="EYSubTotal 2 4 3 2" xfId="1217" xr:uid="{D92D0E19-C6CF-41F4-8A46-8AF4B00437A1}"/>
    <cellStyle name="EYSubTotal 2 4 3 3" xfId="1218" xr:uid="{9946519A-B60C-461A-9DAF-C781655D3B31}"/>
    <cellStyle name="EYSubTotal 2 4 3 4" xfId="1219" xr:uid="{5C912E73-E60F-4261-9C5A-1A4E07DAE68E}"/>
    <cellStyle name="EYSubTotal 2 4 3 5" xfId="1220" xr:uid="{B210AEAB-99B4-4389-A1F9-4286D7EC6B01}"/>
    <cellStyle name="EYSubTotal 2 4 3 6" xfId="1221" xr:uid="{999FEFB2-D1C6-4FAB-8D5D-7CFE1FE6B1EA}"/>
    <cellStyle name="EYSubTotal 2 4 4" xfId="1222" xr:uid="{1F6C26A0-8902-4E0F-93AE-D109D90C5CCB}"/>
    <cellStyle name="EYSubTotal 2 4 4 2" xfId="1223" xr:uid="{A8F5B95A-3765-44BF-BF41-FD0416D9B7A7}"/>
    <cellStyle name="EYSubTotal 2 4 5" xfId="1224" xr:uid="{BF32625F-10E9-48FD-8826-70411530D7D3}"/>
    <cellStyle name="EYSubTotal 2 4 6" xfId="1225" xr:uid="{38500886-F26F-4AE0-AB99-CBEF60BE76B5}"/>
    <cellStyle name="EYSubTotal 2 4 7" xfId="1226" xr:uid="{7E01BF4B-E979-43B7-905F-6D3EF08DF2B8}"/>
    <cellStyle name="EYSubTotal 2 4 8" xfId="1227" xr:uid="{98D609FE-B2CC-4E6F-887B-765AC721C150}"/>
    <cellStyle name="EYSubTotal 2 4_Subsidy" xfId="1228" xr:uid="{D6039FA7-F14D-4C7F-BC1C-6A7643C42A19}"/>
    <cellStyle name="EYSubTotal 2 5" xfId="1229" xr:uid="{498BDB65-5DA3-40FB-B76F-F9D565FF6F91}"/>
    <cellStyle name="EYSubTotal 2 5 2" xfId="1230" xr:uid="{8EF85281-ED43-4B6E-A8E1-FDD513E335A0}"/>
    <cellStyle name="EYSubTotal 2 5 2 2" xfId="1231" xr:uid="{8AC95AF2-15D0-467E-90A8-2FE4C653D5C3}"/>
    <cellStyle name="EYSubTotal 2 5 2 3" xfId="1232" xr:uid="{E6EFC3CF-82E1-4A01-BB44-B2EC1D7DA630}"/>
    <cellStyle name="EYSubTotal 2 5 2 4" xfId="1233" xr:uid="{B3FE6B28-4946-455F-BE59-6558E568DA00}"/>
    <cellStyle name="EYSubTotal 2 5 2 5" xfId="1234" xr:uid="{BFF4D3B0-3E45-43C5-9D21-311C63C69A3E}"/>
    <cellStyle name="EYSubTotal 2 5 2 6" xfId="1235" xr:uid="{15B380AB-ABE5-4F32-8F1C-8D429A49AEEB}"/>
    <cellStyle name="EYSubTotal 2 5 3" xfId="1236" xr:uid="{14AA8E0A-DDD5-482B-ADB0-A7F7F3DA020A}"/>
    <cellStyle name="EYSubTotal 2 5 3 2" xfId="1237" xr:uid="{CEE098D2-635A-4230-AF32-B64D4845CBA0}"/>
    <cellStyle name="EYSubTotal 2 5 4" xfId="1238" xr:uid="{E30C6120-0768-483E-9C42-9953118659DD}"/>
    <cellStyle name="EYSubTotal 2 5 5" xfId="1239" xr:uid="{E067DDBF-47DF-4461-879D-63D5F3E2991F}"/>
    <cellStyle name="EYSubTotal 2 5 6" xfId="1240" xr:uid="{2A4E9445-451D-4602-8115-7C098B9461EA}"/>
    <cellStyle name="EYSubTotal 2 5 7" xfId="1241" xr:uid="{7EDEC3ED-3A05-46BB-A533-C2644ABA2D08}"/>
    <cellStyle name="EYSubTotal 2 6" xfId="1242" xr:uid="{F44C390C-C28C-42F1-BB85-2CD5A99ACD09}"/>
    <cellStyle name="EYSubTotal 2 6 2" xfId="1243" xr:uid="{6FECD977-0823-459F-AA35-3042F867F76D}"/>
    <cellStyle name="EYSubTotal 2 6 2 2" xfId="1244" xr:uid="{AC580C7F-D789-44BE-A30B-E1A0099F9D0E}"/>
    <cellStyle name="EYSubTotal 2 6 2 3" xfId="1245" xr:uid="{2C7CD1AF-FD46-47F9-9F1A-B69B5E429644}"/>
    <cellStyle name="EYSubTotal 2 6 2 4" xfId="1246" xr:uid="{3867A897-E510-497F-93D6-9FBCAF9DD960}"/>
    <cellStyle name="EYSubTotal 2 6 2 5" xfId="1247" xr:uid="{7AF25641-6C37-4A20-A739-92187DB4F4FE}"/>
    <cellStyle name="EYSubTotal 2 6 2 6" xfId="1248" xr:uid="{5345EE6B-30F6-4A07-B7F5-97B670CBA17F}"/>
    <cellStyle name="EYSubTotal 2 6 3" xfId="1249" xr:uid="{4897C8B8-0D0F-4948-A90E-B6AC7C21B5DB}"/>
    <cellStyle name="EYSubTotal 2 6 3 2" xfId="1250" xr:uid="{6047CD2A-5340-44E3-9DF2-235BEC034CD8}"/>
    <cellStyle name="EYSubTotal 2 6 4" xfId="1251" xr:uid="{58A95B90-026F-4DDE-95E4-6C0F2A8445F7}"/>
    <cellStyle name="EYSubTotal 2 6 5" xfId="1252" xr:uid="{468C4933-04DB-4D17-847E-5BA7E0F765FC}"/>
    <cellStyle name="EYSubTotal 2 6 6" xfId="1253" xr:uid="{BCA14DC8-C338-4B54-A04B-1B26FB2F28BA}"/>
    <cellStyle name="EYSubTotal 2 6 7" xfId="1254" xr:uid="{153BD41C-FCFD-4477-859B-7EB345DFBA1F}"/>
    <cellStyle name="EYSubTotal 2 7" xfId="1255" xr:uid="{39488B75-EC09-49B1-9DE1-F3C6F6F9B92F}"/>
    <cellStyle name="EYSubTotal 2 7 2" xfId="1256" xr:uid="{DDF9E59B-E17F-4DC6-9AD4-E207F8B20AB3}"/>
    <cellStyle name="EYSubTotal 2 7 2 2" xfId="1257" xr:uid="{42C280CE-6464-452C-B868-02E7F0F5BEB2}"/>
    <cellStyle name="EYSubTotal 2 7 2 3" xfId="1258" xr:uid="{218DDA91-E08A-4831-9111-44655BE17C77}"/>
    <cellStyle name="EYSubTotal 2 7 2 4" xfId="1259" xr:uid="{725F7011-E555-4FF1-8A2B-B330A54509C5}"/>
    <cellStyle name="EYSubTotal 2 7 2 5" xfId="1260" xr:uid="{9BAC0E24-4AC2-4669-BBDF-2681265641E3}"/>
    <cellStyle name="EYSubTotal 2 7 2 6" xfId="1261" xr:uid="{833D3C6C-B598-47BD-B231-8A8D4B31C3F9}"/>
    <cellStyle name="EYSubTotal 2 7 3" xfId="1262" xr:uid="{DDEA69E8-1213-41CC-ADE2-DA2FA5D3882A}"/>
    <cellStyle name="EYSubTotal 2 7 3 2" xfId="1263" xr:uid="{35F397F7-E5D5-46C1-8272-14788252427F}"/>
    <cellStyle name="EYSubTotal 2 7 4" xfId="1264" xr:uid="{21DAD8C8-D950-4CC7-BA1F-2B5C1054911E}"/>
    <cellStyle name="EYSubTotal 2 7 5" xfId="1265" xr:uid="{34734117-21BB-42F8-AF5A-DBF5726302A8}"/>
    <cellStyle name="EYSubTotal 2 7 6" xfId="1266" xr:uid="{15EEFFEE-F4B9-4B7E-9C2C-744887392D2A}"/>
    <cellStyle name="EYSubTotal 2 7 7" xfId="1267" xr:uid="{6AF461CC-1975-4779-8B65-9DB940C806EC}"/>
    <cellStyle name="EYSubTotal 2 8" xfId="1268" xr:uid="{E8A8C96A-69DE-4FAD-B236-D0395C7F20AD}"/>
    <cellStyle name="EYSubTotal 2 8 2" xfId="1269" xr:uid="{DDD3E852-6250-401E-BCBA-F1B51EA4B5FA}"/>
    <cellStyle name="EYSubTotal 2 8 2 2" xfId="1270" xr:uid="{9141F185-FF69-4532-BA96-CC7210502E73}"/>
    <cellStyle name="EYSubTotal 2 8 2 3" xfId="1271" xr:uid="{BC771F33-E067-4CA0-A995-A79697E7C121}"/>
    <cellStyle name="EYSubTotal 2 8 2 4" xfId="1272" xr:uid="{6C09FBED-56CE-44A0-B459-4F49B47A2CC9}"/>
    <cellStyle name="EYSubTotal 2 8 2 5" xfId="1273" xr:uid="{E9F6F26C-B8C2-4C79-B771-866C0BB39867}"/>
    <cellStyle name="EYSubTotal 2 8 2 6" xfId="1274" xr:uid="{F460FB14-9D25-4FD1-89B6-9FEEBCDBF27D}"/>
    <cellStyle name="EYSubTotal 2 8 3" xfId="1275" xr:uid="{C4590199-8031-48C8-8ED7-4962A013B612}"/>
    <cellStyle name="EYSubTotal 2 8 3 2" xfId="1276" xr:uid="{72889436-BD1C-4B46-8E72-2A4E701A3882}"/>
    <cellStyle name="EYSubTotal 2 8 4" xfId="1277" xr:uid="{253379FB-6C8D-4A08-8627-E2FD459DF037}"/>
    <cellStyle name="EYSubTotal 2 8 5" xfId="1278" xr:uid="{F098270F-7029-4EAF-A001-27F6BE409EAA}"/>
    <cellStyle name="EYSubTotal 2 8 6" xfId="1279" xr:uid="{1E7C4239-3E76-4B90-8B93-AF734DA40151}"/>
    <cellStyle name="EYSubTotal 2 8 7" xfId="1280" xr:uid="{89D348ED-9AE8-4EB7-B6CD-FB222BA6EA79}"/>
    <cellStyle name="EYSubTotal 2 9" xfId="1281" xr:uid="{93A2F818-0DB4-4253-8715-00607B828CE7}"/>
    <cellStyle name="EYSubTotal 2 9 2" xfId="1282" xr:uid="{F4E8C6C2-E8C4-4B80-AB45-7780A7B4C986}"/>
    <cellStyle name="EYSubTotal 2 9 2 2" xfId="1283" xr:uid="{5E3B4AD2-E32C-4EE6-9686-C83AE4D96D6B}"/>
    <cellStyle name="EYSubTotal 2 9 2 3" xfId="1284" xr:uid="{56BDCCFF-F39B-4144-948B-C4366B376621}"/>
    <cellStyle name="EYSubTotal 2 9 2 4" xfId="1285" xr:uid="{E5EF1EEA-26FB-46A1-99DF-B6261F3E9CB6}"/>
    <cellStyle name="EYSubTotal 2 9 2 5" xfId="1286" xr:uid="{90DD6F83-86F9-4D80-8222-AB942C6AA807}"/>
    <cellStyle name="EYSubTotal 2 9 2 6" xfId="1287" xr:uid="{FDD327A0-2E7D-489B-915D-981EC4FC8EC6}"/>
    <cellStyle name="EYSubTotal 2 9 3" xfId="1288" xr:uid="{5D1337B6-DFAB-43D7-A23B-33AC7AB024B1}"/>
    <cellStyle name="EYSubTotal 2 9 3 2" xfId="1289" xr:uid="{733BC97E-A462-4B29-A2FE-CEDD58D6DA32}"/>
    <cellStyle name="EYSubTotal 2 9 4" xfId="1290" xr:uid="{1DF771DF-5374-4DE9-A37E-3A5C421B7263}"/>
    <cellStyle name="EYSubTotal 2 9 5" xfId="1291" xr:uid="{8489599A-8F20-44D7-A5FC-133A16E52F14}"/>
    <cellStyle name="EYSubTotal 2 9 6" xfId="1292" xr:uid="{52E0400E-FFC1-45ED-9F5C-BB02C6A82626}"/>
    <cellStyle name="EYSubTotal 2 9 7" xfId="1293" xr:uid="{7DA89681-E8FF-47CE-B039-31470364B00C}"/>
    <cellStyle name="EYSubTotal 2_ST" xfId="1294" xr:uid="{19811A6D-6E72-44B2-B5CC-E907E0A14195}"/>
    <cellStyle name="EYSubTotal 3" xfId="1295" xr:uid="{FA91EAFB-79BC-49A9-8923-7D860AD77CE8}"/>
    <cellStyle name="EYSubTotal 3 10" xfId="1296" xr:uid="{9F143F40-C966-4679-B128-6B3AE03EF447}"/>
    <cellStyle name="EYSubTotal 3 10 2" xfId="1297" xr:uid="{49A2C16F-DBA7-4579-A02C-2D1F5A35AD80}"/>
    <cellStyle name="EYSubTotal 3 11" xfId="1298" xr:uid="{0C927DD4-835F-4720-BB74-9EF0F2A5931F}"/>
    <cellStyle name="EYSubTotal 3 12" xfId="1299" xr:uid="{5229CC9E-F279-48D1-BECD-97D803A1CF1A}"/>
    <cellStyle name="EYSubTotal 3 13" xfId="1300" xr:uid="{20BAD929-8D98-48CB-B018-501ECF6BE12B}"/>
    <cellStyle name="EYSubTotal 3 14" xfId="1301" xr:uid="{0778A2AC-E15B-44C5-9926-097AF86F949B}"/>
    <cellStyle name="EYSubTotal 3 15" xfId="1302" xr:uid="{2139EF55-F4F3-4DFA-B36C-61863DE3440A}"/>
    <cellStyle name="EYSubTotal 3 2" xfId="1303" xr:uid="{9EF17E68-D16D-464A-8C6F-B89BE0EEA1E0}"/>
    <cellStyle name="EYSubTotal 3 2 2" xfId="1304" xr:uid="{D831FF78-C137-410A-B061-0E309AC28585}"/>
    <cellStyle name="EYSubTotal 3 2 2 2" xfId="1305" xr:uid="{D34F07C5-E0EC-45AE-AEEA-4C01E1779096}"/>
    <cellStyle name="EYSubTotal 3 2 2 2 2" xfId="1306" xr:uid="{E29DD785-2DD1-49D6-833A-44423F104225}"/>
    <cellStyle name="EYSubTotal 3 2 2 2 3" xfId="1307" xr:uid="{FC896188-A25A-442C-9ED2-F85A22D8F136}"/>
    <cellStyle name="EYSubTotal 3 2 2 2 4" xfId="1308" xr:uid="{EB47DA23-80C7-47BF-9823-9E3BD45DA7A0}"/>
    <cellStyle name="EYSubTotal 3 2 2 2 5" xfId="1309" xr:uid="{E1A159C0-31A3-460D-9154-93F7F3505C87}"/>
    <cellStyle name="EYSubTotal 3 2 2 2 6" xfId="1310" xr:uid="{2B1546E2-F1DE-45E8-BC26-696E1ACBFC97}"/>
    <cellStyle name="EYSubTotal 3 2 2 3" xfId="1311" xr:uid="{C44DC7E5-787F-4387-8042-5FD3ACFD6F49}"/>
    <cellStyle name="EYSubTotal 3 2 2 3 2" xfId="1312" xr:uid="{27EA78EF-D963-4105-8CD8-4FC829B51BE4}"/>
    <cellStyle name="EYSubTotal 3 2 2 4" xfId="1313" xr:uid="{1D733590-8083-4B93-B695-F911656637D4}"/>
    <cellStyle name="EYSubTotal 3 2 2 5" xfId="1314" xr:uid="{4B37C322-044F-42C5-9C56-9BF46D05045B}"/>
    <cellStyle name="EYSubTotal 3 2 2 6" xfId="1315" xr:uid="{54211855-84DE-4030-9818-1BE332F7FE05}"/>
    <cellStyle name="EYSubTotal 3 2 2 7" xfId="1316" xr:uid="{EAECE149-1D2B-4A20-A3E0-C5121EDAA221}"/>
    <cellStyle name="EYSubTotal 3 2 3" xfId="1317" xr:uid="{4D30448B-BE1A-4DF5-AB5C-360255069425}"/>
    <cellStyle name="EYSubTotal 3 2 3 2" xfId="1318" xr:uid="{AAE70E4F-0661-43DD-BCD7-AE5E0C07D405}"/>
    <cellStyle name="EYSubTotal 3 2 3 3" xfId="1319" xr:uid="{2907414E-E399-4EC5-83D2-51DA16B6D910}"/>
    <cellStyle name="EYSubTotal 3 2 3 4" xfId="1320" xr:uid="{761A389C-47D4-4423-B18B-AE398517AA46}"/>
    <cellStyle name="EYSubTotal 3 2 3 5" xfId="1321" xr:uid="{42FE0387-E4DA-467F-87F4-123A3DC9961F}"/>
    <cellStyle name="EYSubTotal 3 2 3 6" xfId="1322" xr:uid="{961E00BC-ED0F-4B2F-8F7C-5522C5ABF572}"/>
    <cellStyle name="EYSubTotal 3 2 4" xfId="1323" xr:uid="{1EC9B150-0598-4DDC-9157-18A021D79517}"/>
    <cellStyle name="EYSubTotal 3 2 4 2" xfId="1324" xr:uid="{151C184F-6230-4AAE-BC9E-94070CBE7FBC}"/>
    <cellStyle name="EYSubTotal 3 2 5" xfId="1325" xr:uid="{2E5C870E-6E89-465A-B91E-3F5BA384D2A5}"/>
    <cellStyle name="EYSubTotal 3 2 6" xfId="1326" xr:uid="{C003381F-CB6A-4535-80FD-9B610F20CFC3}"/>
    <cellStyle name="EYSubTotal 3 2 7" xfId="1327" xr:uid="{1FA0486A-5F3C-475B-99F8-FF6498CA19BF}"/>
    <cellStyle name="EYSubTotal 3 2 8" xfId="1328" xr:uid="{DB492AFA-96E2-4B26-B215-1478A3F8B322}"/>
    <cellStyle name="EYSubTotal 3 2_Subsidy" xfId="1329" xr:uid="{7E691400-8AC4-480E-8988-C6FB43EE8774}"/>
    <cellStyle name="EYSubTotal 3 3" xfId="1330" xr:uid="{3E3FB457-DA21-408E-BEF0-59F7E8494FCF}"/>
    <cellStyle name="EYSubTotal 3 3 2" xfId="1331" xr:uid="{B9C62EB3-51DF-4875-B9B8-BAB800859C41}"/>
    <cellStyle name="EYSubTotal 3 3 2 2" xfId="1332" xr:uid="{635DCC69-FE47-4E03-8CE7-C2846D587250}"/>
    <cellStyle name="EYSubTotal 3 3 2 3" xfId="1333" xr:uid="{E48A43AB-DC50-43EF-821B-A939991843BE}"/>
    <cellStyle name="EYSubTotal 3 3 2 4" xfId="1334" xr:uid="{6DD1BFF5-1199-45A8-9A8A-F93161E9F5FF}"/>
    <cellStyle name="EYSubTotal 3 3 2 5" xfId="1335" xr:uid="{DC62EDCA-1E32-4583-A9AC-445A99ED2A83}"/>
    <cellStyle name="EYSubTotal 3 3 2 6" xfId="1336" xr:uid="{D6ED9666-F899-45EA-815F-62BCA75769D6}"/>
    <cellStyle name="EYSubTotal 3 3 3" xfId="1337" xr:uid="{AB10D779-6442-4A35-A5F9-03706D15ED0F}"/>
    <cellStyle name="EYSubTotal 3 3 3 2" xfId="1338" xr:uid="{733DCD5D-C40A-47D0-92C5-BA8B2C4B82FD}"/>
    <cellStyle name="EYSubTotal 3 3 4" xfId="1339" xr:uid="{4C278CE9-7BEA-43A2-B313-441CDB7CB631}"/>
    <cellStyle name="EYSubTotal 3 3 5" xfId="1340" xr:uid="{9B3021C0-462B-4A70-8246-2783114607EA}"/>
    <cellStyle name="EYSubTotal 3 3 6" xfId="1341" xr:uid="{A6E19AFB-ACB7-46E8-A91E-EE1F2791A631}"/>
    <cellStyle name="EYSubTotal 3 3 7" xfId="1342" xr:uid="{9D6032D4-F9D3-4485-A4FE-530F4EBC5134}"/>
    <cellStyle name="EYSubTotal 3 4" xfId="1343" xr:uid="{ED8BFE57-B1FE-43A5-8278-9437C28EF1D4}"/>
    <cellStyle name="EYSubTotal 3 4 2" xfId="1344" xr:uid="{1D20C478-021B-480B-ADA4-B11095AB4FEF}"/>
    <cellStyle name="EYSubTotal 3 4 2 2" xfId="1345" xr:uid="{B93389E3-8CB0-4F65-9BF2-489EAF9CFE69}"/>
    <cellStyle name="EYSubTotal 3 4 2 3" xfId="1346" xr:uid="{8DC51004-17FF-4EBE-BD31-EE413DB9599D}"/>
    <cellStyle name="EYSubTotal 3 4 2 4" xfId="1347" xr:uid="{1FC21A24-7D6A-460D-95AF-BE297A3FD216}"/>
    <cellStyle name="EYSubTotal 3 4 2 5" xfId="1348" xr:uid="{3BC6EC5C-5AF8-4E21-B8B4-8D205B49CF51}"/>
    <cellStyle name="EYSubTotal 3 4 2 6" xfId="1349" xr:uid="{D411A1D3-B8CE-49E8-BF6E-012C03985781}"/>
    <cellStyle name="EYSubTotal 3 4 3" xfId="1350" xr:uid="{E75D2F33-EA37-433B-88ED-757EE62FE5BA}"/>
    <cellStyle name="EYSubTotal 3 4 3 2" xfId="1351" xr:uid="{73F8B524-076A-4101-8D4E-661D14837596}"/>
    <cellStyle name="EYSubTotal 3 4 4" xfId="1352" xr:uid="{7682C0DE-5E38-4E22-93E0-42155E4100E6}"/>
    <cellStyle name="EYSubTotal 3 4 5" xfId="1353" xr:uid="{4412D1D0-E0A6-4F74-B42E-0125DC10FE13}"/>
    <cellStyle name="EYSubTotal 3 4 6" xfId="1354" xr:uid="{EFD45A95-C37C-4E99-916F-91F5B8D61667}"/>
    <cellStyle name="EYSubTotal 3 4 7" xfId="1355" xr:uid="{0B175299-A5D1-40E0-B0A2-F0B7BE5430C5}"/>
    <cellStyle name="EYSubTotal 3 5" xfId="1356" xr:uid="{CB614221-DA67-436A-8CCE-63B4A3B22CF2}"/>
    <cellStyle name="EYSubTotal 3 5 2" xfId="1357" xr:uid="{04159D10-2E23-447A-9B14-E3BA91354D98}"/>
    <cellStyle name="EYSubTotal 3 5 2 2" xfId="1358" xr:uid="{D432D359-244C-4677-B7C7-FDA4A28DAEDE}"/>
    <cellStyle name="EYSubTotal 3 5 2 3" xfId="1359" xr:uid="{88C07E5E-9B5A-4C78-927C-BE866606BEF3}"/>
    <cellStyle name="EYSubTotal 3 5 2 4" xfId="1360" xr:uid="{36BB3B52-C55A-4121-86C0-77E14320D19F}"/>
    <cellStyle name="EYSubTotal 3 5 2 5" xfId="1361" xr:uid="{53863259-13A9-49B8-B733-7285B9690583}"/>
    <cellStyle name="EYSubTotal 3 5 2 6" xfId="1362" xr:uid="{24ED23BB-C97B-4549-8B7A-12D7BF8327A6}"/>
    <cellStyle name="EYSubTotal 3 5 3" xfId="1363" xr:uid="{7351F22F-2FE1-4386-A8D7-658B8578E875}"/>
    <cellStyle name="EYSubTotal 3 5 3 2" xfId="1364" xr:uid="{C5168382-0B66-4C99-9D5A-50C2DAED9406}"/>
    <cellStyle name="EYSubTotal 3 5 4" xfId="1365" xr:uid="{E6A906F3-4EFF-4727-83A8-54C52699E41A}"/>
    <cellStyle name="EYSubTotal 3 5 5" xfId="1366" xr:uid="{902BB2C8-6673-4DEF-A126-BBA5101A5CF2}"/>
    <cellStyle name="EYSubTotal 3 5 6" xfId="1367" xr:uid="{94FF20D9-EEC8-4A92-BE78-552991E33691}"/>
    <cellStyle name="EYSubTotal 3 5 7" xfId="1368" xr:uid="{E6AC805D-188F-4AFA-9DE5-5A567360E152}"/>
    <cellStyle name="EYSubTotal 3 6" xfId="1369" xr:uid="{F75B8EB0-C796-45C2-A114-5AB33FCE0DB6}"/>
    <cellStyle name="EYSubTotal 3 6 2" xfId="1370" xr:uid="{AF4ED0DF-085C-4827-A556-2D18AEE62D92}"/>
    <cellStyle name="EYSubTotal 3 6 2 2" xfId="1371" xr:uid="{81125880-42D2-452F-AF6C-BCD87C0EA358}"/>
    <cellStyle name="EYSubTotal 3 6 2 3" xfId="1372" xr:uid="{56EC6FE1-D72E-4B8A-B3D6-E4E36D844CB9}"/>
    <cellStyle name="EYSubTotal 3 6 2 4" xfId="1373" xr:uid="{E64B4C6A-CD20-476F-96D2-C59ACA669019}"/>
    <cellStyle name="EYSubTotal 3 6 2 5" xfId="1374" xr:uid="{577C6F55-C6B1-4ED3-B2B2-B9D29A4EBC3C}"/>
    <cellStyle name="EYSubTotal 3 6 2 6" xfId="1375" xr:uid="{47FB530D-0694-4916-891E-62B6B471C866}"/>
    <cellStyle name="EYSubTotal 3 6 3" xfId="1376" xr:uid="{6F775572-777E-441C-953C-C0B399690B43}"/>
    <cellStyle name="EYSubTotal 3 6 3 2" xfId="1377" xr:uid="{AA8C4796-ED38-4D78-A1B1-1FD9CD49F58D}"/>
    <cellStyle name="EYSubTotal 3 6 4" xfId="1378" xr:uid="{8A580ECC-86BC-4ED7-9DCA-8F10A9FA2DEC}"/>
    <cellStyle name="EYSubTotal 3 6 5" xfId="1379" xr:uid="{860659BD-95D0-4742-A308-A5F295307F85}"/>
    <cellStyle name="EYSubTotal 3 6 6" xfId="1380" xr:uid="{00AF402A-5B8E-4E55-AEBC-95B461985235}"/>
    <cellStyle name="EYSubTotal 3 6 7" xfId="1381" xr:uid="{AD2FC49A-2B25-47BD-8A2F-2CEAEE0D960C}"/>
    <cellStyle name="EYSubTotal 3 7" xfId="1382" xr:uid="{B3946B3E-1C99-4E00-A09C-A076C1896485}"/>
    <cellStyle name="EYSubTotal 3 7 2" xfId="1383" xr:uid="{60B8BEED-EC5F-4EE8-A4F7-8AB8FC7290BF}"/>
    <cellStyle name="EYSubTotal 3 7 2 2" xfId="1384" xr:uid="{A86D991F-9646-47AB-936A-01A2075EAA8E}"/>
    <cellStyle name="EYSubTotal 3 7 2 3" xfId="1385" xr:uid="{FC4260D8-38A1-4D4F-AA9C-69C6C92992A4}"/>
    <cellStyle name="EYSubTotal 3 7 2 4" xfId="1386" xr:uid="{94E46AF8-02BE-49AA-9959-062E5B6B20EA}"/>
    <cellStyle name="EYSubTotal 3 7 2 5" xfId="1387" xr:uid="{3053C55E-3936-4B1D-940A-1B0E37608BDE}"/>
    <cellStyle name="EYSubTotal 3 7 2 6" xfId="1388" xr:uid="{D135D572-6D49-42BD-AB96-C17E50A5F3BA}"/>
    <cellStyle name="EYSubTotal 3 7 3" xfId="1389" xr:uid="{949ECF92-56CC-4592-95D7-6E4E05B4C76D}"/>
    <cellStyle name="EYSubTotal 3 7 3 2" xfId="1390" xr:uid="{44929352-DB13-41E9-941A-619E887F8694}"/>
    <cellStyle name="EYSubTotal 3 7 4" xfId="1391" xr:uid="{11DE3224-1F1C-481B-B6BC-6FDDD718429D}"/>
    <cellStyle name="EYSubTotal 3 7 5" xfId="1392" xr:uid="{37C27171-099F-4244-8ED7-AFB532BF5A01}"/>
    <cellStyle name="EYSubTotal 3 7 6" xfId="1393" xr:uid="{E9FD7465-B7C3-4275-9E0D-33670B50FE72}"/>
    <cellStyle name="EYSubTotal 3 7 7" xfId="1394" xr:uid="{1B6386DF-3A05-4002-834F-C05D027E8CEB}"/>
    <cellStyle name="EYSubTotal 3 8" xfId="1395" xr:uid="{83B29C68-AA6C-4B8B-BEAC-745C3D978D4A}"/>
    <cellStyle name="EYSubTotal 3 8 2" xfId="1396" xr:uid="{03F34DE9-D290-4291-8B20-F083D0F1590D}"/>
    <cellStyle name="EYSubTotal 3 8 2 2" xfId="1397" xr:uid="{DDDD0101-2BC7-4CAF-B1C6-9062625FA77E}"/>
    <cellStyle name="EYSubTotal 3 8 2 3" xfId="1398" xr:uid="{3860F064-32AE-4180-9095-B0FA492639AE}"/>
    <cellStyle name="EYSubTotal 3 8 2 4" xfId="1399" xr:uid="{22A8F934-3346-4646-A4FB-1CE0E9C96AA0}"/>
    <cellStyle name="EYSubTotal 3 8 2 5" xfId="1400" xr:uid="{A809253C-3178-4643-9F7B-5DC8DB5135CE}"/>
    <cellStyle name="EYSubTotal 3 8 2 6" xfId="1401" xr:uid="{D3EA571F-FF2C-4FC3-98F4-6E4A8597121F}"/>
    <cellStyle name="EYSubTotal 3 8 3" xfId="1402" xr:uid="{BFA972D1-87DC-4B1E-9A47-BA5E7C6A8530}"/>
    <cellStyle name="EYSubTotal 3 8 3 2" xfId="1403" xr:uid="{DA15DE46-1564-42A9-BA08-B34213734691}"/>
    <cellStyle name="EYSubTotal 3 8 4" xfId="1404" xr:uid="{449B3AFA-77C7-477C-BA5A-C3C8EF733A5D}"/>
    <cellStyle name="EYSubTotal 3 8 5" xfId="1405" xr:uid="{9F1CFA83-2952-40A1-A94D-C404BE77BFCD}"/>
    <cellStyle name="EYSubTotal 3 8 6" xfId="1406" xr:uid="{3EC08AF5-1BF4-4879-85DB-C82027C0284E}"/>
    <cellStyle name="EYSubTotal 3 8 7" xfId="1407" xr:uid="{30C11469-C3AC-4134-84E0-C8312CCD5B0A}"/>
    <cellStyle name="EYSubTotal 3 9" xfId="1408" xr:uid="{3DB59D71-82C8-42FC-9814-B6CB0380329C}"/>
    <cellStyle name="EYSubTotal 3 9 2" xfId="1409" xr:uid="{8817F3B7-35AF-4D10-89D0-D7427060B147}"/>
    <cellStyle name="EYSubTotal 3 9 3" xfId="1410" xr:uid="{839532F6-3E41-48F4-AE7B-EB80DE011E11}"/>
    <cellStyle name="EYSubTotal 3 9 4" xfId="1411" xr:uid="{2963D788-BB25-46B3-9DBC-FC7836D40704}"/>
    <cellStyle name="EYSubTotal 3 9 5" xfId="1412" xr:uid="{BF219C5B-FDF5-42EF-8DD5-96256E34DCEF}"/>
    <cellStyle name="EYSubTotal 3 9 6" xfId="1413" xr:uid="{1870A0CE-58F2-4F7D-A6A9-86211B36CDB4}"/>
    <cellStyle name="EYSubTotal 3_Subsidy" xfId="1414" xr:uid="{F70B71B6-B625-4C8C-AF8D-CEAF9CA354B1}"/>
    <cellStyle name="EYSubTotal 4" xfId="1415" xr:uid="{C73C9272-B707-4F55-A6B9-9BD436D43C6B}"/>
    <cellStyle name="EYSubTotal 4 10" xfId="1416" xr:uid="{E03FA63C-309A-4951-AEF6-5888692E94AB}"/>
    <cellStyle name="EYSubTotal 4 10 2" xfId="1417" xr:uid="{16EB917B-8DAA-4109-8514-A7BB9A3BD5F9}"/>
    <cellStyle name="EYSubTotal 4 11" xfId="1418" xr:uid="{7D79AE32-C3FD-4D94-961E-DCE555B838B7}"/>
    <cellStyle name="EYSubTotal 4 12" xfId="1419" xr:uid="{75E4CEA9-2B06-4A49-B3BE-D24AF10CC54F}"/>
    <cellStyle name="EYSubTotal 4 13" xfId="1420" xr:uid="{148B31D2-28A9-48F7-A866-F454449B75D6}"/>
    <cellStyle name="EYSubTotal 4 14" xfId="1421" xr:uid="{187195FD-F3BB-4F05-B108-472207DB613B}"/>
    <cellStyle name="EYSubTotal 4 2" xfId="1422" xr:uid="{B909738E-1747-4647-8A60-DCD293BDA545}"/>
    <cellStyle name="EYSubTotal 4 2 2" xfId="1423" xr:uid="{80BA4104-111D-4763-A78B-B11B69A8282E}"/>
    <cellStyle name="EYSubTotal 4 2 2 2" xfId="1424" xr:uid="{9F155C9B-FD52-4338-8A61-D7A88CF4E4CB}"/>
    <cellStyle name="EYSubTotal 4 2 2 2 2" xfId="1425" xr:uid="{6EAD9A06-9C02-4901-911B-454C5B22F473}"/>
    <cellStyle name="EYSubTotal 4 2 2 2 3" xfId="1426" xr:uid="{1F389610-F05A-4277-84B5-7E876390DEDF}"/>
    <cellStyle name="EYSubTotal 4 2 2 2 4" xfId="1427" xr:uid="{C0325D8A-C671-4E77-B3D7-2BDA2E334D6E}"/>
    <cellStyle name="EYSubTotal 4 2 2 2 5" xfId="1428" xr:uid="{230D9DF5-9EE8-4086-BDD8-09898F2BA69E}"/>
    <cellStyle name="EYSubTotal 4 2 2 2 6" xfId="1429" xr:uid="{6E7C5F9C-19BF-4150-B7B9-B13B8C54B3DD}"/>
    <cellStyle name="EYSubTotal 4 2 2 3" xfId="1430" xr:uid="{64882F5D-6949-41ED-B99C-CDD1B0D180A3}"/>
    <cellStyle name="EYSubTotal 4 2 2 3 2" xfId="1431" xr:uid="{ABCA699F-3B6C-47C3-BAF7-8227D6ADC16B}"/>
    <cellStyle name="EYSubTotal 4 2 2 4" xfId="1432" xr:uid="{B42C378A-86A3-4AC4-899C-BC45BCDE211F}"/>
    <cellStyle name="EYSubTotal 4 2 2 5" xfId="1433" xr:uid="{21382D7B-C3B4-40F7-8E55-9588D6A594D9}"/>
    <cellStyle name="EYSubTotal 4 2 2 6" xfId="1434" xr:uid="{24B984CF-23FE-4C6C-99AD-78E8F0F270E7}"/>
    <cellStyle name="EYSubTotal 4 2 2 7" xfId="1435" xr:uid="{F129A23F-862D-4008-8615-30772D19A201}"/>
    <cellStyle name="EYSubTotal 4 2 3" xfId="1436" xr:uid="{D77499AA-AF89-4732-9831-C6E6AD5EE5DA}"/>
    <cellStyle name="EYSubTotal 4 2 3 2" xfId="1437" xr:uid="{D2945AE1-92BD-46E1-BD36-59AE8C8D48E2}"/>
    <cellStyle name="EYSubTotal 4 2 3 3" xfId="1438" xr:uid="{49002C5B-DB8C-4099-B8D6-FFE7832855B4}"/>
    <cellStyle name="EYSubTotal 4 2 3 4" xfId="1439" xr:uid="{2933B531-AD1B-4BCE-84CA-F3EAB99095B0}"/>
    <cellStyle name="EYSubTotal 4 2 3 5" xfId="1440" xr:uid="{5844BB23-5CFC-4485-8E42-D080BDF886FE}"/>
    <cellStyle name="EYSubTotal 4 2 3 6" xfId="1441" xr:uid="{4D76E8EF-66B1-44E4-A865-9F3B07F02710}"/>
    <cellStyle name="EYSubTotal 4 2 4" xfId="1442" xr:uid="{3D5A4389-F4FE-4813-BA19-6B86E7CD6EDD}"/>
    <cellStyle name="EYSubTotal 4 2 4 2" xfId="1443" xr:uid="{F015114F-DCB3-4AB4-9ECD-F60BFF35D7C3}"/>
    <cellStyle name="EYSubTotal 4 2 5" xfId="1444" xr:uid="{897CF6DC-C4BB-4F09-AFCF-C1021596B8C3}"/>
    <cellStyle name="EYSubTotal 4 2 6" xfId="1445" xr:uid="{3F5FC320-4525-4D7C-B37A-B43C05877C02}"/>
    <cellStyle name="EYSubTotal 4 2 7" xfId="1446" xr:uid="{357DC3C5-4955-44DD-85AE-B3C4E66C507E}"/>
    <cellStyle name="EYSubTotal 4 2 8" xfId="1447" xr:uid="{E2A4DC9E-B0AD-47F8-9DB8-71EC9954748C}"/>
    <cellStyle name="EYSubTotal 4 2_Subsidy" xfId="1448" xr:uid="{C81390C4-E68D-469A-AE54-AB892C41622D}"/>
    <cellStyle name="EYSubTotal 4 3" xfId="1449" xr:uid="{C1F88189-692F-40DF-AC45-78E4EA6093CD}"/>
    <cellStyle name="EYSubTotal 4 3 2" xfId="1450" xr:uid="{7E0BE03E-49FA-4814-B9F2-E151831D770F}"/>
    <cellStyle name="EYSubTotal 4 3 2 2" xfId="1451" xr:uid="{93E08D78-4B75-4E41-9365-5E236C23DBDF}"/>
    <cellStyle name="EYSubTotal 4 3 2 3" xfId="1452" xr:uid="{256673ED-82A0-45A6-BC66-A3AA02F4BFF5}"/>
    <cellStyle name="EYSubTotal 4 3 2 4" xfId="1453" xr:uid="{8FADB13E-A041-49C2-A420-1BE59A0470B7}"/>
    <cellStyle name="EYSubTotal 4 3 2 5" xfId="1454" xr:uid="{7BE0B281-349E-4E1A-87FD-EA6F8ED1DF50}"/>
    <cellStyle name="EYSubTotal 4 3 2 6" xfId="1455" xr:uid="{A1984FBB-0464-4036-9710-52A0758153CE}"/>
    <cellStyle name="EYSubTotal 4 3 3" xfId="1456" xr:uid="{6F8CB566-27CF-49CD-A86F-AA9867A3D7B7}"/>
    <cellStyle name="EYSubTotal 4 3 3 2" xfId="1457" xr:uid="{A3022A78-FF1F-4710-A7BF-21370DC69C1B}"/>
    <cellStyle name="EYSubTotal 4 3 4" xfId="1458" xr:uid="{8A504270-5A30-42B7-9BC3-C2123DCCBE6C}"/>
    <cellStyle name="EYSubTotal 4 3 5" xfId="1459" xr:uid="{A456FDE3-8D5A-4D04-96FC-315953A2585B}"/>
    <cellStyle name="EYSubTotal 4 3 6" xfId="1460" xr:uid="{7A4B0FA5-C919-404C-A77E-BBF4A9AC3B13}"/>
    <cellStyle name="EYSubTotal 4 3 7" xfId="1461" xr:uid="{5E0A2D00-E11F-4899-8683-527729BE02BB}"/>
    <cellStyle name="EYSubTotal 4 4" xfId="1462" xr:uid="{7B4CDE8C-EF95-42D8-BF62-C2B2275BF52F}"/>
    <cellStyle name="EYSubTotal 4 4 2" xfId="1463" xr:uid="{1FE46A25-9C2D-459D-A2DB-D67D03E14DF4}"/>
    <cellStyle name="EYSubTotal 4 4 2 2" xfId="1464" xr:uid="{28D545A6-BD6B-43C8-9AE4-C201535CCAC5}"/>
    <cellStyle name="EYSubTotal 4 4 2 3" xfId="1465" xr:uid="{B32A347C-2F57-479E-A736-EFD47D9E157A}"/>
    <cellStyle name="EYSubTotal 4 4 2 4" xfId="1466" xr:uid="{09C28CEE-C8BE-4F30-9D67-42F32AFF35DE}"/>
    <cellStyle name="EYSubTotal 4 4 2 5" xfId="1467" xr:uid="{DDF30B5D-85E4-4309-B0F2-ABC27E885948}"/>
    <cellStyle name="EYSubTotal 4 4 2 6" xfId="1468" xr:uid="{3F3B1C74-49A6-4B00-A83C-7D758125AF89}"/>
    <cellStyle name="EYSubTotal 4 4 3" xfId="1469" xr:uid="{1171B375-4CAC-4CF9-82B7-D70AB1400F9E}"/>
    <cellStyle name="EYSubTotal 4 4 3 2" xfId="1470" xr:uid="{2E0657D1-F336-495D-96E2-37E074B0BA19}"/>
    <cellStyle name="EYSubTotal 4 4 4" xfId="1471" xr:uid="{C6DC1604-030B-49D5-B2B2-33E9044A7361}"/>
    <cellStyle name="EYSubTotal 4 4 5" xfId="1472" xr:uid="{4707D5E1-B476-4BAE-8BC8-EF532E9F45C4}"/>
    <cellStyle name="EYSubTotal 4 4 6" xfId="1473" xr:uid="{D85808EE-13F9-4DDD-868D-07C111C538E8}"/>
    <cellStyle name="EYSubTotal 4 4 7" xfId="1474" xr:uid="{F43D3399-CC23-4C9B-A243-9594FB90E2C9}"/>
    <cellStyle name="EYSubTotal 4 5" xfId="1475" xr:uid="{2E91AF84-4C41-4C08-B381-31BD455710E0}"/>
    <cellStyle name="EYSubTotal 4 5 2" xfId="1476" xr:uid="{72038B89-18A3-45F9-BC9F-72BD996398E8}"/>
    <cellStyle name="EYSubTotal 4 5 2 2" xfId="1477" xr:uid="{1A36FE84-6904-4A19-B7E4-F29CF6F5521A}"/>
    <cellStyle name="EYSubTotal 4 5 2 3" xfId="1478" xr:uid="{22095B38-BBB1-4E5C-B2C3-85CBC60A5FF6}"/>
    <cellStyle name="EYSubTotal 4 5 2 4" xfId="1479" xr:uid="{2981BB49-556A-4B9C-BD21-DBDFBD354F93}"/>
    <cellStyle name="EYSubTotal 4 5 2 5" xfId="1480" xr:uid="{5DE5E71E-C2E4-4FB1-8B57-3BCA51143918}"/>
    <cellStyle name="EYSubTotal 4 5 2 6" xfId="1481" xr:uid="{6A6A644A-AE51-4D02-B25D-8DAFD8B52FF3}"/>
    <cellStyle name="EYSubTotal 4 5 3" xfId="1482" xr:uid="{AB0732C6-5F34-493F-86DF-09DA83C3DFFC}"/>
    <cellStyle name="EYSubTotal 4 5 3 2" xfId="1483" xr:uid="{0536142B-9493-47B5-BFBF-BB2B1FC02B41}"/>
    <cellStyle name="EYSubTotal 4 5 4" xfId="1484" xr:uid="{9FDCB62C-C006-4AF6-AB1A-6C031C24BED7}"/>
    <cellStyle name="EYSubTotal 4 5 5" xfId="1485" xr:uid="{D241796C-D47C-45B0-9051-601CFA10417A}"/>
    <cellStyle name="EYSubTotal 4 5 6" xfId="1486" xr:uid="{F7A133DD-A781-4EB0-A9D3-2E21A1716C70}"/>
    <cellStyle name="EYSubTotal 4 5 7" xfId="1487" xr:uid="{497B0AD8-DF66-4418-8FF7-163DA116D21B}"/>
    <cellStyle name="EYSubTotal 4 6" xfId="1488" xr:uid="{F24309C8-2B83-42F4-BD6C-C8DCAD5A58F5}"/>
    <cellStyle name="EYSubTotal 4 6 2" xfId="1489" xr:uid="{91E41020-6657-4880-8B9D-7036F845BCFA}"/>
    <cellStyle name="EYSubTotal 4 6 2 2" xfId="1490" xr:uid="{21742D6E-70FD-4612-BA58-9EA82154DBF8}"/>
    <cellStyle name="EYSubTotal 4 6 2 3" xfId="1491" xr:uid="{4E35A8E9-B2DF-4C0B-95BD-BAEDDB102FE5}"/>
    <cellStyle name="EYSubTotal 4 6 2 4" xfId="1492" xr:uid="{FE5090D4-DFF7-4C4A-B0AA-148636119EBF}"/>
    <cellStyle name="EYSubTotal 4 6 2 5" xfId="1493" xr:uid="{0C827BD4-8156-4DF3-BC5B-B5B11D4258C0}"/>
    <cellStyle name="EYSubTotal 4 6 2 6" xfId="1494" xr:uid="{D3860322-75B9-4152-BE65-53BBF0ECC4A8}"/>
    <cellStyle name="EYSubTotal 4 6 3" xfId="1495" xr:uid="{6270EEFB-E5FB-4D87-AD2C-482D7C49960B}"/>
    <cellStyle name="EYSubTotal 4 6 3 2" xfId="1496" xr:uid="{E1F4E4E9-4263-4891-A694-1BCB07629899}"/>
    <cellStyle name="EYSubTotal 4 6 4" xfId="1497" xr:uid="{FA74AEA6-D6B5-4B69-93CB-7EB2F5501C5C}"/>
    <cellStyle name="EYSubTotal 4 6 5" xfId="1498" xr:uid="{6D1744D5-CE7F-432B-A03F-AD2E62CA9206}"/>
    <cellStyle name="EYSubTotal 4 6 6" xfId="1499" xr:uid="{53E32D02-4623-4628-B54A-6BC037D43A35}"/>
    <cellStyle name="EYSubTotal 4 6 7" xfId="1500" xr:uid="{DA333D66-43BA-44AA-B14C-5FF994D00C59}"/>
    <cellStyle name="EYSubTotal 4 7" xfId="1501" xr:uid="{0B2C0B47-E927-4161-A8CC-7055A891A7DB}"/>
    <cellStyle name="EYSubTotal 4 7 2" xfId="1502" xr:uid="{FC04874B-4A51-4960-9D75-B910D8574D6E}"/>
    <cellStyle name="EYSubTotal 4 7 2 2" xfId="1503" xr:uid="{1C2F5022-A112-4BD5-84FD-69290E671EED}"/>
    <cellStyle name="EYSubTotal 4 7 2 3" xfId="1504" xr:uid="{7371EA9A-BD46-4D0F-BBF2-4E31CB9F9079}"/>
    <cellStyle name="EYSubTotal 4 7 2 4" xfId="1505" xr:uid="{7E7858EA-FFA1-445F-A77E-D1C016211DAE}"/>
    <cellStyle name="EYSubTotal 4 7 2 5" xfId="1506" xr:uid="{B5D83D91-324A-49C5-A0A5-13F03BDB1426}"/>
    <cellStyle name="EYSubTotal 4 7 2 6" xfId="1507" xr:uid="{F30A5A65-5309-43AD-9D23-BD3A0C43BCD3}"/>
    <cellStyle name="EYSubTotal 4 7 3" xfId="1508" xr:uid="{09C77B45-BDCB-47AD-9CA0-F6058787C619}"/>
    <cellStyle name="EYSubTotal 4 7 3 2" xfId="1509" xr:uid="{FC47394A-4004-4C6A-A5FC-A3CBEB1F6F2F}"/>
    <cellStyle name="EYSubTotal 4 7 4" xfId="1510" xr:uid="{D28497B2-A96F-4311-AFDF-2542EBE71AB8}"/>
    <cellStyle name="EYSubTotal 4 7 5" xfId="1511" xr:uid="{271EBEEF-1FDC-42E0-A209-994B9BED0F73}"/>
    <cellStyle name="EYSubTotal 4 7 6" xfId="1512" xr:uid="{67A6AC52-A544-4BAA-AB89-C1AFD11DD603}"/>
    <cellStyle name="EYSubTotal 4 7 7" xfId="1513" xr:uid="{1F278E74-2A57-4FA3-A988-1BFF4B53F52F}"/>
    <cellStyle name="EYSubTotal 4 8" xfId="1514" xr:uid="{FAA8E11C-6572-48ED-A987-A01EE5B4AA19}"/>
    <cellStyle name="EYSubTotal 4 8 2" xfId="1515" xr:uid="{5E0FA8E9-4997-4285-8C89-EA1ED048FC50}"/>
    <cellStyle name="EYSubTotal 4 8 2 2" xfId="1516" xr:uid="{5F8B9920-8909-4016-A39F-367376273F96}"/>
    <cellStyle name="EYSubTotal 4 8 2 3" xfId="1517" xr:uid="{45C51CCC-CA0E-4B28-A7E4-070D2D4BEB97}"/>
    <cellStyle name="EYSubTotal 4 8 2 4" xfId="1518" xr:uid="{1555EC26-685C-41B2-8352-E868EC8D3FA0}"/>
    <cellStyle name="EYSubTotal 4 8 2 5" xfId="1519" xr:uid="{E476AEBE-65B1-4AEC-814D-6B1CCB2E9AAF}"/>
    <cellStyle name="EYSubTotal 4 8 2 6" xfId="1520" xr:uid="{0C0B7B9A-BFD5-441E-9153-73B60D740B8D}"/>
    <cellStyle name="EYSubTotal 4 8 3" xfId="1521" xr:uid="{708587C9-1B0D-4B6B-8E66-137A1B5A33D8}"/>
    <cellStyle name="EYSubTotal 4 8 3 2" xfId="1522" xr:uid="{5AE17D06-1617-40E2-B3A5-365C9BA97B6C}"/>
    <cellStyle name="EYSubTotal 4 8 4" xfId="1523" xr:uid="{B4A40346-1486-4D57-BEE6-AFAAA212F55F}"/>
    <cellStyle name="EYSubTotal 4 8 5" xfId="1524" xr:uid="{F7D42E57-B7D5-444D-B65B-9C9B25240212}"/>
    <cellStyle name="EYSubTotal 4 8 6" xfId="1525" xr:uid="{E50542CB-EF06-4A8D-A105-D1336609C599}"/>
    <cellStyle name="EYSubTotal 4 8 7" xfId="1526" xr:uid="{3E095C90-990B-43A4-8419-6846C92022BD}"/>
    <cellStyle name="EYSubTotal 4 9" xfId="1527" xr:uid="{ABCDEB0D-4860-4374-AACD-294A5552F9B5}"/>
    <cellStyle name="EYSubTotal 4 9 2" xfId="1528" xr:uid="{68BCAF83-77AA-4DBD-A5AB-B289CF48E698}"/>
    <cellStyle name="EYSubTotal 4 9 3" xfId="1529" xr:uid="{95A51DFF-6C6B-4BF4-97F7-41C858E45344}"/>
    <cellStyle name="EYSubTotal 4 9 4" xfId="1530" xr:uid="{D33F2630-7F59-4EE2-B619-AD9A304C2627}"/>
    <cellStyle name="EYSubTotal 4 9 5" xfId="1531" xr:uid="{3F22281E-01AF-4329-A31B-7539666CE888}"/>
    <cellStyle name="EYSubTotal 4 9 6" xfId="1532" xr:uid="{77DB72F8-A037-4C83-848F-537A86C60583}"/>
    <cellStyle name="EYSubTotal 4_Subsidy" xfId="1533" xr:uid="{46D85E6A-A3C4-4FBC-AB29-1D9E706D5268}"/>
    <cellStyle name="EYSubTotal 5" xfId="1534" xr:uid="{88E53F48-A937-443F-A179-E2E7755B1482}"/>
    <cellStyle name="EYSubTotal 5 10" xfId="1535" xr:uid="{ED25D0ED-C5AA-483D-99A6-89198A368271}"/>
    <cellStyle name="EYSubTotal 5 10 2" xfId="1536" xr:uid="{A69876AF-32E8-4224-A3A9-20FE5086191F}"/>
    <cellStyle name="EYSubTotal 5 11" xfId="1537" xr:uid="{A79FE15C-74FB-40F5-94C0-DD4FC41EF445}"/>
    <cellStyle name="EYSubTotal 5 12" xfId="1538" xr:uid="{739767AC-C436-4171-907A-3CF0FB654780}"/>
    <cellStyle name="EYSubTotal 5 13" xfId="1539" xr:uid="{76F8B43B-F4B7-4682-8BF7-776F52369531}"/>
    <cellStyle name="EYSubTotal 5 14" xfId="1540" xr:uid="{77703115-47EA-4649-BEEF-6699DF49AFD5}"/>
    <cellStyle name="EYSubTotal 5 2" xfId="1541" xr:uid="{63CE9278-10D2-414C-A4E1-5AC929924593}"/>
    <cellStyle name="EYSubTotal 5 2 2" xfId="1542" xr:uid="{CAE01E78-29E3-4F35-9C11-2FAD5E27D44A}"/>
    <cellStyle name="EYSubTotal 5 2 2 2" xfId="1543" xr:uid="{F92BFD0B-BA04-44EF-A836-4C408BA17331}"/>
    <cellStyle name="EYSubTotal 5 2 2 2 2" xfId="1544" xr:uid="{655AD230-2E50-4845-BDEA-A29C931F39B3}"/>
    <cellStyle name="EYSubTotal 5 2 2 2 3" xfId="1545" xr:uid="{06F2B057-9687-4C8D-9BA9-E6763AEB7A6F}"/>
    <cellStyle name="EYSubTotal 5 2 2 2 4" xfId="1546" xr:uid="{F98C0E2F-FAE5-47EE-919D-854F278E73C8}"/>
    <cellStyle name="EYSubTotal 5 2 2 2 5" xfId="1547" xr:uid="{8E62F7F5-5403-4D44-BE67-3A3F6F55971D}"/>
    <cellStyle name="EYSubTotal 5 2 2 2 6" xfId="1548" xr:uid="{E059B980-99A8-4365-BAD5-E0E67FF6DEC7}"/>
    <cellStyle name="EYSubTotal 5 2 2 3" xfId="1549" xr:uid="{8829A851-D57F-4D24-A21C-DA90E26C8946}"/>
    <cellStyle name="EYSubTotal 5 2 2 3 2" xfId="1550" xr:uid="{70D70E27-AC2B-4085-8991-F07A296503E7}"/>
    <cellStyle name="EYSubTotal 5 2 2 4" xfId="1551" xr:uid="{0F79DA98-A514-4A62-B049-A37705B9ECD6}"/>
    <cellStyle name="EYSubTotal 5 2 2 5" xfId="1552" xr:uid="{687D405C-3C7A-4EA1-9858-7035F52836C2}"/>
    <cellStyle name="EYSubTotal 5 2 2 6" xfId="1553" xr:uid="{6C5857BB-DF04-4166-8453-2F0F5B7F8A44}"/>
    <cellStyle name="EYSubTotal 5 2 2 7" xfId="1554" xr:uid="{FFFC2E98-45F3-44C6-9760-E0AF8E9EE589}"/>
    <cellStyle name="EYSubTotal 5 2 3" xfId="1555" xr:uid="{31CFB744-C13B-4A9F-9221-DAFC37BB7B1A}"/>
    <cellStyle name="EYSubTotal 5 2 3 2" xfId="1556" xr:uid="{531DDDF4-A37B-4BC1-B472-07C28F4B07E8}"/>
    <cellStyle name="EYSubTotal 5 2 3 3" xfId="1557" xr:uid="{BF4099B9-EE80-45F5-B127-3D4FCA006D3F}"/>
    <cellStyle name="EYSubTotal 5 2 3 4" xfId="1558" xr:uid="{ADBD1072-3FF4-4686-B45C-0B030033C154}"/>
    <cellStyle name="EYSubTotal 5 2 3 5" xfId="1559" xr:uid="{BB1E0C6C-4CC9-44E5-9D34-67C23C5FBBC0}"/>
    <cellStyle name="EYSubTotal 5 2 3 6" xfId="1560" xr:uid="{C223A052-063C-4B11-9A51-439F9A5FD0AE}"/>
    <cellStyle name="EYSubTotal 5 2 4" xfId="1561" xr:uid="{218F5040-2ADE-40FB-8F27-9F1071FD1DBA}"/>
    <cellStyle name="EYSubTotal 5 2 4 2" xfId="1562" xr:uid="{FCA21E12-DCE6-46F1-ABA5-A475FA5F6EDA}"/>
    <cellStyle name="EYSubTotal 5 2 5" xfId="1563" xr:uid="{C9FE581E-7407-4981-9F78-4EE9D63B8DD9}"/>
    <cellStyle name="EYSubTotal 5 2 6" xfId="1564" xr:uid="{8447F764-F8DD-4B97-9A3E-9AACB1D27DC3}"/>
    <cellStyle name="EYSubTotal 5 2 7" xfId="1565" xr:uid="{602D4511-9CDD-41FE-A1DB-4010D6DBC21A}"/>
    <cellStyle name="EYSubTotal 5 2 8" xfId="1566" xr:uid="{C4454830-67B6-47A1-AB3C-D19DD260A77E}"/>
    <cellStyle name="EYSubTotal 5 2_Subsidy" xfId="1567" xr:uid="{64FDF84C-5E7A-4872-A6A5-4DED27280B7D}"/>
    <cellStyle name="EYSubTotal 5 3" xfId="1568" xr:uid="{EE94054D-4D12-4EE2-B331-C7AA3FEA8DAF}"/>
    <cellStyle name="EYSubTotal 5 3 2" xfId="1569" xr:uid="{CCCE9EDA-9E19-4458-A963-879E2ABEF79B}"/>
    <cellStyle name="EYSubTotal 5 3 2 2" xfId="1570" xr:uid="{FF07E13F-A5C0-4378-9A9E-14EEE9F231A4}"/>
    <cellStyle name="EYSubTotal 5 3 2 3" xfId="1571" xr:uid="{DD37D8B4-05F8-4416-B63B-D286F1F59776}"/>
    <cellStyle name="EYSubTotal 5 3 2 4" xfId="1572" xr:uid="{414BAC88-9704-4FD5-A382-CBE4BC63E9B6}"/>
    <cellStyle name="EYSubTotal 5 3 2 5" xfId="1573" xr:uid="{52F6B329-59F6-484C-B124-BAF48B6DB566}"/>
    <cellStyle name="EYSubTotal 5 3 2 6" xfId="1574" xr:uid="{C51B4D7C-91FE-46F1-B03E-8C12D94D9DF8}"/>
    <cellStyle name="EYSubTotal 5 3 3" xfId="1575" xr:uid="{2BB550F1-9B04-4102-91CD-17412321F0C2}"/>
    <cellStyle name="EYSubTotal 5 3 3 2" xfId="1576" xr:uid="{186CE1F3-AB6B-4BC9-BD29-21328A5D365C}"/>
    <cellStyle name="EYSubTotal 5 3 4" xfId="1577" xr:uid="{C17E6D09-4DA4-4BB1-AADB-DCAC84AE64AF}"/>
    <cellStyle name="EYSubTotal 5 3 5" xfId="1578" xr:uid="{01C0B4A3-4BD6-431C-B1D4-D0F447398D55}"/>
    <cellStyle name="EYSubTotal 5 3 6" xfId="1579" xr:uid="{FF246078-914E-420D-947D-7E589CB3706A}"/>
    <cellStyle name="EYSubTotal 5 3 7" xfId="1580" xr:uid="{999777ED-51F8-4A25-A88B-40EFFD2EE3B9}"/>
    <cellStyle name="EYSubTotal 5 4" xfId="1581" xr:uid="{9ED7003E-16CE-4433-B5DC-A47BDD0D5256}"/>
    <cellStyle name="EYSubTotal 5 4 2" xfId="1582" xr:uid="{A52E31A1-420B-47F6-807A-E6DF5952A99C}"/>
    <cellStyle name="EYSubTotal 5 4 2 2" xfId="1583" xr:uid="{12DEE5EE-E32E-4384-9258-8DE2DDDBCDFF}"/>
    <cellStyle name="EYSubTotal 5 4 2 3" xfId="1584" xr:uid="{B418EE83-15E8-4E27-9757-71875F9C0120}"/>
    <cellStyle name="EYSubTotal 5 4 2 4" xfId="1585" xr:uid="{06094142-692A-49E6-B871-2462AA12D3DD}"/>
    <cellStyle name="EYSubTotal 5 4 2 5" xfId="1586" xr:uid="{FD6A8F96-B84F-4B55-A1EA-933710A7DDD3}"/>
    <cellStyle name="EYSubTotal 5 4 2 6" xfId="1587" xr:uid="{67F18D8B-2F9E-4681-990F-13EA708336EF}"/>
    <cellStyle name="EYSubTotal 5 4 3" xfId="1588" xr:uid="{450B357A-FD31-4F46-BD3A-A3E2DD552A9D}"/>
    <cellStyle name="EYSubTotal 5 4 3 2" xfId="1589" xr:uid="{D59CE0A0-279F-47ED-8CD8-E8D6CB45D7B5}"/>
    <cellStyle name="EYSubTotal 5 4 4" xfId="1590" xr:uid="{A0E0829E-6ACA-4652-AF1B-188E25EDAD31}"/>
    <cellStyle name="EYSubTotal 5 4 5" xfId="1591" xr:uid="{275B9802-E0C4-4B73-ACFE-E28C61E02AC5}"/>
    <cellStyle name="EYSubTotal 5 4 6" xfId="1592" xr:uid="{AE121386-CE9C-4D97-ADDF-D6CC6A0DDA8B}"/>
    <cellStyle name="EYSubTotal 5 4 7" xfId="1593" xr:uid="{D72AF886-5855-4368-B485-C7DADB4F7F14}"/>
    <cellStyle name="EYSubTotal 5 5" xfId="1594" xr:uid="{F9906D47-A135-4C1B-A85D-23523A5DBA51}"/>
    <cellStyle name="EYSubTotal 5 5 2" xfId="1595" xr:uid="{D849A4B5-0ADA-432D-A463-1A4790938C69}"/>
    <cellStyle name="EYSubTotal 5 5 2 2" xfId="1596" xr:uid="{9BF54ECD-76F9-4239-BFD8-E170C3CA7266}"/>
    <cellStyle name="EYSubTotal 5 5 2 3" xfId="1597" xr:uid="{ABDEE374-7530-44EA-8C45-1A12BC15A4F7}"/>
    <cellStyle name="EYSubTotal 5 5 2 4" xfId="1598" xr:uid="{EBBD055E-30B8-4430-B098-17FF2713E9C9}"/>
    <cellStyle name="EYSubTotal 5 5 2 5" xfId="1599" xr:uid="{7E39578B-3FEC-4DA2-A92E-DA9E351A12B9}"/>
    <cellStyle name="EYSubTotal 5 5 2 6" xfId="1600" xr:uid="{D5DDDEB1-7237-44F2-9977-DCFCB831BC88}"/>
    <cellStyle name="EYSubTotal 5 5 3" xfId="1601" xr:uid="{499E800C-5F5E-4118-A9AE-725231E55776}"/>
    <cellStyle name="EYSubTotal 5 5 3 2" xfId="1602" xr:uid="{FB51FDA9-3AAE-4F09-92C6-E4576BF27F30}"/>
    <cellStyle name="EYSubTotal 5 5 4" xfId="1603" xr:uid="{01540E67-EC68-4DBB-8C84-8A4F039622E9}"/>
    <cellStyle name="EYSubTotal 5 5 5" xfId="1604" xr:uid="{6B1F8B31-82F7-449C-ABCE-6CEB25145865}"/>
    <cellStyle name="EYSubTotal 5 5 6" xfId="1605" xr:uid="{9DF3BCD6-9D19-43C0-9330-63DFE5AE9064}"/>
    <cellStyle name="EYSubTotal 5 5 7" xfId="1606" xr:uid="{D96D05AB-49C3-4A08-87B4-88168F4362C7}"/>
    <cellStyle name="EYSubTotal 5 6" xfId="1607" xr:uid="{381360FC-76F9-4B33-92A5-865BF420A774}"/>
    <cellStyle name="EYSubTotal 5 6 2" xfId="1608" xr:uid="{3128777C-7CE7-4A3E-BF13-EAE837AE05B0}"/>
    <cellStyle name="EYSubTotal 5 6 2 2" xfId="1609" xr:uid="{42DB14D8-767D-4EF5-92EA-DD806613A6BF}"/>
    <cellStyle name="EYSubTotal 5 6 2 3" xfId="1610" xr:uid="{CE072B22-8817-4FAD-B718-15CE7C29961E}"/>
    <cellStyle name="EYSubTotal 5 6 2 4" xfId="1611" xr:uid="{71123BCC-8DEF-4D93-9A2C-C1807078B98F}"/>
    <cellStyle name="EYSubTotal 5 6 2 5" xfId="1612" xr:uid="{3E23BE62-421E-4084-BD20-6C36D2DCA442}"/>
    <cellStyle name="EYSubTotal 5 6 2 6" xfId="1613" xr:uid="{9F27689F-0325-4FC3-8418-9A11B2F70027}"/>
    <cellStyle name="EYSubTotal 5 6 3" xfId="1614" xr:uid="{BFCB3CB5-17CB-45CA-BDBB-3D7425BB3068}"/>
    <cellStyle name="EYSubTotal 5 6 3 2" xfId="1615" xr:uid="{F6A04434-C1A6-49DF-85D7-B5B274E3FEFA}"/>
    <cellStyle name="EYSubTotal 5 6 4" xfId="1616" xr:uid="{949F9B25-362D-4039-AC14-CA8B40A6EECC}"/>
    <cellStyle name="EYSubTotal 5 6 5" xfId="1617" xr:uid="{C2895364-729B-4015-BB99-3D1B9DFA9843}"/>
    <cellStyle name="EYSubTotal 5 6 6" xfId="1618" xr:uid="{09942A86-2E62-4A85-BB9F-42736FACAEB0}"/>
    <cellStyle name="EYSubTotal 5 6 7" xfId="1619" xr:uid="{727E342D-B750-45DE-80D5-C8F3C4076123}"/>
    <cellStyle name="EYSubTotal 5 7" xfId="1620" xr:uid="{CB6F1B62-325B-4FC9-AEDF-69E01163454D}"/>
    <cellStyle name="EYSubTotal 5 7 2" xfId="1621" xr:uid="{F64EF2D5-17F3-4526-9D64-60D6C3F17A59}"/>
    <cellStyle name="EYSubTotal 5 7 2 2" xfId="1622" xr:uid="{A9A31E46-44F9-4F70-89BC-AD3C56595098}"/>
    <cellStyle name="EYSubTotal 5 7 2 3" xfId="1623" xr:uid="{87DC6EA4-CF27-4B63-A74A-65C2D0E7F39D}"/>
    <cellStyle name="EYSubTotal 5 7 2 4" xfId="1624" xr:uid="{DE5F8F7B-9042-4845-9D67-3A3F27698268}"/>
    <cellStyle name="EYSubTotal 5 7 2 5" xfId="1625" xr:uid="{64B11E24-1095-4EF6-8FC8-9C8F4E844886}"/>
    <cellStyle name="EYSubTotal 5 7 2 6" xfId="1626" xr:uid="{5325BAD6-385B-4794-90D7-A3FE5333AFA4}"/>
    <cellStyle name="EYSubTotal 5 7 3" xfId="1627" xr:uid="{57B5A4FC-EE6B-473F-BF3F-E0B2301FDA07}"/>
    <cellStyle name="EYSubTotal 5 7 3 2" xfId="1628" xr:uid="{5E0388EA-2236-4559-9B69-02D2D3D9EB8F}"/>
    <cellStyle name="EYSubTotal 5 7 4" xfId="1629" xr:uid="{CCAF26D6-4DC2-4225-ABA0-CE686226B0C4}"/>
    <cellStyle name="EYSubTotal 5 7 5" xfId="1630" xr:uid="{59DBAF25-9F3C-4F47-869C-9D003F8E7561}"/>
    <cellStyle name="EYSubTotal 5 7 6" xfId="1631" xr:uid="{6F9B3ACF-0AC9-471C-8DC0-1CD6F6D588C1}"/>
    <cellStyle name="EYSubTotal 5 7 7" xfId="1632" xr:uid="{960F3354-C656-42BD-A08B-B32A45D66522}"/>
    <cellStyle name="EYSubTotal 5 8" xfId="1633" xr:uid="{73A0F939-7251-49E1-80ED-BB4C305BB3A9}"/>
    <cellStyle name="EYSubTotal 5 8 2" xfId="1634" xr:uid="{162A57EE-A84B-45D1-AD3E-C0AAE9B0F9D1}"/>
    <cellStyle name="EYSubTotal 5 8 2 2" xfId="1635" xr:uid="{99361599-0DBA-4A03-8BBE-4DB0133A009D}"/>
    <cellStyle name="EYSubTotal 5 8 2 3" xfId="1636" xr:uid="{0DA2A0C3-DC5F-4D55-8254-F8278986CE2B}"/>
    <cellStyle name="EYSubTotal 5 8 2 4" xfId="1637" xr:uid="{631053D1-4520-46D8-8021-4ADABA4C34DC}"/>
    <cellStyle name="EYSubTotal 5 8 2 5" xfId="1638" xr:uid="{89A19DA4-0333-4E3F-AF96-1E9005997CFD}"/>
    <cellStyle name="EYSubTotal 5 8 2 6" xfId="1639" xr:uid="{478D001C-7D09-49D6-B91D-DF621B8D7D18}"/>
    <cellStyle name="EYSubTotal 5 8 3" xfId="1640" xr:uid="{53827753-E87F-45AA-BA21-D049C32161AC}"/>
    <cellStyle name="EYSubTotal 5 8 3 2" xfId="1641" xr:uid="{5CA1C0AD-997F-4694-9653-30D6CE0AA297}"/>
    <cellStyle name="EYSubTotal 5 8 4" xfId="1642" xr:uid="{DBBC2075-C19F-4AD7-B958-18650B4ED117}"/>
    <cellStyle name="EYSubTotal 5 8 5" xfId="1643" xr:uid="{73B483C4-A304-46F3-ACB1-7CFA10D9B61D}"/>
    <cellStyle name="EYSubTotal 5 8 6" xfId="1644" xr:uid="{190BB2DB-8CA1-4C42-945E-380902F1BAE6}"/>
    <cellStyle name="EYSubTotal 5 8 7" xfId="1645" xr:uid="{7C45ACBF-C25E-4291-A942-CAE303A28535}"/>
    <cellStyle name="EYSubTotal 5 9" xfId="1646" xr:uid="{5C7F4726-B07B-433C-A669-91F32E4D7387}"/>
    <cellStyle name="EYSubTotal 5 9 2" xfId="1647" xr:uid="{107FEC3B-E4E5-4ABE-8BD6-A7A81F4DED1C}"/>
    <cellStyle name="EYSubTotal 5 9 3" xfId="1648" xr:uid="{EEF92E83-1501-4EE7-AF4E-9F3287A01F5E}"/>
    <cellStyle name="EYSubTotal 5 9 4" xfId="1649" xr:uid="{A4536818-E704-4B43-8D72-5DFD1F9F69D6}"/>
    <cellStyle name="EYSubTotal 5 9 5" xfId="1650" xr:uid="{52458268-A78E-481D-BA86-D661EAEDF040}"/>
    <cellStyle name="EYSubTotal 5 9 6" xfId="1651" xr:uid="{200781A9-0FB7-4337-8242-F8FD094A411C}"/>
    <cellStyle name="EYSubTotal 5_Subsidy" xfId="1652" xr:uid="{A9247F61-CF81-478E-96BE-C33A3743DF6C}"/>
    <cellStyle name="EYSubTotal 6" xfId="1653" xr:uid="{239ECFBE-087E-4057-B0C2-6BFCD366D044}"/>
    <cellStyle name="EYSubTotal 6 10" xfId="1654" xr:uid="{F39BB6D1-13B5-4C62-8036-1D852DA36B8F}"/>
    <cellStyle name="EYSubTotal 6 10 2" xfId="1655" xr:uid="{D59246BB-2DAE-4314-8688-0C429178C4F6}"/>
    <cellStyle name="EYSubTotal 6 11" xfId="1656" xr:uid="{CDF89447-11BA-4DE0-8D5E-C4D6EF34324A}"/>
    <cellStyle name="EYSubTotal 6 12" xfId="1657" xr:uid="{2F507CDF-203B-4796-9189-922309627ED0}"/>
    <cellStyle name="EYSubTotal 6 13" xfId="1658" xr:uid="{A7D56882-C476-43A8-957E-0E8E9462B921}"/>
    <cellStyle name="EYSubTotal 6 14" xfId="1659" xr:uid="{F03F1BFB-28C3-4501-AE5A-C19B06021D5C}"/>
    <cellStyle name="EYSubTotal 6 2" xfId="1660" xr:uid="{F942498E-140C-4B2B-A63A-E83CDB8E9BFD}"/>
    <cellStyle name="EYSubTotal 6 2 2" xfId="1661" xr:uid="{F50E6BE3-497E-4CC8-A7EF-8E8F7F97D55F}"/>
    <cellStyle name="EYSubTotal 6 2 2 2" xfId="1662" xr:uid="{16789320-2603-45DD-81EE-FB55BB5F64EA}"/>
    <cellStyle name="EYSubTotal 6 2 2 2 2" xfId="1663" xr:uid="{3574283F-0797-4F8D-82BB-CC85636A8353}"/>
    <cellStyle name="EYSubTotal 6 2 2 2 3" xfId="1664" xr:uid="{898C91E9-B690-47E1-9577-EB884427D484}"/>
    <cellStyle name="EYSubTotal 6 2 2 2 4" xfId="1665" xr:uid="{148E8195-FD64-4DBF-99DD-10243DC4E55D}"/>
    <cellStyle name="EYSubTotal 6 2 2 2 5" xfId="1666" xr:uid="{2D89E7D3-680A-4AA1-9684-2F2C3918E116}"/>
    <cellStyle name="EYSubTotal 6 2 2 2 6" xfId="1667" xr:uid="{C2D8FAAD-2B77-4B46-AA34-F1571A293B23}"/>
    <cellStyle name="EYSubTotal 6 2 2 3" xfId="1668" xr:uid="{723DC1B8-7B01-437D-BB5A-5EE94C85FCC6}"/>
    <cellStyle name="EYSubTotal 6 2 2 3 2" xfId="1669" xr:uid="{90B504D0-C688-48CA-8E8B-6D2870D0B91E}"/>
    <cellStyle name="EYSubTotal 6 2 2 4" xfId="1670" xr:uid="{F52D43AE-C9B6-4B7A-86A7-6A4FAA68BEEE}"/>
    <cellStyle name="EYSubTotal 6 2 2 5" xfId="1671" xr:uid="{DFCDCEE9-1ABB-41B8-9052-3F022303D2F8}"/>
    <cellStyle name="EYSubTotal 6 2 2 6" xfId="1672" xr:uid="{1B06DF59-3B34-4095-AC17-1D51306742D8}"/>
    <cellStyle name="EYSubTotal 6 2 2 7" xfId="1673" xr:uid="{4E31D1DA-E5F0-4D1E-9FC2-C3F1F5728D48}"/>
    <cellStyle name="EYSubTotal 6 2 3" xfId="1674" xr:uid="{17178948-71F5-4FD0-85F8-1DF58D69482B}"/>
    <cellStyle name="EYSubTotal 6 2 3 2" xfId="1675" xr:uid="{84FC05C1-DFE1-48AA-BC6F-3B7BA1F1B5BE}"/>
    <cellStyle name="EYSubTotal 6 2 3 3" xfId="1676" xr:uid="{3FDAD4E9-3192-45A0-9B0B-37C722CB018C}"/>
    <cellStyle name="EYSubTotal 6 2 3 4" xfId="1677" xr:uid="{45A802F0-8C04-4F32-9FBD-E4DFF007B033}"/>
    <cellStyle name="EYSubTotal 6 2 3 5" xfId="1678" xr:uid="{F3A1635B-0844-4D48-B52B-47040CE214B5}"/>
    <cellStyle name="EYSubTotal 6 2 3 6" xfId="1679" xr:uid="{81812287-CDAF-485C-899A-6F89B6B13E7B}"/>
    <cellStyle name="EYSubTotal 6 2 4" xfId="1680" xr:uid="{DF96A071-80A2-45A9-83C1-BFCF1AA41D88}"/>
    <cellStyle name="EYSubTotal 6 2 4 2" xfId="1681" xr:uid="{130F6B58-B335-4BFA-881B-877475EA68C6}"/>
    <cellStyle name="EYSubTotal 6 2 5" xfId="1682" xr:uid="{9702C3E5-AD39-424F-9754-D85877DE7B53}"/>
    <cellStyle name="EYSubTotal 6 2 6" xfId="1683" xr:uid="{42449511-BD42-454F-B0FC-B98F345B54E9}"/>
    <cellStyle name="EYSubTotal 6 2 7" xfId="1684" xr:uid="{9AC38546-278B-4726-9497-CD420ECCC764}"/>
    <cellStyle name="EYSubTotal 6 2 8" xfId="1685" xr:uid="{27740D46-F962-408B-BC82-B3FFBCE132BD}"/>
    <cellStyle name="EYSubTotal 6 2_Subsidy" xfId="1686" xr:uid="{9BAF9BB7-B5EA-4BA4-8CAA-53764A80FF3B}"/>
    <cellStyle name="EYSubTotal 6 3" xfId="1687" xr:uid="{D6874568-2615-41BC-B445-7C9099CAD574}"/>
    <cellStyle name="EYSubTotal 6 3 2" xfId="1688" xr:uid="{8BA35852-EA12-4E8F-A19B-2B32E41415FD}"/>
    <cellStyle name="EYSubTotal 6 3 2 2" xfId="1689" xr:uid="{22F79030-B99F-4775-877F-845CCFD40AB2}"/>
    <cellStyle name="EYSubTotal 6 3 2 3" xfId="1690" xr:uid="{630A7442-5658-4298-B43D-E4FF6DA3BFCC}"/>
    <cellStyle name="EYSubTotal 6 3 2 4" xfId="1691" xr:uid="{2EFD59D6-1B13-488F-8368-6BA653720A64}"/>
    <cellStyle name="EYSubTotal 6 3 2 5" xfId="1692" xr:uid="{CDA7990B-282C-4214-8194-7E6BC4A2BF85}"/>
    <cellStyle name="EYSubTotal 6 3 2 6" xfId="1693" xr:uid="{3AAF7674-1D6B-408A-94FA-55CBCFA237B9}"/>
    <cellStyle name="EYSubTotal 6 3 3" xfId="1694" xr:uid="{0572F982-495F-404D-BD9D-1F51D8F97ED3}"/>
    <cellStyle name="EYSubTotal 6 3 3 2" xfId="1695" xr:uid="{98E4E948-3D85-4C56-BF74-C6B371099F3B}"/>
    <cellStyle name="EYSubTotal 6 3 4" xfId="1696" xr:uid="{A4F5F805-82AA-4F43-8891-58CB0DDE8AF5}"/>
    <cellStyle name="EYSubTotal 6 3 5" xfId="1697" xr:uid="{BB6E568C-68B4-4E1D-87BC-2974F08DC27C}"/>
    <cellStyle name="EYSubTotal 6 3 6" xfId="1698" xr:uid="{787AA2CD-3AA2-495F-B2FF-B5BFED2980F8}"/>
    <cellStyle name="EYSubTotal 6 3 7" xfId="1699" xr:uid="{CA44FD1D-1596-4AA6-8A4C-FB33A8B5E7B2}"/>
    <cellStyle name="EYSubTotal 6 4" xfId="1700" xr:uid="{5B4615F5-1418-40C9-98DD-480752DBDAC6}"/>
    <cellStyle name="EYSubTotal 6 4 2" xfId="1701" xr:uid="{FB8E869A-D7A3-4EEE-BF60-0026F9A0A9A2}"/>
    <cellStyle name="EYSubTotal 6 4 2 2" xfId="1702" xr:uid="{96EF4138-94A5-472C-9B5E-CD4066866AD0}"/>
    <cellStyle name="EYSubTotal 6 4 2 3" xfId="1703" xr:uid="{CEBAB68A-6662-412F-8CCC-BF0F35263C4A}"/>
    <cellStyle name="EYSubTotal 6 4 2 4" xfId="1704" xr:uid="{AB27DBD3-3B6C-4C97-AC99-B1E1A1BE5899}"/>
    <cellStyle name="EYSubTotal 6 4 2 5" xfId="1705" xr:uid="{360FBC37-432B-4483-A242-FA182924488E}"/>
    <cellStyle name="EYSubTotal 6 4 2 6" xfId="1706" xr:uid="{F04D596B-BC03-4F86-9390-EB6B6540060C}"/>
    <cellStyle name="EYSubTotal 6 4 3" xfId="1707" xr:uid="{870A563D-6237-4068-AFB4-7BA9FBA026F4}"/>
    <cellStyle name="EYSubTotal 6 4 3 2" xfId="1708" xr:uid="{69241C31-752F-43BF-A31E-6EF7440B3F65}"/>
    <cellStyle name="EYSubTotal 6 4 4" xfId="1709" xr:uid="{B3AC474F-B473-4DED-AD52-FCC1C6DAB1D8}"/>
    <cellStyle name="EYSubTotal 6 4 5" xfId="1710" xr:uid="{5C0DA7D4-59F2-44BE-A650-DA13297450E4}"/>
    <cellStyle name="EYSubTotal 6 4 6" xfId="1711" xr:uid="{60F37A5F-BB2E-4410-838A-BD774FA24329}"/>
    <cellStyle name="EYSubTotal 6 4 7" xfId="1712" xr:uid="{15069995-1464-4C31-9999-130AAC4244A4}"/>
    <cellStyle name="EYSubTotal 6 5" xfId="1713" xr:uid="{6304D7AE-46FC-4E01-ADD1-738552660EE5}"/>
    <cellStyle name="EYSubTotal 6 5 2" xfId="1714" xr:uid="{9E84B71F-7A0E-4D6B-92BF-60A1ED2EA003}"/>
    <cellStyle name="EYSubTotal 6 5 2 2" xfId="1715" xr:uid="{CCAF0B40-483F-491B-A7FD-27B3377D6A97}"/>
    <cellStyle name="EYSubTotal 6 5 2 3" xfId="1716" xr:uid="{D13416DC-12CB-4E42-9FCB-33B7CC133C4B}"/>
    <cellStyle name="EYSubTotal 6 5 2 4" xfId="1717" xr:uid="{2892B0EC-5660-4C63-8109-3CD9B72DABC5}"/>
    <cellStyle name="EYSubTotal 6 5 2 5" xfId="1718" xr:uid="{FB004515-FBC9-4F12-95EB-49893FE11954}"/>
    <cellStyle name="EYSubTotal 6 5 2 6" xfId="1719" xr:uid="{F48A9848-D44C-4F80-B608-0CD87760DE00}"/>
    <cellStyle name="EYSubTotal 6 5 3" xfId="1720" xr:uid="{297CE0A7-802D-4D56-B642-4202D4B0DBD8}"/>
    <cellStyle name="EYSubTotal 6 5 3 2" xfId="1721" xr:uid="{BB9489E7-48B0-4220-BB92-7E772E2E8BEA}"/>
    <cellStyle name="EYSubTotal 6 5 4" xfId="1722" xr:uid="{C7447913-B5C1-44D7-92B1-596D9B510000}"/>
    <cellStyle name="EYSubTotal 6 5 5" xfId="1723" xr:uid="{E5AF6984-4F0E-46B4-8546-FA66E5E1F4C8}"/>
    <cellStyle name="EYSubTotal 6 5 6" xfId="1724" xr:uid="{A674207E-E23A-47DF-89C2-38D855A41647}"/>
    <cellStyle name="EYSubTotal 6 5 7" xfId="1725" xr:uid="{DF6D007C-4D08-4F69-B30D-3CFE284C63C8}"/>
    <cellStyle name="EYSubTotal 6 6" xfId="1726" xr:uid="{CEBD6FED-C6E0-4B8B-BD4B-0C5145207115}"/>
    <cellStyle name="EYSubTotal 6 6 2" xfId="1727" xr:uid="{B75B0FE9-DA04-4BF3-AFBD-CFE869B9E9C3}"/>
    <cellStyle name="EYSubTotal 6 6 2 2" xfId="1728" xr:uid="{F355973B-D370-4AB0-8C71-55CDF37E276A}"/>
    <cellStyle name="EYSubTotal 6 6 2 3" xfId="1729" xr:uid="{C13A1510-5E3F-477A-AA23-78CF972149E1}"/>
    <cellStyle name="EYSubTotal 6 6 2 4" xfId="1730" xr:uid="{E2F577C3-6B9C-4282-89DA-3B37925FECB9}"/>
    <cellStyle name="EYSubTotal 6 6 2 5" xfId="1731" xr:uid="{8610EAAA-B3F8-4572-ADF5-654F2E7BC35F}"/>
    <cellStyle name="EYSubTotal 6 6 2 6" xfId="1732" xr:uid="{E54619AA-D32B-45DB-AD2B-480726CD2B07}"/>
    <cellStyle name="EYSubTotal 6 6 3" xfId="1733" xr:uid="{EEBC00A1-5A48-42A1-B840-4B558387ADB0}"/>
    <cellStyle name="EYSubTotal 6 6 3 2" xfId="1734" xr:uid="{1720C410-9243-4E03-926B-EDBB7B2469A1}"/>
    <cellStyle name="EYSubTotal 6 6 4" xfId="1735" xr:uid="{7C413E53-797E-4674-A32C-1BFEB632664C}"/>
    <cellStyle name="EYSubTotal 6 6 5" xfId="1736" xr:uid="{84674B99-EFC1-4CE0-95BA-197A8B462FAD}"/>
    <cellStyle name="EYSubTotal 6 6 6" xfId="1737" xr:uid="{F4A3D570-72EF-46E4-9945-79DFDC59C83D}"/>
    <cellStyle name="EYSubTotal 6 6 7" xfId="1738" xr:uid="{E98B6EC5-16BD-4900-9F3B-4C33D7F20C0C}"/>
    <cellStyle name="EYSubTotal 6 7" xfId="1739" xr:uid="{3FBFABBB-D8F0-4592-B104-ED64A49F997C}"/>
    <cellStyle name="EYSubTotal 6 7 2" xfId="1740" xr:uid="{A2C38C94-31DA-4806-B4B9-9A7FF85AC38F}"/>
    <cellStyle name="EYSubTotal 6 7 2 2" xfId="1741" xr:uid="{F76DC0CE-12C5-45F7-904A-183356E5E29F}"/>
    <cellStyle name="EYSubTotal 6 7 2 3" xfId="1742" xr:uid="{D1C2F070-7400-4D45-90D1-9A17C890EFA1}"/>
    <cellStyle name="EYSubTotal 6 7 2 4" xfId="1743" xr:uid="{0037C595-8216-4692-AE8D-B2A210FD70E9}"/>
    <cellStyle name="EYSubTotal 6 7 2 5" xfId="1744" xr:uid="{25EE8FDE-F2DD-4085-8CCB-9932417E9EF0}"/>
    <cellStyle name="EYSubTotal 6 7 2 6" xfId="1745" xr:uid="{9B8318FE-DEF6-4469-987B-10E9FF04D3A6}"/>
    <cellStyle name="EYSubTotal 6 7 3" xfId="1746" xr:uid="{44FC42C7-D111-4F8D-BE0A-ADBE4879F99E}"/>
    <cellStyle name="EYSubTotal 6 7 3 2" xfId="1747" xr:uid="{4A3C7BE4-CDD3-42F0-A905-9F8B9C7592EE}"/>
    <cellStyle name="EYSubTotal 6 7 4" xfId="1748" xr:uid="{17406C1A-580B-4099-9FEE-1A1CFD972F15}"/>
    <cellStyle name="EYSubTotal 6 7 5" xfId="1749" xr:uid="{8E39B6A7-51B0-4B54-8000-00FA616654EF}"/>
    <cellStyle name="EYSubTotal 6 7 6" xfId="1750" xr:uid="{6D3E7861-42BB-4269-B2B4-39F768723526}"/>
    <cellStyle name="EYSubTotal 6 7 7" xfId="1751" xr:uid="{3DCB059A-A455-470E-99C8-5B159C971546}"/>
    <cellStyle name="EYSubTotal 6 8" xfId="1752" xr:uid="{6D2C7111-C661-4FAE-926D-50152F4C0F80}"/>
    <cellStyle name="EYSubTotal 6 8 2" xfId="1753" xr:uid="{F3CE70A9-A52F-4330-AE5C-89708A20FF1E}"/>
    <cellStyle name="EYSubTotal 6 8 2 2" xfId="1754" xr:uid="{AD9711E2-4E5B-47BF-AADC-415EA6B7B3AC}"/>
    <cellStyle name="EYSubTotal 6 8 2 3" xfId="1755" xr:uid="{1C374FE5-3207-4723-8A04-8E9C65E58A00}"/>
    <cellStyle name="EYSubTotal 6 8 2 4" xfId="1756" xr:uid="{B8BC8DE4-C13E-4E24-B929-50A37DD89414}"/>
    <cellStyle name="EYSubTotal 6 8 2 5" xfId="1757" xr:uid="{7BBB9077-81C0-4C73-88AC-BCFF5B1C664A}"/>
    <cellStyle name="EYSubTotal 6 8 2 6" xfId="1758" xr:uid="{D9C0A380-49F4-45F6-8797-0FCB5798A4F9}"/>
    <cellStyle name="EYSubTotal 6 8 3" xfId="1759" xr:uid="{64E25746-FBD9-41D6-9C83-4EE131964A3E}"/>
    <cellStyle name="EYSubTotal 6 8 3 2" xfId="1760" xr:uid="{62A3C67A-92B2-4D68-B8AE-AB1AB8F8CDE9}"/>
    <cellStyle name="EYSubTotal 6 8 4" xfId="1761" xr:uid="{D40E26B9-A11E-44B7-8BD1-7E81CEBA8C02}"/>
    <cellStyle name="EYSubTotal 6 8 5" xfId="1762" xr:uid="{A6B7C4CD-8162-4C8E-AEE2-1426EB495D66}"/>
    <cellStyle name="EYSubTotal 6 8 6" xfId="1763" xr:uid="{14E06515-B330-46B8-94C0-C507842D34EA}"/>
    <cellStyle name="EYSubTotal 6 8 7" xfId="1764" xr:uid="{3B15B6C4-0DA0-4FEB-BBEC-BFF0173D04D3}"/>
    <cellStyle name="EYSubTotal 6 9" xfId="1765" xr:uid="{1705F8B1-5EE9-4A4D-A89A-A5086B1CE06D}"/>
    <cellStyle name="EYSubTotal 6 9 2" xfId="1766" xr:uid="{65974B55-6246-4456-9A8C-7C3C7DF1A9C1}"/>
    <cellStyle name="EYSubTotal 6 9 3" xfId="1767" xr:uid="{340983B2-7990-44E4-A078-036ADA810BEE}"/>
    <cellStyle name="EYSubTotal 6 9 4" xfId="1768" xr:uid="{C7637B3D-C65D-4EDD-A262-D7EF483EE279}"/>
    <cellStyle name="EYSubTotal 6 9 5" xfId="1769" xr:uid="{A6FD5EFB-C132-41B3-8E20-638B33B773C0}"/>
    <cellStyle name="EYSubTotal 6 9 6" xfId="1770" xr:uid="{9D59271A-8E34-4E19-90B0-9EC6B10D765D}"/>
    <cellStyle name="EYSubTotal 6_Subsidy" xfId="1771" xr:uid="{957424F1-B7C1-4C9A-87D0-80296ED5C724}"/>
    <cellStyle name="EYSubTotal 7" xfId="1772" xr:uid="{5F33DAF1-D794-45D2-BC86-171CA0FAA2F2}"/>
    <cellStyle name="EYSubTotal 7 2" xfId="1773" xr:uid="{1F23AE43-70A6-4EED-8041-65272DB3FE95}"/>
    <cellStyle name="EYSubTotal 7 2 2" xfId="1774" xr:uid="{BF9653FF-27A2-4374-A81B-E1AB0E1C521F}"/>
    <cellStyle name="EYSubTotal 7 2 2 2" xfId="1775" xr:uid="{A915522E-620B-4E8D-960A-6D7F7CF1DFF9}"/>
    <cellStyle name="EYSubTotal 7 2 2 3" xfId="1776" xr:uid="{D622C55F-63DE-4DB6-83A6-24E4F25BC516}"/>
    <cellStyle name="EYSubTotal 7 2 2 4" xfId="1777" xr:uid="{F319D0E3-76AB-43A8-9BEC-B729E8A16B61}"/>
    <cellStyle name="EYSubTotal 7 2 2 5" xfId="1778" xr:uid="{689B1D26-E004-41E6-9746-A609DD80CD65}"/>
    <cellStyle name="EYSubTotal 7 2 2 6" xfId="1779" xr:uid="{D5C539D7-91B3-4D57-B8CB-22158E93B699}"/>
    <cellStyle name="EYSubTotal 7 2 3" xfId="1780" xr:uid="{8A7CB4B5-310C-4A42-AA22-5CBB8F494FFB}"/>
    <cellStyle name="EYSubTotal 7 2 3 2" xfId="1781" xr:uid="{413EDECF-3262-433F-B561-73F509614636}"/>
    <cellStyle name="EYSubTotal 7 2 4" xfId="1782" xr:uid="{BE50BBD3-B634-4078-943B-49D46F36953A}"/>
    <cellStyle name="EYSubTotal 7 2 5" xfId="1783" xr:uid="{3EC61747-6E67-4B95-9CB6-960649915DD4}"/>
    <cellStyle name="EYSubTotal 7 2 6" xfId="1784" xr:uid="{EEFD34D6-AC4E-4483-B994-6459F085040E}"/>
    <cellStyle name="EYSubTotal 7 2 7" xfId="1785" xr:uid="{F5A9B9A5-1CDC-4104-AF89-6975868323D6}"/>
    <cellStyle name="EYSubTotal 7 3" xfId="1786" xr:uid="{04E5C8B8-AD55-4853-A2AB-363C8C2568AD}"/>
    <cellStyle name="EYSubTotal 7 3 2" xfId="1787" xr:uid="{D38D4592-0928-4BB7-A3FE-290F5792E514}"/>
    <cellStyle name="EYSubTotal 7 3 3" xfId="1788" xr:uid="{14415C6E-611C-49CA-8A78-C6567A6A5CC2}"/>
    <cellStyle name="EYSubTotal 7 3 4" xfId="1789" xr:uid="{9D384781-D648-49D7-ABBB-DAD418572D27}"/>
    <cellStyle name="EYSubTotal 7 3 5" xfId="1790" xr:uid="{07C2295D-186D-458B-B52D-330D158F43CD}"/>
    <cellStyle name="EYSubTotal 7 3 6" xfId="1791" xr:uid="{4E5FB8A7-9EBB-4CD5-9617-AD14D8BECCEA}"/>
    <cellStyle name="EYSubTotal 7 4" xfId="1792" xr:uid="{4245751C-4D95-46B4-BE00-F0B9150D99E3}"/>
    <cellStyle name="EYSubTotal 7 4 2" xfId="1793" xr:uid="{E304C61C-6378-4AB9-AC03-076283BF6CFA}"/>
    <cellStyle name="EYSubTotal 7 5" xfId="1794" xr:uid="{C0CCA7FC-5424-4C30-BF6A-D5CF026949D2}"/>
    <cellStyle name="EYSubTotal 7 6" xfId="1795" xr:uid="{7934ADF4-62D4-427A-A83D-F062963087EB}"/>
    <cellStyle name="EYSubTotal 7 7" xfId="1796" xr:uid="{5EA478DF-5E11-4B55-83AB-C20E7ACF1E1C}"/>
    <cellStyle name="EYSubTotal 7 8" xfId="1797" xr:uid="{3ADF3159-386E-41B6-8CD3-9FFF154249ED}"/>
    <cellStyle name="EYSubTotal 7_Subsidy" xfId="1798" xr:uid="{71AD1AE9-B1C7-45CD-B495-8F6FF5983CCB}"/>
    <cellStyle name="EYSubTotal 8" xfId="1799" xr:uid="{52C22BDD-1A67-4FA5-8B70-523E9128C993}"/>
    <cellStyle name="EYSubTotal 8 2" xfId="1800" xr:uid="{D9A4B2B3-3151-4F36-81C1-3F4B1EF8B61A}"/>
    <cellStyle name="EYSubTotal 8 2 2" xfId="1801" xr:uid="{E3D4FF8B-9207-4699-9914-C0BCD737C909}"/>
    <cellStyle name="EYSubTotal 8 2 3" xfId="1802" xr:uid="{7062F926-A701-41EB-9088-D1114CF88D13}"/>
    <cellStyle name="EYSubTotal 8 2 4" xfId="1803" xr:uid="{70103117-0E95-4454-AB43-1555152ADD4D}"/>
    <cellStyle name="EYSubTotal 8 2 5" xfId="1804" xr:uid="{234CA160-F95E-481B-85AA-015D178A2E5F}"/>
    <cellStyle name="EYSubTotal 8 2 6" xfId="1805" xr:uid="{35ECD1D5-940B-4918-A59B-791B61B0042C}"/>
    <cellStyle name="EYSubTotal 8 3" xfId="1806" xr:uid="{098ADE60-74E9-48C3-9BDA-ACB53AD72357}"/>
    <cellStyle name="EYSubTotal 8 3 2" xfId="1807" xr:uid="{FC873782-4AD9-45E9-80FE-ABE07D6E84DD}"/>
    <cellStyle name="EYSubTotal 8 4" xfId="1808" xr:uid="{83B5C415-7E03-4FA5-A2A7-75FDEA23BD89}"/>
    <cellStyle name="EYSubTotal 8 5" xfId="1809" xr:uid="{091A3DE4-F83E-4381-A829-64E91DBEEB50}"/>
    <cellStyle name="EYSubTotal 8 6" xfId="1810" xr:uid="{C2F3349A-E8A6-4F3D-8AA9-99F1EE14B6E5}"/>
    <cellStyle name="EYSubTotal 8 7" xfId="1811" xr:uid="{36813503-FE05-495A-90EE-D3836992A487}"/>
    <cellStyle name="EYSubTotal 9" xfId="1812" xr:uid="{3BF3DEC0-3C3D-4E80-B37C-7B0D165E3039}"/>
    <cellStyle name="EYSubTotal 9 2" xfId="1813" xr:uid="{1DD6EB40-8F59-4375-A266-2773BE944FA5}"/>
    <cellStyle name="EYSubTotal 9 2 2" xfId="1814" xr:uid="{3AF46418-6999-48A5-BAEA-1D4298736645}"/>
    <cellStyle name="EYSubTotal 9 2 3" xfId="1815" xr:uid="{ECFEF615-E1AE-4FAD-854E-B82154F2AFBD}"/>
    <cellStyle name="EYSubTotal 9 2 4" xfId="1816" xr:uid="{E23F1382-99F9-4FBC-85E2-76DF7CF29C8C}"/>
    <cellStyle name="EYSubTotal 9 2 5" xfId="1817" xr:uid="{6A444283-02E8-4B0A-9307-5526C53F7221}"/>
    <cellStyle name="EYSubTotal 9 2 6" xfId="1818" xr:uid="{B0D5D3D7-5EC0-47CD-AA87-F820BE3C173A}"/>
    <cellStyle name="EYSubTotal 9 3" xfId="1819" xr:uid="{6111DD9F-A1EE-435F-840A-55110D4F4B28}"/>
    <cellStyle name="EYSubTotal 9 3 2" xfId="1820" xr:uid="{D50FD5A4-4AE8-484C-A562-AA99627E26B7}"/>
    <cellStyle name="EYSubTotal 9 4" xfId="1821" xr:uid="{97A7AD1E-E45E-4E22-B52A-9B65D6B89FAB}"/>
    <cellStyle name="EYSubTotal 9 5" xfId="1822" xr:uid="{7A7C9A4B-0F61-45FB-A1E3-312718B25B52}"/>
    <cellStyle name="EYSubTotal 9 6" xfId="1823" xr:uid="{E4DF868C-0A53-4E5D-BB0D-624D96E5257D}"/>
    <cellStyle name="EYSubTotal 9 7" xfId="1824" xr:uid="{C61ED609-7098-402E-B514-DD507A200A1A}"/>
    <cellStyle name="EYSubTotal_Calculations" xfId="1825" xr:uid="{283CD2F1-EAA8-4E17-8F46-FCEB77D3EECB}"/>
    <cellStyle name="EYTotal" xfId="1826" xr:uid="{9EC3F34E-0069-4BF4-B96D-F978CE688A25}"/>
    <cellStyle name="EYTotal 10" xfId="1827" xr:uid="{3018376F-C793-424E-A91F-C1F6D7F4A196}"/>
    <cellStyle name="EYTotal 10 2" xfId="1828" xr:uid="{53E4C34E-DF2C-45BE-8CE1-0B9BAF8D1473}"/>
    <cellStyle name="EYTotal 10 2 2" xfId="1829" xr:uid="{D5553334-5780-4F85-B1CB-3C27D2AF352B}"/>
    <cellStyle name="EYTotal 10 2 3" xfId="1830" xr:uid="{C65F4025-C09B-40D5-86CD-379F2BFDEC30}"/>
    <cellStyle name="EYTotal 10 2 4" xfId="1831" xr:uid="{F57D7DCC-A35E-4F19-8050-551E894EC358}"/>
    <cellStyle name="EYTotal 10 2 5" xfId="1832" xr:uid="{861F1DDC-5D3E-48C7-8330-199727581683}"/>
    <cellStyle name="EYTotal 10 3" xfId="1833" xr:uid="{D6626F32-C772-4065-AB8F-EA52380160F7}"/>
    <cellStyle name="EYTotal 10 3 2" xfId="1834" xr:uid="{BF0CDB74-1A42-41B8-8702-DC4C19C23C16}"/>
    <cellStyle name="EYTotal 10 4" xfId="1835" xr:uid="{723B787F-73E4-44C1-A156-560CBA181A20}"/>
    <cellStyle name="EYTotal 10 5" xfId="1836" xr:uid="{D75C98E7-791F-4FC5-B7B8-B561232296A2}"/>
    <cellStyle name="EYTotal 10 6" xfId="1837" xr:uid="{E443AEAE-F211-486D-B8E1-6F02392C8735}"/>
    <cellStyle name="EYTotal 11" xfId="1838" xr:uid="{B1DB8251-F99E-4774-9E51-3DADCFA7DE9E}"/>
    <cellStyle name="EYTotal 11 2" xfId="1839" xr:uid="{915B09DF-CC7A-44F6-BE5B-7000838F0BA5}"/>
    <cellStyle name="EYTotal 11 2 2" xfId="1840" xr:uid="{6FCFB459-122A-47E8-8932-5821B650F468}"/>
    <cellStyle name="EYTotal 11 2 3" xfId="1841" xr:uid="{A39A8641-CE83-4408-BBE1-F42A0294D3B3}"/>
    <cellStyle name="EYTotal 11 2 4" xfId="1842" xr:uid="{12D15570-C10F-47FA-A1EA-C2FA13A99CE8}"/>
    <cellStyle name="EYTotal 11 2 5" xfId="1843" xr:uid="{5F807409-8B49-4D32-B485-62CDB8771B44}"/>
    <cellStyle name="EYTotal 11 3" xfId="1844" xr:uid="{85EEBC15-154B-4D48-BA9A-E692CA6C8B8F}"/>
    <cellStyle name="EYTotal 11 3 2" xfId="1845" xr:uid="{75305575-6F1A-4D6C-A8D6-4CB5CAE9E1A8}"/>
    <cellStyle name="EYTotal 11 4" xfId="1846" xr:uid="{F5EA1E9B-39F1-4FD0-AFBD-44296D10D5B8}"/>
    <cellStyle name="EYTotal 11 5" xfId="1847" xr:uid="{F604007C-4C6A-4ED6-8564-B7EDBF1E8F0B}"/>
    <cellStyle name="EYTotal 11 6" xfId="1848" xr:uid="{8717EED4-ED72-4D44-BA84-FAB6AE0AB608}"/>
    <cellStyle name="EYTotal 12" xfId="1849" xr:uid="{9F5C33E0-CD75-4F3E-B526-897F41C5DE03}"/>
    <cellStyle name="EYTotal 12 2" xfId="1850" xr:uid="{955C5860-AE0B-4EF2-8280-A5F4D35777B9}"/>
    <cellStyle name="EYTotal 12 2 2" xfId="1851" xr:uid="{67DF62B8-88F4-490C-B9C6-B93EF8A23B41}"/>
    <cellStyle name="EYTotal 12 2 3" xfId="1852" xr:uid="{E692F8F3-3DFF-416C-AEAC-21E585A60F30}"/>
    <cellStyle name="EYTotal 12 2 4" xfId="1853" xr:uid="{E57198CC-A14E-4C23-9686-94DE668F05E1}"/>
    <cellStyle name="EYTotal 12 2 5" xfId="1854" xr:uid="{4DF9ACC4-43BB-4E4A-9504-706D26A68422}"/>
    <cellStyle name="EYTotal 12 3" xfId="1855" xr:uid="{319CCE46-D082-43E2-B8A9-08C2871E617B}"/>
    <cellStyle name="EYTotal 12 3 2" xfId="1856" xr:uid="{DBFC8BAB-BC24-4DFF-AA14-1AC3B9A66269}"/>
    <cellStyle name="EYTotal 12 4" xfId="1857" xr:uid="{993AE835-27F3-452E-87C0-1CECDBC93699}"/>
    <cellStyle name="EYTotal 12 5" xfId="1858" xr:uid="{DE0B2974-C6C9-4BCF-88E4-1BC91EF4D79A}"/>
    <cellStyle name="EYTotal 12 6" xfId="1859" xr:uid="{727032DD-F959-4AF6-A023-E87340AB5719}"/>
    <cellStyle name="EYTotal 13" xfId="1860" xr:uid="{3BE319AF-1776-4207-9E85-896D2C05A0F1}"/>
    <cellStyle name="EYTotal 13 2" xfId="1861" xr:uid="{4E2B2118-E78F-4140-87EE-397BC3A4BF59}"/>
    <cellStyle name="EYTotal 13 2 2" xfId="1862" xr:uid="{112D826C-4622-4E0C-A912-9C5B41AAC43A}"/>
    <cellStyle name="EYTotal 13 2 3" xfId="1863" xr:uid="{284B124B-7938-472F-8844-CE6070D916EF}"/>
    <cellStyle name="EYTotal 13 2 4" xfId="1864" xr:uid="{624699D7-5AF2-4777-A6D3-7C9757A22C80}"/>
    <cellStyle name="EYTotal 13 2 5" xfId="1865" xr:uid="{FF1124FD-A475-46DC-9FAE-72AB4A6903DB}"/>
    <cellStyle name="EYTotal 13 3" xfId="1866" xr:uid="{BA96F6CF-6D57-4793-B347-3F757C5779BF}"/>
    <cellStyle name="EYTotal 13 3 2" xfId="1867" xr:uid="{15BA83B5-AA05-4B96-AA74-0DDBD4DBC741}"/>
    <cellStyle name="EYTotal 13 4" xfId="1868" xr:uid="{F1C7C2E4-4CF8-4EBF-BAC6-4AF463547BD8}"/>
    <cellStyle name="EYTotal 13 5" xfId="1869" xr:uid="{0979CF80-A171-402C-903A-F0989D1C9E4B}"/>
    <cellStyle name="EYTotal 13 6" xfId="1870" xr:uid="{D419B088-17F2-45BF-AC3E-0E5EAB0D0924}"/>
    <cellStyle name="EYTotal 14" xfId="1871" xr:uid="{58A7DF2D-9013-4C76-9B68-A2A939293285}"/>
    <cellStyle name="EYTotal 14 2" xfId="1872" xr:uid="{253E7C46-00D6-4C34-AEC7-EE13B40F9F95}"/>
    <cellStyle name="EYTotal 14 3" xfId="1873" xr:uid="{F41CE432-54CD-42B3-9D4A-BC7F40F1D283}"/>
    <cellStyle name="EYTotal 14 4" xfId="1874" xr:uid="{4EFDFE07-D0FE-4584-96B4-985E39BDDEEB}"/>
    <cellStyle name="EYTotal 14 5" xfId="1875" xr:uid="{B39AE540-BB1A-436E-94D2-52CE27DF63C7}"/>
    <cellStyle name="EYTotal 15" xfId="1876" xr:uid="{D4A1078E-0C45-4F34-A91E-540C4689174E}"/>
    <cellStyle name="EYTotal 15 2" xfId="1877" xr:uid="{EDB2F755-A0CF-4B08-9A1C-67518304A042}"/>
    <cellStyle name="EYTotal 16" xfId="1878" xr:uid="{58B5C5FC-6F09-4400-BCF5-3BFC6998A5C8}"/>
    <cellStyle name="EYTotal 17" xfId="1879" xr:uid="{8CD87A45-0DC5-40B4-87D6-2C8C02C47DBE}"/>
    <cellStyle name="EYTotal 18" xfId="1880" xr:uid="{3B3FECAB-91DF-4F8C-A381-0797CDA6E0F4}"/>
    <cellStyle name="EYTotal 19" xfId="1881" xr:uid="{33DC1D7A-1EEF-45F6-9545-C0C741D0CEA5}"/>
    <cellStyle name="EYTotal 2" xfId="1882" xr:uid="{7BF94681-5551-4BAE-9B78-B94D9B9B53A3}"/>
    <cellStyle name="EYTotal 2 10" xfId="1883" xr:uid="{D3AF297E-701A-4BAB-B5F0-B9E6A73169CA}"/>
    <cellStyle name="EYTotal 2 10 2" xfId="1884" xr:uid="{79E3D9A7-71FE-47E2-A722-37F1A15BF26B}"/>
    <cellStyle name="EYTotal 2 10 2 2" xfId="1885" xr:uid="{47F1B99B-3E2C-417E-AB3B-685C96E202AD}"/>
    <cellStyle name="EYTotal 2 10 2 3" xfId="1886" xr:uid="{931750EC-0198-4F9C-B1A6-6D7FC6930529}"/>
    <cellStyle name="EYTotal 2 10 2 4" xfId="1887" xr:uid="{CFEED84B-0928-46A1-AE3F-F0FBD88E44AA}"/>
    <cellStyle name="EYTotal 2 10 2 5" xfId="1888" xr:uid="{58D5A7DD-CB3C-48E8-996D-F72E9BC30C13}"/>
    <cellStyle name="EYTotal 2 10 3" xfId="1889" xr:uid="{974AA965-FD2B-49E5-B0AB-38F3F885E0F9}"/>
    <cellStyle name="EYTotal 2 10 3 2" xfId="1890" xr:uid="{3623A41B-A813-471B-A340-669D0D467334}"/>
    <cellStyle name="EYTotal 2 10 4" xfId="1891" xr:uid="{06DE6E2A-DA2B-4BE5-99D1-EF90A9C6D23F}"/>
    <cellStyle name="EYTotal 2 10 5" xfId="1892" xr:uid="{40CB0FF3-342E-4889-B46D-C854E6C20D43}"/>
    <cellStyle name="EYTotal 2 10 6" xfId="1893" xr:uid="{700125D4-ADDE-4B79-9155-0A7028FD31BD}"/>
    <cellStyle name="EYTotal 2 11" xfId="1894" xr:uid="{DE291C18-4178-485C-81B1-6F094FCCC219}"/>
    <cellStyle name="EYTotal 2 11 2" xfId="1895" xr:uid="{B95C179D-B380-43F2-872D-BC7122EA58B2}"/>
    <cellStyle name="EYTotal 2 11 2 2" xfId="1896" xr:uid="{F2EE8F3A-53CD-4AAE-9CD4-4D938D6314D4}"/>
    <cellStyle name="EYTotal 2 11 2 3" xfId="1897" xr:uid="{5E9E58BC-BD79-4ED1-96E2-B50DCB742B48}"/>
    <cellStyle name="EYTotal 2 11 2 4" xfId="1898" xr:uid="{784A13A8-ADC6-40A6-903E-CD5EF096C63C}"/>
    <cellStyle name="EYTotal 2 11 2 5" xfId="1899" xr:uid="{DDE6A490-6DEE-4BB7-AF63-6EE44DF5C483}"/>
    <cellStyle name="EYTotal 2 11 3" xfId="1900" xr:uid="{F1B5C2A2-8C88-413C-939E-2BB197DC4601}"/>
    <cellStyle name="EYTotal 2 11 3 2" xfId="1901" xr:uid="{6255F60B-3BCD-40AF-92E1-DEC57C34A15F}"/>
    <cellStyle name="EYTotal 2 11 4" xfId="1902" xr:uid="{A53A3AA7-645B-47B9-B746-B3CC8A07888F}"/>
    <cellStyle name="EYTotal 2 11 5" xfId="1903" xr:uid="{40D670A1-6187-47B5-9362-BFC5A61FB4D9}"/>
    <cellStyle name="EYTotal 2 11 6" xfId="1904" xr:uid="{38EF3C8C-9E69-4A62-A73B-34E85AA67D01}"/>
    <cellStyle name="EYTotal 2 12" xfId="1905" xr:uid="{10A0CA5A-D961-45BA-8D4D-095C718CFAE1}"/>
    <cellStyle name="EYTotal 2 12 2" xfId="1906" xr:uid="{4D64D5DF-775B-4FB1-93CF-A0AE21F2B38F}"/>
    <cellStyle name="EYTotal 2 12 2 2" xfId="1907" xr:uid="{3230473E-B101-4CE3-BBBD-A1687CFDD55A}"/>
    <cellStyle name="EYTotal 2 12 2 3" xfId="1908" xr:uid="{B07E5222-E270-4FED-B2E3-2801A6E07EE2}"/>
    <cellStyle name="EYTotal 2 12 2 4" xfId="1909" xr:uid="{9912B38B-F017-4B76-80E6-D06A119DE06B}"/>
    <cellStyle name="EYTotal 2 12 2 5" xfId="1910" xr:uid="{B094EBBB-10C9-485E-B95D-0EDB92DF68BF}"/>
    <cellStyle name="EYTotal 2 12 3" xfId="1911" xr:uid="{6930F5B4-8E9E-4A66-B324-CEF3AD490ECC}"/>
    <cellStyle name="EYTotal 2 12 3 2" xfId="1912" xr:uid="{6E457DA7-9926-426E-B989-2F7B42F9E6A7}"/>
    <cellStyle name="EYTotal 2 12 4" xfId="1913" xr:uid="{1282F449-8601-4CD8-8AEA-0CCBF4E072CF}"/>
    <cellStyle name="EYTotal 2 12 5" xfId="1914" xr:uid="{114878F9-422F-4E95-A834-E01932340C8B}"/>
    <cellStyle name="EYTotal 2 12 6" xfId="1915" xr:uid="{7C63E924-621D-4D63-9518-12ACA65DE3DA}"/>
    <cellStyle name="EYTotal 2 13" xfId="1916" xr:uid="{23A79D46-3034-49AC-8E6C-AA7D4CDC1867}"/>
    <cellStyle name="EYTotal 2 13 2" xfId="1917" xr:uid="{C8D0DAFF-972A-4031-B2EF-373C6CC4924C}"/>
    <cellStyle name="EYTotal 2 13 3" xfId="1918" xr:uid="{AA74221F-54D5-47C9-AF97-0FE983F00FAB}"/>
    <cellStyle name="EYTotal 2 13 4" xfId="1919" xr:uid="{E20A00E4-CFB4-4993-AE6B-F0C4DDC5C6DC}"/>
    <cellStyle name="EYTotal 2 13 5" xfId="1920" xr:uid="{5A69BAF0-7491-4031-A3B0-CBD9632F935D}"/>
    <cellStyle name="EYTotal 2 14" xfId="1921" xr:uid="{BDC85DD4-D38A-4F93-B86D-D2BBB27A6DDF}"/>
    <cellStyle name="EYTotal 2 14 2" xfId="1922" xr:uid="{C273767A-1B01-4DB1-B949-B39A30B98F72}"/>
    <cellStyle name="EYTotal 2 15" xfId="1923" xr:uid="{DB8D261B-2532-4E97-B4E3-4B30A10EAFCD}"/>
    <cellStyle name="EYTotal 2 16" xfId="1924" xr:uid="{CD8DEEC5-6B45-4092-9333-CA5F4BE2313D}"/>
    <cellStyle name="EYTotal 2 17" xfId="1925" xr:uid="{69CB1B53-D79F-4702-BD12-937F9001145D}"/>
    <cellStyle name="EYTotal 2 18" xfId="1926" xr:uid="{14AD2065-DC76-4267-BA6F-3B55DC04AF2A}"/>
    <cellStyle name="EYTotal 2 2" xfId="1927" xr:uid="{3AB53E78-6823-4513-90BF-CBCA53ADDC74}"/>
    <cellStyle name="EYTotal 2 2 10" xfId="1928" xr:uid="{40107277-0341-415E-98A4-A9BC6AC98C8D}"/>
    <cellStyle name="EYTotal 2 2 10 2" xfId="1929" xr:uid="{5486B333-08BD-4705-9057-DDC60A59F264}"/>
    <cellStyle name="EYTotal 2 2 11" xfId="1930" xr:uid="{881BCBDF-3EE2-4A42-BEBD-FD1FBBF38048}"/>
    <cellStyle name="EYTotal 2 2 12" xfId="1931" xr:uid="{DF5FD3CB-AB79-47AE-889B-5CCCE6EBD5FC}"/>
    <cellStyle name="EYTotal 2 2 13" xfId="1932" xr:uid="{15904DC4-327C-4C20-A1A3-0F7F42E03E7C}"/>
    <cellStyle name="EYTotal 2 2 2" xfId="1933" xr:uid="{2F7E5CD2-5D4A-4228-9AD0-D38FCF90F7A8}"/>
    <cellStyle name="EYTotal 2 2 2 2" xfId="1934" xr:uid="{13210F85-4164-423D-B0E4-7F0E1FFA7CAA}"/>
    <cellStyle name="EYTotal 2 2 2 2 2" xfId="1935" xr:uid="{7CB2E327-23E4-4D32-80B2-BFF302342CD7}"/>
    <cellStyle name="EYTotal 2 2 2 2 2 2" xfId="1936" xr:uid="{575BF2ED-C7FE-45FE-9E88-5A074C6A80ED}"/>
    <cellStyle name="EYTotal 2 2 2 2 2 3" xfId="1937" xr:uid="{DD1B5CD9-09FF-4BE3-A6C2-15F561A6DD3D}"/>
    <cellStyle name="EYTotal 2 2 2 2 2 4" xfId="1938" xr:uid="{9B9BF799-A6AC-4BB6-8C06-1B2D8F26DB62}"/>
    <cellStyle name="EYTotal 2 2 2 2 2 5" xfId="1939" xr:uid="{20322A8F-6C65-477B-BF6A-DF7E3E0FF58E}"/>
    <cellStyle name="EYTotal 2 2 2 2 3" xfId="1940" xr:uid="{1AB00C19-67DD-45AF-A7D4-30DB52D37AD5}"/>
    <cellStyle name="EYTotal 2 2 2 2 3 2" xfId="1941" xr:uid="{33ADD9B7-B0E3-4E29-A168-8C1198679E36}"/>
    <cellStyle name="EYTotal 2 2 2 2 4" xfId="1942" xr:uid="{7EF8AB34-5B57-45C4-9D09-84A1A419F8CB}"/>
    <cellStyle name="EYTotal 2 2 2 2 5" xfId="1943" xr:uid="{9C6E6C29-C67C-4CC7-A867-7CA532472898}"/>
    <cellStyle name="EYTotal 2 2 2 2 6" xfId="1944" xr:uid="{A84FC07F-717A-4904-98FF-6A4F48FABF78}"/>
    <cellStyle name="EYTotal 2 2 2 3" xfId="1945" xr:uid="{0FF559A4-C25F-4773-BE2D-D19337DE0CBC}"/>
    <cellStyle name="EYTotal 2 2 2 3 2" xfId="1946" xr:uid="{095DE1A8-223D-4ADF-B8CF-1570DBF8D6C0}"/>
    <cellStyle name="EYTotal 2 2 2 3 3" xfId="1947" xr:uid="{D647F421-D750-46E9-9E89-A2A9B913FD6C}"/>
    <cellStyle name="EYTotal 2 2 2 3 4" xfId="1948" xr:uid="{82208282-77AC-49DD-BAE0-91250897874E}"/>
    <cellStyle name="EYTotal 2 2 2 3 5" xfId="1949" xr:uid="{01396202-0849-4996-9525-674DF0BBBE84}"/>
    <cellStyle name="EYTotal 2 2 2 4" xfId="1950" xr:uid="{0078EB95-D4C0-4FC5-AE7D-E7D63EC739EB}"/>
    <cellStyle name="EYTotal 2 2 2 4 2" xfId="1951" xr:uid="{5AEE4A79-FF53-4195-A9BE-0650E80CA036}"/>
    <cellStyle name="EYTotal 2 2 2 5" xfId="1952" xr:uid="{80AA8DD9-7CB2-4F71-9331-D14A1AE7D149}"/>
    <cellStyle name="EYTotal 2 2 2 6" xfId="1953" xr:uid="{D9EC9DD4-8067-4D5F-8BCF-D7D1381D1400}"/>
    <cellStyle name="EYTotal 2 2 2 7" xfId="1954" xr:uid="{84D946DB-C04B-46EF-A4F4-EDD51B16CA3A}"/>
    <cellStyle name="EYTotal 2 2 2_Subsidy" xfId="1955" xr:uid="{55B7C4A5-F4D1-4015-8D01-D2125EEDDD8E}"/>
    <cellStyle name="EYTotal 2 2 3" xfId="1956" xr:uid="{BE9CB0D2-5227-4038-8573-5EE6308BEF34}"/>
    <cellStyle name="EYTotal 2 2 3 2" xfId="1957" xr:uid="{06C39E67-14D8-46A5-A765-A9D0490D7F9E}"/>
    <cellStyle name="EYTotal 2 2 3 2 2" xfId="1958" xr:uid="{D88B391D-4A76-4115-8779-7C5C517D5823}"/>
    <cellStyle name="EYTotal 2 2 3 2 3" xfId="1959" xr:uid="{E5A39F7D-9539-4EAA-BE1E-835AE19B4B61}"/>
    <cellStyle name="EYTotal 2 2 3 2 4" xfId="1960" xr:uid="{95B5A92E-75D1-4982-BD73-0D1FAC68326F}"/>
    <cellStyle name="EYTotal 2 2 3 2 5" xfId="1961" xr:uid="{FDCF3721-1F26-49FA-B485-4FA361395A7B}"/>
    <cellStyle name="EYTotal 2 2 3 3" xfId="1962" xr:uid="{C79B9131-CD41-4C9B-8114-E194D76F08B0}"/>
    <cellStyle name="EYTotal 2 2 3 3 2" xfId="1963" xr:uid="{10294A0A-56AC-4566-86EB-7313B51C0725}"/>
    <cellStyle name="EYTotal 2 2 3 4" xfId="1964" xr:uid="{7628E979-FFE0-4413-B251-9EC5E3E5ED53}"/>
    <cellStyle name="EYTotal 2 2 3 5" xfId="1965" xr:uid="{3C1DDC70-5B58-4BF3-A966-D5DD61468C2D}"/>
    <cellStyle name="EYTotal 2 2 3 6" xfId="1966" xr:uid="{C532D6FA-BAC4-4865-ABB2-D9926F625943}"/>
    <cellStyle name="EYTotal 2 2 4" xfId="1967" xr:uid="{350775E1-FC3F-46BF-8790-E4DFEA886B69}"/>
    <cellStyle name="EYTotal 2 2 4 2" xfId="1968" xr:uid="{02EC11C6-95E7-4BB3-A28B-38380F9F5EC1}"/>
    <cellStyle name="EYTotal 2 2 4 2 2" xfId="1969" xr:uid="{5CD54DA1-E582-4F49-8435-C50E32F62E6F}"/>
    <cellStyle name="EYTotal 2 2 4 2 3" xfId="1970" xr:uid="{259C2B00-C7CE-4CAB-A957-33090D913D5E}"/>
    <cellStyle name="EYTotal 2 2 4 2 4" xfId="1971" xr:uid="{A45FDFD3-F966-40D5-82F2-353F6C58E79C}"/>
    <cellStyle name="EYTotal 2 2 4 2 5" xfId="1972" xr:uid="{E2ED241B-A89C-4E13-8EDC-CA50CD768C5A}"/>
    <cellStyle name="EYTotal 2 2 4 3" xfId="1973" xr:uid="{61312915-89A8-4BD2-B711-77E2C5621D84}"/>
    <cellStyle name="EYTotal 2 2 4 3 2" xfId="1974" xr:uid="{626A2ECB-064D-4A83-A0D3-01D6FE73E842}"/>
    <cellStyle name="EYTotal 2 2 4 4" xfId="1975" xr:uid="{7BC49CBC-CEFD-4C92-AC9E-39766159EB54}"/>
    <cellStyle name="EYTotal 2 2 4 5" xfId="1976" xr:uid="{E93B5960-94D8-447A-AC45-0BBEAB9AB193}"/>
    <cellStyle name="EYTotal 2 2 4 6" xfId="1977" xr:uid="{6169915B-B08C-4AE8-959E-760A0290D21D}"/>
    <cellStyle name="EYTotal 2 2 5" xfId="1978" xr:uid="{D457A629-B87B-4D7C-80A7-FC611F4217C0}"/>
    <cellStyle name="EYTotal 2 2 5 2" xfId="1979" xr:uid="{DBFFF9D8-C7E5-4A8C-9BB9-408A9135517F}"/>
    <cellStyle name="EYTotal 2 2 5 2 2" xfId="1980" xr:uid="{14E150CD-8A0C-4C58-9373-522159ADC75B}"/>
    <cellStyle name="EYTotal 2 2 5 2 3" xfId="1981" xr:uid="{87322D1D-989E-4AB9-B4DB-725F2660399D}"/>
    <cellStyle name="EYTotal 2 2 5 2 4" xfId="1982" xr:uid="{5E67BF56-9246-46D9-B4AE-FC74A72C75AB}"/>
    <cellStyle name="EYTotal 2 2 5 2 5" xfId="1983" xr:uid="{F93B1A63-B9C0-425F-93BC-E2ACFFE97051}"/>
    <cellStyle name="EYTotal 2 2 5 3" xfId="1984" xr:uid="{28B015D5-8CAB-4586-B5E1-4E260D7FD47E}"/>
    <cellStyle name="EYTotal 2 2 5 3 2" xfId="1985" xr:uid="{E75DCFEE-2695-4502-9707-4C5965AA3988}"/>
    <cellStyle name="EYTotal 2 2 5 4" xfId="1986" xr:uid="{57427747-DFA4-474E-8A5A-31DA08B65792}"/>
    <cellStyle name="EYTotal 2 2 5 5" xfId="1987" xr:uid="{822FDF42-BFE6-4BB1-A2A9-B1E5B4ABAF32}"/>
    <cellStyle name="EYTotal 2 2 5 6" xfId="1988" xr:uid="{824E9F62-EAE5-43E7-ADF5-D70A268B730A}"/>
    <cellStyle name="EYTotal 2 2 6" xfId="1989" xr:uid="{77245BD8-4971-45D5-953B-F59A5703F492}"/>
    <cellStyle name="EYTotal 2 2 6 2" xfId="1990" xr:uid="{1D58EF1A-3C6F-46FF-889C-57BE50AE5D38}"/>
    <cellStyle name="EYTotal 2 2 6 2 2" xfId="1991" xr:uid="{0C9715B5-0509-4FFF-B599-4E4D29B7A0AA}"/>
    <cellStyle name="EYTotal 2 2 6 2 3" xfId="1992" xr:uid="{3C56CD4B-84CC-47A9-825F-30C6C44CB698}"/>
    <cellStyle name="EYTotal 2 2 6 2 4" xfId="1993" xr:uid="{738E2988-2896-4226-84A3-B56C516874F0}"/>
    <cellStyle name="EYTotal 2 2 6 2 5" xfId="1994" xr:uid="{3C47AEB5-259C-4FA5-A608-B3B6AFED5B11}"/>
    <cellStyle name="EYTotal 2 2 6 3" xfId="1995" xr:uid="{A535BCC6-1917-4AF2-A58F-AB50C754E8AE}"/>
    <cellStyle name="EYTotal 2 2 6 3 2" xfId="1996" xr:uid="{AB22E3FC-DA2A-4E2E-A4A5-D70A683980B4}"/>
    <cellStyle name="EYTotal 2 2 6 4" xfId="1997" xr:uid="{3BAEB548-D469-4660-9498-AD90FB917584}"/>
    <cellStyle name="EYTotal 2 2 6 5" xfId="1998" xr:uid="{E49657C4-28BC-4191-9D92-AF67ACCE1C57}"/>
    <cellStyle name="EYTotal 2 2 6 6" xfId="1999" xr:uid="{1D2C0778-F982-404D-9927-A06D8B312625}"/>
    <cellStyle name="EYTotal 2 2 7" xfId="2000" xr:uid="{B2F60CDB-A849-48E3-8953-527D198F2041}"/>
    <cellStyle name="EYTotal 2 2 7 2" xfId="2001" xr:uid="{57C74294-D60D-42ED-A4EA-3756035F4967}"/>
    <cellStyle name="EYTotal 2 2 7 2 2" xfId="2002" xr:uid="{1E9412D6-EEE8-4F70-A633-36ADB3FDA3A4}"/>
    <cellStyle name="EYTotal 2 2 7 2 3" xfId="2003" xr:uid="{491206DF-B5F3-4278-BF8C-816555B20241}"/>
    <cellStyle name="EYTotal 2 2 7 2 4" xfId="2004" xr:uid="{6E7D81B2-2BD6-49B1-AF43-B066200A9F10}"/>
    <cellStyle name="EYTotal 2 2 7 2 5" xfId="2005" xr:uid="{0BA877B6-F049-4D74-9FD5-7F4AB6E50823}"/>
    <cellStyle name="EYTotal 2 2 7 3" xfId="2006" xr:uid="{E0EE8E22-3E04-4E71-B778-E2405E55C3F2}"/>
    <cellStyle name="EYTotal 2 2 7 3 2" xfId="2007" xr:uid="{285CF556-7A20-4C52-879D-F24EF9844308}"/>
    <cellStyle name="EYTotal 2 2 7 4" xfId="2008" xr:uid="{1EB8B55D-B08E-4121-A512-0A6617779667}"/>
    <cellStyle name="EYTotal 2 2 7 5" xfId="2009" xr:uid="{C12B6103-7FD6-4A95-A6E7-9C66C16C8885}"/>
    <cellStyle name="EYTotal 2 2 7 6" xfId="2010" xr:uid="{B913860D-8535-4086-AA70-849732820A5F}"/>
    <cellStyle name="EYTotal 2 2 8" xfId="2011" xr:uid="{EB4705F9-A7D2-4BA8-96B5-CFAC487D725E}"/>
    <cellStyle name="EYTotal 2 2 8 2" xfId="2012" xr:uid="{48EC28EA-8E46-45EF-985F-82ECEADE2636}"/>
    <cellStyle name="EYTotal 2 2 8 2 2" xfId="2013" xr:uid="{33E866D1-2F32-4A46-88A1-2CF97BF32AAD}"/>
    <cellStyle name="EYTotal 2 2 8 2 3" xfId="2014" xr:uid="{F0A4605A-F02B-42B4-B23E-C361354C808F}"/>
    <cellStyle name="EYTotal 2 2 8 2 4" xfId="2015" xr:uid="{C1106BAF-A028-4231-B24A-538F77A189EC}"/>
    <cellStyle name="EYTotal 2 2 8 2 5" xfId="2016" xr:uid="{6CE183DC-DB54-47D8-8148-3597B205F70A}"/>
    <cellStyle name="EYTotal 2 2 8 3" xfId="2017" xr:uid="{7BAFF8B3-E869-4973-8C6A-54172D9862F7}"/>
    <cellStyle name="EYTotal 2 2 8 3 2" xfId="2018" xr:uid="{2DA5421E-7A7F-43CA-8F24-31DFCA9BE8D3}"/>
    <cellStyle name="EYTotal 2 2 8 4" xfId="2019" xr:uid="{DF2E560E-AE3B-4162-9961-BD60CEAFBBB3}"/>
    <cellStyle name="EYTotal 2 2 8 5" xfId="2020" xr:uid="{6A9ACBCF-45D3-454D-8B8B-EB018430BCF8}"/>
    <cellStyle name="EYTotal 2 2 8 6" xfId="2021" xr:uid="{8424D73E-4C15-46D2-A313-F67857987130}"/>
    <cellStyle name="EYTotal 2 2 9" xfId="2022" xr:uid="{85B5EF59-06BA-4E4C-88C0-291DA0769609}"/>
    <cellStyle name="EYTotal 2 2 9 2" xfId="2023" xr:uid="{1C1727C8-E2F9-4B99-8430-4FF600579072}"/>
    <cellStyle name="EYTotal 2 2 9 3" xfId="2024" xr:uid="{EFBEE9D3-8D5C-41D1-A6A2-4132B41196FC}"/>
    <cellStyle name="EYTotal 2 2 9 4" xfId="2025" xr:uid="{F609E72A-E97F-40DB-93F2-0FE10341BA92}"/>
    <cellStyle name="EYTotal 2 2 9 5" xfId="2026" xr:uid="{F993990C-5E2C-42DE-9277-0E7B8941C45A}"/>
    <cellStyle name="EYTotal 2 2_Subsidy" xfId="2027" xr:uid="{70941388-3E4B-411C-930C-50EECB1380F2}"/>
    <cellStyle name="EYTotal 2 3" xfId="2028" xr:uid="{CAF43FCB-7DE5-4EA0-93E4-23B4DABA8246}"/>
    <cellStyle name="EYTotal 2 3 10" xfId="2029" xr:uid="{366881E9-A740-4817-9D57-0FF7B453B6A6}"/>
    <cellStyle name="EYTotal 2 3 10 2" xfId="2030" xr:uid="{F9CA210A-0703-4907-9654-39E03B48912F}"/>
    <cellStyle name="EYTotal 2 3 11" xfId="2031" xr:uid="{7D5E037F-79D5-401E-9C91-A288EB87ED22}"/>
    <cellStyle name="EYTotal 2 3 12" xfId="2032" xr:uid="{B8628A8A-D897-40B6-8D3E-46C1F078FCAD}"/>
    <cellStyle name="EYTotal 2 3 13" xfId="2033" xr:uid="{89EF1CDF-A819-48F0-B866-CFEAC4691C6F}"/>
    <cellStyle name="EYTotal 2 3 2" xfId="2034" xr:uid="{8F6BB57E-4C13-4961-9DE4-5813E7CD3377}"/>
    <cellStyle name="EYTotal 2 3 2 2" xfId="2035" xr:uid="{C813B5A4-714C-4F03-BCC1-60F1E007E4F2}"/>
    <cellStyle name="EYTotal 2 3 2 2 2" xfId="2036" xr:uid="{2690C00F-B6A9-41F4-98BF-661CEC3F829E}"/>
    <cellStyle name="EYTotal 2 3 2 2 2 2" xfId="2037" xr:uid="{A146356C-723E-43E1-BCFA-D6C3413C14D0}"/>
    <cellStyle name="EYTotal 2 3 2 2 2 3" xfId="2038" xr:uid="{16C6042A-3C81-4DF1-918F-2683992FE5DD}"/>
    <cellStyle name="EYTotal 2 3 2 2 2 4" xfId="2039" xr:uid="{89122903-05D0-45B5-B6D1-4EC34A72E7B6}"/>
    <cellStyle name="EYTotal 2 3 2 2 2 5" xfId="2040" xr:uid="{8CE08DDD-3BB8-406E-AF3E-1FF7834B5A5A}"/>
    <cellStyle name="EYTotal 2 3 2 2 3" xfId="2041" xr:uid="{8E041DFF-7C91-4A84-8AA3-120458D829E9}"/>
    <cellStyle name="EYTotal 2 3 2 2 3 2" xfId="2042" xr:uid="{9B2447A5-C82B-444B-9758-4299E7F45DB0}"/>
    <cellStyle name="EYTotal 2 3 2 2 4" xfId="2043" xr:uid="{2409AB63-AB4F-4054-A030-404CF3CA1BD8}"/>
    <cellStyle name="EYTotal 2 3 2 2 5" xfId="2044" xr:uid="{CFA78278-E03B-4119-9FB0-E5D2241BD343}"/>
    <cellStyle name="EYTotal 2 3 2 2 6" xfId="2045" xr:uid="{D0045C30-3BD2-4867-AF70-0FEE02889ED3}"/>
    <cellStyle name="EYTotal 2 3 2 3" xfId="2046" xr:uid="{7873BE09-4929-42C4-A506-B6CE4D76A357}"/>
    <cellStyle name="EYTotal 2 3 2 3 2" xfId="2047" xr:uid="{247C7F0B-6444-4A67-9FFD-917317778C04}"/>
    <cellStyle name="EYTotal 2 3 2 3 3" xfId="2048" xr:uid="{C9E6D102-B44C-4CF5-8D61-434331835AB3}"/>
    <cellStyle name="EYTotal 2 3 2 3 4" xfId="2049" xr:uid="{EC01F5CD-3575-4B9F-ABDE-B3A151ED2AB7}"/>
    <cellStyle name="EYTotal 2 3 2 3 5" xfId="2050" xr:uid="{8E9F2DD6-57A6-4A50-A353-198C65E3220D}"/>
    <cellStyle name="EYTotal 2 3 2 4" xfId="2051" xr:uid="{EDF36119-59C2-48B0-B100-56E88A3DB672}"/>
    <cellStyle name="EYTotal 2 3 2 4 2" xfId="2052" xr:uid="{A2C06C10-B4F7-4FF3-A0A9-539F412B0B40}"/>
    <cellStyle name="EYTotal 2 3 2 5" xfId="2053" xr:uid="{D79285DA-B294-4A63-98D6-17DC02DD23D5}"/>
    <cellStyle name="EYTotal 2 3 2 6" xfId="2054" xr:uid="{A05ED251-0C54-45E2-BBE1-7523E48D403A}"/>
    <cellStyle name="EYTotal 2 3 2 7" xfId="2055" xr:uid="{24EB79FA-75F9-44DE-8B8A-3063AC2810F5}"/>
    <cellStyle name="EYTotal 2 3 2_Subsidy" xfId="2056" xr:uid="{00E4DA17-BD07-42E5-B69B-B8626B805DF7}"/>
    <cellStyle name="EYTotal 2 3 3" xfId="2057" xr:uid="{6B3AD539-2E9F-46BE-9404-12DD109007FE}"/>
    <cellStyle name="EYTotal 2 3 3 2" xfId="2058" xr:uid="{862FD126-BEB9-4F7E-A19E-0A492F26253B}"/>
    <cellStyle name="EYTotal 2 3 3 2 2" xfId="2059" xr:uid="{1EAA48FE-4E18-477B-9DD5-7454EE5B7297}"/>
    <cellStyle name="EYTotal 2 3 3 2 3" xfId="2060" xr:uid="{3FF42A4D-BDA3-4E56-A97F-68C2735A2FB4}"/>
    <cellStyle name="EYTotal 2 3 3 2 4" xfId="2061" xr:uid="{0FCCD09A-67B3-4A31-9777-B58C8A7A88AE}"/>
    <cellStyle name="EYTotal 2 3 3 2 5" xfId="2062" xr:uid="{71551423-7B1E-4215-8447-EA611A1C1C0B}"/>
    <cellStyle name="EYTotal 2 3 3 3" xfId="2063" xr:uid="{CED6ABB8-A15A-4816-B182-BD5ADFAF505B}"/>
    <cellStyle name="EYTotal 2 3 3 3 2" xfId="2064" xr:uid="{EBF5951E-7E52-4E6E-85F2-6A3C1F02CABC}"/>
    <cellStyle name="EYTotal 2 3 3 4" xfId="2065" xr:uid="{7A5821FC-8E29-4478-A0D1-987695F58619}"/>
    <cellStyle name="EYTotal 2 3 3 5" xfId="2066" xr:uid="{8D1DB6AB-04D3-4150-A273-9C879FD691DA}"/>
    <cellStyle name="EYTotal 2 3 3 6" xfId="2067" xr:uid="{C6B1BAD2-4A1F-4665-8E64-09EA56F70EB5}"/>
    <cellStyle name="EYTotal 2 3 4" xfId="2068" xr:uid="{E4DD4B10-7FA1-4065-B536-D8E949BE7F5C}"/>
    <cellStyle name="EYTotal 2 3 4 2" xfId="2069" xr:uid="{FF635BAD-36FF-43DF-B742-DBA866036088}"/>
    <cellStyle name="EYTotal 2 3 4 2 2" xfId="2070" xr:uid="{A6997441-1967-43EB-8494-BAF206E21AC2}"/>
    <cellStyle name="EYTotal 2 3 4 2 3" xfId="2071" xr:uid="{77D1533F-4A0F-47FD-B746-E236D2922144}"/>
    <cellStyle name="EYTotal 2 3 4 2 4" xfId="2072" xr:uid="{B1DEFD23-E02C-4971-9498-A14227CB3536}"/>
    <cellStyle name="EYTotal 2 3 4 2 5" xfId="2073" xr:uid="{A80AA0B1-52D9-47E3-B366-FD61CA905293}"/>
    <cellStyle name="EYTotal 2 3 4 3" xfId="2074" xr:uid="{CC67714F-CD7F-4C40-ABF5-FCFC73BD307E}"/>
    <cellStyle name="EYTotal 2 3 4 3 2" xfId="2075" xr:uid="{3567D20D-E2D5-4C31-BACC-5EBDA498B639}"/>
    <cellStyle name="EYTotal 2 3 4 4" xfId="2076" xr:uid="{F869B7E6-778C-4EC6-9A49-80ACD6096527}"/>
    <cellStyle name="EYTotal 2 3 4 5" xfId="2077" xr:uid="{8B29FC1C-5440-400B-87E0-F87BA7085C4E}"/>
    <cellStyle name="EYTotal 2 3 4 6" xfId="2078" xr:uid="{2A01017E-C2F2-42B7-ABAC-F334E8D873E5}"/>
    <cellStyle name="EYTotal 2 3 5" xfId="2079" xr:uid="{5EF30053-5083-4F10-8BB1-5EB1879CDB33}"/>
    <cellStyle name="EYTotal 2 3 5 2" xfId="2080" xr:uid="{A2873CFD-D619-42F5-8F41-F43BE63C87AF}"/>
    <cellStyle name="EYTotal 2 3 5 2 2" xfId="2081" xr:uid="{DF801B86-C063-4D0D-A5A6-F5425011D707}"/>
    <cellStyle name="EYTotal 2 3 5 2 3" xfId="2082" xr:uid="{2B835A23-B26E-4C8B-BA22-7095E8641614}"/>
    <cellStyle name="EYTotal 2 3 5 2 4" xfId="2083" xr:uid="{586D99C2-76EF-4918-BE2A-B388A5D176BF}"/>
    <cellStyle name="EYTotal 2 3 5 2 5" xfId="2084" xr:uid="{560A2ED0-ABA6-46E5-B339-4AFAC9C83085}"/>
    <cellStyle name="EYTotal 2 3 5 3" xfId="2085" xr:uid="{A4F77449-31A5-4121-9B2E-699AE6EF4173}"/>
    <cellStyle name="EYTotal 2 3 5 3 2" xfId="2086" xr:uid="{CCCA70BE-5660-4CCF-AF27-1F5BD9554EE8}"/>
    <cellStyle name="EYTotal 2 3 5 4" xfId="2087" xr:uid="{08256A44-9405-45E4-8B40-878E11AB5678}"/>
    <cellStyle name="EYTotal 2 3 5 5" xfId="2088" xr:uid="{CD9EA532-EC75-43F0-9C8C-0599DD216E11}"/>
    <cellStyle name="EYTotal 2 3 5 6" xfId="2089" xr:uid="{840EF30B-4B94-41E8-A61A-C09896CCD28E}"/>
    <cellStyle name="EYTotal 2 3 6" xfId="2090" xr:uid="{01D7F185-0041-483F-905F-972651A536D5}"/>
    <cellStyle name="EYTotal 2 3 6 2" xfId="2091" xr:uid="{1504CAB7-3A9A-41D4-BEED-9049EC51CEAB}"/>
    <cellStyle name="EYTotal 2 3 6 2 2" xfId="2092" xr:uid="{EF20028B-88F0-4DA0-B56A-94AE9B526565}"/>
    <cellStyle name="EYTotal 2 3 6 2 3" xfId="2093" xr:uid="{0D617A60-7309-4610-B915-7AD554E189C2}"/>
    <cellStyle name="EYTotal 2 3 6 2 4" xfId="2094" xr:uid="{13F92D12-20ED-41CA-B233-C80DCF96676B}"/>
    <cellStyle name="EYTotal 2 3 6 2 5" xfId="2095" xr:uid="{358C19F0-BB6C-4496-8993-21559960ED9D}"/>
    <cellStyle name="EYTotal 2 3 6 3" xfId="2096" xr:uid="{DEC904C9-5223-4149-A1AA-1DF7D83F2A10}"/>
    <cellStyle name="EYTotal 2 3 6 3 2" xfId="2097" xr:uid="{E04B5F30-E2FA-404D-9C6E-1DA55E79E7DE}"/>
    <cellStyle name="EYTotal 2 3 6 4" xfId="2098" xr:uid="{5CDF45BB-984F-4AB3-B64E-E26214C18513}"/>
    <cellStyle name="EYTotal 2 3 6 5" xfId="2099" xr:uid="{26D780FB-8120-4620-B882-8D06D83AAB78}"/>
    <cellStyle name="EYTotal 2 3 6 6" xfId="2100" xr:uid="{DA56628B-3A39-4D50-B7B0-D7F8884A9432}"/>
    <cellStyle name="EYTotal 2 3 7" xfId="2101" xr:uid="{C7460F8B-40AE-48EA-9C72-FAB4EBD31DF9}"/>
    <cellStyle name="EYTotal 2 3 7 2" xfId="2102" xr:uid="{74F2FB7D-4B24-44AB-BD4C-26F16F7D3476}"/>
    <cellStyle name="EYTotal 2 3 7 2 2" xfId="2103" xr:uid="{1E6F2186-C837-428B-9EEF-B6D9D885880C}"/>
    <cellStyle name="EYTotal 2 3 7 2 3" xfId="2104" xr:uid="{73E89833-F135-4DDE-BCDB-A13CF8564793}"/>
    <cellStyle name="EYTotal 2 3 7 2 4" xfId="2105" xr:uid="{C023F9AB-12A4-4C57-A202-7DF5F337448C}"/>
    <cellStyle name="EYTotal 2 3 7 2 5" xfId="2106" xr:uid="{DA2C55E5-B361-4EA4-B30A-BA77D1C4469D}"/>
    <cellStyle name="EYTotal 2 3 7 3" xfId="2107" xr:uid="{E3E7949C-34CA-4AEE-9256-02A2FDFA50F7}"/>
    <cellStyle name="EYTotal 2 3 7 3 2" xfId="2108" xr:uid="{EA0A3B22-F437-48B2-9C91-E0A77DC6D520}"/>
    <cellStyle name="EYTotal 2 3 7 4" xfId="2109" xr:uid="{46563C3B-C758-4089-87B4-AF98722409C4}"/>
    <cellStyle name="EYTotal 2 3 7 5" xfId="2110" xr:uid="{9692D979-A53D-447E-AAB5-2C2C970516B3}"/>
    <cellStyle name="EYTotal 2 3 7 6" xfId="2111" xr:uid="{C9611AD4-372D-4F41-BDCC-8AEECD918F3D}"/>
    <cellStyle name="EYTotal 2 3 8" xfId="2112" xr:uid="{CE9BD580-8E5F-40AD-B048-42386F35DACE}"/>
    <cellStyle name="EYTotal 2 3 8 2" xfId="2113" xr:uid="{281EE186-0A85-445B-9650-42DB4B54F59A}"/>
    <cellStyle name="EYTotal 2 3 8 2 2" xfId="2114" xr:uid="{4F000F5B-27F2-42CD-8560-29CE3D5844F9}"/>
    <cellStyle name="EYTotal 2 3 8 2 3" xfId="2115" xr:uid="{64C7751D-F48D-492E-A3CA-622E8E26D628}"/>
    <cellStyle name="EYTotal 2 3 8 2 4" xfId="2116" xr:uid="{3786751D-0A7D-4C78-84F9-AB2F781C620D}"/>
    <cellStyle name="EYTotal 2 3 8 2 5" xfId="2117" xr:uid="{03E0A632-5D25-4C7F-8D4F-B95FA5193EDF}"/>
    <cellStyle name="EYTotal 2 3 8 3" xfId="2118" xr:uid="{FD5898AD-4F22-4478-9C67-7DCC20E8B2A7}"/>
    <cellStyle name="EYTotal 2 3 8 3 2" xfId="2119" xr:uid="{D764C150-C2D4-4973-AB07-DE9F6E718350}"/>
    <cellStyle name="EYTotal 2 3 8 4" xfId="2120" xr:uid="{E5781F3C-331C-4F2A-BAEE-FB23FE1C0B10}"/>
    <cellStyle name="EYTotal 2 3 8 5" xfId="2121" xr:uid="{1C9E0C5B-DE91-4162-A0B5-BBE2C9896BD0}"/>
    <cellStyle name="EYTotal 2 3 8 6" xfId="2122" xr:uid="{66E36F23-CDC9-47C2-A65A-0A157695D97A}"/>
    <cellStyle name="EYTotal 2 3 9" xfId="2123" xr:uid="{6913E3ED-040D-42C1-8D5A-ADFF820B7249}"/>
    <cellStyle name="EYTotal 2 3 9 2" xfId="2124" xr:uid="{6814FCD5-A538-46DA-A27E-BF0C893B67BF}"/>
    <cellStyle name="EYTotal 2 3 9 3" xfId="2125" xr:uid="{4C5FEFE2-457A-4E2E-A58B-6DCCBE6037DA}"/>
    <cellStyle name="EYTotal 2 3 9 4" xfId="2126" xr:uid="{36092EA5-C806-4528-8791-A28FC6ABE7E1}"/>
    <cellStyle name="EYTotal 2 3 9 5" xfId="2127" xr:uid="{C085617E-FB58-47E7-B7BC-590F74F2DAE0}"/>
    <cellStyle name="EYTotal 2 3_Subsidy" xfId="2128" xr:uid="{FAEBF58A-97C2-44B9-AABA-9EE712B7DE84}"/>
    <cellStyle name="EYTotal 2 4" xfId="2129" xr:uid="{B09D4E5D-6A74-4605-A500-17184023A635}"/>
    <cellStyle name="EYTotal 2 4 10" xfId="2130" xr:uid="{79AD9353-51ED-46E8-AB0D-0736D813E1A0}"/>
    <cellStyle name="EYTotal 2 4 10 2" xfId="2131" xr:uid="{2B2B4F04-C612-480F-9CD2-A2853316A7FF}"/>
    <cellStyle name="EYTotal 2 4 11" xfId="2132" xr:uid="{4306558A-9F3E-4E82-AA07-31AD3E532A91}"/>
    <cellStyle name="EYTotal 2 4 12" xfId="2133" xr:uid="{501E97CA-768C-42B2-A48C-3864E60B1C23}"/>
    <cellStyle name="EYTotal 2 4 13" xfId="2134" xr:uid="{1679B967-75EB-4DFA-AC5B-6106878E50F3}"/>
    <cellStyle name="EYTotal 2 4 2" xfId="2135" xr:uid="{809756BD-4E5F-45B0-A6CA-29487D550475}"/>
    <cellStyle name="EYTotal 2 4 2 2" xfId="2136" xr:uid="{F403A67F-0E09-4158-B2BF-B055A4BDBD85}"/>
    <cellStyle name="EYTotal 2 4 2 2 2" xfId="2137" xr:uid="{1EBE8F3C-9D57-41B8-BD9D-008392A1782E}"/>
    <cellStyle name="EYTotal 2 4 2 2 2 2" xfId="2138" xr:uid="{A666DC6E-DBD8-4174-B915-64B78A3AA586}"/>
    <cellStyle name="EYTotal 2 4 2 2 2 3" xfId="2139" xr:uid="{BDE6E737-86FA-4CCF-9648-D0FD50261F3E}"/>
    <cellStyle name="EYTotal 2 4 2 2 2 4" xfId="2140" xr:uid="{870BFC6E-2850-46B4-AF6D-8AD2EC74E1AB}"/>
    <cellStyle name="EYTotal 2 4 2 2 2 5" xfId="2141" xr:uid="{74982CBB-BD37-4BDE-99E4-E83BC798F11C}"/>
    <cellStyle name="EYTotal 2 4 2 2 3" xfId="2142" xr:uid="{7E058B24-59C2-456B-8487-65C183D818E8}"/>
    <cellStyle name="EYTotal 2 4 2 2 3 2" xfId="2143" xr:uid="{871EDFB0-BB43-487D-9C22-C1C20FDE2B56}"/>
    <cellStyle name="EYTotal 2 4 2 2 4" xfId="2144" xr:uid="{79A5E8B4-B1A7-49E3-89DD-196A3BD020FE}"/>
    <cellStyle name="EYTotal 2 4 2 2 5" xfId="2145" xr:uid="{07ABF212-70F0-4876-B5CB-9680D2C5AE66}"/>
    <cellStyle name="EYTotal 2 4 2 2 6" xfId="2146" xr:uid="{EB89DF17-1AB8-4C1E-AB8E-A3C6AD3C822A}"/>
    <cellStyle name="EYTotal 2 4 2 3" xfId="2147" xr:uid="{59F3ABA7-54BE-44A9-A35A-382C4A0B1912}"/>
    <cellStyle name="EYTotal 2 4 2 3 2" xfId="2148" xr:uid="{164C9097-7C52-46B8-BB16-85C53E68463F}"/>
    <cellStyle name="EYTotal 2 4 2 3 3" xfId="2149" xr:uid="{E73FF313-4F75-4ABA-8A12-8F7814156A10}"/>
    <cellStyle name="EYTotal 2 4 2 3 4" xfId="2150" xr:uid="{A6F2C4B6-FEA3-4BCA-957A-557ACFDABABE}"/>
    <cellStyle name="EYTotal 2 4 2 3 5" xfId="2151" xr:uid="{8C1DB864-30D6-4E87-B19A-EDC1F16A0550}"/>
    <cellStyle name="EYTotal 2 4 2 4" xfId="2152" xr:uid="{5CD7E0FC-1D38-41FB-89EA-3B317B59841A}"/>
    <cellStyle name="EYTotal 2 4 2 4 2" xfId="2153" xr:uid="{440FE058-A523-4FAB-ADDC-D322C870B664}"/>
    <cellStyle name="EYTotal 2 4 2 5" xfId="2154" xr:uid="{F1AE1D95-9B5F-48E8-A7A4-CAFE45F9BAB1}"/>
    <cellStyle name="EYTotal 2 4 2 6" xfId="2155" xr:uid="{3A002564-ED0A-424C-AF14-E8A530A2A392}"/>
    <cellStyle name="EYTotal 2 4 2 7" xfId="2156" xr:uid="{EEF96A37-A41D-4EE5-932D-5B3F46A97979}"/>
    <cellStyle name="EYTotal 2 4 2_Subsidy" xfId="2157" xr:uid="{6CEA5E65-326E-4B30-BD02-3A775FA24AC5}"/>
    <cellStyle name="EYTotal 2 4 3" xfId="2158" xr:uid="{470D5D5C-BA5D-4DAB-848C-046CAE6E5E25}"/>
    <cellStyle name="EYTotal 2 4 3 2" xfId="2159" xr:uid="{7B47500D-CE29-4194-9232-7223A8075D6B}"/>
    <cellStyle name="EYTotal 2 4 3 2 2" xfId="2160" xr:uid="{9FBC11B1-303F-4D15-B62A-2947EB87B2B7}"/>
    <cellStyle name="EYTotal 2 4 3 2 3" xfId="2161" xr:uid="{995485C9-8098-4BB1-BC94-4EA455C53BAA}"/>
    <cellStyle name="EYTotal 2 4 3 2 4" xfId="2162" xr:uid="{F0857F83-CD71-4426-823F-B191AD3F015B}"/>
    <cellStyle name="EYTotal 2 4 3 2 5" xfId="2163" xr:uid="{E130022F-0F61-4130-962F-466F22D07A79}"/>
    <cellStyle name="EYTotal 2 4 3 3" xfId="2164" xr:uid="{28AF5A31-3479-4905-AEB9-AD8B802CB2AD}"/>
    <cellStyle name="EYTotal 2 4 3 3 2" xfId="2165" xr:uid="{88770A8B-A3C8-4536-9BAA-3E40270BBD31}"/>
    <cellStyle name="EYTotal 2 4 3 4" xfId="2166" xr:uid="{1A202E67-D7B8-49A0-AF0F-7314930D1819}"/>
    <cellStyle name="EYTotal 2 4 3 5" xfId="2167" xr:uid="{F6F735CA-881D-45D2-9FC2-EA08DA0E59E5}"/>
    <cellStyle name="EYTotal 2 4 3 6" xfId="2168" xr:uid="{EF571499-43C4-4A9C-900C-53D6A9E7872B}"/>
    <cellStyle name="EYTotal 2 4 4" xfId="2169" xr:uid="{90AE952B-A30D-4BE7-8277-48263E0481A1}"/>
    <cellStyle name="EYTotal 2 4 4 2" xfId="2170" xr:uid="{FB8B6FCE-0AAD-4E60-AB6C-D04C569F0ED7}"/>
    <cellStyle name="EYTotal 2 4 4 2 2" xfId="2171" xr:uid="{FC057F69-F937-43BB-BAC9-3EEC2D5535AD}"/>
    <cellStyle name="EYTotal 2 4 4 2 3" xfId="2172" xr:uid="{04C09090-ED90-4B73-803D-44B192029169}"/>
    <cellStyle name="EYTotal 2 4 4 2 4" xfId="2173" xr:uid="{A34DF5B6-6851-43ED-97A6-62990C878B35}"/>
    <cellStyle name="EYTotal 2 4 4 2 5" xfId="2174" xr:uid="{B97E38E4-B159-4E46-8C91-D6CC772EF23E}"/>
    <cellStyle name="EYTotal 2 4 4 3" xfId="2175" xr:uid="{B88A415A-3E9A-4998-BB74-FAAE63049C9B}"/>
    <cellStyle name="EYTotal 2 4 4 3 2" xfId="2176" xr:uid="{66DADA01-9C95-4C33-A42C-CC680B82D325}"/>
    <cellStyle name="EYTotal 2 4 4 4" xfId="2177" xr:uid="{02ADBF07-0DC2-412D-8AD5-1756FDD1498E}"/>
    <cellStyle name="EYTotal 2 4 4 5" xfId="2178" xr:uid="{9DF918E9-B9F5-4DA0-9D97-66B3ECA7AF60}"/>
    <cellStyle name="EYTotal 2 4 4 6" xfId="2179" xr:uid="{67FC0E18-1995-4ED7-8AFE-E4D50F018931}"/>
    <cellStyle name="EYTotal 2 4 5" xfId="2180" xr:uid="{F24E08A5-00A6-4072-8F9A-C66BF9BB0771}"/>
    <cellStyle name="EYTotal 2 4 5 2" xfId="2181" xr:uid="{900E5235-7C76-4E1B-B457-C9F156949D0C}"/>
    <cellStyle name="EYTotal 2 4 5 2 2" xfId="2182" xr:uid="{35E14808-F679-4C48-BB7E-C6BA9C0D1C6C}"/>
    <cellStyle name="EYTotal 2 4 5 2 3" xfId="2183" xr:uid="{37513422-68E8-49B5-B14E-DCEFD5C690A6}"/>
    <cellStyle name="EYTotal 2 4 5 2 4" xfId="2184" xr:uid="{94BA5826-D86A-4ABA-B385-6AF600D57D0D}"/>
    <cellStyle name="EYTotal 2 4 5 2 5" xfId="2185" xr:uid="{C5DE3637-D513-4C30-9CA1-0C81575F862D}"/>
    <cellStyle name="EYTotal 2 4 5 3" xfId="2186" xr:uid="{BF9A3B56-BF4C-4F85-9C62-84B9D0565E8D}"/>
    <cellStyle name="EYTotal 2 4 5 3 2" xfId="2187" xr:uid="{D30AA434-6152-4176-8B53-EB6D5A936EB0}"/>
    <cellStyle name="EYTotal 2 4 5 4" xfId="2188" xr:uid="{039688AB-219B-4C8A-8955-CB55349C7ACD}"/>
    <cellStyle name="EYTotal 2 4 5 5" xfId="2189" xr:uid="{CD8E1F43-0637-45A6-B73A-52F2C53D92B8}"/>
    <cellStyle name="EYTotal 2 4 5 6" xfId="2190" xr:uid="{95199399-290E-4B30-909E-DDB2D37206BC}"/>
    <cellStyle name="EYTotal 2 4 6" xfId="2191" xr:uid="{9F558AE9-7C90-4968-A6B1-EA46362E3BFE}"/>
    <cellStyle name="EYTotal 2 4 6 2" xfId="2192" xr:uid="{8F731EBA-EBE2-412A-836F-4E990EEB7B95}"/>
    <cellStyle name="EYTotal 2 4 6 2 2" xfId="2193" xr:uid="{93FF8CD1-1276-4879-9606-6EC0923D7F22}"/>
    <cellStyle name="EYTotal 2 4 6 2 3" xfId="2194" xr:uid="{6FAAE394-BF0A-44DA-B3BB-E380DC481CD5}"/>
    <cellStyle name="EYTotal 2 4 6 2 4" xfId="2195" xr:uid="{56DCD982-1717-4B5B-952B-9F786E287D47}"/>
    <cellStyle name="EYTotal 2 4 6 2 5" xfId="2196" xr:uid="{A687F677-2938-4034-9AEA-8AB01353EF77}"/>
    <cellStyle name="EYTotal 2 4 6 3" xfId="2197" xr:uid="{03C2E0A0-2DAE-4EFF-8845-E2870E1CA761}"/>
    <cellStyle name="EYTotal 2 4 6 3 2" xfId="2198" xr:uid="{48378099-F064-45FE-B1B4-7FC29D565013}"/>
    <cellStyle name="EYTotal 2 4 6 4" xfId="2199" xr:uid="{23321243-B597-4950-A1DE-CEA67547CB0E}"/>
    <cellStyle name="EYTotal 2 4 6 5" xfId="2200" xr:uid="{74528EF6-7D95-4496-8B05-55D67D6990A5}"/>
    <cellStyle name="EYTotal 2 4 6 6" xfId="2201" xr:uid="{5BDA8FD2-0105-4880-9703-87014C4CDF44}"/>
    <cellStyle name="EYTotal 2 4 7" xfId="2202" xr:uid="{BD419142-61C4-417B-82C6-5C20CB8458BB}"/>
    <cellStyle name="EYTotal 2 4 7 2" xfId="2203" xr:uid="{3C12F14C-1528-46E6-ACE3-0CCE6A315B42}"/>
    <cellStyle name="EYTotal 2 4 7 2 2" xfId="2204" xr:uid="{19F1F3EA-797F-4A5B-8438-D82D5BE6C305}"/>
    <cellStyle name="EYTotal 2 4 7 2 3" xfId="2205" xr:uid="{807686BD-89D3-43E9-AD20-1837819E169C}"/>
    <cellStyle name="EYTotal 2 4 7 2 4" xfId="2206" xr:uid="{B1E6A918-947B-4ECF-B046-18C03B747DCF}"/>
    <cellStyle name="EYTotal 2 4 7 2 5" xfId="2207" xr:uid="{E7EBF1BF-6EAD-4EE4-B78F-9A9CD579DBFE}"/>
    <cellStyle name="EYTotal 2 4 7 3" xfId="2208" xr:uid="{92127D8F-5425-482A-88DB-71B768A8BB75}"/>
    <cellStyle name="EYTotal 2 4 7 3 2" xfId="2209" xr:uid="{03069D95-5056-471B-B691-D79A41E9CD2A}"/>
    <cellStyle name="EYTotal 2 4 7 4" xfId="2210" xr:uid="{5208CFFF-A913-4310-BA26-550D4E6B78A4}"/>
    <cellStyle name="EYTotal 2 4 7 5" xfId="2211" xr:uid="{6157B68D-FB3D-4C58-8E30-F7C3F0AD285D}"/>
    <cellStyle name="EYTotal 2 4 7 6" xfId="2212" xr:uid="{24694093-94E1-4080-B212-089BCF993393}"/>
    <cellStyle name="EYTotal 2 4 8" xfId="2213" xr:uid="{BEB4ECED-AF7C-4251-A6A4-5CEEECE5726E}"/>
    <cellStyle name="EYTotal 2 4 8 2" xfId="2214" xr:uid="{CC42205F-05EC-4A09-9F29-8FFE014D1239}"/>
    <cellStyle name="EYTotal 2 4 8 2 2" xfId="2215" xr:uid="{9CB37C3C-0312-4821-AD7F-364E8EE6D3F2}"/>
    <cellStyle name="EYTotal 2 4 8 2 3" xfId="2216" xr:uid="{32264A3C-0452-40D0-93F8-97CF5ACE5C7C}"/>
    <cellStyle name="EYTotal 2 4 8 2 4" xfId="2217" xr:uid="{73061EB6-10B2-41F3-9FB1-D8A4F6D5726A}"/>
    <cellStyle name="EYTotal 2 4 8 2 5" xfId="2218" xr:uid="{F3C78C55-F276-4975-A29F-08C94C956295}"/>
    <cellStyle name="EYTotal 2 4 8 3" xfId="2219" xr:uid="{63DCA5D9-9AFA-4EE1-A2C5-7F0A94C1ED95}"/>
    <cellStyle name="EYTotal 2 4 8 3 2" xfId="2220" xr:uid="{EE9CC4B3-77DB-412B-A255-3F944DBA2B2D}"/>
    <cellStyle name="EYTotal 2 4 8 4" xfId="2221" xr:uid="{BB87BB95-C94D-446D-A94F-12AD46A9AC88}"/>
    <cellStyle name="EYTotal 2 4 8 5" xfId="2222" xr:uid="{DC6507C6-E797-4093-88D8-7C26378CC10F}"/>
    <cellStyle name="EYTotal 2 4 8 6" xfId="2223" xr:uid="{92ABC158-4816-44EF-A877-CA70008EDB88}"/>
    <cellStyle name="EYTotal 2 4 9" xfId="2224" xr:uid="{9DF953EB-97F3-4078-A943-3037CEA55D09}"/>
    <cellStyle name="EYTotal 2 4 9 2" xfId="2225" xr:uid="{C5BB5AE0-FBFD-498C-AADB-BE219848BCD5}"/>
    <cellStyle name="EYTotal 2 4 9 3" xfId="2226" xr:uid="{40064458-53C6-44DE-A40E-DD6EBF8BFAE6}"/>
    <cellStyle name="EYTotal 2 4 9 4" xfId="2227" xr:uid="{D418FEFE-2A10-46F0-995F-A1523934D9FE}"/>
    <cellStyle name="EYTotal 2 4 9 5" xfId="2228" xr:uid="{3D817C6B-1927-4ABE-8FE5-63A463CB256D}"/>
    <cellStyle name="EYTotal 2 4_Subsidy" xfId="2229" xr:uid="{B49F3437-BA0B-4134-807C-0A20D7B36961}"/>
    <cellStyle name="EYTotal 2 5" xfId="2230" xr:uid="{CC8E18E2-F35C-4941-AEAD-2193A1D25F16}"/>
    <cellStyle name="EYTotal 2 5 10" xfId="2231" xr:uid="{4164A244-B1FA-493F-A96C-F7FC3E3BA165}"/>
    <cellStyle name="EYTotal 2 5 10 2" xfId="2232" xr:uid="{C1D0B657-F0A1-4BA3-8B4F-6F44C7DEBE97}"/>
    <cellStyle name="EYTotal 2 5 11" xfId="2233" xr:uid="{451A7BA7-583F-4E80-8DA0-F81076489519}"/>
    <cellStyle name="EYTotal 2 5 12" xfId="2234" xr:uid="{9AE8055A-7B39-467C-A4C6-714DA2A772DC}"/>
    <cellStyle name="EYTotal 2 5 13" xfId="2235" xr:uid="{18D5A6D0-63B4-48E2-9C85-FB8EA2E6CD1A}"/>
    <cellStyle name="EYTotal 2 5 2" xfId="2236" xr:uid="{DA179CD3-7481-41E0-8A80-95DB5BC42A0E}"/>
    <cellStyle name="EYTotal 2 5 2 2" xfId="2237" xr:uid="{4A51B390-6C0B-4E9F-A1A8-D69724DC9B19}"/>
    <cellStyle name="EYTotal 2 5 2 2 2" xfId="2238" xr:uid="{01521C6B-1D92-4A5E-8A9A-F12090B5667F}"/>
    <cellStyle name="EYTotal 2 5 2 2 2 2" xfId="2239" xr:uid="{CDA2CE53-4290-4EC7-BA64-B3850622E413}"/>
    <cellStyle name="EYTotal 2 5 2 2 2 3" xfId="2240" xr:uid="{6C96BCA5-B68C-4F63-9904-7FCF16B78032}"/>
    <cellStyle name="EYTotal 2 5 2 2 2 4" xfId="2241" xr:uid="{8CEB1DB4-52A1-45CB-A0AC-D5E5C78B7D28}"/>
    <cellStyle name="EYTotal 2 5 2 2 2 5" xfId="2242" xr:uid="{50CFCF6C-FE72-4A7E-80D8-FC78347F669A}"/>
    <cellStyle name="EYTotal 2 5 2 2 3" xfId="2243" xr:uid="{F97ABCFD-4FD4-423B-91FC-4D7CA2A70566}"/>
    <cellStyle name="EYTotal 2 5 2 2 3 2" xfId="2244" xr:uid="{9E2D8E0E-0954-4A56-B7A4-D82C8A8C59D8}"/>
    <cellStyle name="EYTotal 2 5 2 2 4" xfId="2245" xr:uid="{7567C98F-55FF-494D-9B3E-ADDB5CA8C8E1}"/>
    <cellStyle name="EYTotal 2 5 2 2 5" xfId="2246" xr:uid="{44DB791B-DCDA-465A-9BD7-EBDDF22FEE31}"/>
    <cellStyle name="EYTotal 2 5 2 2 6" xfId="2247" xr:uid="{8A5FBA10-A0E9-4D99-AC54-B89F1C59D3F9}"/>
    <cellStyle name="EYTotal 2 5 2 3" xfId="2248" xr:uid="{9B4F5674-0FC8-429A-81AE-BA62C1B7F7DE}"/>
    <cellStyle name="EYTotal 2 5 2 3 2" xfId="2249" xr:uid="{EBC614DE-CAA7-4A40-A26C-02F0ACA20FF5}"/>
    <cellStyle name="EYTotal 2 5 2 3 3" xfId="2250" xr:uid="{41DC0CA5-4512-468F-B508-1E4FF14A1217}"/>
    <cellStyle name="EYTotal 2 5 2 3 4" xfId="2251" xr:uid="{6C206AB2-DE23-4015-BCAE-4247A2B2DC55}"/>
    <cellStyle name="EYTotal 2 5 2 3 5" xfId="2252" xr:uid="{26A1D060-0A51-4D3A-BD1E-2A8E250BFA2A}"/>
    <cellStyle name="EYTotal 2 5 2 4" xfId="2253" xr:uid="{D1D6AEDA-1FE6-4464-B8C4-3E3A87B9171C}"/>
    <cellStyle name="EYTotal 2 5 2 4 2" xfId="2254" xr:uid="{F0527620-66A3-49A3-BEBE-7ECEFC85435B}"/>
    <cellStyle name="EYTotal 2 5 2 5" xfId="2255" xr:uid="{EBFF945B-B295-49B2-829C-C22447B1D86C}"/>
    <cellStyle name="EYTotal 2 5 2 6" xfId="2256" xr:uid="{F78C8D2F-6CC9-4F92-915B-366CC0E9E3E7}"/>
    <cellStyle name="EYTotal 2 5 2 7" xfId="2257" xr:uid="{474E7251-2F83-4AFD-9A55-D5E7C026D071}"/>
    <cellStyle name="EYTotal 2 5 2_Subsidy" xfId="2258" xr:uid="{8EAF028F-B7B3-46D9-84EF-1045773D9639}"/>
    <cellStyle name="EYTotal 2 5 3" xfId="2259" xr:uid="{43D011B9-3282-40ED-B7E9-FBBE40776C8E}"/>
    <cellStyle name="EYTotal 2 5 3 2" xfId="2260" xr:uid="{E0768A93-E5F6-4C1A-A494-AF19D9460A1A}"/>
    <cellStyle name="EYTotal 2 5 3 2 2" xfId="2261" xr:uid="{A8C0320D-27F6-4CD0-8898-119E26A44EC1}"/>
    <cellStyle name="EYTotal 2 5 3 2 3" xfId="2262" xr:uid="{A4C004D8-D422-4955-8A06-CC346E43851E}"/>
    <cellStyle name="EYTotal 2 5 3 2 4" xfId="2263" xr:uid="{C0C86586-1BEA-425B-9465-9DC395EE7701}"/>
    <cellStyle name="EYTotal 2 5 3 2 5" xfId="2264" xr:uid="{BCE0AF92-7963-41A6-B198-26B1F7CA73C7}"/>
    <cellStyle name="EYTotal 2 5 3 3" xfId="2265" xr:uid="{9CDAE6BB-08D6-446B-8178-BD6A831B8776}"/>
    <cellStyle name="EYTotal 2 5 3 3 2" xfId="2266" xr:uid="{89411699-46F8-4490-B756-DC8CE32C8A9B}"/>
    <cellStyle name="EYTotal 2 5 3 4" xfId="2267" xr:uid="{746DBAE7-5CBF-4879-A77D-DDAE63567B62}"/>
    <cellStyle name="EYTotal 2 5 3 5" xfId="2268" xr:uid="{BD6C3C28-ABC1-423A-ACC5-5F86809CA0FB}"/>
    <cellStyle name="EYTotal 2 5 3 6" xfId="2269" xr:uid="{1E56FCA4-2D92-4B7C-BEE7-D25B43345213}"/>
    <cellStyle name="EYTotal 2 5 4" xfId="2270" xr:uid="{71B3ABBE-D983-4E2B-B8EB-A01BB1C46C09}"/>
    <cellStyle name="EYTotal 2 5 4 2" xfId="2271" xr:uid="{79F11BBC-266C-4ABB-B20E-01E8C41CFEF6}"/>
    <cellStyle name="EYTotal 2 5 4 2 2" xfId="2272" xr:uid="{0676BD66-EF90-4220-BF5F-6CC139E4F9D4}"/>
    <cellStyle name="EYTotal 2 5 4 2 3" xfId="2273" xr:uid="{D3AB60E1-7E6C-4A79-980C-6CF35F8A1444}"/>
    <cellStyle name="EYTotal 2 5 4 2 4" xfId="2274" xr:uid="{8E60B2E9-798D-45AE-9CBB-C393CF3FF8B7}"/>
    <cellStyle name="EYTotal 2 5 4 2 5" xfId="2275" xr:uid="{33564DC3-FA09-4970-A294-D353C5FDC22E}"/>
    <cellStyle name="EYTotal 2 5 4 3" xfId="2276" xr:uid="{EC135639-A4D5-48EA-806D-BE0F1B7B9074}"/>
    <cellStyle name="EYTotal 2 5 4 3 2" xfId="2277" xr:uid="{B9315F97-6E56-440D-B70E-1508F1A669D4}"/>
    <cellStyle name="EYTotal 2 5 4 4" xfId="2278" xr:uid="{BFFE3FFB-46E4-4300-AD18-BBBEDF46D0F9}"/>
    <cellStyle name="EYTotal 2 5 4 5" xfId="2279" xr:uid="{1FA64B8A-C802-4602-91F1-097D046C14F2}"/>
    <cellStyle name="EYTotal 2 5 4 6" xfId="2280" xr:uid="{28800842-B819-40B0-9512-2600F215B1B8}"/>
    <cellStyle name="EYTotal 2 5 5" xfId="2281" xr:uid="{4CFCBB29-88CB-470D-BE30-42C57C257E38}"/>
    <cellStyle name="EYTotal 2 5 5 2" xfId="2282" xr:uid="{5E4F8E5F-64FA-4092-8432-64423605E4A0}"/>
    <cellStyle name="EYTotal 2 5 5 2 2" xfId="2283" xr:uid="{95251CF3-F96E-4BFC-9EFD-D68949DDD6C4}"/>
    <cellStyle name="EYTotal 2 5 5 2 3" xfId="2284" xr:uid="{B2F78996-DD59-4AD6-BCD2-F6A2D63BCE19}"/>
    <cellStyle name="EYTotal 2 5 5 2 4" xfId="2285" xr:uid="{9FA0DCA0-2D7F-4CF9-998F-BE0AEAB49DD2}"/>
    <cellStyle name="EYTotal 2 5 5 2 5" xfId="2286" xr:uid="{85AFD2DB-C7A1-43B6-AE88-E8B3B2A01A67}"/>
    <cellStyle name="EYTotal 2 5 5 3" xfId="2287" xr:uid="{E79D3FB0-36CE-443F-8C8A-174FD2D5B103}"/>
    <cellStyle name="EYTotal 2 5 5 3 2" xfId="2288" xr:uid="{5C553995-AD3A-432D-803E-61D71F59253C}"/>
    <cellStyle name="EYTotal 2 5 5 4" xfId="2289" xr:uid="{28E291D9-B6AC-4187-902A-25A4300FA1AC}"/>
    <cellStyle name="EYTotal 2 5 5 5" xfId="2290" xr:uid="{59557E9C-0B2B-47CD-9C2F-A0793941A028}"/>
    <cellStyle name="EYTotal 2 5 5 6" xfId="2291" xr:uid="{C646AB93-0371-45F3-87C5-03B89AEA914B}"/>
    <cellStyle name="EYTotal 2 5 6" xfId="2292" xr:uid="{95D0A94E-E0AF-47FE-B5A8-E12F9A1DFA99}"/>
    <cellStyle name="EYTotal 2 5 6 2" xfId="2293" xr:uid="{17E84CBA-B35F-4532-BA8E-FDDA6C411206}"/>
    <cellStyle name="EYTotal 2 5 6 2 2" xfId="2294" xr:uid="{2802B2EC-9DDF-4D25-976C-59C0697F952F}"/>
    <cellStyle name="EYTotal 2 5 6 2 3" xfId="2295" xr:uid="{4AE42B30-8757-4896-819C-F92F805CEE2F}"/>
    <cellStyle name="EYTotal 2 5 6 2 4" xfId="2296" xr:uid="{A6A1E625-0609-4674-B1B3-E9A8E980C117}"/>
    <cellStyle name="EYTotal 2 5 6 2 5" xfId="2297" xr:uid="{D0360CA1-2CC2-4743-8A19-8D3CB1522DC3}"/>
    <cellStyle name="EYTotal 2 5 6 3" xfId="2298" xr:uid="{063B3F8F-C3D0-4513-BF32-D0C5DF209CC1}"/>
    <cellStyle name="EYTotal 2 5 6 3 2" xfId="2299" xr:uid="{C2A604B4-EC96-43F5-98D9-1B2ACBD86780}"/>
    <cellStyle name="EYTotal 2 5 6 4" xfId="2300" xr:uid="{16585199-755B-457D-BDCD-988552466822}"/>
    <cellStyle name="EYTotal 2 5 6 5" xfId="2301" xr:uid="{7991E3AC-72FF-45C1-BD02-39211EC3A693}"/>
    <cellStyle name="EYTotal 2 5 6 6" xfId="2302" xr:uid="{D5FE601C-0180-4CC2-9FAA-E2397E4FF587}"/>
    <cellStyle name="EYTotal 2 5 7" xfId="2303" xr:uid="{9E2B7EB8-46CB-4256-9FE1-EF18B0D99085}"/>
    <cellStyle name="EYTotal 2 5 7 2" xfId="2304" xr:uid="{6F08D43B-2B00-4A6C-8618-7F8707809E20}"/>
    <cellStyle name="EYTotal 2 5 7 2 2" xfId="2305" xr:uid="{A8423529-E68B-4FFB-BBC5-178438825A00}"/>
    <cellStyle name="EYTotal 2 5 7 2 3" xfId="2306" xr:uid="{2253CD86-443D-47E8-9581-EBD1839559D8}"/>
    <cellStyle name="EYTotal 2 5 7 2 4" xfId="2307" xr:uid="{C108A355-62DE-486D-925E-6B46AE03EF8B}"/>
    <cellStyle name="EYTotal 2 5 7 2 5" xfId="2308" xr:uid="{F0BDF468-2B8B-4140-B5F6-77BDE8559A2E}"/>
    <cellStyle name="EYTotal 2 5 7 3" xfId="2309" xr:uid="{995F9D8A-61D7-432C-8F17-D339681A7D3E}"/>
    <cellStyle name="EYTotal 2 5 7 3 2" xfId="2310" xr:uid="{5CE3F1BE-7564-43FA-B7E4-BB78C0E15123}"/>
    <cellStyle name="EYTotal 2 5 7 4" xfId="2311" xr:uid="{1D2FFF7A-56FA-4479-AD4B-C8192146B5AF}"/>
    <cellStyle name="EYTotal 2 5 7 5" xfId="2312" xr:uid="{0932EF18-ED63-4930-8C39-FAD910783EC5}"/>
    <cellStyle name="EYTotal 2 5 7 6" xfId="2313" xr:uid="{CE45E4D1-D462-4649-86EF-52D97CE09885}"/>
    <cellStyle name="EYTotal 2 5 8" xfId="2314" xr:uid="{924403FB-C2B4-4D22-B0EE-EBFDF2E0AA22}"/>
    <cellStyle name="EYTotal 2 5 8 2" xfId="2315" xr:uid="{CFCA84B4-714A-4F06-B0C2-75A6ED3F5D14}"/>
    <cellStyle name="EYTotal 2 5 8 2 2" xfId="2316" xr:uid="{03FA3A8E-7F64-48DA-8EEC-8E6E984150CB}"/>
    <cellStyle name="EYTotal 2 5 8 2 3" xfId="2317" xr:uid="{4AFA4634-2A0F-4A93-90E2-72DB39040006}"/>
    <cellStyle name="EYTotal 2 5 8 2 4" xfId="2318" xr:uid="{8DDC154C-6362-4781-B2AE-43A7599BF877}"/>
    <cellStyle name="EYTotal 2 5 8 2 5" xfId="2319" xr:uid="{FAD295B9-A529-4716-B8EE-3C388ABF2E09}"/>
    <cellStyle name="EYTotal 2 5 8 3" xfId="2320" xr:uid="{79324222-8003-41D4-8B47-BF2E003564FA}"/>
    <cellStyle name="EYTotal 2 5 8 3 2" xfId="2321" xr:uid="{873D52B9-3E86-493A-88D3-065F0977F1C7}"/>
    <cellStyle name="EYTotal 2 5 8 4" xfId="2322" xr:uid="{4EBBB62E-9086-42DD-82F3-24205746EEEF}"/>
    <cellStyle name="EYTotal 2 5 8 5" xfId="2323" xr:uid="{2DF898D7-84F5-4EB0-8FE1-B6B75A8CA040}"/>
    <cellStyle name="EYTotal 2 5 8 6" xfId="2324" xr:uid="{BF668263-C8A9-4B50-AA36-8B546E0258F9}"/>
    <cellStyle name="EYTotal 2 5 9" xfId="2325" xr:uid="{C61A6C72-EEFC-4DB6-BF1F-0F00A9CEA9F5}"/>
    <cellStyle name="EYTotal 2 5 9 2" xfId="2326" xr:uid="{A9017455-0773-40B4-A722-3F0C1EF7AC01}"/>
    <cellStyle name="EYTotal 2 5 9 3" xfId="2327" xr:uid="{8ED27A48-639B-4E92-B76D-BCAD754CD0CF}"/>
    <cellStyle name="EYTotal 2 5 9 4" xfId="2328" xr:uid="{F38A3374-46DB-48EA-9D97-5FE689C2AA36}"/>
    <cellStyle name="EYTotal 2 5 9 5" xfId="2329" xr:uid="{5BF34D22-F949-40A8-ACEF-235617FF458F}"/>
    <cellStyle name="EYTotal 2 5_Subsidy" xfId="2330" xr:uid="{1BB6D203-23EB-4B08-B5AD-099B52E06806}"/>
    <cellStyle name="EYTotal 2 6" xfId="2331" xr:uid="{6D7C133C-F68F-4B4B-A56B-503EEDBB7A36}"/>
    <cellStyle name="EYTotal 2 6 2" xfId="2332" xr:uid="{88D1DF1E-E1F9-485A-A33A-FD747871D5F8}"/>
    <cellStyle name="EYTotal 2 6 2 2" xfId="2333" xr:uid="{C2073A63-D911-4FE3-BF15-8BE9B39357DC}"/>
    <cellStyle name="EYTotal 2 6 2 2 2" xfId="2334" xr:uid="{D238D7FD-E7D8-4541-B9D6-9E9363B90BCD}"/>
    <cellStyle name="EYTotal 2 6 2 2 3" xfId="2335" xr:uid="{141C679E-EAB6-4B6B-AFD6-39C603731543}"/>
    <cellStyle name="EYTotal 2 6 2 2 4" xfId="2336" xr:uid="{DE7B384B-6AE0-4CDE-8A17-8B4FF2CCA386}"/>
    <cellStyle name="EYTotal 2 6 2 2 5" xfId="2337" xr:uid="{659886C1-4B1C-4C3F-B60B-A14441B9C4DF}"/>
    <cellStyle name="EYTotal 2 6 2 3" xfId="2338" xr:uid="{21827688-A4D6-4127-A30A-11EB545F8BA1}"/>
    <cellStyle name="EYTotal 2 6 2 3 2" xfId="2339" xr:uid="{8E71D5AA-1AD2-45F6-AC12-D1D85E5700F5}"/>
    <cellStyle name="EYTotal 2 6 2 4" xfId="2340" xr:uid="{6000CE4E-A0A7-407E-B4A4-6C3D96F14558}"/>
    <cellStyle name="EYTotal 2 6 2 5" xfId="2341" xr:uid="{DFECBDFB-F046-478D-AFE3-2A05B3D11169}"/>
    <cellStyle name="EYTotal 2 6 2 6" xfId="2342" xr:uid="{91CAB764-911D-4314-AA56-1083DF907D9E}"/>
    <cellStyle name="EYTotal 2 6 3" xfId="2343" xr:uid="{42261091-2FF2-4ED2-9FB0-8491A5F824D0}"/>
    <cellStyle name="EYTotal 2 6 3 2" xfId="2344" xr:uid="{6BA588DB-D28A-436C-8B95-8F5CAFF5BCCB}"/>
    <cellStyle name="EYTotal 2 6 3 3" xfId="2345" xr:uid="{DFE3B3B4-B89A-4DDE-8E9D-ACB01638BC39}"/>
    <cellStyle name="EYTotal 2 6 3 4" xfId="2346" xr:uid="{9951533A-6E07-43A3-AA87-662DCCBD9760}"/>
    <cellStyle name="EYTotal 2 6 3 5" xfId="2347" xr:uid="{B8F20876-3061-43F6-9CFC-FF09F87ABD23}"/>
    <cellStyle name="EYTotal 2 6 4" xfId="2348" xr:uid="{FE39ADA8-BA1F-468D-ACEF-9683AE349155}"/>
    <cellStyle name="EYTotal 2 6 4 2" xfId="2349" xr:uid="{FC1FAACB-02D4-40AA-9E8B-343FE82F5587}"/>
    <cellStyle name="EYTotal 2 6 5" xfId="2350" xr:uid="{758AB78A-A78D-4828-A9B5-49DEED26CF57}"/>
    <cellStyle name="EYTotal 2 6 6" xfId="2351" xr:uid="{CB7C8A56-6094-4618-92AD-A54996DB8AFF}"/>
    <cellStyle name="EYTotal 2 6 7" xfId="2352" xr:uid="{9E1FAB77-2E35-4165-8E76-F4412B4D04C2}"/>
    <cellStyle name="EYTotal 2 6_Subsidy" xfId="2353" xr:uid="{8BBDDA10-A246-456D-99FB-D626D8E7A729}"/>
    <cellStyle name="EYTotal 2 7" xfId="2354" xr:uid="{14C81358-F3FF-4EB4-829B-5873C142ADD4}"/>
    <cellStyle name="EYTotal 2 7 2" xfId="2355" xr:uid="{B7EF4CAB-B0B4-4174-9698-AA439351243B}"/>
    <cellStyle name="EYTotal 2 7 2 2" xfId="2356" xr:uid="{AB652F41-DF9E-4773-8E51-75B3FFFF7915}"/>
    <cellStyle name="EYTotal 2 7 2 3" xfId="2357" xr:uid="{3D5D9009-247E-4509-8E76-12C6EF48ABBC}"/>
    <cellStyle name="EYTotal 2 7 2 4" xfId="2358" xr:uid="{0FAAF057-B0B5-44E3-9E06-15AA224F9386}"/>
    <cellStyle name="EYTotal 2 7 2 5" xfId="2359" xr:uid="{9506B0BE-C339-4CA4-9019-2068D845A900}"/>
    <cellStyle name="EYTotal 2 7 3" xfId="2360" xr:uid="{DB8A442D-51FC-4F5F-AD5D-F4B7F1EA7DCB}"/>
    <cellStyle name="EYTotal 2 7 3 2" xfId="2361" xr:uid="{3D7824AE-FB6F-461A-819F-94ABA0E75EC7}"/>
    <cellStyle name="EYTotal 2 7 4" xfId="2362" xr:uid="{ED97F1AA-D896-4A56-B9D9-1088ACF5DAE5}"/>
    <cellStyle name="EYTotal 2 7 5" xfId="2363" xr:uid="{DF702599-E0E0-4F1C-BEB8-27F6D4816EA8}"/>
    <cellStyle name="EYTotal 2 7 6" xfId="2364" xr:uid="{86228E19-D24F-4AEA-A7E6-C45B136E9844}"/>
    <cellStyle name="EYTotal 2 8" xfId="2365" xr:uid="{CD1D9434-D89F-44A4-9FDD-A9766F5292EC}"/>
    <cellStyle name="EYTotal 2 8 2" xfId="2366" xr:uid="{2B5E8DCE-B074-4CA7-94FD-C5AD8C424C96}"/>
    <cellStyle name="EYTotal 2 8 2 2" xfId="2367" xr:uid="{F4207F96-6C94-4AE8-B795-E219D45C16A4}"/>
    <cellStyle name="EYTotal 2 8 2 3" xfId="2368" xr:uid="{91CE85AE-17A4-499B-AB19-73EA48434D47}"/>
    <cellStyle name="EYTotal 2 8 2 4" xfId="2369" xr:uid="{F24875E0-9FCA-4A69-9523-31098A83B43F}"/>
    <cellStyle name="EYTotal 2 8 2 5" xfId="2370" xr:uid="{6F3A321C-6A8F-4854-982C-F9D7A3238525}"/>
    <cellStyle name="EYTotal 2 8 3" xfId="2371" xr:uid="{0573310F-5175-4211-8271-F40CE7307CFE}"/>
    <cellStyle name="EYTotal 2 8 3 2" xfId="2372" xr:uid="{FAD63006-AC13-401E-9964-2F8DE7C990CC}"/>
    <cellStyle name="EYTotal 2 8 4" xfId="2373" xr:uid="{B77EBA57-858A-4AAF-9820-F14620DDE7FE}"/>
    <cellStyle name="EYTotal 2 8 5" xfId="2374" xr:uid="{A7623247-B4BF-4AC3-9690-F186C5EAF3A0}"/>
    <cellStyle name="EYTotal 2 8 6" xfId="2375" xr:uid="{9FF7BE33-B43F-4FB7-AF4D-47528597542B}"/>
    <cellStyle name="EYTotal 2 9" xfId="2376" xr:uid="{7F37B76B-889B-4320-ADAC-713324983BEA}"/>
    <cellStyle name="EYTotal 2 9 2" xfId="2377" xr:uid="{97B78F7B-6D95-4E26-A02B-802086F8D6B6}"/>
    <cellStyle name="EYTotal 2 9 2 2" xfId="2378" xr:uid="{7B1CC637-44C0-4126-9BC5-E8CB028FC7DC}"/>
    <cellStyle name="EYTotal 2 9 2 3" xfId="2379" xr:uid="{2EE63248-E561-4484-98F1-4DA2B2715244}"/>
    <cellStyle name="EYTotal 2 9 2 4" xfId="2380" xr:uid="{35DC9105-7B57-4120-8C0C-973CCF75358C}"/>
    <cellStyle name="EYTotal 2 9 2 5" xfId="2381" xr:uid="{60CAC58B-66B1-4156-AE14-C0AC25CC16A6}"/>
    <cellStyle name="EYTotal 2 9 3" xfId="2382" xr:uid="{F54191CD-0FC8-4666-A5CD-DE5B327FF28C}"/>
    <cellStyle name="EYTotal 2 9 3 2" xfId="2383" xr:uid="{A35C5E53-6C96-431C-84FA-D71D2104A1FD}"/>
    <cellStyle name="EYTotal 2 9 4" xfId="2384" xr:uid="{3EAEF69F-2290-4807-A8D5-0A9B35C3FA7F}"/>
    <cellStyle name="EYTotal 2 9 5" xfId="2385" xr:uid="{E0691C2F-9D05-4F5C-9FE3-B6B383E32827}"/>
    <cellStyle name="EYTotal 2 9 6" xfId="2386" xr:uid="{5B13AA4F-96F0-4A81-B27E-76046F0CBDFB}"/>
    <cellStyle name="EYTotal 2_ST" xfId="2387" xr:uid="{EB1AA49A-4AAE-4ADA-A487-FC97F84311DB}"/>
    <cellStyle name="EYTotal 3" xfId="2388" xr:uid="{79512F9A-EA97-45DE-ACE8-8B23D48187EE}"/>
    <cellStyle name="EYTotal 3 10" xfId="2389" xr:uid="{FBB5ED7C-E1D0-4046-AA25-471CF3571EF0}"/>
    <cellStyle name="EYTotal 3 10 2" xfId="2390" xr:uid="{FACDB66C-5C48-461C-B3E0-8B25FB1E54FD}"/>
    <cellStyle name="EYTotal 3 11" xfId="2391" xr:uid="{AB351669-523C-46BF-9E27-8758BA2E2E80}"/>
    <cellStyle name="EYTotal 3 12" xfId="2392" xr:uid="{20F89266-9CF7-4167-835C-E8DD9C770EEB}"/>
    <cellStyle name="EYTotal 3 13" xfId="2393" xr:uid="{BCC6FF96-AE21-4326-8454-F4125B6939B6}"/>
    <cellStyle name="EYTotal 3 14" xfId="2394" xr:uid="{2DBC64C1-7DDC-40C5-A235-157392AC85E3}"/>
    <cellStyle name="EYTotal 3 2" xfId="2395" xr:uid="{3CA87483-860C-4BF9-AD49-13BA2C5E6129}"/>
    <cellStyle name="EYTotal 3 2 2" xfId="2396" xr:uid="{12BBE82E-9339-4ECF-A494-B9F1E887BD3A}"/>
    <cellStyle name="EYTotal 3 2 2 2" xfId="2397" xr:uid="{0DB49422-551F-489A-AF14-3C97C8CE17D0}"/>
    <cellStyle name="EYTotal 3 2 2 2 2" xfId="2398" xr:uid="{85E4631C-5926-45EB-9067-F216CAADFC05}"/>
    <cellStyle name="EYTotal 3 2 2 2 3" xfId="2399" xr:uid="{149F4505-24C8-400D-A7AA-C4007C5B7CEF}"/>
    <cellStyle name="EYTotal 3 2 2 2 4" xfId="2400" xr:uid="{B9B6D36F-5C65-491A-9AA2-F453FC034751}"/>
    <cellStyle name="EYTotal 3 2 2 2 5" xfId="2401" xr:uid="{264740D0-0D3E-478C-9FD5-990ECDC3D5DB}"/>
    <cellStyle name="EYTotal 3 2 2 3" xfId="2402" xr:uid="{D2DF3FA9-A2D3-44A2-BAEA-129B0D3D1139}"/>
    <cellStyle name="EYTotal 3 2 2 3 2" xfId="2403" xr:uid="{0DDDAFDB-D216-4AC8-9C37-412C24B66D45}"/>
    <cellStyle name="EYTotal 3 2 2 4" xfId="2404" xr:uid="{EBAC38E7-4D8C-418F-A601-75BEA6E99E58}"/>
    <cellStyle name="EYTotal 3 2 2 5" xfId="2405" xr:uid="{21E9DDC6-3AB4-4639-AA8C-8314C1444127}"/>
    <cellStyle name="EYTotal 3 2 2 6" xfId="2406" xr:uid="{9FA09D67-E520-4496-8F60-6C5CAF752B73}"/>
    <cellStyle name="EYTotal 3 2 3" xfId="2407" xr:uid="{CA66AB5C-03B7-4B0B-804C-E7F79342ADE9}"/>
    <cellStyle name="EYTotal 3 2 3 2" xfId="2408" xr:uid="{39EA3F11-0A4D-4D30-BBAB-BB86F6776FF9}"/>
    <cellStyle name="EYTotal 3 2 3 3" xfId="2409" xr:uid="{5F01813E-B2E6-4863-B841-EFD9E5BD92F7}"/>
    <cellStyle name="EYTotal 3 2 3 4" xfId="2410" xr:uid="{ABF376DD-6080-4944-80BA-24344A083092}"/>
    <cellStyle name="EYTotal 3 2 3 5" xfId="2411" xr:uid="{6D2ABDC7-5B29-4749-A49F-A89D6C43F294}"/>
    <cellStyle name="EYTotal 3 2 4" xfId="2412" xr:uid="{731FEC94-79EC-4334-A13F-71038AB452D8}"/>
    <cellStyle name="EYTotal 3 2 4 2" xfId="2413" xr:uid="{6AE61174-D917-4796-91B2-E8F5E4D1C3D7}"/>
    <cellStyle name="EYTotal 3 2 5" xfId="2414" xr:uid="{811BF0DB-E7EC-40B4-A281-1E921B2CDDEE}"/>
    <cellStyle name="EYTotal 3 2 6" xfId="2415" xr:uid="{82794A21-4C76-4E98-A6D0-62B15C39D0C7}"/>
    <cellStyle name="EYTotal 3 2 7" xfId="2416" xr:uid="{2FF94C58-B637-4573-8F7F-64264AF83B49}"/>
    <cellStyle name="EYTotal 3 2_Subsidy" xfId="2417" xr:uid="{15817BB4-5517-4B3C-9849-EAB6910C95E4}"/>
    <cellStyle name="EYTotal 3 3" xfId="2418" xr:uid="{78B8C2FF-C687-475A-AF76-8691482B4293}"/>
    <cellStyle name="EYTotal 3 3 2" xfId="2419" xr:uid="{30B68821-E4D7-4921-96B0-F7ACF3DF74F0}"/>
    <cellStyle name="EYTotal 3 3 2 2" xfId="2420" xr:uid="{5CB245E2-D508-426B-BB2B-CBF3F5FB0E9A}"/>
    <cellStyle name="EYTotal 3 3 2 3" xfId="2421" xr:uid="{DC0D32D5-DFAB-4A9A-9EBA-88678A980A41}"/>
    <cellStyle name="EYTotal 3 3 2 4" xfId="2422" xr:uid="{BE9F4847-0B7D-4AEC-B58F-4CFB2E7FA45F}"/>
    <cellStyle name="EYTotal 3 3 2 5" xfId="2423" xr:uid="{FB715396-3DEA-4A3F-84EF-9F0C731E412D}"/>
    <cellStyle name="EYTotal 3 3 3" xfId="2424" xr:uid="{E3F20FFB-5335-4563-8FB5-90F5DC3D25E9}"/>
    <cellStyle name="EYTotal 3 3 3 2" xfId="2425" xr:uid="{4E4736B6-648F-4BC6-BAA4-53F991C1E5FF}"/>
    <cellStyle name="EYTotal 3 3 4" xfId="2426" xr:uid="{8F16CD0D-023F-4469-B322-CA524FFD8199}"/>
    <cellStyle name="EYTotal 3 3 5" xfId="2427" xr:uid="{436FBABA-ED0E-47CA-9CBF-DD7BB5F5BFCA}"/>
    <cellStyle name="EYTotal 3 3 6" xfId="2428" xr:uid="{D1C25C49-84D4-4BF4-BC09-EB360C14423C}"/>
    <cellStyle name="EYTotal 3 4" xfId="2429" xr:uid="{626FFA8A-15A8-428E-A28B-B108CD275D5D}"/>
    <cellStyle name="EYTotal 3 4 2" xfId="2430" xr:uid="{5CBADC0B-B150-4EF6-B6EA-B9FA044BF11E}"/>
    <cellStyle name="EYTotal 3 4 2 2" xfId="2431" xr:uid="{84BA86F1-A5A6-4CB2-86A9-0CCB0D311C1B}"/>
    <cellStyle name="EYTotal 3 4 2 3" xfId="2432" xr:uid="{0404DBCD-1AB4-4A83-AAE1-DF20BC080151}"/>
    <cellStyle name="EYTotal 3 4 2 4" xfId="2433" xr:uid="{F189900A-2F59-40DF-BF8A-6E2C52C4988F}"/>
    <cellStyle name="EYTotal 3 4 2 5" xfId="2434" xr:uid="{2D10562E-B476-4838-8F49-CA617C6F714F}"/>
    <cellStyle name="EYTotal 3 4 3" xfId="2435" xr:uid="{1C709AC3-D44B-4BB7-9E7D-B073C23672CD}"/>
    <cellStyle name="EYTotal 3 4 3 2" xfId="2436" xr:uid="{F5C4C991-FB8E-47DE-8A53-DA0A1B0EAF9F}"/>
    <cellStyle name="EYTotal 3 4 4" xfId="2437" xr:uid="{CEA21FAD-2008-447B-A6EB-108BAC8FD76C}"/>
    <cellStyle name="EYTotal 3 4 5" xfId="2438" xr:uid="{05952A08-E395-4235-B64D-B80141F5B891}"/>
    <cellStyle name="EYTotal 3 4 6" xfId="2439" xr:uid="{6EEB4867-C1CE-4EFC-AEC6-B0E97A06F3D4}"/>
    <cellStyle name="EYTotal 3 5" xfId="2440" xr:uid="{AD3E14E1-21B4-4AD4-B37A-AE82CB6297E8}"/>
    <cellStyle name="EYTotal 3 5 2" xfId="2441" xr:uid="{E247431F-2452-41B3-A9D0-7316CB49A16E}"/>
    <cellStyle name="EYTotal 3 5 2 2" xfId="2442" xr:uid="{92C9D200-C2D4-4BB1-82D4-6BFAA9E8B821}"/>
    <cellStyle name="EYTotal 3 5 2 3" xfId="2443" xr:uid="{0B470068-E5C0-4A9D-B393-A18F50547595}"/>
    <cellStyle name="EYTotal 3 5 2 4" xfId="2444" xr:uid="{48A6EA3F-2250-4BA5-A848-58D1D3C92FC5}"/>
    <cellStyle name="EYTotal 3 5 2 5" xfId="2445" xr:uid="{B2D7C3B2-C384-49B1-9BFD-C40860A57B2F}"/>
    <cellStyle name="EYTotal 3 5 3" xfId="2446" xr:uid="{DC48E715-ECB3-49BB-AE96-3C1204649212}"/>
    <cellStyle name="EYTotal 3 5 3 2" xfId="2447" xr:uid="{5C46BAF4-16AE-47E9-9F1D-1D591D7B7475}"/>
    <cellStyle name="EYTotal 3 5 4" xfId="2448" xr:uid="{3A6FC304-7853-4975-8D5E-F4C29C35C982}"/>
    <cellStyle name="EYTotal 3 5 5" xfId="2449" xr:uid="{832785FB-14DC-4EFA-B982-FEA6FEF07D9B}"/>
    <cellStyle name="EYTotal 3 5 6" xfId="2450" xr:uid="{98D24E88-938E-448D-9AC8-06AE1D0423F5}"/>
    <cellStyle name="EYTotal 3 6" xfId="2451" xr:uid="{F6951436-6027-4F79-9ADB-92E5521D6C49}"/>
    <cellStyle name="EYTotal 3 6 2" xfId="2452" xr:uid="{8581379E-FDD8-4E07-BE0A-EB238900FDA7}"/>
    <cellStyle name="EYTotal 3 6 2 2" xfId="2453" xr:uid="{B5C472DF-64E7-442E-AEC1-A5EE08F773ED}"/>
    <cellStyle name="EYTotal 3 6 2 3" xfId="2454" xr:uid="{FE02A862-2E50-417A-A3D9-0DB25A536426}"/>
    <cellStyle name="EYTotal 3 6 2 4" xfId="2455" xr:uid="{6C685543-AE23-4EAF-85F7-A494C1801CF0}"/>
    <cellStyle name="EYTotal 3 6 2 5" xfId="2456" xr:uid="{B54E15D0-6B7F-49CE-A84A-75A001E0F035}"/>
    <cellStyle name="EYTotal 3 6 3" xfId="2457" xr:uid="{B0F00689-888A-4DE7-9E77-AF1BF53FC34C}"/>
    <cellStyle name="EYTotal 3 6 3 2" xfId="2458" xr:uid="{643FC448-D5AB-400E-8A6C-D81DAE2F8007}"/>
    <cellStyle name="EYTotal 3 6 4" xfId="2459" xr:uid="{78B25253-F1FF-4D52-9FA2-CA9238E86389}"/>
    <cellStyle name="EYTotal 3 6 5" xfId="2460" xr:uid="{D8750915-FE67-4750-8EA6-9311D24AFA4E}"/>
    <cellStyle name="EYTotal 3 6 6" xfId="2461" xr:uid="{FBC6312A-F675-4A15-B0C0-CF6A7CA38119}"/>
    <cellStyle name="EYTotal 3 7" xfId="2462" xr:uid="{7E1583BF-8535-41C7-9B31-A2B42EE8E403}"/>
    <cellStyle name="EYTotal 3 7 2" xfId="2463" xr:uid="{2D8BAD1E-0C88-47B2-A90E-89B6AF2FDF60}"/>
    <cellStyle name="EYTotal 3 7 2 2" xfId="2464" xr:uid="{BB8C4497-4610-40BB-8D08-B3F43A4124C6}"/>
    <cellStyle name="EYTotal 3 7 2 3" xfId="2465" xr:uid="{349B2FFD-D94C-402F-8020-496860F14A7A}"/>
    <cellStyle name="EYTotal 3 7 2 4" xfId="2466" xr:uid="{A4673ABF-3A48-4E29-B93F-B07D6C341525}"/>
    <cellStyle name="EYTotal 3 7 2 5" xfId="2467" xr:uid="{1D4A1A53-A68F-481C-BAEA-BEC257E8CA56}"/>
    <cellStyle name="EYTotal 3 7 3" xfId="2468" xr:uid="{058EA0C4-A180-43AB-B26B-359AF5FF7895}"/>
    <cellStyle name="EYTotal 3 7 3 2" xfId="2469" xr:uid="{AA8D7163-F78D-46F0-849D-CE145AFA2646}"/>
    <cellStyle name="EYTotal 3 7 4" xfId="2470" xr:uid="{A4D2E531-750D-4E22-A7F4-0F3CC3EFC926}"/>
    <cellStyle name="EYTotal 3 7 5" xfId="2471" xr:uid="{B514FCA5-E877-4BC8-9028-05FE5E496954}"/>
    <cellStyle name="EYTotal 3 7 6" xfId="2472" xr:uid="{2CEFE2CF-48A4-4E44-9D12-24E089DF2414}"/>
    <cellStyle name="EYTotal 3 8" xfId="2473" xr:uid="{1923F2FC-FBF3-4B8F-B46F-FE2CC2DECA36}"/>
    <cellStyle name="EYTotal 3 8 2" xfId="2474" xr:uid="{B952F9EA-3F98-462F-840C-EA0FFAB9940B}"/>
    <cellStyle name="EYTotal 3 8 2 2" xfId="2475" xr:uid="{05187119-C370-4C3E-A2D1-F56662659E29}"/>
    <cellStyle name="EYTotal 3 8 2 3" xfId="2476" xr:uid="{96250261-8732-40F8-BD37-E14562185104}"/>
    <cellStyle name="EYTotal 3 8 2 4" xfId="2477" xr:uid="{9F4A71B9-C91D-4B3D-B92E-A3F60B9392E4}"/>
    <cellStyle name="EYTotal 3 8 2 5" xfId="2478" xr:uid="{0C5E291A-8896-4188-83C2-B701341CD91B}"/>
    <cellStyle name="EYTotal 3 8 3" xfId="2479" xr:uid="{C134D30A-B3F2-4B04-85D7-946ACB3B4918}"/>
    <cellStyle name="EYTotal 3 8 3 2" xfId="2480" xr:uid="{6FB79273-C3E5-4800-8E47-269F68BAB260}"/>
    <cellStyle name="EYTotal 3 8 4" xfId="2481" xr:uid="{EA232262-E9D7-4F5B-A145-1BEA4ADB86C8}"/>
    <cellStyle name="EYTotal 3 8 5" xfId="2482" xr:uid="{14185FCF-55FF-4B41-AEF8-88A470E2CDDE}"/>
    <cellStyle name="EYTotal 3 8 6" xfId="2483" xr:uid="{59AA7AED-8752-43C1-B175-8C34148B3B2C}"/>
    <cellStyle name="EYTotal 3 9" xfId="2484" xr:uid="{C11E11D9-1B12-43E1-8F73-5B4D7FD20139}"/>
    <cellStyle name="EYTotal 3 9 2" xfId="2485" xr:uid="{94496DF1-410F-40A2-8694-527CCABAF23F}"/>
    <cellStyle name="EYTotal 3 9 3" xfId="2486" xr:uid="{0236F22D-AC27-4E76-8EEA-F4ED90A2AAE6}"/>
    <cellStyle name="EYTotal 3 9 4" xfId="2487" xr:uid="{90DDC0BF-FE36-493C-A962-4DD9905D23B4}"/>
    <cellStyle name="EYTotal 3 9 5" xfId="2488" xr:uid="{A627A259-6065-4688-ABB2-A4CB2E685FF3}"/>
    <cellStyle name="EYTotal 3_Subsidy" xfId="2489" xr:uid="{74C81FE0-C739-47F3-B1C9-11E073BC153F}"/>
    <cellStyle name="EYTotal 4" xfId="2490" xr:uid="{FC047BF3-60E5-42D1-97BF-2B83B8E0B9C7}"/>
    <cellStyle name="EYTotal 4 10" xfId="2491" xr:uid="{915D6A9F-507E-4384-97B0-64C41200F731}"/>
    <cellStyle name="EYTotal 4 10 2" xfId="2492" xr:uid="{E232AC61-CB51-4A0C-A766-B3939E007BA6}"/>
    <cellStyle name="EYTotal 4 11" xfId="2493" xr:uid="{1F89E8DB-3932-48FA-B5E3-FBFC126C0C80}"/>
    <cellStyle name="EYTotal 4 12" xfId="2494" xr:uid="{B34F9BAC-BA42-4634-AB16-331C612732DB}"/>
    <cellStyle name="EYTotal 4 13" xfId="2495" xr:uid="{E82E29A6-A41E-41EC-8DBF-69BB566C8781}"/>
    <cellStyle name="EYTotal 4 2" xfId="2496" xr:uid="{B2B42129-B628-46F1-AEAA-B54886249885}"/>
    <cellStyle name="EYTotal 4 2 2" xfId="2497" xr:uid="{8E646A99-FF70-4EF0-97C4-3F70D6546007}"/>
    <cellStyle name="EYTotal 4 2 2 2" xfId="2498" xr:uid="{83658D73-53E1-48EE-BA24-A9528016F641}"/>
    <cellStyle name="EYTotal 4 2 2 2 2" xfId="2499" xr:uid="{6B5D7034-6A17-4E92-B890-CACBCC0D4F6E}"/>
    <cellStyle name="EYTotal 4 2 2 2 3" xfId="2500" xr:uid="{B56B29EB-6B29-46AC-885F-2D27ED9037DF}"/>
    <cellStyle name="EYTotal 4 2 2 2 4" xfId="2501" xr:uid="{273EC283-BB51-4E34-828E-1C7176D30FE5}"/>
    <cellStyle name="EYTotal 4 2 2 2 5" xfId="2502" xr:uid="{CB7F99D6-8964-41FA-B165-E1A8A3FC8E54}"/>
    <cellStyle name="EYTotal 4 2 2 3" xfId="2503" xr:uid="{CFB45413-3CD4-46E6-91D4-5F2C224A63B7}"/>
    <cellStyle name="EYTotal 4 2 2 3 2" xfId="2504" xr:uid="{37876A1B-E7E0-429B-BE9E-6324D3A6BC64}"/>
    <cellStyle name="EYTotal 4 2 2 4" xfId="2505" xr:uid="{FF30ABC7-C66D-416E-B4B0-B4C20EFCDC50}"/>
    <cellStyle name="EYTotal 4 2 2 5" xfId="2506" xr:uid="{2B489D5D-9705-4BA2-A859-A8AE491F1166}"/>
    <cellStyle name="EYTotal 4 2 2 6" xfId="2507" xr:uid="{B441E3C2-DAF0-4FCB-B6C9-1F380EC84614}"/>
    <cellStyle name="EYTotal 4 2 3" xfId="2508" xr:uid="{06A5FF0D-332E-4D95-82D6-1E883D62FCCC}"/>
    <cellStyle name="EYTotal 4 2 3 2" xfId="2509" xr:uid="{D6FD3E1A-154F-45D4-BDBC-F85D3A54A706}"/>
    <cellStyle name="EYTotal 4 2 3 3" xfId="2510" xr:uid="{57A1453F-F84B-4CA2-B897-A1AE6E273740}"/>
    <cellStyle name="EYTotal 4 2 3 4" xfId="2511" xr:uid="{702046EA-5B6C-4AC5-A74C-03530D3BED83}"/>
    <cellStyle name="EYTotal 4 2 3 5" xfId="2512" xr:uid="{5119CEC4-DA76-4E23-86D2-5A993228B8C7}"/>
    <cellStyle name="EYTotal 4 2 4" xfId="2513" xr:uid="{E23FFB9F-0F8E-4E52-A6DE-8ED4121A57A7}"/>
    <cellStyle name="EYTotal 4 2 4 2" xfId="2514" xr:uid="{7A210C35-5570-4DEF-B3E2-C6307E8EC334}"/>
    <cellStyle name="EYTotal 4 2 5" xfId="2515" xr:uid="{17759CB1-A7EA-4FFA-9303-CED19A9DAF83}"/>
    <cellStyle name="EYTotal 4 2 6" xfId="2516" xr:uid="{D64531D2-F7E6-4176-BE25-C6225A963B04}"/>
    <cellStyle name="EYTotal 4 2 7" xfId="2517" xr:uid="{D7FD9FEC-B6B3-425F-BF29-DF3D5642C7A7}"/>
    <cellStyle name="EYTotal 4 2_Subsidy" xfId="2518" xr:uid="{A589E81D-9F1B-4EAA-888F-9792E0DB7284}"/>
    <cellStyle name="EYTotal 4 3" xfId="2519" xr:uid="{E7A510D2-155A-42FA-9BF1-6690A1A07DED}"/>
    <cellStyle name="EYTotal 4 3 2" xfId="2520" xr:uid="{E2CB2B5E-2AB9-4492-A061-9C0356D7D922}"/>
    <cellStyle name="EYTotal 4 3 2 2" xfId="2521" xr:uid="{310321F5-9329-437E-9CDB-FDACD021AAC9}"/>
    <cellStyle name="EYTotal 4 3 2 3" xfId="2522" xr:uid="{E060D1A0-AF38-43CC-8945-B8C4D163CD73}"/>
    <cellStyle name="EYTotal 4 3 2 4" xfId="2523" xr:uid="{5474C804-7DA1-4055-A816-51C5D45F5EF7}"/>
    <cellStyle name="EYTotal 4 3 2 5" xfId="2524" xr:uid="{460A9672-D8E2-4D2F-9DCB-455B2C880960}"/>
    <cellStyle name="EYTotal 4 3 3" xfId="2525" xr:uid="{B564C011-73AA-4872-87CC-EC9B068F5635}"/>
    <cellStyle name="EYTotal 4 3 3 2" xfId="2526" xr:uid="{F3A1985E-C98E-48D7-9134-ABEF4D087D0B}"/>
    <cellStyle name="EYTotal 4 3 4" xfId="2527" xr:uid="{C57C6095-6EB9-46AF-95E0-8EF5BA5BF6EE}"/>
    <cellStyle name="EYTotal 4 3 5" xfId="2528" xr:uid="{7075A6B8-71DC-4053-92B3-8D5125E7B107}"/>
    <cellStyle name="EYTotal 4 3 6" xfId="2529" xr:uid="{2975ED26-7027-4D28-A90D-E0EEB4F06C9A}"/>
    <cellStyle name="EYTotal 4 4" xfId="2530" xr:uid="{BDCA1C8A-DAFB-4A95-89A9-7E59B579D1AC}"/>
    <cellStyle name="EYTotal 4 4 2" xfId="2531" xr:uid="{98F7DACE-5D07-4C63-9464-0F6553FF9079}"/>
    <cellStyle name="EYTotal 4 4 2 2" xfId="2532" xr:uid="{9C494293-2F1F-4098-AD2E-D70A6BC73724}"/>
    <cellStyle name="EYTotal 4 4 2 3" xfId="2533" xr:uid="{039FF58F-9AC8-49B3-90B2-4A8E4C4E0BEB}"/>
    <cellStyle name="EYTotal 4 4 2 4" xfId="2534" xr:uid="{50EF6FD8-3A90-4238-9DD3-BAF917DB4325}"/>
    <cellStyle name="EYTotal 4 4 2 5" xfId="2535" xr:uid="{EC5DD330-0535-49EC-8B94-E74450CCD619}"/>
    <cellStyle name="EYTotal 4 4 3" xfId="2536" xr:uid="{31C576A7-C91F-430B-8624-29C17E18C476}"/>
    <cellStyle name="EYTotal 4 4 3 2" xfId="2537" xr:uid="{B89206AD-139E-4CF7-A4F4-43FF0A040403}"/>
    <cellStyle name="EYTotal 4 4 4" xfId="2538" xr:uid="{9CD89784-F00C-4E28-8843-FF674BF2AFC5}"/>
    <cellStyle name="EYTotal 4 4 5" xfId="2539" xr:uid="{BDB9018F-3760-4D57-B204-E47FE93AFB17}"/>
    <cellStyle name="EYTotal 4 4 6" xfId="2540" xr:uid="{963125F5-9962-4A07-88CD-B9D134DFC007}"/>
    <cellStyle name="EYTotal 4 5" xfId="2541" xr:uid="{44EA4168-812A-4854-9D3D-B1D96A293372}"/>
    <cellStyle name="EYTotal 4 5 2" xfId="2542" xr:uid="{4D7592D6-2CCC-4036-B7D4-363E80133495}"/>
    <cellStyle name="EYTotal 4 5 2 2" xfId="2543" xr:uid="{CDFA3D40-DFA7-4F75-A9DD-48521AB8F77F}"/>
    <cellStyle name="EYTotal 4 5 2 3" xfId="2544" xr:uid="{75645797-6F83-4FD3-9FE2-EBE809B12E30}"/>
    <cellStyle name="EYTotal 4 5 2 4" xfId="2545" xr:uid="{7666A2A7-8CFF-4789-841F-F4EF3CB53B4B}"/>
    <cellStyle name="EYTotal 4 5 2 5" xfId="2546" xr:uid="{FB1F90E2-24D3-48DE-AB89-64D5A286B3DD}"/>
    <cellStyle name="EYTotal 4 5 3" xfId="2547" xr:uid="{DB9987E3-CCFB-4BFE-81FA-C9CE5735689A}"/>
    <cellStyle name="EYTotal 4 5 3 2" xfId="2548" xr:uid="{7E5C70ED-D540-4736-BF4D-3B527B335068}"/>
    <cellStyle name="EYTotal 4 5 4" xfId="2549" xr:uid="{3A506B72-22DD-4975-87D8-10E27EC675A0}"/>
    <cellStyle name="EYTotal 4 5 5" xfId="2550" xr:uid="{7E47DB08-AB28-4F45-B44D-D627CBB670C8}"/>
    <cellStyle name="EYTotal 4 5 6" xfId="2551" xr:uid="{7F5446AB-5BA0-4E4C-B946-C78B12AE091D}"/>
    <cellStyle name="EYTotal 4 6" xfId="2552" xr:uid="{6C0EE294-558B-472B-AE8F-DE8CE785BF95}"/>
    <cellStyle name="EYTotal 4 6 2" xfId="2553" xr:uid="{67F90007-5BC0-4B74-B49F-0BFF4A1B2E3B}"/>
    <cellStyle name="EYTotal 4 6 2 2" xfId="2554" xr:uid="{A906E93B-191B-4009-AE0D-C0C85F9D21EC}"/>
    <cellStyle name="EYTotal 4 6 2 3" xfId="2555" xr:uid="{B1CB4457-3E58-414D-B985-27253F1DC2AC}"/>
    <cellStyle name="EYTotal 4 6 2 4" xfId="2556" xr:uid="{866AD685-7227-47E0-8D34-6DF144D423AE}"/>
    <cellStyle name="EYTotal 4 6 2 5" xfId="2557" xr:uid="{A5EDB649-0749-4A04-AEDE-2805AD781AAA}"/>
    <cellStyle name="EYTotal 4 6 3" xfId="2558" xr:uid="{EAEA6C44-318B-468F-A68D-FB8D3C1059B3}"/>
    <cellStyle name="EYTotal 4 6 3 2" xfId="2559" xr:uid="{14B5CF1C-B2BC-46D5-A00B-E794C50F66E1}"/>
    <cellStyle name="EYTotal 4 6 4" xfId="2560" xr:uid="{AC350C6A-375E-44CB-AF83-A1DB3A655329}"/>
    <cellStyle name="EYTotal 4 6 5" xfId="2561" xr:uid="{4B05FF05-D59D-4A43-888A-B6FDE4F0B1CF}"/>
    <cellStyle name="EYTotal 4 6 6" xfId="2562" xr:uid="{7D9BA0E8-50FC-4E34-89C5-ED8BF4795A78}"/>
    <cellStyle name="EYTotal 4 7" xfId="2563" xr:uid="{9F231E68-C9FD-4A04-802F-2856C31CD0A1}"/>
    <cellStyle name="EYTotal 4 7 2" xfId="2564" xr:uid="{E5CFD86A-96A5-496F-9ADF-A076E77F91EC}"/>
    <cellStyle name="EYTotal 4 7 2 2" xfId="2565" xr:uid="{9520D0CB-BA30-4C46-9E7C-FCFF21989B2A}"/>
    <cellStyle name="EYTotal 4 7 2 3" xfId="2566" xr:uid="{CDA59AB9-743E-4678-9DF9-7A91943FEFB5}"/>
    <cellStyle name="EYTotal 4 7 2 4" xfId="2567" xr:uid="{6AE1779B-8104-47D9-8350-97F9EE92A4D1}"/>
    <cellStyle name="EYTotal 4 7 2 5" xfId="2568" xr:uid="{F6E1666C-06F8-4674-B015-0475C6BA056D}"/>
    <cellStyle name="EYTotal 4 7 3" xfId="2569" xr:uid="{11199770-5405-4928-9D07-FAA114805090}"/>
    <cellStyle name="EYTotal 4 7 3 2" xfId="2570" xr:uid="{9DA7B9BD-8EFD-431F-AB2E-507992396ECE}"/>
    <cellStyle name="EYTotal 4 7 4" xfId="2571" xr:uid="{B5D646DC-0ED4-4B45-BEB6-DE6243E1B43E}"/>
    <cellStyle name="EYTotal 4 7 5" xfId="2572" xr:uid="{6D1B668D-B52C-469C-9448-891AFBAC1E7C}"/>
    <cellStyle name="EYTotal 4 7 6" xfId="2573" xr:uid="{7F8A7F48-63A8-4B8F-A189-26FFC0105BF1}"/>
    <cellStyle name="EYTotal 4 8" xfId="2574" xr:uid="{ABE56333-4733-4637-9B86-C9CEB0639141}"/>
    <cellStyle name="EYTotal 4 8 2" xfId="2575" xr:uid="{280FCAA8-74A2-4FEB-AEC9-F61BB158CB59}"/>
    <cellStyle name="EYTotal 4 8 2 2" xfId="2576" xr:uid="{5117E876-AA84-4927-B774-C94381333DA2}"/>
    <cellStyle name="EYTotal 4 8 2 3" xfId="2577" xr:uid="{3349A5F2-62F3-4EC2-A4FC-97584CC5745B}"/>
    <cellStyle name="EYTotal 4 8 2 4" xfId="2578" xr:uid="{528F4D68-62D4-4F5A-9F63-0B08FF0CB70A}"/>
    <cellStyle name="EYTotal 4 8 2 5" xfId="2579" xr:uid="{7BD06055-2467-481C-96BF-7EF0CD3341AD}"/>
    <cellStyle name="EYTotal 4 8 3" xfId="2580" xr:uid="{BBCBEAA6-DCCC-4BE2-85BE-673A0DE98E92}"/>
    <cellStyle name="EYTotal 4 8 3 2" xfId="2581" xr:uid="{74D4D049-2328-4368-B895-C5B270FDA055}"/>
    <cellStyle name="EYTotal 4 8 4" xfId="2582" xr:uid="{EB9FD987-17C8-4291-8D5F-960DB87EBD3D}"/>
    <cellStyle name="EYTotal 4 8 5" xfId="2583" xr:uid="{940B9F20-43F0-4468-91AD-3ECB584D0146}"/>
    <cellStyle name="EYTotal 4 8 6" xfId="2584" xr:uid="{83371A4F-D3F1-43B1-8740-A01F59DCC424}"/>
    <cellStyle name="EYTotal 4 9" xfId="2585" xr:uid="{9192DEA6-2F71-4756-A886-936F104D6001}"/>
    <cellStyle name="EYTotal 4 9 2" xfId="2586" xr:uid="{A0EC5700-F7BF-453D-9794-EB77ACE5BF9A}"/>
    <cellStyle name="EYTotal 4 9 3" xfId="2587" xr:uid="{AC6A4618-CB4C-49C7-BDAB-60B0880441F0}"/>
    <cellStyle name="EYTotal 4 9 4" xfId="2588" xr:uid="{B8727F2C-6C16-40F6-A80C-CE7072DF9BFB}"/>
    <cellStyle name="EYTotal 4 9 5" xfId="2589" xr:uid="{03C93A97-6DCF-47CD-9789-E8937F090129}"/>
    <cellStyle name="EYTotal 4_Subsidy" xfId="2590" xr:uid="{4D699840-F7EE-4013-B37A-B931F3310CA2}"/>
    <cellStyle name="EYTotal 5" xfId="2591" xr:uid="{C98F7D86-BD23-4B7F-ADBD-28DDAD27DF94}"/>
    <cellStyle name="EYTotal 5 10" xfId="2592" xr:uid="{B10C0700-AAE7-4DC4-B4F1-051AC687E9F5}"/>
    <cellStyle name="EYTotal 5 10 2" xfId="2593" xr:uid="{BDFC9587-C480-43EA-AF1D-C85C5EFCA8EA}"/>
    <cellStyle name="EYTotal 5 11" xfId="2594" xr:uid="{FBFF2E5D-2389-4D0A-9090-E2F4B9F3435C}"/>
    <cellStyle name="EYTotal 5 12" xfId="2595" xr:uid="{E92C8FC4-FE71-4302-841D-20D4239E52D4}"/>
    <cellStyle name="EYTotal 5 13" xfId="2596" xr:uid="{3796DEB7-EF61-4932-818E-38C2A4B5E728}"/>
    <cellStyle name="EYTotal 5 2" xfId="2597" xr:uid="{7F58A842-E3D2-438A-A926-987559B20E2D}"/>
    <cellStyle name="EYTotal 5 2 2" xfId="2598" xr:uid="{D5DA7982-8EC1-40A5-B73B-D82941D5B582}"/>
    <cellStyle name="EYTotal 5 2 2 2" xfId="2599" xr:uid="{58559464-B33C-4FEB-9BEE-8AF57F7825B5}"/>
    <cellStyle name="EYTotal 5 2 2 2 2" xfId="2600" xr:uid="{94B564F3-E898-4210-AF56-3DCC5526AF46}"/>
    <cellStyle name="EYTotal 5 2 2 2 3" xfId="2601" xr:uid="{86878744-9049-420E-AECB-026302051BE1}"/>
    <cellStyle name="EYTotal 5 2 2 2 4" xfId="2602" xr:uid="{83DA98B8-94B8-4B07-A462-252D453788F3}"/>
    <cellStyle name="EYTotal 5 2 2 2 5" xfId="2603" xr:uid="{A6734B38-4E8C-4ABB-9325-ADBF7A5FB0BC}"/>
    <cellStyle name="EYTotal 5 2 2 3" xfId="2604" xr:uid="{AE2C1BEB-5DE8-4C41-938F-8EC7ECB7784B}"/>
    <cellStyle name="EYTotal 5 2 2 3 2" xfId="2605" xr:uid="{4E292451-C881-4C98-8C01-221BD77D0C65}"/>
    <cellStyle name="EYTotal 5 2 2 4" xfId="2606" xr:uid="{8746E89B-B1EB-495A-9832-27224C3A82AF}"/>
    <cellStyle name="EYTotal 5 2 2 5" xfId="2607" xr:uid="{7BBE8E92-FBA9-41C1-853B-B668C0C06E22}"/>
    <cellStyle name="EYTotal 5 2 2 6" xfId="2608" xr:uid="{EF1F58DA-2EF0-464D-AAA8-F7F8D5BA7832}"/>
    <cellStyle name="EYTotal 5 2 3" xfId="2609" xr:uid="{54DE1E0B-8AA4-448C-A2D2-94C791F5E448}"/>
    <cellStyle name="EYTotal 5 2 3 2" xfId="2610" xr:uid="{731AED43-673A-40E4-989B-2C9DA21446F9}"/>
    <cellStyle name="EYTotal 5 2 3 3" xfId="2611" xr:uid="{8CAAD1F4-F222-49D7-A8E1-767B39D036A6}"/>
    <cellStyle name="EYTotal 5 2 3 4" xfId="2612" xr:uid="{29D0AC06-E142-48C3-87AF-D096C6C83B36}"/>
    <cellStyle name="EYTotal 5 2 3 5" xfId="2613" xr:uid="{F5B3EF67-45BF-42B8-9271-1D22A13AB94B}"/>
    <cellStyle name="EYTotal 5 2 4" xfId="2614" xr:uid="{EDA5E2C9-498B-4109-9918-E69FA74D1E7B}"/>
    <cellStyle name="EYTotal 5 2 4 2" xfId="2615" xr:uid="{82C4CB8B-FD2F-4A33-B788-A9F612B919E4}"/>
    <cellStyle name="EYTotal 5 2 5" xfId="2616" xr:uid="{521101AA-A47A-452A-8A40-5CA403933440}"/>
    <cellStyle name="EYTotal 5 2 6" xfId="2617" xr:uid="{1D8D58F6-FE86-46D9-B772-1BC5A8B86162}"/>
    <cellStyle name="EYTotal 5 2 7" xfId="2618" xr:uid="{0F439692-923A-43BF-A6A4-EA81A7A7F415}"/>
    <cellStyle name="EYTotal 5 2_Subsidy" xfId="2619" xr:uid="{AFC24F7C-A365-457F-BC0F-67762E65C747}"/>
    <cellStyle name="EYTotal 5 3" xfId="2620" xr:uid="{DD4EFB89-C9D3-437C-BDB1-D8BBD961CF38}"/>
    <cellStyle name="EYTotal 5 3 2" xfId="2621" xr:uid="{BBADC2BA-DDC0-4D4F-8505-9446CF3DE395}"/>
    <cellStyle name="EYTotal 5 3 2 2" xfId="2622" xr:uid="{B02160BB-0790-4477-831D-4CF234E9555C}"/>
    <cellStyle name="EYTotal 5 3 2 3" xfId="2623" xr:uid="{7A0E4B94-4F72-4EBD-A3A7-3156BFB3770C}"/>
    <cellStyle name="EYTotal 5 3 2 4" xfId="2624" xr:uid="{5E23CF34-6A43-4EC0-B49A-5DF923A96D67}"/>
    <cellStyle name="EYTotal 5 3 2 5" xfId="2625" xr:uid="{56423CDA-C1D2-4EDB-A799-9251BC7034FB}"/>
    <cellStyle name="EYTotal 5 3 3" xfId="2626" xr:uid="{440F9B2C-0F25-408A-9B37-EBF1242E9CD2}"/>
    <cellStyle name="EYTotal 5 3 3 2" xfId="2627" xr:uid="{F2A5C6FA-6C04-43A6-8CE2-FF1F1C1A2C88}"/>
    <cellStyle name="EYTotal 5 3 4" xfId="2628" xr:uid="{D536627F-D08C-40D7-9322-9A5A2EE4A19C}"/>
    <cellStyle name="EYTotal 5 3 5" xfId="2629" xr:uid="{23C6C61F-4894-4483-AA3B-E57B2AD92002}"/>
    <cellStyle name="EYTotal 5 3 6" xfId="2630" xr:uid="{91C2F0E1-261E-4533-97EF-75370F06FC5A}"/>
    <cellStyle name="EYTotal 5 4" xfId="2631" xr:uid="{B7FEC7D4-5FBB-4F04-813F-345121187543}"/>
    <cellStyle name="EYTotal 5 4 2" xfId="2632" xr:uid="{61ECF5B6-50F4-4FFD-9D11-A08CC07FD17E}"/>
    <cellStyle name="EYTotal 5 4 2 2" xfId="2633" xr:uid="{90491A9C-1413-4837-94C7-FD81D1E72FCE}"/>
    <cellStyle name="EYTotal 5 4 2 3" xfId="2634" xr:uid="{4B684296-B7B7-4404-BAE3-A43E74D0F8B1}"/>
    <cellStyle name="EYTotal 5 4 2 4" xfId="2635" xr:uid="{B6EBFCE8-A512-47AE-9944-31D85280DE7E}"/>
    <cellStyle name="EYTotal 5 4 2 5" xfId="2636" xr:uid="{36B90DCC-BE83-4EF6-B837-3EE9F9A3D22A}"/>
    <cellStyle name="EYTotal 5 4 3" xfId="2637" xr:uid="{E6D6D875-AF90-4886-B422-DCA8B28B7998}"/>
    <cellStyle name="EYTotal 5 4 3 2" xfId="2638" xr:uid="{857F6CEA-578E-43A6-9447-D2931F04886D}"/>
    <cellStyle name="EYTotal 5 4 4" xfId="2639" xr:uid="{83D41ED6-695E-4788-84DE-45431D4B84D7}"/>
    <cellStyle name="EYTotal 5 4 5" xfId="2640" xr:uid="{761F9D27-768B-4CA7-A758-15BA317EE749}"/>
    <cellStyle name="EYTotal 5 4 6" xfId="2641" xr:uid="{0A3EBFA4-E716-413F-9EB8-9ACA532061B3}"/>
    <cellStyle name="EYTotal 5 5" xfId="2642" xr:uid="{1122CB03-5F16-4337-AA5A-2C5D606D21D7}"/>
    <cellStyle name="EYTotal 5 5 2" xfId="2643" xr:uid="{F67F4868-E8EC-470D-B0F7-B58BC7451385}"/>
    <cellStyle name="EYTotal 5 5 2 2" xfId="2644" xr:uid="{45562970-B35F-47AA-B15C-740F8428C6D3}"/>
    <cellStyle name="EYTotal 5 5 2 3" xfId="2645" xr:uid="{1827B657-E313-4B29-BE9B-7EE86115166F}"/>
    <cellStyle name="EYTotal 5 5 2 4" xfId="2646" xr:uid="{5C03B3DA-F594-49FE-8015-2326B12761FD}"/>
    <cellStyle name="EYTotal 5 5 2 5" xfId="2647" xr:uid="{B7F20A45-5710-44DC-9874-B0E4736DE95F}"/>
    <cellStyle name="EYTotal 5 5 3" xfId="2648" xr:uid="{070EA3B4-6CBB-42B0-838F-4BD19525289D}"/>
    <cellStyle name="EYTotal 5 5 3 2" xfId="2649" xr:uid="{1FA1A409-A644-4360-B1A2-067765832F1C}"/>
    <cellStyle name="EYTotal 5 5 4" xfId="2650" xr:uid="{4DD8182C-5048-451D-8BB6-73990249B285}"/>
    <cellStyle name="EYTotal 5 5 5" xfId="2651" xr:uid="{F21F7A41-396E-4610-B5CF-9151740B0EA0}"/>
    <cellStyle name="EYTotal 5 5 6" xfId="2652" xr:uid="{B344E528-8223-4A84-9112-5C3962202618}"/>
    <cellStyle name="EYTotal 5 6" xfId="2653" xr:uid="{A55A9000-2EA8-46A9-8A20-8CC7DF340A8A}"/>
    <cellStyle name="EYTotal 5 6 2" xfId="2654" xr:uid="{CCA993ED-7286-44B2-B368-0656E82CB352}"/>
    <cellStyle name="EYTotal 5 6 2 2" xfId="2655" xr:uid="{DF58C6E7-DA0A-48D9-AF9C-A16A2AD7C521}"/>
    <cellStyle name="EYTotal 5 6 2 3" xfId="2656" xr:uid="{6F6D8B41-77C7-4E4C-AEC8-B940F61EF4B1}"/>
    <cellStyle name="EYTotal 5 6 2 4" xfId="2657" xr:uid="{D0783381-29C7-495E-85B0-9C22F8D71D1D}"/>
    <cellStyle name="EYTotal 5 6 2 5" xfId="2658" xr:uid="{1D1EFEEC-2263-4627-9791-5F5005359103}"/>
    <cellStyle name="EYTotal 5 6 3" xfId="2659" xr:uid="{5DBF8EF6-2AA6-4B69-89A5-03509EBF0B65}"/>
    <cellStyle name="EYTotal 5 6 3 2" xfId="2660" xr:uid="{20B3ACF9-382D-4EB5-8E1B-A8E99654644F}"/>
    <cellStyle name="EYTotal 5 6 4" xfId="2661" xr:uid="{F4B05622-EE04-435B-BFFD-C8C52D46D65B}"/>
    <cellStyle name="EYTotal 5 6 5" xfId="2662" xr:uid="{6E93A5D2-BFF3-4AD6-9BEE-DBF3FDAB230E}"/>
    <cellStyle name="EYTotal 5 6 6" xfId="2663" xr:uid="{7A0BD9E1-45F4-4C2D-B766-B738FAD29A8A}"/>
    <cellStyle name="EYTotal 5 7" xfId="2664" xr:uid="{6019C5B2-AAB1-467A-9C6F-1663857661DC}"/>
    <cellStyle name="EYTotal 5 7 2" xfId="2665" xr:uid="{1B7EB964-4976-4A58-9CDF-B21586985CD9}"/>
    <cellStyle name="EYTotal 5 7 2 2" xfId="2666" xr:uid="{37898741-AB5C-400D-BAA5-C81CB8E4D42E}"/>
    <cellStyle name="EYTotal 5 7 2 3" xfId="2667" xr:uid="{E0569DD8-157B-4E83-BED0-23068A3FA6A1}"/>
    <cellStyle name="EYTotal 5 7 2 4" xfId="2668" xr:uid="{A991FB48-86DF-444C-B89F-D01BC4EDB82C}"/>
    <cellStyle name="EYTotal 5 7 2 5" xfId="2669" xr:uid="{C95C6341-D3E8-4834-B31D-C94F7AB82143}"/>
    <cellStyle name="EYTotal 5 7 3" xfId="2670" xr:uid="{F46ACC2B-9679-46E2-9AA2-2FEDE9D072CD}"/>
    <cellStyle name="EYTotal 5 7 3 2" xfId="2671" xr:uid="{9A42C214-57D9-4D37-9081-CFABEB083D53}"/>
    <cellStyle name="EYTotal 5 7 4" xfId="2672" xr:uid="{EDFDAA8E-B8A8-40FE-97A4-08354267EF16}"/>
    <cellStyle name="EYTotal 5 7 5" xfId="2673" xr:uid="{C442F406-4331-4666-9E0E-A17AAAB2C40B}"/>
    <cellStyle name="EYTotal 5 7 6" xfId="2674" xr:uid="{8C9CEAE4-8356-403A-9C37-E5653D8570F8}"/>
    <cellStyle name="EYTotal 5 8" xfId="2675" xr:uid="{86542BD0-7035-48B1-907E-DA9297BF7CF0}"/>
    <cellStyle name="EYTotal 5 8 2" xfId="2676" xr:uid="{3E72A333-FD77-47AD-B9A7-DA156D379639}"/>
    <cellStyle name="EYTotal 5 8 2 2" xfId="2677" xr:uid="{76C4397C-BBAC-4E17-8B42-D9D95248B647}"/>
    <cellStyle name="EYTotal 5 8 2 3" xfId="2678" xr:uid="{C2FEB5AB-F66A-49E7-B8FF-1DFC13D1ADFD}"/>
    <cellStyle name="EYTotal 5 8 2 4" xfId="2679" xr:uid="{93EAD55D-3706-4714-BF04-A5BA44143E33}"/>
    <cellStyle name="EYTotal 5 8 2 5" xfId="2680" xr:uid="{41AF686D-197E-4C2B-A3B6-49D6B4A99361}"/>
    <cellStyle name="EYTotal 5 8 3" xfId="2681" xr:uid="{94199259-1694-476C-AB5E-4CCF0AEDA3A5}"/>
    <cellStyle name="EYTotal 5 8 3 2" xfId="2682" xr:uid="{A3BB94C2-BC0D-496A-A43D-1DA3ACE4E3E2}"/>
    <cellStyle name="EYTotal 5 8 4" xfId="2683" xr:uid="{E32632C4-F193-4908-862D-2DE4CEC5ECAC}"/>
    <cellStyle name="EYTotal 5 8 5" xfId="2684" xr:uid="{6718CF21-0863-4DFA-8BCD-44F3ED61F595}"/>
    <cellStyle name="EYTotal 5 8 6" xfId="2685" xr:uid="{A4E9BE84-1036-4A90-81A1-0697FB3D07DC}"/>
    <cellStyle name="EYTotal 5 9" xfId="2686" xr:uid="{46141A35-6063-4733-B1E3-885C29779C72}"/>
    <cellStyle name="EYTotal 5 9 2" xfId="2687" xr:uid="{F9AABDBC-16CB-42E6-89DF-E0F0943606F9}"/>
    <cellStyle name="EYTotal 5 9 3" xfId="2688" xr:uid="{C111582E-C1B0-46D8-9812-F29790EA403A}"/>
    <cellStyle name="EYTotal 5 9 4" xfId="2689" xr:uid="{7BC8C306-7943-4E82-85E6-C89D4B7B87BA}"/>
    <cellStyle name="EYTotal 5 9 5" xfId="2690" xr:uid="{FA6AFEC2-84BF-4D18-A7CC-3F23BE3CD5E6}"/>
    <cellStyle name="EYTotal 5_Subsidy" xfId="2691" xr:uid="{FBC8AF80-F43C-4F95-9F40-CA0E9761ACBF}"/>
    <cellStyle name="EYTotal 6" xfId="2692" xr:uid="{CE579658-427A-4FDE-AD87-7EA2B4E100D4}"/>
    <cellStyle name="EYTotal 6 10" xfId="2693" xr:uid="{E50B2E3A-54C6-4F0B-9334-4A4DB5AEAF1D}"/>
    <cellStyle name="EYTotal 6 10 2" xfId="2694" xr:uid="{92826F08-5C91-422C-87D6-1C1CCC7FB137}"/>
    <cellStyle name="EYTotal 6 11" xfId="2695" xr:uid="{E7FC8FB1-5E54-4163-AA5B-1461588FD240}"/>
    <cellStyle name="EYTotal 6 12" xfId="2696" xr:uid="{14E68191-D99A-4B35-8DD1-2475C89CF6C3}"/>
    <cellStyle name="EYTotal 6 13" xfId="2697" xr:uid="{81AF70EE-E421-49FF-8473-8ED1FEA4C7C2}"/>
    <cellStyle name="EYTotal 6 2" xfId="2698" xr:uid="{D90FA931-B683-41CF-A5E4-DB3C0E7E6214}"/>
    <cellStyle name="EYTotal 6 2 2" xfId="2699" xr:uid="{EF25ACFA-47F0-405B-BCC0-8562D35414A9}"/>
    <cellStyle name="EYTotal 6 2 2 2" xfId="2700" xr:uid="{21DB33EF-1F75-46C7-A513-03337231292F}"/>
    <cellStyle name="EYTotal 6 2 2 2 2" xfId="2701" xr:uid="{52CF7345-467C-4071-817D-8B9945A61798}"/>
    <cellStyle name="EYTotal 6 2 2 2 3" xfId="2702" xr:uid="{39EED6D7-272E-4302-8AA1-281810664B3A}"/>
    <cellStyle name="EYTotal 6 2 2 2 4" xfId="2703" xr:uid="{8F898FFD-238E-4F44-B1AD-E00398A85C73}"/>
    <cellStyle name="EYTotal 6 2 2 2 5" xfId="2704" xr:uid="{8B76A8E5-C3FA-42F0-AC1E-9EF71A5B7F86}"/>
    <cellStyle name="EYTotal 6 2 2 3" xfId="2705" xr:uid="{7929ECA8-1010-461E-AB97-E1F165F1F4C2}"/>
    <cellStyle name="EYTotal 6 2 2 3 2" xfId="2706" xr:uid="{AFC6EF28-E3E0-4217-993F-1D47E7220AF6}"/>
    <cellStyle name="EYTotal 6 2 2 4" xfId="2707" xr:uid="{5400E8C1-5AAB-45EE-8BEF-56A01D1D579E}"/>
    <cellStyle name="EYTotal 6 2 2 5" xfId="2708" xr:uid="{1D19843F-5398-4152-91BB-4FC4A735F83E}"/>
    <cellStyle name="EYTotal 6 2 2 6" xfId="2709" xr:uid="{7BF0EA2D-E3AD-4702-8889-06A6F0BDE29E}"/>
    <cellStyle name="EYTotal 6 2 3" xfId="2710" xr:uid="{F287539B-99AE-47B7-9D92-3A064DCE1DC7}"/>
    <cellStyle name="EYTotal 6 2 3 2" xfId="2711" xr:uid="{8CE442D0-FD63-4A5D-93A2-B396CBC043D0}"/>
    <cellStyle name="EYTotal 6 2 3 3" xfId="2712" xr:uid="{5E0A7039-B0D3-44E3-B46F-05BC032CDBE1}"/>
    <cellStyle name="EYTotal 6 2 3 4" xfId="2713" xr:uid="{669DD5F2-8D40-4D55-B3EB-FD808319CE3D}"/>
    <cellStyle name="EYTotal 6 2 3 5" xfId="2714" xr:uid="{AF243B51-A66B-491E-9A12-7A904C99F957}"/>
    <cellStyle name="EYTotal 6 2 4" xfId="2715" xr:uid="{895D21F2-CE97-47AE-BE41-95B3B145F6AB}"/>
    <cellStyle name="EYTotal 6 2 4 2" xfId="2716" xr:uid="{0F9CC992-22D1-4F37-8BDF-BD4EE7FA1F7E}"/>
    <cellStyle name="EYTotal 6 2 5" xfId="2717" xr:uid="{87360DF2-F5BB-4DA3-A2F5-E0B8135CE45B}"/>
    <cellStyle name="EYTotal 6 2 6" xfId="2718" xr:uid="{4D15D683-FF9C-4CB5-8D0B-F52622D2D537}"/>
    <cellStyle name="EYTotal 6 2 7" xfId="2719" xr:uid="{D7389205-EDD0-4258-8F53-FA6EA98A1B38}"/>
    <cellStyle name="EYTotal 6 2_Subsidy" xfId="2720" xr:uid="{0F29B43D-6A56-4A7C-991C-1DFD14147B66}"/>
    <cellStyle name="EYTotal 6 3" xfId="2721" xr:uid="{13982719-92E1-4AE5-909B-344D50FF3706}"/>
    <cellStyle name="EYTotal 6 3 2" xfId="2722" xr:uid="{652948D9-FB62-4768-96FE-B2D4CBC40B82}"/>
    <cellStyle name="EYTotal 6 3 2 2" xfId="2723" xr:uid="{C16DBF02-44FB-492F-A2F5-BD9FEC5E6020}"/>
    <cellStyle name="EYTotal 6 3 2 3" xfId="2724" xr:uid="{70ACCE1B-E0F0-44C8-82EE-09B7B0F8D4AB}"/>
    <cellStyle name="EYTotal 6 3 2 4" xfId="2725" xr:uid="{0EBBA4F3-9F53-4C8A-93CC-C4D08AB37BE1}"/>
    <cellStyle name="EYTotal 6 3 2 5" xfId="2726" xr:uid="{0EB803F9-FE53-439A-AAB1-EDFE5F01EBEA}"/>
    <cellStyle name="EYTotal 6 3 3" xfId="2727" xr:uid="{FA83A44A-04D0-4D1B-BA85-06F4E08FD24E}"/>
    <cellStyle name="EYTotal 6 3 3 2" xfId="2728" xr:uid="{6452BC70-4E05-4615-B346-4F1ABA792920}"/>
    <cellStyle name="EYTotal 6 3 4" xfId="2729" xr:uid="{134B47B4-4F90-4A5C-95F2-5AA314DF33BC}"/>
    <cellStyle name="EYTotal 6 3 5" xfId="2730" xr:uid="{90B7A302-B3A8-47D6-8C8C-C19BDB30B119}"/>
    <cellStyle name="EYTotal 6 3 6" xfId="2731" xr:uid="{F2D77B3C-27F8-495D-9C12-33678210515A}"/>
    <cellStyle name="EYTotal 6 4" xfId="2732" xr:uid="{8366D086-1AF8-4614-8D53-C84B6A6975C7}"/>
    <cellStyle name="EYTotal 6 4 2" xfId="2733" xr:uid="{2DF2EF00-C67C-4660-AA13-B3826AE9E216}"/>
    <cellStyle name="EYTotal 6 4 2 2" xfId="2734" xr:uid="{59AD9E3D-7E7C-4AC1-ABD2-BE095FD50F4B}"/>
    <cellStyle name="EYTotal 6 4 2 3" xfId="2735" xr:uid="{B80B4540-3501-4D7F-AC90-3A96FADECEA5}"/>
    <cellStyle name="EYTotal 6 4 2 4" xfId="2736" xr:uid="{82176788-3F51-4E35-95A9-D795D80EDFE2}"/>
    <cellStyle name="EYTotal 6 4 2 5" xfId="2737" xr:uid="{1EE505C8-A4DF-4C3C-A616-6CC894F4AA44}"/>
    <cellStyle name="EYTotal 6 4 3" xfId="2738" xr:uid="{EF5E8CD9-4602-4D9E-A611-89ACB8E510F8}"/>
    <cellStyle name="EYTotal 6 4 3 2" xfId="2739" xr:uid="{F9E19CA6-D71C-48DB-AE6D-CF57FB53C1DE}"/>
    <cellStyle name="EYTotal 6 4 4" xfId="2740" xr:uid="{D94CC0CC-2EF2-41D0-BAF1-12F675C23920}"/>
    <cellStyle name="EYTotal 6 4 5" xfId="2741" xr:uid="{A1A78BF9-66D3-429E-A727-C81EE61FC591}"/>
    <cellStyle name="EYTotal 6 4 6" xfId="2742" xr:uid="{188E1949-6798-4F03-9836-B2E272262A7D}"/>
    <cellStyle name="EYTotal 6 5" xfId="2743" xr:uid="{5579DE01-FBBE-4A72-B294-792B756500CA}"/>
    <cellStyle name="EYTotal 6 5 2" xfId="2744" xr:uid="{49C61FC3-22CE-4072-B3CB-ADF09EAC3D74}"/>
    <cellStyle name="EYTotal 6 5 2 2" xfId="2745" xr:uid="{E5D70064-B34D-4437-9D0A-E890A28C0172}"/>
    <cellStyle name="EYTotal 6 5 2 3" xfId="2746" xr:uid="{74CB3EC3-7ABD-4B5E-807B-044C14950D42}"/>
    <cellStyle name="EYTotal 6 5 2 4" xfId="2747" xr:uid="{FCE769DD-0A13-4780-820C-6530D8B5F2B7}"/>
    <cellStyle name="EYTotal 6 5 2 5" xfId="2748" xr:uid="{8D682C0B-04D8-4B2E-B801-90413118F1B7}"/>
    <cellStyle name="EYTotal 6 5 3" xfId="2749" xr:uid="{761F8BD2-AE94-4CA1-AD6C-36214AEF9D5C}"/>
    <cellStyle name="EYTotal 6 5 3 2" xfId="2750" xr:uid="{20C1D52C-0421-43C5-9EB3-FE111C0BEDB9}"/>
    <cellStyle name="EYTotal 6 5 4" xfId="2751" xr:uid="{F587D284-3FB9-44A5-BEA2-1873438BEE71}"/>
    <cellStyle name="EYTotal 6 5 5" xfId="2752" xr:uid="{9D479318-8F7E-42CC-9FBB-FF6C7CC1A1D1}"/>
    <cellStyle name="EYTotal 6 5 6" xfId="2753" xr:uid="{9AF6D4FF-5163-4BF2-8794-7203C310F4B0}"/>
    <cellStyle name="EYTotal 6 6" xfId="2754" xr:uid="{935190CC-8104-47EC-8C4A-1BEE2903F461}"/>
    <cellStyle name="EYTotal 6 6 2" xfId="2755" xr:uid="{A3B661B9-AEA8-4057-8E52-9CBC3B58068D}"/>
    <cellStyle name="EYTotal 6 6 2 2" xfId="2756" xr:uid="{27BF52F6-1F16-4305-B0CB-841A4F8F9B58}"/>
    <cellStyle name="EYTotal 6 6 2 3" xfId="2757" xr:uid="{DA1310FB-1B1E-4BB6-A502-E168609FE73F}"/>
    <cellStyle name="EYTotal 6 6 2 4" xfId="2758" xr:uid="{183E0295-997F-4EB0-8855-D53761B7AA1A}"/>
    <cellStyle name="EYTotal 6 6 2 5" xfId="2759" xr:uid="{65D11896-B7B0-4931-B387-9587BFCCC6F3}"/>
    <cellStyle name="EYTotal 6 6 3" xfId="2760" xr:uid="{B9B61FA0-E45C-4B65-B43B-1A145EA4C0F6}"/>
    <cellStyle name="EYTotal 6 6 3 2" xfId="2761" xr:uid="{C3A11E81-B926-4F4D-9332-2EBB18D4BC68}"/>
    <cellStyle name="EYTotal 6 6 4" xfId="2762" xr:uid="{AB8C8A66-38D2-4580-B7EE-3F906CA94F84}"/>
    <cellStyle name="EYTotal 6 6 5" xfId="2763" xr:uid="{31EACC00-0014-4D6D-9420-A0E8AC248D27}"/>
    <cellStyle name="EYTotal 6 6 6" xfId="2764" xr:uid="{D606883F-FCCA-4149-953B-923AE8B9E1FD}"/>
    <cellStyle name="EYTotal 6 7" xfId="2765" xr:uid="{D134D663-40D4-48CB-A91F-C94185CF7639}"/>
    <cellStyle name="EYTotal 6 7 2" xfId="2766" xr:uid="{C359148D-91EF-47EC-9B23-B97E11A0EA54}"/>
    <cellStyle name="EYTotal 6 7 2 2" xfId="2767" xr:uid="{835CDF41-0CB5-4C1E-B92A-E4C40EB1CACF}"/>
    <cellStyle name="EYTotal 6 7 2 3" xfId="2768" xr:uid="{F825A97B-3E86-4133-9075-E30DC5F20FB7}"/>
    <cellStyle name="EYTotal 6 7 2 4" xfId="2769" xr:uid="{AD2AACA8-6C46-4120-A127-226859C1F69E}"/>
    <cellStyle name="EYTotal 6 7 2 5" xfId="2770" xr:uid="{3B0EB60C-A77E-4276-A5CD-779C65936FA5}"/>
    <cellStyle name="EYTotal 6 7 3" xfId="2771" xr:uid="{6D3A45C4-CA36-43C2-816E-71E6648A9FD0}"/>
    <cellStyle name="EYTotal 6 7 3 2" xfId="2772" xr:uid="{43F6840B-9D0C-48B8-B830-23056657F016}"/>
    <cellStyle name="EYTotal 6 7 4" xfId="2773" xr:uid="{6EC63B03-8FBB-4986-92EF-0E26918FE14F}"/>
    <cellStyle name="EYTotal 6 7 5" xfId="2774" xr:uid="{6457F1E0-B616-4B6F-9F6C-F4FD496A6CE5}"/>
    <cellStyle name="EYTotal 6 7 6" xfId="2775" xr:uid="{7954D05A-F293-4FC7-8343-6F52EC8563E4}"/>
    <cellStyle name="EYTotal 6 8" xfId="2776" xr:uid="{5E72DD24-7742-462B-A577-A387379CE850}"/>
    <cellStyle name="EYTotal 6 8 2" xfId="2777" xr:uid="{B57EA24E-8F24-4DAF-B657-576821D35C85}"/>
    <cellStyle name="EYTotal 6 8 2 2" xfId="2778" xr:uid="{7B9D2A59-965C-4A0E-B29D-E5250B9686A8}"/>
    <cellStyle name="EYTotal 6 8 2 3" xfId="2779" xr:uid="{8AD820C6-7EC0-428E-BA2F-C5C644C7A49A}"/>
    <cellStyle name="EYTotal 6 8 2 4" xfId="2780" xr:uid="{13072BF0-E9E9-46AC-A4A3-3DC4DA0B6071}"/>
    <cellStyle name="EYTotal 6 8 2 5" xfId="2781" xr:uid="{BB22A4C9-B637-4389-8731-1FCF28E91218}"/>
    <cellStyle name="EYTotal 6 8 3" xfId="2782" xr:uid="{A2947357-3291-47C1-9315-7B10F2F0A731}"/>
    <cellStyle name="EYTotal 6 8 3 2" xfId="2783" xr:uid="{AD2A5220-CEDC-40EE-B46F-0B204081827A}"/>
    <cellStyle name="EYTotal 6 8 4" xfId="2784" xr:uid="{F3FB5A76-9C83-416C-9F53-6070AB843AA8}"/>
    <cellStyle name="EYTotal 6 8 5" xfId="2785" xr:uid="{CE2EDEF3-742F-4BEF-8AAD-756340842787}"/>
    <cellStyle name="EYTotal 6 8 6" xfId="2786" xr:uid="{3CA7F3E1-2F79-45B1-A3A9-244941562224}"/>
    <cellStyle name="EYTotal 6 9" xfId="2787" xr:uid="{1BB570E8-AC38-4578-97E4-9AD068C97964}"/>
    <cellStyle name="EYTotal 6 9 2" xfId="2788" xr:uid="{BFFEDCD1-7465-4201-A5A2-A5C03D73250C}"/>
    <cellStyle name="EYTotal 6 9 3" xfId="2789" xr:uid="{EEBB8C05-E5C9-4C7B-8084-42DEA1FACE61}"/>
    <cellStyle name="EYTotal 6 9 4" xfId="2790" xr:uid="{DCF7E0F8-61A0-4694-84BE-A2F8166FBB0F}"/>
    <cellStyle name="EYTotal 6 9 5" xfId="2791" xr:uid="{8BC1932B-E9EA-413C-9AA5-71F90E3B3B55}"/>
    <cellStyle name="EYTotal 6_Subsidy" xfId="2792" xr:uid="{E369C1F3-77F3-4D30-B9FB-448088CFC045}"/>
    <cellStyle name="EYTotal 7" xfId="2793" xr:uid="{3286B7FD-4D0A-4012-8B39-A93878B7AC62}"/>
    <cellStyle name="EYTotal 7 10" xfId="2794" xr:uid="{3686BCE9-6384-42A8-8C66-62F7273AAC8F}"/>
    <cellStyle name="EYTotal 7 10 2" xfId="2795" xr:uid="{077EC8D4-2D88-4E04-B97A-5DF6E24B7069}"/>
    <cellStyle name="EYTotal 7 11" xfId="2796" xr:uid="{BA43F3A0-077E-4671-8AFA-B4542F509E1B}"/>
    <cellStyle name="EYTotal 7 12" xfId="2797" xr:uid="{25799834-A9EB-4C13-A37B-CBC1E82083A5}"/>
    <cellStyle name="EYTotal 7 13" xfId="2798" xr:uid="{79DA9927-BEE7-42C8-BD5B-E1D999C41650}"/>
    <cellStyle name="EYTotal 7 2" xfId="2799" xr:uid="{198E3B40-E25C-451B-A795-B84772C26A2E}"/>
    <cellStyle name="EYTotal 7 2 2" xfId="2800" xr:uid="{E6B747D5-219E-4ED2-985B-B83664A967F8}"/>
    <cellStyle name="EYTotal 7 2 2 2" xfId="2801" xr:uid="{66ED1C93-2E4E-47E5-A97D-6A631D14A5F7}"/>
    <cellStyle name="EYTotal 7 2 2 2 2" xfId="2802" xr:uid="{13014D4B-B088-4C31-A140-7B467BBE25BA}"/>
    <cellStyle name="EYTotal 7 2 2 2 3" xfId="2803" xr:uid="{082CC798-5C85-4DFB-8CC2-B5880EB3C0B0}"/>
    <cellStyle name="EYTotal 7 2 2 2 4" xfId="2804" xr:uid="{8ADA9667-2466-4B3E-AE4F-7232DD21B85C}"/>
    <cellStyle name="EYTotal 7 2 2 2 5" xfId="2805" xr:uid="{29C405F1-3DBB-4A22-B41E-D3A00C0C42D0}"/>
    <cellStyle name="EYTotal 7 2 2 3" xfId="2806" xr:uid="{E46DF82C-C4DA-4DC5-8F03-674081F11546}"/>
    <cellStyle name="EYTotal 7 2 2 3 2" xfId="2807" xr:uid="{7CC46A81-4654-458F-8A13-BB066585FDC8}"/>
    <cellStyle name="EYTotal 7 2 2 4" xfId="2808" xr:uid="{2F2E75B0-8EEE-4CB3-ABB6-8C6845E65B48}"/>
    <cellStyle name="EYTotal 7 2 2 5" xfId="2809" xr:uid="{4E5F1CED-D995-42CE-B5FD-61D15AC77E22}"/>
    <cellStyle name="EYTotal 7 2 2 6" xfId="2810" xr:uid="{7D204774-C884-4B90-BB65-7A47F8FF1AA5}"/>
    <cellStyle name="EYTotal 7 2 3" xfId="2811" xr:uid="{45CFB53A-F6CE-477B-B9D9-71DFF409AFDD}"/>
    <cellStyle name="EYTotal 7 2 3 2" xfId="2812" xr:uid="{9909D27D-01FF-4AA2-BD38-5D8794E72F86}"/>
    <cellStyle name="EYTotal 7 2 3 3" xfId="2813" xr:uid="{00FF788F-86B9-4B9E-B0ED-FD94D6AA636E}"/>
    <cellStyle name="EYTotal 7 2 3 4" xfId="2814" xr:uid="{687BF01A-BA7A-4B81-9A45-3C08E834F3AB}"/>
    <cellStyle name="EYTotal 7 2 3 5" xfId="2815" xr:uid="{4D1A79F5-F9B1-438A-9B8D-355D2842581F}"/>
    <cellStyle name="EYTotal 7 2 4" xfId="2816" xr:uid="{2FCCC2B8-7608-4BD8-8C0A-E1C98B3C1522}"/>
    <cellStyle name="EYTotal 7 2 4 2" xfId="2817" xr:uid="{8E4E02F9-1770-4E3C-B472-5908FCB54FB9}"/>
    <cellStyle name="EYTotal 7 2 5" xfId="2818" xr:uid="{194F01DC-4CC3-4154-8783-29A602BCD2ED}"/>
    <cellStyle name="EYTotal 7 2 6" xfId="2819" xr:uid="{63730559-9EEA-4955-94F1-7E0B48665C0D}"/>
    <cellStyle name="EYTotal 7 2 7" xfId="2820" xr:uid="{E0F3DE3A-B4C2-40F8-8E75-3F10A7C85370}"/>
    <cellStyle name="EYTotal 7 2_Subsidy" xfId="2821" xr:uid="{395D2CEB-7496-473E-89E5-8D3515D963BD}"/>
    <cellStyle name="EYTotal 7 3" xfId="2822" xr:uid="{93AD8C73-ABDC-4BCF-85F2-324CF3DF4EB0}"/>
    <cellStyle name="EYTotal 7 3 2" xfId="2823" xr:uid="{4F4C91D2-6DE7-4746-A79B-2DAD571BDB5F}"/>
    <cellStyle name="EYTotal 7 3 2 2" xfId="2824" xr:uid="{2B5CB659-4FEB-40CA-B116-3A5F4C2D5E14}"/>
    <cellStyle name="EYTotal 7 3 2 3" xfId="2825" xr:uid="{45FADC11-A1D9-4B11-96BA-130E51715F40}"/>
    <cellStyle name="EYTotal 7 3 2 4" xfId="2826" xr:uid="{B52785CA-2370-4498-8282-2C1C0434C121}"/>
    <cellStyle name="EYTotal 7 3 2 5" xfId="2827" xr:uid="{412171AD-E8A4-45E2-82B5-D4F5980DBFAE}"/>
    <cellStyle name="EYTotal 7 3 3" xfId="2828" xr:uid="{E3874F7E-F531-4945-841E-47EF819BCD94}"/>
    <cellStyle name="EYTotal 7 3 3 2" xfId="2829" xr:uid="{5CC7EFFD-6C3F-4D32-A19A-B99798C91462}"/>
    <cellStyle name="EYTotal 7 3 4" xfId="2830" xr:uid="{08E1871A-8B67-4F7D-915B-E76B93750977}"/>
    <cellStyle name="EYTotal 7 3 5" xfId="2831" xr:uid="{8CDF8161-5617-42CC-BC9E-F111EC74BA80}"/>
    <cellStyle name="EYTotal 7 3 6" xfId="2832" xr:uid="{0C61E49A-8C1E-4887-BD6E-8537C683AB68}"/>
    <cellStyle name="EYTotal 7 4" xfId="2833" xr:uid="{49B894C1-0616-4920-80F2-FEE0699B3128}"/>
    <cellStyle name="EYTotal 7 4 2" xfId="2834" xr:uid="{53562A03-4C47-4745-B733-16F0541B4D82}"/>
    <cellStyle name="EYTotal 7 4 2 2" xfId="2835" xr:uid="{828381B7-1545-488B-A274-611536248DD6}"/>
    <cellStyle name="EYTotal 7 4 2 3" xfId="2836" xr:uid="{993408DF-63C5-4836-9548-486C4637EE32}"/>
    <cellStyle name="EYTotal 7 4 2 4" xfId="2837" xr:uid="{89EEEE19-430E-4B7B-8835-62AC67CF67BB}"/>
    <cellStyle name="EYTotal 7 4 2 5" xfId="2838" xr:uid="{994E3347-816D-4651-A9BF-09CF651A1C8D}"/>
    <cellStyle name="EYTotal 7 4 3" xfId="2839" xr:uid="{C677CEA5-9E0D-4F8B-95D1-99A28E778DA9}"/>
    <cellStyle name="EYTotal 7 4 3 2" xfId="2840" xr:uid="{8791DFFA-0E0B-434C-98B7-54CCFE106153}"/>
    <cellStyle name="EYTotal 7 4 4" xfId="2841" xr:uid="{C94130AB-5C06-411A-B188-D910EDDB3C6A}"/>
    <cellStyle name="EYTotal 7 4 5" xfId="2842" xr:uid="{F7C3BE1B-DA0D-497A-8070-73178A3010B5}"/>
    <cellStyle name="EYTotal 7 4 6" xfId="2843" xr:uid="{4178C27B-077F-46C7-8048-CCD79A1CB921}"/>
    <cellStyle name="EYTotal 7 5" xfId="2844" xr:uid="{BC065994-AEDE-4EF0-81BD-CEE40B23DF3E}"/>
    <cellStyle name="EYTotal 7 5 2" xfId="2845" xr:uid="{716F0689-4AF5-470F-8BAD-CFD622F78995}"/>
    <cellStyle name="EYTotal 7 5 2 2" xfId="2846" xr:uid="{9B3EDA5F-0F91-4717-8D51-FD19F48DAE60}"/>
    <cellStyle name="EYTotal 7 5 2 3" xfId="2847" xr:uid="{BF7C84EF-D312-4A14-9C1E-1A824D4E8474}"/>
    <cellStyle name="EYTotal 7 5 2 4" xfId="2848" xr:uid="{C5E1ED59-1402-485B-9C7C-751A078DEED7}"/>
    <cellStyle name="EYTotal 7 5 2 5" xfId="2849" xr:uid="{78AEB28B-797E-476D-8EB4-CEE9D607D534}"/>
    <cellStyle name="EYTotal 7 5 3" xfId="2850" xr:uid="{E96FD916-475D-4FC1-B0DE-EF2E60DD658B}"/>
    <cellStyle name="EYTotal 7 5 3 2" xfId="2851" xr:uid="{93B70231-F1AF-4F44-BF39-835AD36DD47F}"/>
    <cellStyle name="EYTotal 7 5 4" xfId="2852" xr:uid="{480189E7-93AE-40FF-B8C7-C312450F39C6}"/>
    <cellStyle name="EYTotal 7 5 5" xfId="2853" xr:uid="{4E23853A-C4D2-4A20-9590-CC502FFF1906}"/>
    <cellStyle name="EYTotal 7 5 6" xfId="2854" xr:uid="{F6CE02F2-EA98-4879-B60C-3E74196E08CD}"/>
    <cellStyle name="EYTotal 7 6" xfId="2855" xr:uid="{2113CCF4-10C8-4628-BC81-BDEF74B1FF26}"/>
    <cellStyle name="EYTotal 7 6 2" xfId="2856" xr:uid="{011F0915-1A29-4059-95DD-A7D17EB86372}"/>
    <cellStyle name="EYTotal 7 6 2 2" xfId="2857" xr:uid="{0D14F290-CC33-43B7-BB91-33005C06E0E7}"/>
    <cellStyle name="EYTotal 7 6 2 3" xfId="2858" xr:uid="{B501A38D-69DE-4096-802F-A9C959DD0B59}"/>
    <cellStyle name="EYTotal 7 6 2 4" xfId="2859" xr:uid="{A003E685-9081-463D-8B85-E5E9D17C5690}"/>
    <cellStyle name="EYTotal 7 6 2 5" xfId="2860" xr:uid="{B5E75386-8485-4476-A203-F63F63A0EB8C}"/>
    <cellStyle name="EYTotal 7 6 3" xfId="2861" xr:uid="{BE527688-AAE3-4A28-BBDB-B40DD1457CAA}"/>
    <cellStyle name="EYTotal 7 6 3 2" xfId="2862" xr:uid="{41A6FD08-6395-474B-B844-00B7032CACA5}"/>
    <cellStyle name="EYTotal 7 6 4" xfId="2863" xr:uid="{A6E0B4C3-91F2-41BF-A489-E298722203B7}"/>
    <cellStyle name="EYTotal 7 6 5" xfId="2864" xr:uid="{585B1B44-7C2A-44F2-9823-4FBAC2AF762B}"/>
    <cellStyle name="EYTotal 7 6 6" xfId="2865" xr:uid="{5F5B703E-6D91-49A0-A82C-6AD47106E47D}"/>
    <cellStyle name="EYTotal 7 7" xfId="2866" xr:uid="{DC10D093-55E2-45AE-9985-703604BE07B6}"/>
    <cellStyle name="EYTotal 7 7 2" xfId="2867" xr:uid="{D9DD0E51-8715-4E9D-A3D0-BDF16353B32E}"/>
    <cellStyle name="EYTotal 7 7 2 2" xfId="2868" xr:uid="{3C253B3C-52C8-4695-B109-FA52C762094E}"/>
    <cellStyle name="EYTotal 7 7 2 3" xfId="2869" xr:uid="{70FEBF45-A4E0-45D4-87E0-EDA99819B6B0}"/>
    <cellStyle name="EYTotal 7 7 2 4" xfId="2870" xr:uid="{52ABFC0A-27D3-44F2-800B-C2FB766AB36F}"/>
    <cellStyle name="EYTotal 7 7 2 5" xfId="2871" xr:uid="{158CF1EB-3AB1-44D1-943C-15175F2DDAF7}"/>
    <cellStyle name="EYTotal 7 7 3" xfId="2872" xr:uid="{25814EF3-623A-4EE7-B62A-73A5DEB6B122}"/>
    <cellStyle name="EYTotal 7 7 3 2" xfId="2873" xr:uid="{10ACBF21-8D94-4B9D-8E1D-A3E188F57A6B}"/>
    <cellStyle name="EYTotal 7 7 4" xfId="2874" xr:uid="{520B7BDE-73DC-4536-9267-6C846E9AD80D}"/>
    <cellStyle name="EYTotal 7 7 5" xfId="2875" xr:uid="{01F66BA6-03A9-4005-A373-CC6F39BA3A9F}"/>
    <cellStyle name="EYTotal 7 7 6" xfId="2876" xr:uid="{F6CCF3F1-999E-40CB-BEC7-535F35503C76}"/>
    <cellStyle name="EYTotal 7 8" xfId="2877" xr:uid="{8981FC28-1177-42F3-9710-4FBB0D079217}"/>
    <cellStyle name="EYTotal 7 8 2" xfId="2878" xr:uid="{6CFD0FFA-5E19-47EB-A211-43DE00AD401C}"/>
    <cellStyle name="EYTotal 7 8 2 2" xfId="2879" xr:uid="{211DB174-4D39-4D60-9F27-CFED22C83F82}"/>
    <cellStyle name="EYTotal 7 8 2 3" xfId="2880" xr:uid="{B8D13582-B274-4D55-B6F6-A4D007E85F9A}"/>
    <cellStyle name="EYTotal 7 8 2 4" xfId="2881" xr:uid="{F2DCC0A6-B37E-42CB-83E0-C18763A3F644}"/>
    <cellStyle name="EYTotal 7 8 2 5" xfId="2882" xr:uid="{5151DF76-87A1-481B-84C2-CC7501BFB67B}"/>
    <cellStyle name="EYTotal 7 8 3" xfId="2883" xr:uid="{25CA52BE-BC57-4F2C-A5D0-EBAB8AA8FA54}"/>
    <cellStyle name="EYTotal 7 8 3 2" xfId="2884" xr:uid="{97D19736-CF4A-47C3-900F-2D6AB606E050}"/>
    <cellStyle name="EYTotal 7 8 4" xfId="2885" xr:uid="{64BC1C1A-484F-4211-921F-9BC0E8AAA2EB}"/>
    <cellStyle name="EYTotal 7 8 5" xfId="2886" xr:uid="{7443CC03-A6BE-43CA-82FB-6EC8E22360DF}"/>
    <cellStyle name="EYTotal 7 8 6" xfId="2887" xr:uid="{1DD057ED-D6A5-4660-A0D7-EF9F0B5A17CA}"/>
    <cellStyle name="EYTotal 7 9" xfId="2888" xr:uid="{D9219015-1152-40D6-821D-6140C908FEFF}"/>
    <cellStyle name="EYTotal 7 9 2" xfId="2889" xr:uid="{16A1D441-2A10-4024-9EF7-835B90B9DC23}"/>
    <cellStyle name="EYTotal 7 9 3" xfId="2890" xr:uid="{1EA4E533-4286-4346-9602-49A4948D40F7}"/>
    <cellStyle name="EYTotal 7 9 4" xfId="2891" xr:uid="{A8D2B25C-5971-4CEA-859B-17C8B332C16E}"/>
    <cellStyle name="EYTotal 7 9 5" xfId="2892" xr:uid="{3C748332-1C22-469E-B2CF-3FF0A08B8C2A}"/>
    <cellStyle name="EYTotal 7_Subsidy" xfId="2893" xr:uid="{F351E3A4-AEC5-4A02-9EA5-BBEA0393801F}"/>
    <cellStyle name="EYTotal 8" xfId="2894" xr:uid="{DD4C527F-B357-4B24-AE74-E32F90E3DD08}"/>
    <cellStyle name="EYTotal 8 2" xfId="2895" xr:uid="{D5859F0F-E31E-4DAE-A45F-F0FC022DE144}"/>
    <cellStyle name="EYTotal 8 2 2" xfId="2896" xr:uid="{E5B28C8C-4E73-4556-B152-413110C5084F}"/>
    <cellStyle name="EYTotal 8 2 2 2" xfId="2897" xr:uid="{939375F6-2A36-4420-BBED-D90580257E4A}"/>
    <cellStyle name="EYTotal 8 2 2 3" xfId="2898" xr:uid="{976E48CB-4957-403B-A444-AF80D0653B76}"/>
    <cellStyle name="EYTotal 8 2 2 4" xfId="2899" xr:uid="{0450DD1B-4E26-4424-AFC0-326B825E3A9B}"/>
    <cellStyle name="EYTotal 8 2 2 5" xfId="2900" xr:uid="{BCEDBC7B-C926-4630-852E-E62BDD42D95E}"/>
    <cellStyle name="EYTotal 8 2 3" xfId="2901" xr:uid="{377AF713-25C6-4CC8-B648-692CFFF4C829}"/>
    <cellStyle name="EYTotal 8 2 3 2" xfId="2902" xr:uid="{CFE8061B-522E-4DE4-AD6E-2319EEC51CF5}"/>
    <cellStyle name="EYTotal 8 2 4" xfId="2903" xr:uid="{81BDCD49-A378-4587-9C54-94825149DB82}"/>
    <cellStyle name="EYTotal 8 2 5" xfId="2904" xr:uid="{019583CD-FAE0-4DA6-8F0B-C162C7B7F3A0}"/>
    <cellStyle name="EYTotal 8 2 6" xfId="2905" xr:uid="{EE0FD849-CA0E-48BE-AD46-7BC610589AF8}"/>
    <cellStyle name="EYTotal 8 3" xfId="2906" xr:uid="{8E8FA394-679B-45F6-9096-561E160DBA8B}"/>
    <cellStyle name="EYTotal 8 3 2" xfId="2907" xr:uid="{8A43299E-664C-49A7-B324-468E5DFEA8AD}"/>
    <cellStyle name="EYTotal 8 3 3" xfId="2908" xr:uid="{DE2FB500-D16A-4177-BA8B-67CC808968E0}"/>
    <cellStyle name="EYTotal 8 3 4" xfId="2909" xr:uid="{83FD0AE9-21CF-4C61-AEE7-1CA35B5BDDA5}"/>
    <cellStyle name="EYTotal 8 3 5" xfId="2910" xr:uid="{95A7EFEF-CC6B-4603-94C0-A01FEABD455D}"/>
    <cellStyle name="EYTotal 8 4" xfId="2911" xr:uid="{875E11F7-166F-47BB-A17E-411990718CF6}"/>
    <cellStyle name="EYTotal 8 4 2" xfId="2912" xr:uid="{8607A9F9-605A-45BA-B895-0812C26A2268}"/>
    <cellStyle name="EYTotal 8 5" xfId="2913" xr:uid="{0FB7D02A-10EF-4FA3-BEFB-49E476FE1206}"/>
    <cellStyle name="EYTotal 8 6" xfId="2914" xr:uid="{006F67BE-D937-4166-A3EC-A8C62AD2E79B}"/>
    <cellStyle name="EYTotal 8 7" xfId="2915" xr:uid="{3AEC9D5F-CF92-4966-B3B0-385CEC8B52CE}"/>
    <cellStyle name="EYTotal 8_Subsidy" xfId="2916" xr:uid="{C1035780-4DDE-43D0-8E6A-18CA8E0C4513}"/>
    <cellStyle name="EYTotal 9" xfId="2917" xr:uid="{677C31DA-FA93-43C4-A8D7-39B7FB45DA8E}"/>
    <cellStyle name="EYTotal 9 2" xfId="2918" xr:uid="{39880230-5684-4C52-92B6-5057D5CD8694}"/>
    <cellStyle name="EYTotal 9 2 2" xfId="2919" xr:uid="{9C00FEC2-67B8-479C-B5DD-1AAC5FBC6BC4}"/>
    <cellStyle name="EYTotal 9 2 3" xfId="2920" xr:uid="{7970040B-C6AA-4406-93B5-76AD14E34AF6}"/>
    <cellStyle name="EYTotal 9 2 4" xfId="2921" xr:uid="{3C1995F9-EF2F-43B4-B862-E3D9261FAC67}"/>
    <cellStyle name="EYTotal 9 2 5" xfId="2922" xr:uid="{764BCAA1-895B-4A60-AAA7-86E097368DDF}"/>
    <cellStyle name="EYTotal 9 3" xfId="2923" xr:uid="{F673FC80-74B3-4BBF-9750-1F762C60A2F9}"/>
    <cellStyle name="EYTotal 9 3 2" xfId="2924" xr:uid="{BEAACA6D-BE8A-41C1-9DE2-C75813DF6EC2}"/>
    <cellStyle name="EYTotal 9 4" xfId="2925" xr:uid="{DC700932-28A6-42F7-A7BB-A44CBDF9B883}"/>
    <cellStyle name="EYTotal 9 5" xfId="2926" xr:uid="{B0EEB9B7-3C71-4C83-B195-41DEBD723680}"/>
    <cellStyle name="EYTotal 9 6" xfId="2927" xr:uid="{E71D8A5D-A658-400E-8906-321E786F5FF4}"/>
    <cellStyle name="EYTotal_Calculations" xfId="2928" xr:uid="{D22A9FB3-2900-461D-ABCE-49680AE07944}"/>
    <cellStyle name="EYWIP" xfId="2929" xr:uid="{F568A01E-357C-4F5A-9EE6-29AE42B62657}"/>
    <cellStyle name="EYWIP 2" xfId="2930" xr:uid="{AE4A1BFB-8175-4B60-AF21-1B0F9C6F42D9}"/>
    <cellStyle name="EYWIP 3" xfId="2931" xr:uid="{C365FC4C-A116-44B0-8942-C3E4BFBDCAC9}"/>
    <cellStyle name="FieldName" xfId="2932" xr:uid="{579195B5-8796-4474-B3B2-627A947DA866}"/>
    <cellStyle name="Flag" xfId="2933" xr:uid="{6F9A7820-4D7E-43C0-906B-E667A1BF247B}"/>
    <cellStyle name="Flash" xfId="8198" xr:uid="{119A8C4E-7FB0-423C-9E88-75C0408F2CC9}"/>
    <cellStyle name="Flow" xfId="2934" xr:uid="{864C980D-0432-4079-A4DF-4EDAE498707D}"/>
    <cellStyle name="Follow-up" xfId="2935" xr:uid="{29783FA7-7FAA-4608-8B74-9467FB30F729}"/>
    <cellStyle name="Follow-up 2" xfId="2936" xr:uid="{FDB53A11-2BBD-4274-AA17-6C16F7A0449D}"/>
    <cellStyle name="Follow-up 2 2" xfId="2937" xr:uid="{4F8680E3-2264-40E2-AF85-6FB97E7A65B2}"/>
    <cellStyle name="Follow-up 3" xfId="2938" xr:uid="{6A99E143-08FA-45DB-9B77-BBC15D86B214}"/>
    <cellStyle name="Follow-up 4" xfId="2939" xr:uid="{DE1B32CE-E1DA-4C61-AEDC-044F3E98B85F}"/>
    <cellStyle name="Footnote" xfId="2940" xr:uid="{6DC70BBE-F360-4ECE-91D4-F8FFD1357E1F}"/>
    <cellStyle name="footnote ref" xfId="8199" xr:uid="{6FFDD39A-A46D-42F9-B712-7AF35CF58F2A}"/>
    <cellStyle name="footnote text" xfId="8200" xr:uid="{A5271895-3767-4667-9AA1-9459ED35F079}"/>
    <cellStyle name="Formula_RP" xfId="2941" xr:uid="{E6AE408A-E030-4885-81BA-4C93687FC904}"/>
    <cellStyle name="FormulaLbl_RP" xfId="2942" xr:uid="{58431C6D-0425-400F-8C1A-8B35AB5E7748}"/>
    <cellStyle name="FS_Headings" xfId="2943" xr:uid="{6CE9EB60-6BD1-4F8F-9345-01AEABF32FFB}"/>
    <cellStyle name="G02 Tab figs Light 0 deci" xfId="2944" xr:uid="{CA5ABE20-3F31-4F6E-AC32-1F0406D90816}"/>
    <cellStyle name="G02 Tab figs Light 0 deci 2" xfId="2945" xr:uid="{353D11FE-CF79-419F-9B28-5ED9DA373E90}"/>
    <cellStyle name="G02 Tab figs Light 0 deci_Gas Flow Dynamics" xfId="2946" xr:uid="{3BF85EA3-1C5A-4B31-9DE4-83A48D5B2D30}"/>
    <cellStyle name="G02 Table Text" xfId="2947" xr:uid="{B362B0F0-FF83-4DCF-A2D4-694519FD9B1A}"/>
    <cellStyle name="G02 Table Text 2" xfId="2948" xr:uid="{0A359047-C62F-49A0-A26C-34A4BACDB945}"/>
    <cellStyle name="G02 Table Text_Gas Flow Dynamics" xfId="2949" xr:uid="{73318EDD-EF41-475C-81DE-E503EEDFA4BC}"/>
    <cellStyle name="G05 Tab Head Light" xfId="2950" xr:uid="{61952617-6B7D-4EF0-BED7-2CC0BA31CF42}"/>
    <cellStyle name="gbp" xfId="2951" xr:uid="{3DF084F6-638E-4EC1-B98B-6F5B72D82451}"/>
    <cellStyle name="gbp 2" xfId="2952" xr:uid="{68B1E889-9FB1-4215-BB4F-6F2115FCFD5D}"/>
    <cellStyle name="gbp 2 2" xfId="2953" xr:uid="{2A79BA2B-C081-4369-BCD5-BC75B7A97F43}"/>
    <cellStyle name="General" xfId="2954" xr:uid="{AB0479D5-9379-432B-84C3-E80EEAC97672}"/>
    <cellStyle name="General 2" xfId="2955" xr:uid="{BAED37D9-5908-4A13-A988-23EAF0B8E605}"/>
    <cellStyle name="General 2 2" xfId="8202" xr:uid="{0FD064CD-47A6-4E6F-9B4D-886C488D2996}"/>
    <cellStyle name="General 3" xfId="2956" xr:uid="{AE242B46-FA4E-4B92-BFD0-DBBDEFE47048}"/>
    <cellStyle name="General 4" xfId="8201" xr:uid="{439F300F-7178-40B6-BAAF-F7BE4D1F6507}"/>
    <cellStyle name="Good 2" xfId="2957" xr:uid="{C0838D58-F94D-4674-9002-797E03031083}"/>
    <cellStyle name="Good 2 2" xfId="2958" xr:uid="{02692A51-4532-431F-BC64-D0696FDCA34B}"/>
    <cellStyle name="Good 2 3" xfId="2959" xr:uid="{C09D1AE6-15AD-4BF0-88EF-C9EDD075EEFF}"/>
    <cellStyle name="Good 3" xfId="2960" xr:uid="{14B2B2AC-F6F6-4F96-A4DA-CF63C688381B}"/>
    <cellStyle name="Good 4" xfId="2961" xr:uid="{28F71CFB-FBC8-47B7-A7E3-F89C8A406B8C}"/>
    <cellStyle name="Grey" xfId="8203" xr:uid="{A3056EFE-4314-4F9C-93EC-58AD9583D0C5}"/>
    <cellStyle name="Hazardous" xfId="2962" xr:uid="{896CC6FF-F590-4757-A92C-4EAAC86B9B64}"/>
    <cellStyle name="HdgDescription" xfId="2963" xr:uid="{8E354682-0533-4DD0-9EAC-496565BDC585}"/>
    <cellStyle name="Header" xfId="2964" xr:uid="{CBE94626-A6B4-4B8C-9655-9EFE5E4E2132}"/>
    <cellStyle name="header1" xfId="2965" xr:uid="{F624BDBF-C6BB-4E37-B4E1-ED5AF25B90D4}"/>
    <cellStyle name="header1 2" xfId="2966" xr:uid="{319E6A8A-0B26-468B-A3E3-1A2AF1B035A8}"/>
    <cellStyle name="header1 3" xfId="2967" xr:uid="{72796AF4-FAA0-4EFE-9A17-578527FB2591}"/>
    <cellStyle name="header1 3 2" xfId="2968" xr:uid="{F91C0B66-E3B5-4DF4-BFCF-212002D96DEF}"/>
    <cellStyle name="header1 3 3" xfId="2969" xr:uid="{3FF89E4D-0B61-4C13-A69C-6AA1E3D13B5B}"/>
    <cellStyle name="header1 3 3 2" xfId="2970" xr:uid="{F6D25B18-26B7-4AB0-9E33-8EF4888D149C}"/>
    <cellStyle name="header1 4" xfId="2971" xr:uid="{EAE8C138-91F0-4C33-B917-4F933124F719}"/>
    <cellStyle name="header1 4 2" xfId="2972" xr:uid="{B636A815-7874-45BF-B651-9348555D71F8}"/>
    <cellStyle name="header1_Gas Flow Dynamics" xfId="2973" xr:uid="{59AA5E1B-E8EE-4239-BDF8-776710DA2DBA}"/>
    <cellStyle name="header2" xfId="2974" xr:uid="{285D8DE0-7310-4319-B174-A3FA10FED9F1}"/>
    <cellStyle name="header2 2" xfId="2975" xr:uid="{3FA28EC5-B581-4439-9DE2-AACF84C4AA46}"/>
    <cellStyle name="header2 3" xfId="2976" xr:uid="{D1BEC4CC-2110-48C1-8F68-3A56253B10B5}"/>
    <cellStyle name="header2 3 2" xfId="2977" xr:uid="{3437F352-659A-4488-A253-DDA9305082CE}"/>
    <cellStyle name="header2 3 3" xfId="2978" xr:uid="{12FD61AC-B276-4310-A1E7-0674251D629B}"/>
    <cellStyle name="header2 3 3 2" xfId="2979" xr:uid="{34BEF07F-C15E-4019-91FD-53F35CD3BAEB}"/>
    <cellStyle name="header2 4" xfId="2980" xr:uid="{D2F34FCD-C0A9-4B51-8A64-973ACC1DB616}"/>
    <cellStyle name="header2 4 2" xfId="2981" xr:uid="{35A8DB78-87A9-4234-A28C-9A31F5FDECE6}"/>
    <cellStyle name="header2_Gas Flow Dynamics" xfId="2982" xr:uid="{D2792EDA-314A-4CFB-A4E7-768F2A87784B}"/>
    <cellStyle name="header3" xfId="2983" xr:uid="{C399B5DB-D268-4C0D-A834-A6CAAA6AD384}"/>
    <cellStyle name="header3 2" xfId="2984" xr:uid="{50C229F2-1BBB-4E5E-9E87-C39F8ED880A3}"/>
    <cellStyle name="header3_Gas Flow Dynamics" xfId="2985" xr:uid="{EB73CCDC-479A-4FA8-9238-E11E2638B419}"/>
    <cellStyle name="HeaderLabel" xfId="8204" xr:uid="{589C08A3-004C-4334-B1A2-AF90BF412362}"/>
    <cellStyle name="HeaderText" xfId="8205" xr:uid="{717CC623-B919-4924-95DA-08BF0921FBC4}"/>
    <cellStyle name="Heading" xfId="2986" xr:uid="{B96E4A65-EA3C-406D-9067-4202508D6FD8}"/>
    <cellStyle name="Heading 1 2" xfId="2987" xr:uid="{40B4FB08-AE2E-4C74-A1C5-90C7E77C8C54}"/>
    <cellStyle name="Heading 1 2 2" xfId="2988" xr:uid="{9BC68AE9-5220-46EB-A6C7-2AA5C7967440}"/>
    <cellStyle name="Heading 1 2 2 2" xfId="8206" xr:uid="{FA5E97B7-2203-4C58-BECB-79442EF8420D}"/>
    <cellStyle name="Heading 1 2 3" xfId="2989" xr:uid="{3D1844AD-D04E-4FBD-B967-E49DB633D53F}"/>
    <cellStyle name="Heading 1 2_asset sales" xfId="8207" xr:uid="{BE49FF1E-B208-4566-924A-6D3C21AC6AAC}"/>
    <cellStyle name="Heading 1 3" xfId="2990" xr:uid="{297A8008-450B-44CC-B20B-334AEEF4926B}"/>
    <cellStyle name="Heading 1 3 2" xfId="2991" xr:uid="{60952A82-0606-407C-AC2E-31451EA28D39}"/>
    <cellStyle name="Heading 1 3 3" xfId="2992" xr:uid="{84C61542-856C-4758-9265-4AD5B08A225E}"/>
    <cellStyle name="Heading 1 3 4" xfId="8208" xr:uid="{CDFF1761-C4ED-447B-9667-E78738755A4B}"/>
    <cellStyle name="Heading 1 4" xfId="2993" xr:uid="{AA63FA13-DB23-4F8F-9A20-456E13176F85}"/>
    <cellStyle name="Heading 1 4 2" xfId="8209" xr:uid="{BA62EC68-3FF9-4DD0-9099-A1C486502BFB}"/>
    <cellStyle name="Heading 1 5" xfId="2994" xr:uid="{0D96F53B-4798-48A5-B4BA-9CB5E3E54716}"/>
    <cellStyle name="Heading 1 6" xfId="2995" xr:uid="{1B4C9027-8DC1-4162-B05A-FE0309C12416}"/>
    <cellStyle name="Heading 10" xfId="2996" xr:uid="{0A70B93D-4745-4127-BE5A-395B5E2F9B5B}"/>
    <cellStyle name="Heading 10 2" xfId="2997" xr:uid="{C202C7B9-0788-4037-8D05-C48209B50F43}"/>
    <cellStyle name="Heading 11" xfId="2998" xr:uid="{7DED22D1-E0DD-40B0-A3AD-54B60103BCCC}"/>
    <cellStyle name="Heading 12" xfId="2999" xr:uid="{EBB0CC8B-947A-4EEA-9DFC-8E80D09B3A15}"/>
    <cellStyle name="Heading 13" xfId="3000" xr:uid="{C5BA1BE3-BDCC-4261-AB82-D07D2DA5700E}"/>
    <cellStyle name="Heading 14" xfId="3001" xr:uid="{1DC4A6C7-EF98-41B0-82B9-8359116E2FAC}"/>
    <cellStyle name="Heading 15" xfId="3002" xr:uid="{BE953D0B-373E-4076-894C-3636DD168299}"/>
    <cellStyle name="Heading 2 10" xfId="3003" xr:uid="{9568E886-1863-46FC-A478-08C3DAB5A2C1}"/>
    <cellStyle name="Heading 2 2" xfId="3004" xr:uid="{AD2DE5A4-961B-4D6D-881F-4F7AB04BE852}"/>
    <cellStyle name="Heading 2 2 2" xfId="3005" xr:uid="{ADD7B7E1-6168-423E-B524-AEAFC0EC7EA0}"/>
    <cellStyle name="Heading 2 2 2 2" xfId="3006" xr:uid="{D1D7EFBC-8A6B-4064-9086-230CC4D8EC3A}"/>
    <cellStyle name="Heading 2 2 3" xfId="3007" xr:uid="{0F634F3A-4702-4BCD-88C8-92EF51250F7B}"/>
    <cellStyle name="Heading 2 2 4" xfId="3008" xr:uid="{1614988A-58F3-4B11-A9D7-047AC00DC460}"/>
    <cellStyle name="Heading 2 2 5" xfId="3009" xr:uid="{AD4837A5-2264-4BE8-9320-42791B4BC997}"/>
    <cellStyle name="Heading 2 2 6" xfId="3010" xr:uid="{2BBA0DD4-1E0C-41CB-8B10-1330BD30CE99}"/>
    <cellStyle name="Heading 2 2_FES2013 charts 2050 and progress" xfId="3011" xr:uid="{98187BC0-B191-4B97-AA61-2DC00545E9E1}"/>
    <cellStyle name="Heading 2 3" xfId="3012" xr:uid="{6D7A7CF2-3E5F-45F0-AFBD-7737688CF64F}"/>
    <cellStyle name="Heading 2 3 2" xfId="3013" xr:uid="{F9776569-5C04-4E0D-9E09-6E1A552579BC}"/>
    <cellStyle name="Heading 2 3 3" xfId="3014" xr:uid="{54F981EA-64A5-465E-A204-0A44F9F59D75}"/>
    <cellStyle name="Heading 2 3 4" xfId="3015" xr:uid="{F00F1D1D-92B4-4D00-998F-36C9F99A455F}"/>
    <cellStyle name="Heading 2 3 5" xfId="3016" xr:uid="{1E682FC3-A724-4D85-AC24-9A4BE80A5C87}"/>
    <cellStyle name="Heading 2 3 6" xfId="3017" xr:uid="{5E67C0D0-5356-4842-9736-8D6D38087366}"/>
    <cellStyle name="Heading 2 3 7" xfId="8210" xr:uid="{9A5E122D-D14A-4DE1-B68C-ED6909C40F4C}"/>
    <cellStyle name="Heading 2 3_FES2013 charts 2050 and progress" xfId="3018" xr:uid="{C3EA987E-7E25-4FE3-9B6A-B08D4C19E3FD}"/>
    <cellStyle name="Heading 2 4" xfId="3019" xr:uid="{B98D0649-4BB3-4C1C-AC86-070E0B4EBCA4}"/>
    <cellStyle name="Heading 2 4 2" xfId="3020" xr:uid="{3C967D43-F21E-435C-87F7-7D8E3CDA7721}"/>
    <cellStyle name="Heading 2 4 2 2" xfId="3021" xr:uid="{BBBFB866-855A-4B28-8A0F-74408FB214D9}"/>
    <cellStyle name="Heading 2 4 3" xfId="3022" xr:uid="{476AEC9F-5ABC-4677-AE92-BDE235D63F2C}"/>
    <cellStyle name="Heading 2 4 4" xfId="3023" xr:uid="{BEC259DA-9654-4F64-86D0-E226E7DD211D}"/>
    <cellStyle name="Heading 2 4 5" xfId="3024" xr:uid="{F91690B3-4D4D-4FD9-A8A1-CF2742C50C2D}"/>
    <cellStyle name="Heading 2 4 6" xfId="3025" xr:uid="{6D06FB68-E3C7-4ED8-9405-0DC2CE157049}"/>
    <cellStyle name="Heading 2 4_Banding" xfId="3026" xr:uid="{279BF07F-60A3-49E5-9236-D41619AD5A95}"/>
    <cellStyle name="Heading 2 5" xfId="3027" xr:uid="{57ECFC98-43BA-43A2-BF48-87E1C6DB194A}"/>
    <cellStyle name="Heading 2 5 2" xfId="3028" xr:uid="{39026762-7C9B-49D7-A6CF-E2A5EE7FFE7A}"/>
    <cellStyle name="Heading 2 6" xfId="3029" xr:uid="{74F0B044-76F8-40D1-88C1-B3A39D81B235}"/>
    <cellStyle name="Heading 2 6 2" xfId="3030" xr:uid="{FF022A5F-8E44-4A84-AD37-974C9DD13E49}"/>
    <cellStyle name="Heading 2 7" xfId="3031" xr:uid="{821EFD7E-9AEE-461E-92A2-A79F70B1EB91}"/>
    <cellStyle name="Heading 2 8" xfId="3032" xr:uid="{F1E21E8E-E659-4D79-B287-79D7C87F6DDD}"/>
    <cellStyle name="Heading 2 8 2" xfId="3033" xr:uid="{3C608BD4-35CA-48B2-9286-19C73F566985}"/>
    <cellStyle name="Heading 2 8 3" xfId="3034" xr:uid="{36731A12-92E7-47B3-8A1D-292BDD244354}"/>
    <cellStyle name="Heading 2 9" xfId="3035" xr:uid="{BAC17B5A-46F7-40C2-99DB-B77BA69DAACC}"/>
    <cellStyle name="Heading 3 2" xfId="3036" xr:uid="{9157CC25-D68A-4229-AA26-BE1B8C0D616E}"/>
    <cellStyle name="Heading 3 2 2" xfId="3037" xr:uid="{942B2853-6F00-42EF-A6CB-D10AD73EA1CA}"/>
    <cellStyle name="Heading 3 2 2 2" xfId="3038" xr:uid="{EEABD252-EB3E-4369-90DB-AC8E92B8D09F}"/>
    <cellStyle name="Heading 3 2 2 3" xfId="3039" xr:uid="{611DC060-9EC2-4E5F-A364-2120320661A5}"/>
    <cellStyle name="Heading 3 2 3" xfId="3040" xr:uid="{92E366D3-8F70-4B2D-A3D6-086345913CEA}"/>
    <cellStyle name="Heading 3 2 4" xfId="3041" xr:uid="{19F86D3E-DDDB-417A-BD88-596619371D70}"/>
    <cellStyle name="Heading 3 2_FES2013 charts 2050 and progress" xfId="3042" xr:uid="{61535702-DFE4-460F-B4E0-98CB15EAE17B}"/>
    <cellStyle name="Heading 3 3" xfId="3043" xr:uid="{6B707121-B9C4-43F8-B100-BA2C018EEAE9}"/>
    <cellStyle name="Heading 3 3 2" xfId="3044" xr:uid="{FB4AF96D-7B43-4ED0-979C-3287BB8D0DE1}"/>
    <cellStyle name="Heading 3 3 3" xfId="3045" xr:uid="{68E4BC8C-F5CF-4120-ABD2-9DFF760EA78E}"/>
    <cellStyle name="Heading 3 3 4" xfId="8211" xr:uid="{61B5D5C5-9B78-42ED-B70A-87A03D186D5E}"/>
    <cellStyle name="Heading 3 4" xfId="3046" xr:uid="{3FF125F6-C8E4-4702-94DA-75552436317F}"/>
    <cellStyle name="Heading 3 5" xfId="3047" xr:uid="{A4261015-926B-41BD-9D6E-1D0D471B1027}"/>
    <cellStyle name="Heading 3 6" xfId="3048" xr:uid="{9E2BB266-DFCC-4886-A99C-17E48DBABF9A}"/>
    <cellStyle name="Heading 4 2" xfId="3049" xr:uid="{4B25D250-2EBF-4400-9C5C-E3DFD863A40E}"/>
    <cellStyle name="Heading 4 2 2" xfId="3050" xr:uid="{BD934E43-9C24-4213-BDA6-CD261858B218}"/>
    <cellStyle name="Heading 4 2 2 2" xfId="3051" xr:uid="{AE342FC8-0F53-45DA-BAD8-BF9A38F5DDC7}"/>
    <cellStyle name="Heading 4 2 2 3" xfId="3052" xr:uid="{93993453-A9CC-47F0-BA69-C75BA2BD52FF}"/>
    <cellStyle name="Heading 4 2 3" xfId="3053" xr:uid="{EFBA62D6-8177-4EBE-9DE4-C9F4A50D0B00}"/>
    <cellStyle name="Heading 4 2 4" xfId="3054" xr:uid="{A8088E75-5C73-412A-BFF9-E5C58CEF6A7C}"/>
    <cellStyle name="Heading 4 3" xfId="3055" xr:uid="{1373EC20-4394-4607-A86D-EBA1E7C05E37}"/>
    <cellStyle name="Heading 4 3 2" xfId="3056" xr:uid="{DA2A6254-41BF-4A17-A95C-505A052DB1D0}"/>
    <cellStyle name="Heading 4 3 3" xfId="3057" xr:uid="{C3397A84-ED6F-4910-A083-5381BF4DA5A7}"/>
    <cellStyle name="Heading 4 3 4" xfId="8212" xr:uid="{65747819-1040-4B7A-B022-7904641B5588}"/>
    <cellStyle name="Heading 4 4" xfId="3058" xr:uid="{8CF1DF61-B7A2-4FFE-9968-EC467BB6C900}"/>
    <cellStyle name="Heading 4 5" xfId="3059" xr:uid="{41C34E2B-7BEA-40B5-9CDB-70452E851834}"/>
    <cellStyle name="Heading 4 6" xfId="3060" xr:uid="{3A24A1CB-33C4-4570-BA95-6FCBE7D664C8}"/>
    <cellStyle name="Heading 5" xfId="3061" xr:uid="{3F933E8B-D0AB-47DF-ACF9-FDC6E245E6A4}"/>
    <cellStyle name="Heading 5 2" xfId="3062" xr:uid="{72D8E534-FE6E-4FFA-ADC9-7EA11E1AA7E4}"/>
    <cellStyle name="Heading 5 3" xfId="3063" xr:uid="{D5990320-7588-40DD-845B-4119D97EA3B3}"/>
    <cellStyle name="Heading 5 4" xfId="8213" xr:uid="{58298C2B-B6D6-4BF8-9E14-83405F73B08B}"/>
    <cellStyle name="Heading 6" xfId="3064" xr:uid="{E4BEE177-4B66-4368-A1F2-17059D0B07EE}"/>
    <cellStyle name="Heading 6 2" xfId="3065" xr:uid="{1C9AD9C9-ACE5-4675-A1DA-B0D0E129D76F}"/>
    <cellStyle name="Heading 6 3" xfId="8214" xr:uid="{596FBFB5-0AEF-47CD-B0B4-344DAE072FE7}"/>
    <cellStyle name="Heading 7" xfId="3066" xr:uid="{097F3B2C-EE0B-48DB-B9D0-A7B17F3760BC}"/>
    <cellStyle name="Heading 7 2" xfId="3067" xr:uid="{9B99E7BE-5BF9-45A0-B045-FA2EE35F6978}"/>
    <cellStyle name="Heading 7 3" xfId="8215" xr:uid="{1AD9F82A-B543-4FB1-A8CA-2BB568F6371A}"/>
    <cellStyle name="Heading 8" xfId="3068" xr:uid="{618A03C2-43D2-4F58-8176-CBC7AD70FB3B}"/>
    <cellStyle name="Heading 8 2" xfId="3069" xr:uid="{273EA6DB-B886-40C0-90F6-C45202BAD5B8}"/>
    <cellStyle name="Heading 8 3" xfId="8216" xr:uid="{BAC71B00-F810-4E48-B633-B1801DB72411}"/>
    <cellStyle name="Heading 9" xfId="3070" xr:uid="{45BFBC80-9108-4C4F-BE73-14FA6EE5083F}"/>
    <cellStyle name="Heading 9 2" xfId="3071" xr:uid="{D6CDAC8A-157A-4F5A-9FAB-2E63B543FD56}"/>
    <cellStyle name="Heading1" xfId="3072" xr:uid="{6C9EEC2B-6351-423D-A661-2CD8AC0709CE}"/>
    <cellStyle name="Heading2" xfId="3073" xr:uid="{9FC1BE19-FDB2-42DB-9ED0-363B1EFE4F5F}"/>
    <cellStyle name="Heading3" xfId="3074" xr:uid="{F743D483-570C-49AF-9A7C-22E216695064}"/>
    <cellStyle name="Headline" xfId="3075" xr:uid="{EBDBD8D5-4AB7-4C6A-92E2-273CFAF4B656}"/>
    <cellStyle name="Headline 2" xfId="3076" xr:uid="{1EF4B164-3FB9-4C79-A882-7773DC7636F1}"/>
    <cellStyle name="Headline 3" xfId="3077" xr:uid="{AE0C11CC-26D1-4E7C-80D1-DCE64287A856}"/>
    <cellStyle name="Historical" xfId="3078" xr:uid="{CACB4870-6B02-4A21-BD37-EDC1A8450505}"/>
    <cellStyle name="Historical 2" xfId="3079" xr:uid="{2B6E36EF-4939-4797-A8ED-E31D79A42A81}"/>
    <cellStyle name="Historical 3" xfId="3080" xr:uid="{5E52AAB9-B027-4CBB-A46D-09B3661AF01A}"/>
    <cellStyle name="Historical 3 2" xfId="3081" xr:uid="{C6314B72-597B-4F67-ABC4-7445243555FA}"/>
    <cellStyle name="Historical 3 3" xfId="3082" xr:uid="{DF652A83-0E64-4FD4-9A34-E79952DE338B}"/>
    <cellStyle name="Historical 3 3 2" xfId="3083" xr:uid="{98398394-3255-462D-A3BF-21BF0C4AE792}"/>
    <cellStyle name="Historical 4" xfId="3084" xr:uid="{1E076D1E-4440-4400-8F95-3377EDF99AA3}"/>
    <cellStyle name="Historical 4 2" xfId="3085" xr:uid="{91347276-6895-4043-8085-7D507A6544A7}"/>
    <cellStyle name="Historical_Gas Flow Dynamics" xfId="3086" xr:uid="{FCC942EB-0179-4D5D-9B63-3FE4D422C640}"/>
    <cellStyle name="Hyperlink" xfId="19" builtinId="8"/>
    <cellStyle name="Hyperlink 2" xfId="3087" xr:uid="{7C6EC072-2CA2-4ACE-9137-81A5491A7791}"/>
    <cellStyle name="Hyperlink 2 2" xfId="3088" xr:uid="{72241B68-B06E-4E3E-9F73-09F39E692867}"/>
    <cellStyle name="Hyperlink 2 3" xfId="3089" xr:uid="{2564D4F1-4AE1-4D60-8D11-7BA9A893CE9C}"/>
    <cellStyle name="Hyperlink 2 4" xfId="3090" xr:uid="{0331A433-07A3-4462-9882-CDDDD67657C1}"/>
    <cellStyle name="Hyperlink 2 5" xfId="3091" xr:uid="{10DD497C-5BA1-436C-8D13-DD57EA0DC499}"/>
    <cellStyle name="Hyperlink 3" xfId="3092" xr:uid="{E02EFBC2-9D5D-41E8-A70B-B69C9BBB7712}"/>
    <cellStyle name="Hyperlink 3 2" xfId="3093" xr:uid="{216032D1-B8E2-4749-80CC-E9D4E3EC263C}"/>
    <cellStyle name="Hyperlink 3 3" xfId="3094" xr:uid="{D304EFF5-B456-4F04-858D-86D45EF3D96F}"/>
    <cellStyle name="Hyperlink 3 4" xfId="3095" xr:uid="{E6B043C5-0678-4DC3-B5C4-8B4DE025F2C4}"/>
    <cellStyle name="Hyperlink 3 5" xfId="3096" xr:uid="{37B2291D-E4AD-43E5-BC1C-D763869C9B53}"/>
    <cellStyle name="Hyperlink 4" xfId="3097" xr:uid="{9A8F6F38-81B9-4E49-B465-F49FD86CE638}"/>
    <cellStyle name="Hyperlink 5" xfId="3098" xr:uid="{32BCE560-9C87-4C1D-9A7F-99A1CB058813}"/>
    <cellStyle name="Hyperlink 6" xfId="8" xr:uid="{00000000-0005-0000-0000-000008000000}"/>
    <cellStyle name="Hyperlink 6 2" xfId="34" xr:uid="{8CF4C7B4-65E6-4E7E-A034-2044AD413DFD}"/>
    <cellStyle name="Hyperlink2" xfId="3099" xr:uid="{001F4F0A-4277-45AE-BF49-CFB8FDE8D35A}"/>
    <cellStyle name="Hyperlink2 2" xfId="3100" xr:uid="{C81013F7-876B-4297-AA84-39572D485FAC}"/>
    <cellStyle name="Hyperlink2 3" xfId="3101" xr:uid="{96C3484A-513A-429F-B4DA-9CD1AB271EDF}"/>
    <cellStyle name="Hyperlink3" xfId="3102" xr:uid="{F25DB6CC-69B6-4955-BC9E-D4EFD61962BC}"/>
    <cellStyle name="Hyperlink3 2" xfId="3103" xr:uid="{2DE49271-D9D8-4042-93C0-29BA8A2FF766}"/>
    <cellStyle name="Hyperlink3 3" xfId="3104" xr:uid="{556E2650-97A9-4DE7-9C0E-38917A276180}"/>
    <cellStyle name="IEAData" xfId="3105" xr:uid="{7F16CC07-0B57-4C40-AF72-58738457271C}"/>
    <cellStyle name="Information" xfId="8217" xr:uid="{2E7B64C8-3001-4E82-8A86-E9E765B4D881}"/>
    <cellStyle name="Input [yellow]" xfId="8218" xr:uid="{33C0F7BE-A48B-4D53-98C2-31101C15221C}"/>
    <cellStyle name="Input 10" xfId="3106" xr:uid="{03CA517E-5F5D-456E-BADB-CB58296A46FD}"/>
    <cellStyle name="Input 10 10" xfId="3107" xr:uid="{1A879CE6-1FDA-43B3-901E-E687935FFDAE}"/>
    <cellStyle name="Input 10 10 2" xfId="3108" xr:uid="{A7561982-D3C8-4E86-9635-B79B83CBAF3E}"/>
    <cellStyle name="Input 10 10 2 2" xfId="3109" xr:uid="{F08A1650-CB3F-465C-AD4A-EC64ED1B4B86}"/>
    <cellStyle name="Input 10 10 2 3" xfId="3110" xr:uid="{01083DBD-2F22-4732-90BB-B4E8ABC157CC}"/>
    <cellStyle name="Input 10 10 3" xfId="3111" xr:uid="{9211F3A4-116D-449C-B1F0-038AF0541614}"/>
    <cellStyle name="Input 10 10 4" xfId="3112" xr:uid="{6B42FE87-8DC0-49FA-92CE-C59823408365}"/>
    <cellStyle name="Input 10 11" xfId="3113" xr:uid="{BAE50BF3-FDB1-440C-8FCA-34AB4838D114}"/>
    <cellStyle name="Input 10 11 2" xfId="3114" xr:uid="{0E218CB9-34EB-4735-8C90-A07A9EB3C9CC}"/>
    <cellStyle name="Input 10 11 3" xfId="3115" xr:uid="{6AC529E4-C4B6-4780-9915-FD0369F21C95}"/>
    <cellStyle name="Input 10 12" xfId="3116" xr:uid="{F757FF3C-0695-451D-BE49-CDE869136975}"/>
    <cellStyle name="Input 10 12 2" xfId="3117" xr:uid="{BFBB0E7D-1D05-4002-90B1-2982BB097CF6}"/>
    <cellStyle name="Input 10 12 3" xfId="3118" xr:uid="{89671189-B6BF-481A-9F62-0994CAFBFB39}"/>
    <cellStyle name="Input 10 13" xfId="3119" xr:uid="{63D169C8-8780-4604-9334-43F508073AFF}"/>
    <cellStyle name="Input 10 13 2" xfId="3120" xr:uid="{2234F5BF-7C06-4C3A-BC59-394ABCF22A3C}"/>
    <cellStyle name="Input 10 13 3" xfId="3121" xr:uid="{4CE0C3C2-AF2B-43AD-938E-5F4342B6406F}"/>
    <cellStyle name="Input 10 14" xfId="3122" xr:uid="{CBFF63F9-3F1A-4E26-8E3A-B040F0605CFE}"/>
    <cellStyle name="Input 10 14 2" xfId="3123" xr:uid="{D25F159A-0550-43FF-96E8-F7CEDF633497}"/>
    <cellStyle name="Input 10 14 3" xfId="3124" xr:uid="{33E2BD86-6AE7-4289-BC2D-3B71D5FD4887}"/>
    <cellStyle name="Input 10 15" xfId="8219" xr:uid="{B0F95CC1-C715-4C5F-9EA5-8D701FAEBF5A}"/>
    <cellStyle name="Input 10 2" xfId="3125" xr:uid="{70B6B0B2-B8E9-4856-AF64-05F056A0DFDF}"/>
    <cellStyle name="Input 10 2 2" xfId="3126" xr:uid="{0BE23F7B-34FF-4296-B782-DFACB672CF21}"/>
    <cellStyle name="Input 10 2 2 2" xfId="3127" xr:uid="{C8C86EA8-704B-4C7D-8E2D-F28E276AC3E2}"/>
    <cellStyle name="Input 10 2 2 2 2" xfId="3128" xr:uid="{0FF7FD89-71D0-4997-97FB-FF3F7CA92472}"/>
    <cellStyle name="Input 10 2 2 2 2 2" xfId="3129" xr:uid="{59F469C5-EBDB-4E30-A4B0-C4EF6258C89B}"/>
    <cellStyle name="Input 10 2 2 2 2 3" xfId="3130" xr:uid="{4E922CB5-D9BD-4974-995C-F75DB679B903}"/>
    <cellStyle name="Input 10 2 2 2 3" xfId="3131" xr:uid="{2718749A-B247-4F60-9D3E-48A07FDDD58A}"/>
    <cellStyle name="Input 10 2 2 2 3 2" xfId="3132" xr:uid="{564F5BD9-0B17-4F0D-8A2A-4511314D644B}"/>
    <cellStyle name="Input 10 2 2 2 3 3" xfId="3133" xr:uid="{7CE15451-D8C7-47F5-886E-CA6F863B70FF}"/>
    <cellStyle name="Input 10 2 2 2 4" xfId="3134" xr:uid="{B6660EE7-4482-491C-93FA-4326C2D1667D}"/>
    <cellStyle name="Input 10 2 2 2 4 2" xfId="3135" xr:uid="{111A7846-D71A-4A55-8CE0-ED8CEE847C84}"/>
    <cellStyle name="Input 10 2 2 2 4 3" xfId="3136" xr:uid="{80064031-52D3-43DC-BBDE-84B43E2297A0}"/>
    <cellStyle name="Input 10 2 2 2 5" xfId="3137" xr:uid="{F87E0C8F-F13C-4913-8C22-24581FAD157A}"/>
    <cellStyle name="Input 10 2 2 2 5 2" xfId="3138" xr:uid="{38ED4A38-0D37-47A4-8BA5-F11778B2F439}"/>
    <cellStyle name="Input 10 2 2 2 5 3" xfId="3139" xr:uid="{41DF11B9-FDF9-46B7-A042-AC3EF5D3AA53}"/>
    <cellStyle name="Input 10 2 2 2 6" xfId="3140" xr:uid="{85E9262A-39BE-4AC1-9AB7-32F1809ABF0F}"/>
    <cellStyle name="Input 10 2 2 2 6 2" xfId="3141" xr:uid="{7BC13C69-943A-4F00-8491-1F70F3DAC453}"/>
    <cellStyle name="Input 10 2 2 2 6 3" xfId="3142" xr:uid="{1595FB50-057B-491C-906E-9E1F45CE16C5}"/>
    <cellStyle name="Input 10 2 2 2 7" xfId="3143" xr:uid="{6079FB04-05FF-453F-9B69-F7464ED1B357}"/>
    <cellStyle name="Input 10 2 2 2 8" xfId="3144" xr:uid="{4F3C62F4-E6BF-41CE-B3FD-CE5DEEBA79BA}"/>
    <cellStyle name="Input 10 2 2 3" xfId="3145" xr:uid="{E029FBCB-5298-40ED-8B63-8222787DB79D}"/>
    <cellStyle name="Input 10 2 2 3 2" xfId="3146" xr:uid="{C2CADE33-CDB6-482F-8019-09938297DC97}"/>
    <cellStyle name="Input 10 2 2 3 2 2" xfId="3147" xr:uid="{ABF99310-AD51-488B-B259-FF03E4485B61}"/>
    <cellStyle name="Input 10 2 2 3 2 3" xfId="3148" xr:uid="{DCB6AF78-97AA-4BBA-B667-5DE2FB3862A3}"/>
    <cellStyle name="Input 10 2 2 3 3" xfId="3149" xr:uid="{097E3EEA-AE80-4469-AA15-9CF3BD0F6019}"/>
    <cellStyle name="Input 10 2 2 3 4" xfId="3150" xr:uid="{8C712F6D-E9DC-4483-AA2F-019134C070BA}"/>
    <cellStyle name="Input 10 2 2 4" xfId="3151" xr:uid="{D545205D-7D8E-4C20-A60D-79E95BFDA556}"/>
    <cellStyle name="Input 10 2 2 4 2" xfId="3152" xr:uid="{9CDEC435-FB57-4018-ACD1-4798401B6DCB}"/>
    <cellStyle name="Input 10 2 2 4 3" xfId="3153" xr:uid="{1CFC19F6-63BB-4129-B551-DDD8BE4004D2}"/>
    <cellStyle name="Input 10 2 2 5" xfId="3154" xr:uid="{C5F97AD3-4001-4EE9-8F29-A84CDEE576FA}"/>
    <cellStyle name="Input 10 2 2 5 2" xfId="3155" xr:uid="{EDA60C43-8988-453A-9176-9008387ABA13}"/>
    <cellStyle name="Input 10 2 2 5 3" xfId="3156" xr:uid="{A78BF0AD-7104-44D4-8272-A5478ABC5322}"/>
    <cellStyle name="Input 10 2 2 6" xfId="3157" xr:uid="{8E3BA8DA-3510-4104-A49D-356B1C1B5489}"/>
    <cellStyle name="Input 10 2 2 6 2" xfId="3158" xr:uid="{C2C59892-1864-4CDD-9B4C-7A1F30491B44}"/>
    <cellStyle name="Input 10 2 2 6 3" xfId="3159" xr:uid="{7A0389FA-90FA-4909-891B-12D927CD7A47}"/>
    <cellStyle name="Input 10 2 2 7" xfId="3160" xr:uid="{CCAD4E6B-02EE-4C5D-981B-2373C7088E7C}"/>
    <cellStyle name="Input 10 2 2 7 2" xfId="3161" xr:uid="{B5080F74-AA75-43B6-A4CE-9408F3C903C6}"/>
    <cellStyle name="Input 10 2 2 7 3" xfId="3162" xr:uid="{9CE051BD-A6D4-419A-82F8-59E38B32D008}"/>
    <cellStyle name="Input 10 2 3" xfId="3163" xr:uid="{C4E052D8-7761-44E4-9407-F3C0E45CE408}"/>
    <cellStyle name="Input 10 2 3 2" xfId="3164" xr:uid="{755FA7A6-529C-4F8C-9DF0-C930AE34EFFB}"/>
    <cellStyle name="Input 10 2 3 2 2" xfId="3165" xr:uid="{F75AA64E-EF21-4392-919A-FD041BF20B69}"/>
    <cellStyle name="Input 10 2 3 2 3" xfId="3166" xr:uid="{F4990278-BAFA-49F5-931C-3A464EE1975A}"/>
    <cellStyle name="Input 10 2 3 3" xfId="3167" xr:uid="{CA402FDF-EEBA-4E95-9E03-6B6A85E3840C}"/>
    <cellStyle name="Input 10 2 3 3 2" xfId="3168" xr:uid="{7F439CB8-10FF-42FF-8A42-B4596D04CFFE}"/>
    <cellStyle name="Input 10 2 3 3 3" xfId="3169" xr:uid="{72B0ECF0-0962-43D4-BEFE-8969594C318A}"/>
    <cellStyle name="Input 10 2 3 4" xfId="3170" xr:uid="{C79CD418-DADD-4E44-956E-99D5393C84BF}"/>
    <cellStyle name="Input 10 2 3 4 2" xfId="3171" xr:uid="{FAEDCE97-4361-4CA3-AB06-1AA72FDAC229}"/>
    <cellStyle name="Input 10 2 3 4 3" xfId="3172" xr:uid="{F10EC4F7-CE30-4427-BC95-69883D2E9924}"/>
    <cellStyle name="Input 10 2 3 5" xfId="3173" xr:uid="{CCE9BDED-ADEA-494E-9574-475EAA063F14}"/>
    <cellStyle name="Input 10 2 3 5 2" xfId="3174" xr:uid="{F0B1911C-9759-43DB-A694-FE11FC4D4A47}"/>
    <cellStyle name="Input 10 2 3 5 3" xfId="3175" xr:uid="{FECA8796-C1EF-4F69-857A-0AAAC3CFDBD6}"/>
    <cellStyle name="Input 10 2 3 6" xfId="3176" xr:uid="{27E96A5E-6A69-41F6-A4A4-BB8452C14680}"/>
    <cellStyle name="Input 10 2 3 6 2" xfId="3177" xr:uid="{03978D0A-DF4A-4BCD-AA91-9504AF5F3A0C}"/>
    <cellStyle name="Input 10 2 3 6 3" xfId="3178" xr:uid="{E5E05091-1156-4CC7-BE26-46FCD78221B0}"/>
    <cellStyle name="Input 10 2 3 7" xfId="3179" xr:uid="{09F697C0-019F-41F2-9EC3-4FEFBA140451}"/>
    <cellStyle name="Input 10 2 3 8" xfId="3180" xr:uid="{64548B37-1431-4094-A5DF-013003113467}"/>
    <cellStyle name="Input 10 2 4" xfId="3181" xr:uid="{D809797E-1515-47D3-9277-7C1CA38C2C30}"/>
    <cellStyle name="Input 10 2 4 2" xfId="3182" xr:uid="{12D34A3C-A39C-49B0-A57D-F27806A82466}"/>
    <cellStyle name="Input 10 2 4 2 2" xfId="3183" xr:uid="{B5FE93CA-E5DF-4D39-B38D-1C92AEC42F53}"/>
    <cellStyle name="Input 10 2 4 2 3" xfId="3184" xr:uid="{76405628-21A4-4FD2-B564-BB8DF37B418D}"/>
    <cellStyle name="Input 10 2 4 3" xfId="3185" xr:uid="{910ABB5A-F349-4702-8AEB-CADFD976F3E4}"/>
    <cellStyle name="Input 10 2 4 4" xfId="3186" xr:uid="{67EF17C9-25CB-478D-A70D-41446215DF8A}"/>
    <cellStyle name="Input 10 2 5" xfId="3187" xr:uid="{D7E1A356-61C1-48BD-A059-D160E259E089}"/>
    <cellStyle name="Input 10 2 5 2" xfId="3188" xr:uid="{E8C84897-F1D7-4D9A-A51F-208A395698DB}"/>
    <cellStyle name="Input 10 2 5 3" xfId="3189" xr:uid="{1984B5C8-8665-423B-9FC0-D8FC43EB1A77}"/>
    <cellStyle name="Input 10 2 6" xfId="3190" xr:uid="{FA79D974-9E18-4992-B389-5E57FB0A5E4D}"/>
    <cellStyle name="Input 10 2 6 2" xfId="3191" xr:uid="{FF5B297D-6743-4855-A8C2-4469F350C939}"/>
    <cellStyle name="Input 10 2 6 3" xfId="3192" xr:uid="{29E2CBB3-E35B-4235-B6F8-4E34BF564A40}"/>
    <cellStyle name="Input 10 2 7" xfId="3193" xr:uid="{73B8E872-5D27-431B-A21D-2C89BE97DD65}"/>
    <cellStyle name="Input 10 2 7 2" xfId="3194" xr:uid="{20D6A6EB-1423-498F-B8BE-49EF64100E51}"/>
    <cellStyle name="Input 10 2 7 3" xfId="3195" xr:uid="{A05681F7-17B4-4216-BD07-6E70DA1F70D8}"/>
    <cellStyle name="Input 10 2 8" xfId="3196" xr:uid="{E53CEBC2-FD18-4A23-9B4A-205FFD8CEA8D}"/>
    <cellStyle name="Input 10 2 8 2" xfId="3197" xr:uid="{542088D1-0849-4D78-881A-B030D9CC383A}"/>
    <cellStyle name="Input 10 2 8 3" xfId="3198" xr:uid="{4C9DDC62-F265-4B56-9373-4BECD5EE9071}"/>
    <cellStyle name="Input 10 2_Subsidy" xfId="3199" xr:uid="{7D6894B9-1450-4F07-945E-4E73B982408C}"/>
    <cellStyle name="Input 10 3" xfId="3200" xr:uid="{E7E6EA1B-E42C-4B13-942B-98703C13AE6B}"/>
    <cellStyle name="Input 10 3 2" xfId="3201" xr:uid="{D91C7CF5-F856-49D7-92F8-6BB93B329939}"/>
    <cellStyle name="Input 10 3 2 2" xfId="3202" xr:uid="{688DA809-3562-467B-BEF3-D6A3D48AAC34}"/>
    <cellStyle name="Input 10 3 2 2 2" xfId="3203" xr:uid="{70B86F56-631C-4D55-835A-A41B6FE1B019}"/>
    <cellStyle name="Input 10 3 2 2 3" xfId="3204" xr:uid="{A7558A60-A030-45C6-9051-187C32B0A789}"/>
    <cellStyle name="Input 10 3 2 3" xfId="3205" xr:uid="{2AF09432-1858-44DD-A523-591EAF33D013}"/>
    <cellStyle name="Input 10 3 2 3 2" xfId="3206" xr:uid="{939354DB-7E12-454B-8911-3E6CF9A39ED5}"/>
    <cellStyle name="Input 10 3 2 3 3" xfId="3207" xr:uid="{1627785B-4250-4B30-985F-4D6415BA5AEE}"/>
    <cellStyle name="Input 10 3 2 4" xfId="3208" xr:uid="{BD12109D-F106-4FA0-A1B2-1BAB0355E4D8}"/>
    <cellStyle name="Input 10 3 2 4 2" xfId="3209" xr:uid="{63342DD8-35B7-45CA-AB85-BF9ADE44A9D7}"/>
    <cellStyle name="Input 10 3 2 4 3" xfId="3210" xr:uid="{7529A1BE-F762-4DFE-AE22-C1FE7860F5A3}"/>
    <cellStyle name="Input 10 3 2 5" xfId="3211" xr:uid="{C2064CF4-7054-4566-86EF-C93CF78E5D1D}"/>
    <cellStyle name="Input 10 3 2 5 2" xfId="3212" xr:uid="{0096B802-DC04-4310-A0CF-9A91F556D623}"/>
    <cellStyle name="Input 10 3 2 5 3" xfId="3213" xr:uid="{A1F45A5D-DDB5-4424-AFDF-0221685C8963}"/>
    <cellStyle name="Input 10 3 2 6" xfId="3214" xr:uid="{25D077F5-A6C1-47F5-90A4-D163FD2FD6F0}"/>
    <cellStyle name="Input 10 3 2 6 2" xfId="3215" xr:uid="{04F4FB26-8CDA-44EC-AFF2-5380806F0877}"/>
    <cellStyle name="Input 10 3 2 6 3" xfId="3216" xr:uid="{436787FB-FA78-4788-95FE-C90523DE332B}"/>
    <cellStyle name="Input 10 3 2 7" xfId="3217" xr:uid="{0F2689A0-31F9-4B44-8FF5-3F6D81E7B05C}"/>
    <cellStyle name="Input 10 3 2 8" xfId="3218" xr:uid="{44B6F2F6-A375-4D55-95C4-69562945DFF3}"/>
    <cellStyle name="Input 10 3 3" xfId="3219" xr:uid="{494636F2-7021-4A75-B2DF-726FECC38AA6}"/>
    <cellStyle name="Input 10 3 3 2" xfId="3220" xr:uid="{8FCD89B0-A4B4-4BC7-80F6-43FD26D4411E}"/>
    <cellStyle name="Input 10 3 3 2 2" xfId="3221" xr:uid="{758AFD76-BC76-4F19-A26F-8FE9804ADA2E}"/>
    <cellStyle name="Input 10 3 3 2 3" xfId="3222" xr:uid="{B5A2F547-2E83-4842-B3E4-CD85B4E3FF2B}"/>
    <cellStyle name="Input 10 3 3 3" xfId="3223" xr:uid="{23BA14D2-5AE1-406E-A228-98D7EEC36294}"/>
    <cellStyle name="Input 10 3 3 4" xfId="3224" xr:uid="{BF21BCAB-1062-4CA4-B5EC-17BDE95A812D}"/>
    <cellStyle name="Input 10 3 4" xfId="3225" xr:uid="{C0090CAA-E829-4FD3-B526-C77F7BE5E2D0}"/>
    <cellStyle name="Input 10 3 4 2" xfId="3226" xr:uid="{C1C51EB0-AD83-4E43-95D6-810FEE315CA4}"/>
    <cellStyle name="Input 10 3 4 3" xfId="3227" xr:uid="{8D95DAF8-DB78-4A91-86B5-64B97B563A51}"/>
    <cellStyle name="Input 10 3 5" xfId="3228" xr:uid="{6EC96930-2E20-4C0D-9695-13D60F26F27A}"/>
    <cellStyle name="Input 10 3 5 2" xfId="3229" xr:uid="{8C367504-A1E8-43D9-8BE8-68CDD21D16B5}"/>
    <cellStyle name="Input 10 3 5 3" xfId="3230" xr:uid="{332A048C-09A7-49B1-95D0-C31198670758}"/>
    <cellStyle name="Input 10 3 6" xfId="3231" xr:uid="{062AA745-3CDF-4749-8054-A77AA9A5C46B}"/>
    <cellStyle name="Input 10 3 6 2" xfId="3232" xr:uid="{A660CDC4-7F7B-4504-AA5B-59F32F30ED42}"/>
    <cellStyle name="Input 10 3 6 3" xfId="3233" xr:uid="{F5801262-0B98-4423-94C5-B71FA145A2B3}"/>
    <cellStyle name="Input 10 3 7" xfId="3234" xr:uid="{4FCDFEBE-1C99-4848-99FB-0FA61C00143E}"/>
    <cellStyle name="Input 10 3 7 2" xfId="3235" xr:uid="{34F52B78-9C4F-46D8-BE8C-43F10F42FB8F}"/>
    <cellStyle name="Input 10 3 7 3" xfId="3236" xr:uid="{6EA1E002-BD97-48F4-88DC-625DAD774DDC}"/>
    <cellStyle name="Input 10 4" xfId="3237" xr:uid="{3ACF2377-CFE4-48C0-87A8-67713E627D00}"/>
    <cellStyle name="Input 10 4 2" xfId="3238" xr:uid="{35A8FB71-0FBD-4445-917E-C2EE6296E7DC}"/>
    <cellStyle name="Input 10 4 2 2" xfId="3239" xr:uid="{9C44A604-FA4E-4E1E-A5C6-8077FCBAD91C}"/>
    <cellStyle name="Input 10 4 2 2 2" xfId="3240" xr:uid="{505C9EDE-E19C-40B3-B45E-CAB9A05FF3D7}"/>
    <cellStyle name="Input 10 4 2 2 3" xfId="3241" xr:uid="{002C4B57-6977-4627-A260-27B92CCA8825}"/>
    <cellStyle name="Input 10 4 2 3" xfId="3242" xr:uid="{7F01DDF2-713A-4CBE-AB2B-4343F11ED6D2}"/>
    <cellStyle name="Input 10 4 2 3 2" xfId="3243" xr:uid="{1525917C-5AD0-47A2-8FA7-66982CAB4AB4}"/>
    <cellStyle name="Input 10 4 2 3 3" xfId="3244" xr:uid="{A65DD33B-480D-47BF-8315-4D311C8069E7}"/>
    <cellStyle name="Input 10 4 2 4" xfId="3245" xr:uid="{367F3054-F461-4C27-BED7-CAE484C2E1AC}"/>
    <cellStyle name="Input 10 4 2 4 2" xfId="3246" xr:uid="{0ADC5C6C-8508-41D4-972E-BEDABB112B1E}"/>
    <cellStyle name="Input 10 4 2 4 3" xfId="3247" xr:uid="{4C1F74BC-43B6-4005-A590-F5A0346E1653}"/>
    <cellStyle name="Input 10 4 2 5" xfId="3248" xr:uid="{94CF0145-10AA-4203-BF59-19867B5E3045}"/>
    <cellStyle name="Input 10 4 2 5 2" xfId="3249" xr:uid="{A1349239-C9BF-45A0-8A1E-E9A5FE7B485F}"/>
    <cellStyle name="Input 10 4 2 5 3" xfId="3250" xr:uid="{8C80EFB0-C21E-471A-9200-FACB25B92D08}"/>
    <cellStyle name="Input 10 4 2 6" xfId="3251" xr:uid="{BB3F030F-B7C0-4BC0-AC31-E3C3FEF18D1D}"/>
    <cellStyle name="Input 10 4 2 6 2" xfId="3252" xr:uid="{90F1CEE4-118B-49CC-9E16-55AD7A963ECD}"/>
    <cellStyle name="Input 10 4 2 6 3" xfId="3253" xr:uid="{B3E5C924-1F5C-45B7-94EE-CC13BDA29B10}"/>
    <cellStyle name="Input 10 4 2 7" xfId="3254" xr:uid="{BEFBF2B9-849F-40FD-98B2-8DBD923EAF24}"/>
    <cellStyle name="Input 10 4 2 8" xfId="3255" xr:uid="{DF68F508-37B7-405E-806D-5C23E896B737}"/>
    <cellStyle name="Input 10 4 3" xfId="3256" xr:uid="{2B4AACDD-EA55-426E-A7B7-8550D27A0966}"/>
    <cellStyle name="Input 10 4 3 2" xfId="3257" xr:uid="{84AC40C9-B7D8-48C4-9814-F06DF2619A29}"/>
    <cellStyle name="Input 10 4 3 2 2" xfId="3258" xr:uid="{9CBFD61D-DD77-40F0-86A9-19D9B945037C}"/>
    <cellStyle name="Input 10 4 3 2 3" xfId="3259" xr:uid="{E7386B17-C9E0-410B-83C5-17C6DE6C2D82}"/>
    <cellStyle name="Input 10 4 3 3" xfId="3260" xr:uid="{89FB483E-3681-4194-B01B-CECF8CD67331}"/>
    <cellStyle name="Input 10 4 3 4" xfId="3261" xr:uid="{1C7F4B0A-EE66-448F-9251-32D7C45BF15F}"/>
    <cellStyle name="Input 10 4 4" xfId="3262" xr:uid="{859EE61E-5003-4F5C-A6E5-82A777E4DEF0}"/>
    <cellStyle name="Input 10 4 4 2" xfId="3263" xr:uid="{C6EBC4A0-CC5B-49F6-B71D-C7B647E54069}"/>
    <cellStyle name="Input 10 4 4 3" xfId="3264" xr:uid="{53D5059E-AA48-4D66-9D30-5853F50CD57C}"/>
    <cellStyle name="Input 10 4 5" xfId="3265" xr:uid="{31B38C0A-16C2-431B-AC80-CCE03EE267F0}"/>
    <cellStyle name="Input 10 4 5 2" xfId="3266" xr:uid="{88ADDC13-FE70-4B1F-A585-C476DF0FEF61}"/>
    <cellStyle name="Input 10 4 5 3" xfId="3267" xr:uid="{A8B45641-A4C3-4FB4-8047-356346C5E470}"/>
    <cellStyle name="Input 10 4 6" xfId="3268" xr:uid="{C4350D5B-7CF1-4EF6-9A44-F2ADA9F4E16B}"/>
    <cellStyle name="Input 10 4 6 2" xfId="3269" xr:uid="{C8B81B1F-F000-4075-9835-BC01D8FFCDDE}"/>
    <cellStyle name="Input 10 4 6 3" xfId="3270" xr:uid="{796BA785-6FB1-4FA3-AF08-0837498DB2E7}"/>
    <cellStyle name="Input 10 4 7" xfId="3271" xr:uid="{D154D78B-411C-4930-8057-532E75571765}"/>
    <cellStyle name="Input 10 4 7 2" xfId="3272" xr:uid="{BD3A7BBD-C4FE-42A8-BEBA-E7EC11DAE52C}"/>
    <cellStyle name="Input 10 4 7 3" xfId="3273" xr:uid="{16DFCE93-167A-4DEB-9004-619FDC18B708}"/>
    <cellStyle name="Input 10 5" xfId="3274" xr:uid="{90F4FE7A-BFD4-4868-BBA4-2EC39BA8A8B4}"/>
    <cellStyle name="Input 10 5 2" xfId="3275" xr:uid="{6D041BB1-7701-4C4E-9C79-B8DC54A8EE58}"/>
    <cellStyle name="Input 10 5 2 2" xfId="3276" xr:uid="{ECF67B30-F7D7-492E-B230-09BE562B2F41}"/>
    <cellStyle name="Input 10 5 2 2 2" xfId="3277" xr:uid="{0CE35B68-139B-42D1-8870-AC576A86F9C8}"/>
    <cellStyle name="Input 10 5 2 2 3" xfId="3278" xr:uid="{E5076B71-C869-4876-839A-FA413A047122}"/>
    <cellStyle name="Input 10 5 2 3" xfId="3279" xr:uid="{456A6F73-1824-4D14-AB81-66140EAAE281}"/>
    <cellStyle name="Input 10 5 2 3 2" xfId="3280" xr:uid="{328E6126-0150-4D36-927C-39790F26898D}"/>
    <cellStyle name="Input 10 5 2 3 3" xfId="3281" xr:uid="{497260F9-CEE5-47B3-A7C4-AA7E9C303A46}"/>
    <cellStyle name="Input 10 5 2 4" xfId="3282" xr:uid="{954B2BC3-6BDF-4752-8A78-218856FFC69E}"/>
    <cellStyle name="Input 10 5 2 4 2" xfId="3283" xr:uid="{54222F94-B385-4CB2-A763-9A1DB387795F}"/>
    <cellStyle name="Input 10 5 2 4 3" xfId="3284" xr:uid="{915DB4D9-67DD-41CE-B424-ABEC779FB42F}"/>
    <cellStyle name="Input 10 5 2 5" xfId="3285" xr:uid="{5F51E9CB-22EB-42DE-BBC2-76A4A7DA77D3}"/>
    <cellStyle name="Input 10 5 2 5 2" xfId="3286" xr:uid="{CBB2CCF0-0B73-41A5-A854-F813FB86C2E6}"/>
    <cellStyle name="Input 10 5 2 5 3" xfId="3287" xr:uid="{340E8060-2792-40E2-8D75-6BBCEA969304}"/>
    <cellStyle name="Input 10 5 2 6" xfId="3288" xr:uid="{9C4D0A25-F56B-4FA4-8094-21AC26FAF54E}"/>
    <cellStyle name="Input 10 5 2 6 2" xfId="3289" xr:uid="{78D4696F-C576-4006-80F6-8F2C9A3145F1}"/>
    <cellStyle name="Input 10 5 2 6 3" xfId="3290" xr:uid="{04B0A3F2-ED1A-480E-BBD0-05C6FC319315}"/>
    <cellStyle name="Input 10 5 2 7" xfId="3291" xr:uid="{32BBC828-C6F0-448D-8180-7F3F8BD8A104}"/>
    <cellStyle name="Input 10 5 2 8" xfId="3292" xr:uid="{99A86E04-F0C9-4FCC-A2AF-CCB5DCA1A6B3}"/>
    <cellStyle name="Input 10 5 3" xfId="3293" xr:uid="{7DF0B4A5-8EDC-487A-84BB-88C2BEF1A049}"/>
    <cellStyle name="Input 10 5 3 2" xfId="3294" xr:uid="{9B2245B8-61DD-4FFE-BF3D-55CBCE454C29}"/>
    <cellStyle name="Input 10 5 3 2 2" xfId="3295" xr:uid="{AC631973-09D3-48B0-938E-C38603C28D75}"/>
    <cellStyle name="Input 10 5 3 2 3" xfId="3296" xr:uid="{98876AA8-C961-4152-A75A-0547C422D4A8}"/>
    <cellStyle name="Input 10 5 3 3" xfId="3297" xr:uid="{8FAA3322-C692-4C55-A46F-ED6B7F85977E}"/>
    <cellStyle name="Input 10 5 3 4" xfId="3298" xr:uid="{5B63A289-8802-4DE5-99CD-C6D36D772661}"/>
    <cellStyle name="Input 10 5 4" xfId="3299" xr:uid="{ACE1DAF9-C8F5-49BF-913E-065EDDB2BFD4}"/>
    <cellStyle name="Input 10 5 4 2" xfId="3300" xr:uid="{7CB83B59-AF77-4263-82E8-2B3C1FD1A44B}"/>
    <cellStyle name="Input 10 5 4 3" xfId="3301" xr:uid="{512C932D-88FD-44AE-8E05-C27D9C4C9F1D}"/>
    <cellStyle name="Input 10 5 5" xfId="3302" xr:uid="{3490877A-818F-4C4C-A370-73E0C39442B9}"/>
    <cellStyle name="Input 10 5 5 2" xfId="3303" xr:uid="{0ECFFF68-9E03-4F27-8548-C07863A6EC72}"/>
    <cellStyle name="Input 10 5 5 3" xfId="3304" xr:uid="{7564712F-3DEB-4E50-8778-5F382909B827}"/>
    <cellStyle name="Input 10 5 6" xfId="3305" xr:uid="{4C23E94E-54D9-48D1-9702-90E898940E75}"/>
    <cellStyle name="Input 10 5 6 2" xfId="3306" xr:uid="{95CAAAC1-9260-44DC-8074-77D689DC91A1}"/>
    <cellStyle name="Input 10 5 6 3" xfId="3307" xr:uid="{359ADB56-2E9E-4F0C-BB75-D27C96BF99DB}"/>
    <cellStyle name="Input 10 5 7" xfId="3308" xr:uid="{2C7D8F2B-FED2-41A8-8018-62378D92A745}"/>
    <cellStyle name="Input 10 5 7 2" xfId="3309" xr:uid="{CA1DB47D-4531-494F-A858-7858DC6DC4AA}"/>
    <cellStyle name="Input 10 5 7 3" xfId="3310" xr:uid="{6A7EE1B0-E0AB-40A6-8FC1-414DFB9CAF35}"/>
    <cellStyle name="Input 10 6" xfId="3311" xr:uid="{FDE62DE0-5B12-453E-A45A-F4160C20F3A0}"/>
    <cellStyle name="Input 10 6 2" xfId="3312" xr:uid="{7568642B-CAD0-49F7-87B5-FC798B50D3C2}"/>
    <cellStyle name="Input 10 6 2 2" xfId="3313" xr:uid="{D6B4FBF5-0E03-498C-991F-722BB6F82C8E}"/>
    <cellStyle name="Input 10 6 2 2 2" xfId="3314" xr:uid="{8C4DA03B-0503-4B39-822F-85181FD7D56D}"/>
    <cellStyle name="Input 10 6 2 2 3" xfId="3315" xr:uid="{A0587561-9331-47A8-9D14-94B3CD07872A}"/>
    <cellStyle name="Input 10 6 2 3" xfId="3316" xr:uid="{15AEB6AA-94C7-4719-A0EC-A2570D2361B1}"/>
    <cellStyle name="Input 10 6 2 3 2" xfId="3317" xr:uid="{2B6D6567-3A8F-44BC-B9BE-53C880BE9BA5}"/>
    <cellStyle name="Input 10 6 2 3 3" xfId="3318" xr:uid="{5047B7D8-AB40-4AAB-8390-9EFB39CF260C}"/>
    <cellStyle name="Input 10 6 2 4" xfId="3319" xr:uid="{9F71C910-832B-49CD-85F3-4D7C5539A014}"/>
    <cellStyle name="Input 10 6 2 4 2" xfId="3320" xr:uid="{41CEB1C7-40BD-4F97-AF64-F1092758DC0D}"/>
    <cellStyle name="Input 10 6 2 4 3" xfId="3321" xr:uid="{B47FC86F-17A2-40D6-B333-F4A3A63A04BB}"/>
    <cellStyle name="Input 10 6 2 5" xfId="3322" xr:uid="{3D4FE40A-7CE7-4745-92BD-299B4E09F528}"/>
    <cellStyle name="Input 10 6 2 5 2" xfId="3323" xr:uid="{E81D8610-DF64-433F-A1BE-2D59F42CC13F}"/>
    <cellStyle name="Input 10 6 2 5 3" xfId="3324" xr:uid="{5CD73848-0E19-4644-AB4A-5748B2F8F0C9}"/>
    <cellStyle name="Input 10 6 2 6" xfId="3325" xr:uid="{BD96C81B-9447-42D7-954B-E4E592FB20C7}"/>
    <cellStyle name="Input 10 6 2 6 2" xfId="3326" xr:uid="{5EDA0962-A7DE-496B-83E2-5408F6E05D76}"/>
    <cellStyle name="Input 10 6 2 6 3" xfId="3327" xr:uid="{11530196-6FA3-4AEC-B386-E6D44EFB4587}"/>
    <cellStyle name="Input 10 6 2 7" xfId="3328" xr:uid="{D3B498E0-06FD-4104-827E-5651C2B02D17}"/>
    <cellStyle name="Input 10 6 2 8" xfId="3329" xr:uid="{8B770364-089F-44CA-B2C7-F60A0AA5557D}"/>
    <cellStyle name="Input 10 6 3" xfId="3330" xr:uid="{85A8249A-441A-4433-A5AB-419D729F7FE1}"/>
    <cellStyle name="Input 10 6 3 2" xfId="3331" xr:uid="{7DBF0CD0-9675-4D21-9BC1-92B40234AD57}"/>
    <cellStyle name="Input 10 6 3 2 2" xfId="3332" xr:uid="{9AE102FB-A298-43CD-AAB8-A784C081F794}"/>
    <cellStyle name="Input 10 6 3 2 3" xfId="3333" xr:uid="{F96A0898-C4FF-42E4-9621-9CB79E7806F2}"/>
    <cellStyle name="Input 10 6 3 3" xfId="3334" xr:uid="{9A7C1132-A500-4B08-A2B4-9B57E0FCD1A8}"/>
    <cellStyle name="Input 10 6 3 4" xfId="3335" xr:uid="{C2C67F0D-1028-48AB-A729-F76758017F1B}"/>
    <cellStyle name="Input 10 6 4" xfId="3336" xr:uid="{C30E19CB-BCE2-4FD4-B13A-B32C0437B37D}"/>
    <cellStyle name="Input 10 6 4 2" xfId="3337" xr:uid="{FDA2B830-F125-4A8B-A874-A81C0E7C50B6}"/>
    <cellStyle name="Input 10 6 4 3" xfId="3338" xr:uid="{D9C2F9C3-F409-411C-8461-094C369E37C2}"/>
    <cellStyle name="Input 10 6 5" xfId="3339" xr:uid="{40EBA930-4A82-4A76-83C9-09E3F0D8D3BE}"/>
    <cellStyle name="Input 10 6 5 2" xfId="3340" xr:uid="{4112EA6C-6978-4FB9-A653-6E4EFEFE9E8F}"/>
    <cellStyle name="Input 10 6 5 3" xfId="3341" xr:uid="{8B27CBA5-C39E-492F-9C5A-30717B0E4865}"/>
    <cellStyle name="Input 10 6 6" xfId="3342" xr:uid="{943CA698-D1D5-48E3-83A5-D34F3D5E15EA}"/>
    <cellStyle name="Input 10 6 6 2" xfId="3343" xr:uid="{1B74FD18-D212-48BA-B1B8-E695E3AC835A}"/>
    <cellStyle name="Input 10 6 6 3" xfId="3344" xr:uid="{C052B1DB-2B98-42BA-A276-A8D78C0C1645}"/>
    <cellStyle name="Input 10 6 7" xfId="3345" xr:uid="{6CDDF972-0609-48AF-B596-F276A7C913EC}"/>
    <cellStyle name="Input 10 6 7 2" xfId="3346" xr:uid="{51FCC4AA-EF9E-4C18-AC6B-E3572D656845}"/>
    <cellStyle name="Input 10 6 7 3" xfId="3347" xr:uid="{61EE03F4-BFE1-4ACA-A6B3-5BE9C2DD1271}"/>
    <cellStyle name="Input 10 7" xfId="3348" xr:uid="{3E54D6B0-63B7-4B90-8BE6-66A22AAC91E1}"/>
    <cellStyle name="Input 10 7 2" xfId="3349" xr:uid="{A432D486-601B-480E-89F4-13D937BA2622}"/>
    <cellStyle name="Input 10 7 2 2" xfId="3350" xr:uid="{04343D44-9B6C-44ED-B754-EF9418DA24E2}"/>
    <cellStyle name="Input 10 7 2 2 2" xfId="3351" xr:uid="{15C1382B-6AC5-402A-8E56-76E2D103D5C1}"/>
    <cellStyle name="Input 10 7 2 2 3" xfId="3352" xr:uid="{7B77C2F3-FF93-4793-B1D5-D2AE318D7708}"/>
    <cellStyle name="Input 10 7 2 3" xfId="3353" xr:uid="{5A2133E6-ED63-421E-92E0-A3761FD66C09}"/>
    <cellStyle name="Input 10 7 2 3 2" xfId="3354" xr:uid="{8099EBC2-E47D-459D-A8FC-708DFE058CFF}"/>
    <cellStyle name="Input 10 7 2 3 3" xfId="3355" xr:uid="{C1917770-925C-4359-8701-839E90C123D8}"/>
    <cellStyle name="Input 10 7 2 4" xfId="3356" xr:uid="{0C4A4EB6-657A-40F0-AD24-AFB79C1AC0EA}"/>
    <cellStyle name="Input 10 7 2 4 2" xfId="3357" xr:uid="{DD1B9070-6B24-49E0-B0D2-43AAAEA463DF}"/>
    <cellStyle name="Input 10 7 2 4 3" xfId="3358" xr:uid="{3452FCE3-CCC1-4CEF-ACDF-03B0845C6AC1}"/>
    <cellStyle name="Input 10 7 2 5" xfId="3359" xr:uid="{ADC4B81D-11C1-4C0D-8564-C47DB56AB49E}"/>
    <cellStyle name="Input 10 7 2 5 2" xfId="3360" xr:uid="{EF8FA3BB-0F44-4A6B-84FE-F36CE516198E}"/>
    <cellStyle name="Input 10 7 2 5 3" xfId="3361" xr:uid="{DE13AB6A-41EB-4FDB-822F-F44A9D71B366}"/>
    <cellStyle name="Input 10 7 2 6" xfId="3362" xr:uid="{9BF228B6-5842-49B2-A92A-44A68F27F7E4}"/>
    <cellStyle name="Input 10 7 2 6 2" xfId="3363" xr:uid="{4F36D63B-469F-4B56-89B7-62790B15390A}"/>
    <cellStyle name="Input 10 7 2 6 3" xfId="3364" xr:uid="{2C567061-7E84-455C-B4E2-7D13A4201F8D}"/>
    <cellStyle name="Input 10 7 2 7" xfId="3365" xr:uid="{877C28F7-E362-4DB3-AEE4-CAD5155365FD}"/>
    <cellStyle name="Input 10 7 2 8" xfId="3366" xr:uid="{F5202EA0-92D0-4365-98A1-C5BFDA9388A5}"/>
    <cellStyle name="Input 10 7 3" xfId="3367" xr:uid="{AB507BD6-48A7-4680-BBFE-BA19FD8107D4}"/>
    <cellStyle name="Input 10 7 3 2" xfId="3368" xr:uid="{477D90AE-5E6A-46A5-A9C0-887E8BB800B5}"/>
    <cellStyle name="Input 10 7 3 2 2" xfId="3369" xr:uid="{B6663EB6-56F5-4F84-816A-3370F49FEA69}"/>
    <cellStyle name="Input 10 7 3 2 3" xfId="3370" xr:uid="{33D57B6F-B7C9-4C60-A4B1-D68A86584442}"/>
    <cellStyle name="Input 10 7 3 3" xfId="3371" xr:uid="{C80729D1-E99F-4D41-8E5B-CA8CF8C2CD81}"/>
    <cellStyle name="Input 10 7 3 4" xfId="3372" xr:uid="{2CD562F7-AA43-4DD1-A92D-19EF66266EAA}"/>
    <cellStyle name="Input 10 7 4" xfId="3373" xr:uid="{CE42C108-0314-40F5-90FD-3937E074598C}"/>
    <cellStyle name="Input 10 7 4 2" xfId="3374" xr:uid="{3601C593-D740-4D0F-858B-DE334DA2D5D9}"/>
    <cellStyle name="Input 10 7 4 3" xfId="3375" xr:uid="{1EF911E6-7579-42DB-AB48-B86284F769B9}"/>
    <cellStyle name="Input 10 7 5" xfId="3376" xr:uid="{FF630BEC-5607-40F1-BD83-ABF350CDCB43}"/>
    <cellStyle name="Input 10 7 5 2" xfId="3377" xr:uid="{FC18A8A7-AA4E-41CD-815F-0387D8153553}"/>
    <cellStyle name="Input 10 7 5 3" xfId="3378" xr:uid="{E5B21E7D-801C-44B8-9414-19714E273FA3}"/>
    <cellStyle name="Input 10 7 6" xfId="3379" xr:uid="{8049069D-B25A-4204-8286-86C105771873}"/>
    <cellStyle name="Input 10 7 6 2" xfId="3380" xr:uid="{F0E18127-DE16-494C-A314-0AC5BF97FB41}"/>
    <cellStyle name="Input 10 7 6 3" xfId="3381" xr:uid="{276D0DB9-0EEE-4DE3-B659-467072FF5450}"/>
    <cellStyle name="Input 10 7 7" xfId="3382" xr:uid="{6901FE4A-E235-4BC7-AD62-FE551FEA7DDB}"/>
    <cellStyle name="Input 10 7 7 2" xfId="3383" xr:uid="{BEB678E8-2858-4C81-8DAE-6287B2607E60}"/>
    <cellStyle name="Input 10 7 7 3" xfId="3384" xr:uid="{9152E750-4CED-41E2-8D90-9D9AA005A63C}"/>
    <cellStyle name="Input 10 8" xfId="3385" xr:uid="{71D685CA-9E29-4CA5-824D-F23A9E9BFE2B}"/>
    <cellStyle name="Input 10 8 2" xfId="3386" xr:uid="{C7F7B359-5F65-4BCA-A47B-768E2EF15A39}"/>
    <cellStyle name="Input 10 8 2 2" xfId="3387" xr:uid="{3FF9E466-0512-4DDC-B5D3-2AAE8CD34351}"/>
    <cellStyle name="Input 10 8 2 2 2" xfId="3388" xr:uid="{79B56F51-4955-463C-B45D-BEFB2DC97966}"/>
    <cellStyle name="Input 10 8 2 2 3" xfId="3389" xr:uid="{830E0CC5-25A2-441E-8FBE-1BFBDECA108C}"/>
    <cellStyle name="Input 10 8 2 3" xfId="3390" xr:uid="{C9677FA7-1A84-4509-93B9-7D27484ADDE1}"/>
    <cellStyle name="Input 10 8 2 3 2" xfId="3391" xr:uid="{7C02FC18-C7BC-4C03-9A7E-08E236049454}"/>
    <cellStyle name="Input 10 8 2 3 3" xfId="3392" xr:uid="{AD1FE77F-5CC0-4E81-8858-2D34FC4E1B50}"/>
    <cellStyle name="Input 10 8 2 4" xfId="3393" xr:uid="{94C8F45A-BB99-4B5E-8512-D8A1CD5D5590}"/>
    <cellStyle name="Input 10 8 2 4 2" xfId="3394" xr:uid="{6D543D52-A9BC-48BC-AC37-842C312D7367}"/>
    <cellStyle name="Input 10 8 2 4 3" xfId="3395" xr:uid="{0D64ABC4-99F4-4A82-BECC-54F3AF30E668}"/>
    <cellStyle name="Input 10 8 2 5" xfId="3396" xr:uid="{72161B1A-829F-41F1-A169-26FBE3E35A67}"/>
    <cellStyle name="Input 10 8 2 5 2" xfId="3397" xr:uid="{698559A8-BE75-41AA-ABA8-682AC6FD5CB9}"/>
    <cellStyle name="Input 10 8 2 5 3" xfId="3398" xr:uid="{CA3DD664-9C36-4723-9DD8-0D69D7C3FD0D}"/>
    <cellStyle name="Input 10 8 2 6" xfId="3399" xr:uid="{E739BE32-0D01-4239-AF9F-D4DAC49F3DCA}"/>
    <cellStyle name="Input 10 8 2 6 2" xfId="3400" xr:uid="{BAAEA312-0805-436A-A04D-ACE7439EDFD8}"/>
    <cellStyle name="Input 10 8 2 6 3" xfId="3401" xr:uid="{1329A528-57B8-4591-9135-D7953FB1F96C}"/>
    <cellStyle name="Input 10 8 2 7" xfId="3402" xr:uid="{5CF29156-7CCD-49D5-8CFC-8374D4CE9562}"/>
    <cellStyle name="Input 10 8 2 8" xfId="3403" xr:uid="{6EA8982E-3A5C-4840-83BB-EA9EB2C82B99}"/>
    <cellStyle name="Input 10 8 3" xfId="3404" xr:uid="{66311986-D2EC-4BF6-A71C-C53762CA73ED}"/>
    <cellStyle name="Input 10 8 3 2" xfId="3405" xr:uid="{0929F3EE-43BA-4DCB-8F72-ABEFE9B4E3A9}"/>
    <cellStyle name="Input 10 8 3 2 2" xfId="3406" xr:uid="{20F50822-E7DC-41DD-AC16-4565FF83764D}"/>
    <cellStyle name="Input 10 8 3 2 3" xfId="3407" xr:uid="{84BB7CE7-33A1-4C3C-A138-F183F0D621C6}"/>
    <cellStyle name="Input 10 8 3 3" xfId="3408" xr:uid="{AF302DE6-C830-493F-8DB5-F62DC9EAB6AC}"/>
    <cellStyle name="Input 10 8 3 4" xfId="3409" xr:uid="{A0E85B31-A0A8-4984-AF44-CEEFAE85CF5D}"/>
    <cellStyle name="Input 10 8 4" xfId="3410" xr:uid="{DD482BC1-1338-49EA-ABC8-AEE01428C9CF}"/>
    <cellStyle name="Input 10 8 4 2" xfId="3411" xr:uid="{EFF37617-2B0F-4738-97B1-502DBE8F5D99}"/>
    <cellStyle name="Input 10 8 4 3" xfId="3412" xr:uid="{50E77188-21F2-4AA0-A3D1-46240AA617CF}"/>
    <cellStyle name="Input 10 8 5" xfId="3413" xr:uid="{C110BF1A-DB37-4DE4-B32F-FD458B185A77}"/>
    <cellStyle name="Input 10 8 5 2" xfId="3414" xr:uid="{F8A0C104-A97A-49AE-9F84-4B6C5307AC4C}"/>
    <cellStyle name="Input 10 8 5 3" xfId="3415" xr:uid="{D117497E-480D-48D6-B473-D1A0C3BBC03D}"/>
    <cellStyle name="Input 10 8 6" xfId="3416" xr:uid="{91084DD2-F53D-4F8F-8FB8-88198622E686}"/>
    <cellStyle name="Input 10 8 6 2" xfId="3417" xr:uid="{ADC520C6-AE2F-4657-B592-A837EF1887BB}"/>
    <cellStyle name="Input 10 8 6 3" xfId="3418" xr:uid="{BD2BE66C-8D66-4D92-987B-42F1CDBBD0F2}"/>
    <cellStyle name="Input 10 8 7" xfId="3419" xr:uid="{3DA6225E-3266-46C4-A729-B5D3664AA567}"/>
    <cellStyle name="Input 10 8 7 2" xfId="3420" xr:uid="{8121B658-4A11-4107-891F-1FAF656BA69B}"/>
    <cellStyle name="Input 10 8 7 3" xfId="3421" xr:uid="{7F57701C-0C33-45F5-AE9E-FEDC0CA59CA2}"/>
    <cellStyle name="Input 10 9" xfId="3422" xr:uid="{1BAE3AEB-9862-4670-A618-8DD3C8C5D6A9}"/>
    <cellStyle name="Input 10 9 2" xfId="3423" xr:uid="{64F58209-AA6F-4410-8E7D-ABD3E6F8F974}"/>
    <cellStyle name="Input 10 9 2 2" xfId="3424" xr:uid="{C72E9D5C-25CE-497A-9426-D7EDF5FDB23F}"/>
    <cellStyle name="Input 10 9 2 3" xfId="3425" xr:uid="{C610A7AB-709D-406E-BD9D-CA2E683130D6}"/>
    <cellStyle name="Input 10 9 3" xfId="3426" xr:uid="{84C924E8-CF6A-4289-8E92-5955EE4E2561}"/>
    <cellStyle name="Input 10 9 3 2" xfId="3427" xr:uid="{4237261E-090C-4D02-9B66-94252E4014DF}"/>
    <cellStyle name="Input 10 9 3 3" xfId="3428" xr:uid="{5E5DA8DA-61DD-47F9-9A8A-9A97EEFD727B}"/>
    <cellStyle name="Input 10 9 4" xfId="3429" xr:uid="{9B252220-63EC-4971-9765-B2A494C18019}"/>
    <cellStyle name="Input 10 9 4 2" xfId="3430" xr:uid="{AD56F64E-BCFC-43B5-A936-C7C029780C0F}"/>
    <cellStyle name="Input 10 9 4 3" xfId="3431" xr:uid="{7AC7E5A5-55B1-467C-8238-281A0B8D622C}"/>
    <cellStyle name="Input 10 9 5" xfId="3432" xr:uid="{C59F39FE-DE85-4771-9CFB-DAF4DFEA0323}"/>
    <cellStyle name="Input 10 9 5 2" xfId="3433" xr:uid="{DBFB26E0-834D-476B-8775-9F9055C6465E}"/>
    <cellStyle name="Input 10 9 5 3" xfId="3434" xr:uid="{021C430B-422D-4B2F-903E-A96A6264F5B2}"/>
    <cellStyle name="Input 10 9 6" xfId="3435" xr:uid="{C970D8B4-DFC0-47C7-91E1-CAA51EA131BD}"/>
    <cellStyle name="Input 10 9 6 2" xfId="3436" xr:uid="{FB5ACBC4-CAC9-4999-95DB-9C0A860D2C28}"/>
    <cellStyle name="Input 10 9 6 3" xfId="3437" xr:uid="{445419B7-DF2F-43F8-9699-2ECF1D9BBAF9}"/>
    <cellStyle name="Input 10 9 7" xfId="3438" xr:uid="{1CFBE8F9-7D57-463A-8605-4A0DEBEBB6FE}"/>
    <cellStyle name="Input 10 9 8" xfId="3439" xr:uid="{1557811D-9707-4855-93F9-11FDE5CE613F}"/>
    <cellStyle name="Input 10_Subsidy" xfId="3440" xr:uid="{950A91CD-D331-4E05-B358-147E80B61483}"/>
    <cellStyle name="Input 11" xfId="3441" xr:uid="{E2576A0A-6D99-40BA-8455-59A0A5B48E0E}"/>
    <cellStyle name="Input 11 2" xfId="3442" xr:uid="{E0189288-B517-4972-A1B7-2C9E3CDD7FB0}"/>
    <cellStyle name="Input 11 2 2" xfId="3443" xr:uid="{DB6931E0-EDD6-489C-B404-66A51323E8C0}"/>
    <cellStyle name="Input 11 2 2 2" xfId="3444" xr:uid="{7394F7C1-62F2-4ADE-B4F2-AE7D147D987B}"/>
    <cellStyle name="Input 11 2 2 2 2" xfId="3445" xr:uid="{D69E9411-A53B-4315-81F7-204A1B9C1E6E}"/>
    <cellStyle name="Input 11 2 2 2 3" xfId="3446" xr:uid="{32E8019E-8448-4190-9AF7-E25D94E6D628}"/>
    <cellStyle name="Input 11 2 2 3" xfId="3447" xr:uid="{A07D25E9-F699-4C6C-87A5-DF54908213A4}"/>
    <cellStyle name="Input 11 2 2 3 2" xfId="3448" xr:uid="{CE274B9E-A228-4D0B-B3A8-EDADAF677643}"/>
    <cellStyle name="Input 11 2 2 3 3" xfId="3449" xr:uid="{BEA53125-48A5-473A-B722-539E98F8EF9A}"/>
    <cellStyle name="Input 11 2 2 4" xfId="3450" xr:uid="{BA526881-BDD5-420B-AFD2-210AAA94E8F4}"/>
    <cellStyle name="Input 11 2 2 4 2" xfId="3451" xr:uid="{0EF955F4-681B-418E-A047-5C0DC8C82D5F}"/>
    <cellStyle name="Input 11 2 2 4 3" xfId="3452" xr:uid="{A5FC847D-2272-4613-B5CB-8C53A3C8D14A}"/>
    <cellStyle name="Input 11 2 2 5" xfId="3453" xr:uid="{A91C6FE5-CE7E-4A7D-9EA7-C809EE8CC486}"/>
    <cellStyle name="Input 11 2 2 5 2" xfId="3454" xr:uid="{0F89F8C0-45B3-4C07-8E5E-054FFAE29302}"/>
    <cellStyle name="Input 11 2 2 5 3" xfId="3455" xr:uid="{3824B4B1-9A72-47B8-A261-3D28EA9FE0CE}"/>
    <cellStyle name="Input 11 2 2 6" xfId="3456" xr:uid="{A030F4D4-AB0E-47DC-8EFE-9E15A04CE445}"/>
    <cellStyle name="Input 11 2 2 6 2" xfId="3457" xr:uid="{B8061BA1-CD1F-4D55-A3F9-CD75B95585E9}"/>
    <cellStyle name="Input 11 2 2 6 3" xfId="3458" xr:uid="{83C50F00-4BB2-4923-AAA9-7A83CA7E4C4D}"/>
    <cellStyle name="Input 11 2 2 7" xfId="3459" xr:uid="{52E6FFCD-5580-4420-B877-A7948F3AE128}"/>
    <cellStyle name="Input 11 2 2 8" xfId="3460" xr:uid="{28770AA4-609C-4B40-860C-F181D6737075}"/>
    <cellStyle name="Input 11 2 3" xfId="3461" xr:uid="{D6DA0D52-9AA7-4517-80F5-56E94D00A5AC}"/>
    <cellStyle name="Input 11 2 3 2" xfId="3462" xr:uid="{C46A6CD2-AD17-481E-9B9E-76C0C983705C}"/>
    <cellStyle name="Input 11 2 3 2 2" xfId="3463" xr:uid="{87963DD6-BCF8-4B62-98D1-996208733BAC}"/>
    <cellStyle name="Input 11 2 3 2 3" xfId="3464" xr:uid="{68FBF1E6-2E45-4E34-9B4C-72C337004EF8}"/>
    <cellStyle name="Input 11 2 3 3" xfId="3465" xr:uid="{13A06408-1AB2-456F-B0B3-6603ADD842B3}"/>
    <cellStyle name="Input 11 2 3 4" xfId="3466" xr:uid="{FB6786D1-4229-400A-ADED-EF179800B78D}"/>
    <cellStyle name="Input 11 2 4" xfId="3467" xr:uid="{86D37995-C7A0-43D3-ADBD-21D6E87061FE}"/>
    <cellStyle name="Input 11 2 4 2" xfId="3468" xr:uid="{97D2B026-CB23-48B6-9792-1123D8A451EA}"/>
    <cellStyle name="Input 11 2 4 3" xfId="3469" xr:uid="{340B98C5-5433-4ED4-B9E0-78A728191AA6}"/>
    <cellStyle name="Input 11 2 5" xfId="3470" xr:uid="{F9323ED0-060C-4EB4-A5AD-6E14BFAFD9D9}"/>
    <cellStyle name="Input 11 2 5 2" xfId="3471" xr:uid="{3DD7C519-5226-4346-B9A5-0F99102E13DB}"/>
    <cellStyle name="Input 11 2 5 3" xfId="3472" xr:uid="{152CAB7E-48C7-4496-A5A2-5DD271D4909A}"/>
    <cellStyle name="Input 11 2 6" xfId="3473" xr:uid="{FFDC923D-633C-4643-99B4-5D017DAA6EA4}"/>
    <cellStyle name="Input 11 2 6 2" xfId="3474" xr:uid="{D6129222-FD87-4514-89A3-8AA551D2F3CA}"/>
    <cellStyle name="Input 11 2 6 3" xfId="3475" xr:uid="{A55103BF-6991-4AB0-BB2A-D3178C808846}"/>
    <cellStyle name="Input 11 2 7" xfId="3476" xr:uid="{E6706F3C-6469-4F00-AC39-2B88CBD69DF3}"/>
    <cellStyle name="Input 11 2 7 2" xfId="3477" xr:uid="{F7304403-8EA7-4EAE-802A-C1AEB7FA818B}"/>
    <cellStyle name="Input 11 2 7 3" xfId="3478" xr:uid="{CEB1FC8A-E8A1-4807-BCB0-9957882A979C}"/>
    <cellStyle name="Input 11 3" xfId="3479" xr:uid="{3A2BDCBF-08C5-452E-9FE5-CA8682CAFDE6}"/>
    <cellStyle name="Input 11 3 2" xfId="3480" xr:uid="{A722A81A-E473-4C3F-AFDE-772460433E61}"/>
    <cellStyle name="Input 11 3 2 2" xfId="3481" xr:uid="{03763337-2E4B-463A-8DB7-C9D227B3A06D}"/>
    <cellStyle name="Input 11 3 2 3" xfId="3482" xr:uid="{5130125F-6346-43F3-A91E-04CCCE319D16}"/>
    <cellStyle name="Input 11 3 3" xfId="3483" xr:uid="{8406459F-6C92-4D16-B665-E083933DA379}"/>
    <cellStyle name="Input 11 3 3 2" xfId="3484" xr:uid="{FACD2073-4906-4A70-B7D3-6915A1D9F690}"/>
    <cellStyle name="Input 11 3 3 3" xfId="3485" xr:uid="{841A043B-492D-4713-9909-12EA29C3D1F8}"/>
    <cellStyle name="Input 11 3 4" xfId="3486" xr:uid="{B54B45DF-6D5C-47B1-A439-5097015FCE7D}"/>
    <cellStyle name="Input 11 3 4 2" xfId="3487" xr:uid="{11EB12CA-B792-44CE-920A-9AD3BB669E84}"/>
    <cellStyle name="Input 11 3 4 3" xfId="3488" xr:uid="{A302AACE-2E9D-469C-848E-8C8FE791B1C9}"/>
    <cellStyle name="Input 11 3 5" xfId="3489" xr:uid="{51493AEC-1F61-43B0-AB3B-17ED96C27FB1}"/>
    <cellStyle name="Input 11 3 5 2" xfId="3490" xr:uid="{1B60749B-214C-465E-BC9D-B90DAE6E28CF}"/>
    <cellStyle name="Input 11 3 5 3" xfId="3491" xr:uid="{BA6D14B7-5760-4A98-AD2E-54CFBF8D5AEB}"/>
    <cellStyle name="Input 11 3 6" xfId="3492" xr:uid="{EBC4D87A-EC87-45AA-B778-46EBE3000A82}"/>
    <cellStyle name="Input 11 3 6 2" xfId="3493" xr:uid="{F4E649A0-AA72-4C4C-B6A9-61E5F8B2C82A}"/>
    <cellStyle name="Input 11 3 6 3" xfId="3494" xr:uid="{B5DB06EE-0047-4A73-9C25-C85606CD9B82}"/>
    <cellStyle name="Input 11 3 7" xfId="3495" xr:uid="{DA349BAD-E4E4-4D73-BCE9-D92CB3F5D450}"/>
    <cellStyle name="Input 11 3 8" xfId="3496" xr:uid="{81F906E7-A017-4B62-A0F7-3303205F02AB}"/>
    <cellStyle name="Input 11 4" xfId="3497" xr:uid="{B7BCA81A-BE49-453A-90A0-45FE5F762A4C}"/>
    <cellStyle name="Input 11 4 2" xfId="3498" xr:uid="{E07DA967-12B7-4C93-AF2E-F9F4A71F25ED}"/>
    <cellStyle name="Input 11 4 2 2" xfId="3499" xr:uid="{0C342F1E-9291-449B-AC2B-11864FFFAF2D}"/>
    <cellStyle name="Input 11 4 2 3" xfId="3500" xr:uid="{55BB6BFA-E92B-4E73-A6F5-A1BC0E401781}"/>
    <cellStyle name="Input 11 4 3" xfId="3501" xr:uid="{2993867C-56FF-424F-9E40-44A8C88BE97A}"/>
    <cellStyle name="Input 11 4 4" xfId="3502" xr:uid="{9DFDD9E1-5F4A-41CA-877E-FFBA31BCB61B}"/>
    <cellStyle name="Input 11 5" xfId="3503" xr:uid="{11BAB881-2FCA-473F-9DBB-F3F02A890C98}"/>
    <cellStyle name="Input 11 5 2" xfId="3504" xr:uid="{94B6AFF4-4218-4899-8DEB-9760B4857589}"/>
    <cellStyle name="Input 11 5 3" xfId="3505" xr:uid="{09845C36-2CFD-4397-B344-64006CFD3705}"/>
    <cellStyle name="Input 11 6" xfId="3506" xr:uid="{EB9B23AA-90DC-4D98-9E97-E96FAE8273AF}"/>
    <cellStyle name="Input 11 6 2" xfId="3507" xr:uid="{CCC9F383-5A9C-4539-B773-129AC94F468D}"/>
    <cellStyle name="Input 11 6 3" xfId="3508" xr:uid="{17552153-72FF-4077-A55F-06FE5EA37881}"/>
    <cellStyle name="Input 11 7" xfId="3509" xr:uid="{33D1FF02-285C-4112-8729-19F2CE4423A5}"/>
    <cellStyle name="Input 11 7 2" xfId="3510" xr:uid="{651E0FD4-85DA-4F59-83EA-B63BD95C2284}"/>
    <cellStyle name="Input 11 7 3" xfId="3511" xr:uid="{653894C4-E18E-40B1-876D-5EB3AA68C803}"/>
    <cellStyle name="Input 11 8" xfId="3512" xr:uid="{CA12AFE1-327B-4C87-BEE5-5A9954BAA23B}"/>
    <cellStyle name="Input 11 8 2" xfId="3513" xr:uid="{CE4B89E2-898A-4E5B-906F-D47B17485662}"/>
    <cellStyle name="Input 11 8 3" xfId="3514" xr:uid="{BA930C14-D505-471B-BB8F-706B360895BB}"/>
    <cellStyle name="Input 11 9" xfId="8220" xr:uid="{25B5ADC4-B683-4DA1-8717-EB3BDD6735A7}"/>
    <cellStyle name="Input 11_Subsidy" xfId="3515" xr:uid="{58900BDE-24A9-42F2-9E7B-A740EF7C2BF4}"/>
    <cellStyle name="Input 12" xfId="3516" xr:uid="{385B4913-3803-4837-A862-A29472010723}"/>
    <cellStyle name="Input 12 2" xfId="3517" xr:uid="{D88F749B-4AF2-4E4F-8687-834FAF5AA454}"/>
    <cellStyle name="Input 12 2 2" xfId="3518" xr:uid="{C09F80B4-5BF4-40BD-9081-AB586BA1BE80}"/>
    <cellStyle name="Input 12 2 3" xfId="3519" xr:uid="{638B9619-2AED-47B3-974C-5494B9E2BC72}"/>
    <cellStyle name="Input 12 3" xfId="3520" xr:uid="{AB264B81-303F-41E1-A927-59928298608D}"/>
    <cellStyle name="Input 12 3 2" xfId="3521" xr:uid="{503AFB72-88A4-4BA4-A3F8-77F96344A939}"/>
    <cellStyle name="Input 12 3 3" xfId="3522" xr:uid="{ACCF6650-B0E7-473D-8B50-673B220D3B2F}"/>
    <cellStyle name="Input 12 4" xfId="3523" xr:uid="{F4A93991-BD7A-41EF-AFA5-19788A967592}"/>
    <cellStyle name="Input 12 4 2" xfId="3524" xr:uid="{B12C52AD-12E5-4458-AC19-95761C38199F}"/>
    <cellStyle name="Input 12 4 3" xfId="3525" xr:uid="{FAC1DB91-C88A-4C79-92AE-DAA692A46332}"/>
    <cellStyle name="Input 12 5" xfId="3526" xr:uid="{25CC1DEB-5297-437A-A926-75CCA1E85530}"/>
    <cellStyle name="Input 12 5 2" xfId="3527" xr:uid="{98FFF9A5-9B3C-457D-8724-8DC81FCECF40}"/>
    <cellStyle name="Input 12 5 3" xfId="3528" xr:uid="{A446B7CE-E0A6-4413-8EDF-72CAD0FE874D}"/>
    <cellStyle name="Input 12 6" xfId="3529" xr:uid="{8ADDB60B-7F65-41C0-B658-43FC8154BA89}"/>
    <cellStyle name="Input 12 6 2" xfId="3530" xr:uid="{56B47203-23C5-42E9-BF3A-355688671F5C}"/>
    <cellStyle name="Input 12 6 3" xfId="3531" xr:uid="{C200431E-06D0-4C04-AF82-6601AAB4EEC4}"/>
    <cellStyle name="Input 12 7" xfId="3532" xr:uid="{4EBF5573-03C9-42C1-B5CB-E11AE8D03FDA}"/>
    <cellStyle name="Input 12 8" xfId="3533" xr:uid="{37CA0756-4765-400F-9EFC-7B8607F91F6E}"/>
    <cellStyle name="Input 12 9" xfId="8221" xr:uid="{005C9E34-F288-4534-A5D0-593815E03A44}"/>
    <cellStyle name="Input 13" xfId="3534" xr:uid="{2384683A-B533-485B-A3DE-02F7AF225D7E}"/>
    <cellStyle name="Input 13 2" xfId="3535" xr:uid="{89CF888F-1F16-4D44-A769-51EAB51FA0A2}"/>
    <cellStyle name="Input 13 2 2" xfId="3536" xr:uid="{01504ADE-84FD-46EA-B232-068FB177F54A}"/>
    <cellStyle name="Input 13 2 3" xfId="3537" xr:uid="{CBF52778-7A7A-4E5F-B3E8-F3D33EDA4CE2}"/>
    <cellStyle name="Input 13 3" xfId="3538" xr:uid="{3F1F7A86-67EE-4DCF-B133-0960343A0FB4}"/>
    <cellStyle name="Input 13 4" xfId="3539" xr:uid="{6CB92568-2F4E-4FDA-A68E-BE06CF5F8086}"/>
    <cellStyle name="Input 13 5" xfId="8222" xr:uid="{D453F5F5-292D-4224-98AC-9F9D5BE9D88E}"/>
    <cellStyle name="Input 14" xfId="3540" xr:uid="{C177DDB5-A824-43DF-9925-71463B506A6E}"/>
    <cellStyle name="Input 14 2" xfId="3541" xr:uid="{745FE971-AA30-4C96-8E6D-371536DEB953}"/>
    <cellStyle name="Input 14 3" xfId="3542" xr:uid="{B8BF48B5-A77E-42A0-ABC5-1B02B18242A2}"/>
    <cellStyle name="Input 14 4" xfId="8223" xr:uid="{2B85879B-61EA-46E3-89EE-D06F0475BC04}"/>
    <cellStyle name="Input 15" xfId="3543" xr:uid="{6876E3D7-EEFD-4E21-A1A6-494F0CF04F68}"/>
    <cellStyle name="Input 16" xfId="3544" xr:uid="{0D17C89D-7DF2-4D1B-BA41-55204F57D017}"/>
    <cellStyle name="Input 17" xfId="3545" xr:uid="{54E9643B-55E4-4497-9F4F-F08DE1052282}"/>
    <cellStyle name="Input 18" xfId="3546" xr:uid="{0C3A2180-2D54-46D9-976B-3BE4E4C444AE}"/>
    <cellStyle name="Input 19" xfId="3547" xr:uid="{35AABB9D-01FA-4EFE-9A7B-EC282AC5A422}"/>
    <cellStyle name="Input 2" xfId="3" xr:uid="{00000000-0005-0000-0000-000009000000}"/>
    <cellStyle name="Input 2 10" xfId="3549" xr:uid="{231F580C-D3E9-4B9C-A98D-2FB5E1E214F5}"/>
    <cellStyle name="Input 2 11" xfId="3550" xr:uid="{B9B929ED-A462-454C-B914-C15F3F872386}"/>
    <cellStyle name="Input 2 11 2" xfId="3551" xr:uid="{D7E3CE23-49A2-4E49-9EDF-D935EFD57BAE}"/>
    <cellStyle name="Input 2 12" xfId="3552" xr:uid="{3A7C984C-3F58-4128-9AF1-6A523D64C8B6}"/>
    <cellStyle name="Input 2 13" xfId="3553" xr:uid="{D5FF5834-158E-45A1-BFA3-EBFA2D4C308D}"/>
    <cellStyle name="Input 2 14" xfId="3554" xr:uid="{791F5D03-E3FD-4CB4-87C7-5DD739B59755}"/>
    <cellStyle name="Input 2 15" xfId="3555" xr:uid="{5718526A-56C0-47E5-83A2-DB1F64681144}"/>
    <cellStyle name="Input 2 16" xfId="3556" xr:uid="{05F1A2D4-84CF-4882-8BEC-FE8D163B686B}"/>
    <cellStyle name="Input 2 17" xfId="3548" xr:uid="{DC964F52-27BA-4FCC-820F-0117E6EE3ADE}"/>
    <cellStyle name="Input 2 2" xfId="3557" xr:uid="{5A82642E-69E9-4082-861E-766157DCD982}"/>
    <cellStyle name="Input 2 2 10" xfId="3558" xr:uid="{5688DE5A-76BC-4123-B3E4-850C4B594C4D}"/>
    <cellStyle name="Input 2 2 10 2" xfId="3559" xr:uid="{EC189810-A912-447F-BC4D-487ACA30E44D}"/>
    <cellStyle name="Input 2 2 10 2 2" xfId="3560" xr:uid="{3C22B399-0AD5-4E52-B126-2A0BC99510FE}"/>
    <cellStyle name="Input 2 2 10 2 3" xfId="3561" xr:uid="{F39A7269-88C8-42F3-8F99-576957F50A70}"/>
    <cellStyle name="Input 2 2 10 2 4" xfId="3562" xr:uid="{5EC9F4DC-7053-46C7-9F41-5EB3B7991E2A}"/>
    <cellStyle name="Input 2 2 10 2 5" xfId="3563" xr:uid="{34A15464-876A-4E19-A9CD-E68E5E30C507}"/>
    <cellStyle name="Input 2 2 10 2 6" xfId="3564" xr:uid="{2DCC2BD8-DB90-4AB8-A644-107C221CA1E0}"/>
    <cellStyle name="Input 2 2 10 3" xfId="3565" xr:uid="{3C796D23-0A8D-41CC-98B9-C8BDDD3F75FC}"/>
    <cellStyle name="Input 2 2 10 3 2" xfId="3566" xr:uid="{25D7D78A-18AC-49EC-90F6-BC54F2DBB03E}"/>
    <cellStyle name="Input 2 2 10 4" xfId="3567" xr:uid="{F5BCEC0D-3399-4F5C-918F-1B90F0674621}"/>
    <cellStyle name="Input 2 2 10 5" xfId="3568" xr:uid="{1C8A7DBC-A505-437C-97DE-F9436159CD2B}"/>
    <cellStyle name="Input 2 2 10 6" xfId="3569" xr:uid="{4F09A12F-0E44-420A-9291-C1FA6CB7C546}"/>
    <cellStyle name="Input 2 2 10 7" xfId="3570" xr:uid="{DCB8B678-D854-415F-8591-849F768D5A26}"/>
    <cellStyle name="Input 2 2 11" xfId="3571" xr:uid="{DD8920AA-4638-48D6-AA81-D0ABEFFA7AED}"/>
    <cellStyle name="Input 2 2 11 2" xfId="3572" xr:uid="{88B7F725-6E86-4BAC-A50A-8F2C6F9662C5}"/>
    <cellStyle name="Input 2 2 11 2 2" xfId="3573" xr:uid="{FD39748F-BEAE-4B67-9BED-DCFAEB2DB2F8}"/>
    <cellStyle name="Input 2 2 11 2 3" xfId="3574" xr:uid="{1EEDF6CC-DB8A-46BE-A2B3-DBB5A368214C}"/>
    <cellStyle name="Input 2 2 11 2 4" xfId="3575" xr:uid="{4825EF9E-106D-4BF6-956E-4405B8199542}"/>
    <cellStyle name="Input 2 2 11 2 5" xfId="3576" xr:uid="{4364426E-3B49-4089-9B0C-797D28B37C42}"/>
    <cellStyle name="Input 2 2 11 2 6" xfId="3577" xr:uid="{BFF90161-DD96-404A-9BA9-82011E1AFC6A}"/>
    <cellStyle name="Input 2 2 11 3" xfId="3578" xr:uid="{9DADC2F2-3001-4F92-AF76-7B4A119B1C6C}"/>
    <cellStyle name="Input 2 2 11 3 2" xfId="3579" xr:uid="{8DBE3D20-4159-439C-9B26-81EE8CFCF3C1}"/>
    <cellStyle name="Input 2 2 11 4" xfId="3580" xr:uid="{3B4D81B8-AD58-44F3-80CD-C746178FF0D6}"/>
    <cellStyle name="Input 2 2 11 5" xfId="3581" xr:uid="{EB70E66E-776B-40A5-8635-5EEDDD263AAB}"/>
    <cellStyle name="Input 2 2 11 6" xfId="3582" xr:uid="{3834BE7F-BD38-41D0-9DF4-26F530DADC6A}"/>
    <cellStyle name="Input 2 2 11 7" xfId="3583" xr:uid="{343BECD4-D75E-4983-B7C9-01DEEEAD0390}"/>
    <cellStyle name="Input 2 2 12" xfId="3584" xr:uid="{B997F0FF-7AD0-4657-A929-FF8BE1E3D74E}"/>
    <cellStyle name="Input 2 2 12 2" xfId="3585" xr:uid="{3134C226-8703-4FEE-8048-1CEA623A89BB}"/>
    <cellStyle name="Input 2 2 12 2 2" xfId="3586" xr:uid="{9C1CD414-1326-423D-9EEC-F1E98BCB3000}"/>
    <cellStyle name="Input 2 2 12 2 3" xfId="3587" xr:uid="{E9D21DA1-8FEF-4632-BFA0-431C0EEA1E65}"/>
    <cellStyle name="Input 2 2 12 2 4" xfId="3588" xr:uid="{4FB15436-B184-46DE-9B06-0CD750F19F8C}"/>
    <cellStyle name="Input 2 2 12 2 5" xfId="3589" xr:uid="{6B4A8CF5-7817-43D0-97D2-FA5DACE2B72C}"/>
    <cellStyle name="Input 2 2 12 2 6" xfId="3590" xr:uid="{EF0A5137-CCF4-48B2-A124-AB04D6CE86FF}"/>
    <cellStyle name="Input 2 2 12 3" xfId="3591" xr:uid="{6BE23BF5-D700-4944-ACC9-A16B5B4966E6}"/>
    <cellStyle name="Input 2 2 12 3 2" xfId="3592" xr:uid="{8AA958EF-AC4E-4DF6-B3C7-1175F3B14EE3}"/>
    <cellStyle name="Input 2 2 12 4" xfId="3593" xr:uid="{7BD6BDA6-BFF7-4187-A145-769572067534}"/>
    <cellStyle name="Input 2 2 12 5" xfId="3594" xr:uid="{B970689D-9277-4A9B-907D-500210ADABA9}"/>
    <cellStyle name="Input 2 2 12 6" xfId="3595" xr:uid="{4564BC6A-2A51-4D7A-9088-38D76DDDBEAF}"/>
    <cellStyle name="Input 2 2 12 7" xfId="3596" xr:uid="{CEBF6561-0947-4116-A734-12CA961F7E30}"/>
    <cellStyle name="Input 2 2 13" xfId="3597" xr:uid="{CD383AC9-A4B4-4518-9D07-4435330A8B6F}"/>
    <cellStyle name="Input 2 2 13 2" xfId="3598" xr:uid="{FDE13CE3-934C-434C-B4E5-26981E32EC23}"/>
    <cellStyle name="Input 2 2 13 3" xfId="3599" xr:uid="{60EC9AFA-BECE-431C-B061-785B204EE83F}"/>
    <cellStyle name="Input 2 2 13 4" xfId="3600" xr:uid="{42BEF9DA-84B3-490D-9187-90275BDD4B0A}"/>
    <cellStyle name="Input 2 2 13 5" xfId="3601" xr:uid="{6812909A-1265-4263-81E2-D1223DFA0BC2}"/>
    <cellStyle name="Input 2 2 13 6" xfId="3602" xr:uid="{1359BC3A-451D-4B8D-B845-5A995B6F3BC9}"/>
    <cellStyle name="Input 2 2 14" xfId="3603" xr:uid="{CD1C57D8-4C84-4F7D-BB18-81F9C2D349CA}"/>
    <cellStyle name="Input 2 2 14 2" xfId="3604" xr:uid="{E5D10001-ED7C-4447-933A-BDD661CBEF89}"/>
    <cellStyle name="Input 2 2 15" xfId="3605" xr:uid="{542FFA6A-8C6C-41FA-B6B1-1AFA9546EB37}"/>
    <cellStyle name="Input 2 2 16" xfId="3606" xr:uid="{D165F64F-2A40-45DD-AC41-65563C206B74}"/>
    <cellStyle name="Input 2 2 17" xfId="3607" xr:uid="{61412AE7-18BA-49D3-BF16-0A4BA5D742EB}"/>
    <cellStyle name="Input 2 2 18" xfId="3608" xr:uid="{A4356E60-99C3-41FB-A1AF-6E320E3537FE}"/>
    <cellStyle name="Input 2 2 19" xfId="3609" xr:uid="{5CC394C6-0880-4628-B3D5-FFA14CA164E4}"/>
    <cellStyle name="Input 2 2 2" xfId="3610" xr:uid="{F14603A4-68E4-41C6-9C92-9110FE3BCBF4}"/>
    <cellStyle name="Input 2 2 2 10" xfId="3611" xr:uid="{0E25C457-0E61-499D-886A-1168B8CA8268}"/>
    <cellStyle name="Input 2 2 2 10 2" xfId="3612" xr:uid="{498F47F9-11E8-4BFE-A493-61F2D6E1767F}"/>
    <cellStyle name="Input 2 2 2 11" xfId="3613" xr:uid="{35D2139B-82BB-4231-BC38-5DECFB25FD43}"/>
    <cellStyle name="Input 2 2 2 12" xfId="3614" xr:uid="{D050791E-2F78-405C-8D8C-910E630F5DD6}"/>
    <cellStyle name="Input 2 2 2 13" xfId="3615" xr:uid="{5EC47641-8667-4BB5-B621-8CA436C12CA8}"/>
    <cellStyle name="Input 2 2 2 14" xfId="3616" xr:uid="{22E2FD11-75AA-4B70-97D2-7A5B2BC7307C}"/>
    <cellStyle name="Input 2 2 2 2" xfId="3617" xr:uid="{77DEA883-7B59-458A-A24E-82984F8C3853}"/>
    <cellStyle name="Input 2 2 2 2 2" xfId="3618" xr:uid="{947E7089-3A8C-4628-A2BB-5100C21A8000}"/>
    <cellStyle name="Input 2 2 2 2 2 2" xfId="3619" xr:uid="{9706E76D-B311-4A95-A1A4-FD40086D2E8F}"/>
    <cellStyle name="Input 2 2 2 2 2 2 2" xfId="3620" xr:uid="{42341BF0-AEF7-474A-BD69-B41D65B06800}"/>
    <cellStyle name="Input 2 2 2 2 2 2 3" xfId="3621" xr:uid="{06E7B581-6CF6-4872-A924-42DB347631FD}"/>
    <cellStyle name="Input 2 2 2 2 2 2 4" xfId="3622" xr:uid="{B484C553-7705-467D-9B81-173F16894EA1}"/>
    <cellStyle name="Input 2 2 2 2 2 2 5" xfId="3623" xr:uid="{8BBF02CB-8569-49DF-B499-DC6156CCF942}"/>
    <cellStyle name="Input 2 2 2 2 2 2 6" xfId="3624" xr:uid="{9EB0B6FA-15B5-46CE-A2C6-8616FAA3EFA4}"/>
    <cellStyle name="Input 2 2 2 2 2 3" xfId="3625" xr:uid="{F6939C68-981D-4EE5-B3FF-AA47E5789D0E}"/>
    <cellStyle name="Input 2 2 2 2 2 3 2" xfId="3626" xr:uid="{1A66A66D-2D06-4A8D-AC53-E53101E69CA6}"/>
    <cellStyle name="Input 2 2 2 2 2 4" xfId="3627" xr:uid="{5C9C147C-050F-4BBC-8AB9-1EE88E28FE71}"/>
    <cellStyle name="Input 2 2 2 2 2 5" xfId="3628" xr:uid="{0937E2CA-A18A-4FE4-A0D4-7AB73444F508}"/>
    <cellStyle name="Input 2 2 2 2 2 6" xfId="3629" xr:uid="{B71C5CA6-5B41-4DDB-A099-CB392B99F0FE}"/>
    <cellStyle name="Input 2 2 2 2 2 7" xfId="3630" xr:uid="{0F1FBAEA-6B4B-4977-A1B8-F4543431F96D}"/>
    <cellStyle name="Input 2 2 2 2 3" xfId="3631" xr:uid="{CC8A0A52-FDDB-46BB-9787-EF43B1F8A55E}"/>
    <cellStyle name="Input 2 2 2 2 3 2" xfId="3632" xr:uid="{FF61CE90-233E-4BC1-88DC-CA19FD3B079B}"/>
    <cellStyle name="Input 2 2 2 2 3 3" xfId="3633" xr:uid="{55EF8785-366A-44C9-A550-2E5CEF61F731}"/>
    <cellStyle name="Input 2 2 2 2 3 4" xfId="3634" xr:uid="{958B66DD-E9A9-451B-A4B3-2833E65B2551}"/>
    <cellStyle name="Input 2 2 2 2 3 5" xfId="3635" xr:uid="{E4B3E6BB-B6CD-44FB-89CE-2B5CA9A3CED3}"/>
    <cellStyle name="Input 2 2 2 2 3 6" xfId="3636" xr:uid="{AAC98AC8-09F4-4D45-97E2-25DF164B4B8D}"/>
    <cellStyle name="Input 2 2 2 2 4" xfId="3637" xr:uid="{A8717E48-9C5D-47D6-915A-31FB2F97FBA4}"/>
    <cellStyle name="Input 2 2 2 2 4 2" xfId="3638" xr:uid="{4F870FED-4130-4B47-B639-39F092253CF0}"/>
    <cellStyle name="Input 2 2 2 2 5" xfId="3639" xr:uid="{EAFD1F41-DE0E-464D-8E63-11D1FE1986B8}"/>
    <cellStyle name="Input 2 2 2 2 6" xfId="3640" xr:uid="{4F3BD38E-5E44-44A0-8534-ACB8AE663A43}"/>
    <cellStyle name="Input 2 2 2 2 7" xfId="3641" xr:uid="{00448F8C-6FBF-40C8-BC1D-62E95B28FBE9}"/>
    <cellStyle name="Input 2 2 2 2 8" xfId="3642" xr:uid="{3E103FCF-C9B1-4C54-A141-A9D263470C24}"/>
    <cellStyle name="Input 2 2 2 2_Subsidy" xfId="3643" xr:uid="{B6F5279F-DB28-4439-8D0D-52FEFE0E54E7}"/>
    <cellStyle name="Input 2 2 2 3" xfId="3644" xr:uid="{AE27D044-9352-4A82-A0B4-CF832E30551A}"/>
    <cellStyle name="Input 2 2 2 3 2" xfId="3645" xr:uid="{72B2A0E0-B4D9-46CB-A25D-895A735A2501}"/>
    <cellStyle name="Input 2 2 2 3 2 2" xfId="3646" xr:uid="{FC9E0A92-7134-4540-930F-8263570A3EA6}"/>
    <cellStyle name="Input 2 2 2 3 2 3" xfId="3647" xr:uid="{97B7FBE4-0A6B-4A5E-A04B-5D611A5EFA66}"/>
    <cellStyle name="Input 2 2 2 3 2 4" xfId="3648" xr:uid="{A1C7C1DB-C060-4CBE-A920-1093D2313495}"/>
    <cellStyle name="Input 2 2 2 3 2 5" xfId="3649" xr:uid="{F60D92F3-11BA-439D-A772-BD58240237B9}"/>
    <cellStyle name="Input 2 2 2 3 2 6" xfId="3650" xr:uid="{E6A10CE9-F8B4-4270-97AE-1255AF8BBF0E}"/>
    <cellStyle name="Input 2 2 2 3 3" xfId="3651" xr:uid="{0E729D04-24F9-469C-BF7C-3E83276F3AEC}"/>
    <cellStyle name="Input 2 2 2 3 3 2" xfId="3652" xr:uid="{AF149451-0C4D-4469-A669-2DE5DC94D38F}"/>
    <cellStyle name="Input 2 2 2 3 4" xfId="3653" xr:uid="{AB0875F0-FD46-4D25-B3ED-DDA17B3FC505}"/>
    <cellStyle name="Input 2 2 2 3 5" xfId="3654" xr:uid="{055927BA-74C1-404A-A10A-44835908E858}"/>
    <cellStyle name="Input 2 2 2 3 6" xfId="3655" xr:uid="{5EF67AB4-A213-4352-B5CF-A3DD77FAAB9F}"/>
    <cellStyle name="Input 2 2 2 3 7" xfId="3656" xr:uid="{B8C99A19-C69B-4479-A1EE-F26E8516C711}"/>
    <cellStyle name="Input 2 2 2 4" xfId="3657" xr:uid="{3DA74461-7390-4531-9ECF-0CBB0F88E1E5}"/>
    <cellStyle name="Input 2 2 2 4 2" xfId="3658" xr:uid="{63324955-BB1D-46E1-97F2-B7BC6D041905}"/>
    <cellStyle name="Input 2 2 2 4 2 2" xfId="3659" xr:uid="{0614BA50-8788-4E62-B8E9-70D063349EBA}"/>
    <cellStyle name="Input 2 2 2 4 2 3" xfId="3660" xr:uid="{8E17596E-4BB1-4348-ACC8-47852BC01F92}"/>
    <cellStyle name="Input 2 2 2 4 2 4" xfId="3661" xr:uid="{B54C42BB-9974-4880-AE5A-8F6016DAA197}"/>
    <cellStyle name="Input 2 2 2 4 2 5" xfId="3662" xr:uid="{30B3226F-C23A-41DD-9B42-68F75D391AC5}"/>
    <cellStyle name="Input 2 2 2 4 2 6" xfId="3663" xr:uid="{654B42B4-399B-4F5D-B688-60F4E5829F0E}"/>
    <cellStyle name="Input 2 2 2 4 3" xfId="3664" xr:uid="{66AB0064-8E60-4027-89BB-23EE3A52CA30}"/>
    <cellStyle name="Input 2 2 2 4 3 2" xfId="3665" xr:uid="{A4AE61E3-E156-4C01-95A4-1B36A23C9396}"/>
    <cellStyle name="Input 2 2 2 4 4" xfId="3666" xr:uid="{1D3C2B6B-F08F-4005-975C-FD36C0B811CF}"/>
    <cellStyle name="Input 2 2 2 4 5" xfId="3667" xr:uid="{A887B9F6-F850-47BC-BAEB-D9190446C9E3}"/>
    <cellStyle name="Input 2 2 2 4 6" xfId="3668" xr:uid="{E34FB5BE-EBFD-42BF-A55E-38A4D1CA64A5}"/>
    <cellStyle name="Input 2 2 2 4 7" xfId="3669" xr:uid="{B90C69C1-5A75-4ADC-B155-15D32B4FC9BE}"/>
    <cellStyle name="Input 2 2 2 5" xfId="3670" xr:uid="{6B70E699-9388-46D6-8B45-0C6E2406CFA2}"/>
    <cellStyle name="Input 2 2 2 5 2" xfId="3671" xr:uid="{ED93F2C4-174A-4B76-BB7C-88A9072C2328}"/>
    <cellStyle name="Input 2 2 2 5 2 2" xfId="3672" xr:uid="{980CC133-422D-4810-BBDF-535CA644B2C0}"/>
    <cellStyle name="Input 2 2 2 5 2 3" xfId="3673" xr:uid="{39FE4914-EC51-46BA-99B9-FEDD82570DA6}"/>
    <cellStyle name="Input 2 2 2 5 2 4" xfId="3674" xr:uid="{874443EE-F3C5-44D0-9A11-6C1ED01B4D84}"/>
    <cellStyle name="Input 2 2 2 5 2 5" xfId="3675" xr:uid="{7602E9DB-3CF8-45DE-8B90-9EA7DD275CF5}"/>
    <cellStyle name="Input 2 2 2 5 2 6" xfId="3676" xr:uid="{7E7C1E86-89D6-4244-A295-39CB1F372D75}"/>
    <cellStyle name="Input 2 2 2 5 3" xfId="3677" xr:uid="{07D56FB8-A175-4065-82E7-FBA0C8D61616}"/>
    <cellStyle name="Input 2 2 2 5 3 2" xfId="3678" xr:uid="{4D670DE7-F867-4920-814B-7D78644D5918}"/>
    <cellStyle name="Input 2 2 2 5 4" xfId="3679" xr:uid="{7547114A-B9E0-4DD1-83EF-2EB3E62ED3F9}"/>
    <cellStyle name="Input 2 2 2 5 5" xfId="3680" xr:uid="{EB5CDF8C-52D3-4CA4-8E72-A38CAAD78DB5}"/>
    <cellStyle name="Input 2 2 2 5 6" xfId="3681" xr:uid="{3F7F81F2-097B-4326-8D33-D47424F606BD}"/>
    <cellStyle name="Input 2 2 2 5 7" xfId="3682" xr:uid="{4852456C-199A-42F0-9596-B38026530A5D}"/>
    <cellStyle name="Input 2 2 2 6" xfId="3683" xr:uid="{2100E76A-9EB8-4D36-9892-7CB7B3FB61CC}"/>
    <cellStyle name="Input 2 2 2 6 2" xfId="3684" xr:uid="{835C1AA2-3AFF-431D-AD12-DCD2A55AF8DB}"/>
    <cellStyle name="Input 2 2 2 6 2 2" xfId="3685" xr:uid="{6863ADAC-3586-4F72-96CF-C2274B3E668F}"/>
    <cellStyle name="Input 2 2 2 6 2 3" xfId="3686" xr:uid="{36DADCBB-F123-4BC3-A92D-1CFFCF06DB45}"/>
    <cellStyle name="Input 2 2 2 6 2 4" xfId="3687" xr:uid="{DAABC11E-28A0-413F-9230-4F7DA25CAF8C}"/>
    <cellStyle name="Input 2 2 2 6 2 5" xfId="3688" xr:uid="{F2B61AA2-9C6E-4275-8396-DCFD6E4CD01B}"/>
    <cellStyle name="Input 2 2 2 6 2 6" xfId="3689" xr:uid="{B8FB3095-BDC9-4462-84EC-00AB481A58D5}"/>
    <cellStyle name="Input 2 2 2 6 3" xfId="3690" xr:uid="{2B216004-DADF-4803-9602-2341CB652226}"/>
    <cellStyle name="Input 2 2 2 6 3 2" xfId="3691" xr:uid="{D769E5E8-794E-46A0-9EFE-01CB975053B2}"/>
    <cellStyle name="Input 2 2 2 6 4" xfId="3692" xr:uid="{4007BAEA-0900-4F0E-AE61-F6E746192B9B}"/>
    <cellStyle name="Input 2 2 2 6 5" xfId="3693" xr:uid="{8C5C8DA9-A808-4B81-B5BB-CE11BB77E188}"/>
    <cellStyle name="Input 2 2 2 6 6" xfId="3694" xr:uid="{D42A2651-B737-4196-AE8F-B672DB89599F}"/>
    <cellStyle name="Input 2 2 2 6 7" xfId="3695" xr:uid="{1ABAF619-404A-4B39-8FDC-EC9437CBAA09}"/>
    <cellStyle name="Input 2 2 2 7" xfId="3696" xr:uid="{31677C67-BCAA-4DBA-9408-774528155D3E}"/>
    <cellStyle name="Input 2 2 2 7 2" xfId="3697" xr:uid="{BAF3B281-0E8B-4988-A112-8EF35055F866}"/>
    <cellStyle name="Input 2 2 2 7 2 2" xfId="3698" xr:uid="{886F2391-D717-44B4-9A7A-48F6838504B3}"/>
    <cellStyle name="Input 2 2 2 7 2 3" xfId="3699" xr:uid="{5696A9C0-A692-49A6-91EF-DA4A36E14633}"/>
    <cellStyle name="Input 2 2 2 7 2 4" xfId="3700" xr:uid="{05EF7BEC-7EE4-4447-82C8-59C3D6776EA3}"/>
    <cellStyle name="Input 2 2 2 7 2 5" xfId="3701" xr:uid="{924FE658-969D-45EC-AD41-26D3E631CC9D}"/>
    <cellStyle name="Input 2 2 2 7 2 6" xfId="3702" xr:uid="{EC1C453D-53E3-4823-BE3B-CD933A8D0095}"/>
    <cellStyle name="Input 2 2 2 7 3" xfId="3703" xr:uid="{7F7F1272-E1DA-44BD-846C-44FC6126F98F}"/>
    <cellStyle name="Input 2 2 2 7 3 2" xfId="3704" xr:uid="{57B3C3BF-7181-4F18-B9F7-1C023BD39B33}"/>
    <cellStyle name="Input 2 2 2 7 4" xfId="3705" xr:uid="{1CA67281-8E8A-4F5B-B013-DB8D96184D49}"/>
    <cellStyle name="Input 2 2 2 7 5" xfId="3706" xr:uid="{3C50DB78-FE39-4A0A-B497-03BEA6DA3C9D}"/>
    <cellStyle name="Input 2 2 2 7 6" xfId="3707" xr:uid="{E1D2622B-3833-46CF-BE7C-CA0620A7DD05}"/>
    <cellStyle name="Input 2 2 2 7 7" xfId="3708" xr:uid="{5141015E-B273-4423-BEE1-1A7643D08D3E}"/>
    <cellStyle name="Input 2 2 2 8" xfId="3709" xr:uid="{E1B948DA-6552-4F32-B7E1-F0C624774901}"/>
    <cellStyle name="Input 2 2 2 8 2" xfId="3710" xr:uid="{DA0DA3F6-D2F8-474F-A6A2-DFA01B793644}"/>
    <cellStyle name="Input 2 2 2 8 2 2" xfId="3711" xr:uid="{BCA582A3-6BC8-4064-BFA7-F1AB856A2216}"/>
    <cellStyle name="Input 2 2 2 8 2 3" xfId="3712" xr:uid="{43078013-28F4-4202-BF6D-7F23241B66C0}"/>
    <cellStyle name="Input 2 2 2 8 2 4" xfId="3713" xr:uid="{F36E9D57-83BA-4ED3-8EFE-68ADEE62763F}"/>
    <cellStyle name="Input 2 2 2 8 2 5" xfId="3714" xr:uid="{7CAD3F58-A7D4-4E1C-8DC3-50BAD381977A}"/>
    <cellStyle name="Input 2 2 2 8 2 6" xfId="3715" xr:uid="{C5FDB98E-F769-40DB-8070-D6287D582525}"/>
    <cellStyle name="Input 2 2 2 8 3" xfId="3716" xr:uid="{E6477054-F901-49FD-BE17-179B35A6E268}"/>
    <cellStyle name="Input 2 2 2 8 3 2" xfId="3717" xr:uid="{CB0E7FE7-DFC3-41CE-9F2F-54E5F95DDC74}"/>
    <cellStyle name="Input 2 2 2 8 4" xfId="3718" xr:uid="{C9AF041C-BC0F-49F3-9F9A-9443DE2BC4F2}"/>
    <cellStyle name="Input 2 2 2 8 5" xfId="3719" xr:uid="{10860951-5A69-430B-9179-8815A5CFD79E}"/>
    <cellStyle name="Input 2 2 2 8 6" xfId="3720" xr:uid="{52E1801E-19C9-4CA3-B072-80C61D1AA833}"/>
    <cellStyle name="Input 2 2 2 8 7" xfId="3721" xr:uid="{4A8338FE-C327-4574-A75E-A815AF53090E}"/>
    <cellStyle name="Input 2 2 2 9" xfId="3722" xr:uid="{45A58120-9BDD-4B6D-B7C9-1AB46263D2E3}"/>
    <cellStyle name="Input 2 2 2 9 2" xfId="3723" xr:uid="{BE8DBEC6-BC4B-4445-855B-9E37C3D053C5}"/>
    <cellStyle name="Input 2 2 2 9 3" xfId="3724" xr:uid="{13F6E5C2-C19B-43BA-852A-284863BDC5D6}"/>
    <cellStyle name="Input 2 2 2 9 4" xfId="3725" xr:uid="{5348853F-3B84-44E9-BADA-A01B607398A8}"/>
    <cellStyle name="Input 2 2 2 9 5" xfId="3726" xr:uid="{7E0A7A1C-17B0-4E89-B467-D7A5105A2085}"/>
    <cellStyle name="Input 2 2 2 9 6" xfId="3727" xr:uid="{2732FC8D-3488-4E1C-BD20-E3F5FADD0316}"/>
    <cellStyle name="Input 2 2 2_Subsidy" xfId="3728" xr:uid="{46530018-5146-414C-ACFB-F5C1E2C1871A}"/>
    <cellStyle name="Input 2 2 3" xfId="3729" xr:uid="{27F2817D-0161-473D-A774-BDDB5F5BC162}"/>
    <cellStyle name="Input 2 2 3 10" xfId="3730" xr:uid="{A591C3E7-681F-4555-AB8D-2D1B095E4640}"/>
    <cellStyle name="Input 2 2 3 10 2" xfId="3731" xr:uid="{378F93B0-F8E3-4891-BB0C-F425C558D773}"/>
    <cellStyle name="Input 2 2 3 11" xfId="3732" xr:uid="{6810DD2F-8DE5-4234-A639-8EC9E72DCE57}"/>
    <cellStyle name="Input 2 2 3 12" xfId="3733" xr:uid="{3C7DB52C-7834-406D-9EEA-E515D038E95F}"/>
    <cellStyle name="Input 2 2 3 13" xfId="3734" xr:uid="{359D8592-BA87-4A55-AC15-E0EE74042EEC}"/>
    <cellStyle name="Input 2 2 3 14" xfId="3735" xr:uid="{6DA9E282-394C-436E-839E-4D2FB7329E23}"/>
    <cellStyle name="Input 2 2 3 2" xfId="3736" xr:uid="{12D8ED70-1D68-4778-AFB0-5C4172058DEF}"/>
    <cellStyle name="Input 2 2 3 2 2" xfId="3737" xr:uid="{4436B22F-BC46-4D4B-BD27-65C8C5EE4608}"/>
    <cellStyle name="Input 2 2 3 2 2 2" xfId="3738" xr:uid="{6164C4F5-4FF2-4AEF-A5CB-747AD605158A}"/>
    <cellStyle name="Input 2 2 3 2 2 2 2" xfId="3739" xr:uid="{7D8560A1-CC20-4C4F-BF27-9EF6CA7BFB4B}"/>
    <cellStyle name="Input 2 2 3 2 2 2 3" xfId="3740" xr:uid="{2AD07DB2-C5B0-4422-820E-1EADCACFBCE2}"/>
    <cellStyle name="Input 2 2 3 2 2 2 4" xfId="3741" xr:uid="{00E94844-A45C-46CE-BDDD-B96D56208615}"/>
    <cellStyle name="Input 2 2 3 2 2 2 5" xfId="3742" xr:uid="{D6DB3F59-35AA-4329-987F-F2CC9EBEE0A9}"/>
    <cellStyle name="Input 2 2 3 2 2 2 6" xfId="3743" xr:uid="{338A4C11-201A-42E7-ADC0-44CBEFC8F1E2}"/>
    <cellStyle name="Input 2 2 3 2 2 3" xfId="3744" xr:uid="{C5A5ADEB-8866-4F8E-96A8-197B42020622}"/>
    <cellStyle name="Input 2 2 3 2 2 3 2" xfId="3745" xr:uid="{D7344628-D9CC-45FC-B8C3-436826411640}"/>
    <cellStyle name="Input 2 2 3 2 2 4" xfId="3746" xr:uid="{222268E9-2244-42F1-988E-5F35BB70EA8D}"/>
    <cellStyle name="Input 2 2 3 2 2 5" xfId="3747" xr:uid="{D29C6EEC-9760-494F-8ABE-AE160A0E0E92}"/>
    <cellStyle name="Input 2 2 3 2 2 6" xfId="3748" xr:uid="{A8CE4A7F-28A0-480C-B0B3-71D9D3D0CBEB}"/>
    <cellStyle name="Input 2 2 3 2 2 7" xfId="3749" xr:uid="{E2BA05E5-1A9A-41E8-BF9E-7B6BB6069A55}"/>
    <cellStyle name="Input 2 2 3 2 3" xfId="3750" xr:uid="{BE0A81D3-573C-4873-99BE-2C376A906EC0}"/>
    <cellStyle name="Input 2 2 3 2 3 2" xfId="3751" xr:uid="{C7EE71BA-F0C2-4336-86DD-09712D2062C5}"/>
    <cellStyle name="Input 2 2 3 2 3 3" xfId="3752" xr:uid="{DACFC04E-FE53-4DC2-BE02-153E22CDCA22}"/>
    <cellStyle name="Input 2 2 3 2 3 4" xfId="3753" xr:uid="{75B0E4C6-C97A-48D5-92AF-DFC2A0D38154}"/>
    <cellStyle name="Input 2 2 3 2 3 5" xfId="3754" xr:uid="{7E0271DD-36D7-4521-8C1D-54DA37946FCD}"/>
    <cellStyle name="Input 2 2 3 2 3 6" xfId="3755" xr:uid="{4E19567E-1767-486C-A37C-85978DCE5C05}"/>
    <cellStyle name="Input 2 2 3 2 4" xfId="3756" xr:uid="{A03EA634-3457-44F9-BC84-FE79AD3C3161}"/>
    <cellStyle name="Input 2 2 3 2 4 2" xfId="3757" xr:uid="{73D3841A-8196-4368-9168-852675EC909F}"/>
    <cellStyle name="Input 2 2 3 2 5" xfId="3758" xr:uid="{65D9CC8D-2ABB-4407-AC4E-278F327AF263}"/>
    <cellStyle name="Input 2 2 3 2 6" xfId="3759" xr:uid="{7CF350AC-EEEA-42C6-A9C9-62449FCE35F3}"/>
    <cellStyle name="Input 2 2 3 2 7" xfId="3760" xr:uid="{9BF45CD5-8DA0-462C-BAD1-AC96F1B0A589}"/>
    <cellStyle name="Input 2 2 3 2 8" xfId="3761" xr:uid="{8F6718E4-0A8B-4D95-AE23-DE2790CC72D4}"/>
    <cellStyle name="Input 2 2 3 2_Subsidy" xfId="3762" xr:uid="{85EF2F54-87A7-4BA2-B002-C32125A84FCA}"/>
    <cellStyle name="Input 2 2 3 3" xfId="3763" xr:uid="{9B77F88E-E630-4376-BC01-50EEB27B07F4}"/>
    <cellStyle name="Input 2 2 3 3 2" xfId="3764" xr:uid="{88FFA8FE-9A41-484D-8BFB-B4FE2E8E0DFA}"/>
    <cellStyle name="Input 2 2 3 3 2 2" xfId="3765" xr:uid="{51532388-20B5-4F5E-A7B6-5F25A8B8C70A}"/>
    <cellStyle name="Input 2 2 3 3 2 3" xfId="3766" xr:uid="{9F643520-E5F6-4A05-8686-9CA9541041A5}"/>
    <cellStyle name="Input 2 2 3 3 2 4" xfId="3767" xr:uid="{2D998A2A-FF3D-4884-B22C-682C1B7FCF6F}"/>
    <cellStyle name="Input 2 2 3 3 2 5" xfId="3768" xr:uid="{C5895893-FFF0-4990-89DB-2524593F5EBD}"/>
    <cellStyle name="Input 2 2 3 3 2 6" xfId="3769" xr:uid="{326366D6-23D4-4867-8B04-928D3CB69C35}"/>
    <cellStyle name="Input 2 2 3 3 3" xfId="3770" xr:uid="{D35DEDD0-B477-4781-BCA8-0E73B27C1F6C}"/>
    <cellStyle name="Input 2 2 3 3 3 2" xfId="3771" xr:uid="{81AA84E0-1723-4FE7-98F7-C7CB9113DA04}"/>
    <cellStyle name="Input 2 2 3 3 4" xfId="3772" xr:uid="{40B3F224-C8FB-487B-B179-9174F12CBFE2}"/>
    <cellStyle name="Input 2 2 3 3 5" xfId="3773" xr:uid="{A9ABBCD8-8318-43C7-9D3D-4C79B5238072}"/>
    <cellStyle name="Input 2 2 3 3 6" xfId="3774" xr:uid="{206847BB-8B40-4B72-8C25-AA367DB2E04A}"/>
    <cellStyle name="Input 2 2 3 3 7" xfId="3775" xr:uid="{B3B483C0-673C-4898-99E0-B94388EE33A0}"/>
    <cellStyle name="Input 2 2 3 4" xfId="3776" xr:uid="{E3F34B5D-300F-4840-B08A-481FE7E398CA}"/>
    <cellStyle name="Input 2 2 3 4 2" xfId="3777" xr:uid="{D8AAF769-6A1B-443D-86B9-5555AFAB3322}"/>
    <cellStyle name="Input 2 2 3 4 2 2" xfId="3778" xr:uid="{6D8B6F64-DA4C-4E33-8FC6-8BAF10DCD3A1}"/>
    <cellStyle name="Input 2 2 3 4 2 3" xfId="3779" xr:uid="{0CC19504-B59C-41DF-B688-FB191D6A5021}"/>
    <cellStyle name="Input 2 2 3 4 2 4" xfId="3780" xr:uid="{DA3C3DC1-EFB7-4EA8-8FF2-EFDB948E1502}"/>
    <cellStyle name="Input 2 2 3 4 2 5" xfId="3781" xr:uid="{43B31DAE-06DC-44E2-866B-6CACAFE309B0}"/>
    <cellStyle name="Input 2 2 3 4 2 6" xfId="3782" xr:uid="{BF03863C-97C7-47BA-AE13-18A845324D5C}"/>
    <cellStyle name="Input 2 2 3 4 3" xfId="3783" xr:uid="{58CF5BAB-0E0A-4813-9F8C-3BDA1C55F2FE}"/>
    <cellStyle name="Input 2 2 3 4 3 2" xfId="3784" xr:uid="{71CB05A2-F630-4C27-B08B-6BD47AA57682}"/>
    <cellStyle name="Input 2 2 3 4 4" xfId="3785" xr:uid="{6DA6BA1B-2F81-4E0A-AB4F-1987B4403CA8}"/>
    <cellStyle name="Input 2 2 3 4 5" xfId="3786" xr:uid="{3FB59837-A1C9-49F6-8BC9-4BA5C53D3DA4}"/>
    <cellStyle name="Input 2 2 3 4 6" xfId="3787" xr:uid="{1F0DAC1F-EA9A-48D2-B09F-6DCEC9DEB400}"/>
    <cellStyle name="Input 2 2 3 4 7" xfId="3788" xr:uid="{ABB5182B-0B95-47FD-9CC3-0EE4A2D08DBE}"/>
    <cellStyle name="Input 2 2 3 5" xfId="3789" xr:uid="{80BFD571-0625-4467-BE08-BFEF6882CAA0}"/>
    <cellStyle name="Input 2 2 3 5 2" xfId="3790" xr:uid="{72B54BE1-A7A0-401C-8EEA-BC223FED1D4E}"/>
    <cellStyle name="Input 2 2 3 5 2 2" xfId="3791" xr:uid="{19BC9962-7354-45F5-ACF5-BC01F78868E8}"/>
    <cellStyle name="Input 2 2 3 5 2 3" xfId="3792" xr:uid="{C0A106F4-4110-4D66-90C9-A6F7DDEB6C97}"/>
    <cellStyle name="Input 2 2 3 5 2 4" xfId="3793" xr:uid="{21388EA4-327B-413F-85F7-645ED210AA62}"/>
    <cellStyle name="Input 2 2 3 5 2 5" xfId="3794" xr:uid="{848F5659-4A72-450E-BE7A-ECE988D73877}"/>
    <cellStyle name="Input 2 2 3 5 2 6" xfId="3795" xr:uid="{2C1AE332-3CD4-404A-BA1F-B727681BF0CE}"/>
    <cellStyle name="Input 2 2 3 5 3" xfId="3796" xr:uid="{D57153B9-D3A9-4F64-95EC-B71C7D0E58C6}"/>
    <cellStyle name="Input 2 2 3 5 3 2" xfId="3797" xr:uid="{B4F5A534-1D7A-407E-9673-18B76BB947B0}"/>
    <cellStyle name="Input 2 2 3 5 4" xfId="3798" xr:uid="{EFE2661C-3D3D-440E-AE50-C5C664C54F26}"/>
    <cellStyle name="Input 2 2 3 5 5" xfId="3799" xr:uid="{D7AB20C9-7B15-41AF-839A-206C76072866}"/>
    <cellStyle name="Input 2 2 3 5 6" xfId="3800" xr:uid="{E1271F41-C7BA-4CAC-9D07-94422036F5E0}"/>
    <cellStyle name="Input 2 2 3 5 7" xfId="3801" xr:uid="{ACF85428-31DA-4D23-8E29-1DAAB6E2AE23}"/>
    <cellStyle name="Input 2 2 3 6" xfId="3802" xr:uid="{9541164A-0CDB-460D-80D2-8DA61D612CCA}"/>
    <cellStyle name="Input 2 2 3 6 2" xfId="3803" xr:uid="{F170E71E-94EE-4FC7-96C1-CED6D3F2DE04}"/>
    <cellStyle name="Input 2 2 3 6 2 2" xfId="3804" xr:uid="{A69ED21C-0364-471A-A58E-A8B86F820E21}"/>
    <cellStyle name="Input 2 2 3 6 2 3" xfId="3805" xr:uid="{5610D9EE-C412-4D81-BA40-3948AF81EA5F}"/>
    <cellStyle name="Input 2 2 3 6 2 4" xfId="3806" xr:uid="{EF2E5FEB-DDDB-4E9F-BEB3-FA4D215EBA75}"/>
    <cellStyle name="Input 2 2 3 6 2 5" xfId="3807" xr:uid="{6B6DEFE2-ADDE-42A4-A078-6F4A78A93C06}"/>
    <cellStyle name="Input 2 2 3 6 2 6" xfId="3808" xr:uid="{FE9C939D-52A8-4B6F-9D96-F276FEDEB04C}"/>
    <cellStyle name="Input 2 2 3 6 3" xfId="3809" xr:uid="{E99F6861-29D0-4997-B925-04E9A1558026}"/>
    <cellStyle name="Input 2 2 3 6 3 2" xfId="3810" xr:uid="{A8339936-DDE9-4756-95D5-6FD9D1D75880}"/>
    <cellStyle name="Input 2 2 3 6 4" xfId="3811" xr:uid="{D9955716-6FAF-4FC2-ACA8-994F45456961}"/>
    <cellStyle name="Input 2 2 3 6 5" xfId="3812" xr:uid="{9D7EE585-DC72-4A95-9EDC-AFA8E3FF44FB}"/>
    <cellStyle name="Input 2 2 3 6 6" xfId="3813" xr:uid="{E7AA84DB-1E3B-4842-BCC1-3C9D3C497CD9}"/>
    <cellStyle name="Input 2 2 3 6 7" xfId="3814" xr:uid="{AB41E5D4-D152-4D66-998C-EA243328BB97}"/>
    <cellStyle name="Input 2 2 3 7" xfId="3815" xr:uid="{D539E68C-34A2-4918-839B-ADED5186D9EA}"/>
    <cellStyle name="Input 2 2 3 7 2" xfId="3816" xr:uid="{81F34EC8-0DC1-4024-B893-A746E1F7F0E7}"/>
    <cellStyle name="Input 2 2 3 7 2 2" xfId="3817" xr:uid="{AF92F2A2-FDC5-404D-8358-0900E6F85D82}"/>
    <cellStyle name="Input 2 2 3 7 2 3" xfId="3818" xr:uid="{25F57C4B-E223-4F3E-A233-30AE63836880}"/>
    <cellStyle name="Input 2 2 3 7 2 4" xfId="3819" xr:uid="{527BEB61-3B25-4198-A6C9-F6C3A74C8691}"/>
    <cellStyle name="Input 2 2 3 7 2 5" xfId="3820" xr:uid="{B7E9EEB4-8443-4D52-98C1-EE0E5369F81A}"/>
    <cellStyle name="Input 2 2 3 7 2 6" xfId="3821" xr:uid="{29AC0FD9-DC1C-485E-BD05-26A881476DEF}"/>
    <cellStyle name="Input 2 2 3 7 3" xfId="3822" xr:uid="{C44422F3-CBFC-4525-A4C4-F37184523AAE}"/>
    <cellStyle name="Input 2 2 3 7 3 2" xfId="3823" xr:uid="{8C4D997F-C69C-4C42-AA18-7DC08106AAA9}"/>
    <cellStyle name="Input 2 2 3 7 4" xfId="3824" xr:uid="{6E1AC48F-5A0E-4774-8492-E9794AEA8173}"/>
    <cellStyle name="Input 2 2 3 7 5" xfId="3825" xr:uid="{E4197289-C26F-4AAE-B323-8CDE7BDEBAAD}"/>
    <cellStyle name="Input 2 2 3 7 6" xfId="3826" xr:uid="{BD3584B6-73FE-4858-8061-685DA7C69837}"/>
    <cellStyle name="Input 2 2 3 7 7" xfId="3827" xr:uid="{C3B75B09-A236-4CBC-8752-32DC1B180FA2}"/>
    <cellStyle name="Input 2 2 3 8" xfId="3828" xr:uid="{C519F727-A686-47BD-A612-A4188D332347}"/>
    <cellStyle name="Input 2 2 3 8 2" xfId="3829" xr:uid="{4F4A99D5-C24F-4C42-BB8D-0C5E85838C98}"/>
    <cellStyle name="Input 2 2 3 8 2 2" xfId="3830" xr:uid="{D1101613-864F-4C99-B481-3CF1CE7476B2}"/>
    <cellStyle name="Input 2 2 3 8 2 3" xfId="3831" xr:uid="{99387B96-4616-48E2-B7AB-8E220C4D1D7D}"/>
    <cellStyle name="Input 2 2 3 8 2 4" xfId="3832" xr:uid="{BDD90C85-AA48-4E4D-97DE-595EFB454D14}"/>
    <cellStyle name="Input 2 2 3 8 2 5" xfId="3833" xr:uid="{3AB72307-8432-4456-91F5-063F8B2BE7A2}"/>
    <cellStyle name="Input 2 2 3 8 2 6" xfId="3834" xr:uid="{8E017472-DC33-4886-92A3-5226F042032B}"/>
    <cellStyle name="Input 2 2 3 8 3" xfId="3835" xr:uid="{815BD0AC-B634-44D8-92B6-3D6A4017A01E}"/>
    <cellStyle name="Input 2 2 3 8 3 2" xfId="3836" xr:uid="{8C452C9C-6697-400C-AAA9-1A9F58DD8040}"/>
    <cellStyle name="Input 2 2 3 8 4" xfId="3837" xr:uid="{495FF77B-8AA0-46CB-A772-FD31A1348B38}"/>
    <cellStyle name="Input 2 2 3 8 5" xfId="3838" xr:uid="{85E3A26F-FF1C-458F-B61F-451566447503}"/>
    <cellStyle name="Input 2 2 3 8 6" xfId="3839" xr:uid="{F9D195F4-FBD9-463D-B6C0-7CD9008E2A4D}"/>
    <cellStyle name="Input 2 2 3 8 7" xfId="3840" xr:uid="{AFF5EF7F-3CCE-444C-87C2-5FFEC4087FB7}"/>
    <cellStyle name="Input 2 2 3 9" xfId="3841" xr:uid="{2E749DCA-4ADE-4B0E-B46B-B82361077077}"/>
    <cellStyle name="Input 2 2 3 9 2" xfId="3842" xr:uid="{FA41F91D-5C45-4879-BFAC-7577FCDF95B3}"/>
    <cellStyle name="Input 2 2 3 9 3" xfId="3843" xr:uid="{A0D409A3-955B-4A97-869C-57DD67FD840B}"/>
    <cellStyle name="Input 2 2 3 9 4" xfId="3844" xr:uid="{55EBCBC4-140D-4A9F-8FBF-A9192D39C505}"/>
    <cellStyle name="Input 2 2 3 9 5" xfId="3845" xr:uid="{96B20B4A-7585-41D9-B2C5-E5B69F643CBA}"/>
    <cellStyle name="Input 2 2 3 9 6" xfId="3846" xr:uid="{6132A81D-FC9C-424C-A673-2F4356CCFD3B}"/>
    <cellStyle name="Input 2 2 3_Subsidy" xfId="3847" xr:uid="{F33D0C65-6AB0-46A6-8335-5B5D130692F3}"/>
    <cellStyle name="Input 2 2 4" xfId="3848" xr:uid="{D7FA0A94-311F-45B2-9F87-F68F51BE7E04}"/>
    <cellStyle name="Input 2 2 4 10" xfId="3849" xr:uid="{0213AF48-215B-4771-AAE0-B11338DE9B54}"/>
    <cellStyle name="Input 2 2 4 10 2" xfId="3850" xr:uid="{08FD23E1-044A-4A9B-B4A8-5B5FF48517FE}"/>
    <cellStyle name="Input 2 2 4 11" xfId="3851" xr:uid="{9C865D5C-EB6D-4597-A585-91BE353C5809}"/>
    <cellStyle name="Input 2 2 4 12" xfId="3852" xr:uid="{8D88B2E9-496A-42B5-BF5A-F4E60F48DC4E}"/>
    <cellStyle name="Input 2 2 4 13" xfId="3853" xr:uid="{EB2B0327-BD79-4985-BBD9-2AF304F8BBF1}"/>
    <cellStyle name="Input 2 2 4 14" xfId="3854" xr:uid="{A37018A0-280C-4BAF-B690-9393054572DC}"/>
    <cellStyle name="Input 2 2 4 2" xfId="3855" xr:uid="{AA19EBA5-1AE2-4666-B487-98CB5F990A46}"/>
    <cellStyle name="Input 2 2 4 2 2" xfId="3856" xr:uid="{08C729C4-71E1-49D0-BBE0-CA31A859031C}"/>
    <cellStyle name="Input 2 2 4 2 2 2" xfId="3857" xr:uid="{76F6120D-87D5-493D-AD73-34763B1699D1}"/>
    <cellStyle name="Input 2 2 4 2 2 2 2" xfId="3858" xr:uid="{9B2E6716-633D-4E27-8330-3BB3E6F3A677}"/>
    <cellStyle name="Input 2 2 4 2 2 2 3" xfId="3859" xr:uid="{059E7FBB-BE52-4CDB-91F3-36B4053DD1DF}"/>
    <cellStyle name="Input 2 2 4 2 2 2 4" xfId="3860" xr:uid="{39BD22C0-32BF-4582-B4B1-68D2FE0F3BBC}"/>
    <cellStyle name="Input 2 2 4 2 2 2 5" xfId="3861" xr:uid="{8E651A07-BE91-49F0-9E87-93148510BCAB}"/>
    <cellStyle name="Input 2 2 4 2 2 2 6" xfId="3862" xr:uid="{6CB95E02-53BB-4AA9-B4C9-F2373F4A10E4}"/>
    <cellStyle name="Input 2 2 4 2 2 3" xfId="3863" xr:uid="{15ECED11-8904-439B-94B5-037FEA6582FB}"/>
    <cellStyle name="Input 2 2 4 2 2 3 2" xfId="3864" xr:uid="{D95EBB3D-4C4D-4FB9-908D-D738397FA107}"/>
    <cellStyle name="Input 2 2 4 2 2 4" xfId="3865" xr:uid="{77EB1871-277F-40E4-B40F-635A81B7BC4E}"/>
    <cellStyle name="Input 2 2 4 2 2 5" xfId="3866" xr:uid="{06FCCE94-8849-47AF-BD96-FF233B2418FF}"/>
    <cellStyle name="Input 2 2 4 2 2 6" xfId="3867" xr:uid="{8FBD252D-E2D5-44DE-B5BE-D100078C4EFB}"/>
    <cellStyle name="Input 2 2 4 2 2 7" xfId="3868" xr:uid="{88FDFDD1-6687-4029-AC4C-090E5E151180}"/>
    <cellStyle name="Input 2 2 4 2 3" xfId="3869" xr:uid="{52876BF5-D3E6-472B-85D5-886AB3438198}"/>
    <cellStyle name="Input 2 2 4 2 3 2" xfId="3870" xr:uid="{02F1A4F6-DEB1-4743-9F3D-910D701810C6}"/>
    <cellStyle name="Input 2 2 4 2 3 3" xfId="3871" xr:uid="{6C26363F-10D4-471F-9C7D-2C82666793D9}"/>
    <cellStyle name="Input 2 2 4 2 3 4" xfId="3872" xr:uid="{CDEC8E81-0319-46A0-92CA-5688EE900D23}"/>
    <cellStyle name="Input 2 2 4 2 3 5" xfId="3873" xr:uid="{83DB7725-F5A7-4610-B918-946869FFF459}"/>
    <cellStyle name="Input 2 2 4 2 3 6" xfId="3874" xr:uid="{E2198325-032B-4660-BE7A-2BB8B3C8025C}"/>
    <cellStyle name="Input 2 2 4 2 4" xfId="3875" xr:uid="{B5592989-0EF7-4017-8C61-38F9D9C7BDAF}"/>
    <cellStyle name="Input 2 2 4 2 4 2" xfId="3876" xr:uid="{CA017917-F487-4D7B-A124-5652B213182F}"/>
    <cellStyle name="Input 2 2 4 2 5" xfId="3877" xr:uid="{DE6CA394-8000-47FB-8AC3-12CDA223EF13}"/>
    <cellStyle name="Input 2 2 4 2 6" xfId="3878" xr:uid="{F45F7964-D5B7-4F55-AE3F-E00DB87FD0E2}"/>
    <cellStyle name="Input 2 2 4 2 7" xfId="3879" xr:uid="{0D74A711-0AC8-441A-BAF0-07A9D9091346}"/>
    <cellStyle name="Input 2 2 4 2 8" xfId="3880" xr:uid="{8F0975A7-106C-46F2-97CC-AFA6AEF29DEA}"/>
    <cellStyle name="Input 2 2 4 2_Subsidy" xfId="3881" xr:uid="{E510FBA5-9826-47BF-B8D4-2CB31C8365F9}"/>
    <cellStyle name="Input 2 2 4 3" xfId="3882" xr:uid="{B80B6B8C-F3B9-4E7B-8CD3-184F8021E8A0}"/>
    <cellStyle name="Input 2 2 4 3 2" xfId="3883" xr:uid="{96E98C30-9418-4057-9B16-484D0BF7D756}"/>
    <cellStyle name="Input 2 2 4 3 2 2" xfId="3884" xr:uid="{14534BF5-2D13-4FFD-9CD6-1F13C128F988}"/>
    <cellStyle name="Input 2 2 4 3 2 3" xfId="3885" xr:uid="{1ED6A39D-AEF3-4615-8221-D22E0EB48C2B}"/>
    <cellStyle name="Input 2 2 4 3 2 4" xfId="3886" xr:uid="{D829B1ED-A315-4EC9-B9E4-84567B149FA7}"/>
    <cellStyle name="Input 2 2 4 3 2 5" xfId="3887" xr:uid="{D0A2383E-735E-42B0-BCCF-6F265A7C20C9}"/>
    <cellStyle name="Input 2 2 4 3 2 6" xfId="3888" xr:uid="{A9C2FD94-250E-45C1-B3F5-34BD8D6908F9}"/>
    <cellStyle name="Input 2 2 4 3 3" xfId="3889" xr:uid="{B15C5069-6C4D-4AB9-8DD5-7098F0D304A1}"/>
    <cellStyle name="Input 2 2 4 3 3 2" xfId="3890" xr:uid="{BE4EE345-1E4E-40E3-AEC1-CAF8906A81FD}"/>
    <cellStyle name="Input 2 2 4 3 4" xfId="3891" xr:uid="{DE933B43-D098-4F69-81A8-D2A95F9F9A57}"/>
    <cellStyle name="Input 2 2 4 3 5" xfId="3892" xr:uid="{8157D163-CB10-4640-ACA4-4E5E639AD14E}"/>
    <cellStyle name="Input 2 2 4 3 6" xfId="3893" xr:uid="{C27F07FE-98ED-4C6D-8DAD-482D19D833E7}"/>
    <cellStyle name="Input 2 2 4 3 7" xfId="3894" xr:uid="{EE9DD5E1-AB2C-4DB4-A202-89F973202A23}"/>
    <cellStyle name="Input 2 2 4 4" xfId="3895" xr:uid="{76FA2CC8-7D64-4925-A41C-3A3D150AE1D7}"/>
    <cellStyle name="Input 2 2 4 4 2" xfId="3896" xr:uid="{0DC1E02C-1B94-451B-B3D6-B64B072CD057}"/>
    <cellStyle name="Input 2 2 4 4 2 2" xfId="3897" xr:uid="{465DC4E1-2609-43C7-B3CB-FC36F3A51E6F}"/>
    <cellStyle name="Input 2 2 4 4 2 3" xfId="3898" xr:uid="{24061AB4-C6CB-4BB6-AE1E-8609665BE9BF}"/>
    <cellStyle name="Input 2 2 4 4 2 4" xfId="3899" xr:uid="{6B5240C6-C7DB-485B-AAD6-AA0B0C1D0F88}"/>
    <cellStyle name="Input 2 2 4 4 2 5" xfId="3900" xr:uid="{0A63952F-36F5-48B9-809C-B7F5D36BFC5F}"/>
    <cellStyle name="Input 2 2 4 4 2 6" xfId="3901" xr:uid="{1172E533-AAF4-4677-9E42-8F34B9CE52B3}"/>
    <cellStyle name="Input 2 2 4 4 3" xfId="3902" xr:uid="{24D0B87F-1DDD-475C-890A-1FF661B9E200}"/>
    <cellStyle name="Input 2 2 4 4 3 2" xfId="3903" xr:uid="{D8BD309B-BD93-4392-9A2F-DC0545BF48A9}"/>
    <cellStyle name="Input 2 2 4 4 4" xfId="3904" xr:uid="{0C0E36A7-9D97-40B6-92B6-9834BFFBA6EA}"/>
    <cellStyle name="Input 2 2 4 4 5" xfId="3905" xr:uid="{57B8B8D0-0CF4-44E8-8F41-8EFA9D4C635C}"/>
    <cellStyle name="Input 2 2 4 4 6" xfId="3906" xr:uid="{6DA7BE32-18CF-45BB-AF67-DB2718295B67}"/>
    <cellStyle name="Input 2 2 4 4 7" xfId="3907" xr:uid="{2E6B8AC5-3EBA-46D8-9D5F-F0AD8BBD3C96}"/>
    <cellStyle name="Input 2 2 4 5" xfId="3908" xr:uid="{09E510DA-4DD6-451F-A253-5AE73B5B8B43}"/>
    <cellStyle name="Input 2 2 4 5 2" xfId="3909" xr:uid="{83BC3A02-FA71-4700-BD70-5415B823406C}"/>
    <cellStyle name="Input 2 2 4 5 2 2" xfId="3910" xr:uid="{0E0300D2-1C6E-4775-8F30-D3BE94E5DC84}"/>
    <cellStyle name="Input 2 2 4 5 2 3" xfId="3911" xr:uid="{885E901A-BEA5-477E-8BD2-6F22A7D51344}"/>
    <cellStyle name="Input 2 2 4 5 2 4" xfId="3912" xr:uid="{AAE68D4C-D693-42CC-AC95-F67494A1B4BE}"/>
    <cellStyle name="Input 2 2 4 5 2 5" xfId="3913" xr:uid="{96818E43-122F-455A-AA5C-89A0A81FCB70}"/>
    <cellStyle name="Input 2 2 4 5 2 6" xfId="3914" xr:uid="{637B5C48-85AB-4A05-9A11-BDBF14458C68}"/>
    <cellStyle name="Input 2 2 4 5 3" xfId="3915" xr:uid="{930A3A4F-E046-4258-AE9E-EEC0869A2CBC}"/>
    <cellStyle name="Input 2 2 4 5 3 2" xfId="3916" xr:uid="{1DCE52ED-1542-42DA-9444-07300E518B63}"/>
    <cellStyle name="Input 2 2 4 5 4" xfId="3917" xr:uid="{026107F3-1144-49F7-9F3C-57F236669C9A}"/>
    <cellStyle name="Input 2 2 4 5 5" xfId="3918" xr:uid="{62650755-A456-498A-90D7-B5A5833D66A6}"/>
    <cellStyle name="Input 2 2 4 5 6" xfId="3919" xr:uid="{365F890E-EA85-44FB-9608-25AA53483A4B}"/>
    <cellStyle name="Input 2 2 4 5 7" xfId="3920" xr:uid="{C6F36DB1-948C-4BBF-AB01-506D00D94527}"/>
    <cellStyle name="Input 2 2 4 6" xfId="3921" xr:uid="{D5BD90B4-34B0-482D-B6E9-081B8AEAA613}"/>
    <cellStyle name="Input 2 2 4 6 2" xfId="3922" xr:uid="{EC93A50C-5633-4721-975D-48A0EBC2EC27}"/>
    <cellStyle name="Input 2 2 4 6 2 2" xfId="3923" xr:uid="{18EC386F-86E8-43AE-91D3-2AA6E25E71E3}"/>
    <cellStyle name="Input 2 2 4 6 2 3" xfId="3924" xr:uid="{423E7A9A-5B6D-4962-B662-6552761AFC36}"/>
    <cellStyle name="Input 2 2 4 6 2 4" xfId="3925" xr:uid="{971617B7-D0F9-455B-8B3D-157D12C0D801}"/>
    <cellStyle name="Input 2 2 4 6 2 5" xfId="3926" xr:uid="{8F8ED5BD-CCD1-44C4-B0E5-DD40E8864F4F}"/>
    <cellStyle name="Input 2 2 4 6 2 6" xfId="3927" xr:uid="{6E343223-EA8E-4341-82C8-C079ED29F8DD}"/>
    <cellStyle name="Input 2 2 4 6 3" xfId="3928" xr:uid="{C1F20EA9-3328-454E-B06F-516C39AC2CF7}"/>
    <cellStyle name="Input 2 2 4 6 3 2" xfId="3929" xr:uid="{09D99783-3883-412E-BD60-FB9C6B53370F}"/>
    <cellStyle name="Input 2 2 4 6 4" xfId="3930" xr:uid="{41029873-A1F8-42A3-BC12-6DB212C6ECBF}"/>
    <cellStyle name="Input 2 2 4 6 5" xfId="3931" xr:uid="{AD78E990-D927-427A-841C-57D32E4F74F0}"/>
    <cellStyle name="Input 2 2 4 6 6" xfId="3932" xr:uid="{51239717-D497-4F75-91A5-84EF2B6D147F}"/>
    <cellStyle name="Input 2 2 4 6 7" xfId="3933" xr:uid="{1BE230D2-6689-4F11-963B-3696333878B6}"/>
    <cellStyle name="Input 2 2 4 7" xfId="3934" xr:uid="{68086E78-0DBB-4E31-BA3E-C4D9821D09B5}"/>
    <cellStyle name="Input 2 2 4 7 2" xfId="3935" xr:uid="{4D792E99-244E-4070-A146-0BD1E42EDCC9}"/>
    <cellStyle name="Input 2 2 4 7 2 2" xfId="3936" xr:uid="{DA07BB3A-5BDF-464E-A234-21FA27110C31}"/>
    <cellStyle name="Input 2 2 4 7 2 3" xfId="3937" xr:uid="{39A1BDE5-FACF-46DD-B8AC-4FA98ADB3BA3}"/>
    <cellStyle name="Input 2 2 4 7 2 4" xfId="3938" xr:uid="{FD840DCF-E0F1-4DD4-BD5E-8A55C0111269}"/>
    <cellStyle name="Input 2 2 4 7 2 5" xfId="3939" xr:uid="{85852C96-F2E0-4AAD-85F8-3419A11BB22A}"/>
    <cellStyle name="Input 2 2 4 7 2 6" xfId="3940" xr:uid="{D3ECF2AB-24A2-4F20-9F7B-5412700BD579}"/>
    <cellStyle name="Input 2 2 4 7 3" xfId="3941" xr:uid="{4FDF4CFC-BFBC-4C1E-92C6-DA4DA39F77D9}"/>
    <cellStyle name="Input 2 2 4 7 3 2" xfId="3942" xr:uid="{8E0E84C3-94A4-4E24-8DEA-35FB8C78263E}"/>
    <cellStyle name="Input 2 2 4 7 4" xfId="3943" xr:uid="{14A9E773-301F-4594-90C9-5CD98EAE4B80}"/>
    <cellStyle name="Input 2 2 4 7 5" xfId="3944" xr:uid="{DBC58DE2-5E1A-4D0D-90BA-D43876065D1E}"/>
    <cellStyle name="Input 2 2 4 7 6" xfId="3945" xr:uid="{2B1EBAA1-A86F-496D-AB3C-7B837BEA8E02}"/>
    <cellStyle name="Input 2 2 4 7 7" xfId="3946" xr:uid="{352E1A70-EDF2-45F9-A1D1-E6F32C0E66B6}"/>
    <cellStyle name="Input 2 2 4 8" xfId="3947" xr:uid="{239A650D-BBA9-49AA-B8DE-1F2BABC5AE1E}"/>
    <cellStyle name="Input 2 2 4 8 2" xfId="3948" xr:uid="{8CED7117-BD78-4199-9B64-5114FD67C9FA}"/>
    <cellStyle name="Input 2 2 4 8 2 2" xfId="3949" xr:uid="{1C7C97E9-6180-4E1D-B155-C10F6ADED87B}"/>
    <cellStyle name="Input 2 2 4 8 2 3" xfId="3950" xr:uid="{D5F27140-0107-40CA-AD15-C65D1E1D679E}"/>
    <cellStyle name="Input 2 2 4 8 2 4" xfId="3951" xr:uid="{8B6A6F5E-061A-4B9B-87DB-D92149291CD1}"/>
    <cellStyle name="Input 2 2 4 8 2 5" xfId="3952" xr:uid="{B424C554-3D31-4FE0-954A-FE820CE2CE12}"/>
    <cellStyle name="Input 2 2 4 8 2 6" xfId="3953" xr:uid="{60C62C29-6ACB-4629-8980-9E293E9AC694}"/>
    <cellStyle name="Input 2 2 4 8 3" xfId="3954" xr:uid="{9D9CC8F5-4613-4E1E-A68D-C71CE5542526}"/>
    <cellStyle name="Input 2 2 4 8 3 2" xfId="3955" xr:uid="{E56A6E58-FBAD-43BD-8784-FCFDF7DED9E9}"/>
    <cellStyle name="Input 2 2 4 8 4" xfId="3956" xr:uid="{0D9B9AFF-FF73-41A2-8350-A2915E3047B6}"/>
    <cellStyle name="Input 2 2 4 8 5" xfId="3957" xr:uid="{B8DA379E-3FA3-415A-A6D5-6657748D5FAD}"/>
    <cellStyle name="Input 2 2 4 8 6" xfId="3958" xr:uid="{A84F3A80-7685-4A11-BA09-78C59A4ACA2D}"/>
    <cellStyle name="Input 2 2 4 8 7" xfId="3959" xr:uid="{B19E030E-AB08-478C-816C-C256A7559A71}"/>
    <cellStyle name="Input 2 2 4 9" xfId="3960" xr:uid="{2FF3C3F4-8B1B-43AE-A450-83424369139B}"/>
    <cellStyle name="Input 2 2 4 9 2" xfId="3961" xr:uid="{CE1A3DF6-6FEF-4601-B067-ED7B4373371B}"/>
    <cellStyle name="Input 2 2 4 9 3" xfId="3962" xr:uid="{276B13F2-BFBB-4557-BB2E-4ECABA8F353C}"/>
    <cellStyle name="Input 2 2 4 9 4" xfId="3963" xr:uid="{B11C4512-D8F5-4964-9081-EE89C7850D36}"/>
    <cellStyle name="Input 2 2 4 9 5" xfId="3964" xr:uid="{92128DAE-6CCC-4D1F-BB85-CCF084CD8A29}"/>
    <cellStyle name="Input 2 2 4 9 6" xfId="3965" xr:uid="{2FA4E435-6BE8-4083-8CC6-2198BC405233}"/>
    <cellStyle name="Input 2 2 4_Subsidy" xfId="3966" xr:uid="{C0B40F54-6C8C-45B8-B0D3-B951B30C7066}"/>
    <cellStyle name="Input 2 2 5" xfId="3967" xr:uid="{1C384BF9-D93B-479A-AC1A-C245A0A2AC2C}"/>
    <cellStyle name="Input 2 2 5 10" xfId="3968" xr:uid="{07EBCD17-610F-4730-B234-22A04437B0F7}"/>
    <cellStyle name="Input 2 2 5 10 2" xfId="3969" xr:uid="{4CD4E1AD-06E1-42EC-B141-CE61E58F0F8C}"/>
    <cellStyle name="Input 2 2 5 11" xfId="3970" xr:uid="{F77EFDC9-49F1-4B11-8AE5-00C4B615180F}"/>
    <cellStyle name="Input 2 2 5 12" xfId="3971" xr:uid="{5EA5BBCD-1A8C-4288-971B-85A58A7B266C}"/>
    <cellStyle name="Input 2 2 5 13" xfId="3972" xr:uid="{A2563D46-5404-4601-89DD-E89A01501696}"/>
    <cellStyle name="Input 2 2 5 14" xfId="3973" xr:uid="{D25EAC6C-3A69-40D3-A3B9-6C126854E356}"/>
    <cellStyle name="Input 2 2 5 2" xfId="3974" xr:uid="{14FB01CF-0BF3-41C0-943E-A0F233749A16}"/>
    <cellStyle name="Input 2 2 5 2 2" xfId="3975" xr:uid="{9CF57EF2-B6A5-4A6D-9F60-6674003C7810}"/>
    <cellStyle name="Input 2 2 5 2 2 2" xfId="3976" xr:uid="{4C72249E-7F14-47FE-9E4B-E24CCAF23EE0}"/>
    <cellStyle name="Input 2 2 5 2 2 2 2" xfId="3977" xr:uid="{56787B1D-BF50-451C-B3A4-1B07C6EE1D7D}"/>
    <cellStyle name="Input 2 2 5 2 2 2 3" xfId="3978" xr:uid="{350A8336-3720-4D7E-ACD0-A49760DF07D9}"/>
    <cellStyle name="Input 2 2 5 2 2 2 4" xfId="3979" xr:uid="{9FBAF19E-D5B2-4A98-A3DC-041CFE62AD78}"/>
    <cellStyle name="Input 2 2 5 2 2 2 5" xfId="3980" xr:uid="{8C43B8BE-690F-4CFD-BB40-43372C673EF8}"/>
    <cellStyle name="Input 2 2 5 2 2 2 6" xfId="3981" xr:uid="{63B09745-8BF6-466E-99C4-847165E6E193}"/>
    <cellStyle name="Input 2 2 5 2 2 3" xfId="3982" xr:uid="{0911EE53-671B-48A0-B4FA-4AB51AA19B9A}"/>
    <cellStyle name="Input 2 2 5 2 2 3 2" xfId="3983" xr:uid="{53933C4C-505E-45FA-AE32-4EBD2B996985}"/>
    <cellStyle name="Input 2 2 5 2 2 4" xfId="3984" xr:uid="{01C7FEDE-6590-4741-AA78-24AD23FA9A9F}"/>
    <cellStyle name="Input 2 2 5 2 2 5" xfId="3985" xr:uid="{33253ED6-EECB-4487-8C75-7787F79B5C61}"/>
    <cellStyle name="Input 2 2 5 2 2 6" xfId="3986" xr:uid="{67AA14DC-1953-4796-AC25-B61A6737DE07}"/>
    <cellStyle name="Input 2 2 5 2 2 7" xfId="3987" xr:uid="{512EEC84-F413-4C6D-928A-66EFE936ED27}"/>
    <cellStyle name="Input 2 2 5 2 3" xfId="3988" xr:uid="{44AF04F1-2646-4288-BDDC-E7DA341EA3AF}"/>
    <cellStyle name="Input 2 2 5 2 3 2" xfId="3989" xr:uid="{43C12A73-6180-4F72-AE94-0545E4EB72BF}"/>
    <cellStyle name="Input 2 2 5 2 3 3" xfId="3990" xr:uid="{B9D5C363-C700-48D1-98AA-B98931729050}"/>
    <cellStyle name="Input 2 2 5 2 3 4" xfId="3991" xr:uid="{8F03A9AF-22D1-432A-B830-1300BD4E7BBA}"/>
    <cellStyle name="Input 2 2 5 2 3 5" xfId="3992" xr:uid="{AE0EDB3C-913A-4118-9AAA-BBF2CDAA0273}"/>
    <cellStyle name="Input 2 2 5 2 3 6" xfId="3993" xr:uid="{9B886FEE-7520-4B1E-9E2B-9CD3E4B6A0B4}"/>
    <cellStyle name="Input 2 2 5 2 4" xfId="3994" xr:uid="{273C9193-7A2B-425E-ACCD-B577029AA4AE}"/>
    <cellStyle name="Input 2 2 5 2 4 2" xfId="3995" xr:uid="{D1359E78-FBF8-475F-B971-5202F81A5D89}"/>
    <cellStyle name="Input 2 2 5 2 5" xfId="3996" xr:uid="{327F2F31-3EFC-4664-8E3B-B778FA762F53}"/>
    <cellStyle name="Input 2 2 5 2 6" xfId="3997" xr:uid="{E0739128-3BC8-459B-BF6D-3055F708233F}"/>
    <cellStyle name="Input 2 2 5 2 7" xfId="3998" xr:uid="{C0F1D8F6-6606-48D9-BB5F-4F16319E3310}"/>
    <cellStyle name="Input 2 2 5 2 8" xfId="3999" xr:uid="{C76F95B0-451F-4090-9BDD-52A96D40A3C9}"/>
    <cellStyle name="Input 2 2 5 2_Subsidy" xfId="4000" xr:uid="{97097096-9C91-49D6-8CC9-2E256A9BD74C}"/>
    <cellStyle name="Input 2 2 5 3" xfId="4001" xr:uid="{4908D803-F264-4889-B9DD-563807139029}"/>
    <cellStyle name="Input 2 2 5 3 2" xfId="4002" xr:uid="{681997B9-B940-4BE8-8423-389E713C0297}"/>
    <cellStyle name="Input 2 2 5 3 2 2" xfId="4003" xr:uid="{0001847A-4A3F-4034-A12B-772A46426D2C}"/>
    <cellStyle name="Input 2 2 5 3 2 3" xfId="4004" xr:uid="{190C41AD-BDDB-4838-969B-DF2844090C58}"/>
    <cellStyle name="Input 2 2 5 3 2 4" xfId="4005" xr:uid="{41FECCB8-135A-4806-A9FD-5F6AA8B53ED9}"/>
    <cellStyle name="Input 2 2 5 3 2 5" xfId="4006" xr:uid="{5822D0F5-7BFF-4659-8D5F-51CE44C24540}"/>
    <cellStyle name="Input 2 2 5 3 2 6" xfId="4007" xr:uid="{E3213E36-0BC6-44E5-8FA4-B45CA6AB6858}"/>
    <cellStyle name="Input 2 2 5 3 3" xfId="4008" xr:uid="{494D124A-BD47-48CB-9E35-3F236F7F09DD}"/>
    <cellStyle name="Input 2 2 5 3 3 2" xfId="4009" xr:uid="{E51AC48D-428B-4C5A-976A-7854B6105FD7}"/>
    <cellStyle name="Input 2 2 5 3 4" xfId="4010" xr:uid="{9C4E7645-24F8-4C8D-A0CE-FDB2C61337B2}"/>
    <cellStyle name="Input 2 2 5 3 5" xfId="4011" xr:uid="{EC15F30C-8DE3-40FE-9052-32B65CF817CA}"/>
    <cellStyle name="Input 2 2 5 3 6" xfId="4012" xr:uid="{936D9D8A-17E3-4D81-8517-31FB779B789D}"/>
    <cellStyle name="Input 2 2 5 3 7" xfId="4013" xr:uid="{73AC8140-0552-4E79-94EA-63F703A80D82}"/>
    <cellStyle name="Input 2 2 5 4" xfId="4014" xr:uid="{A278C566-DA2E-4AA5-9018-CEBDF65E4E03}"/>
    <cellStyle name="Input 2 2 5 4 2" xfId="4015" xr:uid="{13C8FE2A-1A03-4D65-B08D-755C476AC90E}"/>
    <cellStyle name="Input 2 2 5 4 2 2" xfId="4016" xr:uid="{824EB44A-BB58-48A8-B562-5C0F6CFE991D}"/>
    <cellStyle name="Input 2 2 5 4 2 3" xfId="4017" xr:uid="{D0C3528B-8C68-473B-B1D0-21BCCEBA2A8C}"/>
    <cellStyle name="Input 2 2 5 4 2 4" xfId="4018" xr:uid="{D55E1B64-A0AD-45C5-9D1D-BA14253018E5}"/>
    <cellStyle name="Input 2 2 5 4 2 5" xfId="4019" xr:uid="{10DA08C7-18D8-4DD9-98FC-2A466D1742EA}"/>
    <cellStyle name="Input 2 2 5 4 2 6" xfId="4020" xr:uid="{CC2CCCE8-8C92-4824-8DF8-56C8CFC72671}"/>
    <cellStyle name="Input 2 2 5 4 3" xfId="4021" xr:uid="{0CE6F1E6-299F-4356-A543-9126AE65EFE4}"/>
    <cellStyle name="Input 2 2 5 4 3 2" xfId="4022" xr:uid="{7587D759-BDCE-4883-BFD4-756FBB5CC9A0}"/>
    <cellStyle name="Input 2 2 5 4 4" xfId="4023" xr:uid="{E46846C1-70F8-4D02-A8C3-A2302C6FCBCC}"/>
    <cellStyle name="Input 2 2 5 4 5" xfId="4024" xr:uid="{0CB9D1B2-5EFB-4920-9EB6-1DB8E2E516FF}"/>
    <cellStyle name="Input 2 2 5 4 6" xfId="4025" xr:uid="{32D66A56-64EF-40A4-AE44-3A4DB9DE3A61}"/>
    <cellStyle name="Input 2 2 5 4 7" xfId="4026" xr:uid="{6DDFAC7A-897E-435A-A05D-312C7CECE4AB}"/>
    <cellStyle name="Input 2 2 5 5" xfId="4027" xr:uid="{23447DCD-A0D6-4D73-AF9C-A0D56F430C33}"/>
    <cellStyle name="Input 2 2 5 5 2" xfId="4028" xr:uid="{C31BECC0-F428-4B8C-B2B7-31548FF23017}"/>
    <cellStyle name="Input 2 2 5 5 2 2" xfId="4029" xr:uid="{7EB758A6-919F-4129-846B-A13F2D4BBD5E}"/>
    <cellStyle name="Input 2 2 5 5 2 3" xfId="4030" xr:uid="{0BA94588-3E1B-4C1A-BDC2-57C0C30A290E}"/>
    <cellStyle name="Input 2 2 5 5 2 4" xfId="4031" xr:uid="{1CD9F2C5-7281-4F58-9BDB-13FA8467BD74}"/>
    <cellStyle name="Input 2 2 5 5 2 5" xfId="4032" xr:uid="{71FB46E7-BEFF-4F9F-9649-74CB3FF84B59}"/>
    <cellStyle name="Input 2 2 5 5 2 6" xfId="4033" xr:uid="{0D653F91-1B3E-471E-81B1-C56DD9517FB6}"/>
    <cellStyle name="Input 2 2 5 5 3" xfId="4034" xr:uid="{AB5E7077-9F24-4DC6-BE42-CDA76713F943}"/>
    <cellStyle name="Input 2 2 5 5 3 2" xfId="4035" xr:uid="{3DA49B71-1245-45A6-9871-CF593CA27C14}"/>
    <cellStyle name="Input 2 2 5 5 4" xfId="4036" xr:uid="{CE46D7DB-BF55-445F-B726-57C6A7E40F97}"/>
    <cellStyle name="Input 2 2 5 5 5" xfId="4037" xr:uid="{1387D302-1F8B-41EC-97F3-B8CEAC19E948}"/>
    <cellStyle name="Input 2 2 5 5 6" xfId="4038" xr:uid="{6F757C79-9C17-4AB0-A9E8-5C990F08D518}"/>
    <cellStyle name="Input 2 2 5 5 7" xfId="4039" xr:uid="{8F2F2403-6B88-4B8D-8C87-466A32E63956}"/>
    <cellStyle name="Input 2 2 5 6" xfId="4040" xr:uid="{7A442B1F-68EB-42DB-87C0-4B0C5DD29325}"/>
    <cellStyle name="Input 2 2 5 6 2" xfId="4041" xr:uid="{2F2B0CED-B0FA-420B-BF20-591232DC9D3C}"/>
    <cellStyle name="Input 2 2 5 6 2 2" xfId="4042" xr:uid="{FEBC5634-4968-4C84-B303-F11BB22F6CD0}"/>
    <cellStyle name="Input 2 2 5 6 2 3" xfId="4043" xr:uid="{CE8EECFD-9E63-4C42-B919-82B1D47B998C}"/>
    <cellStyle name="Input 2 2 5 6 2 4" xfId="4044" xr:uid="{F2D981B9-50E1-4AFF-B99E-24071FF9EF36}"/>
    <cellStyle name="Input 2 2 5 6 2 5" xfId="4045" xr:uid="{257C7A87-2AFA-4EAF-9CE5-4FBB34F5ADBD}"/>
    <cellStyle name="Input 2 2 5 6 2 6" xfId="4046" xr:uid="{2F5508D2-FCEE-4655-80E9-D96A1468C2A4}"/>
    <cellStyle name="Input 2 2 5 6 3" xfId="4047" xr:uid="{088392A7-2502-4472-92CE-6DC3872BC53D}"/>
    <cellStyle name="Input 2 2 5 6 3 2" xfId="4048" xr:uid="{B7F333C3-0AE4-4304-ADCF-92A195A3EA24}"/>
    <cellStyle name="Input 2 2 5 6 4" xfId="4049" xr:uid="{F42C32B3-0917-4A89-9AD7-7F27016D8B2C}"/>
    <cellStyle name="Input 2 2 5 6 5" xfId="4050" xr:uid="{FD48B08C-BA50-4FB9-B4BB-2D991F15D650}"/>
    <cellStyle name="Input 2 2 5 6 6" xfId="4051" xr:uid="{28A87242-CD25-458D-8193-ADAEA8B9CB57}"/>
    <cellStyle name="Input 2 2 5 6 7" xfId="4052" xr:uid="{841B9E58-9A89-4E4A-81B2-71CAF503530D}"/>
    <cellStyle name="Input 2 2 5 7" xfId="4053" xr:uid="{0C6107BD-2AC1-40C6-BC5E-C4EA36A4DC59}"/>
    <cellStyle name="Input 2 2 5 7 2" xfId="4054" xr:uid="{E5987CB0-A4C0-40EE-999E-A8CF641D8364}"/>
    <cellStyle name="Input 2 2 5 7 2 2" xfId="4055" xr:uid="{76C2DF23-6BD2-44A4-BBA9-A866CB68E8D8}"/>
    <cellStyle name="Input 2 2 5 7 2 3" xfId="4056" xr:uid="{B1A4ED54-8934-4281-A2BC-F25466141A84}"/>
    <cellStyle name="Input 2 2 5 7 2 4" xfId="4057" xr:uid="{0F84BDEE-59CD-4B3A-B395-BE6A6C46441F}"/>
    <cellStyle name="Input 2 2 5 7 2 5" xfId="4058" xr:uid="{7B951B70-799D-47DD-A97D-E0488D0C91B0}"/>
    <cellStyle name="Input 2 2 5 7 2 6" xfId="4059" xr:uid="{789BDD6E-531B-4009-B53A-F5CAE9181B4B}"/>
    <cellStyle name="Input 2 2 5 7 3" xfId="4060" xr:uid="{4C758FFA-47C7-4933-AC65-15D8CF33CF00}"/>
    <cellStyle name="Input 2 2 5 7 3 2" xfId="4061" xr:uid="{BAA7E576-8302-4060-89EB-5091BFB3A7F5}"/>
    <cellStyle name="Input 2 2 5 7 4" xfId="4062" xr:uid="{99B39EE3-E18F-4139-84A7-BC6DE0864BB6}"/>
    <cellStyle name="Input 2 2 5 7 5" xfId="4063" xr:uid="{AC87DFC5-3C1B-46EF-AEFF-D2E8C4E39AB1}"/>
    <cellStyle name="Input 2 2 5 7 6" xfId="4064" xr:uid="{58364F65-6D21-4DB9-9032-EE7E27019467}"/>
    <cellStyle name="Input 2 2 5 7 7" xfId="4065" xr:uid="{C4368D7C-B216-4179-8B01-A9881D78914C}"/>
    <cellStyle name="Input 2 2 5 8" xfId="4066" xr:uid="{01C79D0B-6771-44D8-91AA-BD21F2304F54}"/>
    <cellStyle name="Input 2 2 5 8 2" xfId="4067" xr:uid="{E30C093A-3DD0-4C88-B4FD-96BD999D9E00}"/>
    <cellStyle name="Input 2 2 5 8 2 2" xfId="4068" xr:uid="{75FF8593-85B5-4FDD-89D2-946D173F73F0}"/>
    <cellStyle name="Input 2 2 5 8 2 3" xfId="4069" xr:uid="{DECF0D1A-8F99-4757-9EA8-2F495799780E}"/>
    <cellStyle name="Input 2 2 5 8 2 4" xfId="4070" xr:uid="{21873C4C-67EC-435B-8197-99F3BFDE4D26}"/>
    <cellStyle name="Input 2 2 5 8 2 5" xfId="4071" xr:uid="{505CD599-716C-4F4E-9CF0-46D4112C1E57}"/>
    <cellStyle name="Input 2 2 5 8 2 6" xfId="4072" xr:uid="{EFC07874-ABB7-433F-8E43-17FAADA4AC9C}"/>
    <cellStyle name="Input 2 2 5 8 3" xfId="4073" xr:uid="{CF32AB30-4674-40D9-AE3E-52CFE016960D}"/>
    <cellStyle name="Input 2 2 5 8 3 2" xfId="4074" xr:uid="{F2A6FE01-2ABF-4418-AB20-E2E6AFC8A2E9}"/>
    <cellStyle name="Input 2 2 5 8 4" xfId="4075" xr:uid="{2D1C919B-8174-4FB1-9356-F6CAFB096045}"/>
    <cellStyle name="Input 2 2 5 8 5" xfId="4076" xr:uid="{1CA54B7B-B6AD-4D96-9DAB-98E041DFE4B3}"/>
    <cellStyle name="Input 2 2 5 8 6" xfId="4077" xr:uid="{41492F40-083D-44CF-8F58-9E0BD9DB3DB2}"/>
    <cellStyle name="Input 2 2 5 8 7" xfId="4078" xr:uid="{D69491A8-12BC-4FB0-86A6-7460F1A05715}"/>
    <cellStyle name="Input 2 2 5 9" xfId="4079" xr:uid="{EC3EB7FD-54C9-4BDB-AA6A-00DBE7761C70}"/>
    <cellStyle name="Input 2 2 5 9 2" xfId="4080" xr:uid="{6381EE7E-7557-44EC-B3EB-C4271A9A9E2D}"/>
    <cellStyle name="Input 2 2 5 9 3" xfId="4081" xr:uid="{065813B8-15BA-400E-AA2C-FF6BBFF07EA6}"/>
    <cellStyle name="Input 2 2 5 9 4" xfId="4082" xr:uid="{A3C27006-97E4-4D27-B9F7-817A43ED60A4}"/>
    <cellStyle name="Input 2 2 5 9 5" xfId="4083" xr:uid="{24C1FA62-F683-434C-830B-9F31813BE028}"/>
    <cellStyle name="Input 2 2 5 9 6" xfId="4084" xr:uid="{6F2841E1-ED82-40EA-B726-418656C3AA0E}"/>
    <cellStyle name="Input 2 2 5_Subsidy" xfId="4085" xr:uid="{D5E6E935-1764-4EDA-898C-9D2C40F1478B}"/>
    <cellStyle name="Input 2 2 6" xfId="4086" xr:uid="{BA0CCD33-E726-41FB-8040-D4F3D4AF0008}"/>
    <cellStyle name="Input 2 2 6 2" xfId="4087" xr:uid="{C535C9EE-4848-4BBC-A5F3-5DEAF19EEEDB}"/>
    <cellStyle name="Input 2 2 6 2 2" xfId="4088" xr:uid="{D90913A3-123D-49DB-A5C2-F6C9120212D3}"/>
    <cellStyle name="Input 2 2 6 2 2 2" xfId="4089" xr:uid="{00F5A1C8-08FA-4B54-B6BF-A9D3D2253693}"/>
    <cellStyle name="Input 2 2 6 2 2 3" xfId="4090" xr:uid="{8802D625-5F79-4A50-BFB4-81D7180B78FF}"/>
    <cellStyle name="Input 2 2 6 2 2 4" xfId="4091" xr:uid="{762406E8-2F3A-4599-B056-D6FF67369653}"/>
    <cellStyle name="Input 2 2 6 2 2 5" xfId="4092" xr:uid="{587424A5-53B4-4416-BC38-C5BB87737A5B}"/>
    <cellStyle name="Input 2 2 6 2 2 6" xfId="4093" xr:uid="{1D6E814B-FD55-4B55-A194-5240E1880D87}"/>
    <cellStyle name="Input 2 2 6 2 3" xfId="4094" xr:uid="{69F820FF-9085-4391-9267-80AC2B690284}"/>
    <cellStyle name="Input 2 2 6 2 3 2" xfId="4095" xr:uid="{6DC0F17E-B892-4D31-B585-E42B56FC8161}"/>
    <cellStyle name="Input 2 2 6 2 4" xfId="4096" xr:uid="{BF81C155-BA58-435C-AACF-1654989C8281}"/>
    <cellStyle name="Input 2 2 6 2 5" xfId="4097" xr:uid="{446E0484-72BE-40C9-9E05-A7F423F322B2}"/>
    <cellStyle name="Input 2 2 6 2 6" xfId="4098" xr:uid="{988D65AF-54D4-4E19-AFDA-974999871531}"/>
    <cellStyle name="Input 2 2 6 2 7" xfId="4099" xr:uid="{61300A26-AFE8-4016-B4C8-5F1327AD8B5A}"/>
    <cellStyle name="Input 2 2 6 3" xfId="4100" xr:uid="{62C625DD-C841-4D17-A0FF-51B15C94E43E}"/>
    <cellStyle name="Input 2 2 6 3 2" xfId="4101" xr:uid="{81A57F52-9F69-47F4-9032-10BF2F4EFD15}"/>
    <cellStyle name="Input 2 2 6 3 3" xfId="4102" xr:uid="{194A4E31-43F9-4ED3-852E-556FF8E58B7B}"/>
    <cellStyle name="Input 2 2 6 3 4" xfId="4103" xr:uid="{B4C69F75-C1F3-4AAD-B1BE-A2EBAB94C2F5}"/>
    <cellStyle name="Input 2 2 6 3 5" xfId="4104" xr:uid="{9E85533C-7136-4AE6-9925-8E338C7D7F74}"/>
    <cellStyle name="Input 2 2 6 3 6" xfId="4105" xr:uid="{EBD4BC59-3CDF-4332-9366-4F136CAAE156}"/>
    <cellStyle name="Input 2 2 6 4" xfId="4106" xr:uid="{62AB8E49-85BD-4558-B779-A29E081CBE87}"/>
    <cellStyle name="Input 2 2 6 4 2" xfId="4107" xr:uid="{FEFD9060-A266-44AB-A723-9FBD55B91BBD}"/>
    <cellStyle name="Input 2 2 6 5" xfId="4108" xr:uid="{BE4C9907-A313-45A5-9F87-E0F24CBCB763}"/>
    <cellStyle name="Input 2 2 6 6" xfId="4109" xr:uid="{670A76BA-5A27-43B1-86F7-86F4539B90F8}"/>
    <cellStyle name="Input 2 2 6 7" xfId="4110" xr:uid="{EEF487A7-5281-41CF-AE2F-BEB390691FBA}"/>
    <cellStyle name="Input 2 2 6 8" xfId="4111" xr:uid="{FFD1FFD6-F5C6-423A-BEBC-3D21028A819C}"/>
    <cellStyle name="Input 2 2 6_Subsidy" xfId="4112" xr:uid="{4E2870B4-D101-47E7-8DEC-E90CC0731330}"/>
    <cellStyle name="Input 2 2 7" xfId="4113" xr:uid="{FE6629D8-0BAA-4E00-9768-D7142CA9A1D4}"/>
    <cellStyle name="Input 2 2 7 2" xfId="4114" xr:uid="{5BBB2BD3-812A-4BF4-83F3-AA1E8A9FFDF2}"/>
    <cellStyle name="Input 2 2 7 2 2" xfId="4115" xr:uid="{F8C4F9EA-5588-4E36-8395-45C5739886B7}"/>
    <cellStyle name="Input 2 2 7 2 3" xfId="4116" xr:uid="{1E3C81CC-F1E7-4F70-9059-9D0F9ABED0B5}"/>
    <cellStyle name="Input 2 2 7 2 4" xfId="4117" xr:uid="{844E2FC3-ECDD-40A1-9111-11E87FCA5082}"/>
    <cellStyle name="Input 2 2 7 2 5" xfId="4118" xr:uid="{62D1B00D-2614-4610-B5E5-3F9C50F0F050}"/>
    <cellStyle name="Input 2 2 7 2 6" xfId="4119" xr:uid="{DAB00CD0-BBE1-476E-AA25-16D9CD8EDD57}"/>
    <cellStyle name="Input 2 2 7 3" xfId="4120" xr:uid="{6919DC70-D3B1-4480-A540-AC6B10DEAF12}"/>
    <cellStyle name="Input 2 2 7 3 2" xfId="4121" xr:uid="{CF9102BA-F755-497A-97EE-4EA1F8B0BEB4}"/>
    <cellStyle name="Input 2 2 7 4" xfId="4122" xr:uid="{23885EA4-BDEF-4723-9255-47066B7D3598}"/>
    <cellStyle name="Input 2 2 7 5" xfId="4123" xr:uid="{F32A36A3-CDE0-44B4-8334-9CECCCEB3534}"/>
    <cellStyle name="Input 2 2 7 6" xfId="4124" xr:uid="{C22133F0-405B-4C57-8323-7E6D71BB0427}"/>
    <cellStyle name="Input 2 2 7 7" xfId="4125" xr:uid="{A6F01FD2-A505-4FAA-BDAC-0F2106E5F16D}"/>
    <cellStyle name="Input 2 2 8" xfId="4126" xr:uid="{57F70E0C-243B-4F76-916C-411DFE884779}"/>
    <cellStyle name="Input 2 2 8 2" xfId="4127" xr:uid="{981A6206-6B1A-4BAB-A4BA-997BD4BD8FD7}"/>
    <cellStyle name="Input 2 2 8 2 2" xfId="4128" xr:uid="{21FDB2FD-F16A-4E4D-B239-3A1B265EEEDF}"/>
    <cellStyle name="Input 2 2 8 2 3" xfId="4129" xr:uid="{F68E2BE5-B4E5-4502-AC7B-2A99057F2119}"/>
    <cellStyle name="Input 2 2 8 2 4" xfId="4130" xr:uid="{138A6B6F-09BF-43E2-804A-BA9F9A7C734F}"/>
    <cellStyle name="Input 2 2 8 2 5" xfId="4131" xr:uid="{6E5A8A9C-6E6D-4B9C-B71C-7A1F28EECE14}"/>
    <cellStyle name="Input 2 2 8 2 6" xfId="4132" xr:uid="{9F9CE063-68A6-4239-BBAE-7B10D251877B}"/>
    <cellStyle name="Input 2 2 8 3" xfId="4133" xr:uid="{172D43B4-2984-4D4D-B75B-7ED7DC3B234A}"/>
    <cellStyle name="Input 2 2 8 3 2" xfId="4134" xr:uid="{C8F25751-44F1-41BA-9585-464AAEC946A1}"/>
    <cellStyle name="Input 2 2 8 4" xfId="4135" xr:uid="{AB43EF29-6ED4-4FFA-AA78-1A03BEC5946C}"/>
    <cellStyle name="Input 2 2 8 5" xfId="4136" xr:uid="{8FE8B579-222F-4AB3-83B9-1DF042EBDDD1}"/>
    <cellStyle name="Input 2 2 8 6" xfId="4137" xr:uid="{B5B098B6-B255-4D10-A3FC-27058D1C12CE}"/>
    <cellStyle name="Input 2 2 8 7" xfId="4138" xr:uid="{956483F3-CC98-4477-A267-61E87C59986E}"/>
    <cellStyle name="Input 2 2 9" xfId="4139" xr:uid="{122C74D8-0B42-4149-B606-8E2DC6B8924F}"/>
    <cellStyle name="Input 2 2 9 2" xfId="4140" xr:uid="{4C62E918-396C-40CA-9C5E-4F2828317E1E}"/>
    <cellStyle name="Input 2 2 9 2 2" xfId="4141" xr:uid="{B6C97BAE-DC29-42EF-BF27-75545CCC19B0}"/>
    <cellStyle name="Input 2 2 9 2 3" xfId="4142" xr:uid="{17EEF2F9-09A4-402F-9706-FE7176444A25}"/>
    <cellStyle name="Input 2 2 9 2 4" xfId="4143" xr:uid="{20B991EF-77D9-40F1-AC0F-A0BDEEADF983}"/>
    <cellStyle name="Input 2 2 9 2 5" xfId="4144" xr:uid="{5109C4A6-CB82-494C-8D89-4F4656A7DABA}"/>
    <cellStyle name="Input 2 2 9 2 6" xfId="4145" xr:uid="{5B924FEE-7C51-43B7-9D7A-32560A175A07}"/>
    <cellStyle name="Input 2 2 9 3" xfId="4146" xr:uid="{5C7F1A32-2BD3-4D2C-B76C-E65994267D27}"/>
    <cellStyle name="Input 2 2 9 3 2" xfId="4147" xr:uid="{53197799-8DAF-4EB8-929D-9534984D415D}"/>
    <cellStyle name="Input 2 2 9 4" xfId="4148" xr:uid="{B7D5F4F2-A7C8-46EA-B5E6-D58571EFF70A}"/>
    <cellStyle name="Input 2 2 9 5" xfId="4149" xr:uid="{DB371DA5-ECDF-4A24-AB70-82D32FD9BF7C}"/>
    <cellStyle name="Input 2 2 9 6" xfId="4150" xr:uid="{8BCA5D97-615D-4C9B-93E2-35134BA480EF}"/>
    <cellStyle name="Input 2 2 9 7" xfId="4151" xr:uid="{83C8A9E7-06A0-49C0-8614-91138B345E21}"/>
    <cellStyle name="Input 2 2_ST" xfId="4152" xr:uid="{582A7CE6-8376-40FD-A2DE-51F6EB3BFDD0}"/>
    <cellStyle name="Input 2 3" xfId="4153" xr:uid="{0FFBF269-030F-4EA6-8F3D-6FF4F5BD4265}"/>
    <cellStyle name="Input 2 3 10" xfId="4154" xr:uid="{3CA72F0C-C1EC-418A-BFCE-5EABC8965E22}"/>
    <cellStyle name="Input 2 3 10 2" xfId="4155" xr:uid="{75FC2CE1-8FFC-4470-B9F9-B3211CEB5CEB}"/>
    <cellStyle name="Input 2 3 11" xfId="4156" xr:uid="{B76D8CDF-C9DC-4AD9-9AD1-CC58458209C6}"/>
    <cellStyle name="Input 2 3 12" xfId="4157" xr:uid="{9E44AE5E-B7E3-4663-8D53-36F2B37ACBA5}"/>
    <cellStyle name="Input 2 3 13" xfId="4158" xr:uid="{E94D3496-972A-4312-B569-C734117878F5}"/>
    <cellStyle name="Input 2 3 14" xfId="4159" xr:uid="{483F7671-4876-4858-B7FC-0AE948E8432C}"/>
    <cellStyle name="Input 2 3 15" xfId="4160" xr:uid="{0A2AA44C-1974-4DD1-9989-4378660D8899}"/>
    <cellStyle name="Input 2 3 2" xfId="4161" xr:uid="{62BC4D55-5F1B-4267-8BB4-F64897836EFC}"/>
    <cellStyle name="Input 2 3 2 2" xfId="4162" xr:uid="{6EEC1E14-C1A4-4B17-BCDC-EC264B0C2F1A}"/>
    <cellStyle name="Input 2 3 2 2 2" xfId="4163" xr:uid="{BFF75B17-46D0-4D0E-810C-05356EF241A3}"/>
    <cellStyle name="Input 2 3 2 2 2 2" xfId="4164" xr:uid="{037D569E-826E-44B2-A7B5-13D61C7BA05F}"/>
    <cellStyle name="Input 2 3 2 2 2 3" xfId="4165" xr:uid="{D08641F0-4CAE-4A49-9070-4380817F0CEB}"/>
    <cellStyle name="Input 2 3 2 2 2 4" xfId="4166" xr:uid="{E44D6386-4B6B-4D1C-B0F6-3245DC50AAB2}"/>
    <cellStyle name="Input 2 3 2 2 2 5" xfId="4167" xr:uid="{552E41EE-84CA-49CC-A7AF-7C4164064049}"/>
    <cellStyle name="Input 2 3 2 2 2 6" xfId="4168" xr:uid="{42B90C09-863C-4EC5-9473-CE0312B0F73C}"/>
    <cellStyle name="Input 2 3 2 2 3" xfId="4169" xr:uid="{DD4D5787-F26B-44BD-A7D6-395617A08FAA}"/>
    <cellStyle name="Input 2 3 2 2 3 2" xfId="4170" xr:uid="{5C00C411-4DD5-4FE5-A30A-A963AE3762E1}"/>
    <cellStyle name="Input 2 3 2 2 4" xfId="4171" xr:uid="{CFC77CB1-3F80-469E-AE48-361B3938FB9A}"/>
    <cellStyle name="Input 2 3 2 2 5" xfId="4172" xr:uid="{F82CD555-A900-4E8E-9AD4-BC6D2EC3B83D}"/>
    <cellStyle name="Input 2 3 2 2 6" xfId="4173" xr:uid="{C1820508-104A-495F-A755-772F0963D850}"/>
    <cellStyle name="Input 2 3 2 2 7" xfId="4174" xr:uid="{53B2BCBB-C41A-4710-A10A-6292C6386E54}"/>
    <cellStyle name="Input 2 3 2 3" xfId="4175" xr:uid="{3D6944C4-5EDB-4FAE-AC02-FB5B2CC0BFC7}"/>
    <cellStyle name="Input 2 3 2 3 2" xfId="4176" xr:uid="{8B361B87-DCFA-463F-98B4-FDDB978D2F19}"/>
    <cellStyle name="Input 2 3 2 3 3" xfId="4177" xr:uid="{1A3240A9-58B3-4E00-9470-686EA7C7879C}"/>
    <cellStyle name="Input 2 3 2 3 4" xfId="4178" xr:uid="{A99C3CCB-A84E-4E31-914E-2BE253D739F5}"/>
    <cellStyle name="Input 2 3 2 3 5" xfId="4179" xr:uid="{10A00308-8DB3-4A93-8DF6-A1361B1C56B2}"/>
    <cellStyle name="Input 2 3 2 3 6" xfId="4180" xr:uid="{F38907E8-4142-414F-841A-3F2232CF45EF}"/>
    <cellStyle name="Input 2 3 2 4" xfId="4181" xr:uid="{68CDF9AB-525B-4CDB-A78E-C640F8C4EC1D}"/>
    <cellStyle name="Input 2 3 2 4 2" xfId="4182" xr:uid="{B8C9766E-14C0-4539-90C8-39844B8D53CA}"/>
    <cellStyle name="Input 2 3 2 5" xfId="4183" xr:uid="{F97B759F-40BA-4251-8759-B08FA805051D}"/>
    <cellStyle name="Input 2 3 2 6" xfId="4184" xr:uid="{0135DB8E-BBD5-46AA-8269-1B83432BB8B6}"/>
    <cellStyle name="Input 2 3 2 7" xfId="4185" xr:uid="{E4DE050C-B3B9-440C-9BD5-7FAEC23466B1}"/>
    <cellStyle name="Input 2 3 2 8" xfId="4186" xr:uid="{63C49128-620C-4631-8661-EEDEFCCBBA89}"/>
    <cellStyle name="Input 2 3 2_Subsidy" xfId="4187" xr:uid="{88E24E55-EEEA-49E0-8FB7-C7CA64E2EBB8}"/>
    <cellStyle name="Input 2 3 3" xfId="4188" xr:uid="{DEC56F04-7253-4267-90A1-3084B0AA0163}"/>
    <cellStyle name="Input 2 3 3 2" xfId="4189" xr:uid="{D020D6C6-FFDA-4095-A7B9-EBACB6DB3BEC}"/>
    <cellStyle name="Input 2 3 3 2 2" xfId="4190" xr:uid="{1BDDB32F-EF52-452B-860B-948A63A18CF0}"/>
    <cellStyle name="Input 2 3 3 2 3" xfId="4191" xr:uid="{DBE57CDC-6583-478A-B991-96781C6C582B}"/>
    <cellStyle name="Input 2 3 3 2 4" xfId="4192" xr:uid="{59E68525-A766-4EB1-BCE3-79B7A5BF14FB}"/>
    <cellStyle name="Input 2 3 3 2 5" xfId="4193" xr:uid="{90064E2A-688E-4250-9A79-D0A2E7E68B47}"/>
    <cellStyle name="Input 2 3 3 2 6" xfId="4194" xr:uid="{9A8E7901-792F-4F84-8389-93235B5DD4C4}"/>
    <cellStyle name="Input 2 3 3 3" xfId="4195" xr:uid="{D2F86D09-08D4-4994-B035-A24FFFE77332}"/>
    <cellStyle name="Input 2 3 3 3 2" xfId="4196" xr:uid="{150A3017-3594-4159-A3AB-CDF455CD450D}"/>
    <cellStyle name="Input 2 3 3 4" xfId="4197" xr:uid="{B9467682-D65A-4944-9536-A1C8EF86F176}"/>
    <cellStyle name="Input 2 3 3 5" xfId="4198" xr:uid="{0B4D95A0-3049-488D-9790-69CD4D82DEBA}"/>
    <cellStyle name="Input 2 3 3 6" xfId="4199" xr:uid="{506391F7-AE73-41CA-BF0C-995E6C9FDC7B}"/>
    <cellStyle name="Input 2 3 3 7" xfId="4200" xr:uid="{EFF5DED6-6028-4462-858C-DACA6B4E336C}"/>
    <cellStyle name="Input 2 3 4" xfId="4201" xr:uid="{CF39F26D-6106-424E-9340-862D5B006B3F}"/>
    <cellStyle name="Input 2 3 4 2" xfId="4202" xr:uid="{4628C202-F564-449E-96DF-37E8025CF0E0}"/>
    <cellStyle name="Input 2 3 4 2 2" xfId="4203" xr:uid="{6177EAEC-B6C0-4979-84E7-42B501A05640}"/>
    <cellStyle name="Input 2 3 4 2 3" xfId="4204" xr:uid="{E0E54487-666E-4212-8F9F-88FB67790182}"/>
    <cellStyle name="Input 2 3 4 2 4" xfId="4205" xr:uid="{9D87F8B2-6570-4EDC-8B5F-9D2E6D5B049F}"/>
    <cellStyle name="Input 2 3 4 2 5" xfId="4206" xr:uid="{129CEA21-34F0-4E33-B514-55607FBA4647}"/>
    <cellStyle name="Input 2 3 4 2 6" xfId="4207" xr:uid="{D1767E13-D372-49E6-BC67-F93FF0FDD168}"/>
    <cellStyle name="Input 2 3 4 3" xfId="4208" xr:uid="{82C1DF3D-3A21-4173-9ABA-DE9554550E9C}"/>
    <cellStyle name="Input 2 3 4 3 2" xfId="4209" xr:uid="{F8BDB22F-9AC9-48B4-8270-24D56D9CD16B}"/>
    <cellStyle name="Input 2 3 4 4" xfId="4210" xr:uid="{1503B425-0762-438E-90F7-8E69D5640EB4}"/>
    <cellStyle name="Input 2 3 4 5" xfId="4211" xr:uid="{359F4417-0A39-44CF-8CAC-4271B7B28B12}"/>
    <cellStyle name="Input 2 3 4 6" xfId="4212" xr:uid="{9D1D9564-BA86-44F9-B9D6-806FF57EB7FD}"/>
    <cellStyle name="Input 2 3 4 7" xfId="4213" xr:uid="{DB9F2B89-823F-406B-B5EC-2BAA0994703C}"/>
    <cellStyle name="Input 2 3 5" xfId="4214" xr:uid="{0F74D39A-87EC-4C05-ABAB-0A8159D48D46}"/>
    <cellStyle name="Input 2 3 5 2" xfId="4215" xr:uid="{17475841-4E65-47F9-9E8B-C54E8667028A}"/>
    <cellStyle name="Input 2 3 5 2 2" xfId="4216" xr:uid="{8176570D-DA9A-4F9C-9C37-A61D846F1B5E}"/>
    <cellStyle name="Input 2 3 5 2 3" xfId="4217" xr:uid="{D5DC9993-922B-4EB3-95B5-0B7DB6E1CB94}"/>
    <cellStyle name="Input 2 3 5 2 4" xfId="4218" xr:uid="{BD02C4A4-3D0F-4D7C-AAA8-19348CAB8CF0}"/>
    <cellStyle name="Input 2 3 5 2 5" xfId="4219" xr:uid="{EC35C928-A269-4276-9858-9CB6EA183D11}"/>
    <cellStyle name="Input 2 3 5 2 6" xfId="4220" xr:uid="{588E1DF2-992A-45D4-8799-852476F16DDC}"/>
    <cellStyle name="Input 2 3 5 3" xfId="4221" xr:uid="{F868B747-EFE2-4B33-A593-CCC1D54B28B2}"/>
    <cellStyle name="Input 2 3 5 3 2" xfId="4222" xr:uid="{9C9ED41B-5434-4FD7-B203-4751DEEE0A8D}"/>
    <cellStyle name="Input 2 3 5 4" xfId="4223" xr:uid="{DB776C5F-C724-4015-B2B6-85601DD00BBA}"/>
    <cellStyle name="Input 2 3 5 5" xfId="4224" xr:uid="{9D32D142-53A9-4C16-95A7-0D70279CCF32}"/>
    <cellStyle name="Input 2 3 5 6" xfId="4225" xr:uid="{28891FEB-F7BC-466F-AC93-417648DAB8A9}"/>
    <cellStyle name="Input 2 3 5 7" xfId="4226" xr:uid="{FC6FD3F4-83CB-4552-8F2B-D39A6AC4D0A6}"/>
    <cellStyle name="Input 2 3 6" xfId="4227" xr:uid="{8957B11A-AF00-44DD-8580-4484494E7A16}"/>
    <cellStyle name="Input 2 3 6 2" xfId="4228" xr:uid="{8C45989B-D894-4734-8871-7499C20F8443}"/>
    <cellStyle name="Input 2 3 6 2 2" xfId="4229" xr:uid="{C7E7AADC-B00F-48A6-B6E3-8258B3A3DE1C}"/>
    <cellStyle name="Input 2 3 6 2 3" xfId="4230" xr:uid="{3CBAB786-E6E8-46E6-96B4-5A61FEA7179A}"/>
    <cellStyle name="Input 2 3 6 2 4" xfId="4231" xr:uid="{7E41E408-E066-4077-A363-A5B2F2FA9C0A}"/>
    <cellStyle name="Input 2 3 6 2 5" xfId="4232" xr:uid="{29675E5E-5009-49AD-9CA2-1F69F66E382F}"/>
    <cellStyle name="Input 2 3 6 2 6" xfId="4233" xr:uid="{9B064706-48A1-4DCA-9A40-A5EDCFAC7084}"/>
    <cellStyle name="Input 2 3 6 3" xfId="4234" xr:uid="{B462D17F-4686-4CE2-AD97-54E7B3E8C97F}"/>
    <cellStyle name="Input 2 3 6 3 2" xfId="4235" xr:uid="{AAB93ACA-7219-4AFD-863E-89E2C424118F}"/>
    <cellStyle name="Input 2 3 6 4" xfId="4236" xr:uid="{D8348785-3703-4B34-8146-5A4C29E41541}"/>
    <cellStyle name="Input 2 3 6 5" xfId="4237" xr:uid="{FCDBC3F6-C641-4804-9F3A-BD66D50F8830}"/>
    <cellStyle name="Input 2 3 6 6" xfId="4238" xr:uid="{EF0CC83A-BCEC-4087-83C4-C08199F44C30}"/>
    <cellStyle name="Input 2 3 6 7" xfId="4239" xr:uid="{4D398701-0B1C-4160-B978-066C7794C0F2}"/>
    <cellStyle name="Input 2 3 7" xfId="4240" xr:uid="{D5BF6A67-E036-4727-8C1C-88D21D9FFEC9}"/>
    <cellStyle name="Input 2 3 7 2" xfId="4241" xr:uid="{CBE0C378-8DA4-4221-AE0B-67533FBD5580}"/>
    <cellStyle name="Input 2 3 7 2 2" xfId="4242" xr:uid="{4DF3C2EB-3AA5-4416-8F7D-D87D228A44E1}"/>
    <cellStyle name="Input 2 3 7 2 3" xfId="4243" xr:uid="{EF238360-D75F-44C7-986D-64D5ECB53069}"/>
    <cellStyle name="Input 2 3 7 2 4" xfId="4244" xr:uid="{8C83C8E2-BDBB-49EA-A70C-8E7FE36547FB}"/>
    <cellStyle name="Input 2 3 7 2 5" xfId="4245" xr:uid="{B88A9B67-F739-4613-BB05-B67941FDDADA}"/>
    <cellStyle name="Input 2 3 7 2 6" xfId="4246" xr:uid="{E7C38281-A676-4883-A657-BFA61E747682}"/>
    <cellStyle name="Input 2 3 7 3" xfId="4247" xr:uid="{03CAB1DA-A397-4E38-9624-12CD37BBD138}"/>
    <cellStyle name="Input 2 3 7 3 2" xfId="4248" xr:uid="{DA63C47D-3509-4290-8DFF-5143B868630B}"/>
    <cellStyle name="Input 2 3 7 4" xfId="4249" xr:uid="{BF731770-FF38-47D5-A6AD-B573494D2DC1}"/>
    <cellStyle name="Input 2 3 7 5" xfId="4250" xr:uid="{1048BD15-16B4-44A2-B2BA-B25B597DA5DF}"/>
    <cellStyle name="Input 2 3 7 6" xfId="4251" xr:uid="{E49A5049-2BC9-4D86-B63D-307645F4DDE6}"/>
    <cellStyle name="Input 2 3 7 7" xfId="4252" xr:uid="{5A9A1B6E-9468-4852-B0DA-DBDBF93CA46F}"/>
    <cellStyle name="Input 2 3 8" xfId="4253" xr:uid="{932AA7EE-BACB-4AB3-978F-5B8C4F163734}"/>
    <cellStyle name="Input 2 3 8 2" xfId="4254" xr:uid="{0237621C-67CA-4B6E-939B-2712DC76947B}"/>
    <cellStyle name="Input 2 3 8 2 2" xfId="4255" xr:uid="{E16BCE3D-871C-4686-BBB5-186363304BF1}"/>
    <cellStyle name="Input 2 3 8 2 3" xfId="4256" xr:uid="{9AA32D7D-A632-46B3-810A-323628A509BA}"/>
    <cellStyle name="Input 2 3 8 2 4" xfId="4257" xr:uid="{7BED2C52-F7C2-4258-8B6E-FC87A2CFD4D6}"/>
    <cellStyle name="Input 2 3 8 2 5" xfId="4258" xr:uid="{E1EC527F-44F5-4E6F-8A76-86BB72056922}"/>
    <cellStyle name="Input 2 3 8 2 6" xfId="4259" xr:uid="{4144B8F2-A199-4F91-B453-361720287CCF}"/>
    <cellStyle name="Input 2 3 8 3" xfId="4260" xr:uid="{EC6C26DF-5E71-459C-899F-9F8B0D320C4F}"/>
    <cellStyle name="Input 2 3 8 3 2" xfId="4261" xr:uid="{6C4BF1A2-03E9-44AC-8A59-57F29F5A2141}"/>
    <cellStyle name="Input 2 3 8 4" xfId="4262" xr:uid="{714106B3-0D9A-40C6-9D02-0E94772146A2}"/>
    <cellStyle name="Input 2 3 8 5" xfId="4263" xr:uid="{83CA6B22-BEE7-4E3D-A222-4C35D4D7C4C3}"/>
    <cellStyle name="Input 2 3 8 6" xfId="4264" xr:uid="{1D273C4D-C47D-4058-A4A0-938CD7EE33C2}"/>
    <cellStyle name="Input 2 3 8 7" xfId="4265" xr:uid="{2235A7FB-DE7E-43D5-BD94-1037F6ED4203}"/>
    <cellStyle name="Input 2 3 9" xfId="4266" xr:uid="{9F5125A7-7677-44CA-8666-8789923E3AFD}"/>
    <cellStyle name="Input 2 3 9 2" xfId="4267" xr:uid="{15882844-89A7-4DBF-9694-BB2DC2ABCF55}"/>
    <cellStyle name="Input 2 3 9 3" xfId="4268" xr:uid="{01B6FEDB-A9B7-4BF0-A5FF-1CEFF672A47E}"/>
    <cellStyle name="Input 2 3 9 4" xfId="4269" xr:uid="{448977FC-0321-43E1-89CE-093941A0373E}"/>
    <cellStyle name="Input 2 3 9 5" xfId="4270" xr:uid="{D79E17D9-824C-44A7-B9C9-205923090806}"/>
    <cellStyle name="Input 2 3 9 6" xfId="4271" xr:uid="{01B90D29-C029-49A2-ACB3-DD7FE375B8E2}"/>
    <cellStyle name="Input 2 3_Subsidy" xfId="4272" xr:uid="{6351D455-DD0B-427C-A974-25C5935DA105}"/>
    <cellStyle name="Input 2 4" xfId="4273" xr:uid="{E84AC3F9-3C24-4701-AFD8-7B12C3890747}"/>
    <cellStyle name="Input 2 4 10" xfId="4274" xr:uid="{7DCCE8FB-8D25-418D-833C-B2B308BC2391}"/>
    <cellStyle name="Input 2 4 10 2" xfId="4275" xr:uid="{91E3B03E-E8B7-4936-B4CD-EE9F041B98B5}"/>
    <cellStyle name="Input 2 4 11" xfId="4276" xr:uid="{C212160F-7BB4-4399-8B69-4211EB5D30E9}"/>
    <cellStyle name="Input 2 4 12" xfId="4277" xr:uid="{0EBFA8BD-DABC-484E-96E0-5A82EE3509C0}"/>
    <cellStyle name="Input 2 4 13" xfId="4278" xr:uid="{2A2C3580-148F-4476-A493-1C1A78288DAE}"/>
    <cellStyle name="Input 2 4 14" xfId="4279" xr:uid="{9D00D751-FDD3-4BD1-9ADE-34A4B15D8E10}"/>
    <cellStyle name="Input 2 4 2" xfId="4280" xr:uid="{F9D51514-19B6-48F5-BF94-44CA58BAAC83}"/>
    <cellStyle name="Input 2 4 2 2" xfId="4281" xr:uid="{87BE099C-7665-45EB-882A-A56444840C02}"/>
    <cellStyle name="Input 2 4 2 2 2" xfId="4282" xr:uid="{ADD80699-A6B0-44C8-9019-10C59D277A6B}"/>
    <cellStyle name="Input 2 4 2 2 2 2" xfId="4283" xr:uid="{39EF8B13-8E23-472F-9194-BD1519DA4322}"/>
    <cellStyle name="Input 2 4 2 2 2 3" xfId="4284" xr:uid="{9B1737C8-1871-4601-89EC-42409B341B09}"/>
    <cellStyle name="Input 2 4 2 2 2 4" xfId="4285" xr:uid="{FFC609AA-97EC-47DF-A8A8-29816C03E5ED}"/>
    <cellStyle name="Input 2 4 2 2 2 5" xfId="4286" xr:uid="{A7087E0F-2031-43AE-9218-E21BF93AF6E8}"/>
    <cellStyle name="Input 2 4 2 2 2 6" xfId="4287" xr:uid="{85B68E00-5A8E-484E-8103-E50590AE55EC}"/>
    <cellStyle name="Input 2 4 2 2 3" xfId="4288" xr:uid="{B05D9FA1-46FE-4263-BD5B-1B1A5CDCC99E}"/>
    <cellStyle name="Input 2 4 2 2 3 2" xfId="4289" xr:uid="{8A528906-C3FF-4109-A721-ED155FC090AF}"/>
    <cellStyle name="Input 2 4 2 2 4" xfId="4290" xr:uid="{D1A18E74-15A6-45B7-AC79-C557E38C3019}"/>
    <cellStyle name="Input 2 4 2 2 5" xfId="4291" xr:uid="{9FF37DF1-F288-4239-A80E-00701C2AF950}"/>
    <cellStyle name="Input 2 4 2 2 6" xfId="4292" xr:uid="{7E0ED731-A709-4A2F-AE92-52EEA0C2A754}"/>
    <cellStyle name="Input 2 4 2 2 7" xfId="4293" xr:uid="{CB82C576-77F0-4DE8-996D-C4BD6C89D1C6}"/>
    <cellStyle name="Input 2 4 2 3" xfId="4294" xr:uid="{EC00BFDD-5C8D-405C-8025-3BAFDADFB9CD}"/>
    <cellStyle name="Input 2 4 2 3 2" xfId="4295" xr:uid="{5DBA9FB7-1437-43E3-8BD6-5B832D2EB86B}"/>
    <cellStyle name="Input 2 4 2 3 3" xfId="4296" xr:uid="{3FF343BE-30E7-4D89-A877-EBF4079FB059}"/>
    <cellStyle name="Input 2 4 2 3 4" xfId="4297" xr:uid="{FC9C7796-2D9D-4714-BB3C-8CCB2B3761FA}"/>
    <cellStyle name="Input 2 4 2 3 5" xfId="4298" xr:uid="{CFA10EB8-0E2B-4DC0-81A7-FE9643218C28}"/>
    <cellStyle name="Input 2 4 2 3 6" xfId="4299" xr:uid="{D55F10CE-4E1E-4733-87BE-BE2D1320E642}"/>
    <cellStyle name="Input 2 4 2 4" xfId="4300" xr:uid="{8A747FEF-706F-4DA2-8FC1-1B2823A16C81}"/>
    <cellStyle name="Input 2 4 2 4 2" xfId="4301" xr:uid="{D78C4948-E5E8-4398-A0A8-F251B9E294DC}"/>
    <cellStyle name="Input 2 4 2 5" xfId="4302" xr:uid="{5B3B43BE-A1DD-4325-8E7F-1D771CC1A282}"/>
    <cellStyle name="Input 2 4 2 6" xfId="4303" xr:uid="{58D760C5-7732-459E-AEE7-51F159E4E962}"/>
    <cellStyle name="Input 2 4 2 7" xfId="4304" xr:uid="{05FDC30F-97B6-4E47-BCC2-7EC39C3F937B}"/>
    <cellStyle name="Input 2 4 2 8" xfId="4305" xr:uid="{28914014-4307-4758-A0A1-8AE029BFB9E1}"/>
    <cellStyle name="Input 2 4 2_Subsidy" xfId="4306" xr:uid="{2DF4378F-821D-4676-9B5B-ABC21EC53A09}"/>
    <cellStyle name="Input 2 4 3" xfId="4307" xr:uid="{DFAB95CA-FE1B-4C1C-9FF2-9990B24B12C3}"/>
    <cellStyle name="Input 2 4 3 2" xfId="4308" xr:uid="{D8051194-3B1B-42A7-80C1-55D0B9E845EC}"/>
    <cellStyle name="Input 2 4 3 2 2" xfId="4309" xr:uid="{33C8382D-5895-4C1D-8C87-3D493D9492CA}"/>
    <cellStyle name="Input 2 4 3 2 3" xfId="4310" xr:uid="{0BFD02DB-9F65-4A4E-8B95-D33B2AE9466E}"/>
    <cellStyle name="Input 2 4 3 2 4" xfId="4311" xr:uid="{A830F781-1EC5-4945-AB23-CD632716394D}"/>
    <cellStyle name="Input 2 4 3 2 5" xfId="4312" xr:uid="{3F0D621F-13BA-4F7B-BEE6-E8415D0F58A9}"/>
    <cellStyle name="Input 2 4 3 2 6" xfId="4313" xr:uid="{E009EDEE-A435-4DB2-89B5-7E71CEDD79C1}"/>
    <cellStyle name="Input 2 4 3 3" xfId="4314" xr:uid="{DD104AB7-41BB-4F2E-9194-13636F48B969}"/>
    <cellStyle name="Input 2 4 3 3 2" xfId="4315" xr:uid="{E0FBB3BB-39F5-41D7-95FB-BDC1C9190165}"/>
    <cellStyle name="Input 2 4 3 4" xfId="4316" xr:uid="{C0450F55-0222-4AFA-8714-8526578CF500}"/>
    <cellStyle name="Input 2 4 3 5" xfId="4317" xr:uid="{721B20EC-602A-4049-B658-216116E4D839}"/>
    <cellStyle name="Input 2 4 3 6" xfId="4318" xr:uid="{6FA03963-F3ED-49D8-9CA1-0B6D31F4327B}"/>
    <cellStyle name="Input 2 4 3 7" xfId="4319" xr:uid="{9CEDAD4B-DB46-4359-986E-48E03EECBADA}"/>
    <cellStyle name="Input 2 4 4" xfId="4320" xr:uid="{A07E30B1-D29C-4271-820B-26607889C35C}"/>
    <cellStyle name="Input 2 4 4 2" xfId="4321" xr:uid="{8CEBC8FC-8CE0-45CC-8F22-8E5FDD01894D}"/>
    <cellStyle name="Input 2 4 4 2 2" xfId="4322" xr:uid="{388B621D-045E-4180-89FC-DE525A244643}"/>
    <cellStyle name="Input 2 4 4 2 3" xfId="4323" xr:uid="{8C639BC2-942D-42D5-BFFA-7CF2C4194412}"/>
    <cellStyle name="Input 2 4 4 2 4" xfId="4324" xr:uid="{41A62034-1A96-453D-B2BE-C107244D19C1}"/>
    <cellStyle name="Input 2 4 4 2 5" xfId="4325" xr:uid="{0A66DBDF-3596-42B3-98C5-604B9667963E}"/>
    <cellStyle name="Input 2 4 4 2 6" xfId="4326" xr:uid="{E4EBF16B-B245-413E-A972-74D6EA431695}"/>
    <cellStyle name="Input 2 4 4 3" xfId="4327" xr:uid="{D73FB24D-8482-4AB9-857A-3FE53D96E4C9}"/>
    <cellStyle name="Input 2 4 4 3 2" xfId="4328" xr:uid="{F1F7F298-5684-45EF-AF1D-E902796617EF}"/>
    <cellStyle name="Input 2 4 4 4" xfId="4329" xr:uid="{D3293D7D-82D2-4263-BCAC-C09CD6F9DE09}"/>
    <cellStyle name="Input 2 4 4 5" xfId="4330" xr:uid="{797535C0-C241-43B3-A3C9-F5B436757A0B}"/>
    <cellStyle name="Input 2 4 4 6" xfId="4331" xr:uid="{4B185A00-C96A-4991-ADB7-DFEA289B8818}"/>
    <cellStyle name="Input 2 4 4 7" xfId="4332" xr:uid="{C9A6E8C5-35D4-45DD-916B-885AF3A3BD1B}"/>
    <cellStyle name="Input 2 4 5" xfId="4333" xr:uid="{53B32EBA-A1F3-457D-8E77-ED0BB0896DE1}"/>
    <cellStyle name="Input 2 4 5 2" xfId="4334" xr:uid="{2132DF7A-9C5D-401A-8E32-7BBB94CB91B2}"/>
    <cellStyle name="Input 2 4 5 2 2" xfId="4335" xr:uid="{E43DF6E2-47FA-4928-9036-E4BD89BD40AC}"/>
    <cellStyle name="Input 2 4 5 2 3" xfId="4336" xr:uid="{EA939B99-C99F-4692-B6AB-3260FDE87E80}"/>
    <cellStyle name="Input 2 4 5 2 4" xfId="4337" xr:uid="{8225CCCA-CF78-4F87-B631-0E4F839EF908}"/>
    <cellStyle name="Input 2 4 5 2 5" xfId="4338" xr:uid="{74C99DE8-7120-4D7D-B6E9-3DED14B64A3B}"/>
    <cellStyle name="Input 2 4 5 2 6" xfId="4339" xr:uid="{6EBD01D9-D52D-4B30-B2E9-B6CD85A3B0AB}"/>
    <cellStyle name="Input 2 4 5 3" xfId="4340" xr:uid="{404A4E7A-283B-43BF-A566-C42BC7EEBE5A}"/>
    <cellStyle name="Input 2 4 5 3 2" xfId="4341" xr:uid="{6356D121-AA4E-4EEA-8778-755C680DCB0C}"/>
    <cellStyle name="Input 2 4 5 4" xfId="4342" xr:uid="{B652E9D5-BF54-4C52-BDA7-AF1F4D656A9D}"/>
    <cellStyle name="Input 2 4 5 5" xfId="4343" xr:uid="{49A9A1BC-7FB3-4CDC-9F7F-58C61BBB7DD6}"/>
    <cellStyle name="Input 2 4 5 6" xfId="4344" xr:uid="{48A797EC-254D-42AF-A92E-56681F0D2089}"/>
    <cellStyle name="Input 2 4 5 7" xfId="4345" xr:uid="{7220D8B2-A922-4D40-B422-22991EDAFED0}"/>
    <cellStyle name="Input 2 4 6" xfId="4346" xr:uid="{F882305E-729F-4ED3-AA3F-676B2BEF996D}"/>
    <cellStyle name="Input 2 4 6 2" xfId="4347" xr:uid="{CF18FBDD-C908-4790-AF1F-9BF363D5D5D5}"/>
    <cellStyle name="Input 2 4 6 2 2" xfId="4348" xr:uid="{0C7BCB2E-5E78-4B78-A351-4ED3DC5FF4CC}"/>
    <cellStyle name="Input 2 4 6 2 3" xfId="4349" xr:uid="{E4500097-BFE6-4E1D-91BD-3D86811C49E5}"/>
    <cellStyle name="Input 2 4 6 2 4" xfId="4350" xr:uid="{F0E0D1C2-4393-455C-BF4F-81104574CADF}"/>
    <cellStyle name="Input 2 4 6 2 5" xfId="4351" xr:uid="{289808E6-6320-4AED-85E6-D0D4DC7BA4C6}"/>
    <cellStyle name="Input 2 4 6 2 6" xfId="4352" xr:uid="{066B859A-6F69-40D6-82CD-6D33494B90A0}"/>
    <cellStyle name="Input 2 4 6 3" xfId="4353" xr:uid="{81BB6AF1-CC6D-47F8-909E-6671F2113DC7}"/>
    <cellStyle name="Input 2 4 6 3 2" xfId="4354" xr:uid="{26E9BCE1-944D-4D7E-B853-17739A0A9761}"/>
    <cellStyle name="Input 2 4 6 4" xfId="4355" xr:uid="{02D173E3-8681-4FD1-99A6-95759456D4EF}"/>
    <cellStyle name="Input 2 4 6 5" xfId="4356" xr:uid="{F4D8189B-CE98-4457-94F5-1E256AB50352}"/>
    <cellStyle name="Input 2 4 6 6" xfId="4357" xr:uid="{FE6EC2F0-001A-4F48-8C3F-E3C663A50FB9}"/>
    <cellStyle name="Input 2 4 6 7" xfId="4358" xr:uid="{12ADBAB4-8F56-4617-8595-35CC1907EAD6}"/>
    <cellStyle name="Input 2 4 7" xfId="4359" xr:uid="{6B6C5B04-834F-4DB0-A2E7-59A28BAC01DC}"/>
    <cellStyle name="Input 2 4 7 2" xfId="4360" xr:uid="{711E01D2-7EF8-41BC-A377-76746A70865D}"/>
    <cellStyle name="Input 2 4 7 2 2" xfId="4361" xr:uid="{EF25492B-5A28-44F4-B52D-FF8475E5B526}"/>
    <cellStyle name="Input 2 4 7 2 3" xfId="4362" xr:uid="{706D35DD-FA7C-4A7F-B8F4-8F5FFB4A699C}"/>
    <cellStyle name="Input 2 4 7 2 4" xfId="4363" xr:uid="{46055D69-7215-4373-AB1B-877375C5C54C}"/>
    <cellStyle name="Input 2 4 7 2 5" xfId="4364" xr:uid="{056DBBEB-8328-41CD-8664-1BB997E5887B}"/>
    <cellStyle name="Input 2 4 7 2 6" xfId="4365" xr:uid="{D773F3FB-8426-4C2E-9037-1459B96A2C9F}"/>
    <cellStyle name="Input 2 4 7 3" xfId="4366" xr:uid="{53127A2C-6844-452B-BAAB-7CC8F89E5E6D}"/>
    <cellStyle name="Input 2 4 7 3 2" xfId="4367" xr:uid="{ED940E67-10F3-4F00-AC34-F4353FD359D9}"/>
    <cellStyle name="Input 2 4 7 4" xfId="4368" xr:uid="{CF798BE1-4B3F-4F0D-9825-D226EAD51B32}"/>
    <cellStyle name="Input 2 4 7 5" xfId="4369" xr:uid="{95806E8C-85C2-4A69-9FD5-E4CDD2421468}"/>
    <cellStyle name="Input 2 4 7 6" xfId="4370" xr:uid="{79D63122-5AEE-4422-A0DC-58AC8D2802F5}"/>
    <cellStyle name="Input 2 4 7 7" xfId="4371" xr:uid="{4EE99AC0-571F-4C5C-B8B7-6A983CF5D961}"/>
    <cellStyle name="Input 2 4 8" xfId="4372" xr:uid="{6FF4ABDD-681C-4282-AA53-87825FA4F021}"/>
    <cellStyle name="Input 2 4 8 2" xfId="4373" xr:uid="{09A9D2A0-8FC9-4579-B2A2-D9109D8B4C29}"/>
    <cellStyle name="Input 2 4 8 2 2" xfId="4374" xr:uid="{DD502DFE-FC2E-4F61-B763-AED45D5352A3}"/>
    <cellStyle name="Input 2 4 8 2 3" xfId="4375" xr:uid="{188AB271-0824-47B4-B477-BD07A609CE2D}"/>
    <cellStyle name="Input 2 4 8 2 4" xfId="4376" xr:uid="{6FEC12E7-2FFD-4CB0-9826-9F0BEA82FF94}"/>
    <cellStyle name="Input 2 4 8 2 5" xfId="4377" xr:uid="{84858450-A754-4028-A656-05E45681E233}"/>
    <cellStyle name="Input 2 4 8 2 6" xfId="4378" xr:uid="{596ED8C3-D67F-42B3-A4DE-BAFABE7D3819}"/>
    <cellStyle name="Input 2 4 8 3" xfId="4379" xr:uid="{C036E767-98E0-4885-AAD8-519659ED32F6}"/>
    <cellStyle name="Input 2 4 8 3 2" xfId="4380" xr:uid="{0A6E6FBE-3984-4B3C-9585-18BD7169C2E6}"/>
    <cellStyle name="Input 2 4 8 4" xfId="4381" xr:uid="{1B1B6499-F5E6-491C-B118-018830FD9F6B}"/>
    <cellStyle name="Input 2 4 8 5" xfId="4382" xr:uid="{00F677C2-9093-4BD3-A589-3AC45E01B302}"/>
    <cellStyle name="Input 2 4 8 6" xfId="4383" xr:uid="{1FC32511-730B-45E3-9B74-5BBE39EECA4E}"/>
    <cellStyle name="Input 2 4 8 7" xfId="4384" xr:uid="{A9CA1320-1012-4B7A-85C8-D9F66F82A60A}"/>
    <cellStyle name="Input 2 4 9" xfId="4385" xr:uid="{54006679-3218-4367-A0D8-335DD7B96427}"/>
    <cellStyle name="Input 2 4 9 2" xfId="4386" xr:uid="{1D2E7BAF-8445-43A3-BA0A-945C4D53F381}"/>
    <cellStyle name="Input 2 4 9 3" xfId="4387" xr:uid="{EC2925E7-7333-4921-82DA-9FAB5C24B426}"/>
    <cellStyle name="Input 2 4 9 4" xfId="4388" xr:uid="{04C5979C-6DA5-44DC-B532-8F008ADD6016}"/>
    <cellStyle name="Input 2 4 9 5" xfId="4389" xr:uid="{8C148BB6-4E10-4544-AA33-CC9963D92FE2}"/>
    <cellStyle name="Input 2 4 9 6" xfId="4390" xr:uid="{7A378D85-39D2-495F-8C71-9B1881F7FCA4}"/>
    <cellStyle name="Input 2 4_Subsidy" xfId="4391" xr:uid="{396B714D-A953-4FF1-87BA-5DCF718541BA}"/>
    <cellStyle name="Input 2 5" xfId="4392" xr:uid="{0D34B82A-E1D6-4883-9090-E7463CD2F426}"/>
    <cellStyle name="Input 2 5 10" xfId="4393" xr:uid="{7DD514A1-1956-4302-A074-398EE736FA39}"/>
    <cellStyle name="Input 2 5 10 2" xfId="4394" xr:uid="{BF69C97C-3244-4509-B169-66A0A5CE57E3}"/>
    <cellStyle name="Input 2 5 11" xfId="4395" xr:uid="{D73D4142-5AAE-4BCD-AE59-C5773E9523C3}"/>
    <cellStyle name="Input 2 5 12" xfId="4396" xr:uid="{587C9ABA-1F95-4951-9854-E2C9279146B6}"/>
    <cellStyle name="Input 2 5 13" xfId="4397" xr:uid="{A166B400-32EA-4960-A760-5A5BA33E4130}"/>
    <cellStyle name="Input 2 5 14" xfId="4398" xr:uid="{B87650F8-4B13-492C-8A62-DC9A083C7534}"/>
    <cellStyle name="Input 2 5 2" xfId="4399" xr:uid="{8731A97D-0B33-4E0D-915B-6B0D3F0BE4C9}"/>
    <cellStyle name="Input 2 5 2 2" xfId="4400" xr:uid="{0383C194-7630-427D-9698-78B67E830256}"/>
    <cellStyle name="Input 2 5 2 2 2" xfId="4401" xr:uid="{DC9DFBE6-4FA0-4368-92A5-9DE27C62CA80}"/>
    <cellStyle name="Input 2 5 2 2 2 2" xfId="4402" xr:uid="{1A00350E-D2F7-44F3-A9C5-05D26A1780CB}"/>
    <cellStyle name="Input 2 5 2 2 2 3" xfId="4403" xr:uid="{C3BABE95-28FD-43AC-860E-10084C9FE7DD}"/>
    <cellStyle name="Input 2 5 2 2 2 4" xfId="4404" xr:uid="{8F5DE7EA-344C-43B9-B143-1B42BB2DBB0F}"/>
    <cellStyle name="Input 2 5 2 2 2 5" xfId="4405" xr:uid="{A7D32593-1A12-4F92-8FAD-5FD7A1EF0ECC}"/>
    <cellStyle name="Input 2 5 2 2 2 6" xfId="4406" xr:uid="{9052D1D7-A7B8-48D1-8170-6CD62FD8E242}"/>
    <cellStyle name="Input 2 5 2 2 3" xfId="4407" xr:uid="{2B77AAF7-273F-412E-ADD5-A5B986665BAA}"/>
    <cellStyle name="Input 2 5 2 2 3 2" xfId="4408" xr:uid="{D058F272-4FBA-4399-9480-74BE45EBF4FE}"/>
    <cellStyle name="Input 2 5 2 2 4" xfId="4409" xr:uid="{B35E544E-A161-4BAE-B903-3549B796EC50}"/>
    <cellStyle name="Input 2 5 2 2 5" xfId="4410" xr:uid="{93102863-11C1-4C27-B805-17FCBC5DE01F}"/>
    <cellStyle name="Input 2 5 2 2 6" xfId="4411" xr:uid="{5703E9BC-75D3-47BE-9EC8-579AB3C3E17A}"/>
    <cellStyle name="Input 2 5 2 2 7" xfId="4412" xr:uid="{88447FF5-6961-4FD9-AB0C-E22E2D84DE32}"/>
    <cellStyle name="Input 2 5 2 3" xfId="4413" xr:uid="{97811B3A-6AC9-450B-891F-65B041C915EA}"/>
    <cellStyle name="Input 2 5 2 3 2" xfId="4414" xr:uid="{59B8909B-64B8-49B9-945B-911AE95EC834}"/>
    <cellStyle name="Input 2 5 2 3 3" xfId="4415" xr:uid="{B448E84B-8543-4322-A342-D16862566A1E}"/>
    <cellStyle name="Input 2 5 2 3 4" xfId="4416" xr:uid="{D7513DDE-7C97-46AE-9779-29D7E6423137}"/>
    <cellStyle name="Input 2 5 2 3 5" xfId="4417" xr:uid="{33E59812-B076-44CF-AB5E-78B472386E7E}"/>
    <cellStyle name="Input 2 5 2 3 6" xfId="4418" xr:uid="{D7B2B21F-60B5-4D14-BF1D-6F3AB8E9E6D4}"/>
    <cellStyle name="Input 2 5 2 4" xfId="4419" xr:uid="{C0B3E126-5D82-426A-A875-ACE8580CDA17}"/>
    <cellStyle name="Input 2 5 2 4 2" xfId="4420" xr:uid="{2B614328-5396-4E8E-9926-CF8EF164621E}"/>
    <cellStyle name="Input 2 5 2 5" xfId="4421" xr:uid="{09EBF4AE-27D7-4C83-97FB-36B2E7235BA7}"/>
    <cellStyle name="Input 2 5 2 6" xfId="4422" xr:uid="{50D8AFA9-087E-4230-ADB0-56FE79D2DB59}"/>
    <cellStyle name="Input 2 5 2 7" xfId="4423" xr:uid="{8F151AAC-CEA6-4E9F-8C4A-7312421F4509}"/>
    <cellStyle name="Input 2 5 2 8" xfId="4424" xr:uid="{D0DC0CAA-7B9D-4CF4-BEFC-F2C0B0DEAD62}"/>
    <cellStyle name="Input 2 5 2_Subsidy" xfId="4425" xr:uid="{981FE72D-C169-4256-BD34-24214F18BCC8}"/>
    <cellStyle name="Input 2 5 3" xfId="4426" xr:uid="{B9AB491F-EF2A-4FE3-B323-13A2F5C80257}"/>
    <cellStyle name="Input 2 5 3 2" xfId="4427" xr:uid="{DAA84F6C-30D0-48C6-B400-74898676A2AA}"/>
    <cellStyle name="Input 2 5 3 2 2" xfId="4428" xr:uid="{8E8F69DF-CE8A-4D38-B393-D6BE1938132E}"/>
    <cellStyle name="Input 2 5 3 2 3" xfId="4429" xr:uid="{8C531127-9D5F-4D03-978A-14C60927417F}"/>
    <cellStyle name="Input 2 5 3 2 4" xfId="4430" xr:uid="{55B7742D-180C-4CC4-B33F-D26E1650C6BE}"/>
    <cellStyle name="Input 2 5 3 2 5" xfId="4431" xr:uid="{9376ECE2-44CC-4A81-BB99-096567FA7C35}"/>
    <cellStyle name="Input 2 5 3 2 6" xfId="4432" xr:uid="{EDA07E7F-2B92-4A93-9DBD-8234EA7AB504}"/>
    <cellStyle name="Input 2 5 3 3" xfId="4433" xr:uid="{2E78573E-89BB-48D9-9FBC-09E604C98016}"/>
    <cellStyle name="Input 2 5 3 3 2" xfId="4434" xr:uid="{D0273BE2-7BAB-4BFD-9371-733E18989A20}"/>
    <cellStyle name="Input 2 5 3 4" xfId="4435" xr:uid="{32381211-780C-42BF-BF1A-BC41507B37A5}"/>
    <cellStyle name="Input 2 5 3 5" xfId="4436" xr:uid="{1E862BFE-E359-4DBA-A3BE-DEFC19A38184}"/>
    <cellStyle name="Input 2 5 3 6" xfId="4437" xr:uid="{A4925333-B1F7-40A6-B0AD-20CFCFFFC154}"/>
    <cellStyle name="Input 2 5 3 7" xfId="4438" xr:uid="{D7289584-45D6-4B5A-8127-69FD179F645B}"/>
    <cellStyle name="Input 2 5 4" xfId="4439" xr:uid="{F711BEC2-B92D-4B76-A929-E1E0E0B94254}"/>
    <cellStyle name="Input 2 5 4 2" xfId="4440" xr:uid="{BF99511B-E55F-4AA8-8C83-49F190728401}"/>
    <cellStyle name="Input 2 5 4 2 2" xfId="4441" xr:uid="{17535D19-A301-44A6-8231-B89D6C949C9F}"/>
    <cellStyle name="Input 2 5 4 2 3" xfId="4442" xr:uid="{F8A71FD5-3077-4A3C-B7CB-7B56C8CCCFD5}"/>
    <cellStyle name="Input 2 5 4 2 4" xfId="4443" xr:uid="{2EA95D8D-13D9-48EE-831D-4A9183C175E7}"/>
    <cellStyle name="Input 2 5 4 2 5" xfId="4444" xr:uid="{E4207594-8FD9-4DA4-B02C-3DCC0B8C71D4}"/>
    <cellStyle name="Input 2 5 4 2 6" xfId="4445" xr:uid="{D58B0B7A-F75A-430B-A269-309ED6651EAA}"/>
    <cellStyle name="Input 2 5 4 3" xfId="4446" xr:uid="{BFD8E7FA-DA63-4011-8B6A-7455E4B7D541}"/>
    <cellStyle name="Input 2 5 4 3 2" xfId="4447" xr:uid="{46954243-D4F4-4C6F-9FA5-029E030EC71D}"/>
    <cellStyle name="Input 2 5 4 4" xfId="4448" xr:uid="{8EAB8E69-7046-4A9B-982F-A9F16E077864}"/>
    <cellStyle name="Input 2 5 4 5" xfId="4449" xr:uid="{8BC070D4-63FF-44B5-8D36-18E182E22E7B}"/>
    <cellStyle name="Input 2 5 4 6" xfId="4450" xr:uid="{5EE4865E-8B68-4361-9981-9842A677ADE8}"/>
    <cellStyle name="Input 2 5 4 7" xfId="4451" xr:uid="{B294F4E1-2B62-4212-BA92-274B1229476F}"/>
    <cellStyle name="Input 2 5 5" xfId="4452" xr:uid="{39CA945B-F210-4CAC-B95D-C4FE484F6C3B}"/>
    <cellStyle name="Input 2 5 5 2" xfId="4453" xr:uid="{9294DD53-4202-450A-AC30-F9D69B83294B}"/>
    <cellStyle name="Input 2 5 5 2 2" xfId="4454" xr:uid="{91A699EE-13F3-4591-BAF6-A6076431C07D}"/>
    <cellStyle name="Input 2 5 5 2 3" xfId="4455" xr:uid="{DBDD2CEE-08C9-45B3-82BF-6FC26868F087}"/>
    <cellStyle name="Input 2 5 5 2 4" xfId="4456" xr:uid="{01CE5EED-6D04-4BD5-965F-718DEE47E2E8}"/>
    <cellStyle name="Input 2 5 5 2 5" xfId="4457" xr:uid="{CD70E8BC-00AF-48A4-9C0C-0A413EE41874}"/>
    <cellStyle name="Input 2 5 5 2 6" xfId="4458" xr:uid="{1A131DCF-46AC-4690-BFAC-945C8E105246}"/>
    <cellStyle name="Input 2 5 5 3" xfId="4459" xr:uid="{99A8CBA2-1D07-43CF-A962-4F31265ECAA2}"/>
    <cellStyle name="Input 2 5 5 3 2" xfId="4460" xr:uid="{A121E086-B4CB-4E2E-8021-FB3E0A74A3EF}"/>
    <cellStyle name="Input 2 5 5 4" xfId="4461" xr:uid="{045D44D6-5491-48AF-98C2-C6BD3E803696}"/>
    <cellStyle name="Input 2 5 5 5" xfId="4462" xr:uid="{AD2EAF20-49D6-45A9-BC46-B5E96ABCF934}"/>
    <cellStyle name="Input 2 5 5 6" xfId="4463" xr:uid="{F8945DA5-7787-44B0-B8CF-261574331510}"/>
    <cellStyle name="Input 2 5 5 7" xfId="4464" xr:uid="{0D505B3A-F04B-415F-927F-63C8061069B3}"/>
    <cellStyle name="Input 2 5 6" xfId="4465" xr:uid="{326D9ED7-9F27-462C-8EAE-4875E72B3F98}"/>
    <cellStyle name="Input 2 5 6 2" xfId="4466" xr:uid="{AE1FA0C0-F586-45B2-B8BD-339E397F6439}"/>
    <cellStyle name="Input 2 5 6 2 2" xfId="4467" xr:uid="{5774D79D-F7DB-4C51-A919-F9FD90FE2B98}"/>
    <cellStyle name="Input 2 5 6 2 3" xfId="4468" xr:uid="{FCD274E5-90D8-43BF-8B91-C0819DEF75A2}"/>
    <cellStyle name="Input 2 5 6 2 4" xfId="4469" xr:uid="{3D99F1C6-EDE8-4E63-88C9-B918B828995D}"/>
    <cellStyle name="Input 2 5 6 2 5" xfId="4470" xr:uid="{07A16096-FF75-4147-8343-48D5BDC62492}"/>
    <cellStyle name="Input 2 5 6 2 6" xfId="4471" xr:uid="{24BC4024-5422-4B60-B2AF-063DBAA4D53E}"/>
    <cellStyle name="Input 2 5 6 3" xfId="4472" xr:uid="{A14DDA73-B724-4685-ABCA-7CF8285EDE63}"/>
    <cellStyle name="Input 2 5 6 3 2" xfId="4473" xr:uid="{2086D463-55E1-408E-9F7C-738F014E7EA5}"/>
    <cellStyle name="Input 2 5 6 4" xfId="4474" xr:uid="{41BC7F23-4FB7-4881-8D6D-59B73D06B3C1}"/>
    <cellStyle name="Input 2 5 6 5" xfId="4475" xr:uid="{FB0AF8CA-BC9C-461C-9150-E6C80CA8D156}"/>
    <cellStyle name="Input 2 5 6 6" xfId="4476" xr:uid="{195B750F-DA83-453A-A694-701D66FDB8F3}"/>
    <cellStyle name="Input 2 5 6 7" xfId="4477" xr:uid="{34D85B94-BA80-4BF2-A9DC-BB33BC804E98}"/>
    <cellStyle name="Input 2 5 7" xfId="4478" xr:uid="{5C496205-DFB2-42E8-8734-6E7009735C25}"/>
    <cellStyle name="Input 2 5 7 2" xfId="4479" xr:uid="{50363D01-3CA2-45D0-8C00-0E310A4E4993}"/>
    <cellStyle name="Input 2 5 7 2 2" xfId="4480" xr:uid="{9C6B821C-1826-4031-8984-CE2183D02C6A}"/>
    <cellStyle name="Input 2 5 7 2 3" xfId="4481" xr:uid="{0F30F187-4B45-4192-9A57-0D3B5A0FC7AB}"/>
    <cellStyle name="Input 2 5 7 2 4" xfId="4482" xr:uid="{F894267F-1338-47EF-8E03-1CD805D87818}"/>
    <cellStyle name="Input 2 5 7 2 5" xfId="4483" xr:uid="{FECB73DA-160B-4F1F-8B96-5EA470D6833D}"/>
    <cellStyle name="Input 2 5 7 2 6" xfId="4484" xr:uid="{C9EA88E9-489B-4EF3-857B-BD28B1964F9B}"/>
    <cellStyle name="Input 2 5 7 3" xfId="4485" xr:uid="{EE6B0AFF-8717-454C-B656-C6E5FAB7DEF7}"/>
    <cellStyle name="Input 2 5 7 3 2" xfId="4486" xr:uid="{E2057694-B4EE-4E33-9D15-E1D9CCF9E7DA}"/>
    <cellStyle name="Input 2 5 7 4" xfId="4487" xr:uid="{31E1D7DE-B834-46AC-9A1E-EC41830F4E24}"/>
    <cellStyle name="Input 2 5 7 5" xfId="4488" xr:uid="{CC43C5C9-7FBD-4F52-9C2F-3F31B2458119}"/>
    <cellStyle name="Input 2 5 7 6" xfId="4489" xr:uid="{2F283C42-E2D9-456E-9A7D-C34BCFA6058F}"/>
    <cellStyle name="Input 2 5 7 7" xfId="4490" xr:uid="{0062E32F-1466-49E4-A063-7E233DEF57EC}"/>
    <cellStyle name="Input 2 5 8" xfId="4491" xr:uid="{E6A87C8F-9100-4917-811A-10AA16674D48}"/>
    <cellStyle name="Input 2 5 8 2" xfId="4492" xr:uid="{A40DD0AE-BAE7-4708-A4DA-95672FCADFD7}"/>
    <cellStyle name="Input 2 5 8 2 2" xfId="4493" xr:uid="{ECB183DF-7B5C-448A-9922-BE5188679C2B}"/>
    <cellStyle name="Input 2 5 8 2 3" xfId="4494" xr:uid="{696E1257-3953-4E20-B753-A1F143405F84}"/>
    <cellStyle name="Input 2 5 8 2 4" xfId="4495" xr:uid="{83DEA82F-B085-4185-BF53-34C9B7D563D3}"/>
    <cellStyle name="Input 2 5 8 2 5" xfId="4496" xr:uid="{39401FFF-739A-4D84-A4B5-51807D1ECFBD}"/>
    <cellStyle name="Input 2 5 8 2 6" xfId="4497" xr:uid="{7422A721-E9E1-4716-9ABE-0AD5C2F055AF}"/>
    <cellStyle name="Input 2 5 8 3" xfId="4498" xr:uid="{9C919E17-B381-4BCA-9608-3F22D4E1A719}"/>
    <cellStyle name="Input 2 5 8 3 2" xfId="4499" xr:uid="{4DB459D5-424D-4665-9B77-DD1323B65DB4}"/>
    <cellStyle name="Input 2 5 8 4" xfId="4500" xr:uid="{C8DCCD21-DE27-4042-A3EB-1ECB81DCF200}"/>
    <cellStyle name="Input 2 5 8 5" xfId="4501" xr:uid="{E6916A33-E3C7-4D79-B6D1-32D1C99711CE}"/>
    <cellStyle name="Input 2 5 8 6" xfId="4502" xr:uid="{75112CD9-0B59-4FC8-A518-EBF56D2ABB11}"/>
    <cellStyle name="Input 2 5 8 7" xfId="4503" xr:uid="{4BEAA236-03A9-48BD-A8E2-D0F7E83D7BD7}"/>
    <cellStyle name="Input 2 5 9" xfId="4504" xr:uid="{F6FCC8A1-2756-4371-B405-5CB0A308C8A5}"/>
    <cellStyle name="Input 2 5 9 2" xfId="4505" xr:uid="{1CDB2D99-1808-495F-BA39-E686BA98FE48}"/>
    <cellStyle name="Input 2 5 9 3" xfId="4506" xr:uid="{0F8E05EC-89A2-4C1E-A10E-AF8639AD9FBC}"/>
    <cellStyle name="Input 2 5 9 4" xfId="4507" xr:uid="{40E55B5E-9066-4512-9135-1D0F6DF5D102}"/>
    <cellStyle name="Input 2 5 9 5" xfId="4508" xr:uid="{9A250F97-787A-4DE9-BC5A-D391548A6857}"/>
    <cellStyle name="Input 2 5 9 6" xfId="4509" xr:uid="{A877B116-3135-4933-91ED-63E1315814C3}"/>
    <cellStyle name="Input 2 5_Subsidy" xfId="4510" xr:uid="{C4F320F7-26F9-464A-AEA8-E835C050346E}"/>
    <cellStyle name="Input 2 6" xfId="4511" xr:uid="{497A1527-3D66-4C3C-9BAF-FBCCC596D07C}"/>
    <cellStyle name="Input 2 6 10" xfId="4512" xr:uid="{B6C7BDCF-1BCD-4E60-BF4F-BC26B2F546E1}"/>
    <cellStyle name="Input 2 6 10 2" xfId="4513" xr:uid="{FDDC1A19-427A-40E0-8905-4F4B5597A1E7}"/>
    <cellStyle name="Input 2 6 11" xfId="4514" xr:uid="{697991D9-906E-488F-BCFD-558608225C47}"/>
    <cellStyle name="Input 2 6 12" xfId="4515" xr:uid="{CDB8DD19-5676-4565-97ED-65C83CD5A8AD}"/>
    <cellStyle name="Input 2 6 13" xfId="4516" xr:uid="{1D090449-CDE8-4B6E-9786-12728EF04133}"/>
    <cellStyle name="Input 2 6 14" xfId="4517" xr:uid="{E6E00380-61ED-4F9C-BDBB-C230C9450885}"/>
    <cellStyle name="Input 2 6 2" xfId="4518" xr:uid="{DC0B1348-A29C-43CC-BD3E-EE6AD13A8B63}"/>
    <cellStyle name="Input 2 6 2 2" xfId="4519" xr:uid="{CFBF2818-88AB-478F-85EA-50C1C3DD5BCA}"/>
    <cellStyle name="Input 2 6 2 2 2" xfId="4520" xr:uid="{B0DB7B91-672F-4065-A785-EC1FBAEA9C39}"/>
    <cellStyle name="Input 2 6 2 2 2 2" xfId="4521" xr:uid="{229BAF95-F2B6-42F7-8E42-D024C7E99340}"/>
    <cellStyle name="Input 2 6 2 2 2 3" xfId="4522" xr:uid="{77E3C13B-56CD-425E-8C35-E03A22A82099}"/>
    <cellStyle name="Input 2 6 2 2 2 4" xfId="4523" xr:uid="{96A36C5F-F6BD-43D6-8381-92261379D0B7}"/>
    <cellStyle name="Input 2 6 2 2 2 5" xfId="4524" xr:uid="{857E2461-9F14-463E-AE34-3FC071CA3152}"/>
    <cellStyle name="Input 2 6 2 2 2 6" xfId="4525" xr:uid="{2244319B-0E79-44FF-B8C0-14EFA6FCD978}"/>
    <cellStyle name="Input 2 6 2 2 3" xfId="4526" xr:uid="{0BBB4DC1-13F2-4DDE-B49A-020CF4D9061D}"/>
    <cellStyle name="Input 2 6 2 2 3 2" xfId="4527" xr:uid="{0D10B7D2-27E8-446C-AF30-9D05E2CE31A0}"/>
    <cellStyle name="Input 2 6 2 2 4" xfId="4528" xr:uid="{3CD11256-4532-4ED8-A3ED-B95B92765D25}"/>
    <cellStyle name="Input 2 6 2 2 5" xfId="4529" xr:uid="{392449C3-BB66-48E9-A68D-8CA5C130A4E8}"/>
    <cellStyle name="Input 2 6 2 2 6" xfId="4530" xr:uid="{4640B596-8E94-4407-AA06-243B586CB057}"/>
    <cellStyle name="Input 2 6 2 2 7" xfId="4531" xr:uid="{82FDF47C-6954-4508-B990-E60A79F8744E}"/>
    <cellStyle name="Input 2 6 2 3" xfId="4532" xr:uid="{4A94DAB9-7E7A-40FE-933A-6BCFC0718C34}"/>
    <cellStyle name="Input 2 6 2 3 2" xfId="4533" xr:uid="{C4F3D9FB-C654-4177-9BEB-7145DC437AA4}"/>
    <cellStyle name="Input 2 6 2 3 3" xfId="4534" xr:uid="{A20916C3-31D0-4736-A037-921E84E693C2}"/>
    <cellStyle name="Input 2 6 2 3 4" xfId="4535" xr:uid="{73DC941C-A004-4DE0-8D0A-FD33BDE61191}"/>
    <cellStyle name="Input 2 6 2 3 5" xfId="4536" xr:uid="{643567C8-03EF-47AB-896D-87E47D40599A}"/>
    <cellStyle name="Input 2 6 2 3 6" xfId="4537" xr:uid="{DE479355-8D08-496D-ABB1-A947F96EF2E0}"/>
    <cellStyle name="Input 2 6 2 4" xfId="4538" xr:uid="{9BD061C9-3157-4044-9325-C2245ADBFD8B}"/>
    <cellStyle name="Input 2 6 2 4 2" xfId="4539" xr:uid="{E656582F-FD2C-4AF3-B44E-391E0C757FC3}"/>
    <cellStyle name="Input 2 6 2 5" xfId="4540" xr:uid="{66684259-484A-42C9-8B51-29562A29F05E}"/>
    <cellStyle name="Input 2 6 2 6" xfId="4541" xr:uid="{EC10B7A1-181E-4F04-9E9A-637A8EB4E51F}"/>
    <cellStyle name="Input 2 6 2 7" xfId="4542" xr:uid="{BE80BA1B-33DA-44CB-82DE-FFB2A1C6BEFB}"/>
    <cellStyle name="Input 2 6 2 8" xfId="4543" xr:uid="{402602E5-1A20-4337-ADC7-DFBEEAFA4ADB}"/>
    <cellStyle name="Input 2 6 2_Subsidy" xfId="4544" xr:uid="{EB56C04E-49B2-4298-8B7D-2084FBE10894}"/>
    <cellStyle name="Input 2 6 3" xfId="4545" xr:uid="{93934B9D-6074-408B-A650-ED62EBFFABAF}"/>
    <cellStyle name="Input 2 6 3 2" xfId="4546" xr:uid="{5CEBD3B6-8C0A-47E0-A2BC-41A1C0246403}"/>
    <cellStyle name="Input 2 6 3 2 2" xfId="4547" xr:uid="{D59CEBA4-D17D-47C1-8504-0EC24ECADBC5}"/>
    <cellStyle name="Input 2 6 3 2 3" xfId="4548" xr:uid="{914E4269-1C70-4432-929F-EE386CCE19F1}"/>
    <cellStyle name="Input 2 6 3 2 4" xfId="4549" xr:uid="{E00FCB11-A60E-4370-8532-1697600DBBAB}"/>
    <cellStyle name="Input 2 6 3 2 5" xfId="4550" xr:uid="{1A6E5C49-D02D-4A0E-99F3-EA762424B5D1}"/>
    <cellStyle name="Input 2 6 3 2 6" xfId="4551" xr:uid="{2A3A3CE3-29D2-478D-AD0D-8154FB5ADACF}"/>
    <cellStyle name="Input 2 6 3 3" xfId="4552" xr:uid="{8B2E0F53-EBD0-4F57-8224-1D0F55F63294}"/>
    <cellStyle name="Input 2 6 3 3 2" xfId="4553" xr:uid="{38ACE745-8C39-4FCA-960C-299D44FEC6DE}"/>
    <cellStyle name="Input 2 6 3 4" xfId="4554" xr:uid="{1BE0C468-E017-4EE1-AAEB-0C0B5434517A}"/>
    <cellStyle name="Input 2 6 3 5" xfId="4555" xr:uid="{818F5B44-8621-4B1D-BCD9-B6BAF90EC032}"/>
    <cellStyle name="Input 2 6 3 6" xfId="4556" xr:uid="{FD3A0D0F-B9BF-4FF4-B512-1CD00EA58CE5}"/>
    <cellStyle name="Input 2 6 3 7" xfId="4557" xr:uid="{2C5D19B2-27F4-4987-A594-6C37E28BC988}"/>
    <cellStyle name="Input 2 6 4" xfId="4558" xr:uid="{7247145D-DA9A-44AF-BD39-6EB8AB4EC6A9}"/>
    <cellStyle name="Input 2 6 4 2" xfId="4559" xr:uid="{8A8DFD31-2317-44E6-A5DA-212FAAAAA0E8}"/>
    <cellStyle name="Input 2 6 4 2 2" xfId="4560" xr:uid="{7AEDA915-FFC8-4ED2-B049-32CCA6B5C683}"/>
    <cellStyle name="Input 2 6 4 2 3" xfId="4561" xr:uid="{AA5CB6EE-7918-4544-9B3D-1817F914EDCF}"/>
    <cellStyle name="Input 2 6 4 2 4" xfId="4562" xr:uid="{DD5EFDF2-F7BE-4AA2-A27B-2D9FE0E7FF29}"/>
    <cellStyle name="Input 2 6 4 2 5" xfId="4563" xr:uid="{86DFCB0A-E526-4CCF-86DF-B392EA2106C4}"/>
    <cellStyle name="Input 2 6 4 2 6" xfId="4564" xr:uid="{D8EF60D2-535C-40A7-BDF3-78EE9F27CBC3}"/>
    <cellStyle name="Input 2 6 4 3" xfId="4565" xr:uid="{CD208F3A-7CAF-4A34-A03D-391789428384}"/>
    <cellStyle name="Input 2 6 4 3 2" xfId="4566" xr:uid="{0798E442-B5FE-4EA1-8211-CA113DEBAABB}"/>
    <cellStyle name="Input 2 6 4 4" xfId="4567" xr:uid="{31FA38DD-F103-4CCC-8B81-A7639039188F}"/>
    <cellStyle name="Input 2 6 4 5" xfId="4568" xr:uid="{50134B0A-2D39-44F4-8342-528C97B87D03}"/>
    <cellStyle name="Input 2 6 4 6" xfId="4569" xr:uid="{9ACE47F5-DCF8-4946-8FD9-1C36D8BA779C}"/>
    <cellStyle name="Input 2 6 4 7" xfId="4570" xr:uid="{8866A319-31D9-45FC-B710-9C954154D311}"/>
    <cellStyle name="Input 2 6 5" xfId="4571" xr:uid="{463D5D38-D46B-4C94-85AF-24A0BA7E2DA9}"/>
    <cellStyle name="Input 2 6 5 2" xfId="4572" xr:uid="{8A6A966B-D320-4E2C-8403-7F131096A6D9}"/>
    <cellStyle name="Input 2 6 5 2 2" xfId="4573" xr:uid="{14463E91-25B7-4EC8-B92B-B81454711D9D}"/>
    <cellStyle name="Input 2 6 5 2 3" xfId="4574" xr:uid="{F500C21D-0115-4924-865E-66F3F1FA6286}"/>
    <cellStyle name="Input 2 6 5 2 4" xfId="4575" xr:uid="{A1BB29D3-F187-4A62-AB57-3190FB8408F2}"/>
    <cellStyle name="Input 2 6 5 2 5" xfId="4576" xr:uid="{953D9B1D-1F33-46A5-A9D4-90C197E3FE67}"/>
    <cellStyle name="Input 2 6 5 2 6" xfId="4577" xr:uid="{B58B80FB-ADC2-4ECF-80A1-2326318AA4BD}"/>
    <cellStyle name="Input 2 6 5 3" xfId="4578" xr:uid="{83288DA3-1341-4E64-9012-C575C434329E}"/>
    <cellStyle name="Input 2 6 5 3 2" xfId="4579" xr:uid="{48027977-8834-40BB-8F0E-56677BF49B7F}"/>
    <cellStyle name="Input 2 6 5 4" xfId="4580" xr:uid="{C364E8FC-AE3C-47A5-AFFA-80800AF9ED80}"/>
    <cellStyle name="Input 2 6 5 5" xfId="4581" xr:uid="{394C77CD-937E-4A11-B256-9AC84DCF7C13}"/>
    <cellStyle name="Input 2 6 5 6" xfId="4582" xr:uid="{A0CE3706-130A-4D10-A1D8-D5FE386BB0B0}"/>
    <cellStyle name="Input 2 6 5 7" xfId="4583" xr:uid="{36BBBE6F-3855-4E8B-8626-62B5B2E61DC4}"/>
    <cellStyle name="Input 2 6 6" xfId="4584" xr:uid="{B9217C4F-6025-4912-9899-858ABCEC482B}"/>
    <cellStyle name="Input 2 6 6 2" xfId="4585" xr:uid="{F8E6F21F-53CB-4ADD-B9A4-4F7B722A9E51}"/>
    <cellStyle name="Input 2 6 6 2 2" xfId="4586" xr:uid="{82FFD22B-6321-4F50-A0EF-A4B55BD3EA39}"/>
    <cellStyle name="Input 2 6 6 2 3" xfId="4587" xr:uid="{FB5B999E-5788-45D7-A2D0-3B03F23A023F}"/>
    <cellStyle name="Input 2 6 6 2 4" xfId="4588" xr:uid="{17A52833-A148-43E3-B8BD-AAAB976759CB}"/>
    <cellStyle name="Input 2 6 6 2 5" xfId="4589" xr:uid="{51171498-D54D-4692-B126-273552B5F9E2}"/>
    <cellStyle name="Input 2 6 6 2 6" xfId="4590" xr:uid="{B0458DCE-E4BC-40C1-B90C-B8E85C238FD7}"/>
    <cellStyle name="Input 2 6 6 3" xfId="4591" xr:uid="{CA71C6B8-A40D-479A-8ED5-0BDCE95CF20C}"/>
    <cellStyle name="Input 2 6 6 3 2" xfId="4592" xr:uid="{3571B828-51C3-4A3B-8EC6-F718DB3B0E96}"/>
    <cellStyle name="Input 2 6 6 4" xfId="4593" xr:uid="{400CA805-E704-4BFA-9BFC-139D63ED6935}"/>
    <cellStyle name="Input 2 6 6 5" xfId="4594" xr:uid="{57F4CC5A-8A3A-43BC-9E02-9C606BC4623C}"/>
    <cellStyle name="Input 2 6 6 6" xfId="4595" xr:uid="{351B594F-9B85-45E0-AA52-1556E242A348}"/>
    <cellStyle name="Input 2 6 6 7" xfId="4596" xr:uid="{C3F5090D-EF8E-4A35-B22F-1DE92166D5E8}"/>
    <cellStyle name="Input 2 6 7" xfId="4597" xr:uid="{B82427F8-E1E8-4D41-BE1B-245CF0E594C3}"/>
    <cellStyle name="Input 2 6 7 2" xfId="4598" xr:uid="{2E63502B-B734-4A41-B6D6-33CE0A4EC405}"/>
    <cellStyle name="Input 2 6 7 2 2" xfId="4599" xr:uid="{C935EC23-6994-4CEC-ACC9-3C10FBB4D6FC}"/>
    <cellStyle name="Input 2 6 7 2 3" xfId="4600" xr:uid="{007D83F1-3F32-4509-AED3-8DCD246B27A4}"/>
    <cellStyle name="Input 2 6 7 2 4" xfId="4601" xr:uid="{5281425C-317A-44C8-9B76-2FCD7E93E2FD}"/>
    <cellStyle name="Input 2 6 7 2 5" xfId="4602" xr:uid="{6D017DA2-DAB4-4EE6-BF71-8C3FDD5A23F7}"/>
    <cellStyle name="Input 2 6 7 2 6" xfId="4603" xr:uid="{0E92E223-8DFD-40D1-960E-7B71665B1839}"/>
    <cellStyle name="Input 2 6 7 3" xfId="4604" xr:uid="{BC36D3FB-1CFA-4F63-9756-BCBC4D482D5D}"/>
    <cellStyle name="Input 2 6 7 3 2" xfId="4605" xr:uid="{C4EE6F61-2F5F-49CA-A1E3-69BF745AE0F3}"/>
    <cellStyle name="Input 2 6 7 4" xfId="4606" xr:uid="{756F637B-3EEB-423F-9CA1-41C92E6B42D5}"/>
    <cellStyle name="Input 2 6 7 5" xfId="4607" xr:uid="{EC7F7566-4515-4DF3-A4D6-9B7394B643B3}"/>
    <cellStyle name="Input 2 6 7 6" xfId="4608" xr:uid="{9419F44F-1B3F-4329-9C4B-C81257DCFAED}"/>
    <cellStyle name="Input 2 6 7 7" xfId="4609" xr:uid="{8176453B-AED5-4DDA-BE87-C2A5ABCF595A}"/>
    <cellStyle name="Input 2 6 8" xfId="4610" xr:uid="{4FFE427D-64A4-4E08-BF26-12674F640305}"/>
    <cellStyle name="Input 2 6 8 2" xfId="4611" xr:uid="{4C5AD102-8351-4EE3-ABE4-019FAA5BEC94}"/>
    <cellStyle name="Input 2 6 8 2 2" xfId="4612" xr:uid="{E5FE2F60-BEE4-422E-9F4C-4E365B065ED2}"/>
    <cellStyle name="Input 2 6 8 2 3" xfId="4613" xr:uid="{17EB5EAA-2C21-4B09-BB10-0FD7F9966041}"/>
    <cellStyle name="Input 2 6 8 2 4" xfId="4614" xr:uid="{E246BC20-B8DF-4AE5-AA04-AEC80C22B6C3}"/>
    <cellStyle name="Input 2 6 8 2 5" xfId="4615" xr:uid="{C2A931FA-F910-417B-94D4-1320B3184F26}"/>
    <cellStyle name="Input 2 6 8 2 6" xfId="4616" xr:uid="{C5DC712E-27C2-46F7-856C-38CD8A146691}"/>
    <cellStyle name="Input 2 6 8 3" xfId="4617" xr:uid="{7A4C08E1-EA65-4BC0-94F8-4BC7E3D9BE40}"/>
    <cellStyle name="Input 2 6 8 3 2" xfId="4618" xr:uid="{229A5323-A527-4F0B-B1D8-29D874E7FCAF}"/>
    <cellStyle name="Input 2 6 8 4" xfId="4619" xr:uid="{5530494E-1D10-4A53-9258-F0FA0988530A}"/>
    <cellStyle name="Input 2 6 8 5" xfId="4620" xr:uid="{5778A510-5535-487A-BBEF-5D6C1345839F}"/>
    <cellStyle name="Input 2 6 8 6" xfId="4621" xr:uid="{A4979CCC-BF21-45B6-82A1-2CDF329AD81A}"/>
    <cellStyle name="Input 2 6 8 7" xfId="4622" xr:uid="{45FE51C5-D7D1-48D3-B2E9-A8C64B3F18FA}"/>
    <cellStyle name="Input 2 6 9" xfId="4623" xr:uid="{710B5B2E-DF7A-4A6B-B034-89F462F8769F}"/>
    <cellStyle name="Input 2 6 9 2" xfId="4624" xr:uid="{F207B4D7-C4B2-468D-AC3E-2A33E09D77C0}"/>
    <cellStyle name="Input 2 6 9 3" xfId="4625" xr:uid="{C6589353-5CB1-447A-9FD2-4542749D2683}"/>
    <cellStyle name="Input 2 6 9 4" xfId="4626" xr:uid="{1775EC2E-8D9A-42A4-9B09-D5D852541323}"/>
    <cellStyle name="Input 2 6 9 5" xfId="4627" xr:uid="{05CD8372-9B54-40B7-A1B5-7C1623FACF27}"/>
    <cellStyle name="Input 2 6 9 6" xfId="4628" xr:uid="{DF2DABD1-317B-4F9F-B60E-4B3C640138E3}"/>
    <cellStyle name="Input 2 6_Subsidy" xfId="4629" xr:uid="{96506AEC-6AAA-4478-92D4-4B0F29811D85}"/>
    <cellStyle name="Input 2 7" xfId="4630" xr:uid="{DE1190B0-FEC9-4E98-9913-4AB633796170}"/>
    <cellStyle name="Input 2 7 2" xfId="4631" xr:uid="{EA7C8B55-502A-4ABF-BAD0-6AA89C1416B8}"/>
    <cellStyle name="Input 2 7 2 2" xfId="4632" xr:uid="{FBDA06F6-0C97-4890-8040-AC48C072AE39}"/>
    <cellStyle name="Input 2 7 2 2 2" xfId="4633" xr:uid="{811DD0F6-C353-4AD8-96CC-A3613428EE21}"/>
    <cellStyle name="Input 2 7 2 2 3" xfId="4634" xr:uid="{14D9A216-1023-4942-BFA3-191581994CD5}"/>
    <cellStyle name="Input 2 7 2 2 4" xfId="4635" xr:uid="{1EE859A3-E3F7-4CAD-9493-4CDD366B7E29}"/>
    <cellStyle name="Input 2 7 2 2 5" xfId="4636" xr:uid="{C05FEC3A-90CF-4C19-8B8E-CA81A279CE61}"/>
    <cellStyle name="Input 2 7 2 2 6" xfId="4637" xr:uid="{4ED02DFE-EF5E-4523-B22D-462000A34A6D}"/>
    <cellStyle name="Input 2 7 2 3" xfId="4638" xr:uid="{C270B6FF-2DB5-49EC-B65F-0196E77AA528}"/>
    <cellStyle name="Input 2 7 2 3 2" xfId="4639" xr:uid="{E48989BE-274C-43FF-8DCE-A636958852AB}"/>
    <cellStyle name="Input 2 7 2 4" xfId="4640" xr:uid="{B1462307-F2C6-4444-9A21-23A09F9FB91C}"/>
    <cellStyle name="Input 2 7 2 5" xfId="4641" xr:uid="{D8513AB5-1364-46B9-9A73-EAD5B9891F2B}"/>
    <cellStyle name="Input 2 7 2 6" xfId="4642" xr:uid="{FD000EC1-B3E7-44B1-9FFA-85A583CD30DA}"/>
    <cellStyle name="Input 2 7 2 7" xfId="4643" xr:uid="{4530B2AB-27ED-4F65-876E-550F825422A2}"/>
    <cellStyle name="Input 2 7 3" xfId="4644" xr:uid="{250646DA-DF6B-4C70-AD8D-3AA3506CBEF7}"/>
    <cellStyle name="Input 2 7 3 2" xfId="4645" xr:uid="{C6CA3094-4C28-4C6F-9633-551F33D431B7}"/>
    <cellStyle name="Input 2 7 3 3" xfId="4646" xr:uid="{50E6B36E-7A71-44CB-82E4-0A1F05B33B9D}"/>
    <cellStyle name="Input 2 7 3 4" xfId="4647" xr:uid="{0F92EA17-A676-4835-9CE6-BE31FCA28367}"/>
    <cellStyle name="Input 2 7 3 5" xfId="4648" xr:uid="{CAD8A79A-4882-400D-8EC7-713209F7A332}"/>
    <cellStyle name="Input 2 7 3 6" xfId="4649" xr:uid="{88A935A3-5C2E-4727-B9C0-237A4DBE514B}"/>
    <cellStyle name="Input 2 7 4" xfId="4650" xr:uid="{F787E807-A7D6-45CA-B3F9-7D08207C4FDE}"/>
    <cellStyle name="Input 2 7 4 2" xfId="4651" xr:uid="{7CCE480C-4B45-46DC-BC70-EA841799A0A7}"/>
    <cellStyle name="Input 2 7 5" xfId="4652" xr:uid="{945187BE-91B9-473A-8BE3-159B5D40EDA5}"/>
    <cellStyle name="Input 2 7 6" xfId="4653" xr:uid="{79F51BBC-6519-4FB0-8740-D8C2E1A62F13}"/>
    <cellStyle name="Input 2 7 7" xfId="4654" xr:uid="{3E091CF6-F96D-400D-8785-BA8FA87C30DA}"/>
    <cellStyle name="Input 2 7 8" xfId="4655" xr:uid="{FEA7581F-C32C-4C1B-BFC5-87FD76A512A1}"/>
    <cellStyle name="Input 2 7_Subsidy" xfId="4656" xr:uid="{C3576770-9CFB-4CA8-BA62-5A4A79FEE016}"/>
    <cellStyle name="Input 2 8" xfId="4657" xr:uid="{DF03FBC5-CC89-4B43-BF8E-FD934AD008FD}"/>
    <cellStyle name="Input 2 8 2" xfId="4658" xr:uid="{771C6C91-8E9B-4EF5-8554-2C07CB3FDFDF}"/>
    <cellStyle name="Input 2 8 3" xfId="4659" xr:uid="{778802F5-C003-4DD3-9DC3-0ACA0EF67F6A}"/>
    <cellStyle name="Input 2 8 4" xfId="4660" xr:uid="{FF22EA6D-4A54-4328-9B34-ED226D6D0D9C}"/>
    <cellStyle name="Input 2 8 5" xfId="4661" xr:uid="{75918C31-4B9A-48FA-A203-784FFF67C043}"/>
    <cellStyle name="Input 2 8 6" xfId="4662" xr:uid="{200AFE94-966F-413A-9E37-7193708621B8}"/>
    <cellStyle name="Input 2 9" xfId="4663" xr:uid="{644A4294-1851-4DED-BF34-3269CB6C2E1D}"/>
    <cellStyle name="Input 2 9 2" xfId="4664" xr:uid="{DEF05799-8BD0-4157-855E-75BFA601C4E0}"/>
    <cellStyle name="Input 2_277" xfId="4665" xr:uid="{298B26CF-BA49-4318-AA8C-20E62D0011D2}"/>
    <cellStyle name="Input 20" xfId="4666" xr:uid="{BD5BB94B-531A-4CEF-8681-EBB8ECD9F20C}"/>
    <cellStyle name="Input 21" xfId="4667" xr:uid="{E821F48A-EE5B-4B3B-A033-2303E4BF838E}"/>
    <cellStyle name="Input 22" xfId="4668" xr:uid="{8AE1CCDA-561C-41EF-9057-1E2B07360D67}"/>
    <cellStyle name="Input 23" xfId="4669" xr:uid="{6ECA66C1-E26C-458E-809B-7E8498335647}"/>
    <cellStyle name="Input 24" xfId="4670" xr:uid="{7A9B60E7-493D-4378-A0BE-EF32F50E6C3B}"/>
    <cellStyle name="Input 25" xfId="4671" xr:uid="{FBE7C435-52C2-4A71-817D-4B84CB2F4597}"/>
    <cellStyle name="Input 26" xfId="4672" xr:uid="{45077011-71D1-4413-B9F5-24E97B4B40BF}"/>
    <cellStyle name="Input 27" xfId="4673" xr:uid="{84837BE5-2A50-45BA-8F49-F001AA843012}"/>
    <cellStyle name="Input 28" xfId="4674" xr:uid="{8BE2BCC3-F0DD-4E2C-804C-B7EF620C2CE0}"/>
    <cellStyle name="Input 29" xfId="4675" xr:uid="{9DBDD326-7067-4FA9-ACDB-506C862523DD}"/>
    <cellStyle name="Input 3" xfId="4676" xr:uid="{939CF887-9094-4B6D-AAE6-0A25F215BB91}"/>
    <cellStyle name="Input 3 10" xfId="4677" xr:uid="{F7A8AE9F-0764-43BF-87BC-7FEC1DE55CB8}"/>
    <cellStyle name="Input 3 10 2" xfId="4678" xr:uid="{88E982F0-3807-4E2A-B28E-DAF3A08D5F49}"/>
    <cellStyle name="Input 3 10 2 2" xfId="4679" xr:uid="{B15B21C1-0A81-4F3B-8C79-A0AFEF74BBB7}"/>
    <cellStyle name="Input 3 10 2 3" xfId="4680" xr:uid="{5F763C70-8948-469D-8FE1-C32339E4E72E}"/>
    <cellStyle name="Input 3 10 2 4" xfId="4681" xr:uid="{F704A45F-7160-4AD3-BFC9-31CBA305CDA4}"/>
    <cellStyle name="Input 3 10 2 5" xfId="4682" xr:uid="{74E86760-88E6-42E5-A407-592F6A25AFDE}"/>
    <cellStyle name="Input 3 10 2 6" xfId="4683" xr:uid="{8F4495E7-080F-4C31-90F6-8A1B7E338F33}"/>
    <cellStyle name="Input 3 10 3" xfId="4684" xr:uid="{A153474F-AB16-4CBB-BC15-8416557C89E6}"/>
    <cellStyle name="Input 3 10 3 2" xfId="4685" xr:uid="{D3EE4B68-6187-4C6E-8364-02CC4E4A439F}"/>
    <cellStyle name="Input 3 10 4" xfId="4686" xr:uid="{FFD33A21-A0A0-4515-941C-72298BE32CA5}"/>
    <cellStyle name="Input 3 10 5" xfId="4687" xr:uid="{BC1591FC-154F-4A48-ABBC-2656B2286F77}"/>
    <cellStyle name="Input 3 10 6" xfId="4688" xr:uid="{DC5BB9A4-4CF3-49BD-B18F-500A06E7B0BF}"/>
    <cellStyle name="Input 3 10 7" xfId="4689" xr:uid="{2C065C9F-4A85-4E32-B029-D67FEB1DF54D}"/>
    <cellStyle name="Input 3 11" xfId="4690" xr:uid="{13CF984D-81BA-4DB4-8B06-C4699A7C14FB}"/>
    <cellStyle name="Input 3 11 2" xfId="4691" xr:uid="{2C5FF399-6992-49B7-9B7D-699B279F8E0F}"/>
    <cellStyle name="Input 3 11 2 2" xfId="4692" xr:uid="{5FFD6211-3DD2-4D8C-9C56-AADDD74054EF}"/>
    <cellStyle name="Input 3 11 2 3" xfId="4693" xr:uid="{A25640A6-B3E0-40FA-B2DB-17AEAA91F85A}"/>
    <cellStyle name="Input 3 11 2 4" xfId="4694" xr:uid="{CF4CF3BA-1C84-4D00-B199-95976C05EBE6}"/>
    <cellStyle name="Input 3 11 2 5" xfId="4695" xr:uid="{808975FD-3E5E-411E-A8FF-A1229223CF6C}"/>
    <cellStyle name="Input 3 11 2 6" xfId="4696" xr:uid="{4DCCFC91-00F0-48CB-86A6-C92F13198D86}"/>
    <cellStyle name="Input 3 11 3" xfId="4697" xr:uid="{87413CD8-2857-4F1B-8D8C-2CB577FCA4EC}"/>
    <cellStyle name="Input 3 11 3 2" xfId="4698" xr:uid="{60615279-FD47-486B-B3B2-D16A98EA2A2E}"/>
    <cellStyle name="Input 3 11 4" xfId="4699" xr:uid="{8C950735-6364-4DFE-8EA4-8290F2055288}"/>
    <cellStyle name="Input 3 11 5" xfId="4700" xr:uid="{CCE4E9BE-C0BA-4480-9CF3-BC9B8C466EDE}"/>
    <cellStyle name="Input 3 11 6" xfId="4701" xr:uid="{28A2D70F-C020-48EE-BB19-842AE337BE9F}"/>
    <cellStyle name="Input 3 11 7" xfId="4702" xr:uid="{8084A55F-C16C-49D8-8D35-ACF22967AE5A}"/>
    <cellStyle name="Input 3 12" xfId="4703" xr:uid="{9942BB4B-417C-4E2D-AFEA-956C52772EA0}"/>
    <cellStyle name="Input 3 12 2" xfId="4704" xr:uid="{0F270CCB-2DEE-4DA5-8ACB-32CC5211F274}"/>
    <cellStyle name="Input 3 12 2 2" xfId="4705" xr:uid="{031A00AA-A4B6-4BF5-978B-3B8ECA2AB6C8}"/>
    <cellStyle name="Input 3 12 2 3" xfId="4706" xr:uid="{6FE789E5-6F98-4470-8113-DB94536A3888}"/>
    <cellStyle name="Input 3 12 2 4" xfId="4707" xr:uid="{B6D6D2FC-643C-452E-866E-CBF4490419D9}"/>
    <cellStyle name="Input 3 12 2 5" xfId="4708" xr:uid="{7B09BB90-282A-48F9-AD70-EE4012481298}"/>
    <cellStyle name="Input 3 12 2 6" xfId="4709" xr:uid="{0263A700-7547-4D24-8C84-CF2F1DC285D2}"/>
    <cellStyle name="Input 3 12 3" xfId="4710" xr:uid="{CCC83065-1C39-4C80-91C6-6BADB76D7AD5}"/>
    <cellStyle name="Input 3 12 3 2" xfId="4711" xr:uid="{1982D2D5-8440-4DDE-BD83-73FC14C34883}"/>
    <cellStyle name="Input 3 12 4" xfId="4712" xr:uid="{39D534B3-FE29-4AB3-B39E-2154480E5349}"/>
    <cellStyle name="Input 3 12 5" xfId="4713" xr:uid="{B37BD797-3EC9-41FF-A515-7DA28F02E9B6}"/>
    <cellStyle name="Input 3 12 6" xfId="4714" xr:uid="{0F35D690-3924-4ED5-8A95-618F6D18E45E}"/>
    <cellStyle name="Input 3 12 7" xfId="4715" xr:uid="{B54247AD-E918-434C-B0FE-BA2B6B729045}"/>
    <cellStyle name="Input 3 13" xfId="4716" xr:uid="{E938ECE4-BDCF-4CEE-AB48-E9D8F127B609}"/>
    <cellStyle name="Input 3 13 2" xfId="4717" xr:uid="{04AD594C-4A1D-42E8-ACA0-4286B5728EEC}"/>
    <cellStyle name="Input 3 13 3" xfId="4718" xr:uid="{35B6883D-2366-45A8-AE5C-DC097283B359}"/>
    <cellStyle name="Input 3 13 4" xfId="4719" xr:uid="{9561AD4B-FBE9-41DB-88BD-E7DEC61574B2}"/>
    <cellStyle name="Input 3 13 5" xfId="4720" xr:uid="{4D8698EE-B4F6-4EC2-8FD1-DA23F3ACEEB8}"/>
    <cellStyle name="Input 3 13 6" xfId="4721" xr:uid="{4162DBD8-49DA-439E-9CBE-547C4086F031}"/>
    <cellStyle name="Input 3 14" xfId="4722" xr:uid="{60EE9E25-E664-47EA-8BB1-AADDC26776B2}"/>
    <cellStyle name="Input 3 14 2" xfId="4723" xr:uid="{50EE4853-015A-45F9-8256-424646481555}"/>
    <cellStyle name="Input 3 15" xfId="4724" xr:uid="{F5A22EAB-1FA1-4CDB-9673-5F58B93F036D}"/>
    <cellStyle name="Input 3 16" xfId="4725" xr:uid="{11DA8B39-1F1B-40A8-B06A-B750F2796ACB}"/>
    <cellStyle name="Input 3 17" xfId="4726" xr:uid="{264D179A-A42C-4CA1-9AA9-4D319AFE5F34}"/>
    <cellStyle name="Input 3 18" xfId="4727" xr:uid="{1C31D1D2-3633-4604-B435-692661E2A540}"/>
    <cellStyle name="Input 3 19" xfId="4728" xr:uid="{F42DB40D-52BF-4930-B167-DCB6F6049317}"/>
    <cellStyle name="Input 3 2" xfId="4729" xr:uid="{87CF35AA-F06E-40D5-B41B-DF6AD3FC34D0}"/>
    <cellStyle name="Input 3 2 10" xfId="4730" xr:uid="{ECABA8C6-08D1-4C87-9398-41DF30C5B612}"/>
    <cellStyle name="Input 3 2 10 2" xfId="4731" xr:uid="{74AF947C-30F7-4C60-A56A-19E4BA107794}"/>
    <cellStyle name="Input 3 2 11" xfId="4732" xr:uid="{E5B793F3-1AD6-45E3-80DC-FA73B81B7344}"/>
    <cellStyle name="Input 3 2 12" xfId="4733" xr:uid="{97B8DDA9-B475-4B97-8C83-0E48CDC4BC6D}"/>
    <cellStyle name="Input 3 2 13" xfId="4734" xr:uid="{4F5E4CD5-E7BC-44C3-809C-6CC66A2CF78B}"/>
    <cellStyle name="Input 3 2 14" xfId="4735" xr:uid="{D628DCF8-2847-426D-9411-842B8E810855}"/>
    <cellStyle name="Input 3 2 2" xfId="4736" xr:uid="{0545462F-B811-4CC4-AA51-D54A0DA52A1C}"/>
    <cellStyle name="Input 3 2 2 2" xfId="4737" xr:uid="{CDA09850-7384-4F7C-87D3-477DE37D3034}"/>
    <cellStyle name="Input 3 2 2 2 2" xfId="4738" xr:uid="{4E395602-40C9-43F0-BEBA-B5D302A4D55D}"/>
    <cellStyle name="Input 3 2 2 2 2 2" xfId="4739" xr:uid="{0F719E44-15C8-4C64-9F40-C9786B57BE29}"/>
    <cellStyle name="Input 3 2 2 2 2 3" xfId="4740" xr:uid="{8A1F5B6D-81E8-4477-9CC7-C1D295D7A4DC}"/>
    <cellStyle name="Input 3 2 2 2 2 4" xfId="4741" xr:uid="{4DDA0813-834A-4E55-B7D5-054C27299F70}"/>
    <cellStyle name="Input 3 2 2 2 2 5" xfId="4742" xr:uid="{53849520-AA9A-49CE-823B-57008A856FCB}"/>
    <cellStyle name="Input 3 2 2 2 2 6" xfId="4743" xr:uid="{1D3B57B6-F474-47AC-8E09-6D4D5BD24686}"/>
    <cellStyle name="Input 3 2 2 2 3" xfId="4744" xr:uid="{5C25467F-BC74-47C0-8708-3016FD28DBC4}"/>
    <cellStyle name="Input 3 2 2 2 3 2" xfId="4745" xr:uid="{2B47B22B-BFD9-484E-B351-9F280A855252}"/>
    <cellStyle name="Input 3 2 2 2 4" xfId="4746" xr:uid="{1F9D6747-F2E7-494C-B4D0-A68A4AF77F2E}"/>
    <cellStyle name="Input 3 2 2 2 5" xfId="4747" xr:uid="{E42D8B8E-721B-48D7-B279-97E7374031DE}"/>
    <cellStyle name="Input 3 2 2 2 6" xfId="4748" xr:uid="{F54FD900-47F4-4C84-9840-CF8DEE1733B2}"/>
    <cellStyle name="Input 3 2 2 2 7" xfId="4749" xr:uid="{00465015-3FB7-4BCC-9429-5DCCCDB6FA8A}"/>
    <cellStyle name="Input 3 2 2 3" xfId="4750" xr:uid="{4904B728-8F72-41AB-A0AC-E9BCC26C09A1}"/>
    <cellStyle name="Input 3 2 2 3 2" xfId="4751" xr:uid="{8A69A758-790E-49A5-99E8-B8BFD7BEEB82}"/>
    <cellStyle name="Input 3 2 2 3 3" xfId="4752" xr:uid="{05FE99AE-EB39-4C63-B959-A31A9C27D54C}"/>
    <cellStyle name="Input 3 2 2 3 4" xfId="4753" xr:uid="{E8D49358-CE0C-4292-B7FB-D4948C9F08E9}"/>
    <cellStyle name="Input 3 2 2 3 5" xfId="4754" xr:uid="{DDAB0045-6FE3-441D-B375-B4AAB432F668}"/>
    <cellStyle name="Input 3 2 2 3 6" xfId="4755" xr:uid="{28CD76CB-CC2C-49C8-BEDD-1FAF50275E95}"/>
    <cellStyle name="Input 3 2 2 4" xfId="4756" xr:uid="{7C14EFE0-B230-4F2A-BD7D-8361CF9A630B}"/>
    <cellStyle name="Input 3 2 2 4 2" xfId="4757" xr:uid="{AF57133A-12CD-42AF-B306-932D7DEB3D0A}"/>
    <cellStyle name="Input 3 2 2 5" xfId="4758" xr:uid="{94365CAC-2498-4C22-9B22-BFEA091B9B4D}"/>
    <cellStyle name="Input 3 2 2 6" xfId="4759" xr:uid="{83FE3FA8-BBF6-41CC-A963-09E4B712F051}"/>
    <cellStyle name="Input 3 2 2 7" xfId="4760" xr:uid="{C85B4CE3-6B91-48C7-93B6-98749BB4481E}"/>
    <cellStyle name="Input 3 2 2 8" xfId="4761" xr:uid="{BEE5C324-6F89-4A7B-8874-902236D68ED6}"/>
    <cellStyle name="Input 3 2 2_Subsidy" xfId="4762" xr:uid="{74495CA8-6FD6-413D-8C5A-A1112EF239DB}"/>
    <cellStyle name="Input 3 2 3" xfId="4763" xr:uid="{767237B5-52C3-464D-8240-0BA8495933F5}"/>
    <cellStyle name="Input 3 2 3 2" xfId="4764" xr:uid="{44F6F1F5-1873-4A44-9FAE-CCA0D7C4C7EE}"/>
    <cellStyle name="Input 3 2 3 2 2" xfId="4765" xr:uid="{E30BE883-95FD-4BEF-A579-A9EAC6D2C350}"/>
    <cellStyle name="Input 3 2 3 2 3" xfId="4766" xr:uid="{C9B8620B-E040-4261-AC5D-4361D092E9E7}"/>
    <cellStyle name="Input 3 2 3 2 4" xfId="4767" xr:uid="{4EA48A3F-536C-4E09-99D2-84E0C967F8C8}"/>
    <cellStyle name="Input 3 2 3 2 5" xfId="4768" xr:uid="{B938688B-B4BB-4993-B237-F4A849F83336}"/>
    <cellStyle name="Input 3 2 3 2 6" xfId="4769" xr:uid="{44025983-BC38-4D92-8109-3C85E9D94C46}"/>
    <cellStyle name="Input 3 2 3 3" xfId="4770" xr:uid="{9FD8829C-F159-472C-898C-22C1C86A3AB2}"/>
    <cellStyle name="Input 3 2 3 3 2" xfId="4771" xr:uid="{5D4530A0-AEC3-4CFC-96FE-7D22DA2A0E71}"/>
    <cellStyle name="Input 3 2 3 4" xfId="4772" xr:uid="{E8586A58-AB19-438B-A622-50E972CA60B5}"/>
    <cellStyle name="Input 3 2 3 5" xfId="4773" xr:uid="{40821E62-B563-4A8C-BA08-0FBD66131FE5}"/>
    <cellStyle name="Input 3 2 3 6" xfId="4774" xr:uid="{AEB2C19F-FB48-4E48-9865-0B2941669E04}"/>
    <cellStyle name="Input 3 2 3 7" xfId="4775" xr:uid="{5E7CE979-7E75-4DA7-B7E1-D703C50B8A9B}"/>
    <cellStyle name="Input 3 2 4" xfId="4776" xr:uid="{3A700528-C416-40E3-B207-86D837A0CCED}"/>
    <cellStyle name="Input 3 2 4 2" xfId="4777" xr:uid="{B6BD08C8-C414-4447-B14B-F73014B9E799}"/>
    <cellStyle name="Input 3 2 4 2 2" xfId="4778" xr:uid="{434539AF-C414-4CAA-94B5-D46CF6A3434B}"/>
    <cellStyle name="Input 3 2 4 2 3" xfId="4779" xr:uid="{E1D76839-61F9-40B5-8896-50C9F103EDA1}"/>
    <cellStyle name="Input 3 2 4 2 4" xfId="4780" xr:uid="{DBC38950-10DD-40E4-A87D-ABE8BD01EB65}"/>
    <cellStyle name="Input 3 2 4 2 5" xfId="4781" xr:uid="{042B1D4C-5842-473C-A4D7-F8F5142CD625}"/>
    <cellStyle name="Input 3 2 4 2 6" xfId="4782" xr:uid="{9E40AE62-FB41-4989-AC4E-C6559DC1F3BF}"/>
    <cellStyle name="Input 3 2 4 3" xfId="4783" xr:uid="{94D940F4-D812-4D86-9CEC-D83D3BF9E657}"/>
    <cellStyle name="Input 3 2 4 3 2" xfId="4784" xr:uid="{1D895E68-E9D4-4068-BC58-F310CB860CD8}"/>
    <cellStyle name="Input 3 2 4 4" xfId="4785" xr:uid="{21772CE9-91CE-49A0-9E3C-7E08DCC86E29}"/>
    <cellStyle name="Input 3 2 4 5" xfId="4786" xr:uid="{F72DC259-6DD3-44CB-9B8F-18F3B8E1815E}"/>
    <cellStyle name="Input 3 2 4 6" xfId="4787" xr:uid="{5FD71F4B-9239-4C0E-8ED1-44BFBBBE7DE8}"/>
    <cellStyle name="Input 3 2 4 7" xfId="4788" xr:uid="{D5438756-AFBF-4E6D-B533-A4C972F72CBA}"/>
    <cellStyle name="Input 3 2 5" xfId="4789" xr:uid="{CB5D6D88-FBD1-4663-88FA-E286BD87C17D}"/>
    <cellStyle name="Input 3 2 5 2" xfId="4790" xr:uid="{CAB523FE-D9C6-4548-AEFD-A0C68DC5071D}"/>
    <cellStyle name="Input 3 2 5 2 2" xfId="4791" xr:uid="{2550C6F3-3FE5-467B-AF47-7E8F82E8D8A5}"/>
    <cellStyle name="Input 3 2 5 2 3" xfId="4792" xr:uid="{F140B5F8-E4A6-431A-9C7A-4FD9D1E6AC5A}"/>
    <cellStyle name="Input 3 2 5 2 4" xfId="4793" xr:uid="{934C43E3-904A-4167-908C-3B686D21B59A}"/>
    <cellStyle name="Input 3 2 5 2 5" xfId="4794" xr:uid="{D9BC1705-E1B1-42E9-9C17-3298BE52E36F}"/>
    <cellStyle name="Input 3 2 5 2 6" xfId="4795" xr:uid="{A4AC9CA2-689E-4F0E-87F8-A4379E8A17D1}"/>
    <cellStyle name="Input 3 2 5 3" xfId="4796" xr:uid="{8C574B67-D290-4EA7-A67C-D1A5AD789CD1}"/>
    <cellStyle name="Input 3 2 5 3 2" xfId="4797" xr:uid="{6BB67392-6BD1-4BDD-AAD1-391801B89A54}"/>
    <cellStyle name="Input 3 2 5 4" xfId="4798" xr:uid="{DAF004A1-DBB5-4913-A485-0EE0743F437E}"/>
    <cellStyle name="Input 3 2 5 5" xfId="4799" xr:uid="{A88A461F-1058-4AB3-A768-D9DE3D9B7C2D}"/>
    <cellStyle name="Input 3 2 5 6" xfId="4800" xr:uid="{C187C2EB-731D-4DB1-B298-A666A2A47170}"/>
    <cellStyle name="Input 3 2 5 7" xfId="4801" xr:uid="{077AE511-E957-4FEA-B294-5CE616AA208B}"/>
    <cellStyle name="Input 3 2 6" xfId="4802" xr:uid="{5F6ED41B-FB1D-4849-8EE3-0C809D7BC904}"/>
    <cellStyle name="Input 3 2 6 2" xfId="4803" xr:uid="{66DF9348-29AE-4FAF-BCBA-A46698FC561B}"/>
    <cellStyle name="Input 3 2 6 2 2" xfId="4804" xr:uid="{1683C834-FD6B-4C14-98D1-F95E0DB63508}"/>
    <cellStyle name="Input 3 2 6 2 3" xfId="4805" xr:uid="{DF915AB7-DF96-4464-8013-64E1D22C2CB6}"/>
    <cellStyle name="Input 3 2 6 2 4" xfId="4806" xr:uid="{E4209C78-E014-46ED-9FA2-5685CCC53774}"/>
    <cellStyle name="Input 3 2 6 2 5" xfId="4807" xr:uid="{D38D67C7-625C-494B-A141-DA08010AEC47}"/>
    <cellStyle name="Input 3 2 6 2 6" xfId="4808" xr:uid="{DAA25709-22E9-4AEB-AA8B-FFD3075CF921}"/>
    <cellStyle name="Input 3 2 6 3" xfId="4809" xr:uid="{DA141513-1078-4203-BC39-00951C07B4FD}"/>
    <cellStyle name="Input 3 2 6 3 2" xfId="4810" xr:uid="{AB08991A-EA89-451D-9C28-FD8739942BD1}"/>
    <cellStyle name="Input 3 2 6 4" xfId="4811" xr:uid="{10832D49-6053-412D-A660-8E547A965E6D}"/>
    <cellStyle name="Input 3 2 6 5" xfId="4812" xr:uid="{B89404E3-BD20-42BD-9DA1-B3C76D5591C0}"/>
    <cellStyle name="Input 3 2 6 6" xfId="4813" xr:uid="{8AFFB585-03EC-4E0F-AF13-79D58FA4D557}"/>
    <cellStyle name="Input 3 2 6 7" xfId="4814" xr:uid="{71FE1440-5800-4DEE-8814-E420ED055D85}"/>
    <cellStyle name="Input 3 2 7" xfId="4815" xr:uid="{5C8CCECA-3C29-4F49-907B-77A96BD2C830}"/>
    <cellStyle name="Input 3 2 7 2" xfId="4816" xr:uid="{4A0DA900-C0A0-4C0D-8033-2F6E8681E5F9}"/>
    <cellStyle name="Input 3 2 7 2 2" xfId="4817" xr:uid="{47173FC8-90E8-4B5A-9B20-73DC6BBF282A}"/>
    <cellStyle name="Input 3 2 7 2 3" xfId="4818" xr:uid="{802E4929-7EB7-4CA6-A0B4-9A77283F04F0}"/>
    <cellStyle name="Input 3 2 7 2 4" xfId="4819" xr:uid="{72B57165-A2C8-4010-A298-C5900668D59F}"/>
    <cellStyle name="Input 3 2 7 2 5" xfId="4820" xr:uid="{7A37BCF8-5604-4130-8024-758E7F7B3571}"/>
    <cellStyle name="Input 3 2 7 2 6" xfId="4821" xr:uid="{1356267D-DEB7-4D79-964F-F5FE9C3A32F6}"/>
    <cellStyle name="Input 3 2 7 3" xfId="4822" xr:uid="{47E9C6FC-7977-4FDD-92AC-BAC5AEB18A32}"/>
    <cellStyle name="Input 3 2 7 3 2" xfId="4823" xr:uid="{94C85C71-B426-4D49-8D5A-35A6695891DC}"/>
    <cellStyle name="Input 3 2 7 4" xfId="4824" xr:uid="{26F5AB8F-B79B-40FB-A23C-CEB5226BFF9F}"/>
    <cellStyle name="Input 3 2 7 5" xfId="4825" xr:uid="{32623165-D72A-4CB2-A3F0-6282F9A40D61}"/>
    <cellStyle name="Input 3 2 7 6" xfId="4826" xr:uid="{D0686272-1B37-4C9C-A28F-466D58A65C26}"/>
    <cellStyle name="Input 3 2 7 7" xfId="4827" xr:uid="{C6063EEC-0272-458D-9F00-F2A8E63A3FB2}"/>
    <cellStyle name="Input 3 2 8" xfId="4828" xr:uid="{97FC04F4-5CBD-4A0E-8D4F-E6D137059868}"/>
    <cellStyle name="Input 3 2 8 2" xfId="4829" xr:uid="{D43E5466-F540-49CD-BF3E-99C826F8DCA6}"/>
    <cellStyle name="Input 3 2 8 2 2" xfId="4830" xr:uid="{14FFFD03-0749-4703-B4B3-013D6F82C804}"/>
    <cellStyle name="Input 3 2 8 2 3" xfId="4831" xr:uid="{6C2BE060-D59B-4684-B887-94CCBF018551}"/>
    <cellStyle name="Input 3 2 8 2 4" xfId="4832" xr:uid="{FA96FA13-669F-44CB-B31C-AB2F9188DD9B}"/>
    <cellStyle name="Input 3 2 8 2 5" xfId="4833" xr:uid="{8DADA6E8-07DA-45D0-8C95-45EC93A0A4F7}"/>
    <cellStyle name="Input 3 2 8 2 6" xfId="4834" xr:uid="{C00BB0A2-D5F1-456F-8956-93EFF76272E9}"/>
    <cellStyle name="Input 3 2 8 3" xfId="4835" xr:uid="{39769428-EDEB-419A-A9F4-DD4F39AF55B8}"/>
    <cellStyle name="Input 3 2 8 3 2" xfId="4836" xr:uid="{64D8517A-2560-4D3C-8C87-3C9269429F3F}"/>
    <cellStyle name="Input 3 2 8 4" xfId="4837" xr:uid="{556705A6-6614-4949-AF27-8059D54934A2}"/>
    <cellStyle name="Input 3 2 8 5" xfId="4838" xr:uid="{E262EA34-C280-438C-8B6E-21450BBB8785}"/>
    <cellStyle name="Input 3 2 8 6" xfId="4839" xr:uid="{8B2932C4-EE0D-42B7-B8F1-434092202CD7}"/>
    <cellStyle name="Input 3 2 8 7" xfId="4840" xr:uid="{C2E18F6A-E944-4DD3-B44A-5BBEDEE8D123}"/>
    <cellStyle name="Input 3 2 9" xfId="4841" xr:uid="{8B9DF386-49E5-408D-9B66-F6DDB97DCBCD}"/>
    <cellStyle name="Input 3 2 9 2" xfId="4842" xr:uid="{5C58FC0D-17A4-4DCF-A3CC-8FB1B65076D7}"/>
    <cellStyle name="Input 3 2 9 3" xfId="4843" xr:uid="{BD03448A-BC6E-4809-87D4-095D2677EBB2}"/>
    <cellStyle name="Input 3 2 9 4" xfId="4844" xr:uid="{9D9B93CB-0966-4CCE-A0F8-7D3D8A1038D7}"/>
    <cellStyle name="Input 3 2 9 5" xfId="4845" xr:uid="{666BE514-896B-4AAD-8A97-787A91396D60}"/>
    <cellStyle name="Input 3 2 9 6" xfId="4846" xr:uid="{FAB16A6A-5DFE-4AA6-90EB-3D2139B24BE1}"/>
    <cellStyle name="Input 3 2_Subsidy" xfId="4847" xr:uid="{DB29D1CF-2528-494C-B9EB-3D7202718DF3}"/>
    <cellStyle name="Input 3 20" xfId="4848" xr:uid="{B66F5F2B-340F-4717-8894-595FAFAAFDEE}"/>
    <cellStyle name="Input 3 21" xfId="4849" xr:uid="{02510E72-21C6-4EF6-916B-89E4EA474929}"/>
    <cellStyle name="Input 3 22" xfId="4850" xr:uid="{C4686EF6-B5B6-495B-BE8C-B6379F255647}"/>
    <cellStyle name="Input 3 23" xfId="4851" xr:uid="{1A9489A5-2C9A-4A5B-948C-9B48D42227CA}"/>
    <cellStyle name="Input 3 24" xfId="4852" xr:uid="{C87F45BC-2AC4-4E49-A5C1-70B77AD9A40E}"/>
    <cellStyle name="Input 3 25" xfId="4853" xr:uid="{18A7997F-F010-4175-A83D-71014059C3F8}"/>
    <cellStyle name="Input 3 26" xfId="4854" xr:uid="{D413B6BE-3164-4125-936F-8523F4478127}"/>
    <cellStyle name="Input 3 27" xfId="4855" xr:uid="{B1E28AC8-7EDF-433F-996D-31EF079C056D}"/>
    <cellStyle name="Input 3 28" xfId="4856" xr:uid="{CD7AAA74-435D-4DD9-BD2E-2300EDFA3B1F}"/>
    <cellStyle name="Input 3 29" xfId="4857" xr:uid="{04301EB6-28AD-429C-B744-CB81FE863825}"/>
    <cellStyle name="Input 3 3" xfId="4858" xr:uid="{C7C652D3-AE34-48B5-BD28-AB092B7F09A0}"/>
    <cellStyle name="Input 3 3 10" xfId="4859" xr:uid="{255B024B-4096-45E0-9C9B-94489AE42AEC}"/>
    <cellStyle name="Input 3 3 10 2" xfId="4860" xr:uid="{865165EC-A88D-423F-BDC9-40C23710EE5A}"/>
    <cellStyle name="Input 3 3 11" xfId="4861" xr:uid="{B656D23F-F3E6-4591-B850-388593482465}"/>
    <cellStyle name="Input 3 3 12" xfId="4862" xr:uid="{CD9F6D88-7E9C-45EB-A900-76DF7BAC0FE3}"/>
    <cellStyle name="Input 3 3 13" xfId="4863" xr:uid="{103C91F2-3527-4339-9D1C-3EECFADCFE8A}"/>
    <cellStyle name="Input 3 3 14" xfId="4864" xr:uid="{8086A5B5-DA94-4343-8DE7-902C3DF05019}"/>
    <cellStyle name="Input 3 3 2" xfId="4865" xr:uid="{7A9FF8D1-BB6B-45FE-BDB6-C568DB01A0F2}"/>
    <cellStyle name="Input 3 3 2 2" xfId="4866" xr:uid="{4DC67C23-0C87-4276-860B-8889225C4B39}"/>
    <cellStyle name="Input 3 3 2 2 2" xfId="4867" xr:uid="{2E8936C1-7402-4369-9744-A3097B6C1E5F}"/>
    <cellStyle name="Input 3 3 2 2 2 2" xfId="4868" xr:uid="{D8271050-370A-4911-8CEA-85A48D12A398}"/>
    <cellStyle name="Input 3 3 2 2 2 3" xfId="4869" xr:uid="{C707A117-7DAF-4637-972F-89C4F4A66F7E}"/>
    <cellStyle name="Input 3 3 2 2 2 4" xfId="4870" xr:uid="{EAD828AD-2013-4AAC-8605-358E67F45580}"/>
    <cellStyle name="Input 3 3 2 2 2 5" xfId="4871" xr:uid="{206132E4-4370-4EFF-856F-024122C2FCB0}"/>
    <cellStyle name="Input 3 3 2 2 2 6" xfId="4872" xr:uid="{A2C008AF-3FD0-401C-9967-60316D10ADAB}"/>
    <cellStyle name="Input 3 3 2 2 3" xfId="4873" xr:uid="{5B5F5267-0D97-4ACD-AD8F-6F34FBDAB79B}"/>
    <cellStyle name="Input 3 3 2 2 3 2" xfId="4874" xr:uid="{19DE7DFB-150C-4FC0-B244-F1E47474661E}"/>
    <cellStyle name="Input 3 3 2 2 4" xfId="4875" xr:uid="{DB3AB24C-490C-4415-BB8A-FEAE9AA04603}"/>
    <cellStyle name="Input 3 3 2 2 5" xfId="4876" xr:uid="{14F78C1E-2FA8-4925-92A6-21A97FE71E1C}"/>
    <cellStyle name="Input 3 3 2 2 6" xfId="4877" xr:uid="{ADCFF771-181A-41B4-81AD-F401DEDC1DB6}"/>
    <cellStyle name="Input 3 3 2 2 7" xfId="4878" xr:uid="{74132EF3-9856-4880-866E-E933D3BECD63}"/>
    <cellStyle name="Input 3 3 2 3" xfId="4879" xr:uid="{D891B67A-2FB2-4B82-A076-39F0527811F0}"/>
    <cellStyle name="Input 3 3 2 3 2" xfId="4880" xr:uid="{F5F44271-439D-4117-A98B-78485AB27A75}"/>
    <cellStyle name="Input 3 3 2 3 3" xfId="4881" xr:uid="{96CAABBB-B982-446E-B684-1C87DF407CF9}"/>
    <cellStyle name="Input 3 3 2 3 4" xfId="4882" xr:uid="{D2639A8F-F84C-486E-9832-74497A746BB7}"/>
    <cellStyle name="Input 3 3 2 3 5" xfId="4883" xr:uid="{9FC94C81-152B-47E9-983D-13284324A4D9}"/>
    <cellStyle name="Input 3 3 2 3 6" xfId="4884" xr:uid="{63F2B102-7D69-4CF0-B760-AD0EC898E251}"/>
    <cellStyle name="Input 3 3 2 4" xfId="4885" xr:uid="{D7C0A88B-0F74-4FC9-9231-126E591E54E5}"/>
    <cellStyle name="Input 3 3 2 4 2" xfId="4886" xr:uid="{C8976B22-5167-4619-AC04-46D80CE44BDB}"/>
    <cellStyle name="Input 3 3 2 5" xfId="4887" xr:uid="{9A3EC4D3-79E9-4BEF-B6CF-CEBE611E09D3}"/>
    <cellStyle name="Input 3 3 2 6" xfId="4888" xr:uid="{D0E31B37-F1A2-4489-814D-833F33A604FB}"/>
    <cellStyle name="Input 3 3 2 7" xfId="4889" xr:uid="{47AB1824-B5E7-4F77-84F6-EC20CD7F85DF}"/>
    <cellStyle name="Input 3 3 2 8" xfId="4890" xr:uid="{012D9B03-243D-4A7E-B3F8-CE232E97A44B}"/>
    <cellStyle name="Input 3 3 2_Subsidy" xfId="4891" xr:uid="{A1F83564-F722-4905-A22E-3F4E4EF4C382}"/>
    <cellStyle name="Input 3 3 3" xfId="4892" xr:uid="{7CAB933B-B95C-42E3-8E9A-2E97AA20DB1C}"/>
    <cellStyle name="Input 3 3 3 2" xfId="4893" xr:uid="{4C264E76-0508-40A0-B2A5-BE559BEEAEFC}"/>
    <cellStyle name="Input 3 3 3 2 2" xfId="4894" xr:uid="{8E41A91C-8E39-460B-A742-B5208743BBE2}"/>
    <cellStyle name="Input 3 3 3 2 3" xfId="4895" xr:uid="{6AD48AA1-7406-4340-885A-9862AC316E16}"/>
    <cellStyle name="Input 3 3 3 2 4" xfId="4896" xr:uid="{E6F85F14-11C5-4459-BB9A-954593B50DD9}"/>
    <cellStyle name="Input 3 3 3 2 5" xfId="4897" xr:uid="{6C69D524-2D7D-4290-A593-3B3D5F94C5C3}"/>
    <cellStyle name="Input 3 3 3 2 6" xfId="4898" xr:uid="{775DC4D4-AEE2-4D2E-899F-4E1C045177B0}"/>
    <cellStyle name="Input 3 3 3 3" xfId="4899" xr:uid="{EC1B28FF-3631-4282-953D-8863C51316A4}"/>
    <cellStyle name="Input 3 3 3 3 2" xfId="4900" xr:uid="{27C6CA1F-EA97-4A93-AA1C-71B677D959EB}"/>
    <cellStyle name="Input 3 3 3 4" xfId="4901" xr:uid="{CE4DFE89-EA2F-4E4D-944E-1C259188D155}"/>
    <cellStyle name="Input 3 3 3 5" xfId="4902" xr:uid="{CDE47CB3-B404-4CD3-9FBF-E110B6B15FBE}"/>
    <cellStyle name="Input 3 3 3 6" xfId="4903" xr:uid="{027439ED-9963-4AC1-A0E8-AF5314B42E17}"/>
    <cellStyle name="Input 3 3 3 7" xfId="4904" xr:uid="{658710A3-AB9F-4D3C-957D-D63AAB72E0B3}"/>
    <cellStyle name="Input 3 3 4" xfId="4905" xr:uid="{C5523B72-E589-40E4-9644-86D915727C19}"/>
    <cellStyle name="Input 3 3 4 2" xfId="4906" xr:uid="{9914C083-5AC7-4215-A51D-317BEE585752}"/>
    <cellStyle name="Input 3 3 4 2 2" xfId="4907" xr:uid="{109D8447-F650-4FD6-ACC6-805603E6C06D}"/>
    <cellStyle name="Input 3 3 4 2 3" xfId="4908" xr:uid="{AA62A75B-07EC-47E0-8459-1BE09FD58A79}"/>
    <cellStyle name="Input 3 3 4 2 4" xfId="4909" xr:uid="{963AF3BD-F39F-457A-9547-90C777147D3A}"/>
    <cellStyle name="Input 3 3 4 2 5" xfId="4910" xr:uid="{609533D8-F435-4C65-A54C-93AE5063DADA}"/>
    <cellStyle name="Input 3 3 4 2 6" xfId="4911" xr:uid="{6B0ACDF0-1C83-4056-A2A2-6938BEC4311E}"/>
    <cellStyle name="Input 3 3 4 3" xfId="4912" xr:uid="{6974A693-CE2C-4199-97AE-A1A6B53D5B8D}"/>
    <cellStyle name="Input 3 3 4 3 2" xfId="4913" xr:uid="{B3A94D67-FEC4-4D1E-A55E-87F7C41C9343}"/>
    <cellStyle name="Input 3 3 4 4" xfId="4914" xr:uid="{524B81B1-FB2C-4B1C-998B-A9976ABCFB02}"/>
    <cellStyle name="Input 3 3 4 5" xfId="4915" xr:uid="{24F9FC7B-3CEC-47EC-AD93-5E8658F36BFD}"/>
    <cellStyle name="Input 3 3 4 6" xfId="4916" xr:uid="{3464D423-575D-4771-ADFA-B4911895CFC0}"/>
    <cellStyle name="Input 3 3 4 7" xfId="4917" xr:uid="{802C278C-EB47-4BC1-A51F-05A796CD041B}"/>
    <cellStyle name="Input 3 3 5" xfId="4918" xr:uid="{33999A10-F961-475C-90BE-030E7FD0295D}"/>
    <cellStyle name="Input 3 3 5 2" xfId="4919" xr:uid="{0B601661-D084-4F7B-8E32-3E9517A5EB9C}"/>
    <cellStyle name="Input 3 3 5 2 2" xfId="4920" xr:uid="{0D90345D-DAA1-4720-BF3B-13A6C31A3D21}"/>
    <cellStyle name="Input 3 3 5 2 3" xfId="4921" xr:uid="{2B6595E8-91CA-4D88-9016-EF97BB099911}"/>
    <cellStyle name="Input 3 3 5 2 4" xfId="4922" xr:uid="{81B7BCAE-9993-49FF-B9D8-F3D699529B89}"/>
    <cellStyle name="Input 3 3 5 2 5" xfId="4923" xr:uid="{03D29F2A-F38F-48C3-8FA6-44665F7858CE}"/>
    <cellStyle name="Input 3 3 5 2 6" xfId="4924" xr:uid="{6C40606C-7079-4702-900F-9C3C5D0982BE}"/>
    <cellStyle name="Input 3 3 5 3" xfId="4925" xr:uid="{ADD4A0F3-EF7B-4A29-9A73-28FD32D8965C}"/>
    <cellStyle name="Input 3 3 5 3 2" xfId="4926" xr:uid="{EB9D0C87-2E86-46CA-B64B-795A9AC65103}"/>
    <cellStyle name="Input 3 3 5 4" xfId="4927" xr:uid="{7B33BF1C-2C34-4306-849A-93F6369E03C7}"/>
    <cellStyle name="Input 3 3 5 5" xfId="4928" xr:uid="{3194ECA6-F90D-40CB-8516-8A3FEF507F95}"/>
    <cellStyle name="Input 3 3 5 6" xfId="4929" xr:uid="{12E67E43-1890-4828-9DEA-6B487CF5FC21}"/>
    <cellStyle name="Input 3 3 5 7" xfId="4930" xr:uid="{DE2E798E-FC85-4993-AD61-D4AEA603D18B}"/>
    <cellStyle name="Input 3 3 6" xfId="4931" xr:uid="{71F4CB53-7FE8-4F6F-AED9-19CE4B0180E1}"/>
    <cellStyle name="Input 3 3 6 2" xfId="4932" xr:uid="{1F058F3E-1983-4252-80DB-F5CDD675CC27}"/>
    <cellStyle name="Input 3 3 6 2 2" xfId="4933" xr:uid="{769AEF51-8120-4419-888F-893A6C1B0C60}"/>
    <cellStyle name="Input 3 3 6 2 3" xfId="4934" xr:uid="{A7CD6959-11A4-4362-A37B-99D742BE5E94}"/>
    <cellStyle name="Input 3 3 6 2 4" xfId="4935" xr:uid="{DFF62604-C389-4F65-87BD-CB2900DE6829}"/>
    <cellStyle name="Input 3 3 6 2 5" xfId="4936" xr:uid="{ADF03595-E028-4694-8650-B78C37E7C753}"/>
    <cellStyle name="Input 3 3 6 2 6" xfId="4937" xr:uid="{4FC560B3-4118-41B5-B288-AD8AA8309D52}"/>
    <cellStyle name="Input 3 3 6 3" xfId="4938" xr:uid="{CD35C253-5869-45F2-9C10-D77CB071F53F}"/>
    <cellStyle name="Input 3 3 6 3 2" xfId="4939" xr:uid="{CC2F48F2-DB7A-4F1E-A422-5B886199D57C}"/>
    <cellStyle name="Input 3 3 6 4" xfId="4940" xr:uid="{74D5614B-D44D-408E-BC5C-EA64DA5406A0}"/>
    <cellStyle name="Input 3 3 6 5" xfId="4941" xr:uid="{C54CB4CF-380D-411C-95F5-83740653392F}"/>
    <cellStyle name="Input 3 3 6 6" xfId="4942" xr:uid="{1BFAB5F3-57B1-47E1-9125-BC01F9D99E1F}"/>
    <cellStyle name="Input 3 3 6 7" xfId="4943" xr:uid="{6027A02E-DDDD-448F-91FC-EE339398FFBE}"/>
    <cellStyle name="Input 3 3 7" xfId="4944" xr:uid="{C96C3CCB-D324-4ACD-AA1C-C494E5FE6887}"/>
    <cellStyle name="Input 3 3 7 2" xfId="4945" xr:uid="{6BF6B564-8A8F-42D7-9C92-1FEF136B4427}"/>
    <cellStyle name="Input 3 3 7 2 2" xfId="4946" xr:uid="{BDA3E551-1360-4B4F-8B22-8C96B07A64EC}"/>
    <cellStyle name="Input 3 3 7 2 3" xfId="4947" xr:uid="{DC68DA3A-1948-429A-9855-2744D39D90DF}"/>
    <cellStyle name="Input 3 3 7 2 4" xfId="4948" xr:uid="{B51E6F98-DA0E-417A-9C81-950911208785}"/>
    <cellStyle name="Input 3 3 7 2 5" xfId="4949" xr:uid="{BE7B25E1-1AB7-40A3-A9B3-B394703775E6}"/>
    <cellStyle name="Input 3 3 7 2 6" xfId="4950" xr:uid="{AF597E6E-204B-409F-9397-F4DFE98DD5B3}"/>
    <cellStyle name="Input 3 3 7 3" xfId="4951" xr:uid="{58B7659E-9974-405B-9208-FF8243AFAFE4}"/>
    <cellStyle name="Input 3 3 7 3 2" xfId="4952" xr:uid="{3B71666E-7DE0-47FA-98D0-2E892FCBD176}"/>
    <cellStyle name="Input 3 3 7 4" xfId="4953" xr:uid="{9066D936-A436-4977-A403-E95C6E7F5A93}"/>
    <cellStyle name="Input 3 3 7 5" xfId="4954" xr:uid="{E20AF219-792B-4AE4-A6B7-2C816131DDA1}"/>
    <cellStyle name="Input 3 3 7 6" xfId="4955" xr:uid="{30D7E8A6-B130-4F25-A931-A329EC625048}"/>
    <cellStyle name="Input 3 3 7 7" xfId="4956" xr:uid="{963C0ED9-55C5-4B39-A817-314B25DA42D3}"/>
    <cellStyle name="Input 3 3 8" xfId="4957" xr:uid="{056E8744-CC31-4327-9F54-8BF00DF9443E}"/>
    <cellStyle name="Input 3 3 8 2" xfId="4958" xr:uid="{9CEAD501-20FC-4630-98C4-A4711003CE93}"/>
    <cellStyle name="Input 3 3 8 2 2" xfId="4959" xr:uid="{93E0464D-971E-4F26-8795-21010C274730}"/>
    <cellStyle name="Input 3 3 8 2 3" xfId="4960" xr:uid="{F7035130-B816-4A12-804F-7956BE9B6B53}"/>
    <cellStyle name="Input 3 3 8 2 4" xfId="4961" xr:uid="{AE814A94-1254-45FC-809A-20984B999784}"/>
    <cellStyle name="Input 3 3 8 2 5" xfId="4962" xr:uid="{44F9F59D-6EF2-4710-AB20-6572E656B18C}"/>
    <cellStyle name="Input 3 3 8 2 6" xfId="4963" xr:uid="{EDE165AE-2DA4-4ECD-AD66-6AF188142949}"/>
    <cellStyle name="Input 3 3 8 3" xfId="4964" xr:uid="{8B572A15-6770-40A7-8C62-A69EB26011F7}"/>
    <cellStyle name="Input 3 3 8 3 2" xfId="4965" xr:uid="{EF99B26C-441E-4A4F-8A12-969509F91C42}"/>
    <cellStyle name="Input 3 3 8 4" xfId="4966" xr:uid="{D4D44CFE-52FE-4D60-948D-B948823E755A}"/>
    <cellStyle name="Input 3 3 8 5" xfId="4967" xr:uid="{5FE7288A-5E9E-402C-A7E1-279F9AE74434}"/>
    <cellStyle name="Input 3 3 8 6" xfId="4968" xr:uid="{54DDA71F-3F2F-4A22-A572-845D9B6E9B55}"/>
    <cellStyle name="Input 3 3 8 7" xfId="4969" xr:uid="{E65983C6-117B-4467-80F9-D3E2B3AA4EAB}"/>
    <cellStyle name="Input 3 3 9" xfId="4970" xr:uid="{E97E9951-A117-4F10-96BE-FFCD60F3C8BF}"/>
    <cellStyle name="Input 3 3 9 2" xfId="4971" xr:uid="{4FCAB031-3874-4D1A-A816-B644DACA20B2}"/>
    <cellStyle name="Input 3 3 9 3" xfId="4972" xr:uid="{20CC5A69-4CFC-4E7D-8D80-C128F0E44745}"/>
    <cellStyle name="Input 3 3 9 4" xfId="4973" xr:uid="{DB7072CE-5BE4-40A5-B117-77CDE069D5AE}"/>
    <cellStyle name="Input 3 3 9 5" xfId="4974" xr:uid="{B1AAF3AA-9CAC-4BF4-B783-1CC29A50AAB9}"/>
    <cellStyle name="Input 3 3 9 6" xfId="4975" xr:uid="{BAC4B05A-0ADE-4D77-98B4-A64A12828EBF}"/>
    <cellStyle name="Input 3 3_Subsidy" xfId="4976" xr:uid="{9DF2C66C-6EFE-4C36-8AF8-EEC13D82F849}"/>
    <cellStyle name="Input 3 30" xfId="4977" xr:uid="{59BE54AA-BE14-40CE-8508-BCF6E0682270}"/>
    <cellStyle name="Input 3 31" xfId="4978" xr:uid="{1514CA6E-B3BF-4189-A969-63E6257CF071}"/>
    <cellStyle name="Input 3 32" xfId="4979" xr:uid="{0D531B08-22EB-44C0-84B8-9CD397D195EF}"/>
    <cellStyle name="Input 3 33" xfId="4980" xr:uid="{5A810A14-AA7C-4B33-9DBA-A5B0D34DCF3D}"/>
    <cellStyle name="Input 3 34" xfId="4981" xr:uid="{346EBEF3-590B-47D8-B1C9-74EB930767B5}"/>
    <cellStyle name="Input 3 35" xfId="4982" xr:uid="{6A5D4C2C-C68C-441E-BC51-23A6EF00BFE3}"/>
    <cellStyle name="Input 3 36" xfId="4983" xr:uid="{AB426615-4D70-425C-9373-4EAC087F1451}"/>
    <cellStyle name="Input 3 37" xfId="4984" xr:uid="{2176C274-F7DB-4BA9-9CC3-F0F204377DF5}"/>
    <cellStyle name="Input 3 38" xfId="4985" xr:uid="{3D63FFFE-3369-40CE-AE7C-698A5A5B03A9}"/>
    <cellStyle name="Input 3 39" xfId="4986" xr:uid="{2B1F29C0-AC72-49B2-8B8D-5D02A8EF4C0E}"/>
    <cellStyle name="Input 3 4" xfId="4987" xr:uid="{4DC3AE1C-8155-483D-A6D0-F91FBA1D671F}"/>
    <cellStyle name="Input 3 4 10" xfId="4988" xr:uid="{45A6C648-70D3-4B03-BCFE-8E569AEA091F}"/>
    <cellStyle name="Input 3 4 10 2" xfId="4989" xr:uid="{9633CDE6-F414-45C4-BD5A-6A94771638B9}"/>
    <cellStyle name="Input 3 4 11" xfId="4990" xr:uid="{941AD673-CB2D-496A-A33C-2FAACF59781E}"/>
    <cellStyle name="Input 3 4 12" xfId="4991" xr:uid="{E89C074A-5191-48F7-99EA-E72C00164E31}"/>
    <cellStyle name="Input 3 4 13" xfId="4992" xr:uid="{2DECFB2A-5BA3-4D52-AB37-E66EE3122843}"/>
    <cellStyle name="Input 3 4 14" xfId="4993" xr:uid="{8ACC95EE-53EC-4CF3-B60C-934AFE0E8346}"/>
    <cellStyle name="Input 3 4 2" xfId="4994" xr:uid="{FECBE51A-1A7A-42FD-8914-0A1614B7A5B5}"/>
    <cellStyle name="Input 3 4 2 2" xfId="4995" xr:uid="{DFBB8454-4276-4499-86E6-6BC341B2E6A3}"/>
    <cellStyle name="Input 3 4 2 2 2" xfId="4996" xr:uid="{87DBBC50-69C1-44FE-88FE-3B9808475A11}"/>
    <cellStyle name="Input 3 4 2 2 2 2" xfId="4997" xr:uid="{CE463695-BAB9-4A8C-A924-70BF838796B2}"/>
    <cellStyle name="Input 3 4 2 2 2 3" xfId="4998" xr:uid="{13EA6620-D509-4D90-9092-D607BE3057DE}"/>
    <cellStyle name="Input 3 4 2 2 2 4" xfId="4999" xr:uid="{562DAB90-A9E8-4E03-B436-9E50CFAB5D08}"/>
    <cellStyle name="Input 3 4 2 2 2 5" xfId="5000" xr:uid="{323FD618-79D0-4683-ADCE-715E4EE491C8}"/>
    <cellStyle name="Input 3 4 2 2 2 6" xfId="5001" xr:uid="{BFB39523-90D5-4F1F-BEDE-6589A3F83A7A}"/>
    <cellStyle name="Input 3 4 2 2 3" xfId="5002" xr:uid="{B15FFD09-91A1-47F8-9450-1800B07F1C1F}"/>
    <cellStyle name="Input 3 4 2 2 3 2" xfId="5003" xr:uid="{AF5FE378-03D6-4D57-90F0-925E2355FBB2}"/>
    <cellStyle name="Input 3 4 2 2 4" xfId="5004" xr:uid="{07C578DB-8036-49E0-B943-3791D7195745}"/>
    <cellStyle name="Input 3 4 2 2 5" xfId="5005" xr:uid="{EA2A4E2D-69E2-4592-A005-5DFA0352A911}"/>
    <cellStyle name="Input 3 4 2 2 6" xfId="5006" xr:uid="{F965FFAB-94AA-4857-8820-90F188C82B3E}"/>
    <cellStyle name="Input 3 4 2 2 7" xfId="5007" xr:uid="{226998F2-3359-4E9A-8AF6-41BC16357E9F}"/>
    <cellStyle name="Input 3 4 2 3" xfId="5008" xr:uid="{234DC3B6-CC1D-427A-B29A-BB12AFC05BB6}"/>
    <cellStyle name="Input 3 4 2 3 2" xfId="5009" xr:uid="{AD39541A-168B-4A22-BA13-B4141EF42D95}"/>
    <cellStyle name="Input 3 4 2 3 3" xfId="5010" xr:uid="{9DA49542-286D-4153-8F14-89D0DF4E7B41}"/>
    <cellStyle name="Input 3 4 2 3 4" xfId="5011" xr:uid="{55BB0FC6-6FBC-491C-846F-3E382DBEC5DF}"/>
    <cellStyle name="Input 3 4 2 3 5" xfId="5012" xr:uid="{68EACF4D-808A-4904-9FC2-11053DF04877}"/>
    <cellStyle name="Input 3 4 2 3 6" xfId="5013" xr:uid="{058EC59F-1C44-4E22-87A3-AD960C3C95F1}"/>
    <cellStyle name="Input 3 4 2 4" xfId="5014" xr:uid="{1EADFCFE-4DBF-4BE6-8DEA-8547F6CD45B1}"/>
    <cellStyle name="Input 3 4 2 4 2" xfId="5015" xr:uid="{ED192211-7BB3-4A24-80B4-6A5C5C1410D3}"/>
    <cellStyle name="Input 3 4 2 5" xfId="5016" xr:uid="{959F8767-878E-4D9F-95E0-271C26C046F9}"/>
    <cellStyle name="Input 3 4 2 6" xfId="5017" xr:uid="{6ED42324-2E4D-408E-B1B8-DE4824D58414}"/>
    <cellStyle name="Input 3 4 2 7" xfId="5018" xr:uid="{05B73B12-3C23-42D9-9CE6-04A3CA794C6B}"/>
    <cellStyle name="Input 3 4 2 8" xfId="5019" xr:uid="{F8C86D2F-34C8-4635-9376-E99A9D4CBA5A}"/>
    <cellStyle name="Input 3 4 2_Subsidy" xfId="5020" xr:uid="{07D486C0-2495-44B6-919A-8AED92E13002}"/>
    <cellStyle name="Input 3 4 3" xfId="5021" xr:uid="{698AB20A-FA02-4763-925B-ACF80E95C363}"/>
    <cellStyle name="Input 3 4 3 2" xfId="5022" xr:uid="{27A2C55E-A8B4-44F9-B2C2-84E18FE168E9}"/>
    <cellStyle name="Input 3 4 3 2 2" xfId="5023" xr:uid="{CDEFCF0F-AC5B-4165-B4A7-7F30C1C016DE}"/>
    <cellStyle name="Input 3 4 3 2 3" xfId="5024" xr:uid="{320A9E48-8EEC-4394-AF3C-301E2500683B}"/>
    <cellStyle name="Input 3 4 3 2 4" xfId="5025" xr:uid="{F376FD81-699B-4942-8E3D-2985C0483AF8}"/>
    <cellStyle name="Input 3 4 3 2 5" xfId="5026" xr:uid="{FFAC1F74-4980-4807-B672-0475E64BDA29}"/>
    <cellStyle name="Input 3 4 3 2 6" xfId="5027" xr:uid="{E91344A2-F364-4FF1-B65F-D5DFBB524D5D}"/>
    <cellStyle name="Input 3 4 3 3" xfId="5028" xr:uid="{E2957AE0-D019-47BC-8096-CAA051F626FB}"/>
    <cellStyle name="Input 3 4 3 3 2" xfId="5029" xr:uid="{0ADEB97F-59D5-4C10-88C3-20D14B538CAA}"/>
    <cellStyle name="Input 3 4 3 4" xfId="5030" xr:uid="{28559BE5-8D55-4404-A2C7-340B57159747}"/>
    <cellStyle name="Input 3 4 3 5" xfId="5031" xr:uid="{F05455C9-8C51-4F35-9CD3-9A3AFF58F620}"/>
    <cellStyle name="Input 3 4 3 6" xfId="5032" xr:uid="{7A54DD48-043B-46ED-B9A3-0E5003775C33}"/>
    <cellStyle name="Input 3 4 3 7" xfId="5033" xr:uid="{46B4BDF1-AE9F-44F1-95FA-00422DC1037B}"/>
    <cellStyle name="Input 3 4 4" xfId="5034" xr:uid="{6D03497A-0649-4586-9B1B-5FD8C24979D4}"/>
    <cellStyle name="Input 3 4 4 2" xfId="5035" xr:uid="{3697B69B-15B9-494E-842C-12070999574C}"/>
    <cellStyle name="Input 3 4 4 2 2" xfId="5036" xr:uid="{F34D9999-CF5F-4142-B728-D36722BE098F}"/>
    <cellStyle name="Input 3 4 4 2 3" xfId="5037" xr:uid="{CA95DF7D-A16E-4059-B2AA-5569E9AFA283}"/>
    <cellStyle name="Input 3 4 4 2 4" xfId="5038" xr:uid="{53D9F539-D643-4D62-8A12-4EBE73DE34E3}"/>
    <cellStyle name="Input 3 4 4 2 5" xfId="5039" xr:uid="{FF7BD6FA-BD7F-4238-B4FC-1168AD03DD5D}"/>
    <cellStyle name="Input 3 4 4 2 6" xfId="5040" xr:uid="{C2736705-2FA3-4281-B22E-47C07AF41E2B}"/>
    <cellStyle name="Input 3 4 4 3" xfId="5041" xr:uid="{A00704A8-04ED-4296-B7D9-6404330902A4}"/>
    <cellStyle name="Input 3 4 4 3 2" xfId="5042" xr:uid="{DF7FB3B4-4A65-40A0-8026-3DD03FC1BA0B}"/>
    <cellStyle name="Input 3 4 4 4" xfId="5043" xr:uid="{639F9A3A-70A8-4BC1-80B5-47244AA7B9F2}"/>
    <cellStyle name="Input 3 4 4 5" xfId="5044" xr:uid="{84ECBFC2-2220-4F3E-84C7-B709D18D69C3}"/>
    <cellStyle name="Input 3 4 4 6" xfId="5045" xr:uid="{A03D4704-A0CC-44F2-9889-C88FEE80ABE0}"/>
    <cellStyle name="Input 3 4 4 7" xfId="5046" xr:uid="{C721CBB6-6E75-4945-9065-6742940ECD2A}"/>
    <cellStyle name="Input 3 4 5" xfId="5047" xr:uid="{49FB987C-F0F7-4541-8FC0-61568C8DE684}"/>
    <cellStyle name="Input 3 4 5 2" xfId="5048" xr:uid="{73A55276-3F3F-440C-A517-2DA1958B5D80}"/>
    <cellStyle name="Input 3 4 5 2 2" xfId="5049" xr:uid="{9B7B09F8-B020-44E4-833A-57DB274CD041}"/>
    <cellStyle name="Input 3 4 5 2 3" xfId="5050" xr:uid="{1A2CD3E6-0488-4414-88BB-C70339868606}"/>
    <cellStyle name="Input 3 4 5 2 4" xfId="5051" xr:uid="{802F25CD-E26F-4911-AD17-A12015FAD676}"/>
    <cellStyle name="Input 3 4 5 2 5" xfId="5052" xr:uid="{504B10B1-ECFE-48F7-9462-6692C1E34598}"/>
    <cellStyle name="Input 3 4 5 2 6" xfId="5053" xr:uid="{2EC482A7-299C-410D-9E74-C457A3C1D73C}"/>
    <cellStyle name="Input 3 4 5 3" xfId="5054" xr:uid="{73BCAE23-1FA5-45D3-B718-1A5AA50CF437}"/>
    <cellStyle name="Input 3 4 5 3 2" xfId="5055" xr:uid="{805AD961-5F82-4A0F-BB4E-A2BAA1423D82}"/>
    <cellStyle name="Input 3 4 5 4" xfId="5056" xr:uid="{7A331846-05C4-454B-A9CE-E902CCC9EE3A}"/>
    <cellStyle name="Input 3 4 5 5" xfId="5057" xr:uid="{13D261DF-52B9-4599-9936-80D51670E5E3}"/>
    <cellStyle name="Input 3 4 5 6" xfId="5058" xr:uid="{BBDAF462-8627-414A-98DC-92B214D4830C}"/>
    <cellStyle name="Input 3 4 5 7" xfId="5059" xr:uid="{25A77480-8534-4D0B-9952-4A4018CC02C7}"/>
    <cellStyle name="Input 3 4 6" xfId="5060" xr:uid="{5E5CB829-33FF-4E51-A96F-8D483D121E1F}"/>
    <cellStyle name="Input 3 4 6 2" xfId="5061" xr:uid="{34BF0267-29DE-44BA-9E25-5AAB31BC5B61}"/>
    <cellStyle name="Input 3 4 6 2 2" xfId="5062" xr:uid="{B1466909-C74C-4E80-951C-C7F28AE67101}"/>
    <cellStyle name="Input 3 4 6 2 3" xfId="5063" xr:uid="{29CD9237-D474-4FE1-B35E-709DB0190CC4}"/>
    <cellStyle name="Input 3 4 6 2 4" xfId="5064" xr:uid="{A795AA08-3B2C-4707-8541-AE916D43B768}"/>
    <cellStyle name="Input 3 4 6 2 5" xfId="5065" xr:uid="{4691DE22-9D95-42A6-9A26-E1504A0CC117}"/>
    <cellStyle name="Input 3 4 6 2 6" xfId="5066" xr:uid="{C8FBF237-985B-4083-B293-B696D0AFE5BB}"/>
    <cellStyle name="Input 3 4 6 3" xfId="5067" xr:uid="{2A921083-BE85-4D45-822E-923C9F6A5E25}"/>
    <cellStyle name="Input 3 4 6 3 2" xfId="5068" xr:uid="{CC1D7668-93FC-4D35-AEDD-B6D677E45A34}"/>
    <cellStyle name="Input 3 4 6 4" xfId="5069" xr:uid="{E7D6C6CE-4454-45D7-AEA4-B260C4EB3F1E}"/>
    <cellStyle name="Input 3 4 6 5" xfId="5070" xr:uid="{9E5C8628-B0DA-4D81-BE39-DC3B839C4095}"/>
    <cellStyle name="Input 3 4 6 6" xfId="5071" xr:uid="{955996B2-4D73-49E8-95AC-3AB2D38AC194}"/>
    <cellStyle name="Input 3 4 6 7" xfId="5072" xr:uid="{8BB2A5E8-31AB-4728-9F44-93888FA2A451}"/>
    <cellStyle name="Input 3 4 7" xfId="5073" xr:uid="{7D24D75A-048E-4E0B-8A6F-3DF5C662FFEC}"/>
    <cellStyle name="Input 3 4 7 2" xfId="5074" xr:uid="{9AE42A50-7AB3-463D-94C0-61BEEED55AF0}"/>
    <cellStyle name="Input 3 4 7 2 2" xfId="5075" xr:uid="{5EC8DAD9-E502-43B0-A7A2-9FEEA5D3FB58}"/>
    <cellStyle name="Input 3 4 7 2 3" xfId="5076" xr:uid="{111E118C-6D1D-4C75-A4E3-3C401A4EDDED}"/>
    <cellStyle name="Input 3 4 7 2 4" xfId="5077" xr:uid="{4E088B96-D48C-4DE8-997D-4A95A45394F2}"/>
    <cellStyle name="Input 3 4 7 2 5" xfId="5078" xr:uid="{FCB8BF52-C720-4A60-8FAE-EA4E2907FBA9}"/>
    <cellStyle name="Input 3 4 7 2 6" xfId="5079" xr:uid="{3DD77DD8-7C89-4C6C-A721-C19852BDBE33}"/>
    <cellStyle name="Input 3 4 7 3" xfId="5080" xr:uid="{3FAA4F36-B925-4039-A2D5-FABAC7A152AB}"/>
    <cellStyle name="Input 3 4 7 3 2" xfId="5081" xr:uid="{2F7D701C-9463-44BA-BC70-47974381F873}"/>
    <cellStyle name="Input 3 4 7 4" xfId="5082" xr:uid="{6C1F3C6E-5614-4E63-8AF8-3FF3F22E1A80}"/>
    <cellStyle name="Input 3 4 7 5" xfId="5083" xr:uid="{360FB064-3C8F-4753-B0B0-D88EC31B7D2C}"/>
    <cellStyle name="Input 3 4 7 6" xfId="5084" xr:uid="{B09E996D-34A8-4B7C-B91B-EACEEF21584A}"/>
    <cellStyle name="Input 3 4 7 7" xfId="5085" xr:uid="{6374FED5-154A-4D9B-8577-B685BAC2A24A}"/>
    <cellStyle name="Input 3 4 8" xfId="5086" xr:uid="{E56E6604-9775-4C27-844B-4526366EA40E}"/>
    <cellStyle name="Input 3 4 8 2" xfId="5087" xr:uid="{B2E3EEDE-751A-4785-AB13-735656378910}"/>
    <cellStyle name="Input 3 4 8 2 2" xfId="5088" xr:uid="{25478255-0153-44CD-A225-E6FA229B47BB}"/>
    <cellStyle name="Input 3 4 8 2 3" xfId="5089" xr:uid="{311FDD41-8793-4BC8-974B-388157A81007}"/>
    <cellStyle name="Input 3 4 8 2 4" xfId="5090" xr:uid="{9A27E90A-7F51-4DC7-8AE7-DAE5CF400B83}"/>
    <cellStyle name="Input 3 4 8 2 5" xfId="5091" xr:uid="{51E94271-186D-49A0-9EE7-960FA67544F6}"/>
    <cellStyle name="Input 3 4 8 2 6" xfId="5092" xr:uid="{5CF40C1E-A145-4410-ABFE-49BEAA438B03}"/>
    <cellStyle name="Input 3 4 8 3" xfId="5093" xr:uid="{288C89A9-B496-424E-9545-F5BEF8CC3436}"/>
    <cellStyle name="Input 3 4 8 3 2" xfId="5094" xr:uid="{AF18D6A2-4AA0-4AA3-A77A-B5FE0EEE37A0}"/>
    <cellStyle name="Input 3 4 8 4" xfId="5095" xr:uid="{CE7CE187-B992-493E-B161-340F03115769}"/>
    <cellStyle name="Input 3 4 8 5" xfId="5096" xr:uid="{3CBCB80D-7280-4BB1-951B-545C0CADFA17}"/>
    <cellStyle name="Input 3 4 8 6" xfId="5097" xr:uid="{B6FDCB5D-0C83-4B43-8395-26CEC7E4B53F}"/>
    <cellStyle name="Input 3 4 8 7" xfId="5098" xr:uid="{F44999C5-8CC2-46DD-B182-F8D8A6FBDD47}"/>
    <cellStyle name="Input 3 4 9" xfId="5099" xr:uid="{EB5E2BEE-FD9B-458E-A651-FD754A0E78DD}"/>
    <cellStyle name="Input 3 4 9 2" xfId="5100" xr:uid="{A34534E8-FCB2-4EFF-8BD6-E34A105E90F5}"/>
    <cellStyle name="Input 3 4 9 3" xfId="5101" xr:uid="{B03B925B-C265-4EFF-B410-B491AC15CC50}"/>
    <cellStyle name="Input 3 4 9 4" xfId="5102" xr:uid="{6B88DDD4-69A4-4877-848F-5F9DD9DE4839}"/>
    <cellStyle name="Input 3 4 9 5" xfId="5103" xr:uid="{1911B152-9C26-4CCD-AA65-C78964EF1B50}"/>
    <cellStyle name="Input 3 4 9 6" xfId="5104" xr:uid="{3682AA27-16C6-43DD-9C85-0E3416CF83F1}"/>
    <cellStyle name="Input 3 4_Subsidy" xfId="5105" xr:uid="{C6F0055C-BE17-44B4-A33C-3B77B3D550F5}"/>
    <cellStyle name="Input 3 40" xfId="5106" xr:uid="{BD689C1C-B7D8-490F-A3B8-6EF4F03B9CF0}"/>
    <cellStyle name="Input 3 41" xfId="5107" xr:uid="{59BA1FEB-08FE-436F-A3F4-03FB540172A1}"/>
    <cellStyle name="Input 3 42" xfId="5108" xr:uid="{16BA9CEA-6B03-4402-AC2E-51A27520141A}"/>
    <cellStyle name="Input 3 43" xfId="5109" xr:uid="{1FB1D04A-508C-4DA3-85E6-495585211A84}"/>
    <cellStyle name="Input 3 44" xfId="5110" xr:uid="{7F252AA6-E097-47CB-9612-1E778E968F83}"/>
    <cellStyle name="Input 3 45" xfId="5111" xr:uid="{3E21DE6A-000E-4F03-B072-84285FB6348F}"/>
    <cellStyle name="Input 3 5" xfId="5112" xr:uid="{7B681CD6-B054-4B62-A135-33DFEEBDF80F}"/>
    <cellStyle name="Input 3 5 10" xfId="5113" xr:uid="{DF55178C-AFE7-44CD-BF9A-5C1CE8B3AD30}"/>
    <cellStyle name="Input 3 5 10 2" xfId="5114" xr:uid="{232A77C6-E90B-4AC2-8202-B98DF7D79FCE}"/>
    <cellStyle name="Input 3 5 11" xfId="5115" xr:uid="{ED789C48-C626-4678-870B-D579B9CEC9CE}"/>
    <cellStyle name="Input 3 5 12" xfId="5116" xr:uid="{68452E15-AE27-4020-86BE-6ACBE85505B4}"/>
    <cellStyle name="Input 3 5 13" xfId="5117" xr:uid="{5D2DDE95-B613-4887-9E28-3F12EC388740}"/>
    <cellStyle name="Input 3 5 14" xfId="5118" xr:uid="{928C6D7C-318D-4A9E-ABF7-536D357D36D9}"/>
    <cellStyle name="Input 3 5 2" xfId="5119" xr:uid="{151AEFB2-6953-4477-A2EF-8A1A32C96DC5}"/>
    <cellStyle name="Input 3 5 2 2" xfId="5120" xr:uid="{E0B1A346-3F0C-4A7E-A804-D967EB5010B0}"/>
    <cellStyle name="Input 3 5 2 2 2" xfId="5121" xr:uid="{1120337F-F6F6-4BF3-98E5-58B45CF6C97B}"/>
    <cellStyle name="Input 3 5 2 2 2 2" xfId="5122" xr:uid="{05C029FA-4FC2-4C9C-A624-31547E3B3B82}"/>
    <cellStyle name="Input 3 5 2 2 2 3" xfId="5123" xr:uid="{2DCA3035-1A28-48EC-8CF4-7D82EECC120E}"/>
    <cellStyle name="Input 3 5 2 2 2 4" xfId="5124" xr:uid="{B57C5C08-EF6C-490A-A8B0-5883225D586B}"/>
    <cellStyle name="Input 3 5 2 2 2 5" xfId="5125" xr:uid="{0B549443-3665-4A6F-9D79-9B46D2EA3DCB}"/>
    <cellStyle name="Input 3 5 2 2 2 6" xfId="5126" xr:uid="{1D80FEFB-2AD8-4061-BA12-4F2EDFDD517D}"/>
    <cellStyle name="Input 3 5 2 2 3" xfId="5127" xr:uid="{D86EFE2C-FDE0-4AD0-BE0E-8E73EB15D477}"/>
    <cellStyle name="Input 3 5 2 2 3 2" xfId="5128" xr:uid="{17C1CCD1-38A8-429E-B0E8-9297521430BE}"/>
    <cellStyle name="Input 3 5 2 2 4" xfId="5129" xr:uid="{E058B5BD-3C8F-4971-B9D0-887D4416F144}"/>
    <cellStyle name="Input 3 5 2 2 5" xfId="5130" xr:uid="{E5C7EA5A-AF2D-4F7D-BFBD-2A575E799402}"/>
    <cellStyle name="Input 3 5 2 2 6" xfId="5131" xr:uid="{A3CCA57B-8637-44AF-9641-1CD5F8A92532}"/>
    <cellStyle name="Input 3 5 2 2 7" xfId="5132" xr:uid="{F6A15B90-08B3-43DE-8915-3926A5DFB29E}"/>
    <cellStyle name="Input 3 5 2 3" xfId="5133" xr:uid="{60AE1D96-606F-48E3-8E91-B803E1B36D17}"/>
    <cellStyle name="Input 3 5 2 3 2" xfId="5134" xr:uid="{47DFCAE0-6FE4-46DB-9536-E5E2CBB4E6F1}"/>
    <cellStyle name="Input 3 5 2 3 3" xfId="5135" xr:uid="{7429B464-D796-4F40-92D7-EAEC8BBBBD90}"/>
    <cellStyle name="Input 3 5 2 3 4" xfId="5136" xr:uid="{D46B7190-C56C-4A9C-A7AD-17398F95BA4D}"/>
    <cellStyle name="Input 3 5 2 3 5" xfId="5137" xr:uid="{6F0D7534-9815-4EC1-BF5E-2526DE5D2909}"/>
    <cellStyle name="Input 3 5 2 3 6" xfId="5138" xr:uid="{CD1D2098-CAEA-4095-BA83-A4854971978C}"/>
    <cellStyle name="Input 3 5 2 4" xfId="5139" xr:uid="{AB355757-5C3B-4301-BE24-80D67A2E0D58}"/>
    <cellStyle name="Input 3 5 2 4 2" xfId="5140" xr:uid="{02430B6E-D9ED-4CBE-A1EC-9740AD13E3E5}"/>
    <cellStyle name="Input 3 5 2 5" xfId="5141" xr:uid="{A251557F-565D-417E-87A2-ED1A7D4FCFE6}"/>
    <cellStyle name="Input 3 5 2 6" xfId="5142" xr:uid="{D572DEC8-54F2-493D-8657-973F06BB5F13}"/>
    <cellStyle name="Input 3 5 2 7" xfId="5143" xr:uid="{A35AC893-B73B-46EF-9F31-700BBA73DBEB}"/>
    <cellStyle name="Input 3 5 2 8" xfId="5144" xr:uid="{1F9A353C-E38A-47CD-A16C-D7EAA6610F96}"/>
    <cellStyle name="Input 3 5 2_Subsidy" xfId="5145" xr:uid="{4B91D0F5-4A0E-4608-BAAB-6A7101BB9B9B}"/>
    <cellStyle name="Input 3 5 3" xfId="5146" xr:uid="{CEA0F237-16AB-4DFA-950A-3708843A5C9C}"/>
    <cellStyle name="Input 3 5 3 2" xfId="5147" xr:uid="{CB438F5C-815A-4900-91D4-EE6CECE993BE}"/>
    <cellStyle name="Input 3 5 3 2 2" xfId="5148" xr:uid="{2406E5AC-AF4B-4254-A7A3-9814DB244C10}"/>
    <cellStyle name="Input 3 5 3 2 3" xfId="5149" xr:uid="{DF7A0CC2-21F0-4832-8E2A-A568BE7378A1}"/>
    <cellStyle name="Input 3 5 3 2 4" xfId="5150" xr:uid="{A782031E-761B-4B54-97CB-1DC8494FBE63}"/>
    <cellStyle name="Input 3 5 3 2 5" xfId="5151" xr:uid="{FFB639B6-630D-4B93-9B5C-F087ECD6B3E7}"/>
    <cellStyle name="Input 3 5 3 2 6" xfId="5152" xr:uid="{035C190E-4529-41C0-B800-BA8777878B3D}"/>
    <cellStyle name="Input 3 5 3 3" xfId="5153" xr:uid="{B006FDF3-E00E-44BB-9EDA-AE78047BCA78}"/>
    <cellStyle name="Input 3 5 3 3 2" xfId="5154" xr:uid="{15720381-EFCC-4B43-BF5B-F3C7FBC45F00}"/>
    <cellStyle name="Input 3 5 3 4" xfId="5155" xr:uid="{00C922A4-0EA6-4DD1-B397-48B843A9DFA6}"/>
    <cellStyle name="Input 3 5 3 5" xfId="5156" xr:uid="{7B4207C2-DABA-4A64-B097-E867981DE323}"/>
    <cellStyle name="Input 3 5 3 6" xfId="5157" xr:uid="{4E52F925-16E6-42D5-8FD1-109B4D37AB0A}"/>
    <cellStyle name="Input 3 5 3 7" xfId="5158" xr:uid="{F1462762-B8D7-47F6-8AC4-212E4DB42868}"/>
    <cellStyle name="Input 3 5 4" xfId="5159" xr:uid="{3F736B2A-2A11-49C3-83D5-22B9C2B218DA}"/>
    <cellStyle name="Input 3 5 4 2" xfId="5160" xr:uid="{FB4711E0-7F3B-49BC-9A31-A04DCA2360FC}"/>
    <cellStyle name="Input 3 5 4 2 2" xfId="5161" xr:uid="{4E0A60DA-D012-41D4-BC65-D76A876DB088}"/>
    <cellStyle name="Input 3 5 4 2 3" xfId="5162" xr:uid="{F2EE5E72-C858-4E80-AC70-AF4AAB0ACDFB}"/>
    <cellStyle name="Input 3 5 4 2 4" xfId="5163" xr:uid="{8428CEE9-626B-461A-B504-C79F1F657B65}"/>
    <cellStyle name="Input 3 5 4 2 5" xfId="5164" xr:uid="{BF559B46-5A4E-40B1-9BCD-B58B41E40DDB}"/>
    <cellStyle name="Input 3 5 4 2 6" xfId="5165" xr:uid="{FCACB3CE-04FE-4AA1-A115-103121F3F9E5}"/>
    <cellStyle name="Input 3 5 4 3" xfId="5166" xr:uid="{E5C36A5E-85FD-4E68-894D-2CA2E6B16898}"/>
    <cellStyle name="Input 3 5 4 3 2" xfId="5167" xr:uid="{501FFCFB-523C-4638-BFD0-A5D1C74BB5D4}"/>
    <cellStyle name="Input 3 5 4 4" xfId="5168" xr:uid="{667B0743-6B1A-4E90-A0A6-81C872D0CDC1}"/>
    <cellStyle name="Input 3 5 4 5" xfId="5169" xr:uid="{FC193BB1-5572-4735-85DB-B74A839D6D46}"/>
    <cellStyle name="Input 3 5 4 6" xfId="5170" xr:uid="{FE1F51A2-E859-4802-A701-D2F473E1772A}"/>
    <cellStyle name="Input 3 5 4 7" xfId="5171" xr:uid="{5749A859-6110-4C25-BDA8-9C6DA9BF6324}"/>
    <cellStyle name="Input 3 5 5" xfId="5172" xr:uid="{C54EAA6E-741D-4950-A188-AD57F9273F4B}"/>
    <cellStyle name="Input 3 5 5 2" xfId="5173" xr:uid="{9BF375CB-1ED6-4B6E-A989-E2B9BC1AE29F}"/>
    <cellStyle name="Input 3 5 5 2 2" xfId="5174" xr:uid="{702F0A77-052F-4E60-B9A0-D74235CF46C6}"/>
    <cellStyle name="Input 3 5 5 2 3" xfId="5175" xr:uid="{5A5FADC0-25EE-4272-A5F3-0C407F49B436}"/>
    <cellStyle name="Input 3 5 5 2 4" xfId="5176" xr:uid="{59E7E9EA-2C81-41FF-BFD4-9897F396BF38}"/>
    <cellStyle name="Input 3 5 5 2 5" xfId="5177" xr:uid="{BA32265C-F13F-4596-99AE-318A1801A07C}"/>
    <cellStyle name="Input 3 5 5 2 6" xfId="5178" xr:uid="{2EACB126-0D1C-4F83-89FB-431D57AC7C5F}"/>
    <cellStyle name="Input 3 5 5 3" xfId="5179" xr:uid="{7EA6FDB0-547F-4C3A-B357-FE491604F124}"/>
    <cellStyle name="Input 3 5 5 3 2" xfId="5180" xr:uid="{CE7A6AA0-5F61-4879-9294-A4E8E8B23044}"/>
    <cellStyle name="Input 3 5 5 4" xfId="5181" xr:uid="{34B16201-9C28-4A44-B780-5A22D345D60C}"/>
    <cellStyle name="Input 3 5 5 5" xfId="5182" xr:uid="{87C8A4AB-D543-4440-9B99-8CE194BAFEEF}"/>
    <cellStyle name="Input 3 5 5 6" xfId="5183" xr:uid="{F2CC8E45-41FB-45B3-B485-0FDEAA4BCFA2}"/>
    <cellStyle name="Input 3 5 5 7" xfId="5184" xr:uid="{9356F9C2-8CF3-4DA4-B6EB-F94A0AC3C3C8}"/>
    <cellStyle name="Input 3 5 6" xfId="5185" xr:uid="{CA71C5FB-59ED-4463-AA21-C7E234D98826}"/>
    <cellStyle name="Input 3 5 6 2" xfId="5186" xr:uid="{0C8F2F13-3BAF-4AA2-8AF2-E330DAFA8121}"/>
    <cellStyle name="Input 3 5 6 2 2" xfId="5187" xr:uid="{7D9C2A60-982E-42B5-94DD-85B40356978D}"/>
    <cellStyle name="Input 3 5 6 2 3" xfId="5188" xr:uid="{4D6E02F8-2FE9-42B7-B3B9-CD9AC32132A3}"/>
    <cellStyle name="Input 3 5 6 2 4" xfId="5189" xr:uid="{40981560-4903-4859-B796-52E09ADEEBEA}"/>
    <cellStyle name="Input 3 5 6 2 5" xfId="5190" xr:uid="{806F3C5B-73B2-4610-BDAB-605564D30BC0}"/>
    <cellStyle name="Input 3 5 6 2 6" xfId="5191" xr:uid="{9FCF7FE6-AC44-4A2E-B6D4-3DC586DBA401}"/>
    <cellStyle name="Input 3 5 6 3" xfId="5192" xr:uid="{5178AFF3-A3FC-4F82-A339-3232BB35E720}"/>
    <cellStyle name="Input 3 5 6 3 2" xfId="5193" xr:uid="{E8327883-E748-4F56-B8B5-E752F14E108C}"/>
    <cellStyle name="Input 3 5 6 4" xfId="5194" xr:uid="{2703ED49-83E7-4160-86F3-4E7DD99DF50A}"/>
    <cellStyle name="Input 3 5 6 5" xfId="5195" xr:uid="{664DEB44-58D8-4FF5-BBF0-10EEBA180A70}"/>
    <cellStyle name="Input 3 5 6 6" xfId="5196" xr:uid="{0F4DE868-1AB4-40DB-B29C-5FCC0999933D}"/>
    <cellStyle name="Input 3 5 6 7" xfId="5197" xr:uid="{B503E8B3-6620-41AF-BDFB-17A99A526A08}"/>
    <cellStyle name="Input 3 5 7" xfId="5198" xr:uid="{927BA960-F193-4B66-BD58-30B8C144197B}"/>
    <cellStyle name="Input 3 5 7 2" xfId="5199" xr:uid="{50146102-A1FC-4458-9453-479E05824D37}"/>
    <cellStyle name="Input 3 5 7 2 2" xfId="5200" xr:uid="{CD431661-F89B-4754-A5D0-7EA437915D10}"/>
    <cellStyle name="Input 3 5 7 2 3" xfId="5201" xr:uid="{F9F1CAB1-A11C-4502-A844-2578EA68BF6A}"/>
    <cellStyle name="Input 3 5 7 2 4" xfId="5202" xr:uid="{3018C3FB-B0C8-4951-8474-6592A29FCBCB}"/>
    <cellStyle name="Input 3 5 7 2 5" xfId="5203" xr:uid="{C0A4384C-050F-4B8A-8D0C-2B8B52EC4114}"/>
    <cellStyle name="Input 3 5 7 2 6" xfId="5204" xr:uid="{E233DF4A-3414-444A-9A73-BFA25C938029}"/>
    <cellStyle name="Input 3 5 7 3" xfId="5205" xr:uid="{FFA41031-3589-42C4-BCB4-2A012D35571A}"/>
    <cellStyle name="Input 3 5 7 3 2" xfId="5206" xr:uid="{A268DB50-609D-4024-A79F-961BC977F30E}"/>
    <cellStyle name="Input 3 5 7 4" xfId="5207" xr:uid="{D5102A1C-D3D6-44CD-9E56-542D246A060C}"/>
    <cellStyle name="Input 3 5 7 5" xfId="5208" xr:uid="{884221C0-595F-49B2-A70A-02AA81595480}"/>
    <cellStyle name="Input 3 5 7 6" xfId="5209" xr:uid="{6BC9FBFA-8022-4F5F-A27E-7F3BF346C8D0}"/>
    <cellStyle name="Input 3 5 7 7" xfId="5210" xr:uid="{AA89823C-35DF-4C21-9846-17A076EAE33A}"/>
    <cellStyle name="Input 3 5 8" xfId="5211" xr:uid="{6369F876-0CF3-4DF6-A712-CA6B26540976}"/>
    <cellStyle name="Input 3 5 8 2" xfId="5212" xr:uid="{DAC28EFE-4835-47A9-83E2-B73412E09DFA}"/>
    <cellStyle name="Input 3 5 8 2 2" xfId="5213" xr:uid="{1549A26E-9407-4AF7-87A6-4F0F57CD348A}"/>
    <cellStyle name="Input 3 5 8 2 3" xfId="5214" xr:uid="{41F96CDC-9648-4586-AF10-6EAA9A46FEF5}"/>
    <cellStyle name="Input 3 5 8 2 4" xfId="5215" xr:uid="{0BE12D31-93BA-400A-A3E7-D452A54EDE77}"/>
    <cellStyle name="Input 3 5 8 2 5" xfId="5216" xr:uid="{095557A0-2F1C-4D60-8FE1-DEBCB8C51110}"/>
    <cellStyle name="Input 3 5 8 2 6" xfId="5217" xr:uid="{9E6C1004-3C57-4505-9174-F4A3DF7AF27F}"/>
    <cellStyle name="Input 3 5 8 3" xfId="5218" xr:uid="{6DEEF617-B19C-49F2-ADED-606AC809A67D}"/>
    <cellStyle name="Input 3 5 8 3 2" xfId="5219" xr:uid="{702289D6-1C2D-448A-8004-341B6DA464AC}"/>
    <cellStyle name="Input 3 5 8 4" xfId="5220" xr:uid="{688B9724-101E-471B-A4AE-95EA7555B5EA}"/>
    <cellStyle name="Input 3 5 8 5" xfId="5221" xr:uid="{29DB828D-C68A-4F46-B552-8481941CAC9F}"/>
    <cellStyle name="Input 3 5 8 6" xfId="5222" xr:uid="{BF1CCFD0-2F5B-407C-89C8-ABCB1C9A852F}"/>
    <cellStyle name="Input 3 5 8 7" xfId="5223" xr:uid="{E5E4A928-4A8D-456A-B2B6-149EDDE5AA6F}"/>
    <cellStyle name="Input 3 5 9" xfId="5224" xr:uid="{AD350F1D-AFCA-4D9F-B8CB-1F50421885B3}"/>
    <cellStyle name="Input 3 5 9 2" xfId="5225" xr:uid="{C5EF8C4E-8126-4AF5-AEBF-618E252EB0DE}"/>
    <cellStyle name="Input 3 5 9 3" xfId="5226" xr:uid="{83DA73ED-97A2-4B50-A55B-6C4F00BE2C31}"/>
    <cellStyle name="Input 3 5 9 4" xfId="5227" xr:uid="{8C76F548-814F-43FC-83C0-69ADA8C0CD77}"/>
    <cellStyle name="Input 3 5 9 5" xfId="5228" xr:uid="{F39773F9-C943-4A39-9C5D-DA1CFA2A1C38}"/>
    <cellStyle name="Input 3 5 9 6" xfId="5229" xr:uid="{48355CAD-8261-473A-BB94-A479E3F57D35}"/>
    <cellStyle name="Input 3 5_Subsidy" xfId="5230" xr:uid="{4DF67B8B-E323-4554-BE3E-C7C2B8B0A136}"/>
    <cellStyle name="Input 3 6" xfId="5231" xr:uid="{E4D81AD7-5963-4C93-8312-83C34BDC41CE}"/>
    <cellStyle name="Input 3 6 2" xfId="5232" xr:uid="{E082E9AA-E654-464D-999A-C9357F776B2C}"/>
    <cellStyle name="Input 3 6 2 2" xfId="5233" xr:uid="{EDBC14AB-B789-4CDA-AB51-BC0FCA1D894B}"/>
    <cellStyle name="Input 3 6 2 2 2" xfId="5234" xr:uid="{DF459F22-C980-4174-A0CE-1AB7D3454F84}"/>
    <cellStyle name="Input 3 6 2 2 3" xfId="5235" xr:uid="{D28C5075-FA8E-46E1-9F1D-CB0E81492D30}"/>
    <cellStyle name="Input 3 6 2 2 4" xfId="5236" xr:uid="{CEA2FECF-7FCA-4023-AA40-1E29C9E68F9A}"/>
    <cellStyle name="Input 3 6 2 2 5" xfId="5237" xr:uid="{534E5A88-8AED-43F0-BECC-CCDC6B1D1E65}"/>
    <cellStyle name="Input 3 6 2 2 6" xfId="5238" xr:uid="{A7E0230C-3784-45C5-B751-2F2315639A20}"/>
    <cellStyle name="Input 3 6 2 3" xfId="5239" xr:uid="{C7A9163C-1DE4-4424-A92F-6A8CC87789A0}"/>
    <cellStyle name="Input 3 6 2 3 2" xfId="5240" xr:uid="{56284C68-A8F4-4A34-BE67-BF304B4FF352}"/>
    <cellStyle name="Input 3 6 2 4" xfId="5241" xr:uid="{C75CEF44-33CF-4EA6-8499-4E1CE6D51430}"/>
    <cellStyle name="Input 3 6 2 5" xfId="5242" xr:uid="{9690DFE3-CD93-42B8-87B3-F830ED71D58B}"/>
    <cellStyle name="Input 3 6 2 6" xfId="5243" xr:uid="{AE71E98F-37BA-469F-8B47-2048CE29CB3E}"/>
    <cellStyle name="Input 3 6 2 7" xfId="5244" xr:uid="{905DAD2E-16E6-4DEC-9CCA-59B1F92ED5E1}"/>
    <cellStyle name="Input 3 6 3" xfId="5245" xr:uid="{1912D940-D3B0-428F-BD3F-433EBC430082}"/>
    <cellStyle name="Input 3 6 3 2" xfId="5246" xr:uid="{7CB96B9E-8CB3-418B-803B-ED5D8ABD44F4}"/>
    <cellStyle name="Input 3 6 3 3" xfId="5247" xr:uid="{0337FA7B-A69D-43A4-9D2B-2943B6DFAD51}"/>
    <cellStyle name="Input 3 6 3 4" xfId="5248" xr:uid="{610608D6-AC53-4DC7-AE8E-A3214768BD39}"/>
    <cellStyle name="Input 3 6 3 5" xfId="5249" xr:uid="{0E77CACE-695B-465E-9023-E0A8A8DFB32B}"/>
    <cellStyle name="Input 3 6 3 6" xfId="5250" xr:uid="{640D1057-B175-42ED-BB84-0D5BF73189A7}"/>
    <cellStyle name="Input 3 6 4" xfId="5251" xr:uid="{A79CAFBD-F785-4EAA-BEAA-989CD3BBADD7}"/>
    <cellStyle name="Input 3 6 4 2" xfId="5252" xr:uid="{E1404301-22EC-4CF5-A1B3-B2D318007092}"/>
    <cellStyle name="Input 3 6 5" xfId="5253" xr:uid="{12CB95B9-977A-4F36-BF07-AB13E760F1E2}"/>
    <cellStyle name="Input 3 6 6" xfId="5254" xr:uid="{26BC458C-C597-4E78-98F2-53EE92A70188}"/>
    <cellStyle name="Input 3 6 7" xfId="5255" xr:uid="{CB1AF7C6-205A-4A5D-9CB6-CAA4539132B8}"/>
    <cellStyle name="Input 3 6 8" xfId="5256" xr:uid="{A7789A84-7D4D-493B-A3A5-E01ECA78DE7A}"/>
    <cellStyle name="Input 3 6_Subsidy" xfId="5257" xr:uid="{8EEF772A-9042-4066-AE2F-D986C3E0C7F0}"/>
    <cellStyle name="Input 3 7" xfId="5258" xr:uid="{8C67B4FF-5A5D-41E0-82CF-FAED7FDBF110}"/>
    <cellStyle name="Input 3 7 2" xfId="5259" xr:uid="{AB19A18C-C374-4500-8022-19883B2BA2B7}"/>
    <cellStyle name="Input 3 7 2 2" xfId="5260" xr:uid="{F663608C-219F-490D-A105-14DB3E872CBB}"/>
    <cellStyle name="Input 3 7 2 3" xfId="5261" xr:uid="{500657A9-DA09-41AC-AFEF-AB8B0A463140}"/>
    <cellStyle name="Input 3 7 2 4" xfId="5262" xr:uid="{4939439C-3282-47E3-A0B4-6E425A06B81E}"/>
    <cellStyle name="Input 3 7 2 5" xfId="5263" xr:uid="{4073BFE4-B133-466F-AB0D-ED4F7ACABEC7}"/>
    <cellStyle name="Input 3 7 2 6" xfId="5264" xr:uid="{F096498F-1AA3-440E-9767-B1FFF80AC7BE}"/>
    <cellStyle name="Input 3 7 3" xfId="5265" xr:uid="{7653C83F-2F0E-4DA5-9F27-703B42B39B3C}"/>
    <cellStyle name="Input 3 7 3 2" xfId="5266" xr:uid="{C8444BA8-A821-4550-8886-75E5656FE3A0}"/>
    <cellStyle name="Input 3 7 4" xfId="5267" xr:uid="{FED400DA-6395-450D-8582-3B6240193018}"/>
    <cellStyle name="Input 3 7 5" xfId="5268" xr:uid="{9116D263-0836-4592-AD2F-764C145AE6E1}"/>
    <cellStyle name="Input 3 7 6" xfId="5269" xr:uid="{F460FBFD-A8F0-4F88-9B16-F653EA118D68}"/>
    <cellStyle name="Input 3 7 7" xfId="5270" xr:uid="{D220D370-65EE-487F-B98A-9FE6BF742FAC}"/>
    <cellStyle name="Input 3 8" xfId="5271" xr:uid="{897FA95F-1332-4416-BA23-260D3E13529B}"/>
    <cellStyle name="Input 3 8 2" xfId="5272" xr:uid="{9114AE0B-A2DD-4034-A14C-0ECB2FE23C2F}"/>
    <cellStyle name="Input 3 8 2 2" xfId="5273" xr:uid="{E766D915-3FCF-47E8-B369-1FACA61DA9BA}"/>
    <cellStyle name="Input 3 8 2 3" xfId="5274" xr:uid="{6316AFA3-AAB0-4D4B-896E-9F08D0A50D9F}"/>
    <cellStyle name="Input 3 8 2 4" xfId="5275" xr:uid="{07F47428-0309-4EFC-98D7-9DE340FEE2E6}"/>
    <cellStyle name="Input 3 8 2 5" xfId="5276" xr:uid="{171FD64B-CEB1-404A-A2D3-8650029280E6}"/>
    <cellStyle name="Input 3 8 2 6" xfId="5277" xr:uid="{06E9A747-8428-4040-BFEF-B62E068BB370}"/>
    <cellStyle name="Input 3 8 3" xfId="5278" xr:uid="{357E9F6C-ABA4-4F33-B71F-DB7B9B28B944}"/>
    <cellStyle name="Input 3 8 3 2" xfId="5279" xr:uid="{53E5D196-96F9-42D4-AE54-EBDF640ECD46}"/>
    <cellStyle name="Input 3 8 4" xfId="5280" xr:uid="{8AF7925C-46EC-470B-B85A-F1F799793D42}"/>
    <cellStyle name="Input 3 8 5" xfId="5281" xr:uid="{890A617A-0194-46FD-BB9C-9D5CF303546C}"/>
    <cellStyle name="Input 3 8 6" xfId="5282" xr:uid="{9CB4D534-06F1-49F9-9802-F8C0F9AC3BF4}"/>
    <cellStyle name="Input 3 8 7" xfId="5283" xr:uid="{89937DC0-95A5-4331-817A-49A5CE0EF7B8}"/>
    <cellStyle name="Input 3 9" xfId="5284" xr:uid="{31457044-9273-414F-832F-BAFFA7574558}"/>
    <cellStyle name="Input 3 9 2" xfId="5285" xr:uid="{3BB04684-C03E-488C-9A60-45095E674DB5}"/>
    <cellStyle name="Input 3 9 2 2" xfId="5286" xr:uid="{F5850E57-B038-4145-B6E0-DB76C3B09B13}"/>
    <cellStyle name="Input 3 9 2 3" xfId="5287" xr:uid="{16951530-5B27-48D7-AC3A-487DA5D76E46}"/>
    <cellStyle name="Input 3 9 2 4" xfId="5288" xr:uid="{481A843C-C5AB-49D0-8ACA-98F04578DD90}"/>
    <cellStyle name="Input 3 9 2 5" xfId="5289" xr:uid="{6A6768A2-114D-4617-95E0-0ED5EB0CE77E}"/>
    <cellStyle name="Input 3 9 2 6" xfId="5290" xr:uid="{37835E7F-A4D7-40FA-816A-4DD20C187FBD}"/>
    <cellStyle name="Input 3 9 3" xfId="5291" xr:uid="{7BC7EC58-5FE2-4CC9-B89B-CFDC13F1DEC1}"/>
    <cellStyle name="Input 3 9 3 2" xfId="5292" xr:uid="{C2E4D958-78FF-4075-AD11-38A0FFF0BB07}"/>
    <cellStyle name="Input 3 9 4" xfId="5293" xr:uid="{EBFA3750-C997-4C1F-BF9B-A782928AA163}"/>
    <cellStyle name="Input 3 9 5" xfId="5294" xr:uid="{C99667AF-5812-4DD2-B5B6-2BC33DC257B1}"/>
    <cellStyle name="Input 3 9 6" xfId="5295" xr:uid="{43C5D0C3-BE5A-4117-9606-30368326413A}"/>
    <cellStyle name="Input 3 9 7" xfId="5296" xr:uid="{06179F94-CF5C-4286-B74B-E5D1F4A8635B}"/>
    <cellStyle name="Input 3_ST" xfId="5297" xr:uid="{358171A0-1F00-4B7A-A9E3-ACEE2665EDFA}"/>
    <cellStyle name="Input 30" xfId="5298" xr:uid="{4A12C707-B00B-416E-ACA7-4A59101BBE86}"/>
    <cellStyle name="Input 31" xfId="5299" xr:uid="{5E420063-E989-4BE4-9D3A-0977A51BDFE4}"/>
    <cellStyle name="Input 32" xfId="5300" xr:uid="{B8B4BD60-0983-49FD-A126-37C23086C81B}"/>
    <cellStyle name="Input 33" xfId="5301" xr:uid="{4C4FFB10-661A-4AB7-A67F-0DFD0A8DBF38}"/>
    <cellStyle name="Input 34" xfId="5302" xr:uid="{5EA7741C-442B-41BA-A5AE-B0F7A3DFEC89}"/>
    <cellStyle name="Input 35" xfId="5303" xr:uid="{D24548B1-BEB0-4F35-AA0E-E4DCF630F491}"/>
    <cellStyle name="Input 36" xfId="5304" xr:uid="{8A25447D-A5C7-44DB-AB37-E5C17AFAA5A2}"/>
    <cellStyle name="Input 4" xfId="5305" xr:uid="{A11F665D-CD69-48A5-B790-9D82A139BB3E}"/>
    <cellStyle name="Input 4 10" xfId="5306" xr:uid="{8A1D6FA7-6B7F-4C59-B375-DBA3156986C3}"/>
    <cellStyle name="Input 4 10 2" xfId="5307" xr:uid="{F9500E3D-650E-4379-A8E1-E8609BCE2F78}"/>
    <cellStyle name="Input 4 10 2 2" xfId="5308" xr:uid="{B0F053EB-42A5-4E9B-BAB7-429A65691B04}"/>
    <cellStyle name="Input 4 10 2 3" xfId="5309" xr:uid="{97DE7142-6571-4E07-AECC-1C75B8002DE2}"/>
    <cellStyle name="Input 4 10 2 4" xfId="5310" xr:uid="{2F949B40-2DFD-4530-B339-289B2A4EB782}"/>
    <cellStyle name="Input 4 10 2 5" xfId="5311" xr:uid="{9F22EC5F-0B32-4CFE-9CC4-50D48F1525F9}"/>
    <cellStyle name="Input 4 10 2 6" xfId="5312" xr:uid="{46FBA7E0-EFB8-4749-9185-C835D6A0DCEB}"/>
    <cellStyle name="Input 4 10 3" xfId="5313" xr:uid="{59F5C022-C61D-4159-B28E-7CC37F8378EE}"/>
    <cellStyle name="Input 4 10 3 2" xfId="5314" xr:uid="{77D13EA1-F24D-4F55-98F1-044CEDD5EE0F}"/>
    <cellStyle name="Input 4 10 4" xfId="5315" xr:uid="{82C99424-C605-47EA-AC56-B7EEA7650DFB}"/>
    <cellStyle name="Input 4 10 5" xfId="5316" xr:uid="{E2CC4AF9-0A8D-4A56-9F25-1DF8BA1FAAC4}"/>
    <cellStyle name="Input 4 10 6" xfId="5317" xr:uid="{C59F9B02-A7C1-4D55-89FD-CF835356B997}"/>
    <cellStyle name="Input 4 10 7" xfId="5318" xr:uid="{42FBD2FA-13FA-455A-8EB4-17C9067F68FB}"/>
    <cellStyle name="Input 4 11" xfId="5319" xr:uid="{E74B8187-EE04-417D-8E84-7E72EC71D242}"/>
    <cellStyle name="Input 4 11 2" xfId="5320" xr:uid="{3EFC7A6E-D22F-413A-A00B-BFC6FDFDC8B7}"/>
    <cellStyle name="Input 4 11 2 2" xfId="5321" xr:uid="{C07D66D7-6996-48BA-92DF-F0671D128CD1}"/>
    <cellStyle name="Input 4 11 2 3" xfId="5322" xr:uid="{A5E16D5B-21D6-4F49-AA87-72B2F854953A}"/>
    <cellStyle name="Input 4 11 2 4" xfId="5323" xr:uid="{507F4608-53E1-4620-A08B-EFF32DA64914}"/>
    <cellStyle name="Input 4 11 2 5" xfId="5324" xr:uid="{2C31F684-2F39-4A5D-A473-CCD5C67CF812}"/>
    <cellStyle name="Input 4 11 2 6" xfId="5325" xr:uid="{DACD0074-90BC-40C4-AAE5-97180D4B02AC}"/>
    <cellStyle name="Input 4 11 3" xfId="5326" xr:uid="{B7C760B8-B084-42FF-AA52-35A4949127CA}"/>
    <cellStyle name="Input 4 11 3 2" xfId="5327" xr:uid="{F8651965-FDB6-4C6D-A481-0BDFE8121A97}"/>
    <cellStyle name="Input 4 11 4" xfId="5328" xr:uid="{5704FCD1-700C-4BEF-B9A0-CAD7297BE123}"/>
    <cellStyle name="Input 4 11 5" xfId="5329" xr:uid="{8CBDB588-F32E-44CC-A0EA-B603FBD9518B}"/>
    <cellStyle name="Input 4 11 6" xfId="5330" xr:uid="{555CD3BF-6C98-47A8-80EA-05DE2DAEE6B9}"/>
    <cellStyle name="Input 4 11 7" xfId="5331" xr:uid="{0B07F6DB-31DA-4E45-AC3F-77F96C46AA85}"/>
    <cellStyle name="Input 4 12" xfId="5332" xr:uid="{05219D8C-F554-47F1-B545-CB5909038EF3}"/>
    <cellStyle name="Input 4 12 2" xfId="5333" xr:uid="{8DE55701-3064-4ED7-BEB6-96638FB3A216}"/>
    <cellStyle name="Input 4 12 2 2" xfId="5334" xr:uid="{F1B704EB-BBCF-40D7-BBE3-DA489D07537C}"/>
    <cellStyle name="Input 4 12 2 3" xfId="5335" xr:uid="{F49E9EE9-CD0B-4BDA-90F3-5B280A6045E8}"/>
    <cellStyle name="Input 4 12 2 4" xfId="5336" xr:uid="{08C03C52-74FD-4EDD-B0B7-76491D8E6036}"/>
    <cellStyle name="Input 4 12 2 5" xfId="5337" xr:uid="{B9812379-A845-4E95-BA15-347BFF59E24C}"/>
    <cellStyle name="Input 4 12 2 6" xfId="5338" xr:uid="{E4CA38B1-2440-4EC1-B151-2E7496934999}"/>
    <cellStyle name="Input 4 12 3" xfId="5339" xr:uid="{8C6D5EE0-2A62-4798-82E5-00B0CC2A9D94}"/>
    <cellStyle name="Input 4 12 3 2" xfId="5340" xr:uid="{B9643D74-4D23-4DFE-80B2-16D3FD8CC812}"/>
    <cellStyle name="Input 4 12 4" xfId="5341" xr:uid="{D7E246FF-A665-43FE-B217-D0131541F376}"/>
    <cellStyle name="Input 4 12 5" xfId="5342" xr:uid="{8349A08F-806A-4AB9-9E91-4326F90B7353}"/>
    <cellStyle name="Input 4 12 6" xfId="5343" xr:uid="{971B785F-5E53-497C-B0C9-F05EAB401FC8}"/>
    <cellStyle name="Input 4 12 7" xfId="5344" xr:uid="{2FFE18C5-CB09-4EF0-8982-2FAC34D32BE1}"/>
    <cellStyle name="Input 4 13" xfId="5345" xr:uid="{40C72BE5-4BB0-4ADB-BB62-8CEDC4297DDA}"/>
    <cellStyle name="Input 4 13 2" xfId="5346" xr:uid="{E6C70703-7455-4487-B235-3A98F9858C18}"/>
    <cellStyle name="Input 4 13 3" xfId="5347" xr:uid="{C1ADA097-C5A9-4BA3-AAEE-D200D8536E51}"/>
    <cellStyle name="Input 4 13 4" xfId="5348" xr:uid="{9B8866D6-1384-4BDB-B496-BCD50DAF5FCB}"/>
    <cellStyle name="Input 4 13 5" xfId="5349" xr:uid="{487A72C5-E7DC-4BCE-88EB-DB0714ABF614}"/>
    <cellStyle name="Input 4 13 6" xfId="5350" xr:uid="{D3425FAD-366E-4074-A1A9-F74F70807A29}"/>
    <cellStyle name="Input 4 14" xfId="5351" xr:uid="{7A812BB8-A66E-4AE3-975F-924E46D1A998}"/>
    <cellStyle name="Input 4 14 2" xfId="5352" xr:uid="{AAA2A657-7AFA-47E3-A333-75AABAD856EF}"/>
    <cellStyle name="Input 4 15" xfId="5353" xr:uid="{0994632A-59F6-42B5-8E09-0A5B02F3A2F7}"/>
    <cellStyle name="Input 4 16" xfId="5354" xr:uid="{D5E1DD8A-F90A-41B3-880B-2C5FFAB42C05}"/>
    <cellStyle name="Input 4 17" xfId="5355" xr:uid="{C55B5FF3-8B5F-45F0-B688-A1D33410FE66}"/>
    <cellStyle name="Input 4 18" xfId="5356" xr:uid="{2E687352-DBA1-4A81-8D26-4CF3A54D5464}"/>
    <cellStyle name="Input 4 19" xfId="5357" xr:uid="{69C99CB6-10B2-4487-BDCD-D3173E524A7E}"/>
    <cellStyle name="Input 4 2" xfId="5358" xr:uid="{6F3E5FBB-9E83-4556-A4DB-6D1AB5B6BE88}"/>
    <cellStyle name="Input 4 2 10" xfId="5359" xr:uid="{FF32436D-7AAE-42E5-AE36-6AE0DBA2F9A2}"/>
    <cellStyle name="Input 4 2 10 2" xfId="5360" xr:uid="{69DB55D7-9FC4-4FAB-B5E5-D0DE61D643CF}"/>
    <cellStyle name="Input 4 2 11" xfId="5361" xr:uid="{CD052DF5-4C1B-4106-848F-CC7E0BE9DA22}"/>
    <cellStyle name="Input 4 2 12" xfId="5362" xr:uid="{4C846AFD-31E3-45E6-B8A0-1436C3E32B24}"/>
    <cellStyle name="Input 4 2 13" xfId="5363" xr:uid="{3F7A8F25-04DC-4776-B183-674A72BE0978}"/>
    <cellStyle name="Input 4 2 14" xfId="5364" xr:uid="{F9F0B1E2-459C-479F-8AF8-D25FB8AD9081}"/>
    <cellStyle name="Input 4 2 2" xfId="5365" xr:uid="{15F3BA83-E5C6-4917-B181-6B2E7560819B}"/>
    <cellStyle name="Input 4 2 2 2" xfId="5366" xr:uid="{23D1352C-88E4-4DF2-BBFC-7313A2770D80}"/>
    <cellStyle name="Input 4 2 2 2 2" xfId="5367" xr:uid="{B215A09F-DFD2-4C65-BF85-6F85F3F4FFE4}"/>
    <cellStyle name="Input 4 2 2 2 2 2" xfId="5368" xr:uid="{E2ED547D-F287-4D81-9FAF-E1FB9BD212C4}"/>
    <cellStyle name="Input 4 2 2 2 2 3" xfId="5369" xr:uid="{8685F686-3FA8-444C-AAC3-EBCFE8659713}"/>
    <cellStyle name="Input 4 2 2 2 2 4" xfId="5370" xr:uid="{9E5B49B8-B06D-4923-ACDD-447A8382D004}"/>
    <cellStyle name="Input 4 2 2 2 2 5" xfId="5371" xr:uid="{8D448743-31CA-4B9D-A28B-F1EAE6662871}"/>
    <cellStyle name="Input 4 2 2 2 2 6" xfId="5372" xr:uid="{2AA59430-E282-429E-B380-24CEA486E1F7}"/>
    <cellStyle name="Input 4 2 2 2 3" xfId="5373" xr:uid="{281A617C-3D40-404D-871F-091F660CEA77}"/>
    <cellStyle name="Input 4 2 2 2 3 2" xfId="5374" xr:uid="{2622C6EA-3C32-4E7A-A671-0991B89E1FA5}"/>
    <cellStyle name="Input 4 2 2 2 4" xfId="5375" xr:uid="{BA8443A0-BB37-4813-A8B2-E68270BE5D0D}"/>
    <cellStyle name="Input 4 2 2 2 5" xfId="5376" xr:uid="{BC2A05F3-B253-4355-A337-792B31AC10BB}"/>
    <cellStyle name="Input 4 2 2 2 6" xfId="5377" xr:uid="{2626B02E-DE0E-4AE1-8D40-CDE4DEEA0D5B}"/>
    <cellStyle name="Input 4 2 2 2 7" xfId="5378" xr:uid="{4F45CDFC-2181-4821-8757-94439B48CFD8}"/>
    <cellStyle name="Input 4 2 2 3" xfId="5379" xr:uid="{4E341CA3-65EE-4C4F-953B-B07CBF634146}"/>
    <cellStyle name="Input 4 2 2 3 2" xfId="5380" xr:uid="{25940ABA-FF99-4C80-AE05-EF0DE64D997C}"/>
    <cellStyle name="Input 4 2 2 3 3" xfId="5381" xr:uid="{3F98F89F-ABCD-48F1-B36D-9406CF29C20E}"/>
    <cellStyle name="Input 4 2 2 3 4" xfId="5382" xr:uid="{5515FF67-BE8C-4342-9780-6959A2D500B9}"/>
    <cellStyle name="Input 4 2 2 3 5" xfId="5383" xr:uid="{EDE5295C-F62A-417F-B902-602D65B934CE}"/>
    <cellStyle name="Input 4 2 2 3 6" xfId="5384" xr:uid="{A51D2B64-C69D-419E-BC1C-C610D079FDC3}"/>
    <cellStyle name="Input 4 2 2 4" xfId="5385" xr:uid="{D04D76FA-0AC1-42F4-A8D3-0E2560FFB0E1}"/>
    <cellStyle name="Input 4 2 2 4 2" xfId="5386" xr:uid="{4D261A95-DDC8-4EE2-AF2F-512150C98872}"/>
    <cellStyle name="Input 4 2 2 5" xfId="5387" xr:uid="{0206836D-3B6D-4A08-95F5-221E02B347F4}"/>
    <cellStyle name="Input 4 2 2 6" xfId="5388" xr:uid="{982732A3-5C8E-47AB-BB53-912501F4DD69}"/>
    <cellStyle name="Input 4 2 2 7" xfId="5389" xr:uid="{ED52FF33-A0D2-46F7-B455-A66CC5CC59E4}"/>
    <cellStyle name="Input 4 2 2 8" xfId="5390" xr:uid="{1EB92743-815E-4797-9793-AA871318824D}"/>
    <cellStyle name="Input 4 2 2_Subsidy" xfId="5391" xr:uid="{FE86C4E2-38B1-4213-856F-7AEC63DA028A}"/>
    <cellStyle name="Input 4 2 3" xfId="5392" xr:uid="{202BAF10-AC8C-4A77-895A-EB8EED75D946}"/>
    <cellStyle name="Input 4 2 3 2" xfId="5393" xr:uid="{7ACB9569-03D8-4C05-9F4A-DDA8B46E4110}"/>
    <cellStyle name="Input 4 2 3 2 2" xfId="5394" xr:uid="{320E0BA5-9382-4C31-8462-2F63BA86E29A}"/>
    <cellStyle name="Input 4 2 3 2 3" xfId="5395" xr:uid="{F0887400-9C2A-4567-A9E0-3E1179DC01F9}"/>
    <cellStyle name="Input 4 2 3 2 4" xfId="5396" xr:uid="{DFAFCC5A-9009-42BB-8509-659BC22036B6}"/>
    <cellStyle name="Input 4 2 3 2 5" xfId="5397" xr:uid="{77D21923-1E32-4F93-9759-33361B4DF589}"/>
    <cellStyle name="Input 4 2 3 2 6" xfId="5398" xr:uid="{12CBB0B9-2368-407A-AF4E-52C5411A2FE2}"/>
    <cellStyle name="Input 4 2 3 3" xfId="5399" xr:uid="{51354FC1-9BB4-40FA-A2C9-EC7F39252B21}"/>
    <cellStyle name="Input 4 2 3 3 2" xfId="5400" xr:uid="{6CD78D19-C08C-4ED5-9367-CE4089B6E44D}"/>
    <cellStyle name="Input 4 2 3 4" xfId="5401" xr:uid="{F91282B7-BF29-472E-9DD0-BC1825D4872F}"/>
    <cellStyle name="Input 4 2 3 5" xfId="5402" xr:uid="{6574374D-F149-4F5B-B2D9-A6ABB2C928A3}"/>
    <cellStyle name="Input 4 2 3 6" xfId="5403" xr:uid="{8075C8FB-6886-4800-90F6-DA4166805FDA}"/>
    <cellStyle name="Input 4 2 3 7" xfId="5404" xr:uid="{5C757528-A270-413B-84B1-B97A0E7E809C}"/>
    <cellStyle name="Input 4 2 4" xfId="5405" xr:uid="{54FE628F-A2C5-4797-AE22-42A82F9BEDDB}"/>
    <cellStyle name="Input 4 2 4 2" xfId="5406" xr:uid="{58F15E9A-7D04-42A9-91FB-056E6F6BC450}"/>
    <cellStyle name="Input 4 2 4 2 2" xfId="5407" xr:uid="{2085921D-2881-4C1E-BACB-EA782AAD1AE4}"/>
    <cellStyle name="Input 4 2 4 2 3" xfId="5408" xr:uid="{91D85F6F-6672-4CF1-B0C5-255EE0A42DF5}"/>
    <cellStyle name="Input 4 2 4 2 4" xfId="5409" xr:uid="{1A19B995-4F9B-4003-9E51-F311D5CB107E}"/>
    <cellStyle name="Input 4 2 4 2 5" xfId="5410" xr:uid="{66AD9694-6193-4B96-A66E-260F0FDB8CC1}"/>
    <cellStyle name="Input 4 2 4 2 6" xfId="5411" xr:uid="{7AEA1B3A-F209-4B28-82A1-711982BA9A0E}"/>
    <cellStyle name="Input 4 2 4 3" xfId="5412" xr:uid="{4DA97F27-32C8-4B8D-B51B-0DACBD123CBD}"/>
    <cellStyle name="Input 4 2 4 3 2" xfId="5413" xr:uid="{B76D6610-979C-4FE3-A7FA-EAC92AD20695}"/>
    <cellStyle name="Input 4 2 4 4" xfId="5414" xr:uid="{5307A8D7-5713-41BF-A843-8A3AB75F41B8}"/>
    <cellStyle name="Input 4 2 4 5" xfId="5415" xr:uid="{73415397-1029-48CE-87BF-A41BC9169CC9}"/>
    <cellStyle name="Input 4 2 4 6" xfId="5416" xr:uid="{B49C45A4-4E0B-4EB1-9421-E8F4F7A07A7B}"/>
    <cellStyle name="Input 4 2 4 7" xfId="5417" xr:uid="{2F6A1AA3-A5EC-44D5-9F71-92E443344D8B}"/>
    <cellStyle name="Input 4 2 5" xfId="5418" xr:uid="{4E857793-DDA7-40D9-B9C9-CEDB6D7A6B19}"/>
    <cellStyle name="Input 4 2 5 2" xfId="5419" xr:uid="{81433F5C-975A-4CDE-A888-C82FFBFFD794}"/>
    <cellStyle name="Input 4 2 5 2 2" xfId="5420" xr:uid="{87B8B108-F03D-4139-8962-F4FDB1589ABD}"/>
    <cellStyle name="Input 4 2 5 2 3" xfId="5421" xr:uid="{96CF6D78-13CC-4E40-A3AA-354A97DFA9B7}"/>
    <cellStyle name="Input 4 2 5 2 4" xfId="5422" xr:uid="{6A655E8E-A0DD-4829-8367-331338454F4A}"/>
    <cellStyle name="Input 4 2 5 2 5" xfId="5423" xr:uid="{19E03BEA-3811-4DDD-8ED3-CBFA289FA74C}"/>
    <cellStyle name="Input 4 2 5 2 6" xfId="5424" xr:uid="{F3F82B58-B475-4546-B4C2-BAA6FE556EFB}"/>
    <cellStyle name="Input 4 2 5 3" xfId="5425" xr:uid="{B9DAF250-EE38-4068-8B57-9EEDBEBB9A4A}"/>
    <cellStyle name="Input 4 2 5 3 2" xfId="5426" xr:uid="{95A7A811-568C-4CDF-9FC2-CBC60B71815E}"/>
    <cellStyle name="Input 4 2 5 4" xfId="5427" xr:uid="{C622D354-FB9C-40EC-BC2C-97BD5DD3F9FF}"/>
    <cellStyle name="Input 4 2 5 5" xfId="5428" xr:uid="{FDA88150-C2C8-4B65-9C3C-6FCA0003EB55}"/>
    <cellStyle name="Input 4 2 5 6" xfId="5429" xr:uid="{DB8F7F00-5A6F-4F54-BE02-4A4BB1A7900F}"/>
    <cellStyle name="Input 4 2 5 7" xfId="5430" xr:uid="{2C44314A-7FA1-4367-B28F-5C6481FE2201}"/>
    <cellStyle name="Input 4 2 6" xfId="5431" xr:uid="{E9A7EDA0-EA39-409A-A32C-28CD27E09D49}"/>
    <cellStyle name="Input 4 2 6 2" xfId="5432" xr:uid="{90C47B3F-0F9C-4FFB-A715-317A6BE1D24B}"/>
    <cellStyle name="Input 4 2 6 2 2" xfId="5433" xr:uid="{69560314-7F47-4313-ABBA-512142DD7CBC}"/>
    <cellStyle name="Input 4 2 6 2 3" xfId="5434" xr:uid="{1F4E6A33-0AC2-455C-8121-A21290FA5B49}"/>
    <cellStyle name="Input 4 2 6 2 4" xfId="5435" xr:uid="{FBBF274C-140C-44B3-80BE-70E3714344F3}"/>
    <cellStyle name="Input 4 2 6 2 5" xfId="5436" xr:uid="{5F84BF23-0EA2-4CB5-A373-CEBB7DA9F60D}"/>
    <cellStyle name="Input 4 2 6 2 6" xfId="5437" xr:uid="{75337795-CD5D-4B9E-9BDD-1117E4D77CF8}"/>
    <cellStyle name="Input 4 2 6 3" xfId="5438" xr:uid="{4229FBA4-4BC0-494B-9461-D8503C3DD56E}"/>
    <cellStyle name="Input 4 2 6 3 2" xfId="5439" xr:uid="{9F5EC980-2009-448C-A805-0933E9867006}"/>
    <cellStyle name="Input 4 2 6 4" xfId="5440" xr:uid="{EB9C8ACA-1406-474A-80C2-0E6B461FB610}"/>
    <cellStyle name="Input 4 2 6 5" xfId="5441" xr:uid="{CA9D24B1-681C-4F59-AFED-0825F46BC2D1}"/>
    <cellStyle name="Input 4 2 6 6" xfId="5442" xr:uid="{D39A688D-8F86-470C-9353-E58FDDD6CB29}"/>
    <cellStyle name="Input 4 2 6 7" xfId="5443" xr:uid="{90293787-D261-442E-AD04-C77601B6119A}"/>
    <cellStyle name="Input 4 2 7" xfId="5444" xr:uid="{CFF02046-4F27-4691-B9D9-493FB074FCE5}"/>
    <cellStyle name="Input 4 2 7 2" xfId="5445" xr:uid="{576FFD2A-A503-4DBC-BE35-EA8B8B543DAB}"/>
    <cellStyle name="Input 4 2 7 2 2" xfId="5446" xr:uid="{0EF4F788-9013-4289-A042-E3A7B96A2200}"/>
    <cellStyle name="Input 4 2 7 2 3" xfId="5447" xr:uid="{70D50A91-919E-4737-94A2-0EC23309F1B6}"/>
    <cellStyle name="Input 4 2 7 2 4" xfId="5448" xr:uid="{51468BBF-0190-4418-9CB8-0EBA4967CE55}"/>
    <cellStyle name="Input 4 2 7 2 5" xfId="5449" xr:uid="{E48C66A1-C31D-41BC-8440-65F48B53FBDB}"/>
    <cellStyle name="Input 4 2 7 2 6" xfId="5450" xr:uid="{A5C42106-94F0-4B11-A36D-311B7158C0CD}"/>
    <cellStyle name="Input 4 2 7 3" xfId="5451" xr:uid="{53B9FFB6-E516-41E2-B996-22D30DD586B0}"/>
    <cellStyle name="Input 4 2 7 3 2" xfId="5452" xr:uid="{D6D3AD82-13D8-439A-B8CE-585095373441}"/>
    <cellStyle name="Input 4 2 7 4" xfId="5453" xr:uid="{2E814375-CED5-49EE-B27C-AB2CBB2A8567}"/>
    <cellStyle name="Input 4 2 7 5" xfId="5454" xr:uid="{C1EF1416-A54E-42D3-AEA4-CFE29275CC0B}"/>
    <cellStyle name="Input 4 2 7 6" xfId="5455" xr:uid="{42DB62B5-B13B-4317-B310-040EBBB78BAF}"/>
    <cellStyle name="Input 4 2 7 7" xfId="5456" xr:uid="{119019BE-B5F0-4336-9C99-82E79529613B}"/>
    <cellStyle name="Input 4 2 8" xfId="5457" xr:uid="{1A6BF355-2659-4FC1-9F83-873C63AA6801}"/>
    <cellStyle name="Input 4 2 8 2" xfId="5458" xr:uid="{5F3CF2A0-ACF9-4E97-A9CA-E627C8634436}"/>
    <cellStyle name="Input 4 2 8 2 2" xfId="5459" xr:uid="{76E16442-B698-4796-8AD6-1E3F134C49C4}"/>
    <cellStyle name="Input 4 2 8 2 3" xfId="5460" xr:uid="{29B12501-9117-4D67-9EB4-83FCA221FF39}"/>
    <cellStyle name="Input 4 2 8 2 4" xfId="5461" xr:uid="{21A3A09A-9CAF-47DC-9F00-8E3483FE2A66}"/>
    <cellStyle name="Input 4 2 8 2 5" xfId="5462" xr:uid="{EA6CF78B-7478-48CE-A3DF-F6DCDD05C604}"/>
    <cellStyle name="Input 4 2 8 2 6" xfId="5463" xr:uid="{F80D52CD-6158-4480-A861-6AB36D0296E7}"/>
    <cellStyle name="Input 4 2 8 3" xfId="5464" xr:uid="{70B34BFF-2909-4D8B-B8BF-369CF27AC48B}"/>
    <cellStyle name="Input 4 2 8 3 2" xfId="5465" xr:uid="{802CAAD9-46BB-44B4-8FFB-F211C07ECF0B}"/>
    <cellStyle name="Input 4 2 8 4" xfId="5466" xr:uid="{FAE18E5E-1519-46F6-8CA7-411C55054BE3}"/>
    <cellStyle name="Input 4 2 8 5" xfId="5467" xr:uid="{2A54735B-D8C9-4DDB-B55A-9ADA4649954E}"/>
    <cellStyle name="Input 4 2 8 6" xfId="5468" xr:uid="{A67E107B-97F5-46AB-9CC5-FA87B10EF7A9}"/>
    <cellStyle name="Input 4 2 8 7" xfId="5469" xr:uid="{418A480E-517A-481F-9485-8F1FB201C5A8}"/>
    <cellStyle name="Input 4 2 9" xfId="5470" xr:uid="{787CF971-3042-4AED-B9C3-F1AA67178B0A}"/>
    <cellStyle name="Input 4 2 9 2" xfId="5471" xr:uid="{76FDFA67-4982-4C11-A268-07E7F22A93B1}"/>
    <cellStyle name="Input 4 2 9 3" xfId="5472" xr:uid="{61826D7D-BEC3-4A4B-BE64-4155D18AEAC6}"/>
    <cellStyle name="Input 4 2 9 4" xfId="5473" xr:uid="{FB129B7E-201D-4397-BA9A-A29869E122AC}"/>
    <cellStyle name="Input 4 2 9 5" xfId="5474" xr:uid="{23F3F6FC-47C1-452F-9598-6D05AF4EFFB5}"/>
    <cellStyle name="Input 4 2 9 6" xfId="5475" xr:uid="{C8FB1668-8DA7-48BD-ACB5-77573B907D9C}"/>
    <cellStyle name="Input 4 2_Subsidy" xfId="5476" xr:uid="{955FAEEC-DBA3-4DB7-BF69-816F1208E9A3}"/>
    <cellStyle name="Input 4 20" xfId="5477" xr:uid="{78AE9C7E-B545-4B84-9F07-096382878C82}"/>
    <cellStyle name="Input 4 21" xfId="5478" xr:uid="{7E903C93-7DEE-4390-BDEE-D493F1A3CF34}"/>
    <cellStyle name="Input 4 22" xfId="5479" xr:uid="{A48291D0-370B-4D19-B900-EB3216F605A9}"/>
    <cellStyle name="Input 4 23" xfId="5480" xr:uid="{BCACAE4B-8249-4E66-9329-87C54EE6EE6C}"/>
    <cellStyle name="Input 4 24" xfId="5481" xr:uid="{86D151AC-EF9F-409A-A40E-A6C153CCC219}"/>
    <cellStyle name="Input 4 25" xfId="5482" xr:uid="{1CD2E57D-AC2E-46CC-8D2B-8CCD36D54419}"/>
    <cellStyle name="Input 4 26" xfId="5483" xr:uid="{73F77DC4-9EB8-42C4-86B3-CA8A8AC37BF0}"/>
    <cellStyle name="Input 4 27" xfId="5484" xr:uid="{01499C54-A3B1-47D0-9934-34E74801B9DA}"/>
    <cellStyle name="Input 4 28" xfId="5485" xr:uid="{0E358887-678A-4BEF-83E9-8EC4BC13BFDA}"/>
    <cellStyle name="Input 4 29" xfId="5486" xr:uid="{1ED4DFE9-4EC2-4380-83A8-5BD5AB11A22C}"/>
    <cellStyle name="Input 4 3" xfId="5487" xr:uid="{AF81F035-8364-4078-AC72-236277CB76A9}"/>
    <cellStyle name="Input 4 3 10" xfId="5488" xr:uid="{FA50357C-0AF8-4D67-B39E-107C1F2793C4}"/>
    <cellStyle name="Input 4 3 10 2" xfId="5489" xr:uid="{E2F92C6A-2606-4FB8-B657-F7643676B902}"/>
    <cellStyle name="Input 4 3 11" xfId="5490" xr:uid="{B8EFA3F1-DB8B-4FC4-B675-9CEA03E377BB}"/>
    <cellStyle name="Input 4 3 12" xfId="5491" xr:uid="{8FCC8305-7F80-42AE-AEC5-469D71052DB8}"/>
    <cellStyle name="Input 4 3 13" xfId="5492" xr:uid="{79DB57C2-7EE7-47C5-A21D-E32AA472BD76}"/>
    <cellStyle name="Input 4 3 14" xfId="5493" xr:uid="{F0848153-919B-4A76-97CB-D20E136A91DF}"/>
    <cellStyle name="Input 4 3 2" xfId="5494" xr:uid="{6DAC42BF-66A4-4BDD-97B8-5CDE4A4C5743}"/>
    <cellStyle name="Input 4 3 2 2" xfId="5495" xr:uid="{AB78519E-C54F-4E56-BD49-7CBCFE91F64D}"/>
    <cellStyle name="Input 4 3 2 2 2" xfId="5496" xr:uid="{43BC368D-178B-4F4D-9269-D60C2E462A26}"/>
    <cellStyle name="Input 4 3 2 2 2 2" xfId="5497" xr:uid="{A9A054EF-A459-4786-AE5A-317EC3909A47}"/>
    <cellStyle name="Input 4 3 2 2 2 3" xfId="5498" xr:uid="{06FBB010-F974-4F14-87B7-38CE32F6FC4A}"/>
    <cellStyle name="Input 4 3 2 2 2 4" xfId="5499" xr:uid="{5653B28C-9FEE-4B45-A5E6-58D19245D948}"/>
    <cellStyle name="Input 4 3 2 2 2 5" xfId="5500" xr:uid="{514CCEE6-EFDA-4C5F-97FA-53D7AEE66D0D}"/>
    <cellStyle name="Input 4 3 2 2 2 6" xfId="5501" xr:uid="{785613AB-3AE5-4672-B874-7A8EBC07E2E0}"/>
    <cellStyle name="Input 4 3 2 2 3" xfId="5502" xr:uid="{B9A97228-F34D-4470-8ACF-67B9A22A3A0B}"/>
    <cellStyle name="Input 4 3 2 2 3 2" xfId="5503" xr:uid="{C7E3BC03-574E-4A0E-A94E-65C11248A9EB}"/>
    <cellStyle name="Input 4 3 2 2 4" xfId="5504" xr:uid="{5C55176E-A4CD-4E45-8A2B-C57A0693E3FB}"/>
    <cellStyle name="Input 4 3 2 2 5" xfId="5505" xr:uid="{3653C8EF-FB4F-4B1C-AAD2-24CD858BC621}"/>
    <cellStyle name="Input 4 3 2 2 6" xfId="5506" xr:uid="{FE41CBBF-CC65-440E-80EE-645C9922C1BA}"/>
    <cellStyle name="Input 4 3 2 2 7" xfId="5507" xr:uid="{C4B072FA-9911-4C1A-9114-ABBDEF589391}"/>
    <cellStyle name="Input 4 3 2 3" xfId="5508" xr:uid="{BBEE6AF4-2187-4151-A4E0-662CFB906D91}"/>
    <cellStyle name="Input 4 3 2 3 2" xfId="5509" xr:uid="{C0C5356B-293F-4F0D-89DB-93BC90CE4A4F}"/>
    <cellStyle name="Input 4 3 2 3 3" xfId="5510" xr:uid="{5E598EE8-DFF2-417C-B703-99737DAFA38D}"/>
    <cellStyle name="Input 4 3 2 3 4" xfId="5511" xr:uid="{BDD9F59F-1AD4-4F1D-845A-EA8545064F1E}"/>
    <cellStyle name="Input 4 3 2 3 5" xfId="5512" xr:uid="{EA60DA47-61B3-4EA1-8B65-0526879DB5DB}"/>
    <cellStyle name="Input 4 3 2 3 6" xfId="5513" xr:uid="{B7E6F19A-D5CC-48C1-A360-98187D368E9E}"/>
    <cellStyle name="Input 4 3 2 4" xfId="5514" xr:uid="{465B1114-F8AB-49EF-BC7F-6705BE6B7359}"/>
    <cellStyle name="Input 4 3 2 4 2" xfId="5515" xr:uid="{65DD2056-1547-452E-A219-79242697F656}"/>
    <cellStyle name="Input 4 3 2 5" xfId="5516" xr:uid="{8009F6B3-9204-430D-AE9F-6F02EBDD98F2}"/>
    <cellStyle name="Input 4 3 2 6" xfId="5517" xr:uid="{92D1E99A-A915-45BC-A685-A298D5668008}"/>
    <cellStyle name="Input 4 3 2 7" xfId="5518" xr:uid="{0AE337F4-87E0-40B5-94C8-DF21F63880D6}"/>
    <cellStyle name="Input 4 3 2 8" xfId="5519" xr:uid="{66DFCB01-D2F4-4F7C-B2D9-F179CC46AC81}"/>
    <cellStyle name="Input 4 3 2_Subsidy" xfId="5520" xr:uid="{51A03945-5D67-40CA-8D78-6E69596F3F4F}"/>
    <cellStyle name="Input 4 3 3" xfId="5521" xr:uid="{46315366-B904-44E2-B8A6-C592380DEDB8}"/>
    <cellStyle name="Input 4 3 3 2" xfId="5522" xr:uid="{0B5D7A95-05F4-4D3C-A1E6-A1A7F0E2FCAD}"/>
    <cellStyle name="Input 4 3 3 2 2" xfId="5523" xr:uid="{EDBE5DB1-8BBD-42E9-8975-F85C76299E90}"/>
    <cellStyle name="Input 4 3 3 2 3" xfId="5524" xr:uid="{981D5B28-2C60-416D-9DD5-31385D6BCAF0}"/>
    <cellStyle name="Input 4 3 3 2 4" xfId="5525" xr:uid="{4C92A12C-31DA-4A1D-8C75-D3F99E3A0049}"/>
    <cellStyle name="Input 4 3 3 2 5" xfId="5526" xr:uid="{2B263040-8004-40C6-A541-6F807C06CA5D}"/>
    <cellStyle name="Input 4 3 3 2 6" xfId="5527" xr:uid="{E50A7B04-03A4-441C-ACFB-28054861F256}"/>
    <cellStyle name="Input 4 3 3 3" xfId="5528" xr:uid="{C16166A6-ED3F-4AEC-A1C2-D1CB5D13710F}"/>
    <cellStyle name="Input 4 3 3 3 2" xfId="5529" xr:uid="{44E4DAAE-F4DE-44AF-953E-877A82B6033B}"/>
    <cellStyle name="Input 4 3 3 4" xfId="5530" xr:uid="{AA5B0D5D-CC52-4920-8A03-2EA17C0C08B1}"/>
    <cellStyle name="Input 4 3 3 5" xfId="5531" xr:uid="{DE2D6263-6964-4679-ABD0-E0361EBA6B52}"/>
    <cellStyle name="Input 4 3 3 6" xfId="5532" xr:uid="{1A0201BA-62CF-4136-997D-A5474E5AE5C0}"/>
    <cellStyle name="Input 4 3 3 7" xfId="5533" xr:uid="{3A265319-3955-48A8-AE66-6BCE48B931F4}"/>
    <cellStyle name="Input 4 3 4" xfId="5534" xr:uid="{438BD756-64CB-429C-B989-E228255B936B}"/>
    <cellStyle name="Input 4 3 4 2" xfId="5535" xr:uid="{83351CE6-872C-49AC-A3D1-AFEC985F2A5E}"/>
    <cellStyle name="Input 4 3 4 2 2" xfId="5536" xr:uid="{5975A180-3FB2-4558-B3EA-26AE3449F3E4}"/>
    <cellStyle name="Input 4 3 4 2 3" xfId="5537" xr:uid="{B6A0E8F3-5F16-4CDE-9F63-F971F088101F}"/>
    <cellStyle name="Input 4 3 4 2 4" xfId="5538" xr:uid="{32348748-0DD4-4A6D-851B-E026978742C2}"/>
    <cellStyle name="Input 4 3 4 2 5" xfId="5539" xr:uid="{9668C406-FE18-4EFC-A415-3D075E64D5F7}"/>
    <cellStyle name="Input 4 3 4 2 6" xfId="5540" xr:uid="{801273E1-AC67-4804-8AE1-84B27A1CC711}"/>
    <cellStyle name="Input 4 3 4 3" xfId="5541" xr:uid="{93943F92-A8E9-465A-9DF2-89618D41B9C7}"/>
    <cellStyle name="Input 4 3 4 3 2" xfId="5542" xr:uid="{49E70501-982C-4333-90A6-B92F2117D1B8}"/>
    <cellStyle name="Input 4 3 4 4" xfId="5543" xr:uid="{836A362F-54DD-41B9-8C20-4CD0CFC0C1EB}"/>
    <cellStyle name="Input 4 3 4 5" xfId="5544" xr:uid="{97C74E8F-C640-4020-A78C-EBA6E7B5CAD8}"/>
    <cellStyle name="Input 4 3 4 6" xfId="5545" xr:uid="{238417D8-7305-4AA2-85CA-F8BC2D7024F1}"/>
    <cellStyle name="Input 4 3 4 7" xfId="5546" xr:uid="{8E4ECDEA-7979-488F-BFBD-C9A4A80C17D0}"/>
    <cellStyle name="Input 4 3 5" xfId="5547" xr:uid="{9C3562BD-E56E-4000-BA11-6E5AF0B13FE0}"/>
    <cellStyle name="Input 4 3 5 2" xfId="5548" xr:uid="{F461A0B5-DA2B-4102-BB9E-26E38CF33BCA}"/>
    <cellStyle name="Input 4 3 5 2 2" xfId="5549" xr:uid="{91C6DE9C-EEF4-4107-85F7-E4E15F925169}"/>
    <cellStyle name="Input 4 3 5 2 3" xfId="5550" xr:uid="{9B4154D2-3966-4431-A491-04EC056DC8D4}"/>
    <cellStyle name="Input 4 3 5 2 4" xfId="5551" xr:uid="{90E8CAC7-991B-41D3-8801-31B485A00804}"/>
    <cellStyle name="Input 4 3 5 2 5" xfId="5552" xr:uid="{DDC413CE-80BD-4B24-91A1-52054E0CB193}"/>
    <cellStyle name="Input 4 3 5 2 6" xfId="5553" xr:uid="{282D43E0-5CAE-4DFB-8525-8070880F1A58}"/>
    <cellStyle name="Input 4 3 5 3" xfId="5554" xr:uid="{C5C0C71C-8C3B-4DFE-B99D-804D4C10DE9A}"/>
    <cellStyle name="Input 4 3 5 3 2" xfId="5555" xr:uid="{AFD52D02-7EA7-46FD-A7AD-BED5BE9AC703}"/>
    <cellStyle name="Input 4 3 5 4" xfId="5556" xr:uid="{FC751992-9265-4CA4-8A93-92F926EDC4F6}"/>
    <cellStyle name="Input 4 3 5 5" xfId="5557" xr:uid="{37DFBECD-D321-4DEA-8B4B-0623F5492FE4}"/>
    <cellStyle name="Input 4 3 5 6" xfId="5558" xr:uid="{1222A98E-5F00-4EFB-9F54-BF85C75B13EB}"/>
    <cellStyle name="Input 4 3 5 7" xfId="5559" xr:uid="{0F77D33A-E0C2-4EA6-BE16-A7FD0BD21ADA}"/>
    <cellStyle name="Input 4 3 6" xfId="5560" xr:uid="{C74285B1-318A-460A-B07F-42964A286109}"/>
    <cellStyle name="Input 4 3 6 2" xfId="5561" xr:uid="{204581D6-19C1-4EA5-B207-5979060F78D1}"/>
    <cellStyle name="Input 4 3 6 2 2" xfId="5562" xr:uid="{4D053489-B0F2-458F-B5BD-297C2B3BF9F4}"/>
    <cellStyle name="Input 4 3 6 2 3" xfId="5563" xr:uid="{98193C19-4C4F-4387-A9C0-7E538EB7614F}"/>
    <cellStyle name="Input 4 3 6 2 4" xfId="5564" xr:uid="{103D9AAC-515C-4774-8B56-DAFFF4FD29C3}"/>
    <cellStyle name="Input 4 3 6 2 5" xfId="5565" xr:uid="{4187879C-A7CD-48C4-A6B2-5C7862BD817A}"/>
    <cellStyle name="Input 4 3 6 2 6" xfId="5566" xr:uid="{645582B1-007B-49A5-BC3E-03B4D6097D2B}"/>
    <cellStyle name="Input 4 3 6 3" xfId="5567" xr:uid="{7B1DEC57-4321-4040-8445-4A75A57B1345}"/>
    <cellStyle name="Input 4 3 6 3 2" xfId="5568" xr:uid="{562BAA4B-0796-4479-8270-666C04FBEDD9}"/>
    <cellStyle name="Input 4 3 6 4" xfId="5569" xr:uid="{3526EEF0-CD01-4EFF-9E2E-8901890623D8}"/>
    <cellStyle name="Input 4 3 6 5" xfId="5570" xr:uid="{22D89AC9-E40D-4345-81BC-618829871BE6}"/>
    <cellStyle name="Input 4 3 6 6" xfId="5571" xr:uid="{52B7528C-140C-4205-BB9A-842C56104F6F}"/>
    <cellStyle name="Input 4 3 6 7" xfId="5572" xr:uid="{F40C9051-FB86-4D41-9781-7B332EDEC73E}"/>
    <cellStyle name="Input 4 3 7" xfId="5573" xr:uid="{67F39FEA-0218-46C0-9679-B18AA107B447}"/>
    <cellStyle name="Input 4 3 7 2" xfId="5574" xr:uid="{2F7A05E7-483C-44E2-84DC-DEADC779B5AD}"/>
    <cellStyle name="Input 4 3 7 2 2" xfId="5575" xr:uid="{66F96778-FCA2-4EAB-97FC-8E764ED84818}"/>
    <cellStyle name="Input 4 3 7 2 3" xfId="5576" xr:uid="{2618B6AF-FA88-491D-8E9B-D5C32E57A56E}"/>
    <cellStyle name="Input 4 3 7 2 4" xfId="5577" xr:uid="{9F9120A7-E56F-47B2-A320-73121DF7012C}"/>
    <cellStyle name="Input 4 3 7 2 5" xfId="5578" xr:uid="{1B295E34-B290-428A-B401-6E38032A0BC6}"/>
    <cellStyle name="Input 4 3 7 2 6" xfId="5579" xr:uid="{7383F546-3163-4A60-9AA1-1598819CEC85}"/>
    <cellStyle name="Input 4 3 7 3" xfId="5580" xr:uid="{00EC6DC9-F939-48C6-9BCC-252CEB43CED1}"/>
    <cellStyle name="Input 4 3 7 3 2" xfId="5581" xr:uid="{EB5E0681-F00F-4D7C-8513-1A18791676B9}"/>
    <cellStyle name="Input 4 3 7 4" xfId="5582" xr:uid="{A85121EF-55CF-4AEB-B1AE-B65BE41BE242}"/>
    <cellStyle name="Input 4 3 7 5" xfId="5583" xr:uid="{7B37C4C0-9EC3-4A55-A106-7F0A84EC1802}"/>
    <cellStyle name="Input 4 3 7 6" xfId="5584" xr:uid="{0892384F-CD04-4D57-9D8F-1F1CF864F2AA}"/>
    <cellStyle name="Input 4 3 7 7" xfId="5585" xr:uid="{9E21A80E-5BF0-4F56-B8F7-050E8B4E0E64}"/>
    <cellStyle name="Input 4 3 8" xfId="5586" xr:uid="{93E45122-2211-4F9B-A6C9-5902B942F03E}"/>
    <cellStyle name="Input 4 3 8 2" xfId="5587" xr:uid="{438388F5-8049-4ED4-8E33-0B21A7E62684}"/>
    <cellStyle name="Input 4 3 8 2 2" xfId="5588" xr:uid="{2C64E1A4-A822-46BE-B033-B45DE4852865}"/>
    <cellStyle name="Input 4 3 8 2 3" xfId="5589" xr:uid="{764C0B85-884F-4490-98CB-8438DE71A580}"/>
    <cellStyle name="Input 4 3 8 2 4" xfId="5590" xr:uid="{2F78FAE1-966C-4AD4-B9BC-4E4A2346404C}"/>
    <cellStyle name="Input 4 3 8 2 5" xfId="5591" xr:uid="{CC15C07A-9D83-4DE8-96E7-20E5168EE6F2}"/>
    <cellStyle name="Input 4 3 8 2 6" xfId="5592" xr:uid="{AFA44D33-4B4E-43EE-8777-912EA8CDF251}"/>
    <cellStyle name="Input 4 3 8 3" xfId="5593" xr:uid="{8AA0022F-ECED-4DA3-B32D-54B23726698A}"/>
    <cellStyle name="Input 4 3 8 3 2" xfId="5594" xr:uid="{5E60BDD9-FB62-49BC-987D-F6ED7C28D997}"/>
    <cellStyle name="Input 4 3 8 4" xfId="5595" xr:uid="{097F182A-08AF-40A8-9E6F-69237CEAB267}"/>
    <cellStyle name="Input 4 3 8 5" xfId="5596" xr:uid="{5E656BD5-3337-4BE3-850D-378A47019464}"/>
    <cellStyle name="Input 4 3 8 6" xfId="5597" xr:uid="{55F314D0-DC7F-46CF-878C-9F7FC50C773C}"/>
    <cellStyle name="Input 4 3 8 7" xfId="5598" xr:uid="{014C8233-36BA-4EF1-BD2A-A4C858154487}"/>
    <cellStyle name="Input 4 3 9" xfId="5599" xr:uid="{6CC6D9C9-3F9E-4B34-9E40-CC1E3B54A5B2}"/>
    <cellStyle name="Input 4 3 9 2" xfId="5600" xr:uid="{2AE7C9F4-CF4F-4DF1-A1FE-3DD23099359B}"/>
    <cellStyle name="Input 4 3 9 3" xfId="5601" xr:uid="{D2FFBD22-09BF-4BB5-9D7B-085DCF67FF76}"/>
    <cellStyle name="Input 4 3 9 4" xfId="5602" xr:uid="{2C872985-A084-4CDC-B75F-36300929DCCF}"/>
    <cellStyle name="Input 4 3 9 5" xfId="5603" xr:uid="{8BCB551C-5BC8-4596-A7E7-FADBA00FFED4}"/>
    <cellStyle name="Input 4 3 9 6" xfId="5604" xr:uid="{A9F74309-7432-4DDB-8F64-0E53718D11AE}"/>
    <cellStyle name="Input 4 3_Subsidy" xfId="5605" xr:uid="{42D5CA84-917F-426F-BF2D-150E37C5C3EE}"/>
    <cellStyle name="Input 4 30" xfId="5606" xr:uid="{086AAE82-F17C-451D-8BDB-B67AF16E7BB7}"/>
    <cellStyle name="Input 4 31" xfId="5607" xr:uid="{D1BED801-6F9E-4747-B90E-E3415C22B214}"/>
    <cellStyle name="Input 4 32" xfId="5608" xr:uid="{7023B722-5477-4F20-8396-AA502F50FE8B}"/>
    <cellStyle name="Input 4 33" xfId="5609" xr:uid="{0F212958-AFC1-4FF3-A6AA-6DBBBA420168}"/>
    <cellStyle name="Input 4 34" xfId="5610" xr:uid="{2210E9B2-F776-4DA5-9018-B75D5A8C1112}"/>
    <cellStyle name="Input 4 35" xfId="5611" xr:uid="{97A5C638-AFAE-48C4-9BA5-9DE1E4B987C1}"/>
    <cellStyle name="Input 4 36" xfId="5612" xr:uid="{89C0F3D3-B902-40C8-8013-9A6A332EDCF2}"/>
    <cellStyle name="Input 4 37" xfId="5613" xr:uid="{8CE92ACB-9213-4E77-B577-D41F88264968}"/>
    <cellStyle name="Input 4 38" xfId="5614" xr:uid="{7CBDA80B-5B50-4740-A651-A5D529FF6702}"/>
    <cellStyle name="Input 4 39" xfId="5615" xr:uid="{3742FB33-E58E-4097-9B54-9E6A2EE21CD5}"/>
    <cellStyle name="Input 4 4" xfId="5616" xr:uid="{5DC7FB0F-8966-4EF4-9DE6-12D8969A0641}"/>
    <cellStyle name="Input 4 4 10" xfId="5617" xr:uid="{3679834B-08BA-47AB-8F41-8D1FD50E4CF0}"/>
    <cellStyle name="Input 4 4 10 2" xfId="5618" xr:uid="{AD5D576A-93A4-407E-BFC5-2C3BE410EB9C}"/>
    <cellStyle name="Input 4 4 11" xfId="5619" xr:uid="{3E8B2391-0508-48CE-881E-FE30C8FEA867}"/>
    <cellStyle name="Input 4 4 12" xfId="5620" xr:uid="{172D482A-9D33-42B7-93ED-84E432B0793F}"/>
    <cellStyle name="Input 4 4 13" xfId="5621" xr:uid="{6A19C7DF-BE55-4E02-ABCB-036EA0AD614B}"/>
    <cellStyle name="Input 4 4 14" xfId="5622" xr:uid="{86A7E24D-6774-4519-8296-19BB971A0A69}"/>
    <cellStyle name="Input 4 4 2" xfId="5623" xr:uid="{FE18E15C-345D-4B82-BEE8-AAC58FE1BCD5}"/>
    <cellStyle name="Input 4 4 2 2" xfId="5624" xr:uid="{6C1A09A1-494D-4632-95B8-2601A45610F0}"/>
    <cellStyle name="Input 4 4 2 2 2" xfId="5625" xr:uid="{D04CD816-AEC9-43DE-B3B3-C378E93A73F5}"/>
    <cellStyle name="Input 4 4 2 2 2 2" xfId="5626" xr:uid="{260CE50F-C5F5-4268-9214-6B95C830C1DF}"/>
    <cellStyle name="Input 4 4 2 2 2 3" xfId="5627" xr:uid="{2A4BA9BE-B380-4C44-BEC4-F9DEAD009E69}"/>
    <cellStyle name="Input 4 4 2 2 2 4" xfId="5628" xr:uid="{394C3D65-B2BC-4814-9112-1106D36B2C54}"/>
    <cellStyle name="Input 4 4 2 2 2 5" xfId="5629" xr:uid="{146AD5EF-2A4C-4B85-AEAB-85B30C32EB04}"/>
    <cellStyle name="Input 4 4 2 2 2 6" xfId="5630" xr:uid="{38179D4C-033E-4D52-9BF7-AE28A2CC6B8E}"/>
    <cellStyle name="Input 4 4 2 2 3" xfId="5631" xr:uid="{4EE8C3DF-B54E-458F-8B8D-77B4DF411ADD}"/>
    <cellStyle name="Input 4 4 2 2 3 2" xfId="5632" xr:uid="{C87BDA2E-1DD3-418D-B238-F73198F28B3C}"/>
    <cellStyle name="Input 4 4 2 2 4" xfId="5633" xr:uid="{038330DB-FBFC-425A-9472-90D16F980738}"/>
    <cellStyle name="Input 4 4 2 2 5" xfId="5634" xr:uid="{72ABAE5C-8EAA-419A-A8FE-34D33F5BBC8D}"/>
    <cellStyle name="Input 4 4 2 2 6" xfId="5635" xr:uid="{C83C5F18-F4C9-4DAE-939A-7AB3C8E1573C}"/>
    <cellStyle name="Input 4 4 2 2 7" xfId="5636" xr:uid="{8D7AE8A3-49F3-4DF1-84E9-04F2E577DE1B}"/>
    <cellStyle name="Input 4 4 2 3" xfId="5637" xr:uid="{C03FE370-2C39-4691-B629-3E201D97FF01}"/>
    <cellStyle name="Input 4 4 2 3 2" xfId="5638" xr:uid="{6E0DD699-A1E0-43B7-B0C3-4826DE2B846E}"/>
    <cellStyle name="Input 4 4 2 3 3" xfId="5639" xr:uid="{29536AC3-4E7A-4DFD-BC3C-6819A26A318E}"/>
    <cellStyle name="Input 4 4 2 3 4" xfId="5640" xr:uid="{3F17F479-DDE8-4361-8816-6D1CFB7238AA}"/>
    <cellStyle name="Input 4 4 2 3 5" xfId="5641" xr:uid="{80313C33-2040-467A-ADB4-DDA6C5CB1BFB}"/>
    <cellStyle name="Input 4 4 2 3 6" xfId="5642" xr:uid="{DC7815E0-450E-413E-9F96-01B78A61F5EE}"/>
    <cellStyle name="Input 4 4 2 4" xfId="5643" xr:uid="{51B3FE45-2DAD-488A-B440-D4260F4B7253}"/>
    <cellStyle name="Input 4 4 2 4 2" xfId="5644" xr:uid="{BF29314E-2682-41A1-857D-E7BBCCB8C07A}"/>
    <cellStyle name="Input 4 4 2 5" xfId="5645" xr:uid="{FBF0B807-6388-4F2A-AA86-67996C2FB3D8}"/>
    <cellStyle name="Input 4 4 2 6" xfId="5646" xr:uid="{78F1FF7B-FDFE-4608-A9A1-C41492096D42}"/>
    <cellStyle name="Input 4 4 2 7" xfId="5647" xr:uid="{88926012-3FE9-4207-9EEE-811B49095CFF}"/>
    <cellStyle name="Input 4 4 2 8" xfId="5648" xr:uid="{286E5DBF-5BFE-4283-8687-B385E99B283A}"/>
    <cellStyle name="Input 4 4 2_Subsidy" xfId="5649" xr:uid="{69B68DAA-A7BA-43EE-91BA-231A06144B45}"/>
    <cellStyle name="Input 4 4 3" xfId="5650" xr:uid="{2B648BA9-1A6F-4082-A9DB-244FD8A4312D}"/>
    <cellStyle name="Input 4 4 3 2" xfId="5651" xr:uid="{A3ECEA3C-0504-4B8C-B218-3C012DBB8E7A}"/>
    <cellStyle name="Input 4 4 3 2 2" xfId="5652" xr:uid="{ED09A9BD-519E-44C3-968F-AD2B7B3D8794}"/>
    <cellStyle name="Input 4 4 3 2 3" xfId="5653" xr:uid="{4A368817-6D12-45F2-ADF4-4317EA727A47}"/>
    <cellStyle name="Input 4 4 3 2 4" xfId="5654" xr:uid="{B903CA23-23A6-49E6-A493-68E4DDC5138F}"/>
    <cellStyle name="Input 4 4 3 2 5" xfId="5655" xr:uid="{4CA43129-9AD3-4A79-BC80-CCC968B26CE6}"/>
    <cellStyle name="Input 4 4 3 2 6" xfId="5656" xr:uid="{BA61CA9C-17EE-417C-9B6A-781ACEAE7863}"/>
    <cellStyle name="Input 4 4 3 3" xfId="5657" xr:uid="{F51072A2-A2A7-4476-91B7-76ED38961E06}"/>
    <cellStyle name="Input 4 4 3 3 2" xfId="5658" xr:uid="{33DB0B96-6C45-4B19-9C6F-153EDEBB9D6B}"/>
    <cellStyle name="Input 4 4 3 4" xfId="5659" xr:uid="{00EBB4FB-FD8E-4ADA-9DA8-79AB095EE9D8}"/>
    <cellStyle name="Input 4 4 3 5" xfId="5660" xr:uid="{A5F61720-4B20-4E61-8B2C-58100D0C866E}"/>
    <cellStyle name="Input 4 4 3 6" xfId="5661" xr:uid="{E91117FA-2737-46F6-AEE1-509C729F3A3B}"/>
    <cellStyle name="Input 4 4 3 7" xfId="5662" xr:uid="{843AB380-BD5C-4A0A-ADE6-044804A61623}"/>
    <cellStyle name="Input 4 4 4" xfId="5663" xr:uid="{0A9F1C4D-725E-42D1-B551-038C0C21AF1B}"/>
    <cellStyle name="Input 4 4 4 2" xfId="5664" xr:uid="{BBB5EFC5-98EB-49AB-89C1-35CAC6DF92E0}"/>
    <cellStyle name="Input 4 4 4 2 2" xfId="5665" xr:uid="{AD3A8FEF-0C1B-447B-8B7E-40002B808619}"/>
    <cellStyle name="Input 4 4 4 2 3" xfId="5666" xr:uid="{F96BD20A-0963-4318-B3BD-69989545EDEE}"/>
    <cellStyle name="Input 4 4 4 2 4" xfId="5667" xr:uid="{C7FE85B7-22DE-45C9-B454-497F08C94623}"/>
    <cellStyle name="Input 4 4 4 2 5" xfId="5668" xr:uid="{4A644FD5-3BF6-4261-A162-5454078D13FF}"/>
    <cellStyle name="Input 4 4 4 2 6" xfId="5669" xr:uid="{576AB059-64FC-43D4-8CFE-E2A77BED1E48}"/>
    <cellStyle name="Input 4 4 4 3" xfId="5670" xr:uid="{3071B9FA-F95B-421A-B1B7-3DB60F7F2D23}"/>
    <cellStyle name="Input 4 4 4 3 2" xfId="5671" xr:uid="{27A755F2-FDF7-47FD-A7C7-2AAE35FD817A}"/>
    <cellStyle name="Input 4 4 4 4" xfId="5672" xr:uid="{5648313C-4083-4CF0-B62B-45C88E6F9B28}"/>
    <cellStyle name="Input 4 4 4 5" xfId="5673" xr:uid="{1F46C02E-C873-432C-BC10-8CB5A8BF70C2}"/>
    <cellStyle name="Input 4 4 4 6" xfId="5674" xr:uid="{C1A10684-7851-4E8E-A61B-6363F944998E}"/>
    <cellStyle name="Input 4 4 4 7" xfId="5675" xr:uid="{3CF2C2C1-546B-44AA-93FB-997093300213}"/>
    <cellStyle name="Input 4 4 5" xfId="5676" xr:uid="{D2032FE6-165C-46D7-9465-29FE2E2F1E92}"/>
    <cellStyle name="Input 4 4 5 2" xfId="5677" xr:uid="{3BF6705A-5F8B-4B0A-9A75-2E84EE107309}"/>
    <cellStyle name="Input 4 4 5 2 2" xfId="5678" xr:uid="{BE95B121-BE48-41E7-939A-9CA000D8450D}"/>
    <cellStyle name="Input 4 4 5 2 3" xfId="5679" xr:uid="{209D1734-3F5F-44BB-A59B-AA9C99300B14}"/>
    <cellStyle name="Input 4 4 5 2 4" xfId="5680" xr:uid="{64CFE4BF-A7D3-48FC-B7AF-A5E6F9F1038C}"/>
    <cellStyle name="Input 4 4 5 2 5" xfId="5681" xr:uid="{46163E9A-DA11-4CB9-853E-A950AF3D201A}"/>
    <cellStyle name="Input 4 4 5 2 6" xfId="5682" xr:uid="{69F828C8-3287-45BD-8C92-5D8F0347E7CC}"/>
    <cellStyle name="Input 4 4 5 3" xfId="5683" xr:uid="{44F93610-D33A-4E20-8CF9-2E1A1F280B94}"/>
    <cellStyle name="Input 4 4 5 3 2" xfId="5684" xr:uid="{7A24A388-B251-40F8-BB33-A88584D4907E}"/>
    <cellStyle name="Input 4 4 5 4" xfId="5685" xr:uid="{68D8B6B5-FA68-435B-B1EE-8486E7365BE3}"/>
    <cellStyle name="Input 4 4 5 5" xfId="5686" xr:uid="{69C2CE46-C05D-4E0D-B433-8602B394B9E2}"/>
    <cellStyle name="Input 4 4 5 6" xfId="5687" xr:uid="{9D87E8B0-57E4-4DEF-A72E-6FB7A9EF55FC}"/>
    <cellStyle name="Input 4 4 5 7" xfId="5688" xr:uid="{DD81810D-B6D9-4BC9-AFFD-D034393EEBA6}"/>
    <cellStyle name="Input 4 4 6" xfId="5689" xr:uid="{473AC9A2-F9A8-4248-B3CC-6872384D89B4}"/>
    <cellStyle name="Input 4 4 6 2" xfId="5690" xr:uid="{C692E460-5A5D-4630-9368-BF44E167D5B3}"/>
    <cellStyle name="Input 4 4 6 2 2" xfId="5691" xr:uid="{1CA95976-C925-45A3-A949-40EF7AC43A7C}"/>
    <cellStyle name="Input 4 4 6 2 3" xfId="5692" xr:uid="{3603F616-8571-4010-9975-DAB5CC9F9D75}"/>
    <cellStyle name="Input 4 4 6 2 4" xfId="5693" xr:uid="{7DAB12B5-94FA-4091-89F6-3F668A7AA6C8}"/>
    <cellStyle name="Input 4 4 6 2 5" xfId="5694" xr:uid="{72E38DB4-C5A3-496F-87E4-A3344CE7E1F5}"/>
    <cellStyle name="Input 4 4 6 2 6" xfId="5695" xr:uid="{AFD60FD2-5759-4174-AB94-F77405F75CC5}"/>
    <cellStyle name="Input 4 4 6 3" xfId="5696" xr:uid="{009E4565-137D-42B4-88AC-A1C3DEA347E4}"/>
    <cellStyle name="Input 4 4 6 3 2" xfId="5697" xr:uid="{2F799D77-62D9-4D2A-A655-FA60B81D4396}"/>
    <cellStyle name="Input 4 4 6 4" xfId="5698" xr:uid="{A424CD4E-68DD-40DD-9520-85A2E199DAA1}"/>
    <cellStyle name="Input 4 4 6 5" xfId="5699" xr:uid="{C4739FD4-7A1F-42D5-945F-523704B2551C}"/>
    <cellStyle name="Input 4 4 6 6" xfId="5700" xr:uid="{22B0A6EB-C005-4037-9182-8FDF4B32D430}"/>
    <cellStyle name="Input 4 4 6 7" xfId="5701" xr:uid="{581515F1-8019-4ECB-A08C-795B370CDBD2}"/>
    <cellStyle name="Input 4 4 7" xfId="5702" xr:uid="{DD29415D-707B-4B84-A6D9-E7FA39E67DEC}"/>
    <cellStyle name="Input 4 4 7 2" xfId="5703" xr:uid="{1EB87FBE-7A94-421C-AFFF-8FA9D811E070}"/>
    <cellStyle name="Input 4 4 7 2 2" xfId="5704" xr:uid="{F9D328B9-14DA-4964-9852-5D90341C3959}"/>
    <cellStyle name="Input 4 4 7 2 3" xfId="5705" xr:uid="{80D09316-CACB-459C-B99A-84FDDAE85668}"/>
    <cellStyle name="Input 4 4 7 2 4" xfId="5706" xr:uid="{9490424A-0250-48BD-BC9B-3FEDF7E87D25}"/>
    <cellStyle name="Input 4 4 7 2 5" xfId="5707" xr:uid="{40DE137E-F17D-4167-9669-379E91342409}"/>
    <cellStyle name="Input 4 4 7 2 6" xfId="5708" xr:uid="{05D32A0E-F60F-4CEB-AC3F-E878533991CB}"/>
    <cellStyle name="Input 4 4 7 3" xfId="5709" xr:uid="{3D5DD13B-4291-4D94-8EEB-26B25C32C1D6}"/>
    <cellStyle name="Input 4 4 7 3 2" xfId="5710" xr:uid="{2F295E77-8F15-47F4-A37C-DE81FF683314}"/>
    <cellStyle name="Input 4 4 7 4" xfId="5711" xr:uid="{CD21B459-F85A-440F-8B52-2976DFAD2229}"/>
    <cellStyle name="Input 4 4 7 5" xfId="5712" xr:uid="{6DA8B7CE-6F27-462B-B0B8-1518C474B11A}"/>
    <cellStyle name="Input 4 4 7 6" xfId="5713" xr:uid="{9A67DCE7-CC64-481C-A01B-7F96F35448CD}"/>
    <cellStyle name="Input 4 4 7 7" xfId="5714" xr:uid="{790B1EB7-8C83-482E-A063-B3DC6A0ECE04}"/>
    <cellStyle name="Input 4 4 8" xfId="5715" xr:uid="{3BA8871E-7BC8-4664-8052-1678E54862A0}"/>
    <cellStyle name="Input 4 4 8 2" xfId="5716" xr:uid="{5FAF128C-8AF1-4E6E-85D6-A0635BE7E164}"/>
    <cellStyle name="Input 4 4 8 2 2" xfId="5717" xr:uid="{89A690C3-2F78-444A-B5DC-D140E10A5D6B}"/>
    <cellStyle name="Input 4 4 8 2 3" xfId="5718" xr:uid="{E2349BD9-9C9D-48E1-88CC-B96795D0EEF8}"/>
    <cellStyle name="Input 4 4 8 2 4" xfId="5719" xr:uid="{3729CFB6-C92F-4196-9B8F-72FA4E456B43}"/>
    <cellStyle name="Input 4 4 8 2 5" xfId="5720" xr:uid="{91EA0F63-9E51-4DC7-A345-AEBC574732A3}"/>
    <cellStyle name="Input 4 4 8 2 6" xfId="5721" xr:uid="{740670FD-68D4-4229-818E-17A74B98651C}"/>
    <cellStyle name="Input 4 4 8 3" xfId="5722" xr:uid="{5B11B002-DC08-426E-9BF8-4298881BB638}"/>
    <cellStyle name="Input 4 4 8 3 2" xfId="5723" xr:uid="{5702A4FF-9367-4529-851E-1859E943BA15}"/>
    <cellStyle name="Input 4 4 8 4" xfId="5724" xr:uid="{43766294-55BA-456F-B3B5-116E668C84EB}"/>
    <cellStyle name="Input 4 4 8 5" xfId="5725" xr:uid="{8041A04C-ED0C-4838-8A21-8E6CA1DE5FA3}"/>
    <cellStyle name="Input 4 4 8 6" xfId="5726" xr:uid="{4A749135-B5B7-46DC-8000-BA73E1D61AA9}"/>
    <cellStyle name="Input 4 4 8 7" xfId="5727" xr:uid="{E4B78EAF-DF5C-4A95-9359-68A4E2E80350}"/>
    <cellStyle name="Input 4 4 9" xfId="5728" xr:uid="{EF824374-85AE-4D37-89FD-CEA2265DF8B7}"/>
    <cellStyle name="Input 4 4 9 2" xfId="5729" xr:uid="{2362E4E7-52DA-4291-B93F-24E486C5D353}"/>
    <cellStyle name="Input 4 4 9 3" xfId="5730" xr:uid="{EE0BE4F1-2B9E-48CB-85B9-781840495DF9}"/>
    <cellStyle name="Input 4 4 9 4" xfId="5731" xr:uid="{5A2DAAB6-9F6C-4A6A-BE6C-100825041850}"/>
    <cellStyle name="Input 4 4 9 5" xfId="5732" xr:uid="{999CD1A3-AC06-440C-810E-564E1D23DF2B}"/>
    <cellStyle name="Input 4 4 9 6" xfId="5733" xr:uid="{FB5A219B-8B51-41A9-8999-976B931773F7}"/>
    <cellStyle name="Input 4 4_Subsidy" xfId="5734" xr:uid="{8624E321-13AF-4DDB-A279-B7396D7A2D64}"/>
    <cellStyle name="Input 4 40" xfId="5735" xr:uid="{28B65618-91CE-4C26-BBF3-6D9105FBD925}"/>
    <cellStyle name="Input 4 41" xfId="5736" xr:uid="{1165FFD3-F2D6-43F3-B674-9E6B1ABEF12C}"/>
    <cellStyle name="Input 4 42" xfId="5737" xr:uid="{D22C402F-8B34-4837-A7B6-07ACD594CBBD}"/>
    <cellStyle name="Input 4 43" xfId="5738" xr:uid="{9A88C056-DB33-4BC5-AEB9-0BCE0BDB840A}"/>
    <cellStyle name="Input 4 44" xfId="5739" xr:uid="{2357429F-C622-4628-9E57-24B40444CDC7}"/>
    <cellStyle name="Input 4 5" xfId="5740" xr:uid="{8BD7822D-496F-4FA2-BEF5-6375B5A7FB67}"/>
    <cellStyle name="Input 4 5 10" xfId="5741" xr:uid="{F04270B7-4F2D-4D11-93C8-4461DED2BF88}"/>
    <cellStyle name="Input 4 5 10 2" xfId="5742" xr:uid="{85C921E1-110B-4005-8981-28D381BD76F2}"/>
    <cellStyle name="Input 4 5 11" xfId="5743" xr:uid="{84A981A2-3D28-4BCB-96C4-EAEB764F67C0}"/>
    <cellStyle name="Input 4 5 12" xfId="5744" xr:uid="{A7D50CD0-606E-4909-ADE1-53E18B8AD298}"/>
    <cellStyle name="Input 4 5 13" xfId="5745" xr:uid="{C60D5775-8019-49C1-9B0C-6F2409ACA78C}"/>
    <cellStyle name="Input 4 5 14" xfId="5746" xr:uid="{98778327-AD47-4056-A330-D2DE87DC517F}"/>
    <cellStyle name="Input 4 5 2" xfId="5747" xr:uid="{4E783DCA-4599-4C4F-A9F8-6C88CB188710}"/>
    <cellStyle name="Input 4 5 2 2" xfId="5748" xr:uid="{EFF3C6C0-B665-435C-90B5-098E169EDE95}"/>
    <cellStyle name="Input 4 5 2 2 2" xfId="5749" xr:uid="{041EB4A8-76F8-4EA7-B31E-E7CC42C7004D}"/>
    <cellStyle name="Input 4 5 2 2 2 2" xfId="5750" xr:uid="{A020B4D1-3ABD-4C1A-89A2-5F7D45047D31}"/>
    <cellStyle name="Input 4 5 2 2 2 3" xfId="5751" xr:uid="{320E79A2-D9BC-40E8-8767-1032A91C67F4}"/>
    <cellStyle name="Input 4 5 2 2 2 4" xfId="5752" xr:uid="{F2F25E05-0C79-4067-A267-5A52F1BFD986}"/>
    <cellStyle name="Input 4 5 2 2 2 5" xfId="5753" xr:uid="{3EEDAC82-9102-4195-8485-58A941DFBE47}"/>
    <cellStyle name="Input 4 5 2 2 2 6" xfId="5754" xr:uid="{EF07212E-B9CD-4E99-8F3B-70E2C89BE778}"/>
    <cellStyle name="Input 4 5 2 2 3" xfId="5755" xr:uid="{588F9632-E235-42F0-8312-04D72C21355A}"/>
    <cellStyle name="Input 4 5 2 2 3 2" xfId="5756" xr:uid="{5A3F5F55-3318-46D4-9BAD-45F4B2355FCD}"/>
    <cellStyle name="Input 4 5 2 2 4" xfId="5757" xr:uid="{0BC1F45F-58D1-4E6C-AF67-F986B35B5B74}"/>
    <cellStyle name="Input 4 5 2 2 5" xfId="5758" xr:uid="{7BE72920-473A-47DF-9AB9-3FECE45367B7}"/>
    <cellStyle name="Input 4 5 2 2 6" xfId="5759" xr:uid="{995F4570-2BF9-460C-A23E-D86A7968F44A}"/>
    <cellStyle name="Input 4 5 2 2 7" xfId="5760" xr:uid="{99721A31-AD0A-4D06-8E17-06D4AFED0921}"/>
    <cellStyle name="Input 4 5 2 3" xfId="5761" xr:uid="{EA3785A8-FFA3-4613-BA5B-E53DBFA81AEA}"/>
    <cellStyle name="Input 4 5 2 3 2" xfId="5762" xr:uid="{0C5E1619-F7E9-4626-AB55-694F09C9EC07}"/>
    <cellStyle name="Input 4 5 2 3 3" xfId="5763" xr:uid="{20815CC9-C48C-4F88-868C-C326B62A71AF}"/>
    <cellStyle name="Input 4 5 2 3 4" xfId="5764" xr:uid="{B266866B-48CA-4240-A87C-CD7AB60BAE54}"/>
    <cellStyle name="Input 4 5 2 3 5" xfId="5765" xr:uid="{70987FBA-1A94-4929-8BB6-CC2A8849C3FC}"/>
    <cellStyle name="Input 4 5 2 3 6" xfId="5766" xr:uid="{7D35CD12-387A-42FE-9B0B-0033662E5190}"/>
    <cellStyle name="Input 4 5 2 4" xfId="5767" xr:uid="{CFE194DE-15F4-4AAA-9ED6-49E0A30923DD}"/>
    <cellStyle name="Input 4 5 2 4 2" xfId="5768" xr:uid="{C31D2E2D-9BA6-4CB6-ACC2-E336B75D5436}"/>
    <cellStyle name="Input 4 5 2 5" xfId="5769" xr:uid="{AD76FD83-BCD2-41E4-9B2D-A4D1EADCAA2A}"/>
    <cellStyle name="Input 4 5 2 6" xfId="5770" xr:uid="{4D876596-A4AF-4380-9A81-3E1E9D4D94CD}"/>
    <cellStyle name="Input 4 5 2 7" xfId="5771" xr:uid="{8AC1013E-8498-4EA1-8AF4-30CF6B18356F}"/>
    <cellStyle name="Input 4 5 2 8" xfId="5772" xr:uid="{E419E593-F3A1-4E78-A849-44B372474E88}"/>
    <cellStyle name="Input 4 5 2_Subsidy" xfId="5773" xr:uid="{CA9CB091-F65D-4D6B-A498-2AD28D315D7D}"/>
    <cellStyle name="Input 4 5 3" xfId="5774" xr:uid="{766212C1-4B5B-401A-A22A-337842E3F23F}"/>
    <cellStyle name="Input 4 5 3 2" xfId="5775" xr:uid="{E0659AA2-1856-477C-ACD5-D656E0740E70}"/>
    <cellStyle name="Input 4 5 3 2 2" xfId="5776" xr:uid="{A33319E0-D43D-4D60-9A8F-C228F6D1BD95}"/>
    <cellStyle name="Input 4 5 3 2 3" xfId="5777" xr:uid="{972BFC7D-7F49-4208-807B-4DD21532F85F}"/>
    <cellStyle name="Input 4 5 3 2 4" xfId="5778" xr:uid="{3827E522-855D-430B-9092-CDF083D598AC}"/>
    <cellStyle name="Input 4 5 3 2 5" xfId="5779" xr:uid="{0FCAE1B3-66D7-4EF5-8750-6CD524C40AE9}"/>
    <cellStyle name="Input 4 5 3 2 6" xfId="5780" xr:uid="{2599B09A-9B37-4013-9182-B9DCCAD67B8C}"/>
    <cellStyle name="Input 4 5 3 3" xfId="5781" xr:uid="{FCD6EE99-29E6-44B9-BD9C-1986F3DCB26F}"/>
    <cellStyle name="Input 4 5 3 3 2" xfId="5782" xr:uid="{6DEF8804-6BA4-49D7-BF8B-96C7BEB987F6}"/>
    <cellStyle name="Input 4 5 3 4" xfId="5783" xr:uid="{DA04E477-FEC2-4A32-9D4C-D9667350ACFA}"/>
    <cellStyle name="Input 4 5 3 5" xfId="5784" xr:uid="{0617D3F3-3B1F-4009-9EE9-0863FCDCB339}"/>
    <cellStyle name="Input 4 5 3 6" xfId="5785" xr:uid="{9B113C2C-18AF-41B0-A110-C52349B3C8F1}"/>
    <cellStyle name="Input 4 5 3 7" xfId="5786" xr:uid="{66A20073-FCDD-4C14-A4C9-BC453F6816A6}"/>
    <cellStyle name="Input 4 5 4" xfId="5787" xr:uid="{8F4BBB31-DD21-41D3-977A-4FB72A0C5992}"/>
    <cellStyle name="Input 4 5 4 2" xfId="5788" xr:uid="{A09E1CA2-3B64-47B1-BA5F-954059F9ED19}"/>
    <cellStyle name="Input 4 5 4 2 2" xfId="5789" xr:uid="{9D0E9B58-D846-4ABC-9F53-8022F3AAB55F}"/>
    <cellStyle name="Input 4 5 4 2 3" xfId="5790" xr:uid="{5C50CBA3-296F-48D5-AEFE-F53126A0D6D9}"/>
    <cellStyle name="Input 4 5 4 2 4" xfId="5791" xr:uid="{1162BA43-ED1C-4D48-BB9A-8E212032F569}"/>
    <cellStyle name="Input 4 5 4 2 5" xfId="5792" xr:uid="{5281F527-73BB-4E16-B8F6-EF39C1A293FD}"/>
    <cellStyle name="Input 4 5 4 2 6" xfId="5793" xr:uid="{7281ACDC-67FB-4389-B6C2-EE0EE6DC632E}"/>
    <cellStyle name="Input 4 5 4 3" xfId="5794" xr:uid="{615AF520-66D9-47E5-B7DE-FC93EF4700EF}"/>
    <cellStyle name="Input 4 5 4 3 2" xfId="5795" xr:uid="{74F1F90E-02DD-4838-AE60-86B9057B5C1F}"/>
    <cellStyle name="Input 4 5 4 4" xfId="5796" xr:uid="{41F54D84-67A3-49AA-8F49-8EE5D5A2A0C0}"/>
    <cellStyle name="Input 4 5 4 5" xfId="5797" xr:uid="{2737DE1A-1DC6-48D8-A1B8-101660F3E061}"/>
    <cellStyle name="Input 4 5 4 6" xfId="5798" xr:uid="{E3AD717A-3750-4FDE-B9DD-A5CEB55BA417}"/>
    <cellStyle name="Input 4 5 4 7" xfId="5799" xr:uid="{0C5748EF-6E32-4EAE-BC09-B1E623224CC5}"/>
    <cellStyle name="Input 4 5 5" xfId="5800" xr:uid="{E505BBA3-067D-4859-9466-6CA57331AE39}"/>
    <cellStyle name="Input 4 5 5 2" xfId="5801" xr:uid="{9E86AF55-71DA-43C7-A820-D5D73094FC11}"/>
    <cellStyle name="Input 4 5 5 2 2" xfId="5802" xr:uid="{43C94318-09A0-49DD-8971-417B7191A6FD}"/>
    <cellStyle name="Input 4 5 5 2 3" xfId="5803" xr:uid="{1F757FB2-82B3-479A-B413-D2DA0296997C}"/>
    <cellStyle name="Input 4 5 5 2 4" xfId="5804" xr:uid="{247DB586-2361-4FC9-8A92-D835CBEA1F53}"/>
    <cellStyle name="Input 4 5 5 2 5" xfId="5805" xr:uid="{482444FE-94C1-49B8-9353-528C43A79482}"/>
    <cellStyle name="Input 4 5 5 2 6" xfId="5806" xr:uid="{9BADC0D0-5733-45CB-92B7-3FFC511E50D8}"/>
    <cellStyle name="Input 4 5 5 3" xfId="5807" xr:uid="{DBE8F36F-1FFA-4CD3-B19E-D97F7D388111}"/>
    <cellStyle name="Input 4 5 5 3 2" xfId="5808" xr:uid="{5DFD3D70-2029-4A85-AEE0-B3154E338AB2}"/>
    <cellStyle name="Input 4 5 5 4" xfId="5809" xr:uid="{F048ED74-750C-4230-9DD5-AE46CF112036}"/>
    <cellStyle name="Input 4 5 5 5" xfId="5810" xr:uid="{08FA22D9-0F14-45FC-B972-CEE1CFA88432}"/>
    <cellStyle name="Input 4 5 5 6" xfId="5811" xr:uid="{2673566C-8163-4FEF-A5C1-C8FC0AE9C48E}"/>
    <cellStyle name="Input 4 5 5 7" xfId="5812" xr:uid="{4F80B755-F5A0-4C22-B1FD-7AB173161317}"/>
    <cellStyle name="Input 4 5 6" xfId="5813" xr:uid="{9148C405-AA28-413E-B8F1-359B64399A59}"/>
    <cellStyle name="Input 4 5 6 2" xfId="5814" xr:uid="{66C3851C-BDE0-4C26-941F-E19BC68A25DA}"/>
    <cellStyle name="Input 4 5 6 2 2" xfId="5815" xr:uid="{AB2B9BD5-5847-49E2-BA07-00C40DF6E844}"/>
    <cellStyle name="Input 4 5 6 2 3" xfId="5816" xr:uid="{28BC7660-F8F6-4E74-9240-DBA9D4103059}"/>
    <cellStyle name="Input 4 5 6 2 4" xfId="5817" xr:uid="{5B04D4BC-2CB6-458D-B30B-99B08538CD4B}"/>
    <cellStyle name="Input 4 5 6 2 5" xfId="5818" xr:uid="{9C5545F0-FFA0-4E42-9D52-3A14C8809903}"/>
    <cellStyle name="Input 4 5 6 2 6" xfId="5819" xr:uid="{25AD494D-9042-481A-9A3F-37246904FADF}"/>
    <cellStyle name="Input 4 5 6 3" xfId="5820" xr:uid="{5FC0370F-8F7A-4072-B4CD-C2021417806C}"/>
    <cellStyle name="Input 4 5 6 3 2" xfId="5821" xr:uid="{35FD714B-0233-4459-9702-4E3BA892B81C}"/>
    <cellStyle name="Input 4 5 6 4" xfId="5822" xr:uid="{84A2C4CB-CF2B-40CA-A8E7-FCCB446A0280}"/>
    <cellStyle name="Input 4 5 6 5" xfId="5823" xr:uid="{1F76B55C-1E75-43AB-BC41-CF7EACC8D996}"/>
    <cellStyle name="Input 4 5 6 6" xfId="5824" xr:uid="{A7A4C108-A749-4F52-B2DB-3FA6D0F53EB3}"/>
    <cellStyle name="Input 4 5 6 7" xfId="5825" xr:uid="{9714D67C-37D5-44E0-A54C-E5A369FA5373}"/>
    <cellStyle name="Input 4 5 7" xfId="5826" xr:uid="{730BDDE1-8ECD-4661-8670-64F651326898}"/>
    <cellStyle name="Input 4 5 7 2" xfId="5827" xr:uid="{B5B205CA-1551-49C9-847A-F0CD763133D1}"/>
    <cellStyle name="Input 4 5 7 2 2" xfId="5828" xr:uid="{23C084E3-B901-4F86-8B14-7A4E4E699D83}"/>
    <cellStyle name="Input 4 5 7 2 3" xfId="5829" xr:uid="{6D1C2FA2-C161-47C3-A287-334854BE8ADF}"/>
    <cellStyle name="Input 4 5 7 2 4" xfId="5830" xr:uid="{E273572B-F477-43EE-9179-6CC227B3824A}"/>
    <cellStyle name="Input 4 5 7 2 5" xfId="5831" xr:uid="{CB977012-540B-4583-88C0-884C4944386F}"/>
    <cellStyle name="Input 4 5 7 2 6" xfId="5832" xr:uid="{C4E9D50D-0BC9-4595-81AC-15BB3D568E9D}"/>
    <cellStyle name="Input 4 5 7 3" xfId="5833" xr:uid="{BE39977F-A45B-49AF-97BB-D2CE3EC3EF57}"/>
    <cellStyle name="Input 4 5 7 3 2" xfId="5834" xr:uid="{1770786E-2F07-464E-8E72-D7E1E648EED7}"/>
    <cellStyle name="Input 4 5 7 4" xfId="5835" xr:uid="{B464543F-0D14-4E43-8E02-D1B5F945E2C8}"/>
    <cellStyle name="Input 4 5 7 5" xfId="5836" xr:uid="{194299DB-52C4-4364-8771-AB89F846BBCB}"/>
    <cellStyle name="Input 4 5 7 6" xfId="5837" xr:uid="{831899E9-DCCC-4981-BF31-30C843646DDA}"/>
    <cellStyle name="Input 4 5 7 7" xfId="5838" xr:uid="{292218FF-BDBF-41DE-B031-5B12E6D4DB8A}"/>
    <cellStyle name="Input 4 5 8" xfId="5839" xr:uid="{9E01DE22-3080-487C-9DEC-6C90B7639DF0}"/>
    <cellStyle name="Input 4 5 8 2" xfId="5840" xr:uid="{9DEBCC80-7DC5-439D-8A4D-05F0F3A34013}"/>
    <cellStyle name="Input 4 5 8 2 2" xfId="5841" xr:uid="{99F05E98-BAFA-46E2-A3C6-42927BCAA211}"/>
    <cellStyle name="Input 4 5 8 2 3" xfId="5842" xr:uid="{40A26E26-76CF-4D49-AC43-2E5D04235FAA}"/>
    <cellStyle name="Input 4 5 8 2 4" xfId="5843" xr:uid="{AF639C38-A812-403D-9847-43A70297BC04}"/>
    <cellStyle name="Input 4 5 8 2 5" xfId="5844" xr:uid="{CF6E7A4F-47D8-4D65-8C6C-7A5FFCBE6BAE}"/>
    <cellStyle name="Input 4 5 8 2 6" xfId="5845" xr:uid="{A2B0E34E-EAC1-4957-A5FD-D705CA406C47}"/>
    <cellStyle name="Input 4 5 8 3" xfId="5846" xr:uid="{4C67BF09-B9B6-4C41-B1B3-831E5D43B3FB}"/>
    <cellStyle name="Input 4 5 8 3 2" xfId="5847" xr:uid="{5A3D1E80-6E41-4D5A-8DD0-60584570BCA4}"/>
    <cellStyle name="Input 4 5 8 4" xfId="5848" xr:uid="{4139A066-8D6B-4D22-B8AB-E2871455E71D}"/>
    <cellStyle name="Input 4 5 8 5" xfId="5849" xr:uid="{80FE3468-0B1F-42D3-A08A-000F0DCC317F}"/>
    <cellStyle name="Input 4 5 8 6" xfId="5850" xr:uid="{0F70C47D-FB19-41FB-ABE8-DC3EAC30F52C}"/>
    <cellStyle name="Input 4 5 8 7" xfId="5851" xr:uid="{D6E3BC09-6087-4411-A782-A0C294769433}"/>
    <cellStyle name="Input 4 5 9" xfId="5852" xr:uid="{EFD34C6C-F9D6-477E-B49C-62652985D4BF}"/>
    <cellStyle name="Input 4 5 9 2" xfId="5853" xr:uid="{81EE630F-6E0A-4F3C-9601-EA9DED6BB41F}"/>
    <cellStyle name="Input 4 5 9 3" xfId="5854" xr:uid="{85BEBE01-DBD7-4F21-82C6-A3DEAF953912}"/>
    <cellStyle name="Input 4 5 9 4" xfId="5855" xr:uid="{B6E51FE2-377E-4A47-95C4-CA5FF27EE225}"/>
    <cellStyle name="Input 4 5 9 5" xfId="5856" xr:uid="{0A697C30-E1C6-4100-8A6F-4B27BA69088F}"/>
    <cellStyle name="Input 4 5 9 6" xfId="5857" xr:uid="{27A37D44-E483-453B-AA9E-B0BE62E83E02}"/>
    <cellStyle name="Input 4 5_Subsidy" xfId="5858" xr:uid="{D1125380-230E-495F-A4EB-3725D6DB522A}"/>
    <cellStyle name="Input 4 6" xfId="5859" xr:uid="{0F5C4514-A9BB-4884-A6F9-C0FAF6305577}"/>
    <cellStyle name="Input 4 6 2" xfId="5860" xr:uid="{A7DCA9B0-9CFC-4A47-BF07-533F4893C447}"/>
    <cellStyle name="Input 4 6 2 2" xfId="5861" xr:uid="{E46F23EB-D917-4E76-A7A2-C5DCA663B4FA}"/>
    <cellStyle name="Input 4 6 2 2 2" xfId="5862" xr:uid="{C9C320A2-5B03-45B2-81EC-BA8A12FA66C1}"/>
    <cellStyle name="Input 4 6 2 2 3" xfId="5863" xr:uid="{06D05E93-B683-4B78-8DCF-024289661E85}"/>
    <cellStyle name="Input 4 6 2 2 4" xfId="5864" xr:uid="{1F713252-44E8-4554-8A81-145EEDA5E36C}"/>
    <cellStyle name="Input 4 6 2 2 5" xfId="5865" xr:uid="{64153ACF-AB48-4733-9AC2-2E9D4B4DF939}"/>
    <cellStyle name="Input 4 6 2 2 6" xfId="5866" xr:uid="{E77B594B-6224-441F-A9F3-5ED4C71499D2}"/>
    <cellStyle name="Input 4 6 2 3" xfId="5867" xr:uid="{4CEEA399-DED5-4B33-98BD-51DFFE18239B}"/>
    <cellStyle name="Input 4 6 2 3 2" xfId="5868" xr:uid="{C8BBED9E-57C8-4BA0-9413-1503CBFF0A86}"/>
    <cellStyle name="Input 4 6 2 4" xfId="5869" xr:uid="{C849FFEA-34D9-4D39-965C-538BFF71E7A8}"/>
    <cellStyle name="Input 4 6 2 5" xfId="5870" xr:uid="{C9A66296-58B8-425C-B770-0F66D20B4DB4}"/>
    <cellStyle name="Input 4 6 2 6" xfId="5871" xr:uid="{B0C77F29-E4B0-4A3E-9907-692222B0EBFF}"/>
    <cellStyle name="Input 4 6 2 7" xfId="5872" xr:uid="{2CA48E95-FCE6-49C9-B737-B4A7B1CE72EA}"/>
    <cellStyle name="Input 4 6 3" xfId="5873" xr:uid="{80171AF1-66D0-443A-A7A7-644DA7189977}"/>
    <cellStyle name="Input 4 6 3 2" xfId="5874" xr:uid="{66F3289E-747D-4335-8F4B-90982B396CF1}"/>
    <cellStyle name="Input 4 6 3 3" xfId="5875" xr:uid="{4056BA8A-9BBA-437D-BF95-64E4B0B3CA13}"/>
    <cellStyle name="Input 4 6 3 4" xfId="5876" xr:uid="{A98E9AE0-3F65-4738-8F49-BEADA9A1D0FF}"/>
    <cellStyle name="Input 4 6 3 5" xfId="5877" xr:uid="{DBE63106-2981-48FD-99A6-1E9FD8948E14}"/>
    <cellStyle name="Input 4 6 3 6" xfId="5878" xr:uid="{91879900-99FB-43BF-95EC-64E539B49462}"/>
    <cellStyle name="Input 4 6 4" xfId="5879" xr:uid="{B3C04F18-F85A-4CF7-8715-FD98C1F60A00}"/>
    <cellStyle name="Input 4 6 4 2" xfId="5880" xr:uid="{283FD45E-F49C-4DA4-A121-0C2591952743}"/>
    <cellStyle name="Input 4 6 5" xfId="5881" xr:uid="{6CF630FA-3927-45DB-8D98-606A4D94031D}"/>
    <cellStyle name="Input 4 6 6" xfId="5882" xr:uid="{D4B037EC-31AF-4EF1-9DBC-AA298AA10D7C}"/>
    <cellStyle name="Input 4 6 7" xfId="5883" xr:uid="{84D9B892-7F03-4483-B4A1-75D0F9C9A97A}"/>
    <cellStyle name="Input 4 6 8" xfId="5884" xr:uid="{DBAFFB71-CBBE-44AD-8FE8-68E86D3B4203}"/>
    <cellStyle name="Input 4 6_Subsidy" xfId="5885" xr:uid="{DBFC8C6C-B95D-4C83-AEDF-9F16A210F38F}"/>
    <cellStyle name="Input 4 7" xfId="5886" xr:uid="{613BE55A-6245-496D-9A47-B42ECE731C46}"/>
    <cellStyle name="Input 4 7 2" xfId="5887" xr:uid="{89AC93D6-0105-4A21-8A4E-E850E86118F6}"/>
    <cellStyle name="Input 4 7 2 2" xfId="5888" xr:uid="{629B7D32-76CF-456F-B72C-190DFA8F0EBF}"/>
    <cellStyle name="Input 4 7 2 3" xfId="5889" xr:uid="{CBC44BB4-7051-4614-963D-524FF9C99A45}"/>
    <cellStyle name="Input 4 7 2 4" xfId="5890" xr:uid="{21F10500-0675-4318-B2A9-D7E66F07B03A}"/>
    <cellStyle name="Input 4 7 2 5" xfId="5891" xr:uid="{EC54DFF5-D8A6-4F4B-9C26-118C3286CE0E}"/>
    <cellStyle name="Input 4 7 2 6" xfId="5892" xr:uid="{5896227B-26DF-4031-A1DF-9F24D863FB2F}"/>
    <cellStyle name="Input 4 7 3" xfId="5893" xr:uid="{6F0B97A4-28D8-4469-9A37-5E4141EBCDCF}"/>
    <cellStyle name="Input 4 7 3 2" xfId="5894" xr:uid="{D736BA99-D78E-46D3-8624-C383398F35ED}"/>
    <cellStyle name="Input 4 7 4" xfId="5895" xr:uid="{FB6981BB-A4F1-4A9E-9A5B-81D0F3EC2C0D}"/>
    <cellStyle name="Input 4 7 5" xfId="5896" xr:uid="{4EDF4F96-5C50-484C-BEB1-04F2FD81A6A9}"/>
    <cellStyle name="Input 4 7 6" xfId="5897" xr:uid="{178F5911-B878-4726-A729-CB15735D0C37}"/>
    <cellStyle name="Input 4 7 7" xfId="5898" xr:uid="{3641C5BE-EF2E-467C-9E41-FAFAC8478F8D}"/>
    <cellStyle name="Input 4 8" xfId="5899" xr:uid="{BC27B86A-1EF5-4FE7-B955-AA15697C4E92}"/>
    <cellStyle name="Input 4 8 2" xfId="5900" xr:uid="{A43F05B3-C867-4BA9-808C-29DD759B87BB}"/>
    <cellStyle name="Input 4 8 2 2" xfId="5901" xr:uid="{0997E369-254E-4E3C-83AF-0114D4B204B4}"/>
    <cellStyle name="Input 4 8 2 3" xfId="5902" xr:uid="{EF7C81ED-DFA8-457E-8537-14521A16622B}"/>
    <cellStyle name="Input 4 8 2 4" xfId="5903" xr:uid="{5870A2B9-47B9-4DB1-8125-28D943BF7466}"/>
    <cellStyle name="Input 4 8 2 5" xfId="5904" xr:uid="{DA8B9822-2B8E-47FC-81B6-2A76B4B461E7}"/>
    <cellStyle name="Input 4 8 2 6" xfId="5905" xr:uid="{2C1C391F-28A1-4F90-9AD9-1A20DDBFA9DC}"/>
    <cellStyle name="Input 4 8 3" xfId="5906" xr:uid="{7C13AFC7-7BBE-4EA9-8308-E704B60B9BE9}"/>
    <cellStyle name="Input 4 8 3 2" xfId="5907" xr:uid="{E7EF85CB-E004-4E64-B89A-C8DF6B02CDE9}"/>
    <cellStyle name="Input 4 8 4" xfId="5908" xr:uid="{6F5EEED6-E923-47EA-A771-B41BE882AD50}"/>
    <cellStyle name="Input 4 8 5" xfId="5909" xr:uid="{639D8095-0A0A-4A08-BF22-7659A7CCFE74}"/>
    <cellStyle name="Input 4 8 6" xfId="5910" xr:uid="{7DE60854-A278-421F-9CE1-A8203AC00D41}"/>
    <cellStyle name="Input 4 8 7" xfId="5911" xr:uid="{24B38C04-FC2D-4143-B287-A233F1D1A180}"/>
    <cellStyle name="Input 4 9" xfId="5912" xr:uid="{7DEDBBEE-548F-40F2-98EC-67715632A13D}"/>
    <cellStyle name="Input 4 9 2" xfId="5913" xr:uid="{44ADB557-09D4-4B98-8144-DFDD94E9B1A5}"/>
    <cellStyle name="Input 4 9 2 2" xfId="5914" xr:uid="{1FC87E52-F423-41F8-9171-9E3A2CEE2B95}"/>
    <cellStyle name="Input 4 9 2 3" xfId="5915" xr:uid="{00E04913-A539-4F68-B3DC-46192CE51575}"/>
    <cellStyle name="Input 4 9 2 4" xfId="5916" xr:uid="{3E16FED3-F6B3-4BC3-9F23-ECE7FD83683F}"/>
    <cellStyle name="Input 4 9 2 5" xfId="5917" xr:uid="{B8F0E4C4-487C-4549-8360-83F897488865}"/>
    <cellStyle name="Input 4 9 2 6" xfId="5918" xr:uid="{0C7C8BC7-1DDE-4A07-9554-D8154F183E9F}"/>
    <cellStyle name="Input 4 9 3" xfId="5919" xr:uid="{674357AE-4255-4F30-BC4F-E4332DC527C6}"/>
    <cellStyle name="Input 4 9 3 2" xfId="5920" xr:uid="{C1174A32-93AE-4B63-A4C3-056E21D4FC68}"/>
    <cellStyle name="Input 4 9 4" xfId="5921" xr:uid="{B9554790-10E2-42D1-BD4F-BAD248599AFF}"/>
    <cellStyle name="Input 4 9 5" xfId="5922" xr:uid="{F242C7C0-69A3-46F9-B2A2-0EF27C53B89D}"/>
    <cellStyle name="Input 4 9 6" xfId="5923" xr:uid="{3C393CC4-B132-4D7A-8B09-6496B742CEF6}"/>
    <cellStyle name="Input 4 9 7" xfId="5924" xr:uid="{6285631C-3203-4C95-83A3-89A5A2CB7960}"/>
    <cellStyle name="Input 4_ST" xfId="5925" xr:uid="{AA444CC6-B3EB-4382-BAC3-BC5319AAE8D4}"/>
    <cellStyle name="Input 5" xfId="5926" xr:uid="{6576435D-BFF0-4EA7-924D-D39381C27B4B}"/>
    <cellStyle name="Input 5 10" xfId="5927" xr:uid="{FA6A2A89-6542-4B90-9C9A-30E4B1B129C3}"/>
    <cellStyle name="Input 5 10 2" xfId="5928" xr:uid="{15AC974C-A270-448F-9332-7540718EBE20}"/>
    <cellStyle name="Input 5 10 2 2" xfId="5929" xr:uid="{936898D6-BA58-4262-8B18-46608D8B2C73}"/>
    <cellStyle name="Input 5 10 2 3" xfId="5930" xr:uid="{B734882F-C8F5-4F07-8161-A75712B4F64F}"/>
    <cellStyle name="Input 5 10 2 4" xfId="5931" xr:uid="{CAAC5F2A-3DE7-4FD0-B6AA-5F3230B20314}"/>
    <cellStyle name="Input 5 10 2 5" xfId="5932" xr:uid="{A173ACCA-DB4F-4924-AC00-1FBB7149DF3B}"/>
    <cellStyle name="Input 5 10 2 6" xfId="5933" xr:uid="{F8C7B51A-076A-48BB-A1DD-9737D9A0A252}"/>
    <cellStyle name="Input 5 10 3" xfId="5934" xr:uid="{E9A69819-8FCF-4A78-B34E-CDF420BFB12A}"/>
    <cellStyle name="Input 5 10 3 2" xfId="5935" xr:uid="{C0FE50C7-3072-4A70-93C8-1B9B49FFE670}"/>
    <cellStyle name="Input 5 10 4" xfId="5936" xr:uid="{2EA8A2ED-5866-4A2C-B432-5AF039D5295D}"/>
    <cellStyle name="Input 5 10 5" xfId="5937" xr:uid="{777575A1-EC3D-4C5F-B9A5-AE74AC98D0E2}"/>
    <cellStyle name="Input 5 10 6" xfId="5938" xr:uid="{0039DB05-9515-439C-87FE-047E9983F3B7}"/>
    <cellStyle name="Input 5 10 7" xfId="5939" xr:uid="{54B11D66-B7B5-4855-9AD1-05A123C8ED82}"/>
    <cellStyle name="Input 5 11" xfId="5940" xr:uid="{D3DADD77-C160-4D0C-BFC3-B878D7DCF77C}"/>
    <cellStyle name="Input 5 11 2" xfId="5941" xr:uid="{B38B730C-79CE-4627-B964-674739B19664}"/>
    <cellStyle name="Input 5 11 2 2" xfId="5942" xr:uid="{7D5D2F89-DF6D-427F-AC84-9B84D7EE6C6F}"/>
    <cellStyle name="Input 5 11 2 3" xfId="5943" xr:uid="{95DC8D08-2761-4B2C-9984-C392BD21A4D5}"/>
    <cellStyle name="Input 5 11 2 4" xfId="5944" xr:uid="{1339057E-BF6B-4F9C-8E7D-BED4A9636BF7}"/>
    <cellStyle name="Input 5 11 2 5" xfId="5945" xr:uid="{8AE30C89-EFBB-48DE-89C9-49221FDE9CB2}"/>
    <cellStyle name="Input 5 11 2 6" xfId="5946" xr:uid="{77AD91B4-A77D-4FE6-B1E5-5D2539FB218A}"/>
    <cellStyle name="Input 5 11 3" xfId="5947" xr:uid="{93A81443-6466-42C7-A805-98883A02FEC8}"/>
    <cellStyle name="Input 5 11 3 2" xfId="5948" xr:uid="{78BEB70A-8D3B-4802-B687-F365EDDE8DE6}"/>
    <cellStyle name="Input 5 11 4" xfId="5949" xr:uid="{C088735B-8739-4E60-93A9-F76609EE67DE}"/>
    <cellStyle name="Input 5 11 5" xfId="5950" xr:uid="{8696823C-F00B-4721-9B57-56B9C24AAEA5}"/>
    <cellStyle name="Input 5 11 6" xfId="5951" xr:uid="{86896DF9-6829-4200-B42A-CB69BD10D1A5}"/>
    <cellStyle name="Input 5 11 7" xfId="5952" xr:uid="{83FC50AC-615A-4BFC-8B84-1BB2F7970987}"/>
    <cellStyle name="Input 5 12" xfId="5953" xr:uid="{30E54D8C-9AED-4CDA-952D-2AA06E2EA842}"/>
    <cellStyle name="Input 5 12 2" xfId="5954" xr:uid="{EDF5AE54-9DC6-41D0-AECB-3343A7EBC95B}"/>
    <cellStyle name="Input 5 12 3" xfId="5955" xr:uid="{1F9E2628-B625-4B62-BB39-E113DFAD2993}"/>
    <cellStyle name="Input 5 12 4" xfId="5956" xr:uid="{F89C0BE3-43CB-476A-ABD9-A6134FBE026F}"/>
    <cellStyle name="Input 5 12 5" xfId="5957" xr:uid="{4AD4E5C1-DBAD-4AA5-8709-25D4D19AF723}"/>
    <cellStyle name="Input 5 12 6" xfId="5958" xr:uid="{4617E6EB-7C60-4BF5-8BBE-E8D5A7B63D54}"/>
    <cellStyle name="Input 5 13" xfId="5959" xr:uid="{05CB0287-CA76-4CCE-9DF5-6EFB0BB92EA2}"/>
    <cellStyle name="Input 5 13 2" xfId="5960" xr:uid="{363A83C1-22AA-4D1A-90B4-C79E7B18CAA1}"/>
    <cellStyle name="Input 5 14" xfId="5961" xr:uid="{E2048029-B86F-4BDC-8F4E-DA19CBD3F636}"/>
    <cellStyle name="Input 5 15" xfId="5962" xr:uid="{4BCD80AA-BB56-403E-BF6E-5AC2F2E76F23}"/>
    <cellStyle name="Input 5 16" xfId="5963" xr:uid="{48D6CFA1-1E6C-4412-AD5B-43C28B72F6E5}"/>
    <cellStyle name="Input 5 17" xfId="5964" xr:uid="{7ED3B41D-454E-4669-A6F6-0F65464A1031}"/>
    <cellStyle name="Input 5 18" xfId="5965" xr:uid="{FA61AD7F-2A09-4DFC-95DE-D8B2485FBB63}"/>
    <cellStyle name="Input 5 19" xfId="5966" xr:uid="{6CB6BE5A-C263-481E-9C19-34E40632E3AE}"/>
    <cellStyle name="Input 5 2" xfId="5967" xr:uid="{731D8F2A-9087-476C-A13A-9F32F7071953}"/>
    <cellStyle name="Input 5 2 10" xfId="5968" xr:uid="{4F40814D-7B5D-4D18-A4A1-D6E261F242C1}"/>
    <cellStyle name="Input 5 2 10 2" xfId="5969" xr:uid="{72264FD9-6ACF-4204-AF2C-ECF4E559D2F1}"/>
    <cellStyle name="Input 5 2 11" xfId="5970" xr:uid="{DAB27985-9805-4151-8E8B-2D61C602C3DE}"/>
    <cellStyle name="Input 5 2 12" xfId="5971" xr:uid="{AF6D121A-C15D-49E2-BA74-D05649522DB8}"/>
    <cellStyle name="Input 5 2 13" xfId="5972" xr:uid="{F5D271BB-10DF-41B7-8398-388751668DA8}"/>
    <cellStyle name="Input 5 2 14" xfId="5973" xr:uid="{75B17C5A-E762-4D38-85E8-3E3BF3E2EAF4}"/>
    <cellStyle name="Input 5 2 2" xfId="5974" xr:uid="{25996797-CC42-4F00-9F0E-F37F2DEDC885}"/>
    <cellStyle name="Input 5 2 2 2" xfId="5975" xr:uid="{3D8C4577-1216-429C-BCF1-430B34790338}"/>
    <cellStyle name="Input 5 2 2 2 2" xfId="5976" xr:uid="{29A268F0-6889-4C31-A148-3A702FBA8E6D}"/>
    <cellStyle name="Input 5 2 2 2 2 2" xfId="5977" xr:uid="{43FB183B-2E7C-48B3-8E6C-19FA0F3BF83A}"/>
    <cellStyle name="Input 5 2 2 2 2 3" xfId="5978" xr:uid="{664D7210-E0F0-45E5-8DB8-926D760A9202}"/>
    <cellStyle name="Input 5 2 2 2 2 4" xfId="5979" xr:uid="{5CDE9E52-CB10-4CCB-B383-01A5FF7EC616}"/>
    <cellStyle name="Input 5 2 2 2 2 5" xfId="5980" xr:uid="{60B54EE4-47CF-4DB2-B92E-A111E5A8B54A}"/>
    <cellStyle name="Input 5 2 2 2 2 6" xfId="5981" xr:uid="{0342E157-16B5-4CE9-A0A8-F39536C1718C}"/>
    <cellStyle name="Input 5 2 2 2 3" xfId="5982" xr:uid="{6505B54B-3649-428F-BD04-753218D46D5D}"/>
    <cellStyle name="Input 5 2 2 2 3 2" xfId="5983" xr:uid="{C2FBB3F7-4ED7-436D-8C23-0B9EE9E27EF9}"/>
    <cellStyle name="Input 5 2 2 2 4" xfId="5984" xr:uid="{ED276BA0-3D52-4D2F-9A31-85AECAE6427D}"/>
    <cellStyle name="Input 5 2 2 2 5" xfId="5985" xr:uid="{D5D846A7-B4CE-4E2A-B528-469F32F99706}"/>
    <cellStyle name="Input 5 2 2 2 6" xfId="5986" xr:uid="{A9318915-52E0-4976-BCBF-20C627065D2E}"/>
    <cellStyle name="Input 5 2 2 2 7" xfId="5987" xr:uid="{A4A827FC-2E82-4F55-AA91-5E8F90C7E533}"/>
    <cellStyle name="Input 5 2 2 3" xfId="5988" xr:uid="{3FA60179-DA99-4EED-A7D1-4E66246BAA0C}"/>
    <cellStyle name="Input 5 2 2 3 2" xfId="5989" xr:uid="{E7C5AFED-06EE-4360-8761-443AF5CB352E}"/>
    <cellStyle name="Input 5 2 2 3 3" xfId="5990" xr:uid="{A35A6F1D-8B24-441F-97B8-D90C806CED80}"/>
    <cellStyle name="Input 5 2 2 3 4" xfId="5991" xr:uid="{D235C3DE-43B6-4FB7-B84A-C4EAA7EC092B}"/>
    <cellStyle name="Input 5 2 2 3 5" xfId="5992" xr:uid="{3F88CAAB-C20D-4E5B-BAE6-D09E01FE1B67}"/>
    <cellStyle name="Input 5 2 2 3 6" xfId="5993" xr:uid="{AC5B29F4-ED84-45CE-A14A-DA5B7D7E20AE}"/>
    <cellStyle name="Input 5 2 2 4" xfId="5994" xr:uid="{E616CABF-9833-49AF-862B-558AB1748F30}"/>
    <cellStyle name="Input 5 2 2 4 2" xfId="5995" xr:uid="{4F3225EA-7F27-4DB4-AED9-28A8811EEB2A}"/>
    <cellStyle name="Input 5 2 2 5" xfId="5996" xr:uid="{3579EEDF-0F0E-456E-8CD8-E1AD14F67C3B}"/>
    <cellStyle name="Input 5 2 2 6" xfId="5997" xr:uid="{36FDB31E-99EA-4E30-84D0-855290588E9B}"/>
    <cellStyle name="Input 5 2 2 7" xfId="5998" xr:uid="{AB04F38D-0F16-478B-9393-B226E75D94A8}"/>
    <cellStyle name="Input 5 2 2 8" xfId="5999" xr:uid="{AE2A8D9E-0BF4-4FF2-A693-5257BEA96F44}"/>
    <cellStyle name="Input 5 2 2_Subsidy" xfId="6000" xr:uid="{0EB915E5-7DDB-4ABE-800A-C5951BFC277D}"/>
    <cellStyle name="Input 5 2 3" xfId="6001" xr:uid="{96AE052F-412F-4D68-9CFF-2E6E1AA424DC}"/>
    <cellStyle name="Input 5 2 3 2" xfId="6002" xr:uid="{F2A1C410-9757-4B69-9A5F-2E0F82801B4B}"/>
    <cellStyle name="Input 5 2 3 2 2" xfId="6003" xr:uid="{E57E1E55-9B81-4238-B7C8-3FCCB02710DF}"/>
    <cellStyle name="Input 5 2 3 2 3" xfId="6004" xr:uid="{BE0EAE7B-0B58-481A-ABA4-74164C994367}"/>
    <cellStyle name="Input 5 2 3 2 4" xfId="6005" xr:uid="{319B38E0-CD59-4A30-9EB7-2E5717FE3D5B}"/>
    <cellStyle name="Input 5 2 3 2 5" xfId="6006" xr:uid="{63CF4A3F-6255-45D1-A6FF-D68D1CEB2010}"/>
    <cellStyle name="Input 5 2 3 2 6" xfId="6007" xr:uid="{FA74BC7F-089D-4951-B962-F61B81750D01}"/>
    <cellStyle name="Input 5 2 3 3" xfId="6008" xr:uid="{B56C80B4-DF40-47A7-9445-C652BE3B77F3}"/>
    <cellStyle name="Input 5 2 3 3 2" xfId="6009" xr:uid="{DEA43496-B5E3-4367-B604-496601056D03}"/>
    <cellStyle name="Input 5 2 3 4" xfId="6010" xr:uid="{629D16A1-3701-4D55-A5AF-490C94798868}"/>
    <cellStyle name="Input 5 2 3 5" xfId="6011" xr:uid="{72ABAAA8-E6A3-4900-86D3-D44E47E3B9B6}"/>
    <cellStyle name="Input 5 2 3 6" xfId="6012" xr:uid="{E5661DED-CBB4-44C3-92DB-028FA8F1129C}"/>
    <cellStyle name="Input 5 2 3 7" xfId="6013" xr:uid="{BB9361BF-A8E0-4285-93A3-762FA696EC64}"/>
    <cellStyle name="Input 5 2 4" xfId="6014" xr:uid="{46628E4B-86A0-4B3F-9507-EFE2E025A84E}"/>
    <cellStyle name="Input 5 2 4 2" xfId="6015" xr:uid="{6429F6AA-22BE-4B13-8F5A-B43D131B91FB}"/>
    <cellStyle name="Input 5 2 4 2 2" xfId="6016" xr:uid="{D2842C6C-F26E-49FE-8A4F-26354037AECA}"/>
    <cellStyle name="Input 5 2 4 2 3" xfId="6017" xr:uid="{F9C10DFC-012C-4B26-910E-42280B1C302B}"/>
    <cellStyle name="Input 5 2 4 2 4" xfId="6018" xr:uid="{0EDFBA87-E773-4C92-8FA8-768345445E39}"/>
    <cellStyle name="Input 5 2 4 2 5" xfId="6019" xr:uid="{76B4F890-27FE-4334-BA15-B3F675784828}"/>
    <cellStyle name="Input 5 2 4 2 6" xfId="6020" xr:uid="{2766C006-5F92-4F42-8A3E-0E9AE268091D}"/>
    <cellStyle name="Input 5 2 4 3" xfId="6021" xr:uid="{CC90F690-33F3-4E5B-A8DC-6C2D93FA2DBD}"/>
    <cellStyle name="Input 5 2 4 3 2" xfId="6022" xr:uid="{B4BFD375-093C-4072-9980-FB0608E56BB3}"/>
    <cellStyle name="Input 5 2 4 4" xfId="6023" xr:uid="{5B4349C3-8123-4207-8FD7-C5484AA01226}"/>
    <cellStyle name="Input 5 2 4 5" xfId="6024" xr:uid="{D5F6B50C-EEA3-4598-8043-9D16CEB7A55B}"/>
    <cellStyle name="Input 5 2 4 6" xfId="6025" xr:uid="{D11F982C-4E88-4A05-B8CD-A6E5D7A46623}"/>
    <cellStyle name="Input 5 2 4 7" xfId="6026" xr:uid="{4CD7706B-B8DA-4A05-9939-3BCE869B0697}"/>
    <cellStyle name="Input 5 2 5" xfId="6027" xr:uid="{00ADC6DF-AADA-4336-8EC2-6056B419F3DD}"/>
    <cellStyle name="Input 5 2 5 2" xfId="6028" xr:uid="{58249813-13F1-4909-AF93-19C06D584F63}"/>
    <cellStyle name="Input 5 2 5 2 2" xfId="6029" xr:uid="{0666717D-116C-4E2B-B6BC-F2B013E5947B}"/>
    <cellStyle name="Input 5 2 5 2 3" xfId="6030" xr:uid="{628EA03A-24E3-4E0F-8A97-409FF1A24283}"/>
    <cellStyle name="Input 5 2 5 2 4" xfId="6031" xr:uid="{85DC86EC-47ED-457F-84AF-5025F0042204}"/>
    <cellStyle name="Input 5 2 5 2 5" xfId="6032" xr:uid="{5525340E-24D6-410C-858C-3757F5870E01}"/>
    <cellStyle name="Input 5 2 5 2 6" xfId="6033" xr:uid="{83386262-3612-48D9-A0A2-54005E96D4B4}"/>
    <cellStyle name="Input 5 2 5 3" xfId="6034" xr:uid="{A212BBEC-EBEF-4106-861A-28C6C907624B}"/>
    <cellStyle name="Input 5 2 5 3 2" xfId="6035" xr:uid="{4F74D336-4D19-42EB-AB2C-4A177F779F05}"/>
    <cellStyle name="Input 5 2 5 4" xfId="6036" xr:uid="{A31F4417-B756-4716-9417-D90620E4C360}"/>
    <cellStyle name="Input 5 2 5 5" xfId="6037" xr:uid="{166039D3-4EC8-4B46-A78C-785E7805FC39}"/>
    <cellStyle name="Input 5 2 5 6" xfId="6038" xr:uid="{7F044333-A65C-44FA-8FA5-F10D76B6E659}"/>
    <cellStyle name="Input 5 2 5 7" xfId="6039" xr:uid="{7EA8EF3F-07A9-4CB4-9A79-7F8932C76184}"/>
    <cellStyle name="Input 5 2 6" xfId="6040" xr:uid="{4687F230-31A1-4966-A9A4-95D3D970E291}"/>
    <cellStyle name="Input 5 2 6 2" xfId="6041" xr:uid="{36F1398A-7867-47EB-BA7D-0F7EB9CF6CD2}"/>
    <cellStyle name="Input 5 2 6 2 2" xfId="6042" xr:uid="{EA38863F-54D2-4F37-9829-C2BA37FAC262}"/>
    <cellStyle name="Input 5 2 6 2 3" xfId="6043" xr:uid="{D96A8F57-23AF-4015-80A4-7EDFDB928E39}"/>
    <cellStyle name="Input 5 2 6 2 4" xfId="6044" xr:uid="{88B0555F-B50A-4289-BCF0-4483653D5533}"/>
    <cellStyle name="Input 5 2 6 2 5" xfId="6045" xr:uid="{1341A1F3-2822-41CD-AFEC-2D8BA109F882}"/>
    <cellStyle name="Input 5 2 6 2 6" xfId="6046" xr:uid="{54D0F85D-7867-4A1B-9F45-BB09007B9F1F}"/>
    <cellStyle name="Input 5 2 6 3" xfId="6047" xr:uid="{40098853-EC18-4D11-8F02-6B5DF526D0EC}"/>
    <cellStyle name="Input 5 2 6 3 2" xfId="6048" xr:uid="{D56B6E89-2B21-4D72-984F-F875A6FC1B92}"/>
    <cellStyle name="Input 5 2 6 4" xfId="6049" xr:uid="{E4432C5A-08E3-433F-82C4-A6331A272347}"/>
    <cellStyle name="Input 5 2 6 5" xfId="6050" xr:uid="{EB3810A7-C5A1-4E4B-B759-66979579AF74}"/>
    <cellStyle name="Input 5 2 6 6" xfId="6051" xr:uid="{78190F66-8051-4E92-95FD-7267262E9CEA}"/>
    <cellStyle name="Input 5 2 6 7" xfId="6052" xr:uid="{9E94502F-67B0-4A01-8535-62E1B5CA225C}"/>
    <cellStyle name="Input 5 2 7" xfId="6053" xr:uid="{57BAFC35-C375-4E46-91E0-4FC0B2E31F79}"/>
    <cellStyle name="Input 5 2 7 2" xfId="6054" xr:uid="{50A878FF-8861-4B85-B404-851F5D1AF61C}"/>
    <cellStyle name="Input 5 2 7 2 2" xfId="6055" xr:uid="{9FBDEF9D-F84D-4C4B-AFEA-3D15ECAE86C5}"/>
    <cellStyle name="Input 5 2 7 2 3" xfId="6056" xr:uid="{F1E85240-5144-4B8B-AD2A-A6AFDC5A6D5C}"/>
    <cellStyle name="Input 5 2 7 2 4" xfId="6057" xr:uid="{D7310C16-257E-49FA-A68C-DD91AE06F6A8}"/>
    <cellStyle name="Input 5 2 7 2 5" xfId="6058" xr:uid="{6C8586A7-BC2F-4047-B5DC-72D77F516DBE}"/>
    <cellStyle name="Input 5 2 7 2 6" xfId="6059" xr:uid="{2EE359B4-E7F7-4CFA-9F2A-F9C5D72DA73F}"/>
    <cellStyle name="Input 5 2 7 3" xfId="6060" xr:uid="{FFE5C398-58A6-4298-8F91-F8F949502DB0}"/>
    <cellStyle name="Input 5 2 7 3 2" xfId="6061" xr:uid="{C38A1306-D39A-4028-9BA7-A095A08C9033}"/>
    <cellStyle name="Input 5 2 7 4" xfId="6062" xr:uid="{8CB5BEEB-29DD-4A52-892F-D09E383C5CE4}"/>
    <cellStyle name="Input 5 2 7 5" xfId="6063" xr:uid="{50CA8746-5B29-481F-9395-3DF45C2B0E23}"/>
    <cellStyle name="Input 5 2 7 6" xfId="6064" xr:uid="{2BE663F6-0036-43C5-8781-6FB73EE2288C}"/>
    <cellStyle name="Input 5 2 7 7" xfId="6065" xr:uid="{C0B503A0-73A5-4EF2-A73D-061A20AEEE01}"/>
    <cellStyle name="Input 5 2 8" xfId="6066" xr:uid="{7AAB56C6-97E6-4285-B5AD-100687F11BEA}"/>
    <cellStyle name="Input 5 2 8 2" xfId="6067" xr:uid="{DDBF645B-2C7F-416E-802C-9BD9146A36A9}"/>
    <cellStyle name="Input 5 2 8 2 2" xfId="6068" xr:uid="{458850E8-76A6-4E87-8BE7-4BC3DFAD88D6}"/>
    <cellStyle name="Input 5 2 8 2 3" xfId="6069" xr:uid="{E9399647-582D-4F18-9995-2A6916155057}"/>
    <cellStyle name="Input 5 2 8 2 4" xfId="6070" xr:uid="{D79CF32E-9444-482C-B2D0-20F6E6145F1E}"/>
    <cellStyle name="Input 5 2 8 2 5" xfId="6071" xr:uid="{E12306A6-01D2-43B1-A37B-F84C27BAEA79}"/>
    <cellStyle name="Input 5 2 8 2 6" xfId="6072" xr:uid="{71741C90-6671-4288-BDC1-5431B7ED6100}"/>
    <cellStyle name="Input 5 2 8 3" xfId="6073" xr:uid="{4862F788-ADD8-47A3-9288-9962D6AFABF6}"/>
    <cellStyle name="Input 5 2 8 3 2" xfId="6074" xr:uid="{12132300-AC9B-4F82-98CF-42E2D5D600F3}"/>
    <cellStyle name="Input 5 2 8 4" xfId="6075" xr:uid="{4D6078D0-6A8A-4A93-BF7C-616713780B0D}"/>
    <cellStyle name="Input 5 2 8 5" xfId="6076" xr:uid="{9C548D5E-54B9-4D2A-B6A5-825794096059}"/>
    <cellStyle name="Input 5 2 8 6" xfId="6077" xr:uid="{2C68483B-839F-4D32-A2D3-B9262D5D5671}"/>
    <cellStyle name="Input 5 2 8 7" xfId="6078" xr:uid="{391ED4AC-2DF6-435B-B9A2-4BDBF4E65C22}"/>
    <cellStyle name="Input 5 2 9" xfId="6079" xr:uid="{203F9F49-E1C7-4A1D-8791-4C2E6FD8EDC6}"/>
    <cellStyle name="Input 5 2 9 2" xfId="6080" xr:uid="{500017A0-909E-4DF7-9D0C-CEDE4D29F1CD}"/>
    <cellStyle name="Input 5 2 9 3" xfId="6081" xr:uid="{8036B0D0-0227-459A-8952-F4598F8C6CE0}"/>
    <cellStyle name="Input 5 2 9 4" xfId="6082" xr:uid="{83140071-268F-4E75-A534-E4952F053227}"/>
    <cellStyle name="Input 5 2 9 5" xfId="6083" xr:uid="{F2568F25-7389-4383-9564-638C1D185EEE}"/>
    <cellStyle name="Input 5 2 9 6" xfId="6084" xr:uid="{C6BD43F2-EBD5-49A3-960D-0AF6F7380BE1}"/>
    <cellStyle name="Input 5 2_Subsidy" xfId="6085" xr:uid="{3793405F-C908-4DEA-B914-30C5ADA4E5D9}"/>
    <cellStyle name="Input 5 3" xfId="6086" xr:uid="{FC8EE681-5BFC-46FC-9ACB-B43AA85FACB7}"/>
    <cellStyle name="Input 5 3 10" xfId="6087" xr:uid="{1B90A124-92A1-4A48-AB9A-2D281CDF00AB}"/>
    <cellStyle name="Input 5 3 10 2" xfId="6088" xr:uid="{16D60D9C-5466-4346-9903-61AE0B695C89}"/>
    <cellStyle name="Input 5 3 11" xfId="6089" xr:uid="{EAD1CE3A-A9A7-463B-A968-722400556F5B}"/>
    <cellStyle name="Input 5 3 12" xfId="6090" xr:uid="{B867D8A8-0518-445B-8438-9E38C208BA0B}"/>
    <cellStyle name="Input 5 3 13" xfId="6091" xr:uid="{1C3A99E3-EA6B-4D06-BE16-DAB252388A09}"/>
    <cellStyle name="Input 5 3 14" xfId="6092" xr:uid="{1E3AD37D-4CCA-4617-B0E6-B2D023B94277}"/>
    <cellStyle name="Input 5 3 2" xfId="6093" xr:uid="{DE55EE8A-0024-4254-B117-FFC974BF7920}"/>
    <cellStyle name="Input 5 3 2 2" xfId="6094" xr:uid="{5513132E-33E6-4BEA-908C-A246D386BB9C}"/>
    <cellStyle name="Input 5 3 2 2 2" xfId="6095" xr:uid="{7B5EB405-19C9-408D-B754-D27C9E884D3E}"/>
    <cellStyle name="Input 5 3 2 2 2 2" xfId="6096" xr:uid="{1DF4AE36-EC51-4C46-BE00-CAE89E7B3F11}"/>
    <cellStyle name="Input 5 3 2 2 2 3" xfId="6097" xr:uid="{DDBA9A20-E28E-4AC3-99FB-0695E77CD1BD}"/>
    <cellStyle name="Input 5 3 2 2 2 4" xfId="6098" xr:uid="{C243DC0C-D999-4DDB-8DC7-F2AE6823875F}"/>
    <cellStyle name="Input 5 3 2 2 2 5" xfId="6099" xr:uid="{522E11D8-907B-4966-AB33-6ED6BF2A20AB}"/>
    <cellStyle name="Input 5 3 2 2 2 6" xfId="6100" xr:uid="{9FC1F5F7-7715-4CAA-834B-1026DB08D76C}"/>
    <cellStyle name="Input 5 3 2 2 3" xfId="6101" xr:uid="{81FFD467-8395-49F0-A4B9-6F2D1A76EBE6}"/>
    <cellStyle name="Input 5 3 2 2 3 2" xfId="6102" xr:uid="{8D2109AD-9EB3-4FFA-97F9-D5B06ABDFB74}"/>
    <cellStyle name="Input 5 3 2 2 4" xfId="6103" xr:uid="{40EDFF60-2CCE-43A1-931C-20EEF2CFCFE1}"/>
    <cellStyle name="Input 5 3 2 2 5" xfId="6104" xr:uid="{F5D3E4C4-728C-4089-ACA4-CAD9E5FAE223}"/>
    <cellStyle name="Input 5 3 2 2 6" xfId="6105" xr:uid="{EBF42268-09E8-488C-8993-8B48FCD117BC}"/>
    <cellStyle name="Input 5 3 2 2 7" xfId="6106" xr:uid="{29093D85-C018-4839-B31E-34466145E463}"/>
    <cellStyle name="Input 5 3 2 3" xfId="6107" xr:uid="{D371F7EE-EE88-4F95-A445-47CD94B54161}"/>
    <cellStyle name="Input 5 3 2 3 2" xfId="6108" xr:uid="{2EE2D124-DF82-4627-AE1C-60091F418265}"/>
    <cellStyle name="Input 5 3 2 3 3" xfId="6109" xr:uid="{48CEB81F-6892-4970-8327-3F64DDFEA06E}"/>
    <cellStyle name="Input 5 3 2 3 4" xfId="6110" xr:uid="{75FE27B4-7E6C-49FB-9DA9-75776F1E988C}"/>
    <cellStyle name="Input 5 3 2 3 5" xfId="6111" xr:uid="{57E871D3-1F48-49D3-8B01-65A578CAA97E}"/>
    <cellStyle name="Input 5 3 2 3 6" xfId="6112" xr:uid="{45DBC75F-D5CF-4D93-87C8-07D0EDB50DCE}"/>
    <cellStyle name="Input 5 3 2 4" xfId="6113" xr:uid="{D06F661D-D52C-40E1-AAC7-3712F29D08BE}"/>
    <cellStyle name="Input 5 3 2 4 2" xfId="6114" xr:uid="{5DCC29B7-16C7-432F-BD22-2B5DA37AA062}"/>
    <cellStyle name="Input 5 3 2 5" xfId="6115" xr:uid="{7BB57E00-D9CC-4CEB-B0AC-95AEA4645EE2}"/>
    <cellStyle name="Input 5 3 2 6" xfId="6116" xr:uid="{D8108E92-AB02-4906-928C-B692B3CA2A30}"/>
    <cellStyle name="Input 5 3 2 7" xfId="6117" xr:uid="{4EAD289C-F1D9-4ACC-A996-3D7D6A5C4110}"/>
    <cellStyle name="Input 5 3 2 8" xfId="6118" xr:uid="{206B85EE-CE82-448B-AB93-A32EFE34F34B}"/>
    <cellStyle name="Input 5 3 2_Subsidy" xfId="6119" xr:uid="{43EF36F2-062A-4760-B8CA-2D91F6441473}"/>
    <cellStyle name="Input 5 3 3" xfId="6120" xr:uid="{D8D938D4-F3D2-4BFA-B1F7-3D58AD122582}"/>
    <cellStyle name="Input 5 3 3 2" xfId="6121" xr:uid="{E436BFE5-6A00-444D-9D52-3701021EE398}"/>
    <cellStyle name="Input 5 3 3 2 2" xfId="6122" xr:uid="{1CE9C5F5-0012-4E76-AF5E-B23562A3D705}"/>
    <cellStyle name="Input 5 3 3 2 3" xfId="6123" xr:uid="{8A346D12-9F9C-433A-84A5-97E852285628}"/>
    <cellStyle name="Input 5 3 3 2 4" xfId="6124" xr:uid="{C82926CD-91B9-409F-8744-108A1EF91968}"/>
    <cellStyle name="Input 5 3 3 2 5" xfId="6125" xr:uid="{E4B2C83F-2063-45CD-91B2-926118AB8519}"/>
    <cellStyle name="Input 5 3 3 2 6" xfId="6126" xr:uid="{A8850A23-EA34-4579-91EB-E6FA220B691A}"/>
    <cellStyle name="Input 5 3 3 3" xfId="6127" xr:uid="{0A4A380F-441C-4C99-9F81-4161518EB216}"/>
    <cellStyle name="Input 5 3 3 3 2" xfId="6128" xr:uid="{62843F06-5E79-4009-A0E0-F4E5DBF61F2A}"/>
    <cellStyle name="Input 5 3 3 4" xfId="6129" xr:uid="{BEE1C3BA-DADE-4D75-B489-4EF6832A4780}"/>
    <cellStyle name="Input 5 3 3 5" xfId="6130" xr:uid="{1F9EA8A1-AE41-4E46-BE88-CA9E4BC0E0F5}"/>
    <cellStyle name="Input 5 3 3 6" xfId="6131" xr:uid="{6DA4F26F-4D48-4E04-8AA7-81618402E247}"/>
    <cellStyle name="Input 5 3 3 7" xfId="6132" xr:uid="{FB70917C-FB43-4C1D-B583-62E74ED3DB17}"/>
    <cellStyle name="Input 5 3 4" xfId="6133" xr:uid="{EF149788-950B-4A11-9724-AC2D6CCF5B9E}"/>
    <cellStyle name="Input 5 3 4 2" xfId="6134" xr:uid="{782C4F23-30D5-4418-BADA-E930965D37FA}"/>
    <cellStyle name="Input 5 3 4 2 2" xfId="6135" xr:uid="{A0106895-B8D7-485A-BF94-A03177C5FCEC}"/>
    <cellStyle name="Input 5 3 4 2 3" xfId="6136" xr:uid="{A9846573-42B3-405F-B804-3B522C35FB29}"/>
    <cellStyle name="Input 5 3 4 2 4" xfId="6137" xr:uid="{E1B338E6-ECC4-4A80-BC4F-A893C6A610E6}"/>
    <cellStyle name="Input 5 3 4 2 5" xfId="6138" xr:uid="{5ED31559-9DD4-44EB-B7F6-D4314800962E}"/>
    <cellStyle name="Input 5 3 4 2 6" xfId="6139" xr:uid="{2BE954AB-0775-4BF9-AA08-EF29324A35E4}"/>
    <cellStyle name="Input 5 3 4 3" xfId="6140" xr:uid="{B959FB15-AE94-4563-AF8B-518BA292B39B}"/>
    <cellStyle name="Input 5 3 4 3 2" xfId="6141" xr:uid="{D209AE73-DE09-4197-A46C-F7F62AAD0FCA}"/>
    <cellStyle name="Input 5 3 4 4" xfId="6142" xr:uid="{A44FA555-8445-4319-94D9-62F8FF9598D8}"/>
    <cellStyle name="Input 5 3 4 5" xfId="6143" xr:uid="{61BD860D-4446-4C70-AAB6-CFD283C4A22F}"/>
    <cellStyle name="Input 5 3 4 6" xfId="6144" xr:uid="{3A0DD9EF-4FD4-450E-8508-581A930C125F}"/>
    <cellStyle name="Input 5 3 4 7" xfId="6145" xr:uid="{FDC3480D-B8C8-4F45-A9EB-79F01DF387B6}"/>
    <cellStyle name="Input 5 3 5" xfId="6146" xr:uid="{F4C202C7-042B-45C3-B14F-CE492AD5648C}"/>
    <cellStyle name="Input 5 3 5 2" xfId="6147" xr:uid="{8198A19C-5611-4BEA-991F-3AD18D72126F}"/>
    <cellStyle name="Input 5 3 5 2 2" xfId="6148" xr:uid="{8E43C2B5-E7E4-4364-B407-2F6AE572AD17}"/>
    <cellStyle name="Input 5 3 5 2 3" xfId="6149" xr:uid="{BDC21F75-AE42-4A42-8E52-A12D285AFD2E}"/>
    <cellStyle name="Input 5 3 5 2 4" xfId="6150" xr:uid="{6609A5FB-A94A-46E5-B80E-07A1CE5C6E2E}"/>
    <cellStyle name="Input 5 3 5 2 5" xfId="6151" xr:uid="{D796F75D-E96B-47E9-AEEA-BA9BC0698E82}"/>
    <cellStyle name="Input 5 3 5 2 6" xfId="6152" xr:uid="{29B40834-F271-4779-AD65-16185AEDFBF4}"/>
    <cellStyle name="Input 5 3 5 3" xfId="6153" xr:uid="{28662740-869E-4112-A6C7-9641AE04E0F7}"/>
    <cellStyle name="Input 5 3 5 3 2" xfId="6154" xr:uid="{4CCEC952-CD8A-4549-A240-C8E4DBA95B94}"/>
    <cellStyle name="Input 5 3 5 4" xfId="6155" xr:uid="{FB1DC07C-EECF-44A7-B213-FDD4AB0163D6}"/>
    <cellStyle name="Input 5 3 5 5" xfId="6156" xr:uid="{91B9ED89-56A4-41A0-A1DD-B359A669B185}"/>
    <cellStyle name="Input 5 3 5 6" xfId="6157" xr:uid="{5FA11B08-F81D-4C76-94CA-883F5CE19990}"/>
    <cellStyle name="Input 5 3 5 7" xfId="6158" xr:uid="{DC589926-869A-4645-86FE-4A368200E50A}"/>
    <cellStyle name="Input 5 3 6" xfId="6159" xr:uid="{88292500-71D1-4D00-AB0C-B775A3BF63D4}"/>
    <cellStyle name="Input 5 3 6 2" xfId="6160" xr:uid="{EBF2C7C7-8D3E-42E3-928A-0E348323BA15}"/>
    <cellStyle name="Input 5 3 6 2 2" xfId="6161" xr:uid="{034F468B-7386-4294-8BEE-4055C691FEE7}"/>
    <cellStyle name="Input 5 3 6 2 3" xfId="6162" xr:uid="{55EF6F05-F5C4-4558-A20A-6CF265AB6122}"/>
    <cellStyle name="Input 5 3 6 2 4" xfId="6163" xr:uid="{DB90992B-BF61-4292-BC4C-1ABA1660E6EC}"/>
    <cellStyle name="Input 5 3 6 2 5" xfId="6164" xr:uid="{83A386EB-E8E3-47D2-A4CC-CD49644E230D}"/>
    <cellStyle name="Input 5 3 6 2 6" xfId="6165" xr:uid="{C52BEC36-7FB8-4FFA-B124-A7F94CA8135A}"/>
    <cellStyle name="Input 5 3 6 3" xfId="6166" xr:uid="{544C1697-B419-49E3-8F4D-9C5EB77628E1}"/>
    <cellStyle name="Input 5 3 6 3 2" xfId="6167" xr:uid="{F082B682-8778-450E-857D-302A65189CEE}"/>
    <cellStyle name="Input 5 3 6 4" xfId="6168" xr:uid="{C70531A3-D379-4A26-AE91-1F46DF3AAB6F}"/>
    <cellStyle name="Input 5 3 6 5" xfId="6169" xr:uid="{44BAC415-0F89-41D2-AA6C-8C007E5EB587}"/>
    <cellStyle name="Input 5 3 6 6" xfId="6170" xr:uid="{5F97F59D-685D-4777-9936-F395C5B3477C}"/>
    <cellStyle name="Input 5 3 6 7" xfId="6171" xr:uid="{9F588437-0DAC-4182-B6C5-F1DE0B454D87}"/>
    <cellStyle name="Input 5 3 7" xfId="6172" xr:uid="{C32007B2-C090-45DB-AA0A-378C15615938}"/>
    <cellStyle name="Input 5 3 7 2" xfId="6173" xr:uid="{BCD1C9D9-8C9B-4B5B-9FCD-24D1E16CC96A}"/>
    <cellStyle name="Input 5 3 7 2 2" xfId="6174" xr:uid="{1E40B773-225E-4D31-B138-BD2C8456EAD8}"/>
    <cellStyle name="Input 5 3 7 2 3" xfId="6175" xr:uid="{B7DC89D3-426C-4F1E-BB9D-F77658897119}"/>
    <cellStyle name="Input 5 3 7 2 4" xfId="6176" xr:uid="{75B63188-6F87-43FF-BBBE-CBD9A6E031C1}"/>
    <cellStyle name="Input 5 3 7 2 5" xfId="6177" xr:uid="{1FE6D0A8-D15B-4A54-9FD9-CA54581A8631}"/>
    <cellStyle name="Input 5 3 7 2 6" xfId="6178" xr:uid="{D4707A80-F043-4C8F-9F5F-43C40E294972}"/>
    <cellStyle name="Input 5 3 7 3" xfId="6179" xr:uid="{B5B79CDB-9639-48C4-AE70-73284A39F2E9}"/>
    <cellStyle name="Input 5 3 7 3 2" xfId="6180" xr:uid="{81AC4075-2C21-4B6D-80C6-DBF69D2E6C7E}"/>
    <cellStyle name="Input 5 3 7 4" xfId="6181" xr:uid="{22037614-8193-478A-AF2D-893132C7310A}"/>
    <cellStyle name="Input 5 3 7 5" xfId="6182" xr:uid="{20B49A41-45ED-406F-8DDB-2E7710640A96}"/>
    <cellStyle name="Input 5 3 7 6" xfId="6183" xr:uid="{8724BA88-FE3D-47AB-BB32-D60E6D866AC7}"/>
    <cellStyle name="Input 5 3 7 7" xfId="6184" xr:uid="{D90D06EF-1DB0-40FC-AED4-462658C822B7}"/>
    <cellStyle name="Input 5 3 8" xfId="6185" xr:uid="{08BEA3D3-C6A1-4AAE-A8D0-605626CD51E2}"/>
    <cellStyle name="Input 5 3 8 2" xfId="6186" xr:uid="{0EDE9865-F92A-4804-9D5A-E0C928348ED9}"/>
    <cellStyle name="Input 5 3 8 2 2" xfId="6187" xr:uid="{3EF6D33D-58A2-4082-BB16-D1E2CC4B4942}"/>
    <cellStyle name="Input 5 3 8 2 3" xfId="6188" xr:uid="{F1565A82-922C-468E-9B5B-C408C9F68CEF}"/>
    <cellStyle name="Input 5 3 8 2 4" xfId="6189" xr:uid="{CD8E2457-6B32-4B18-8E66-BE75D460BC39}"/>
    <cellStyle name="Input 5 3 8 2 5" xfId="6190" xr:uid="{6C8924D3-1BB2-483D-8124-8729FE838A5D}"/>
    <cellStyle name="Input 5 3 8 2 6" xfId="6191" xr:uid="{938CDC8A-32D1-4829-BFF0-F2B9A1C0726F}"/>
    <cellStyle name="Input 5 3 8 3" xfId="6192" xr:uid="{C5144C55-381A-493A-A909-20435A9ED8BA}"/>
    <cellStyle name="Input 5 3 8 3 2" xfId="6193" xr:uid="{79DF5615-4C69-4BB2-A27E-9EB695F771BD}"/>
    <cellStyle name="Input 5 3 8 4" xfId="6194" xr:uid="{1524C6C6-DB26-4823-A3FB-1EB2397FAE19}"/>
    <cellStyle name="Input 5 3 8 5" xfId="6195" xr:uid="{B8EC8FE3-F777-482A-912B-6735540B478F}"/>
    <cellStyle name="Input 5 3 8 6" xfId="6196" xr:uid="{032BAF7C-54ED-4941-B901-06B997E8C3DC}"/>
    <cellStyle name="Input 5 3 8 7" xfId="6197" xr:uid="{9C896F1F-62F4-48E3-8F4B-8053321A5056}"/>
    <cellStyle name="Input 5 3 9" xfId="6198" xr:uid="{14CB2AF0-866C-4408-866C-21F578E5475B}"/>
    <cellStyle name="Input 5 3 9 2" xfId="6199" xr:uid="{2B5435A3-C086-4C40-BB4B-4AF06C1CE961}"/>
    <cellStyle name="Input 5 3 9 3" xfId="6200" xr:uid="{6B4924EC-3499-4019-961A-4CF2E2C1815D}"/>
    <cellStyle name="Input 5 3 9 4" xfId="6201" xr:uid="{C5B8FAC4-6AD1-437D-A032-51B0A6E9EC1D}"/>
    <cellStyle name="Input 5 3 9 5" xfId="6202" xr:uid="{DA3A445A-099F-4A36-BABA-974D032954CD}"/>
    <cellStyle name="Input 5 3 9 6" xfId="6203" xr:uid="{C56CD475-B0E6-4DF1-9541-6AA85B05332D}"/>
    <cellStyle name="Input 5 3_Subsidy" xfId="6204" xr:uid="{868AEBD8-259B-4F5D-AE19-FB4B6E6C45AD}"/>
    <cellStyle name="Input 5 4" xfId="6205" xr:uid="{EAFA5436-7CAB-4F13-8F45-51604E6E1030}"/>
    <cellStyle name="Input 5 4 10" xfId="6206" xr:uid="{280906D4-4736-4F02-AEAA-917D134BA8F2}"/>
    <cellStyle name="Input 5 4 10 2" xfId="6207" xr:uid="{5FAB5EB3-9A29-4587-8D05-C824C8CB01FA}"/>
    <cellStyle name="Input 5 4 11" xfId="6208" xr:uid="{6C9BA411-C69B-4009-BEA6-41E10E11E748}"/>
    <cellStyle name="Input 5 4 12" xfId="6209" xr:uid="{D6A737E3-7D2C-4E91-97BD-368FC7A203D7}"/>
    <cellStyle name="Input 5 4 13" xfId="6210" xr:uid="{52168DFA-E490-4DB0-B113-298DD943B55A}"/>
    <cellStyle name="Input 5 4 14" xfId="6211" xr:uid="{D5275EE9-1725-4C46-864E-F01EC9403EDF}"/>
    <cellStyle name="Input 5 4 2" xfId="6212" xr:uid="{65243E10-D427-432E-A692-D28CC32F2793}"/>
    <cellStyle name="Input 5 4 2 2" xfId="6213" xr:uid="{EF44E20F-A864-4DE8-9176-6065DF7C2322}"/>
    <cellStyle name="Input 5 4 2 2 2" xfId="6214" xr:uid="{25CDB82F-9DB0-424A-AD3A-4CBFC83CE232}"/>
    <cellStyle name="Input 5 4 2 2 2 2" xfId="6215" xr:uid="{4F856020-22D9-444A-8512-E6406C3957B1}"/>
    <cellStyle name="Input 5 4 2 2 2 3" xfId="6216" xr:uid="{7D3F08FA-DDF4-4AAC-9FF7-2665442DE0F1}"/>
    <cellStyle name="Input 5 4 2 2 2 4" xfId="6217" xr:uid="{714A081E-51C3-4E33-9A04-808E7B29B535}"/>
    <cellStyle name="Input 5 4 2 2 2 5" xfId="6218" xr:uid="{592E3012-4611-4B4A-A197-8B71A0F95580}"/>
    <cellStyle name="Input 5 4 2 2 2 6" xfId="6219" xr:uid="{70B4A2A6-0016-4273-B690-6182E71BCA65}"/>
    <cellStyle name="Input 5 4 2 2 3" xfId="6220" xr:uid="{D7E577FC-95A3-4758-B168-50F04EDDBD8E}"/>
    <cellStyle name="Input 5 4 2 2 3 2" xfId="6221" xr:uid="{6C3AB3AA-170F-4F58-A22C-19D5261C373D}"/>
    <cellStyle name="Input 5 4 2 2 4" xfId="6222" xr:uid="{0CF4C97A-CBC5-4254-8334-C5E813978C77}"/>
    <cellStyle name="Input 5 4 2 2 5" xfId="6223" xr:uid="{7926E361-8C9F-4A4C-BE07-A39FE9C6C357}"/>
    <cellStyle name="Input 5 4 2 2 6" xfId="6224" xr:uid="{A6057A3B-2B84-4463-84A7-C6023DCFC137}"/>
    <cellStyle name="Input 5 4 2 2 7" xfId="6225" xr:uid="{29200A20-DB1A-4D22-8F22-E467B899B562}"/>
    <cellStyle name="Input 5 4 2 3" xfId="6226" xr:uid="{29553BF1-CA78-4478-8F5C-3DB4784B64A8}"/>
    <cellStyle name="Input 5 4 2 3 2" xfId="6227" xr:uid="{A50FC742-1CDD-4212-A50A-898CF5ACBAD9}"/>
    <cellStyle name="Input 5 4 2 3 3" xfId="6228" xr:uid="{D7CAD929-4760-4E1A-9343-AA07BF4A0B91}"/>
    <cellStyle name="Input 5 4 2 3 4" xfId="6229" xr:uid="{F61B5465-39B1-4B70-848B-5EEFFC8C1C3E}"/>
    <cellStyle name="Input 5 4 2 3 5" xfId="6230" xr:uid="{B2448A1F-1DDF-4167-A8CB-6F20AF5474E3}"/>
    <cellStyle name="Input 5 4 2 3 6" xfId="6231" xr:uid="{F71EBCD6-90A5-4B94-AB8F-E3F66FED2256}"/>
    <cellStyle name="Input 5 4 2 4" xfId="6232" xr:uid="{DC87908D-83A9-4D3B-B9E1-4BA530AF894C}"/>
    <cellStyle name="Input 5 4 2 4 2" xfId="6233" xr:uid="{F7A12415-76B0-4B54-8EDB-31E3C180E20C}"/>
    <cellStyle name="Input 5 4 2 5" xfId="6234" xr:uid="{143DCC2B-9CC4-44C1-92AF-A9B0ABF6BE4C}"/>
    <cellStyle name="Input 5 4 2 6" xfId="6235" xr:uid="{B837E227-DB72-4E19-9FC2-0BD4E7757645}"/>
    <cellStyle name="Input 5 4 2 7" xfId="6236" xr:uid="{43C1E77B-FB59-4F9C-AB87-908465A18534}"/>
    <cellStyle name="Input 5 4 2 8" xfId="6237" xr:uid="{1AF0F4BD-327F-4804-9617-41F9217198B9}"/>
    <cellStyle name="Input 5 4 2_Subsidy" xfId="6238" xr:uid="{1FB9370E-D4E8-4748-922F-257CE06F6E4E}"/>
    <cellStyle name="Input 5 4 3" xfId="6239" xr:uid="{F88A15DA-B813-4986-BBAF-D7D20B4C397D}"/>
    <cellStyle name="Input 5 4 3 2" xfId="6240" xr:uid="{9FF9FFCC-0731-4AFA-A8A0-8FDE3314189B}"/>
    <cellStyle name="Input 5 4 3 2 2" xfId="6241" xr:uid="{4E63C260-5AE5-4282-A80D-11C9D76066D9}"/>
    <cellStyle name="Input 5 4 3 2 3" xfId="6242" xr:uid="{709A09CE-3D91-4871-B565-3AE0D19A03B2}"/>
    <cellStyle name="Input 5 4 3 2 4" xfId="6243" xr:uid="{08A73CF2-18CC-4D1D-9ED3-20D06BBEED97}"/>
    <cellStyle name="Input 5 4 3 2 5" xfId="6244" xr:uid="{12665764-B8A3-41FA-8CF2-7547C317AABB}"/>
    <cellStyle name="Input 5 4 3 2 6" xfId="6245" xr:uid="{311B25EC-D766-45CA-942E-976623DF0295}"/>
    <cellStyle name="Input 5 4 3 3" xfId="6246" xr:uid="{B53F0265-1E09-41B1-BEFD-56E4C20753AF}"/>
    <cellStyle name="Input 5 4 3 3 2" xfId="6247" xr:uid="{2A2B42D1-FE0D-496B-9B93-99226ABF7B67}"/>
    <cellStyle name="Input 5 4 3 4" xfId="6248" xr:uid="{0FF37D8F-6F36-4316-91E3-DA80D5CDD3BB}"/>
    <cellStyle name="Input 5 4 3 5" xfId="6249" xr:uid="{E0A04FC8-45D9-42F0-AD2A-766B8C73357B}"/>
    <cellStyle name="Input 5 4 3 6" xfId="6250" xr:uid="{1205857D-337F-43EC-9C24-3E7293B61174}"/>
    <cellStyle name="Input 5 4 3 7" xfId="6251" xr:uid="{A25EEC82-9DDB-43A1-A419-9284695DA3F9}"/>
    <cellStyle name="Input 5 4 4" xfId="6252" xr:uid="{4C0AD14B-0513-49D9-8781-46D5C74BE913}"/>
    <cellStyle name="Input 5 4 4 2" xfId="6253" xr:uid="{C2645E86-2703-4775-A36A-BE599CAD6741}"/>
    <cellStyle name="Input 5 4 4 2 2" xfId="6254" xr:uid="{1A5D5EF8-6383-44F8-8D09-DCF36C35CFF3}"/>
    <cellStyle name="Input 5 4 4 2 3" xfId="6255" xr:uid="{2292DE0F-280D-47C2-BEBD-EB3DDD434103}"/>
    <cellStyle name="Input 5 4 4 2 4" xfId="6256" xr:uid="{B02AF4B1-C82E-4E59-864B-A4750CA3AB4D}"/>
    <cellStyle name="Input 5 4 4 2 5" xfId="6257" xr:uid="{CF7C96ED-CCC5-4443-8BDB-59F6770E620F}"/>
    <cellStyle name="Input 5 4 4 2 6" xfId="6258" xr:uid="{A87CBE3A-A7CF-455A-9221-FC60E571D366}"/>
    <cellStyle name="Input 5 4 4 3" xfId="6259" xr:uid="{14DFDD95-65E8-430A-A1C4-429AAB28865D}"/>
    <cellStyle name="Input 5 4 4 3 2" xfId="6260" xr:uid="{B910CB68-E3F5-464F-8EB3-2F9571C97972}"/>
    <cellStyle name="Input 5 4 4 4" xfId="6261" xr:uid="{1080A74E-24B9-41CF-B375-B67CDBD6435E}"/>
    <cellStyle name="Input 5 4 4 5" xfId="6262" xr:uid="{7F8B5E38-C533-4314-B964-AD7CDAD5CC43}"/>
    <cellStyle name="Input 5 4 4 6" xfId="6263" xr:uid="{298EFA0F-716A-4AA7-9688-77C8CE8A8CB2}"/>
    <cellStyle name="Input 5 4 4 7" xfId="6264" xr:uid="{5084149E-296D-45EC-91A8-6708767DE207}"/>
    <cellStyle name="Input 5 4 5" xfId="6265" xr:uid="{543E8FE7-A627-4D74-A5EC-28F5FDD313A8}"/>
    <cellStyle name="Input 5 4 5 2" xfId="6266" xr:uid="{D1706C73-7419-4894-AA8C-FACD865675F8}"/>
    <cellStyle name="Input 5 4 5 2 2" xfId="6267" xr:uid="{7D059E12-F6DC-4297-9897-7ED033FFEB86}"/>
    <cellStyle name="Input 5 4 5 2 3" xfId="6268" xr:uid="{B3596352-875D-4583-BC0E-176E78D99BD1}"/>
    <cellStyle name="Input 5 4 5 2 4" xfId="6269" xr:uid="{0506AAFC-A97D-456B-A72A-A39EFD0B4B09}"/>
    <cellStyle name="Input 5 4 5 2 5" xfId="6270" xr:uid="{71C429CA-267D-49A8-B8C6-91FA6B183E92}"/>
    <cellStyle name="Input 5 4 5 2 6" xfId="6271" xr:uid="{D774774C-9F2B-4920-BED0-041D63A8B115}"/>
    <cellStyle name="Input 5 4 5 3" xfId="6272" xr:uid="{55D87BF0-54D3-4A33-9ACD-1D233FAF2E03}"/>
    <cellStyle name="Input 5 4 5 3 2" xfId="6273" xr:uid="{27A0D2BF-FBA6-4003-95B6-4E493AA7B32B}"/>
    <cellStyle name="Input 5 4 5 4" xfId="6274" xr:uid="{603E7DFA-99F9-4E9B-AFB2-FEF3760E326C}"/>
    <cellStyle name="Input 5 4 5 5" xfId="6275" xr:uid="{E84A9567-6B58-42D2-90B2-574C51DD6691}"/>
    <cellStyle name="Input 5 4 5 6" xfId="6276" xr:uid="{055498A0-AA9B-47CA-ACE3-3684E133792B}"/>
    <cellStyle name="Input 5 4 5 7" xfId="6277" xr:uid="{9332045F-E4DC-44C0-B37E-B9E7722DA84F}"/>
    <cellStyle name="Input 5 4 6" xfId="6278" xr:uid="{F76B1E3C-08DC-455F-98E4-806A18843079}"/>
    <cellStyle name="Input 5 4 6 2" xfId="6279" xr:uid="{528F9397-0824-4EF8-9674-D836702FE660}"/>
    <cellStyle name="Input 5 4 6 2 2" xfId="6280" xr:uid="{C08EC598-2C75-4275-9DCD-D40EB3EB52F5}"/>
    <cellStyle name="Input 5 4 6 2 3" xfId="6281" xr:uid="{624A9D22-C715-48D5-B470-5B8CD4127B1A}"/>
    <cellStyle name="Input 5 4 6 2 4" xfId="6282" xr:uid="{1589A5E8-E371-4E1C-8722-50231939734E}"/>
    <cellStyle name="Input 5 4 6 2 5" xfId="6283" xr:uid="{4932BFC2-977D-40C3-862E-4B0CC0768D56}"/>
    <cellStyle name="Input 5 4 6 2 6" xfId="6284" xr:uid="{3C0C0C9E-7ED2-41F4-B755-25224788FE57}"/>
    <cellStyle name="Input 5 4 6 3" xfId="6285" xr:uid="{86E47B66-D6D2-40C3-B803-FBDE46809E3E}"/>
    <cellStyle name="Input 5 4 6 3 2" xfId="6286" xr:uid="{B11161BD-0994-4945-97A9-B554EA1365BC}"/>
    <cellStyle name="Input 5 4 6 4" xfId="6287" xr:uid="{73C924ED-E25E-4F9E-A1C0-9E1F5A5963A4}"/>
    <cellStyle name="Input 5 4 6 5" xfId="6288" xr:uid="{BF825FF2-0E69-4D1F-A220-77A2E742EE98}"/>
    <cellStyle name="Input 5 4 6 6" xfId="6289" xr:uid="{A005003A-4752-45FB-8DD6-546382B8D263}"/>
    <cellStyle name="Input 5 4 6 7" xfId="6290" xr:uid="{B66A5823-FBBE-4186-BF7E-3F1CAFA3B80F}"/>
    <cellStyle name="Input 5 4 7" xfId="6291" xr:uid="{F7B496EE-53DB-45FF-8FCF-0FA24ADD20E5}"/>
    <cellStyle name="Input 5 4 7 2" xfId="6292" xr:uid="{0B2DFF36-C344-4D1F-9A5D-CC07F4C56674}"/>
    <cellStyle name="Input 5 4 7 2 2" xfId="6293" xr:uid="{C62876AC-5CB5-40A4-ACCB-D03E626F67CE}"/>
    <cellStyle name="Input 5 4 7 2 3" xfId="6294" xr:uid="{174238F2-5D98-4274-A1D7-205F8A6CA7E7}"/>
    <cellStyle name="Input 5 4 7 2 4" xfId="6295" xr:uid="{62DF4D05-3B52-4A4B-8547-C3799D187734}"/>
    <cellStyle name="Input 5 4 7 2 5" xfId="6296" xr:uid="{C0B501CA-7487-44D4-BB1F-B8E485547C75}"/>
    <cellStyle name="Input 5 4 7 2 6" xfId="6297" xr:uid="{1115737D-E008-4061-BAFC-B123A07C97FD}"/>
    <cellStyle name="Input 5 4 7 3" xfId="6298" xr:uid="{455A2BA9-AEFC-4E64-B485-CFD5C10D539A}"/>
    <cellStyle name="Input 5 4 7 3 2" xfId="6299" xr:uid="{969227F2-E93C-4A9B-8C38-FB7123505452}"/>
    <cellStyle name="Input 5 4 7 4" xfId="6300" xr:uid="{1862E882-514D-4DEE-B8DC-9F5D6480259E}"/>
    <cellStyle name="Input 5 4 7 5" xfId="6301" xr:uid="{CEC0DF94-26A2-49CC-80D9-F693E3809EF4}"/>
    <cellStyle name="Input 5 4 7 6" xfId="6302" xr:uid="{0F61FA55-7148-4E12-ACBC-52EAABC01F2F}"/>
    <cellStyle name="Input 5 4 7 7" xfId="6303" xr:uid="{96C7BD14-21E4-4231-8BE3-A665A4BF7C3D}"/>
    <cellStyle name="Input 5 4 8" xfId="6304" xr:uid="{A1053D60-18E9-443E-9783-E6D79BD7BA78}"/>
    <cellStyle name="Input 5 4 8 2" xfId="6305" xr:uid="{60DD35C3-97EC-4A35-84F6-93E7DAA16EEB}"/>
    <cellStyle name="Input 5 4 8 2 2" xfId="6306" xr:uid="{C9150E3E-6F5E-45AB-9753-428D09A57184}"/>
    <cellStyle name="Input 5 4 8 2 3" xfId="6307" xr:uid="{8B9375ED-C7B1-4433-913B-7F3181A57ACC}"/>
    <cellStyle name="Input 5 4 8 2 4" xfId="6308" xr:uid="{F847A10D-1855-4B43-B733-A6DD2D721CD3}"/>
    <cellStyle name="Input 5 4 8 2 5" xfId="6309" xr:uid="{BC62DBC3-8B51-48DD-93DD-9D6EAFF1AB5D}"/>
    <cellStyle name="Input 5 4 8 2 6" xfId="6310" xr:uid="{CB86FB9C-7F10-4DE6-84E6-0EADD3335992}"/>
    <cellStyle name="Input 5 4 8 3" xfId="6311" xr:uid="{ED4F929B-F45D-4E3B-8D11-93268ABD286C}"/>
    <cellStyle name="Input 5 4 8 3 2" xfId="6312" xr:uid="{D6683943-9C92-41BB-9658-FAE905760443}"/>
    <cellStyle name="Input 5 4 8 4" xfId="6313" xr:uid="{4501AC67-A35F-414A-8497-6D81BC9E7C24}"/>
    <cellStyle name="Input 5 4 8 5" xfId="6314" xr:uid="{DCFF6D4C-6D97-4E6A-ACDC-44ABC36E1940}"/>
    <cellStyle name="Input 5 4 8 6" xfId="6315" xr:uid="{D51DE8A3-4860-4897-9977-E6C9A7CD2343}"/>
    <cellStyle name="Input 5 4 8 7" xfId="6316" xr:uid="{72AD3D85-32D3-4EF6-B773-B6B87DF0F169}"/>
    <cellStyle name="Input 5 4 9" xfId="6317" xr:uid="{2352CCCC-0ABE-4B73-BE46-E4D52C8DE976}"/>
    <cellStyle name="Input 5 4 9 2" xfId="6318" xr:uid="{E4044379-0E02-45F2-8A74-C2CD1E66ADE7}"/>
    <cellStyle name="Input 5 4 9 3" xfId="6319" xr:uid="{02C44CB0-6AC6-4ED8-9AEC-74FF27B92735}"/>
    <cellStyle name="Input 5 4 9 4" xfId="6320" xr:uid="{AB4ADC21-1053-47ED-905F-3240C734DB54}"/>
    <cellStyle name="Input 5 4 9 5" xfId="6321" xr:uid="{D4868B81-CC59-4622-AAE5-E00161B8D14F}"/>
    <cellStyle name="Input 5 4 9 6" xfId="6322" xr:uid="{02DA3F9E-5B50-478D-854F-C7F5C10AA6F5}"/>
    <cellStyle name="Input 5 4_Subsidy" xfId="6323" xr:uid="{F94ACF83-7012-4A75-9EA4-626E58057CC2}"/>
    <cellStyle name="Input 5 5" xfId="6324" xr:uid="{34F67459-C644-4476-A158-D7F1E3C54EB3}"/>
    <cellStyle name="Input 5 5 2" xfId="6325" xr:uid="{65DBB4B6-1BA3-4969-9F65-FE1A65391EEB}"/>
    <cellStyle name="Input 5 5 2 2" xfId="6326" xr:uid="{5178B3B5-237C-4868-958A-A547D82C4539}"/>
    <cellStyle name="Input 5 5 2 2 2" xfId="6327" xr:uid="{6EF5F03E-DB96-43C7-BE32-ABC65C121B4E}"/>
    <cellStyle name="Input 5 5 2 2 3" xfId="6328" xr:uid="{67132F16-2EC5-4BAF-8800-977C48AB2C1B}"/>
    <cellStyle name="Input 5 5 2 2 4" xfId="6329" xr:uid="{41F940A8-06C3-44C1-8529-D2EA338911E3}"/>
    <cellStyle name="Input 5 5 2 2 5" xfId="6330" xr:uid="{D50303DC-821D-4E08-8EE5-EAB9B743CAA2}"/>
    <cellStyle name="Input 5 5 2 2 6" xfId="6331" xr:uid="{E67A31D8-2DF5-47D1-B509-728BA332E963}"/>
    <cellStyle name="Input 5 5 2 3" xfId="6332" xr:uid="{7BC377B8-F0FD-483C-97B5-9A57D695AD19}"/>
    <cellStyle name="Input 5 5 2 3 2" xfId="6333" xr:uid="{FE502851-BCCB-4340-9F18-DC8085D2A8B4}"/>
    <cellStyle name="Input 5 5 2 4" xfId="6334" xr:uid="{1EA5FC7B-E104-4EC0-8545-4DC27AB43AB5}"/>
    <cellStyle name="Input 5 5 2 5" xfId="6335" xr:uid="{23595305-DC29-446A-AE99-8020ECA8A64D}"/>
    <cellStyle name="Input 5 5 2 6" xfId="6336" xr:uid="{51ABAF99-264C-4C4A-BEDA-3CBB89A248FA}"/>
    <cellStyle name="Input 5 5 2 7" xfId="6337" xr:uid="{303B2B29-EF52-48FA-92EA-AD45B0483987}"/>
    <cellStyle name="Input 5 5 3" xfId="6338" xr:uid="{1569B862-9B1B-406E-BEB6-4659E08283A5}"/>
    <cellStyle name="Input 5 5 3 2" xfId="6339" xr:uid="{A9C84E59-D72B-4F9D-B88E-6085A5E54F50}"/>
    <cellStyle name="Input 5 5 3 3" xfId="6340" xr:uid="{7FBCCC6F-F3B6-40F7-BF60-4169C4257EB0}"/>
    <cellStyle name="Input 5 5 3 4" xfId="6341" xr:uid="{D5AFB618-7085-4FD8-9A31-73BB885F44C3}"/>
    <cellStyle name="Input 5 5 3 5" xfId="6342" xr:uid="{EB742C76-ADB3-478E-9C49-2B511F43EACC}"/>
    <cellStyle name="Input 5 5 3 6" xfId="6343" xr:uid="{4EA5D0CF-BC78-496A-9F2A-E2E8496BE252}"/>
    <cellStyle name="Input 5 5 4" xfId="6344" xr:uid="{8B41AFB7-2D08-4CA8-858A-A2A8802FAE7C}"/>
    <cellStyle name="Input 5 5 4 2" xfId="6345" xr:uid="{8A29694E-7954-49B5-B1DE-4FBA9F9916BE}"/>
    <cellStyle name="Input 5 5 5" xfId="6346" xr:uid="{99E4764D-CD32-48C8-9343-871218A36198}"/>
    <cellStyle name="Input 5 5 6" xfId="6347" xr:uid="{E967FC14-D45E-4B88-9F68-9DBE2E6ECCB8}"/>
    <cellStyle name="Input 5 5 7" xfId="6348" xr:uid="{BAD8068A-FC07-4F34-B0F9-845BE23A7F97}"/>
    <cellStyle name="Input 5 5 8" xfId="6349" xr:uid="{CD7A0E68-5389-4EE2-B604-586202E63ED4}"/>
    <cellStyle name="Input 5 5_Subsidy" xfId="6350" xr:uid="{249E4C60-DC19-4769-9050-D57084FFCC71}"/>
    <cellStyle name="Input 5 6" xfId="6351" xr:uid="{2A54FFF0-B7E1-4AF5-AF7E-06547106E23A}"/>
    <cellStyle name="Input 5 6 2" xfId="6352" xr:uid="{79E3AF6C-3B32-49DA-BB61-269723B2E15E}"/>
    <cellStyle name="Input 5 6 2 2" xfId="6353" xr:uid="{0B025F52-B996-41D3-8EEC-95EEE54E77E6}"/>
    <cellStyle name="Input 5 6 2 3" xfId="6354" xr:uid="{C6B3A1F4-238D-40BE-8F15-894682BAE81E}"/>
    <cellStyle name="Input 5 6 2 4" xfId="6355" xr:uid="{DA38CF30-2833-420F-AD20-A9DEF6DA4011}"/>
    <cellStyle name="Input 5 6 2 5" xfId="6356" xr:uid="{2BCA8FE3-3D8E-4518-BD07-7148819EF468}"/>
    <cellStyle name="Input 5 6 2 6" xfId="6357" xr:uid="{547DD2B3-C3E4-4189-BC28-C7DB4F06125D}"/>
    <cellStyle name="Input 5 6 3" xfId="6358" xr:uid="{EEED496D-E1CF-42C5-A240-D961075DB822}"/>
    <cellStyle name="Input 5 6 3 2" xfId="6359" xr:uid="{94FCDCC7-9CB6-4223-8943-D9FAE6BD8CEA}"/>
    <cellStyle name="Input 5 6 4" xfId="6360" xr:uid="{96F93691-9C19-46F5-BE87-53171A4E1DF5}"/>
    <cellStyle name="Input 5 6 5" xfId="6361" xr:uid="{F43BDCFB-70FF-4C5D-84DC-546AB1815755}"/>
    <cellStyle name="Input 5 6 6" xfId="6362" xr:uid="{2B835A24-8D72-4CC1-8186-1E3EC443B371}"/>
    <cellStyle name="Input 5 6 7" xfId="6363" xr:uid="{71809FF4-176A-4538-8D38-D90150E997BD}"/>
    <cellStyle name="Input 5 7" xfId="6364" xr:uid="{7B51F055-A58A-4745-8FA6-91DB023C2033}"/>
    <cellStyle name="Input 5 7 2" xfId="6365" xr:uid="{258F818C-2C6E-42FB-B6C1-333D37A93E04}"/>
    <cellStyle name="Input 5 7 2 2" xfId="6366" xr:uid="{A7F4C777-4153-42A9-BCE8-74A0F2EA8148}"/>
    <cellStyle name="Input 5 7 2 3" xfId="6367" xr:uid="{78E7DB50-304E-4060-BE4E-38ADE094719E}"/>
    <cellStyle name="Input 5 7 2 4" xfId="6368" xr:uid="{ECC67145-4B05-4686-B2D9-7A5BA255D551}"/>
    <cellStyle name="Input 5 7 2 5" xfId="6369" xr:uid="{CB503729-CD92-42E0-8C77-33EEA98D90C5}"/>
    <cellStyle name="Input 5 7 2 6" xfId="6370" xr:uid="{A4E71997-3DB9-4D1D-820F-A3072A1CED7E}"/>
    <cellStyle name="Input 5 7 3" xfId="6371" xr:uid="{BA924915-0439-4E08-8C98-292D409F850F}"/>
    <cellStyle name="Input 5 7 3 2" xfId="6372" xr:uid="{E797E814-E27A-4336-AAC2-2BA81D090A2E}"/>
    <cellStyle name="Input 5 7 4" xfId="6373" xr:uid="{97E5C806-1730-408C-AEA5-DCCF0ACCCE6F}"/>
    <cellStyle name="Input 5 7 5" xfId="6374" xr:uid="{28DA3532-6435-4C47-AC2F-27DDD2AE5FBE}"/>
    <cellStyle name="Input 5 7 6" xfId="6375" xr:uid="{ED70772B-93E4-4364-9DB2-A97C723C0BD2}"/>
    <cellStyle name="Input 5 7 7" xfId="6376" xr:uid="{2E447CDD-930D-4E1D-9308-AFD5FDA63DF6}"/>
    <cellStyle name="Input 5 8" xfId="6377" xr:uid="{3C606D66-B0D6-4B9F-B545-5ED9B2607772}"/>
    <cellStyle name="Input 5 8 2" xfId="6378" xr:uid="{693FDDA6-0691-4764-B48A-0392EC066750}"/>
    <cellStyle name="Input 5 8 2 2" xfId="6379" xr:uid="{BD96C99C-8972-4FD2-8227-FE24381C2406}"/>
    <cellStyle name="Input 5 8 2 3" xfId="6380" xr:uid="{4E6A585D-99ED-4981-993B-52BFDD3F52D3}"/>
    <cellStyle name="Input 5 8 2 4" xfId="6381" xr:uid="{0A287C7E-F22E-4DC7-9210-A9F71F0D7F27}"/>
    <cellStyle name="Input 5 8 2 5" xfId="6382" xr:uid="{E6E100D6-E9B5-47E0-B06B-74F717394EE9}"/>
    <cellStyle name="Input 5 8 2 6" xfId="6383" xr:uid="{2DB54B2F-D923-455E-AD3E-1284ABDFB115}"/>
    <cellStyle name="Input 5 8 3" xfId="6384" xr:uid="{8154B285-8F47-43D0-ADDE-34C99B52E492}"/>
    <cellStyle name="Input 5 8 3 2" xfId="6385" xr:uid="{C0C9D376-87B3-47A1-B96A-749C2868EB63}"/>
    <cellStyle name="Input 5 8 4" xfId="6386" xr:uid="{13CEBDB2-3B0B-4C40-AD9B-BC48F0EE59A6}"/>
    <cellStyle name="Input 5 8 5" xfId="6387" xr:uid="{B0922334-03CD-470F-B6DF-B91E7ABDCF01}"/>
    <cellStyle name="Input 5 8 6" xfId="6388" xr:uid="{95293E8A-ED42-4FA0-97D0-AF5908804EE3}"/>
    <cellStyle name="Input 5 8 7" xfId="6389" xr:uid="{131B953F-4C9A-4593-BBB6-DE19AE31E86B}"/>
    <cellStyle name="Input 5 9" xfId="6390" xr:uid="{C70AB0B4-4A20-481E-91DD-820553895A25}"/>
    <cellStyle name="Input 5 9 2" xfId="6391" xr:uid="{4CA7C95F-C948-4E0D-8233-43FE7BE5AF77}"/>
    <cellStyle name="Input 5 9 2 2" xfId="6392" xr:uid="{F972E5F0-7B48-4F14-BB42-3B1042689954}"/>
    <cellStyle name="Input 5 9 2 3" xfId="6393" xr:uid="{1D5A988B-3D40-4C57-A533-A9FA3DCD7504}"/>
    <cellStyle name="Input 5 9 2 4" xfId="6394" xr:uid="{8F232E80-2610-4A50-8E53-CFA0334E7E39}"/>
    <cellStyle name="Input 5 9 2 5" xfId="6395" xr:uid="{79580CC4-2A5D-4532-AF81-1DFC8E2692E4}"/>
    <cellStyle name="Input 5 9 2 6" xfId="6396" xr:uid="{E09C9F50-4F3B-47F3-9801-E2CD655224C5}"/>
    <cellStyle name="Input 5 9 3" xfId="6397" xr:uid="{36BCDB4E-5028-47BD-9E1E-A4584C0270DC}"/>
    <cellStyle name="Input 5 9 3 2" xfId="6398" xr:uid="{F60B3C24-4EF1-4D27-BF1A-573AA53723DB}"/>
    <cellStyle name="Input 5 9 4" xfId="6399" xr:uid="{285F6A49-A89D-437A-9F16-BB3A616C68F2}"/>
    <cellStyle name="Input 5 9 5" xfId="6400" xr:uid="{2364FADB-CD0F-4F0A-A8ED-87DF1E21DAD8}"/>
    <cellStyle name="Input 5 9 6" xfId="6401" xr:uid="{306144A9-AE4D-477D-AC08-26B03DD306C5}"/>
    <cellStyle name="Input 5 9 7" xfId="6402" xr:uid="{3FB9AC4E-7B8B-4881-86B9-1679471A5964}"/>
    <cellStyle name="Input 5_Subsidy" xfId="6403" xr:uid="{602FDE1B-AA67-46D9-9742-F556E57F8781}"/>
    <cellStyle name="Input 6" xfId="6404" xr:uid="{F04CAF23-7EB2-4A12-AE42-3E805EF335E1}"/>
    <cellStyle name="Input 6 10" xfId="6405" xr:uid="{E864E768-09A8-4345-B102-7B7AC2700377}"/>
    <cellStyle name="Input 6 10 2" xfId="6406" xr:uid="{B7AF850E-1B62-437A-BFB0-C4FB96CED018}"/>
    <cellStyle name="Input 6 10 2 2" xfId="6407" xr:uid="{6AD0B75A-4064-4242-A564-55888C488C6F}"/>
    <cellStyle name="Input 6 10 2 3" xfId="6408" xr:uid="{E4BCC5CE-794C-439A-B147-B264E3DF555F}"/>
    <cellStyle name="Input 6 10 2 4" xfId="6409" xr:uid="{AA955896-A78E-4FA6-9E2B-9E69606D72E7}"/>
    <cellStyle name="Input 6 10 2 5" xfId="6410" xr:uid="{551FB6A4-48AE-4CAF-972C-88FC12269380}"/>
    <cellStyle name="Input 6 10 2 6" xfId="6411" xr:uid="{19BFFADB-D5F5-49E2-A5EE-2A72B45181FC}"/>
    <cellStyle name="Input 6 10 3" xfId="6412" xr:uid="{9388C540-61B7-496B-9830-41FC9AE2CC89}"/>
    <cellStyle name="Input 6 10 3 2" xfId="6413" xr:uid="{BF3CB92E-BF6B-4E9F-B203-C2C785A09A25}"/>
    <cellStyle name="Input 6 10 4" xfId="6414" xr:uid="{699813C5-27B1-445A-90FC-9A21676CF87A}"/>
    <cellStyle name="Input 6 10 5" xfId="6415" xr:uid="{61794EBF-347B-40F0-91A6-E0675190DEE0}"/>
    <cellStyle name="Input 6 10 6" xfId="6416" xr:uid="{E4F3FA4F-8E86-41A3-8857-EB7F40BE78C1}"/>
    <cellStyle name="Input 6 10 7" xfId="6417" xr:uid="{179E7547-D15D-40E0-9059-C4CF757DFB1B}"/>
    <cellStyle name="Input 6 11" xfId="6418" xr:uid="{97ABF742-F362-4EED-AADB-C4DB0A5EA18B}"/>
    <cellStyle name="Input 6 11 2" xfId="6419" xr:uid="{C3E3EB99-41F6-47D0-81A3-D2D8A5A33DA2}"/>
    <cellStyle name="Input 6 11 3" xfId="6420" xr:uid="{DF316DE5-9B36-464E-8A02-F5086575C466}"/>
    <cellStyle name="Input 6 11 4" xfId="6421" xr:uid="{A2D68490-4DDD-4B92-9942-9286CC68C0E2}"/>
    <cellStyle name="Input 6 11 5" xfId="6422" xr:uid="{07464709-A8E6-4F5B-871C-B91859588DA8}"/>
    <cellStyle name="Input 6 11 6" xfId="6423" xr:uid="{3F628576-C856-465C-99D8-5D5AD323C451}"/>
    <cellStyle name="Input 6 12" xfId="6424" xr:uid="{BBD0E2AA-4102-45B9-8943-5D145210BFD0}"/>
    <cellStyle name="Input 6 12 2" xfId="6425" xr:uid="{EC203B8C-9967-4718-9004-46A7A3F53DC7}"/>
    <cellStyle name="Input 6 13" xfId="6426" xr:uid="{FB7EDBD2-ABC9-429D-B697-0A681EAE7754}"/>
    <cellStyle name="Input 6 14" xfId="6427" xr:uid="{E96823E0-54F8-4121-A3A6-1563BFB6C4D0}"/>
    <cellStyle name="Input 6 15" xfId="6428" xr:uid="{2E1E1DD5-193A-4A83-8DAB-7059660E89DD}"/>
    <cellStyle name="Input 6 16" xfId="6429" xr:uid="{F41560C6-D010-4C53-B860-24B6377DB026}"/>
    <cellStyle name="Input 6 2" xfId="6430" xr:uid="{4FFB6C92-2117-4F07-9565-5A2E2A011119}"/>
    <cellStyle name="Input 6 2 10" xfId="6431" xr:uid="{8903C10F-A41F-4409-9D01-5C9B8C158707}"/>
    <cellStyle name="Input 6 2 10 2" xfId="6432" xr:uid="{E30EA43F-00FA-4174-A2A0-35A37D469B60}"/>
    <cellStyle name="Input 6 2 11" xfId="6433" xr:uid="{751B57A7-332F-4D66-AB46-67051ED11FB4}"/>
    <cellStyle name="Input 6 2 12" xfId="6434" xr:uid="{F2AB35C6-894C-473B-B522-99AF6DA0204E}"/>
    <cellStyle name="Input 6 2 13" xfId="6435" xr:uid="{48CE0672-F377-4AAC-9727-87C287673533}"/>
    <cellStyle name="Input 6 2 14" xfId="6436" xr:uid="{D72EDD64-BA5D-4407-A67E-F160ED729AB6}"/>
    <cellStyle name="Input 6 2 2" xfId="6437" xr:uid="{0B4DCC11-AEDC-4195-8C91-D03D443D0C37}"/>
    <cellStyle name="Input 6 2 2 2" xfId="6438" xr:uid="{BB4F95E4-454D-4736-84EA-610D3FF20E6A}"/>
    <cellStyle name="Input 6 2 2 2 2" xfId="6439" xr:uid="{D45670B6-414A-45F6-9DAE-8A0825DB8E35}"/>
    <cellStyle name="Input 6 2 2 2 2 2" xfId="6440" xr:uid="{1DCE6CCE-F393-405D-9BFC-71D4FC463808}"/>
    <cellStyle name="Input 6 2 2 2 2 3" xfId="6441" xr:uid="{6677CFD6-CFF0-4D07-8FFB-1922ABA0802B}"/>
    <cellStyle name="Input 6 2 2 2 2 4" xfId="6442" xr:uid="{022D7135-220F-439B-8E1C-817D80B154F8}"/>
    <cellStyle name="Input 6 2 2 2 2 5" xfId="6443" xr:uid="{35C37F18-1F77-4BB0-899C-4A1CA4B68F75}"/>
    <cellStyle name="Input 6 2 2 2 2 6" xfId="6444" xr:uid="{6157E0B0-5C4F-47F1-8981-FA5C58A422A6}"/>
    <cellStyle name="Input 6 2 2 2 3" xfId="6445" xr:uid="{AA3A3185-0035-4D1D-A0C0-8BE8643BD0BD}"/>
    <cellStyle name="Input 6 2 2 2 3 2" xfId="6446" xr:uid="{04A87BAA-5BB4-4CFF-B3AB-5CEE18FA6CE2}"/>
    <cellStyle name="Input 6 2 2 2 4" xfId="6447" xr:uid="{FE81286D-2218-410B-829E-F558B15A40A9}"/>
    <cellStyle name="Input 6 2 2 2 5" xfId="6448" xr:uid="{1A71D73C-80D7-456B-8A47-F769B100E733}"/>
    <cellStyle name="Input 6 2 2 2 6" xfId="6449" xr:uid="{2B6AC2BC-1956-4268-8040-E786EDDD0AC5}"/>
    <cellStyle name="Input 6 2 2 2 7" xfId="6450" xr:uid="{71BA3282-B65E-4619-A23A-1072650FD466}"/>
    <cellStyle name="Input 6 2 2 3" xfId="6451" xr:uid="{35CA0F2A-514D-4697-B8E2-F141C7BCC3F1}"/>
    <cellStyle name="Input 6 2 2 3 2" xfId="6452" xr:uid="{B241A6B4-04F5-4FC9-9BBA-26787141710F}"/>
    <cellStyle name="Input 6 2 2 3 3" xfId="6453" xr:uid="{719E9779-3CA6-4656-82B9-3ED93320F374}"/>
    <cellStyle name="Input 6 2 2 3 4" xfId="6454" xr:uid="{0EEA101F-24D4-4E5B-93E9-9D0D6F6A974F}"/>
    <cellStyle name="Input 6 2 2 3 5" xfId="6455" xr:uid="{3CF60658-91E2-4B3D-8A03-A926D927A7B8}"/>
    <cellStyle name="Input 6 2 2 3 6" xfId="6456" xr:uid="{ED571770-54E0-423E-B82C-2C3E0DDC89AE}"/>
    <cellStyle name="Input 6 2 2 4" xfId="6457" xr:uid="{88967BF2-5765-4E18-AA3D-4DAC3B8A5EDD}"/>
    <cellStyle name="Input 6 2 2 4 2" xfId="6458" xr:uid="{58324E0E-805E-4765-8433-AB70A9618CE5}"/>
    <cellStyle name="Input 6 2 2 5" xfId="6459" xr:uid="{FF80D000-B134-4A3F-BD95-998A843925B6}"/>
    <cellStyle name="Input 6 2 2 6" xfId="6460" xr:uid="{C984AC59-F713-425E-A75C-2CB84A84327B}"/>
    <cellStyle name="Input 6 2 2 7" xfId="6461" xr:uid="{1D833EFD-B5FF-4430-8830-552F978D6EF7}"/>
    <cellStyle name="Input 6 2 2 8" xfId="6462" xr:uid="{EF5627CE-FC32-4503-90E9-75C8214D22A6}"/>
    <cellStyle name="Input 6 2 2_Subsidy" xfId="6463" xr:uid="{1B00C0E0-08BF-42A2-A522-DB4243E05AB3}"/>
    <cellStyle name="Input 6 2 3" xfId="6464" xr:uid="{9A06DBCF-6577-44E3-B03C-C79E2996A0AF}"/>
    <cellStyle name="Input 6 2 3 2" xfId="6465" xr:uid="{40C38141-38CB-4530-94B3-5938AA814056}"/>
    <cellStyle name="Input 6 2 3 2 2" xfId="6466" xr:uid="{3D5DAD99-378F-438E-9B0B-6B038BC6BB90}"/>
    <cellStyle name="Input 6 2 3 2 3" xfId="6467" xr:uid="{CA4D6F7C-AB42-4D7E-8FAE-06B702D37CD8}"/>
    <cellStyle name="Input 6 2 3 2 4" xfId="6468" xr:uid="{2A914117-0D3C-45E3-9319-9903B19D424A}"/>
    <cellStyle name="Input 6 2 3 2 5" xfId="6469" xr:uid="{AE5AE83B-829B-46DF-92CC-2C86626236FA}"/>
    <cellStyle name="Input 6 2 3 2 6" xfId="6470" xr:uid="{AAF4DE1B-497E-4E8B-B21E-4B1E46F52B33}"/>
    <cellStyle name="Input 6 2 3 3" xfId="6471" xr:uid="{15EF7920-4623-4B45-A65C-FAB479C0090B}"/>
    <cellStyle name="Input 6 2 3 3 2" xfId="6472" xr:uid="{956FD251-A13F-4CDC-92EE-2F8F81D96B48}"/>
    <cellStyle name="Input 6 2 3 4" xfId="6473" xr:uid="{E5A881AF-9F0F-441B-AAF4-ED081CF7F6BA}"/>
    <cellStyle name="Input 6 2 3 5" xfId="6474" xr:uid="{7AA3DC60-09F1-42CE-9534-5133E01E87C9}"/>
    <cellStyle name="Input 6 2 3 6" xfId="6475" xr:uid="{6D74DBED-E210-437A-8E47-A139E541D8B7}"/>
    <cellStyle name="Input 6 2 3 7" xfId="6476" xr:uid="{A662E1BE-7574-4C1D-8C5E-8A19967AEF2F}"/>
    <cellStyle name="Input 6 2 4" xfId="6477" xr:uid="{A2CB63DC-1654-428B-A1C4-A88474E05002}"/>
    <cellStyle name="Input 6 2 4 2" xfId="6478" xr:uid="{0140B328-C505-4EB1-A922-DB82A1FEBDE3}"/>
    <cellStyle name="Input 6 2 4 2 2" xfId="6479" xr:uid="{E33C5496-DDFF-4FF8-8464-2AC14600DDB5}"/>
    <cellStyle name="Input 6 2 4 2 3" xfId="6480" xr:uid="{407B2236-428E-42A0-895F-B82A7B741CD2}"/>
    <cellStyle name="Input 6 2 4 2 4" xfId="6481" xr:uid="{F83C73A0-641A-4D7F-93BE-D788BB48210B}"/>
    <cellStyle name="Input 6 2 4 2 5" xfId="6482" xr:uid="{1E2D2715-E5C1-413D-8C0A-974CF0A152F4}"/>
    <cellStyle name="Input 6 2 4 2 6" xfId="6483" xr:uid="{7FD072C7-56B8-40C3-9A68-7F42A64BED08}"/>
    <cellStyle name="Input 6 2 4 3" xfId="6484" xr:uid="{C0E5CA35-3B93-4162-90F7-1B9183E4A0C8}"/>
    <cellStyle name="Input 6 2 4 3 2" xfId="6485" xr:uid="{C861B997-C8EB-4B55-9191-C1B3D86221D3}"/>
    <cellStyle name="Input 6 2 4 4" xfId="6486" xr:uid="{484BA31C-5704-41A7-830A-229384DC725C}"/>
    <cellStyle name="Input 6 2 4 5" xfId="6487" xr:uid="{0C0427A7-3B9F-430A-8858-344EFD944DBC}"/>
    <cellStyle name="Input 6 2 4 6" xfId="6488" xr:uid="{52A001F8-3685-46DF-B6AF-37320E50D96E}"/>
    <cellStyle name="Input 6 2 4 7" xfId="6489" xr:uid="{CE388016-2866-4E80-A560-AB3C25D99ACB}"/>
    <cellStyle name="Input 6 2 5" xfId="6490" xr:uid="{F90FEC6E-DCBC-453D-96BA-7B5EF2CD69F8}"/>
    <cellStyle name="Input 6 2 5 2" xfId="6491" xr:uid="{192404D9-E592-48C2-90A9-2703B4EC7E66}"/>
    <cellStyle name="Input 6 2 5 2 2" xfId="6492" xr:uid="{7AC255E7-8E0F-4EEB-B01F-C26F3744AD0A}"/>
    <cellStyle name="Input 6 2 5 2 3" xfId="6493" xr:uid="{08DACF30-2FAE-4909-A403-4A4F2C06BE10}"/>
    <cellStyle name="Input 6 2 5 2 4" xfId="6494" xr:uid="{49580DEF-104B-46D9-86CA-7784530CDD29}"/>
    <cellStyle name="Input 6 2 5 2 5" xfId="6495" xr:uid="{6A0E35AB-4DF6-4875-820A-EFFEBE9BAF29}"/>
    <cellStyle name="Input 6 2 5 2 6" xfId="6496" xr:uid="{AED0273E-AD6B-42FB-9FCE-3E0CDE0BCB5E}"/>
    <cellStyle name="Input 6 2 5 3" xfId="6497" xr:uid="{6A4A0A66-7253-4316-86A8-C71EC26BABD3}"/>
    <cellStyle name="Input 6 2 5 3 2" xfId="6498" xr:uid="{DCB07DC8-BE32-403B-A9E5-A25BFB75C94C}"/>
    <cellStyle name="Input 6 2 5 4" xfId="6499" xr:uid="{A21D1C93-DD15-4080-A7ED-F366A148951B}"/>
    <cellStyle name="Input 6 2 5 5" xfId="6500" xr:uid="{57A10671-7876-421A-8B6A-4C7D51B654B3}"/>
    <cellStyle name="Input 6 2 5 6" xfId="6501" xr:uid="{2A2899AA-B3B1-4A38-ABFB-05D05618F3E4}"/>
    <cellStyle name="Input 6 2 5 7" xfId="6502" xr:uid="{79747683-02F2-4468-9E3C-0BE14282F4A7}"/>
    <cellStyle name="Input 6 2 6" xfId="6503" xr:uid="{09ACF03B-740D-4A4E-91C8-7A6C8101C794}"/>
    <cellStyle name="Input 6 2 6 2" xfId="6504" xr:uid="{B9149BF4-0A99-42D1-8390-3C7DC62E6716}"/>
    <cellStyle name="Input 6 2 6 2 2" xfId="6505" xr:uid="{301A19C9-E97B-4B5E-B4C4-60BE7F512944}"/>
    <cellStyle name="Input 6 2 6 2 3" xfId="6506" xr:uid="{FCD474B9-4635-4156-A245-67FB6A752167}"/>
    <cellStyle name="Input 6 2 6 2 4" xfId="6507" xr:uid="{69C5E1C6-63E9-49F3-BDB6-40DFA0EF10CA}"/>
    <cellStyle name="Input 6 2 6 2 5" xfId="6508" xr:uid="{891253A6-5EEA-4F5C-930D-5BBF61501D67}"/>
    <cellStyle name="Input 6 2 6 2 6" xfId="6509" xr:uid="{6E192C34-FA23-4F6B-A97A-B1D259254A89}"/>
    <cellStyle name="Input 6 2 6 3" xfId="6510" xr:uid="{33CA6F98-E861-4959-8F3B-C7B5A8E3A4A5}"/>
    <cellStyle name="Input 6 2 6 3 2" xfId="6511" xr:uid="{5D116DE2-FD0F-4A00-B64A-D38A74CBFD10}"/>
    <cellStyle name="Input 6 2 6 4" xfId="6512" xr:uid="{98590BF5-5B05-4816-B534-97C52408448B}"/>
    <cellStyle name="Input 6 2 6 5" xfId="6513" xr:uid="{E50B0425-D31B-4AE2-B66B-B894A0799230}"/>
    <cellStyle name="Input 6 2 6 6" xfId="6514" xr:uid="{0F6C412B-A52D-4966-AC2C-40B62EE69D1B}"/>
    <cellStyle name="Input 6 2 6 7" xfId="6515" xr:uid="{CA783F2F-2A5B-49ED-AC0B-7E1ED4AB576B}"/>
    <cellStyle name="Input 6 2 7" xfId="6516" xr:uid="{5E7651F8-B80D-4DA2-9A1E-DC00E7774BB2}"/>
    <cellStyle name="Input 6 2 7 2" xfId="6517" xr:uid="{E4432FB9-4BC6-46AE-8A01-09940CE1EDBC}"/>
    <cellStyle name="Input 6 2 7 2 2" xfId="6518" xr:uid="{621537FE-882A-4677-85BE-AC718923A066}"/>
    <cellStyle name="Input 6 2 7 2 3" xfId="6519" xr:uid="{991CCD38-D971-4129-B57E-1726C788F04A}"/>
    <cellStyle name="Input 6 2 7 2 4" xfId="6520" xr:uid="{44C07F13-1141-4F49-B312-CA656EDAF911}"/>
    <cellStyle name="Input 6 2 7 2 5" xfId="6521" xr:uid="{A9A3F102-22D5-478C-A1BE-E9D1C908D131}"/>
    <cellStyle name="Input 6 2 7 2 6" xfId="6522" xr:uid="{1DD4CB6F-5C82-4FC5-840F-E0ADC151AFD5}"/>
    <cellStyle name="Input 6 2 7 3" xfId="6523" xr:uid="{6DF2600A-F12B-4A6C-B47E-0DA6FFE10222}"/>
    <cellStyle name="Input 6 2 7 3 2" xfId="6524" xr:uid="{BDA34F1D-449F-403E-967C-11F37E1FCF16}"/>
    <cellStyle name="Input 6 2 7 4" xfId="6525" xr:uid="{D839E8B3-1B17-4778-ABD2-E8531E651B30}"/>
    <cellStyle name="Input 6 2 7 5" xfId="6526" xr:uid="{4940AEAD-6812-4DAD-A18A-9A2A065F1110}"/>
    <cellStyle name="Input 6 2 7 6" xfId="6527" xr:uid="{58DD6615-AC80-437E-AA97-3D40034B6F9B}"/>
    <cellStyle name="Input 6 2 7 7" xfId="6528" xr:uid="{DF314C83-1A7B-4C4B-8DC9-506C8D5A8C53}"/>
    <cellStyle name="Input 6 2 8" xfId="6529" xr:uid="{E175D348-B85F-4568-B677-B2468AECDB62}"/>
    <cellStyle name="Input 6 2 8 2" xfId="6530" xr:uid="{7AE4B04F-265D-469F-91D4-CD3E21CDF808}"/>
    <cellStyle name="Input 6 2 8 2 2" xfId="6531" xr:uid="{63173B30-AB40-4959-AA1A-8EB057DB8EC6}"/>
    <cellStyle name="Input 6 2 8 2 3" xfId="6532" xr:uid="{8243C6C9-00D6-4C73-8BB3-FF815BE01A84}"/>
    <cellStyle name="Input 6 2 8 2 4" xfId="6533" xr:uid="{A17CE9F9-A845-4560-A739-35B6667A5617}"/>
    <cellStyle name="Input 6 2 8 2 5" xfId="6534" xr:uid="{9BC6E98C-7681-449B-9420-C07AD9A1EDBF}"/>
    <cellStyle name="Input 6 2 8 2 6" xfId="6535" xr:uid="{994D07BB-3149-46CC-9C03-3D2B72946637}"/>
    <cellStyle name="Input 6 2 8 3" xfId="6536" xr:uid="{3838E52B-205A-4DF1-81E6-3B35B71FF068}"/>
    <cellStyle name="Input 6 2 8 3 2" xfId="6537" xr:uid="{5947CDC6-9559-4FED-B6B3-16797081D997}"/>
    <cellStyle name="Input 6 2 8 4" xfId="6538" xr:uid="{8C15F22A-F68E-4206-A8F5-63D9886F5F35}"/>
    <cellStyle name="Input 6 2 8 5" xfId="6539" xr:uid="{C764046C-EFE5-4E3A-A64B-0502F12D4947}"/>
    <cellStyle name="Input 6 2 8 6" xfId="6540" xr:uid="{9B633FBA-2411-46BB-943A-EA1A4DBBAE25}"/>
    <cellStyle name="Input 6 2 8 7" xfId="6541" xr:uid="{A6E0E5DC-5D0F-42A9-93D7-2141E7C808C8}"/>
    <cellStyle name="Input 6 2 9" xfId="6542" xr:uid="{D9C5A6B9-293D-4375-9C77-58734FCA365C}"/>
    <cellStyle name="Input 6 2 9 2" xfId="6543" xr:uid="{F031FF8B-CF63-426C-A75D-4218E3B70DF1}"/>
    <cellStyle name="Input 6 2 9 3" xfId="6544" xr:uid="{B0EB6009-7CDF-4512-97F9-85A4D4B3356A}"/>
    <cellStyle name="Input 6 2 9 4" xfId="6545" xr:uid="{C31C4F8F-15BE-424B-9011-E75C67E673F7}"/>
    <cellStyle name="Input 6 2 9 5" xfId="6546" xr:uid="{4DC5C60B-DB50-4602-B655-BDAECD2E0EA2}"/>
    <cellStyle name="Input 6 2 9 6" xfId="6547" xr:uid="{9C94A88D-38C3-431A-B27C-BFB5DD180409}"/>
    <cellStyle name="Input 6 2_Subsidy" xfId="6548" xr:uid="{5BF30BFC-09AD-43B7-A88A-FE9F860B8FEF}"/>
    <cellStyle name="Input 6 3" xfId="6549" xr:uid="{DE2EDA15-BF10-4592-8F57-039B1BCD3BD4}"/>
    <cellStyle name="Input 6 3 10" xfId="6550" xr:uid="{D02783CD-1B0D-4440-A9BF-52C88CA9FBC0}"/>
    <cellStyle name="Input 6 3 10 2" xfId="6551" xr:uid="{793778C7-EBBC-4498-B859-C983FFC31C35}"/>
    <cellStyle name="Input 6 3 11" xfId="6552" xr:uid="{44B6AF95-E715-4985-90D0-3A5FBC2E2658}"/>
    <cellStyle name="Input 6 3 12" xfId="6553" xr:uid="{1FCBDC9B-FB30-4B5B-83EA-8E76220501A5}"/>
    <cellStyle name="Input 6 3 13" xfId="6554" xr:uid="{5E048355-422A-4E61-9B76-3790990FC21A}"/>
    <cellStyle name="Input 6 3 14" xfId="6555" xr:uid="{89BEDE9E-28F0-4ED1-8A39-4953FF4D336A}"/>
    <cellStyle name="Input 6 3 2" xfId="6556" xr:uid="{15DBFC48-E722-4ACB-A22D-896B7F300F12}"/>
    <cellStyle name="Input 6 3 2 2" xfId="6557" xr:uid="{8BFA2444-098D-48E9-9D11-9BD5647F232A}"/>
    <cellStyle name="Input 6 3 2 2 2" xfId="6558" xr:uid="{195D537A-ACA2-4818-B01D-326275725821}"/>
    <cellStyle name="Input 6 3 2 2 2 2" xfId="6559" xr:uid="{63C6001C-D37D-419B-BDA8-20A2642AF603}"/>
    <cellStyle name="Input 6 3 2 2 2 3" xfId="6560" xr:uid="{E15E5661-8E32-4410-92ED-65B4707E0D09}"/>
    <cellStyle name="Input 6 3 2 2 2 4" xfId="6561" xr:uid="{159F5B4F-62E2-447D-AA82-8213951C3A2C}"/>
    <cellStyle name="Input 6 3 2 2 2 5" xfId="6562" xr:uid="{7D12F31A-FC95-4FE8-8EA7-1E116890B314}"/>
    <cellStyle name="Input 6 3 2 2 2 6" xfId="6563" xr:uid="{DA57E1A4-85A4-4F9C-BE99-630769377C22}"/>
    <cellStyle name="Input 6 3 2 2 3" xfId="6564" xr:uid="{C2252364-365C-4737-9A65-11E8F5DC6B2F}"/>
    <cellStyle name="Input 6 3 2 2 3 2" xfId="6565" xr:uid="{681477E2-D80A-494E-904F-DB37DE7DDEF0}"/>
    <cellStyle name="Input 6 3 2 2 4" xfId="6566" xr:uid="{0E5DA612-1DE3-4DC1-B9CD-E7415269F7DF}"/>
    <cellStyle name="Input 6 3 2 2 5" xfId="6567" xr:uid="{FCDD9668-7E83-4B94-A086-9D5FFFA66164}"/>
    <cellStyle name="Input 6 3 2 2 6" xfId="6568" xr:uid="{C2751CEB-8D26-4FFD-8DAA-4ABEE0EB2AFE}"/>
    <cellStyle name="Input 6 3 2 2 7" xfId="6569" xr:uid="{38ACA800-4ADC-43B5-A389-E571223B3A49}"/>
    <cellStyle name="Input 6 3 2 3" xfId="6570" xr:uid="{441B8FFE-83C8-4ACA-B6DB-39E43B14BB78}"/>
    <cellStyle name="Input 6 3 2 3 2" xfId="6571" xr:uid="{C2F30525-1570-4FE8-A3C1-D87B6E6BEEA6}"/>
    <cellStyle name="Input 6 3 2 3 3" xfId="6572" xr:uid="{E330C7B5-BAE5-4FE9-8745-9B4C67284809}"/>
    <cellStyle name="Input 6 3 2 3 4" xfId="6573" xr:uid="{F4AF65D5-A01F-4C9E-A8C5-A99A3B07E50E}"/>
    <cellStyle name="Input 6 3 2 3 5" xfId="6574" xr:uid="{F50E29DB-704C-41B0-A179-22AC62A48216}"/>
    <cellStyle name="Input 6 3 2 3 6" xfId="6575" xr:uid="{2271D000-C8B3-4F13-B8C6-7D64A3CB1DC3}"/>
    <cellStyle name="Input 6 3 2 4" xfId="6576" xr:uid="{9F99FEC6-14AE-408A-8365-5A0576808453}"/>
    <cellStyle name="Input 6 3 2 4 2" xfId="6577" xr:uid="{361650C9-B4D6-4BC3-A5FD-1F873398B658}"/>
    <cellStyle name="Input 6 3 2 5" xfId="6578" xr:uid="{90170F43-F592-455E-A40C-8D401AD1158C}"/>
    <cellStyle name="Input 6 3 2 6" xfId="6579" xr:uid="{9F35838D-3543-4FBF-8D45-8FA4BA5C870B}"/>
    <cellStyle name="Input 6 3 2 7" xfId="6580" xr:uid="{7B22944B-B2AC-4D70-A20A-DC1C14B1A677}"/>
    <cellStyle name="Input 6 3 2 8" xfId="6581" xr:uid="{BDBA829D-0913-4EF0-8DD5-4C070E34658D}"/>
    <cellStyle name="Input 6 3 2_Subsidy" xfId="6582" xr:uid="{D2446F10-8EC2-49E9-9D8D-741F0C8ED5A8}"/>
    <cellStyle name="Input 6 3 3" xfId="6583" xr:uid="{FD4BC218-A587-4737-8322-B5A0BE7B8F71}"/>
    <cellStyle name="Input 6 3 3 2" xfId="6584" xr:uid="{2E6C7976-457E-45D0-95C0-0E670A41D835}"/>
    <cellStyle name="Input 6 3 3 2 2" xfId="6585" xr:uid="{BF2B1A4F-FD1B-4235-96CE-7A8E3529142D}"/>
    <cellStyle name="Input 6 3 3 2 3" xfId="6586" xr:uid="{ECA0971F-DAAA-4E37-B469-CD468CCECDDE}"/>
    <cellStyle name="Input 6 3 3 2 4" xfId="6587" xr:uid="{49BEA4EC-2CC2-46E2-89C5-160ED88FC298}"/>
    <cellStyle name="Input 6 3 3 2 5" xfId="6588" xr:uid="{F27CFB1D-0278-41C5-A01B-9AC8AAB85344}"/>
    <cellStyle name="Input 6 3 3 2 6" xfId="6589" xr:uid="{CCE27980-59F7-4A68-BC3E-2A3CB86E6F8E}"/>
    <cellStyle name="Input 6 3 3 3" xfId="6590" xr:uid="{E53482AC-013A-4808-8618-66E86EE0637C}"/>
    <cellStyle name="Input 6 3 3 3 2" xfId="6591" xr:uid="{845BAA82-CAC8-4DBA-BF86-B1A9E7E57408}"/>
    <cellStyle name="Input 6 3 3 4" xfId="6592" xr:uid="{78359D3C-A3FB-4EAE-82C8-B197E067F9F6}"/>
    <cellStyle name="Input 6 3 3 5" xfId="6593" xr:uid="{13752FB9-43F6-4E72-A847-B3607F27D186}"/>
    <cellStyle name="Input 6 3 3 6" xfId="6594" xr:uid="{19F6E877-B823-4FE2-AD93-12E4F65F57A3}"/>
    <cellStyle name="Input 6 3 3 7" xfId="6595" xr:uid="{19F3B2D8-57ED-418C-B8FA-7BCAE4D70EC8}"/>
    <cellStyle name="Input 6 3 4" xfId="6596" xr:uid="{3D14EB39-EA77-4FF1-976F-C5943510CA8C}"/>
    <cellStyle name="Input 6 3 4 2" xfId="6597" xr:uid="{8076D5C9-C60A-49FA-919E-7810695B0E48}"/>
    <cellStyle name="Input 6 3 4 2 2" xfId="6598" xr:uid="{947DDD37-2DE9-408D-AD6F-7D1E324AEBA2}"/>
    <cellStyle name="Input 6 3 4 2 3" xfId="6599" xr:uid="{CE88B83C-FCF8-46BF-BCAD-27F55578DB6C}"/>
    <cellStyle name="Input 6 3 4 2 4" xfId="6600" xr:uid="{0581BB85-5005-40AF-AD4E-35D2476827F3}"/>
    <cellStyle name="Input 6 3 4 2 5" xfId="6601" xr:uid="{DC73FA82-517E-44EA-8E16-3325D7C39B21}"/>
    <cellStyle name="Input 6 3 4 2 6" xfId="6602" xr:uid="{62285EEB-BFFB-4EF2-AAC4-85CE5DB1CEE2}"/>
    <cellStyle name="Input 6 3 4 3" xfId="6603" xr:uid="{9C020194-CFFA-49D0-B32B-14D727FEDBED}"/>
    <cellStyle name="Input 6 3 4 3 2" xfId="6604" xr:uid="{070BDF7D-6D4F-4289-85C3-BACBE301FA1B}"/>
    <cellStyle name="Input 6 3 4 4" xfId="6605" xr:uid="{2A3EAD5F-D506-49BD-8324-159B88848A5F}"/>
    <cellStyle name="Input 6 3 4 5" xfId="6606" xr:uid="{E3107082-1C40-4772-A36C-339BD6221149}"/>
    <cellStyle name="Input 6 3 4 6" xfId="6607" xr:uid="{92BD12A9-6DDF-496B-A600-B46EDEC88D4E}"/>
    <cellStyle name="Input 6 3 4 7" xfId="6608" xr:uid="{6049AAD1-D925-42DA-90A7-E565E470C81D}"/>
    <cellStyle name="Input 6 3 5" xfId="6609" xr:uid="{57A041A7-68DF-4A4B-B44E-FD1B61A3865C}"/>
    <cellStyle name="Input 6 3 5 2" xfId="6610" xr:uid="{E930F3B5-2B54-4BDF-93D6-7573EBBF379F}"/>
    <cellStyle name="Input 6 3 5 2 2" xfId="6611" xr:uid="{D1F4A08F-71AC-4385-B3D3-5EEFBF887631}"/>
    <cellStyle name="Input 6 3 5 2 3" xfId="6612" xr:uid="{9E780ABA-7EDF-46D4-9D89-AAC2F20A6039}"/>
    <cellStyle name="Input 6 3 5 2 4" xfId="6613" xr:uid="{D1FAA978-D361-4AFA-B1F5-8B0280B5ABB8}"/>
    <cellStyle name="Input 6 3 5 2 5" xfId="6614" xr:uid="{FE9BFDFA-1FD3-4C2D-8980-F4BD8EC8B58D}"/>
    <cellStyle name="Input 6 3 5 2 6" xfId="6615" xr:uid="{95ED381F-5B08-4477-8E05-FAB80CD0E30B}"/>
    <cellStyle name="Input 6 3 5 3" xfId="6616" xr:uid="{7F524C6A-4EB3-44EF-80A8-0AADAD21A0B6}"/>
    <cellStyle name="Input 6 3 5 3 2" xfId="6617" xr:uid="{E2AFA20B-BA03-4DBF-AC2D-313399798C75}"/>
    <cellStyle name="Input 6 3 5 4" xfId="6618" xr:uid="{9DD27348-63F5-4281-96E8-1F66058B05E0}"/>
    <cellStyle name="Input 6 3 5 5" xfId="6619" xr:uid="{89176D43-A2B4-4E71-9900-376F4B49E3A7}"/>
    <cellStyle name="Input 6 3 5 6" xfId="6620" xr:uid="{C23CEC23-4403-4A45-A4A0-28A27384855C}"/>
    <cellStyle name="Input 6 3 5 7" xfId="6621" xr:uid="{7BDED23A-D426-47DA-BB5F-D5BB09182C98}"/>
    <cellStyle name="Input 6 3 6" xfId="6622" xr:uid="{35E3197F-E4F5-4509-9483-3A41083BB70D}"/>
    <cellStyle name="Input 6 3 6 2" xfId="6623" xr:uid="{8EE0C66C-C0BB-418A-8F2A-0E057909F316}"/>
    <cellStyle name="Input 6 3 6 2 2" xfId="6624" xr:uid="{BED01584-9BE4-4ED2-B954-DF5F4DF301EB}"/>
    <cellStyle name="Input 6 3 6 2 3" xfId="6625" xr:uid="{CADDCD0D-9D3F-4134-B979-CDD6DF00DDCC}"/>
    <cellStyle name="Input 6 3 6 2 4" xfId="6626" xr:uid="{770E5816-310C-4156-A28D-D738953BF0C1}"/>
    <cellStyle name="Input 6 3 6 2 5" xfId="6627" xr:uid="{194EAC7A-28FF-4FEE-AB84-E5A7EA83E5A7}"/>
    <cellStyle name="Input 6 3 6 2 6" xfId="6628" xr:uid="{38D8183B-7FC5-4FEA-814C-FAD3C99A157F}"/>
    <cellStyle name="Input 6 3 6 3" xfId="6629" xr:uid="{1C64CEE7-C91C-432B-835F-C54756BD687E}"/>
    <cellStyle name="Input 6 3 6 3 2" xfId="6630" xr:uid="{16357902-A7F7-4E8C-A61C-E79A01D5C020}"/>
    <cellStyle name="Input 6 3 6 4" xfId="6631" xr:uid="{39577081-F5BC-421C-A5A1-18454A32647F}"/>
    <cellStyle name="Input 6 3 6 5" xfId="6632" xr:uid="{9F2D1FEE-D966-45FB-A5E0-6B73EDDD8C18}"/>
    <cellStyle name="Input 6 3 6 6" xfId="6633" xr:uid="{11CEE725-22DD-4260-915E-6363E212282A}"/>
    <cellStyle name="Input 6 3 6 7" xfId="6634" xr:uid="{01CE1251-07F6-4499-803E-B0222445CA4D}"/>
    <cellStyle name="Input 6 3 7" xfId="6635" xr:uid="{5DE3340C-0C67-4579-B249-7840CFE228B9}"/>
    <cellStyle name="Input 6 3 7 2" xfId="6636" xr:uid="{70D26E49-7B5C-4248-B10A-0F6AC8134EED}"/>
    <cellStyle name="Input 6 3 7 2 2" xfId="6637" xr:uid="{97E8174A-E33B-489D-9716-E0DC14A0954B}"/>
    <cellStyle name="Input 6 3 7 2 3" xfId="6638" xr:uid="{8D1704BA-5807-43D4-B6D4-1BBBCCF76E82}"/>
    <cellStyle name="Input 6 3 7 2 4" xfId="6639" xr:uid="{48D3EDA4-3EE5-4DFB-AB65-466E4AC1861F}"/>
    <cellStyle name="Input 6 3 7 2 5" xfId="6640" xr:uid="{EA2A813A-3EBE-4A3E-9ACD-EE24C320115A}"/>
    <cellStyle name="Input 6 3 7 2 6" xfId="6641" xr:uid="{4FC43122-18BE-4FDF-94F3-42A7310F7908}"/>
    <cellStyle name="Input 6 3 7 3" xfId="6642" xr:uid="{A3ED85D9-E0ED-4313-A485-0DCF4C72B74D}"/>
    <cellStyle name="Input 6 3 7 3 2" xfId="6643" xr:uid="{2D49F962-E9BF-4E8A-BEB8-3D719D5120F8}"/>
    <cellStyle name="Input 6 3 7 4" xfId="6644" xr:uid="{C3ADCEDB-0B01-463C-B3F7-FB090A3B470A}"/>
    <cellStyle name="Input 6 3 7 5" xfId="6645" xr:uid="{B87853D8-7E87-4D5F-8A5B-9B8F9D511E26}"/>
    <cellStyle name="Input 6 3 7 6" xfId="6646" xr:uid="{9874DF6B-D36E-47F3-867C-7B9D94399914}"/>
    <cellStyle name="Input 6 3 7 7" xfId="6647" xr:uid="{30AD8BB8-1822-4D7F-8B37-68835395F3D8}"/>
    <cellStyle name="Input 6 3 8" xfId="6648" xr:uid="{1CC8E2BB-1317-49DB-9CBC-11B5118E3534}"/>
    <cellStyle name="Input 6 3 8 2" xfId="6649" xr:uid="{212E81BF-7211-46C9-B84F-77EC0FF13A8F}"/>
    <cellStyle name="Input 6 3 8 2 2" xfId="6650" xr:uid="{0EA95EF2-D016-42B4-8F08-136F97437CC3}"/>
    <cellStyle name="Input 6 3 8 2 3" xfId="6651" xr:uid="{A02D5161-DA88-4D0E-9F97-9B8BE6294CB2}"/>
    <cellStyle name="Input 6 3 8 2 4" xfId="6652" xr:uid="{2FF5AEB6-B116-4DFD-9872-981352BA0260}"/>
    <cellStyle name="Input 6 3 8 2 5" xfId="6653" xr:uid="{D5E9740D-FAB3-4923-A64D-10663AD25BFC}"/>
    <cellStyle name="Input 6 3 8 2 6" xfId="6654" xr:uid="{E6C38C86-5340-4B15-852A-D14EC7919819}"/>
    <cellStyle name="Input 6 3 8 3" xfId="6655" xr:uid="{7420E997-F0A7-47E4-BF9B-066E60826E58}"/>
    <cellStyle name="Input 6 3 8 3 2" xfId="6656" xr:uid="{900B9BEE-E783-4AE6-BEF7-E7B58D02B6AF}"/>
    <cellStyle name="Input 6 3 8 4" xfId="6657" xr:uid="{A191B91B-F683-4DD8-93AD-D889018D55D7}"/>
    <cellStyle name="Input 6 3 8 5" xfId="6658" xr:uid="{66C44E4B-7613-47B5-B399-72075DDD2BF3}"/>
    <cellStyle name="Input 6 3 8 6" xfId="6659" xr:uid="{B2507D1C-AF4A-4CDD-9F48-C307DA7B209E}"/>
    <cellStyle name="Input 6 3 8 7" xfId="6660" xr:uid="{B3EB44F8-AEA0-4679-AA7C-017A517EBB6C}"/>
    <cellStyle name="Input 6 3 9" xfId="6661" xr:uid="{29939298-1B8A-4C49-A6B7-E4103294C002}"/>
    <cellStyle name="Input 6 3 9 2" xfId="6662" xr:uid="{BA30D3F7-FA27-4000-8C41-6A15AA2DE209}"/>
    <cellStyle name="Input 6 3 9 3" xfId="6663" xr:uid="{DB74F52C-9445-41F7-9CCA-785120AC9BB0}"/>
    <cellStyle name="Input 6 3 9 4" xfId="6664" xr:uid="{D5C71D43-5467-4198-ABBE-3D42F8A0E0CB}"/>
    <cellStyle name="Input 6 3 9 5" xfId="6665" xr:uid="{5518609F-88A8-43E7-97F8-1D4C653AA217}"/>
    <cellStyle name="Input 6 3 9 6" xfId="6666" xr:uid="{4DC6D9AF-2664-41D1-BB40-54B403FA3F67}"/>
    <cellStyle name="Input 6 3_Subsidy" xfId="6667" xr:uid="{981F196A-E619-4C90-9494-0730A0E2BBA1}"/>
    <cellStyle name="Input 6 4" xfId="6668" xr:uid="{376AC042-EDE4-44F8-9851-2EA6698C0CFE}"/>
    <cellStyle name="Input 6 4 2" xfId="6669" xr:uid="{61A334F9-2E1E-4A2D-A2CC-F94B282FF9DC}"/>
    <cellStyle name="Input 6 4 2 2" xfId="6670" xr:uid="{AABE0359-48B2-4E8C-9C68-B1C253516A04}"/>
    <cellStyle name="Input 6 4 2 2 2" xfId="6671" xr:uid="{FF55DB8A-7C02-4F48-96AF-8AF38BC82F95}"/>
    <cellStyle name="Input 6 4 2 2 3" xfId="6672" xr:uid="{DF330240-5C31-4A20-85F5-9CF492A2574E}"/>
    <cellStyle name="Input 6 4 2 2 4" xfId="6673" xr:uid="{38A97CF7-06B0-4CE1-852A-EA71249561C9}"/>
    <cellStyle name="Input 6 4 2 2 5" xfId="6674" xr:uid="{13922D83-B5F0-4598-BE6E-5F1A8492987E}"/>
    <cellStyle name="Input 6 4 2 2 6" xfId="6675" xr:uid="{51BC49E6-38C0-4CA3-86F5-E0B9B30CB77A}"/>
    <cellStyle name="Input 6 4 2 3" xfId="6676" xr:uid="{AE69580B-5D02-435E-AD57-9141F5895D60}"/>
    <cellStyle name="Input 6 4 2 3 2" xfId="6677" xr:uid="{1AC01CDA-3DED-4011-AAE3-E4B2D34B24AB}"/>
    <cellStyle name="Input 6 4 2 4" xfId="6678" xr:uid="{B2343F79-058F-4586-B4C8-ADCEA136B3ED}"/>
    <cellStyle name="Input 6 4 2 5" xfId="6679" xr:uid="{3B968D33-D2A2-4130-B544-C10F7B0DB023}"/>
    <cellStyle name="Input 6 4 2 6" xfId="6680" xr:uid="{7E0C6B9E-14F0-452E-8F4D-994EB7E0F07C}"/>
    <cellStyle name="Input 6 4 2 7" xfId="6681" xr:uid="{4B6E1348-61C1-4211-A7B3-06363990AE0B}"/>
    <cellStyle name="Input 6 4 3" xfId="6682" xr:uid="{9E97B2A4-1712-4EC6-9FEF-4AD05E778C56}"/>
    <cellStyle name="Input 6 4 3 2" xfId="6683" xr:uid="{06C2A129-31C7-4019-88CD-4E49667BC1B5}"/>
    <cellStyle name="Input 6 4 3 3" xfId="6684" xr:uid="{993B4359-BA73-45A6-AA80-77C73CB46995}"/>
    <cellStyle name="Input 6 4 3 4" xfId="6685" xr:uid="{87B671FD-990F-4048-99C0-627A196F3B25}"/>
    <cellStyle name="Input 6 4 3 5" xfId="6686" xr:uid="{44523838-2CEF-4313-A208-C8F6694F7083}"/>
    <cellStyle name="Input 6 4 3 6" xfId="6687" xr:uid="{0A54FA5B-0949-4A01-A3D9-8F43998F4560}"/>
    <cellStyle name="Input 6 4 4" xfId="6688" xr:uid="{71A92C73-635E-41E7-B294-4A7A10DA698E}"/>
    <cellStyle name="Input 6 4 4 2" xfId="6689" xr:uid="{D3D29104-1FBE-402B-ACF5-32AFDD91AC4F}"/>
    <cellStyle name="Input 6 4 5" xfId="6690" xr:uid="{F6F1F522-0590-4ECB-B3BF-B470EA08CAF9}"/>
    <cellStyle name="Input 6 4 6" xfId="6691" xr:uid="{2271F1F4-27AE-42A4-9BA8-C8A6868A4726}"/>
    <cellStyle name="Input 6 4 7" xfId="6692" xr:uid="{DECB9F67-7C42-4F88-B2BB-01D380AE2C21}"/>
    <cellStyle name="Input 6 4 8" xfId="6693" xr:uid="{C19400EE-0E03-4AEB-84DE-FA081A2C19F9}"/>
    <cellStyle name="Input 6 4_Subsidy" xfId="6694" xr:uid="{1D2B8269-E63A-4138-8B87-12320937BB98}"/>
    <cellStyle name="Input 6 5" xfId="6695" xr:uid="{763D8C90-DDAD-434B-8185-433D0B8D2BE6}"/>
    <cellStyle name="Input 6 5 2" xfId="6696" xr:uid="{6780963A-A920-4BBA-837B-24D9850A6B5A}"/>
    <cellStyle name="Input 6 5 2 2" xfId="6697" xr:uid="{862EF757-8489-445D-AD1D-D7328454890E}"/>
    <cellStyle name="Input 6 5 2 3" xfId="6698" xr:uid="{89E44B75-0D03-4AAD-922A-049B2374B3F9}"/>
    <cellStyle name="Input 6 5 2 4" xfId="6699" xr:uid="{74FB51D9-16DF-4095-B84E-D0CB759A91A9}"/>
    <cellStyle name="Input 6 5 2 5" xfId="6700" xr:uid="{8486A0EE-DA73-44BC-9940-C7DE7CFDE3F6}"/>
    <cellStyle name="Input 6 5 2 6" xfId="6701" xr:uid="{C2D24D95-0CC4-4E04-8B24-33247924BCBC}"/>
    <cellStyle name="Input 6 5 3" xfId="6702" xr:uid="{BEA88453-9AB3-472D-8834-461438107E38}"/>
    <cellStyle name="Input 6 5 3 2" xfId="6703" xr:uid="{9E6ACDCD-21FB-4807-971A-11ED86ACF059}"/>
    <cellStyle name="Input 6 5 4" xfId="6704" xr:uid="{0500C585-F1B0-49F4-9980-91A26C9C7801}"/>
    <cellStyle name="Input 6 5 5" xfId="6705" xr:uid="{FC5D3087-5195-45F2-BAAE-632DE8DC1391}"/>
    <cellStyle name="Input 6 5 6" xfId="6706" xr:uid="{F50621E2-29E3-454D-AD8A-9B19D103F2EE}"/>
    <cellStyle name="Input 6 5 7" xfId="6707" xr:uid="{06303E34-03A7-4DB3-89FD-8CA0628320BC}"/>
    <cellStyle name="Input 6 6" xfId="6708" xr:uid="{EFA80C42-75CF-4DE1-B391-EC21C3ED1D38}"/>
    <cellStyle name="Input 6 6 2" xfId="6709" xr:uid="{81DFA34D-D846-4CB8-AA9D-4D624D31CE7E}"/>
    <cellStyle name="Input 6 6 2 2" xfId="6710" xr:uid="{9BB6DDD7-6B37-4262-BF7A-7EFD42FDC46F}"/>
    <cellStyle name="Input 6 6 2 3" xfId="6711" xr:uid="{33F359A4-2A4E-4263-B7B1-915C9C34443C}"/>
    <cellStyle name="Input 6 6 2 4" xfId="6712" xr:uid="{B32B180B-4472-43D8-9F34-9B97255DCB72}"/>
    <cellStyle name="Input 6 6 2 5" xfId="6713" xr:uid="{CC3A086B-6173-442D-ADC0-639B9E293A69}"/>
    <cellStyle name="Input 6 6 2 6" xfId="6714" xr:uid="{DA0F7FB2-C69C-49E1-8804-04676A64AE67}"/>
    <cellStyle name="Input 6 6 3" xfId="6715" xr:uid="{0E70D2D2-F61B-4416-B345-633264999579}"/>
    <cellStyle name="Input 6 6 3 2" xfId="6716" xr:uid="{F3004F5F-B111-4562-BAD9-3854BB7816EF}"/>
    <cellStyle name="Input 6 6 4" xfId="6717" xr:uid="{53BBC5E0-0F01-4CB8-B5A3-D109386FE42E}"/>
    <cellStyle name="Input 6 6 5" xfId="6718" xr:uid="{CEC9EDD0-B323-46EF-845D-863B2C0BC8A7}"/>
    <cellStyle name="Input 6 6 6" xfId="6719" xr:uid="{504D73BD-3C61-4391-BCB2-E342B18A69A0}"/>
    <cellStyle name="Input 6 6 7" xfId="6720" xr:uid="{30E7C1CC-BAB9-4AFC-9357-7F504EE8A467}"/>
    <cellStyle name="Input 6 7" xfId="6721" xr:uid="{7494499C-D7B8-4887-8053-B21B351641F9}"/>
    <cellStyle name="Input 6 7 2" xfId="6722" xr:uid="{ECAFCC72-6CCC-4503-B05F-2FB8367E9649}"/>
    <cellStyle name="Input 6 7 2 2" xfId="6723" xr:uid="{F3A9A989-0E00-43E2-8F2E-9812A73EB5AD}"/>
    <cellStyle name="Input 6 7 2 3" xfId="6724" xr:uid="{C6BBF6B7-E7A3-46DD-9149-5C800005D680}"/>
    <cellStyle name="Input 6 7 2 4" xfId="6725" xr:uid="{6E377E6B-874A-4BD0-B60D-88DCCBD49F0D}"/>
    <cellStyle name="Input 6 7 2 5" xfId="6726" xr:uid="{63B5DB38-C645-434F-B706-405106C5F2EF}"/>
    <cellStyle name="Input 6 7 2 6" xfId="6727" xr:uid="{5BABF400-CCE3-46A3-B985-3DFBF273F6C1}"/>
    <cellStyle name="Input 6 7 3" xfId="6728" xr:uid="{1E1D35DF-B577-4C66-ADAB-019B456786DC}"/>
    <cellStyle name="Input 6 7 3 2" xfId="6729" xr:uid="{AFDED651-8986-4554-BB5C-AED889E9BD27}"/>
    <cellStyle name="Input 6 7 4" xfId="6730" xr:uid="{CB09169B-B22B-43F3-BD4E-5F031DAAB2AE}"/>
    <cellStyle name="Input 6 7 5" xfId="6731" xr:uid="{A0021210-1391-4C8B-82D7-BE7CB3E0C626}"/>
    <cellStyle name="Input 6 7 6" xfId="6732" xr:uid="{E8C439C1-A8B7-43ED-AFBE-EC474CBA5379}"/>
    <cellStyle name="Input 6 7 7" xfId="6733" xr:uid="{4B391D75-A6B1-44DD-80F6-1C273D535DD1}"/>
    <cellStyle name="Input 6 8" xfId="6734" xr:uid="{84D06CC4-404E-4AC3-ADD9-CFF95BF74FE5}"/>
    <cellStyle name="Input 6 8 2" xfId="6735" xr:uid="{053BA9D8-794C-4705-ADF5-8CED0F429804}"/>
    <cellStyle name="Input 6 8 2 2" xfId="6736" xr:uid="{037E3E93-AED6-4171-9DCB-B39C980667C8}"/>
    <cellStyle name="Input 6 8 2 3" xfId="6737" xr:uid="{06880C3A-2EEB-49D3-808C-5BC51D7FFE48}"/>
    <cellStyle name="Input 6 8 2 4" xfId="6738" xr:uid="{1CADEBB7-ACA4-425D-99F6-60EDCF086745}"/>
    <cellStyle name="Input 6 8 2 5" xfId="6739" xr:uid="{4548E830-37CC-4013-B7DC-AC5464AC001E}"/>
    <cellStyle name="Input 6 8 2 6" xfId="6740" xr:uid="{3989BB08-9C00-4231-975A-88D497E02AC5}"/>
    <cellStyle name="Input 6 8 3" xfId="6741" xr:uid="{941419BD-38FB-432E-A109-263C41DD311B}"/>
    <cellStyle name="Input 6 8 3 2" xfId="6742" xr:uid="{DC408377-5411-4D9E-BBE9-B490BDB31371}"/>
    <cellStyle name="Input 6 8 4" xfId="6743" xr:uid="{348FFB06-CF47-45DA-AB95-2689976F05D3}"/>
    <cellStyle name="Input 6 8 5" xfId="6744" xr:uid="{E7E8CE53-B2CD-4765-A634-1A4A6A964632}"/>
    <cellStyle name="Input 6 8 6" xfId="6745" xr:uid="{F831FA58-7CC1-4354-9D02-770C6F94AE63}"/>
    <cellStyle name="Input 6 8 7" xfId="6746" xr:uid="{6EDE70E1-01F4-4580-B716-EDFD0756F3A8}"/>
    <cellStyle name="Input 6 9" xfId="6747" xr:uid="{70EA4B71-786D-47A2-B385-85C1769D7661}"/>
    <cellStyle name="Input 6 9 2" xfId="6748" xr:uid="{E33EA310-C3C1-45BD-A032-5F0CB60510CA}"/>
    <cellStyle name="Input 6 9 2 2" xfId="6749" xr:uid="{23696D7D-BA94-4346-8423-064832440E71}"/>
    <cellStyle name="Input 6 9 2 3" xfId="6750" xr:uid="{7A567C5A-FD7A-4D0F-A4AA-7BBC76360423}"/>
    <cellStyle name="Input 6 9 2 4" xfId="6751" xr:uid="{16C4B8A3-A8F8-4750-83E8-2A11D9A1C614}"/>
    <cellStyle name="Input 6 9 2 5" xfId="6752" xr:uid="{B9A40711-B5FD-40D7-8369-C600A7A351F7}"/>
    <cellStyle name="Input 6 9 2 6" xfId="6753" xr:uid="{A77E00A6-17E1-48D5-B4FD-58F076B4291D}"/>
    <cellStyle name="Input 6 9 3" xfId="6754" xr:uid="{3FC834CB-42B6-46EC-8640-3520B83E0867}"/>
    <cellStyle name="Input 6 9 3 2" xfId="6755" xr:uid="{51FBE060-03D9-4AE4-BF25-F364396F6791}"/>
    <cellStyle name="Input 6 9 4" xfId="6756" xr:uid="{9FBB328B-98A4-488C-B604-1B7808876CD7}"/>
    <cellStyle name="Input 6 9 5" xfId="6757" xr:uid="{37B06987-CB1F-450F-8092-A01176E60D8C}"/>
    <cellStyle name="Input 6 9 6" xfId="6758" xr:uid="{3EEBCDA8-E8AA-4E9D-BA3B-0F6FBDCDCEA1}"/>
    <cellStyle name="Input 6 9 7" xfId="6759" xr:uid="{8E64A0BD-9337-487D-A1B5-4676622682B3}"/>
    <cellStyle name="Input 6_Subsidy" xfId="6760" xr:uid="{32D6B7E2-A799-4515-B065-03522DE0D047}"/>
    <cellStyle name="Input 7" xfId="6761" xr:uid="{93DF35E2-EE71-4E7F-BDAB-79247E3EF515}"/>
    <cellStyle name="Input 7 10" xfId="6762" xr:uid="{66032333-4E61-495E-BE0E-D9C383D0B00F}"/>
    <cellStyle name="Input 7 10 2" xfId="6763" xr:uid="{E1E54C7C-20D7-4FA6-91B0-10D76E6ED311}"/>
    <cellStyle name="Input 7 11" xfId="6764" xr:uid="{9EDCFBB7-AA22-4707-A7ED-C5EDDD7EADD6}"/>
    <cellStyle name="Input 7 12" xfId="6765" xr:uid="{46D21ECE-9EE8-48C6-A8D2-5175646370D2}"/>
    <cellStyle name="Input 7 13" xfId="6766" xr:uid="{0269A36A-45D2-42E5-94E1-1B6A29C79566}"/>
    <cellStyle name="Input 7 14" xfId="6767" xr:uid="{43F02137-A53C-4468-A2C1-FE4EB1B353F6}"/>
    <cellStyle name="Input 7 2" xfId="6768" xr:uid="{11FDE335-CFB2-483E-A07E-0F9363DBFFAC}"/>
    <cellStyle name="Input 7 2 2" xfId="6769" xr:uid="{5A1E669D-C620-4849-8609-6A6C018480FC}"/>
    <cellStyle name="Input 7 2 2 2" xfId="6770" xr:uid="{BACB27ED-3FA8-4D4C-BF82-126F2218CE77}"/>
    <cellStyle name="Input 7 2 2 2 2" xfId="6771" xr:uid="{BE17F764-B25A-47FB-B4B0-8D4883638598}"/>
    <cellStyle name="Input 7 2 2 2 3" xfId="6772" xr:uid="{922A478C-7FA6-45D3-AC35-D5D20657E72E}"/>
    <cellStyle name="Input 7 2 2 2 4" xfId="6773" xr:uid="{CFE69C03-1D71-45AC-A426-84BF83001F4B}"/>
    <cellStyle name="Input 7 2 2 2 5" xfId="6774" xr:uid="{10565567-58A1-42BC-A6CC-5AC81A3B4570}"/>
    <cellStyle name="Input 7 2 2 2 6" xfId="6775" xr:uid="{05879B41-C015-42BC-8F42-5762F9BBA8A4}"/>
    <cellStyle name="Input 7 2 2 3" xfId="6776" xr:uid="{82886315-FC1B-4D8D-BCE3-6F95CA3FE8AE}"/>
    <cellStyle name="Input 7 2 2 3 2" xfId="6777" xr:uid="{8BD639A8-A1FC-43CD-BB8D-4AC52ACC7DDF}"/>
    <cellStyle name="Input 7 2 2 4" xfId="6778" xr:uid="{CA7BFBBE-ADBD-496C-B4FF-3DB9D72ACD1D}"/>
    <cellStyle name="Input 7 2 2 5" xfId="6779" xr:uid="{36B6CE07-95E6-4A98-93D4-A3BE2000B90F}"/>
    <cellStyle name="Input 7 2 2 6" xfId="6780" xr:uid="{226ADB8B-0384-4956-AC9D-5EED24879E0E}"/>
    <cellStyle name="Input 7 2 2 7" xfId="6781" xr:uid="{1386DA16-9903-42D2-949C-3BAA468B6B22}"/>
    <cellStyle name="Input 7 2 3" xfId="6782" xr:uid="{56CDFABD-27EE-46E3-9669-0A8B8C7581CA}"/>
    <cellStyle name="Input 7 2 3 2" xfId="6783" xr:uid="{7FA0EDED-E2D1-45DB-8FB3-D8143248223B}"/>
    <cellStyle name="Input 7 2 3 3" xfId="6784" xr:uid="{789251F6-1379-4FCD-BED0-B608D24167B8}"/>
    <cellStyle name="Input 7 2 3 4" xfId="6785" xr:uid="{A11EB876-94C6-49B7-9B1B-11F15794E743}"/>
    <cellStyle name="Input 7 2 3 5" xfId="6786" xr:uid="{F6860907-446E-4645-87B3-4C87FCB65D72}"/>
    <cellStyle name="Input 7 2 3 6" xfId="6787" xr:uid="{4917D740-8DB3-4B50-903C-3D9BC3A1FA15}"/>
    <cellStyle name="Input 7 2 4" xfId="6788" xr:uid="{E795FB7A-236F-4B38-9C8F-0C7D579DBC74}"/>
    <cellStyle name="Input 7 2 4 2" xfId="6789" xr:uid="{B6CE4460-1953-4DD3-8A96-7D3CC75460FF}"/>
    <cellStyle name="Input 7 2 5" xfId="6790" xr:uid="{A5707D0D-B00F-4EDB-A2C7-85EE1D50D110}"/>
    <cellStyle name="Input 7 2 6" xfId="6791" xr:uid="{E8B05494-179C-4864-A8EB-824FFB182753}"/>
    <cellStyle name="Input 7 2 7" xfId="6792" xr:uid="{8003E6EB-EEF2-4255-B909-AD8E57A8F3F4}"/>
    <cellStyle name="Input 7 2 8" xfId="6793" xr:uid="{147A2C38-2C01-48F3-B099-B291B2E63CCF}"/>
    <cellStyle name="Input 7 2_Subsidy" xfId="6794" xr:uid="{9756D53F-5E0C-4CC8-AC11-4A3F6D33F956}"/>
    <cellStyle name="Input 7 3" xfId="6795" xr:uid="{2A66F303-03D7-404C-BC1C-F70CC6AAFBCC}"/>
    <cellStyle name="Input 7 3 2" xfId="6796" xr:uid="{75E6BAC2-C564-4902-8BA3-4783CABE4FC5}"/>
    <cellStyle name="Input 7 3 2 2" xfId="6797" xr:uid="{3EFC5A52-05F3-4E6C-A6A3-27B29857461B}"/>
    <cellStyle name="Input 7 3 2 3" xfId="6798" xr:uid="{D1F078A1-E08D-4764-8FAE-F8E439DD4777}"/>
    <cellStyle name="Input 7 3 2 4" xfId="6799" xr:uid="{B254C7DE-CD4D-40AF-9CB1-E0E2783CEA2B}"/>
    <cellStyle name="Input 7 3 2 5" xfId="6800" xr:uid="{8794F68E-1344-411E-B99E-9FA1B7AB162B}"/>
    <cellStyle name="Input 7 3 2 6" xfId="6801" xr:uid="{83867465-2F86-43CF-ACDC-73A6B885D642}"/>
    <cellStyle name="Input 7 3 3" xfId="6802" xr:uid="{5A089DC4-CAFF-4AB5-B139-08E2A1262087}"/>
    <cellStyle name="Input 7 3 3 2" xfId="6803" xr:uid="{E2F775C9-EB1D-472B-B158-5EDC5E4008D1}"/>
    <cellStyle name="Input 7 3 4" xfId="6804" xr:uid="{5200A892-3DA4-448F-ABD2-E74792F8FB5F}"/>
    <cellStyle name="Input 7 3 5" xfId="6805" xr:uid="{0B152A45-7A72-478A-9F35-F9AA07628936}"/>
    <cellStyle name="Input 7 3 6" xfId="6806" xr:uid="{069CD1E3-ED29-4BAA-9FBE-6DAA7FC7B0ED}"/>
    <cellStyle name="Input 7 3 7" xfId="6807" xr:uid="{CBA29DE5-4E6D-4574-9F93-2C83E116DC4E}"/>
    <cellStyle name="Input 7 4" xfId="6808" xr:uid="{FCF79CCF-9708-47B0-BF69-8A658F8BC870}"/>
    <cellStyle name="Input 7 4 2" xfId="6809" xr:uid="{7A3F4736-C2B9-400B-93B3-12EF0A9A443B}"/>
    <cellStyle name="Input 7 4 2 2" xfId="6810" xr:uid="{03D78E16-5A7B-4D5F-8D8A-2738DEEECE14}"/>
    <cellStyle name="Input 7 4 2 3" xfId="6811" xr:uid="{E818DF81-A4F5-4B4B-8EC1-6E7FFD80142A}"/>
    <cellStyle name="Input 7 4 2 4" xfId="6812" xr:uid="{99B7ADA1-5486-4AC9-B287-B98A43209D66}"/>
    <cellStyle name="Input 7 4 2 5" xfId="6813" xr:uid="{856E1D51-33F0-4A24-A673-8B6B480BFD15}"/>
    <cellStyle name="Input 7 4 2 6" xfId="6814" xr:uid="{B7B10D6C-8ADB-43F5-9728-B2F3447A7D1F}"/>
    <cellStyle name="Input 7 4 3" xfId="6815" xr:uid="{2B4B5ECD-1092-40E6-8E2C-3A4E36105CDB}"/>
    <cellStyle name="Input 7 4 3 2" xfId="6816" xr:uid="{F606157F-7710-4253-A7C4-5F6C02778026}"/>
    <cellStyle name="Input 7 4 4" xfId="6817" xr:uid="{27C4A408-0F6E-4991-AA6A-A2A959EA1C82}"/>
    <cellStyle name="Input 7 4 5" xfId="6818" xr:uid="{CF0D0CC0-BD23-4DE1-9E61-A05CE260472D}"/>
    <cellStyle name="Input 7 4 6" xfId="6819" xr:uid="{AB25D0FB-F016-4952-8D8E-C8C601A43021}"/>
    <cellStyle name="Input 7 4 7" xfId="6820" xr:uid="{C632110A-6BCC-494F-BFD1-9025FC1D9EE2}"/>
    <cellStyle name="Input 7 5" xfId="6821" xr:uid="{E8BE0BB8-0B7A-4B5F-A80C-C48E188AF533}"/>
    <cellStyle name="Input 7 5 2" xfId="6822" xr:uid="{397C8286-4743-44AE-973F-BEA278AF9B2A}"/>
    <cellStyle name="Input 7 5 2 2" xfId="6823" xr:uid="{1FE2A776-C5D3-46A2-8192-5A75DBF87CF2}"/>
    <cellStyle name="Input 7 5 2 3" xfId="6824" xr:uid="{EFD0DFCF-1789-4307-95F6-4280ADF66600}"/>
    <cellStyle name="Input 7 5 2 4" xfId="6825" xr:uid="{994609E0-A664-47CD-AFF8-9C16A1FE069A}"/>
    <cellStyle name="Input 7 5 2 5" xfId="6826" xr:uid="{8A139767-7991-4421-8044-B79D3FA12CE4}"/>
    <cellStyle name="Input 7 5 2 6" xfId="6827" xr:uid="{87382331-E81F-4690-9DE5-7FD5C201764A}"/>
    <cellStyle name="Input 7 5 3" xfId="6828" xr:uid="{1313B0E3-16B3-4C35-98EB-74AFE6A43011}"/>
    <cellStyle name="Input 7 5 3 2" xfId="6829" xr:uid="{BCC281CC-92B0-4C00-B4E0-9A7518B82F57}"/>
    <cellStyle name="Input 7 5 4" xfId="6830" xr:uid="{9E3A87D2-BC1B-469F-AF2A-6707ED053786}"/>
    <cellStyle name="Input 7 5 5" xfId="6831" xr:uid="{B1943677-93B6-4321-A866-AD73370DD22C}"/>
    <cellStyle name="Input 7 5 6" xfId="6832" xr:uid="{8FD2C702-9AEF-4AC3-BA72-611B7F26434E}"/>
    <cellStyle name="Input 7 5 7" xfId="6833" xr:uid="{E4C19EAE-D6BA-460B-9B26-8D3B091BECC2}"/>
    <cellStyle name="Input 7 6" xfId="6834" xr:uid="{F35F0587-3BC0-44D5-8780-6468D7934DB7}"/>
    <cellStyle name="Input 7 6 2" xfId="6835" xr:uid="{44759166-EFCF-4183-BF03-BFE79CCFDBC4}"/>
    <cellStyle name="Input 7 6 2 2" xfId="6836" xr:uid="{B00EABD0-5562-4630-B3DE-0F02C292ACA0}"/>
    <cellStyle name="Input 7 6 2 3" xfId="6837" xr:uid="{C845C0BE-F96A-4D5D-B938-0BBB6F59CF20}"/>
    <cellStyle name="Input 7 6 2 4" xfId="6838" xr:uid="{6D39674F-272E-4BE0-BD14-E28ED12694D6}"/>
    <cellStyle name="Input 7 6 2 5" xfId="6839" xr:uid="{E9C8247E-89AC-4A99-AB26-6060EF909289}"/>
    <cellStyle name="Input 7 6 2 6" xfId="6840" xr:uid="{CBCCB32C-DD2C-4164-8AF5-9E170FC45279}"/>
    <cellStyle name="Input 7 6 3" xfId="6841" xr:uid="{273198F3-4DCC-48A7-BA44-D7684E6F4B65}"/>
    <cellStyle name="Input 7 6 3 2" xfId="6842" xr:uid="{01F337D7-5684-4F1D-BC25-28D5A3B40B6F}"/>
    <cellStyle name="Input 7 6 4" xfId="6843" xr:uid="{B6306339-8F79-4E57-A316-04591A28DCC6}"/>
    <cellStyle name="Input 7 6 5" xfId="6844" xr:uid="{32184E69-7595-4A99-880B-BD4857DFBE25}"/>
    <cellStyle name="Input 7 6 6" xfId="6845" xr:uid="{D7F7DABE-85A4-4D25-B400-6E338B462E20}"/>
    <cellStyle name="Input 7 6 7" xfId="6846" xr:uid="{259B0113-3903-450B-AC8F-46C3792D849B}"/>
    <cellStyle name="Input 7 7" xfId="6847" xr:uid="{0B78808D-2A98-4526-932F-15F59D2A7D64}"/>
    <cellStyle name="Input 7 7 2" xfId="6848" xr:uid="{E327E598-A667-42FB-8A1B-48B98859DEDC}"/>
    <cellStyle name="Input 7 7 2 2" xfId="6849" xr:uid="{354BD974-99F3-4298-82D4-663709165C4D}"/>
    <cellStyle name="Input 7 7 2 3" xfId="6850" xr:uid="{DD959C28-88BE-45BD-BD9B-AC8BE7B438CD}"/>
    <cellStyle name="Input 7 7 2 4" xfId="6851" xr:uid="{05EAFCFC-A0D5-4096-B716-42BC23E23153}"/>
    <cellStyle name="Input 7 7 2 5" xfId="6852" xr:uid="{8C177C26-EEF1-4E67-A97E-20CACEE4CE55}"/>
    <cellStyle name="Input 7 7 2 6" xfId="6853" xr:uid="{3F0B1D24-4E1F-459F-9773-4484B278A761}"/>
    <cellStyle name="Input 7 7 3" xfId="6854" xr:uid="{07F24025-DEC7-4FED-8E3E-F98373901782}"/>
    <cellStyle name="Input 7 7 3 2" xfId="6855" xr:uid="{69712928-99D7-48BB-92CB-48BD37CB8D15}"/>
    <cellStyle name="Input 7 7 4" xfId="6856" xr:uid="{46B2B0D3-6A5E-4D4F-9D1A-AF415D094360}"/>
    <cellStyle name="Input 7 7 5" xfId="6857" xr:uid="{F2E79A6F-988F-4C3D-AF6A-61B8AE0350B8}"/>
    <cellStyle name="Input 7 7 6" xfId="6858" xr:uid="{CE01D734-4D8F-4711-8DB5-06A829D0FAFB}"/>
    <cellStyle name="Input 7 7 7" xfId="6859" xr:uid="{0A40C428-9956-46A1-9922-767FED8FDE72}"/>
    <cellStyle name="Input 7 8" xfId="6860" xr:uid="{623EDE73-728E-426B-B919-116305AEC4DA}"/>
    <cellStyle name="Input 7 8 2" xfId="6861" xr:uid="{356E2E87-B88B-4580-BCA7-69EE89BB8A24}"/>
    <cellStyle name="Input 7 8 2 2" xfId="6862" xr:uid="{856FBECA-7EEA-4089-90E4-BA186955711F}"/>
    <cellStyle name="Input 7 8 2 3" xfId="6863" xr:uid="{1E72FB8C-410A-4190-93E5-565129ACCD2B}"/>
    <cellStyle name="Input 7 8 2 4" xfId="6864" xr:uid="{2F166E69-00CD-4C67-8567-B8395B3DFDF9}"/>
    <cellStyle name="Input 7 8 2 5" xfId="6865" xr:uid="{7F92F956-3C9B-42EE-87AE-CB8E4C733096}"/>
    <cellStyle name="Input 7 8 2 6" xfId="6866" xr:uid="{30CAB773-F44A-4E48-A69B-849489E4F2D8}"/>
    <cellStyle name="Input 7 8 3" xfId="6867" xr:uid="{E36F4792-261D-4056-B01C-9D406E049276}"/>
    <cellStyle name="Input 7 8 3 2" xfId="6868" xr:uid="{67C31E4D-1909-4A98-AFE4-0A8C54149FD2}"/>
    <cellStyle name="Input 7 8 4" xfId="6869" xr:uid="{DC36E109-4DE8-4B66-A598-8D644C520FCD}"/>
    <cellStyle name="Input 7 8 5" xfId="6870" xr:uid="{C813FD0F-0EAA-4758-AD4A-A4F2DA4DC4D4}"/>
    <cellStyle name="Input 7 8 6" xfId="6871" xr:uid="{D9439E71-BE59-4DC2-ADF9-946A20143040}"/>
    <cellStyle name="Input 7 8 7" xfId="6872" xr:uid="{6EAB3475-6DE1-4746-92E0-5890E8EAAA3A}"/>
    <cellStyle name="Input 7 9" xfId="6873" xr:uid="{EA13A428-3550-461A-8EB1-8C8243DA454D}"/>
    <cellStyle name="Input 7 9 2" xfId="6874" xr:uid="{765A627F-97CF-4826-BDC9-F5F855F962A1}"/>
    <cellStyle name="Input 7 9 3" xfId="6875" xr:uid="{43287BA5-05E0-435C-8A04-90DEDF204C47}"/>
    <cellStyle name="Input 7 9 4" xfId="6876" xr:uid="{5B6D62CC-ACF7-40D5-9444-6FA0BFA16DAE}"/>
    <cellStyle name="Input 7 9 5" xfId="6877" xr:uid="{EA0F2F91-EAFC-4800-9388-DC10BB270B45}"/>
    <cellStyle name="Input 7 9 6" xfId="6878" xr:uid="{08D1866E-08D1-45EB-9763-9C4D4EE06B22}"/>
    <cellStyle name="Input 7_Subsidy" xfId="6879" xr:uid="{2AB67DA6-A773-4EA5-9006-4F929F50FB6F}"/>
    <cellStyle name="Input 8" xfId="6880" xr:uid="{74654168-2B2C-4EA6-B0C9-46F19D9CCF5B}"/>
    <cellStyle name="Input 8 10" xfId="6881" xr:uid="{A6B879C0-D999-4D56-84C1-0775BD76ABB9}"/>
    <cellStyle name="Input 8 10 2" xfId="6882" xr:uid="{4A7BD3C1-0366-463E-8F0D-E93E21887EBE}"/>
    <cellStyle name="Input 8 11" xfId="6883" xr:uid="{0DE0556E-8C27-4473-8D6D-952E94B529C3}"/>
    <cellStyle name="Input 8 12" xfId="6884" xr:uid="{BE856348-E38F-4B03-BA34-8DDF13506A53}"/>
    <cellStyle name="Input 8 13" xfId="6885" xr:uid="{C402E8F0-62AF-43F0-9D34-6EA5740EF1EE}"/>
    <cellStyle name="Input 8 14" xfId="6886" xr:uid="{E91513BB-7155-489D-B8D6-593884EEBEA3}"/>
    <cellStyle name="Input 8 2" xfId="6887" xr:uid="{EECBEB45-BE1F-4BA8-95E4-07F41A1967BB}"/>
    <cellStyle name="Input 8 2 2" xfId="6888" xr:uid="{68D045BD-3F7D-41FF-A1C0-CF8449E7B1C6}"/>
    <cellStyle name="Input 8 2 2 2" xfId="6889" xr:uid="{A590571C-467A-44A2-B738-E603EA4882A0}"/>
    <cellStyle name="Input 8 2 2 2 2" xfId="6890" xr:uid="{B539D633-3CD2-4993-B5C8-F47FD4E256EE}"/>
    <cellStyle name="Input 8 2 2 2 3" xfId="6891" xr:uid="{88F9A12D-0D86-408D-B9FA-0ACC4FD18713}"/>
    <cellStyle name="Input 8 2 2 2 4" xfId="6892" xr:uid="{B3FF25A4-735A-4615-878F-3DE1A206C1EC}"/>
    <cellStyle name="Input 8 2 2 2 5" xfId="6893" xr:uid="{FC59F9C6-2E84-4A1E-9E96-433B65DBA7E2}"/>
    <cellStyle name="Input 8 2 2 2 6" xfId="6894" xr:uid="{B3477A11-2023-411A-BE9A-B29B8AF84DFC}"/>
    <cellStyle name="Input 8 2 2 3" xfId="6895" xr:uid="{14F4E9F0-7361-4F79-92C6-EC59F5862453}"/>
    <cellStyle name="Input 8 2 2 3 2" xfId="6896" xr:uid="{E9FD9595-F4A0-411C-92B3-DD6374CF5DA7}"/>
    <cellStyle name="Input 8 2 2 4" xfId="6897" xr:uid="{2159FB33-B3F2-4E52-98A6-6F3DDEF039E1}"/>
    <cellStyle name="Input 8 2 2 5" xfId="6898" xr:uid="{029C55E4-F5FA-4064-B951-6283454756B6}"/>
    <cellStyle name="Input 8 2 2 6" xfId="6899" xr:uid="{1C2B51CC-59F5-4E79-B5BB-92E96673AA6F}"/>
    <cellStyle name="Input 8 2 2 7" xfId="6900" xr:uid="{2F6773DF-E03C-478C-97DA-D769C726F565}"/>
    <cellStyle name="Input 8 2 3" xfId="6901" xr:uid="{691EFE48-5732-4CBF-B327-660091C9A31B}"/>
    <cellStyle name="Input 8 2 3 2" xfId="6902" xr:uid="{F68F6CF3-3212-41D2-8E19-4EC0B0063202}"/>
    <cellStyle name="Input 8 2 3 3" xfId="6903" xr:uid="{81E222F0-7883-4C4C-B5E4-6C58D944ED39}"/>
    <cellStyle name="Input 8 2 3 4" xfId="6904" xr:uid="{5317E95E-4F01-44E7-9841-50EC84AB496B}"/>
    <cellStyle name="Input 8 2 3 5" xfId="6905" xr:uid="{7A59D29E-F0C8-4530-B209-32336D2EA0F4}"/>
    <cellStyle name="Input 8 2 3 6" xfId="6906" xr:uid="{DD9778F7-A0A3-45E8-A236-412BAB73E558}"/>
    <cellStyle name="Input 8 2 4" xfId="6907" xr:uid="{F4F6926E-903F-4126-8D7E-8A82E017191C}"/>
    <cellStyle name="Input 8 2 4 2" xfId="6908" xr:uid="{5E330C40-73BF-41E0-A2F8-1D0BB9C2F708}"/>
    <cellStyle name="Input 8 2 5" xfId="6909" xr:uid="{D153A9D7-5ADA-4E0E-8735-A511A2A355DA}"/>
    <cellStyle name="Input 8 2 6" xfId="6910" xr:uid="{8A75AD6A-B881-4698-A53E-FEC427B1B595}"/>
    <cellStyle name="Input 8 2 7" xfId="6911" xr:uid="{D3DAD9FE-97B8-4C00-9583-DEF64EB3A9D6}"/>
    <cellStyle name="Input 8 2 8" xfId="6912" xr:uid="{F1257996-AB39-4F17-9E8D-C11FCF276BA1}"/>
    <cellStyle name="Input 8 2_Subsidy" xfId="6913" xr:uid="{67B9ED08-FD99-42E4-BEC8-2944C869A056}"/>
    <cellStyle name="Input 8 3" xfId="6914" xr:uid="{76EE187B-2B27-47F4-A19F-47B72236213D}"/>
    <cellStyle name="Input 8 3 2" xfId="6915" xr:uid="{58D1F5D2-0CE1-4868-B0B3-F011193FEB40}"/>
    <cellStyle name="Input 8 3 2 2" xfId="6916" xr:uid="{CA5DEF78-C611-4CEF-B2DA-4A7E5DE2C3D2}"/>
    <cellStyle name="Input 8 3 2 3" xfId="6917" xr:uid="{565952F3-EC48-4144-95F6-E29C7A0ABE8E}"/>
    <cellStyle name="Input 8 3 2 4" xfId="6918" xr:uid="{22AF4B37-24E0-40A4-AAE3-CBA40631CA2F}"/>
    <cellStyle name="Input 8 3 2 5" xfId="6919" xr:uid="{2C6B85F4-0851-4D42-BC93-42AB5A2F4CB0}"/>
    <cellStyle name="Input 8 3 2 6" xfId="6920" xr:uid="{8576A111-5966-4C80-9001-F82580711382}"/>
    <cellStyle name="Input 8 3 3" xfId="6921" xr:uid="{5B22D40A-EFC7-4E37-B769-75B58C5F55E3}"/>
    <cellStyle name="Input 8 3 3 2" xfId="6922" xr:uid="{DE79A570-F9FB-43C9-92A9-D5CD27CF0D6A}"/>
    <cellStyle name="Input 8 3 4" xfId="6923" xr:uid="{1D5CA154-7153-4C59-89FF-F9AAA3B11ACF}"/>
    <cellStyle name="Input 8 3 5" xfId="6924" xr:uid="{75BA7FDF-FF17-44D6-ADCD-35A2ED519834}"/>
    <cellStyle name="Input 8 3 6" xfId="6925" xr:uid="{53442B59-F0CA-4DFF-94EC-EE1C0933C5BE}"/>
    <cellStyle name="Input 8 3 7" xfId="6926" xr:uid="{2DE76FB3-9179-4CFC-8D1D-A34CC1EA7726}"/>
    <cellStyle name="Input 8 4" xfId="6927" xr:uid="{08482534-9DAB-43BE-A5AF-E39B2EE34277}"/>
    <cellStyle name="Input 8 4 2" xfId="6928" xr:uid="{F8DE623E-0D2F-421F-8106-7ECF034186BD}"/>
    <cellStyle name="Input 8 4 2 2" xfId="6929" xr:uid="{A738C5A2-4EE1-4464-B404-F0F68F2F6FF5}"/>
    <cellStyle name="Input 8 4 2 3" xfId="6930" xr:uid="{FDCF6E47-CD97-43B0-AE00-954C8C9A3D15}"/>
    <cellStyle name="Input 8 4 2 4" xfId="6931" xr:uid="{C6A6C7A5-4D0C-4805-89EA-0B4F12B4D111}"/>
    <cellStyle name="Input 8 4 2 5" xfId="6932" xr:uid="{48FF0B35-7B67-49D3-8956-648E3D791812}"/>
    <cellStyle name="Input 8 4 2 6" xfId="6933" xr:uid="{062C2AD2-137C-4D71-9C95-50C2E9E1526C}"/>
    <cellStyle name="Input 8 4 3" xfId="6934" xr:uid="{E95CD676-DDF5-40BE-A0CD-176B2B46BA74}"/>
    <cellStyle name="Input 8 4 3 2" xfId="6935" xr:uid="{2F2A5700-1A37-4FCC-B082-68C6CC7AF18F}"/>
    <cellStyle name="Input 8 4 4" xfId="6936" xr:uid="{5E221C37-890D-4B05-8664-E0EE0E656068}"/>
    <cellStyle name="Input 8 4 5" xfId="6937" xr:uid="{2E28B832-EF9B-462D-961B-A7023D896314}"/>
    <cellStyle name="Input 8 4 6" xfId="6938" xr:uid="{18E2FA4A-1793-41CA-BAC3-9EFCF8AEBC1E}"/>
    <cellStyle name="Input 8 4 7" xfId="6939" xr:uid="{25119706-A562-4322-AE99-66A4D5C004DF}"/>
    <cellStyle name="Input 8 5" xfId="6940" xr:uid="{05B916F5-C50B-44C3-9561-4B1C965C493A}"/>
    <cellStyle name="Input 8 5 2" xfId="6941" xr:uid="{DCFC6588-B07C-4962-8830-1FCDE0F49997}"/>
    <cellStyle name="Input 8 5 2 2" xfId="6942" xr:uid="{E7AE4DF0-9D4C-4231-9533-967260F1EEF8}"/>
    <cellStyle name="Input 8 5 2 3" xfId="6943" xr:uid="{3ADD78A9-F3D2-4D6A-BF82-C36F3290BCF9}"/>
    <cellStyle name="Input 8 5 2 4" xfId="6944" xr:uid="{7778B1ED-DF02-4AC3-803F-3A7E5BFABA73}"/>
    <cellStyle name="Input 8 5 2 5" xfId="6945" xr:uid="{950AFDA8-D7DC-4096-A2F5-808BECD34BD6}"/>
    <cellStyle name="Input 8 5 2 6" xfId="6946" xr:uid="{C2C254B6-F751-48DA-BFB0-614F6CBAC7D7}"/>
    <cellStyle name="Input 8 5 3" xfId="6947" xr:uid="{A154C36F-58EC-493A-A927-FA708E3E55AE}"/>
    <cellStyle name="Input 8 5 3 2" xfId="6948" xr:uid="{6335EE18-C9AC-4AAB-94DB-FE0442E2CEAC}"/>
    <cellStyle name="Input 8 5 4" xfId="6949" xr:uid="{660662F3-DCCA-43CD-AEC4-95E08E442D30}"/>
    <cellStyle name="Input 8 5 5" xfId="6950" xr:uid="{9219FB53-EB56-44E9-9C72-3DD860CB997F}"/>
    <cellStyle name="Input 8 5 6" xfId="6951" xr:uid="{860A739E-C3CF-47CB-9B25-06E7A1CB369A}"/>
    <cellStyle name="Input 8 5 7" xfId="6952" xr:uid="{EFE93BD4-8FB1-4A33-B8AA-5BF77A3ED964}"/>
    <cellStyle name="Input 8 6" xfId="6953" xr:uid="{A5141075-9ABF-4323-9AD7-35754DFB3688}"/>
    <cellStyle name="Input 8 6 2" xfId="6954" xr:uid="{0A16BBD4-7326-4C8A-B8A1-20BD440C3EBF}"/>
    <cellStyle name="Input 8 6 2 2" xfId="6955" xr:uid="{32EDA4F8-8E1A-4952-9A52-729780DC4B75}"/>
    <cellStyle name="Input 8 6 2 3" xfId="6956" xr:uid="{FA8E5360-AD6D-4230-8291-9C34900DA295}"/>
    <cellStyle name="Input 8 6 2 4" xfId="6957" xr:uid="{A7DBF043-C48B-493C-8BD9-CE9DB6B1A55D}"/>
    <cellStyle name="Input 8 6 2 5" xfId="6958" xr:uid="{2648A63E-EA6F-488F-AB8E-F9F96BB2BCB0}"/>
    <cellStyle name="Input 8 6 2 6" xfId="6959" xr:uid="{24B11FF1-51C2-4292-8D6D-9672581B7AF2}"/>
    <cellStyle name="Input 8 6 3" xfId="6960" xr:uid="{D2AB4BC0-1D8C-45F7-9428-ACE36AF1F1AB}"/>
    <cellStyle name="Input 8 6 3 2" xfId="6961" xr:uid="{251C733E-4608-43E8-A8E6-DCD53AD677AA}"/>
    <cellStyle name="Input 8 6 4" xfId="6962" xr:uid="{150F3E68-CBA3-4F80-9C57-538EC43CF1C3}"/>
    <cellStyle name="Input 8 6 5" xfId="6963" xr:uid="{D9E41B80-D8F7-4F90-840F-111B39FE23EA}"/>
    <cellStyle name="Input 8 6 6" xfId="6964" xr:uid="{2BE8835F-1EE2-489A-AB32-64C0BEF1E342}"/>
    <cellStyle name="Input 8 6 7" xfId="6965" xr:uid="{77593A25-1884-4199-9E06-D953CA39FFE3}"/>
    <cellStyle name="Input 8 7" xfId="6966" xr:uid="{7B275182-B719-42AD-8820-CF3A6B495DC3}"/>
    <cellStyle name="Input 8 7 2" xfId="6967" xr:uid="{3DF6B462-5E4C-420D-AB8A-BAE80B2673D8}"/>
    <cellStyle name="Input 8 7 2 2" xfId="6968" xr:uid="{542EA639-38E3-42C7-B36C-BC50773022AB}"/>
    <cellStyle name="Input 8 7 2 3" xfId="6969" xr:uid="{9C9BDDB6-2BAB-4998-B9FD-F431D9746956}"/>
    <cellStyle name="Input 8 7 2 4" xfId="6970" xr:uid="{393F37BD-49BC-45CE-9474-1709B2E4660C}"/>
    <cellStyle name="Input 8 7 2 5" xfId="6971" xr:uid="{0FF8BFB0-9C1A-47E0-B235-3C1543557DBE}"/>
    <cellStyle name="Input 8 7 2 6" xfId="6972" xr:uid="{6FCA0419-645B-415C-B8C8-2CED5A56CD33}"/>
    <cellStyle name="Input 8 7 3" xfId="6973" xr:uid="{D91EAF23-18D5-495A-A4C8-2267B6350C5D}"/>
    <cellStyle name="Input 8 7 3 2" xfId="6974" xr:uid="{D8D9F076-E850-4FCE-B25A-BA09796ABB9B}"/>
    <cellStyle name="Input 8 7 4" xfId="6975" xr:uid="{EFAEA6A3-BEF2-4E10-84FE-1A088DF5ECAB}"/>
    <cellStyle name="Input 8 7 5" xfId="6976" xr:uid="{DECAE209-6758-443D-9FDB-109C391A2CAB}"/>
    <cellStyle name="Input 8 7 6" xfId="6977" xr:uid="{483A1D42-013C-4896-BEBD-F15D5E7B06DD}"/>
    <cellStyle name="Input 8 7 7" xfId="6978" xr:uid="{CB61600B-AE4B-4620-AF75-0EA92312CC23}"/>
    <cellStyle name="Input 8 8" xfId="6979" xr:uid="{7B341340-2C16-4993-A98C-F8926EB442EA}"/>
    <cellStyle name="Input 8 8 2" xfId="6980" xr:uid="{6913D605-A336-4855-83BE-7410624E2FCF}"/>
    <cellStyle name="Input 8 8 2 2" xfId="6981" xr:uid="{3EFDD8F2-FFD0-45CC-8C4D-7A1DE1FFB2B8}"/>
    <cellStyle name="Input 8 8 2 3" xfId="6982" xr:uid="{5C11BED4-7D19-4821-997E-E36BF0C402C9}"/>
    <cellStyle name="Input 8 8 2 4" xfId="6983" xr:uid="{40AE60BC-C170-4FF1-87C9-DF3B606531A1}"/>
    <cellStyle name="Input 8 8 2 5" xfId="6984" xr:uid="{5C523C00-BEB0-47CA-A540-AFA6F2E5839D}"/>
    <cellStyle name="Input 8 8 2 6" xfId="6985" xr:uid="{978D6EAA-2817-43F7-8B50-4D68B2909DFE}"/>
    <cellStyle name="Input 8 8 3" xfId="6986" xr:uid="{F1BC08FB-FB3D-4455-A2AE-BDD89367F02E}"/>
    <cellStyle name="Input 8 8 3 2" xfId="6987" xr:uid="{3A98A501-632F-4F2D-8D38-BF4119F0A0F9}"/>
    <cellStyle name="Input 8 8 4" xfId="6988" xr:uid="{8E57ABF2-8184-4450-AD2B-568C58BD2008}"/>
    <cellStyle name="Input 8 8 5" xfId="6989" xr:uid="{86E6C574-E204-4E1D-BDD6-959A62D649A2}"/>
    <cellStyle name="Input 8 8 6" xfId="6990" xr:uid="{728EA51C-C626-435B-9097-82A05C11ED42}"/>
    <cellStyle name="Input 8 8 7" xfId="6991" xr:uid="{66387DFF-23B6-49BB-AF4C-C39EBD7CC598}"/>
    <cellStyle name="Input 8 9" xfId="6992" xr:uid="{CE6DB7B7-8630-48D6-8176-D397E09C04DA}"/>
    <cellStyle name="Input 8 9 2" xfId="6993" xr:uid="{4F0348F0-A592-4567-85A0-227D478E4079}"/>
    <cellStyle name="Input 8 9 3" xfId="6994" xr:uid="{EAFCCC19-47B1-45DA-B809-031CFC8C3CA7}"/>
    <cellStyle name="Input 8 9 4" xfId="6995" xr:uid="{A159CD0C-983E-44FC-B80D-A7189B20047F}"/>
    <cellStyle name="Input 8 9 5" xfId="6996" xr:uid="{D5D9D0AD-5BF3-4285-B0F6-FACCEB7E2318}"/>
    <cellStyle name="Input 8 9 6" xfId="6997" xr:uid="{EC337EC8-E6CE-4A3B-AB81-989ABF6EE695}"/>
    <cellStyle name="Input 8_Subsidy" xfId="6998" xr:uid="{EBDFF533-B255-42E2-AFAD-2864DC42F71E}"/>
    <cellStyle name="Input 9" xfId="6999" xr:uid="{2FC64B77-FA58-47AE-A528-7F989FEC0E07}"/>
    <cellStyle name="Input 9 10" xfId="7000" xr:uid="{C9FA50CC-5849-4D08-82F9-0705FC4E8C26}"/>
    <cellStyle name="Input 9 10 2" xfId="7001" xr:uid="{ED60F796-3D33-4C76-9ACD-F7930390CD6E}"/>
    <cellStyle name="Input 9 11" xfId="7002" xr:uid="{BF1A589D-E96B-4391-9199-0DF4325FD5B6}"/>
    <cellStyle name="Input 9 12" xfId="7003" xr:uid="{4623A96B-851F-4D20-A55B-70EA67B05658}"/>
    <cellStyle name="Input 9 13" xfId="7004" xr:uid="{500AFEB3-234F-4922-A209-B389216B1B8E}"/>
    <cellStyle name="Input 9 14" xfId="7005" xr:uid="{1648FA82-A6CF-4B18-8885-7DD97876DD5A}"/>
    <cellStyle name="Input 9 2" xfId="7006" xr:uid="{E59D41D9-2BBE-4F2C-B1DD-C5C23E03AB1B}"/>
    <cellStyle name="Input 9 2 2" xfId="7007" xr:uid="{76A245CC-28A4-438C-9DB9-352ACEAA631E}"/>
    <cellStyle name="Input 9 2 2 2" xfId="7008" xr:uid="{502F9055-1373-43A6-8699-7C153BFF8145}"/>
    <cellStyle name="Input 9 2 2 2 2" xfId="7009" xr:uid="{6B59A00F-32BD-42BC-991B-A572B82A7E53}"/>
    <cellStyle name="Input 9 2 2 2 3" xfId="7010" xr:uid="{E4DB771D-CBA0-4405-8462-B1C179E35FDF}"/>
    <cellStyle name="Input 9 2 2 2 4" xfId="7011" xr:uid="{1B311EA3-529B-456C-AB3A-8A6583493D06}"/>
    <cellStyle name="Input 9 2 2 2 5" xfId="7012" xr:uid="{1E431BE7-BA51-43F2-972F-0E33B334B2E4}"/>
    <cellStyle name="Input 9 2 2 2 6" xfId="7013" xr:uid="{C3E62ADE-C57B-4C8C-9346-6FD2D1D22B4F}"/>
    <cellStyle name="Input 9 2 2 3" xfId="7014" xr:uid="{1043410D-A709-4D8D-8914-CB4E70E13744}"/>
    <cellStyle name="Input 9 2 2 3 2" xfId="7015" xr:uid="{F4D87C50-DF75-41AE-B429-2B714F694F09}"/>
    <cellStyle name="Input 9 2 2 4" xfId="7016" xr:uid="{64B77172-A9F2-4CE5-BEA1-81CB3103626B}"/>
    <cellStyle name="Input 9 2 2 5" xfId="7017" xr:uid="{FA5C092C-451B-4C7B-B463-FF71E5A5B710}"/>
    <cellStyle name="Input 9 2 2 6" xfId="7018" xr:uid="{30189289-AE14-4EFE-9016-0D36487BDA5F}"/>
    <cellStyle name="Input 9 2 2 7" xfId="7019" xr:uid="{B1ABC601-DB19-4002-841D-8573CC728BF6}"/>
    <cellStyle name="Input 9 2 3" xfId="7020" xr:uid="{313203F4-77EE-461F-AAAB-BC3AE4FE3EF1}"/>
    <cellStyle name="Input 9 2 3 2" xfId="7021" xr:uid="{3B10AE97-99EF-4784-AE6E-850A792EFFD5}"/>
    <cellStyle name="Input 9 2 3 3" xfId="7022" xr:uid="{5D461BEA-69F9-4E8F-96E9-0E255301CAEB}"/>
    <cellStyle name="Input 9 2 3 4" xfId="7023" xr:uid="{52787804-CDF8-4FB2-97C2-1ABB6F1F5540}"/>
    <cellStyle name="Input 9 2 3 5" xfId="7024" xr:uid="{4180C0BA-33B2-4FE6-9306-ACD4C5D04D6C}"/>
    <cellStyle name="Input 9 2 3 6" xfId="7025" xr:uid="{416EC117-F94E-4ADF-B107-7D90CD5860B6}"/>
    <cellStyle name="Input 9 2 4" xfId="7026" xr:uid="{A089D4C8-C2E6-4A20-9AC1-FD8EAE5C8F10}"/>
    <cellStyle name="Input 9 2 4 2" xfId="7027" xr:uid="{41D1931C-36C9-4B40-84D6-8FE06C2C0D55}"/>
    <cellStyle name="Input 9 2 5" xfId="7028" xr:uid="{20B27CD4-F07C-4929-B6BE-ACBFBFF74AB7}"/>
    <cellStyle name="Input 9 2 6" xfId="7029" xr:uid="{02612EAC-FF76-401D-95CB-2B261BE0C9CC}"/>
    <cellStyle name="Input 9 2 7" xfId="7030" xr:uid="{420AEBEB-C294-40CD-A7BC-8DAA8A09B94D}"/>
    <cellStyle name="Input 9 2 8" xfId="7031" xr:uid="{3E9D46F6-A92B-4163-B4BD-29429EA67B8B}"/>
    <cellStyle name="Input 9 2_Subsidy" xfId="7032" xr:uid="{28ED5DEF-690B-4EE0-9AF7-1193FDB6F59F}"/>
    <cellStyle name="Input 9 3" xfId="7033" xr:uid="{14BDC680-708F-4FBC-8B0F-FDBF33C5EFD9}"/>
    <cellStyle name="Input 9 3 2" xfId="7034" xr:uid="{73776E60-8A6E-42B4-9EB5-EE374B484AEF}"/>
    <cellStyle name="Input 9 3 2 2" xfId="7035" xr:uid="{B647E661-3600-4D2C-90CF-BDB57F4F0107}"/>
    <cellStyle name="Input 9 3 2 3" xfId="7036" xr:uid="{DA93DF46-6F56-4ADE-AA27-31B78CA6440C}"/>
    <cellStyle name="Input 9 3 2 4" xfId="7037" xr:uid="{BF43E2D8-D588-4F29-93F9-BD872A89B5B2}"/>
    <cellStyle name="Input 9 3 2 5" xfId="7038" xr:uid="{39D0B4E4-B763-4318-9A3A-F42126F73DE8}"/>
    <cellStyle name="Input 9 3 2 6" xfId="7039" xr:uid="{0D60B247-64F4-43D3-A783-35B2AD0B9182}"/>
    <cellStyle name="Input 9 3 3" xfId="7040" xr:uid="{844C39B1-37BA-41F5-ACD1-C6FB23E5827D}"/>
    <cellStyle name="Input 9 3 3 2" xfId="7041" xr:uid="{1E5EF5FA-8D0E-4E28-8B9E-5B36781158C6}"/>
    <cellStyle name="Input 9 3 4" xfId="7042" xr:uid="{F62C3778-C919-4661-AF8D-F5FCCC17DFA7}"/>
    <cellStyle name="Input 9 3 5" xfId="7043" xr:uid="{8562D941-4901-44D6-833A-A280F6646E01}"/>
    <cellStyle name="Input 9 3 6" xfId="7044" xr:uid="{33A947D7-B69B-42E7-9714-1B2B16A7A33E}"/>
    <cellStyle name="Input 9 3 7" xfId="7045" xr:uid="{2280ECE4-913E-4AD7-A3DD-F99C2E0ABF80}"/>
    <cellStyle name="Input 9 4" xfId="7046" xr:uid="{D47CF009-6915-422E-96C0-60D663987E75}"/>
    <cellStyle name="Input 9 4 2" xfId="7047" xr:uid="{0A99C9AE-84EC-481A-931D-A10508BA6E89}"/>
    <cellStyle name="Input 9 4 2 2" xfId="7048" xr:uid="{8E859872-8AFE-437B-9341-768720F59B77}"/>
    <cellStyle name="Input 9 4 2 3" xfId="7049" xr:uid="{941787D5-1DA8-401B-819D-FF3070372441}"/>
    <cellStyle name="Input 9 4 2 4" xfId="7050" xr:uid="{BAD7105D-0ECD-4A85-94D8-B9164B43CADD}"/>
    <cellStyle name="Input 9 4 2 5" xfId="7051" xr:uid="{E1B9DDAF-4A25-4131-BCF0-C80A52656751}"/>
    <cellStyle name="Input 9 4 2 6" xfId="7052" xr:uid="{E9851D99-0F2C-4130-B31B-8C6B97D0E89D}"/>
    <cellStyle name="Input 9 4 3" xfId="7053" xr:uid="{B9E7CA00-C6D2-4AB3-A6A1-12F61F2EC2E3}"/>
    <cellStyle name="Input 9 4 3 2" xfId="7054" xr:uid="{924DEF1F-9DC9-48BF-9C59-3FEF49E3D12B}"/>
    <cellStyle name="Input 9 4 4" xfId="7055" xr:uid="{34B6AFB6-9915-446C-8D99-833AFF9AFD92}"/>
    <cellStyle name="Input 9 4 5" xfId="7056" xr:uid="{AE8E28B9-6FFB-4BAF-A220-FD9131AF49B8}"/>
    <cellStyle name="Input 9 4 6" xfId="7057" xr:uid="{7AF45C00-EE8D-4F6C-8B30-57714ECEA076}"/>
    <cellStyle name="Input 9 4 7" xfId="7058" xr:uid="{1A3689BF-43EF-4272-9605-64FB2858FF2C}"/>
    <cellStyle name="Input 9 5" xfId="7059" xr:uid="{025D840A-8C8E-4661-B396-B9339C435E32}"/>
    <cellStyle name="Input 9 5 2" xfId="7060" xr:uid="{F062DCC5-4737-4F64-9160-3F4B8D5C54E2}"/>
    <cellStyle name="Input 9 5 2 2" xfId="7061" xr:uid="{4F7D9463-5C51-4DD2-A283-F5BD2C494E1C}"/>
    <cellStyle name="Input 9 5 2 3" xfId="7062" xr:uid="{0BAF4A48-6AAA-4BC4-8C94-CEA93836D254}"/>
    <cellStyle name="Input 9 5 2 4" xfId="7063" xr:uid="{07A50E02-2189-4225-A60D-7E869018D70D}"/>
    <cellStyle name="Input 9 5 2 5" xfId="7064" xr:uid="{9D46F975-94CF-497F-B49E-16D1E0F9718F}"/>
    <cellStyle name="Input 9 5 2 6" xfId="7065" xr:uid="{C6B90A68-28A6-4E8D-9C73-22DFFDF925BF}"/>
    <cellStyle name="Input 9 5 3" xfId="7066" xr:uid="{AD5F325C-2876-4E7A-8ED9-65611BB187B6}"/>
    <cellStyle name="Input 9 5 3 2" xfId="7067" xr:uid="{6772C046-25CB-44E7-B7D9-3E558A92AACE}"/>
    <cellStyle name="Input 9 5 4" xfId="7068" xr:uid="{1F66214C-F6D6-4F39-9F93-94BA46EDBAFA}"/>
    <cellStyle name="Input 9 5 5" xfId="7069" xr:uid="{F5FF6C63-1A17-4E0E-A6F1-20F992492B72}"/>
    <cellStyle name="Input 9 5 6" xfId="7070" xr:uid="{B1E8C857-4006-4D6C-B030-5024BC33B9B7}"/>
    <cellStyle name="Input 9 5 7" xfId="7071" xr:uid="{0E5372D3-4159-4AA6-AE56-9BC8BF84E599}"/>
    <cellStyle name="Input 9 6" xfId="7072" xr:uid="{93167E13-B9C9-4C27-AB49-3C6AD75F9DFE}"/>
    <cellStyle name="Input 9 6 2" xfId="7073" xr:uid="{787209AC-D035-4060-92EE-3DFB97819D7A}"/>
    <cellStyle name="Input 9 6 2 2" xfId="7074" xr:uid="{D1EBF52D-6211-4FD2-B237-F01D825516E9}"/>
    <cellStyle name="Input 9 6 2 3" xfId="7075" xr:uid="{B931EC96-F7C7-4F49-90C6-1F9CBDDE709C}"/>
    <cellStyle name="Input 9 6 2 4" xfId="7076" xr:uid="{BB6263C5-1F34-4D43-AD54-7B1F513703AE}"/>
    <cellStyle name="Input 9 6 2 5" xfId="7077" xr:uid="{A9EE0962-3453-4FFE-BE78-61631A5F90AB}"/>
    <cellStyle name="Input 9 6 2 6" xfId="7078" xr:uid="{6DF20793-23A2-4E0A-AEBE-AF5DD8D2BAE9}"/>
    <cellStyle name="Input 9 6 3" xfId="7079" xr:uid="{81C20F89-51F4-4F9A-A7C9-5D320DA8501A}"/>
    <cellStyle name="Input 9 6 3 2" xfId="7080" xr:uid="{9F548DCE-D5BD-47DD-9F07-2A13E5DE6AEC}"/>
    <cellStyle name="Input 9 6 4" xfId="7081" xr:uid="{0B1378DA-86EE-4BD9-8423-CDAEC448BEAC}"/>
    <cellStyle name="Input 9 6 5" xfId="7082" xr:uid="{0AE50EC9-DB50-4AD8-B058-953235DF7347}"/>
    <cellStyle name="Input 9 6 6" xfId="7083" xr:uid="{7DC3861B-CB24-4316-B6AA-A8415BEC754E}"/>
    <cellStyle name="Input 9 6 7" xfId="7084" xr:uid="{80FEACA5-422C-46A4-B60E-C4252C0CCAC5}"/>
    <cellStyle name="Input 9 7" xfId="7085" xr:uid="{056FA435-08DC-4248-AF1B-6047FEABDC0D}"/>
    <cellStyle name="Input 9 7 2" xfId="7086" xr:uid="{775A3AF5-82EA-4B99-94B5-F6C210238192}"/>
    <cellStyle name="Input 9 7 2 2" xfId="7087" xr:uid="{42C19186-DBE7-4B63-9D9B-34EF02A1A9E0}"/>
    <cellStyle name="Input 9 7 2 3" xfId="7088" xr:uid="{C8DAC166-C4BA-474C-B4DE-16E41A5F07B4}"/>
    <cellStyle name="Input 9 7 2 4" xfId="7089" xr:uid="{70FF4777-85A4-4BB0-8BC3-B78CBD2D9335}"/>
    <cellStyle name="Input 9 7 2 5" xfId="7090" xr:uid="{8470731A-4F72-49AD-9A10-08BDED3733CD}"/>
    <cellStyle name="Input 9 7 2 6" xfId="7091" xr:uid="{4F9925BC-93EB-4F23-9265-74FEF87EEFCA}"/>
    <cellStyle name="Input 9 7 3" xfId="7092" xr:uid="{3F0CAE11-CE3A-4C7F-A4FD-33E0C9EEB6DF}"/>
    <cellStyle name="Input 9 7 3 2" xfId="7093" xr:uid="{435A1A97-F74A-46B4-BFB1-9B83F34631DB}"/>
    <cellStyle name="Input 9 7 4" xfId="7094" xr:uid="{539247F7-32C3-4ED5-9B47-71A6113385B3}"/>
    <cellStyle name="Input 9 7 5" xfId="7095" xr:uid="{CEC5D1A3-BB29-4140-A4E2-F3E273724CF7}"/>
    <cellStyle name="Input 9 7 6" xfId="7096" xr:uid="{6B420912-50BC-41AA-A96B-A46BB5FF0252}"/>
    <cellStyle name="Input 9 7 7" xfId="7097" xr:uid="{57BDCC4D-E54B-4F5F-B67B-6905E5190480}"/>
    <cellStyle name="Input 9 8" xfId="7098" xr:uid="{0B172B86-CEB4-4758-A1D6-D551D2503C2F}"/>
    <cellStyle name="Input 9 8 2" xfId="7099" xr:uid="{A1CE98F9-69CA-4451-AF44-C706553301B9}"/>
    <cellStyle name="Input 9 8 2 2" xfId="7100" xr:uid="{D19C1C16-4A5D-422C-B35A-70EE4BC09B4D}"/>
    <cellStyle name="Input 9 8 2 3" xfId="7101" xr:uid="{2D310F40-736A-4A27-B6DE-F49BB1FA3BC0}"/>
    <cellStyle name="Input 9 8 2 4" xfId="7102" xr:uid="{C4E3A49C-F094-492C-83E2-359650F8A100}"/>
    <cellStyle name="Input 9 8 2 5" xfId="7103" xr:uid="{F007FE0B-F0E0-4277-BF9F-237F75F72AD9}"/>
    <cellStyle name="Input 9 8 2 6" xfId="7104" xr:uid="{EC3EDCB6-56A1-4E29-BC63-C0FEEF3716FB}"/>
    <cellStyle name="Input 9 8 3" xfId="7105" xr:uid="{BC0DBA51-F489-479C-AB20-1E0A33DDD41F}"/>
    <cellStyle name="Input 9 8 3 2" xfId="7106" xr:uid="{6BE8BF75-9B20-4B3D-AABE-8B8199EA32C7}"/>
    <cellStyle name="Input 9 8 4" xfId="7107" xr:uid="{C5116068-593E-46D3-9548-6A0EA520327F}"/>
    <cellStyle name="Input 9 8 5" xfId="7108" xr:uid="{B8756A07-82EE-4A0B-B212-BB41009C5C69}"/>
    <cellStyle name="Input 9 8 6" xfId="7109" xr:uid="{FB72A8A5-A25F-414D-8705-491EF22D2066}"/>
    <cellStyle name="Input 9 8 7" xfId="7110" xr:uid="{9D4AF033-04E6-41B1-84A1-04165A9FB144}"/>
    <cellStyle name="Input 9 9" xfId="7111" xr:uid="{3497A120-BF5A-48B1-A075-5EB5A304D9D6}"/>
    <cellStyle name="Input 9 9 2" xfId="7112" xr:uid="{F0350227-7389-4EAC-A909-DE15C9F38488}"/>
    <cellStyle name="Input 9 9 3" xfId="7113" xr:uid="{E2BE7799-6586-4A5C-9726-70BFE0808B4F}"/>
    <cellStyle name="Input 9 9 4" xfId="7114" xr:uid="{A909044B-D427-4915-A90A-129F49DF7061}"/>
    <cellStyle name="Input 9 9 5" xfId="7115" xr:uid="{D41BD933-10BD-41DE-BCEF-147A31922095}"/>
    <cellStyle name="Input 9 9 6" xfId="7116" xr:uid="{B24DDB78-5F14-4480-AD1E-BC610669E0FC}"/>
    <cellStyle name="Input 9_Subsidy" xfId="7117" xr:uid="{6ECB24FF-4DD6-4969-A6D2-B67817E8C56A}"/>
    <cellStyle name="InputCells" xfId="7118" xr:uid="{315520D5-403A-49D0-9299-C4B49907CC8D}"/>
    <cellStyle name="InputNumber" xfId="7119" xr:uid="{E3E1218B-310D-4711-BD49-05271D261148}"/>
    <cellStyle name="InputPercentage" xfId="7120" xr:uid="{EC483926-DC43-4680-8830-9C335FBDDD10}"/>
    <cellStyle name="InputText" xfId="7121" xr:uid="{44493E3C-90B2-4EF7-80A7-D7526A476BB3}"/>
    <cellStyle name="InputText 2" xfId="7122" xr:uid="{7EACAD08-EE8A-4889-BB73-B43A9F37E616}"/>
    <cellStyle name="InputText 3" xfId="7123" xr:uid="{E4DA69B6-174F-480E-BAD4-8A67AE7DCB20}"/>
    <cellStyle name="InputText 3 2" xfId="7124" xr:uid="{A2F992C1-F95E-4BC3-B5CE-639BBB856DE6}"/>
    <cellStyle name="InputText 3 3" xfId="7125" xr:uid="{40EE474A-BA57-4FF4-920E-6425A388B35A}"/>
    <cellStyle name="InputText 3 3 2" xfId="7126" xr:uid="{79E00913-8F61-42BF-AAE4-CB40F1BD5238}"/>
    <cellStyle name="InputText 4" xfId="7127" xr:uid="{D537413F-EC9D-4724-9A20-BB0E9E60C841}"/>
    <cellStyle name="InputText 4 2" xfId="7128" xr:uid="{C77A7FD8-0D57-47E3-9AAA-A115ADDBE958}"/>
    <cellStyle name="InputText_Gas Flow Dynamics" xfId="7129" xr:uid="{57075241-050B-469D-A6D8-D3EC9384B272}"/>
    <cellStyle name="InputValue" xfId="7130" xr:uid="{B787CFE7-4516-44E9-8FCB-90E9FA09A040}"/>
    <cellStyle name="InputValue 2" xfId="7131" xr:uid="{6333E763-97D2-44F5-B6A7-06A10F1AB3B5}"/>
    <cellStyle name="InputValue_Banding" xfId="7132" xr:uid="{6EDD535A-B151-44FD-888A-69291C4867AC}"/>
    <cellStyle name="IntermediateCalc_RP" xfId="7133" xr:uid="{0647DF00-CB80-4557-A1EA-8623868E80E7}"/>
    <cellStyle name="Italic" xfId="7134" xr:uid="{9BE8A518-4C03-47ED-B1B0-348C036ABBB3}"/>
    <cellStyle name="Italic 2" xfId="7135" xr:uid="{988BE85E-3E31-4C08-BA79-9FF93BB3FEAA}"/>
    <cellStyle name="Italic 2 2" xfId="7136" xr:uid="{39D1A264-D4D9-48D2-89C4-DCA875B7AAF3}"/>
    <cellStyle name="LABEL Normal" xfId="7137" xr:uid="{D91BC4FF-0562-4398-94F1-D6BB3C7BC36F}"/>
    <cellStyle name="Label_RP" xfId="7138" xr:uid="{D52B2D8C-5233-428B-891E-D9C0B3922492}"/>
    <cellStyle name="LabelIntersect" xfId="8224" xr:uid="{B1BA8A70-F49D-42F7-A0A2-59FCDFE38CA6}"/>
    <cellStyle name="LabelLeft" xfId="8225" xr:uid="{31C501B5-9145-4566-86F4-8DBB4ED65A58}"/>
    <cellStyle name="LabelTop" xfId="8226" xr:uid="{F1990FB9-B943-4BD4-B534-6214D0F2C9A8}"/>
    <cellStyle name="Linked Cell 2" xfId="7139" xr:uid="{5D63FB35-8FC8-43E3-BDB6-3CB7E7FEF56E}"/>
    <cellStyle name="Linked Cell 2 2" xfId="7140" xr:uid="{C069D6E8-9407-4BED-A100-3FC95566ADA3}"/>
    <cellStyle name="Linked Cell 2 3" xfId="7141" xr:uid="{ED1AFAAC-256C-4304-B521-2A05D3ED6817}"/>
    <cellStyle name="Linked Cell 3" xfId="7142" xr:uid="{5E6F16C9-14E7-41B5-83B1-919328CC3EB1}"/>
    <cellStyle name="Linked Cell 4" xfId="7143" xr:uid="{6BFDB61D-3EAD-4BB7-9A06-BD6DF018E296}"/>
    <cellStyle name="Linked data" xfId="7144" xr:uid="{6DC74F31-D20C-4CB5-85B2-68AF9B04BE92}"/>
    <cellStyle name="Linked data 2" xfId="7145" xr:uid="{7AB33655-FDB0-42F1-8809-762B253CF737}"/>
    <cellStyle name="Linked data 3" xfId="7146" xr:uid="{C862AD96-2222-49F8-9FCE-8CF566E6C2B6}"/>
    <cellStyle name="LinkedCell_RP" xfId="7147" xr:uid="{68EC6466-5355-482F-9FC2-6F3155C3FD94}"/>
    <cellStyle name="LinkedCellLbl_RP" xfId="7148" xr:uid="{3D757FE5-ADBA-4E7F-B017-CEEBE8F85107}"/>
    <cellStyle name="LinkedData" xfId="7149" xr:uid="{9A19CA27-66F0-4A90-8B1B-186D3E119D64}"/>
    <cellStyle name="Mdollar" xfId="7150" xr:uid="{89063A83-CFBF-4407-8317-BCB8251423D5}"/>
    <cellStyle name="Mdollar 2" xfId="7151" xr:uid="{F9EA5B25-7525-4973-90A0-752D96D7790B}"/>
    <cellStyle name="Mdollar 2 2" xfId="7152" xr:uid="{7DBF205C-0A98-4E04-8404-AABF35788BEB}"/>
    <cellStyle name="Meta" xfId="7153" xr:uid="{F6D7C951-5B02-4EFD-AB9D-95C0F06B2CDF}"/>
    <cellStyle name="Meta 2" xfId="7154" xr:uid="{094F1C77-56C2-44AD-A391-9731622D28D0}"/>
    <cellStyle name="Meta 2 2" xfId="7155" xr:uid="{C9B8E863-0FF7-4278-B410-89087CA902FB}"/>
    <cellStyle name="Meta 2 2 2" xfId="7156" xr:uid="{31827B14-B944-4EF0-8652-201E6A82F281}"/>
    <cellStyle name="Meta 2 3" xfId="7157" xr:uid="{DE4ABB68-87C8-451D-819F-B5F32B0BB8BF}"/>
    <cellStyle name="Meta 3" xfId="7158" xr:uid="{34F46610-6FD7-416F-943A-AED2552907F9}"/>
    <cellStyle name="Meta 3 2" xfId="7159" xr:uid="{CA576F84-895C-4632-837B-CE99CBF9E57C}"/>
    <cellStyle name="Meta 4" xfId="7160" xr:uid="{8C47D5B8-59C1-4CD6-AAB3-0B148DFAFD56}"/>
    <cellStyle name="Meta 4 2" xfId="7161" xr:uid="{ECB16A0D-1CF2-4C99-85D7-D7D54A948F5F}"/>
    <cellStyle name="Meta 5" xfId="7162" xr:uid="{B0334D6F-55C9-4933-B36B-759408D3B8FC}"/>
    <cellStyle name="Meta 6" xfId="7163" xr:uid="{FF04E4D1-5E8D-491F-A46D-D23B6F668D6A}"/>
    <cellStyle name="Meta 7" xfId="7164" xr:uid="{C60FBF16-1C66-41F7-9B2D-A1C4499DB283}"/>
    <cellStyle name="Meta_1" xfId="7165" xr:uid="{1B5CBD30-0C3D-4CE0-A215-B67189F7D5E1}"/>
    <cellStyle name="Mik" xfId="8227" xr:uid="{66C5E253-10D7-44C2-8B8B-2AB560D1BEA1}"/>
    <cellStyle name="Mik 2" xfId="8228" xr:uid="{27F34BB9-D8B5-4B5A-909E-F1D4A8ED4249}"/>
    <cellStyle name="Mik_For fiscal tables" xfId="8229" xr:uid="{2A74E626-3975-4B79-B9AE-0242F04E8C58}"/>
    <cellStyle name="Millares [0]_ANEXOA1-1" xfId="7166" xr:uid="{5352C440-468C-4ED7-91DC-0BC882B13D08}"/>
    <cellStyle name="Millares_ANEXOA1-1" xfId="7167" xr:uid="{7C2F9AEE-7F82-4021-9420-B468A40B3A07}"/>
    <cellStyle name="Moneda [0]_ANEXOA1-1" xfId="7168" xr:uid="{2C74593D-AF30-424E-A4FB-C606152350B8}"/>
    <cellStyle name="Moneda_ANEXOA1-1" xfId="7169" xr:uid="{E326998B-4F84-412C-8567-F8F4F7058A80}"/>
    <cellStyle name="MonthYears" xfId="7170" xr:uid="{01BF19CF-AEC8-4B07-BA05-5162F000C562}"/>
    <cellStyle name="N" xfId="8230" xr:uid="{ACBF5497-060E-4F78-90F2-0FE54531D29A}"/>
    <cellStyle name="N 2" xfId="8231" xr:uid="{67ECD9A6-1102-4A75-978E-D6AE04BD23E5}"/>
    <cellStyle name="NERA_Header0" xfId="7171" xr:uid="{D9462401-C67A-4852-86A9-FF3C2FA9BFBB}"/>
    <cellStyle name="Neutral 2" xfId="7172" xr:uid="{26BC6E81-9FB9-46FE-A019-FA51B28E10B3}"/>
    <cellStyle name="Neutral 2 2" xfId="7173" xr:uid="{D3EB085F-B206-4F97-8796-A84C7F3BD39D}"/>
    <cellStyle name="Neutral 2 3" xfId="7174" xr:uid="{0ADF6256-1812-4BC8-89ED-CBB40A1C578E}"/>
    <cellStyle name="Neutral 3" xfId="7175" xr:uid="{7734820E-FF3E-4E0E-9BD5-FBC87ABC324B}"/>
    <cellStyle name="Neutral 4" xfId="7176" xr:uid="{5420E8E1-1B3A-4C28-93AF-BB2CA1F81205}"/>
    <cellStyle name="No highlight" xfId="7177" xr:uid="{6E4CC333-9126-4E7B-925E-5803337B2156}"/>
    <cellStyle name="No highlight 2" xfId="7178" xr:uid="{0335EF4C-B2A7-4044-AC9D-F936D02F3205}"/>
    <cellStyle name="No highlight 3" xfId="7179" xr:uid="{740BE4DD-596B-4071-870F-3A25B6C13C8F}"/>
    <cellStyle name="Normal" xfId="0" builtinId="0"/>
    <cellStyle name="Normal - Style1" xfId="7180" xr:uid="{3155148B-E920-435B-9A2F-A8E948F6F80E}"/>
    <cellStyle name="Normal - Style1 2" xfId="8232" xr:uid="{894F62D0-C965-42BF-B06B-84EBEFF29DF4}"/>
    <cellStyle name="Normal - Style2" xfId="8233" xr:uid="{BB8C3B25-39B0-4531-B8DA-4DC2A080A519}"/>
    <cellStyle name="Normal - Style3" xfId="8234" xr:uid="{22990623-D846-4493-BCF9-C474B1A3183F}"/>
    <cellStyle name="Normal - Style4" xfId="8235" xr:uid="{EB45DDE0-8232-40F9-A3B4-0FDCA8F7AB72}"/>
    <cellStyle name="Normal - Style5" xfId="8236" xr:uid="{13647941-D5A2-4F0A-919D-F194F64098D9}"/>
    <cellStyle name="Normal [0]" xfId="7181" xr:uid="{CFAF98FE-7406-42F9-8C5E-D5A0C3B761CA}"/>
    <cellStyle name="Normal [2]" xfId="7182" xr:uid="{64650EE9-2015-480B-8A4F-B2C267F1379B}"/>
    <cellStyle name="Normal 10" xfId="7183" xr:uid="{57E46AA3-619B-4B6B-ABD8-CA763C87B15B}"/>
    <cellStyle name="Normal 10 2" xfId="12" xr:uid="{00000000-0005-0000-0000-00000B000000}"/>
    <cellStyle name="Normal 10 2 2" xfId="13" xr:uid="{00000000-0005-0000-0000-00000C000000}"/>
    <cellStyle name="Normal 10 2 2 2" xfId="7184" xr:uid="{034E3307-6AA3-4802-87C1-1B675F101ED3}"/>
    <cellStyle name="Normal 10 2 3" xfId="16" xr:uid="{00000000-0005-0000-0000-00000D000000}"/>
    <cellStyle name="Normal 10 2 4" xfId="15" xr:uid="{00000000-0005-0000-0000-00000E000000}"/>
    <cellStyle name="Normal 10 2 4 2" xfId="8170" xr:uid="{AAF29FE9-D8C3-4EFB-8250-4C0EE4EF612A}"/>
    <cellStyle name="Normal 10 2 5" xfId="29" xr:uid="{FFC1A4C3-0B4D-4DEC-985F-5199A8CB8D3A}"/>
    <cellStyle name="Normal 10 3" xfId="7185" xr:uid="{098B7F47-1DA7-476E-B4E2-F04644D0D58F}"/>
    <cellStyle name="Normal 10 4" xfId="8418" xr:uid="{5EB25918-935A-4F6D-88E2-50D711A2AD6A}"/>
    <cellStyle name="Normal 10 5" xfId="8237" xr:uid="{6EF12B8B-6C4D-4BA8-9EA8-DB0E0C9F7C75}"/>
    <cellStyle name="Normal 10_Pan_Europe_Datafile_2012_H2" xfId="7186" xr:uid="{04D56771-E87B-4A25-98F8-DB3159E63A19}"/>
    <cellStyle name="Normal 11" xfId="7187" xr:uid="{82C11DF1-669F-4A8C-8CA2-410E86EF1B3C}"/>
    <cellStyle name="Normal 11 2" xfId="7188" xr:uid="{94053EAA-362D-468B-856F-E2B5BBC95C7E}"/>
    <cellStyle name="Normal 11 3" xfId="8238" xr:uid="{1300845E-86BD-421A-8790-A9132000074D}"/>
    <cellStyle name="Normal 11_Pan_Europe_Datafile_2012_H2" xfId="7189" xr:uid="{DA2FA77F-52A8-432B-B7E4-F5D32A49EF4A}"/>
    <cellStyle name="Normal 12" xfId="7190" xr:uid="{109F059E-ACDD-48F1-B278-D77C862A3BAB}"/>
    <cellStyle name="Normal 12 2" xfId="8239" xr:uid="{81DBA861-E2D9-44F2-82F6-0FE783F7E0B8}"/>
    <cellStyle name="Normal 13" xfId="7191" xr:uid="{4484AC0E-B650-4645-8FD7-F4F04540413A}"/>
    <cellStyle name="Normal 13 2" xfId="8240" xr:uid="{899C29E7-A067-448A-9FDA-99F7C83F5CBB}"/>
    <cellStyle name="Normal 14" xfId="7192" xr:uid="{451C2E00-A350-48CB-81BD-98BE8AE49E6C}"/>
    <cellStyle name="Normal 14 2" xfId="8241" xr:uid="{FF0E2853-B9E3-453E-83E4-BC549348ED9C}"/>
    <cellStyle name="Normal 15" xfId="7193" xr:uid="{9D36F8CD-C118-4D0B-A25B-0B9F0461DD68}"/>
    <cellStyle name="Normal 15 2" xfId="8242" xr:uid="{E6D9F91F-E017-45AB-A268-672204D50654}"/>
    <cellStyle name="Normal 16" xfId="7194" xr:uid="{F6F96F32-CE2E-41F0-A81F-B69E64E8ECA7}"/>
    <cellStyle name="Normal 16 2" xfId="8243" xr:uid="{95843B0D-40D6-45A9-AA93-A1D4A8879C23}"/>
    <cellStyle name="Normal 17" xfId="7195" xr:uid="{C2144E52-F472-4466-A3A5-D548F8C9F23D}"/>
    <cellStyle name="Normal 17 2" xfId="8244" xr:uid="{70E6A518-DCD1-4BB2-AD26-9A69B1B58FC2}"/>
    <cellStyle name="Normal 18" xfId="7196" xr:uid="{4EE7A8E8-6389-435B-9CCA-72716ABF2989}"/>
    <cellStyle name="Normal 18 2" xfId="8245" xr:uid="{07B89DB8-A97F-4C94-A222-351FF20AE289}"/>
    <cellStyle name="Normal 19" xfId="7197" xr:uid="{1064FFC6-4051-4495-A585-F77543BCCE00}"/>
    <cellStyle name="Normal 19 2" xfId="8246" xr:uid="{0864B2A5-D2F9-4628-A7C5-1C35C2E9A142}"/>
    <cellStyle name="Normal 2" xfId="2" xr:uid="{00000000-0005-0000-0000-00000F000000}"/>
    <cellStyle name="Normal 2 2" xfId="20" xr:uid="{00000000-0005-0000-0000-000010000000}"/>
    <cellStyle name="Normal 2 2 2" xfId="7199" xr:uid="{7F9F7CFA-3AB6-408D-BCA9-3E6E1CBF98CD}"/>
    <cellStyle name="Normal 2 2 2 12" xfId="28" xr:uid="{1B00BCB7-C0DA-4224-916A-FAFB4C400B70}"/>
    <cellStyle name="Normal 2 2 2 2" xfId="7200" xr:uid="{B292D605-40E1-48D8-8A53-A8C3A07DAF57}"/>
    <cellStyle name="Normal 2 2 3" xfId="7201" xr:uid="{DA72566B-7F97-40D6-869C-CE7BCA4E069E}"/>
    <cellStyle name="Normal 2 2 4" xfId="7202" xr:uid="{3035D9C5-60E1-492C-BB25-C91BB6D25EE0}"/>
    <cellStyle name="Normal 2 2 5" xfId="8247" xr:uid="{ABA7F57B-720C-48ED-9EA9-E1D80830103E}"/>
    <cellStyle name="Normal 2 2 6" xfId="7198" xr:uid="{C7321686-294E-480C-81DC-693EE5EB052C}"/>
    <cellStyle name="Normal 2 3" xfId="7203" xr:uid="{270046E3-7897-47F8-8C50-4287EE97BCCB}"/>
    <cellStyle name="Normal 2 3 2" xfId="7204" xr:uid="{F373E04C-D4BD-4F25-85F0-6815FC5211CD}"/>
    <cellStyle name="Normal 2 3 3" xfId="7205" xr:uid="{5B5436C3-2F6B-40EF-94C8-EB24B1120FC3}"/>
    <cellStyle name="Normal 2 3 4" xfId="7206" xr:uid="{8BB2461B-E7DE-4AD7-BC49-883A00BB402A}"/>
    <cellStyle name="Normal 2 4" xfId="7207" xr:uid="{8BFBA285-036A-46CB-BCD0-01889B4D1648}"/>
    <cellStyle name="Normal 2 5" xfId="7208" xr:uid="{056E904E-5259-433F-8C4C-659F04807266}"/>
    <cellStyle name="Normal 2 5 2" xfId="7209" xr:uid="{4B930CFF-62C7-42F7-BE14-456B82269044}"/>
    <cellStyle name="Normal 2 5 3" xfId="7210" xr:uid="{FF421864-A3FD-4CAF-858B-47ACF6ACED35}"/>
    <cellStyle name="Normal 2 6" xfId="7211" xr:uid="{A230DF7E-578E-46BE-AAC8-AEFA731E3DD9}"/>
    <cellStyle name="Normal 2 7" xfId="7212" xr:uid="{CA125D9C-D06C-4F36-9B10-25EAECA22A57}"/>
    <cellStyle name="Normal 2 8" xfId="7916" xr:uid="{3E80B3EA-9D89-4638-B19D-336999841E22}"/>
    <cellStyle name="Normal 2 9" xfId="32" xr:uid="{6C362EDB-0EEE-42D6-B7E6-F68708429CBD}"/>
    <cellStyle name="Normal 2_20" xfId="7213" xr:uid="{A6BDEE03-A950-4B91-B7DC-C52E893ECF0F}"/>
    <cellStyle name="Normal 20" xfId="7214" xr:uid="{2C5C1F82-C685-44E0-991F-0CDB5EABE889}"/>
    <cellStyle name="Normal 20 2" xfId="7215" xr:uid="{5A9F8B30-E739-4810-8369-5D7E9D743F01}"/>
    <cellStyle name="Normal 20 3" xfId="8248" xr:uid="{01677C61-8B59-4901-A892-C719EDF4D0C3}"/>
    <cellStyle name="Normal 21" xfId="7216" xr:uid="{F60960F6-9C6D-4AB1-90B1-FDE771845FF7}"/>
    <cellStyle name="Normal 21 2" xfId="7217" xr:uid="{6338B7B6-50E5-467C-A341-F3AEECA7D85B}"/>
    <cellStyle name="Normal 21_Copy of Fiscal Tables" xfId="8249" xr:uid="{2915E9CD-700C-4F3F-923A-C30CCA51BD67}"/>
    <cellStyle name="Normal 22" xfId="7218" xr:uid="{A8D56A2A-64A8-4B88-81D1-C55E55F5D31B}"/>
    <cellStyle name="Normal 22 2" xfId="7219" xr:uid="{D77EDD0A-D05F-4B01-B3BB-C6D4D50DF02E}"/>
    <cellStyle name="Normal 22 2 2" xfId="7220" xr:uid="{8797A376-4F79-47D1-958C-421A91C04F4B}"/>
    <cellStyle name="Normal 22_Copy of Fiscal Tables" xfId="8250" xr:uid="{A89EC65B-419D-434B-9133-A43BD82E9256}"/>
    <cellStyle name="Normal 23" xfId="7221" xr:uid="{9A82EED2-93ED-4312-8976-D640566880F0}"/>
    <cellStyle name="Normal 23 2" xfId="7222" xr:uid="{7FD6DCDC-0B90-4B19-BAFE-9652313CE0E0}"/>
    <cellStyle name="Normal 24" xfId="7223" xr:uid="{3DA813A8-1149-4E89-9C49-CEC66E26CF34}"/>
    <cellStyle name="Normal 24 2" xfId="7224" xr:uid="{538B017B-0470-4311-8010-8DF058EDEB72}"/>
    <cellStyle name="Normal 24 2 2" xfId="8252" xr:uid="{5C763B41-696D-40D2-B952-75D5215268B2}"/>
    <cellStyle name="Normal 24 3" xfId="8251" xr:uid="{EFE66C1E-7595-4801-909B-A9FB57D53254}"/>
    <cellStyle name="Normal 25" xfId="7225" xr:uid="{EC0E8588-6290-4EC3-823A-58D64941C102}"/>
    <cellStyle name="Normal 25 2" xfId="7226" xr:uid="{EB912D46-A937-4878-B9BC-17F21550C218}"/>
    <cellStyle name="Normal 25 2 2" xfId="7227" xr:uid="{37636543-D304-4F50-A739-95B5271BE5F8}"/>
    <cellStyle name="Normal 25 2 3" xfId="8254" xr:uid="{D0BFABC8-4E40-4425-9860-212ACB44DAC7}"/>
    <cellStyle name="Normal 25 3" xfId="8253" xr:uid="{E2701DEC-9CFB-4383-B90B-A0F576240773}"/>
    <cellStyle name="Normal 26" xfId="7228" xr:uid="{1B1F75FF-75DC-4C04-BF1B-3846CBE2C160}"/>
    <cellStyle name="Normal 26 2" xfId="7229" xr:uid="{31939F34-6E36-420A-95F0-1A5C5089976B}"/>
    <cellStyle name="Normal 26 2 2" xfId="7230" xr:uid="{30AB9BBA-0E2D-421A-89DE-7139B112AC6C}"/>
    <cellStyle name="Normal 26 2 3" xfId="8256" xr:uid="{213CCBAC-BF5C-4E44-8B6C-A529E9106B2F}"/>
    <cellStyle name="Normal 26 3" xfId="8255" xr:uid="{AEB692B1-07C8-4E93-BD6E-73A95449179F}"/>
    <cellStyle name="Normal 27" xfId="7231" xr:uid="{8E216AD9-CE15-4F90-8A90-CEC05974FC03}"/>
    <cellStyle name="Normal 27 2" xfId="7232" xr:uid="{61F45C33-C300-448D-975F-5312EF91D7A3}"/>
    <cellStyle name="Normal 27 2 2" xfId="7233" xr:uid="{673C300C-8144-422A-B90C-62141B5CEC1A}"/>
    <cellStyle name="Normal 27 2 3" xfId="8258" xr:uid="{A5CAAC00-89EC-4228-A2BF-36A6D1C444E4}"/>
    <cellStyle name="Normal 27 3" xfId="8257" xr:uid="{69484069-9ACF-43DB-8D62-15C765729EFC}"/>
    <cellStyle name="Normal 28" xfId="7234" xr:uid="{CC33E35D-97F9-4DDE-8C2E-72D5F9E9773C}"/>
    <cellStyle name="Normal 28 2" xfId="7235" xr:uid="{2539BB88-2BC4-41A9-81D9-BFC19D00221D}"/>
    <cellStyle name="Normal 28 2 2" xfId="8260" xr:uid="{20A65AEE-C701-45B7-9976-696076D81BC5}"/>
    <cellStyle name="Normal 28 3" xfId="8259" xr:uid="{86AA7723-B86A-49CA-A0DE-E04BA04FBB11}"/>
    <cellStyle name="Normal 29" xfId="7236" xr:uid="{4C918780-5ACB-4A6C-845F-4C80B5677EBA}"/>
    <cellStyle name="Normal 29 2" xfId="7237" xr:uid="{E37BECD0-6BCD-49B3-8913-F8FE4A544461}"/>
    <cellStyle name="Normal 29 2 2" xfId="8262" xr:uid="{60B28E08-9715-4D35-B740-E326E0D64D79}"/>
    <cellStyle name="Normal 29 3" xfId="8261" xr:uid="{4B78B7D1-279B-48F3-807D-823D9449B7FA}"/>
    <cellStyle name="Normal 3" xfId="11" xr:uid="{00000000-0005-0000-0000-000011000000}"/>
    <cellStyle name="Normal 3 10" xfId="7917" xr:uid="{EBBF1C94-6DFC-493A-9649-99BF205A9411}"/>
    <cellStyle name="Normal 3 11" xfId="8263" xr:uid="{8A9BBC05-B119-4453-8973-7B1247A1B3B3}"/>
    <cellStyle name="Normal 3 2" xfId="7238" xr:uid="{CB539D2D-45EA-42E1-B321-F7AA6DBB1133}"/>
    <cellStyle name="Normal 3 2 2" xfId="7239" xr:uid="{CD090285-A8C0-4EA5-B59F-4A450B329B0A}"/>
    <cellStyle name="Normal 3 2 3" xfId="8264" xr:uid="{CC689A90-5A88-4184-8402-2308F28C81D0}"/>
    <cellStyle name="Normal 3 3" xfId="7240" xr:uid="{1FBB563D-98F3-48B4-9208-5FC2B7F2A887}"/>
    <cellStyle name="Normal 3 3 2" xfId="7241" xr:uid="{4212D2CD-F852-4802-B563-9EE7D1A32E20}"/>
    <cellStyle name="Normal 3 4" xfId="7242" xr:uid="{CE9B2D6F-3A8C-4AA9-A162-A19D7FF48728}"/>
    <cellStyle name="Normal 3 4 2" xfId="7243" xr:uid="{DCF5BC23-766B-4766-AFD0-7E1F26BB1158}"/>
    <cellStyle name="Normal 3 5" xfId="7244" xr:uid="{86D733D2-A274-47F2-9BC0-812EF6CDBBDE}"/>
    <cellStyle name="Normal 3 6" xfId="7245" xr:uid="{FDEE2282-A2D8-4CED-9EB6-AD5F8C068B96}"/>
    <cellStyle name="Normal 3 6 2" xfId="7246" xr:uid="{C683708B-9623-4F3B-9F7E-324B71EEA9DD}"/>
    <cellStyle name="Normal 3 7" xfId="7247" xr:uid="{21C6C475-F43B-40BD-A34A-F54FAD4D5CA6}"/>
    <cellStyle name="Normal 3 8" xfId="7248" xr:uid="{3F59C5B3-0502-44D0-882A-80CF94B7B71A}"/>
    <cellStyle name="Normal 3 9" xfId="7249" xr:uid="{AACF0EA8-850B-40A7-AB8E-137BED803B86}"/>
    <cellStyle name="Normal 3_asset sales" xfId="8265" xr:uid="{00AAE2C3-5F01-494B-AB28-A2608662D223}"/>
    <cellStyle name="Normal 30" xfId="7250" xr:uid="{9C4E166D-C752-4059-A09E-1ACD0A70F3C6}"/>
    <cellStyle name="Normal 30 2" xfId="7251" xr:uid="{2414873D-9D9B-4D0B-8809-96EA15C7CDE1}"/>
    <cellStyle name="Normal 30 2 2" xfId="8267" xr:uid="{43531ECF-0038-4447-A338-C3CB4CE586D5}"/>
    <cellStyle name="Normal 30 3" xfId="8266" xr:uid="{067DC304-86D9-4166-8135-9609171A5C40}"/>
    <cellStyle name="Normal 31" xfId="7252" xr:uid="{4830553F-9BD7-44AB-89CB-E43CC7ECDDE2}"/>
    <cellStyle name="Normal 31 2" xfId="7253" xr:uid="{E60E69D7-B277-4E46-8A71-2DF0B6046E81}"/>
    <cellStyle name="Normal 31 2 2" xfId="8269" xr:uid="{897ED49B-6BCF-48A4-9A16-90BE39F7D70F}"/>
    <cellStyle name="Normal 31 3" xfId="8268" xr:uid="{92B397C6-8FD1-4C4A-A03C-929A81D71A12}"/>
    <cellStyle name="Normal 32" xfId="7254" xr:uid="{FE72010F-765B-4163-B822-36D18E718C26}"/>
    <cellStyle name="Normal 32 2" xfId="8271" xr:uid="{A6D0FCA1-BF7D-4F7B-A9A2-2572D7ECAAB6}"/>
    <cellStyle name="Normal 32 3" xfId="8270" xr:uid="{0441D2CE-BBCF-481C-9F77-3321CB5C2D7E}"/>
    <cellStyle name="Normal 33" xfId="7255" xr:uid="{194B7088-6173-4AF5-903E-9FB8DA13BDD5}"/>
    <cellStyle name="Normal 33 2" xfId="8273" xr:uid="{F82A3C73-1542-4209-9BF3-8DC3B64FF5C7}"/>
    <cellStyle name="Normal 33 3" xfId="8272" xr:uid="{6F2C4057-564E-4BAB-A732-E8A61F776192}"/>
    <cellStyle name="Normal 34" xfId="7256" xr:uid="{DC108469-1DE6-4E90-8A8E-052E0260B6FD}"/>
    <cellStyle name="Normal 34 2" xfId="8275" xr:uid="{ADCFCDA4-8B50-417F-B633-821A7B55286D}"/>
    <cellStyle name="Normal 34 3" xfId="8274" xr:uid="{141AC275-1A71-4349-82CF-6132DE31D45B}"/>
    <cellStyle name="Normal 35" xfId="7257" xr:uid="{2FB9F4C5-9C33-4ACD-BBEA-C9F7542E07F6}"/>
    <cellStyle name="Normal 35 2" xfId="8277" xr:uid="{9A7097C7-C6A1-4A0C-A6E5-F390E8640799}"/>
    <cellStyle name="Normal 35 3" xfId="8276" xr:uid="{9E47E653-44D6-4CC3-8958-C4424A3B2C8B}"/>
    <cellStyle name="Normal 36" xfId="7258" xr:uid="{0D8A4BB5-A8AF-4830-B4AD-E586FAD7D436}"/>
    <cellStyle name="Normal 36 2" xfId="8278" xr:uid="{F3C2AF7D-0465-4DA5-87AB-437CD1219C5E}"/>
    <cellStyle name="Normal 37" xfId="7259" xr:uid="{BAB040D3-528A-4738-B401-7A64C886770B}"/>
    <cellStyle name="Normal 37 2" xfId="8279" xr:uid="{BA85DB0A-E5E8-45EB-B974-996BDABD1C7B}"/>
    <cellStyle name="Normal 38" xfId="7260" xr:uid="{09BC7D16-A26B-4550-AC8F-29D59E7FDA9B}"/>
    <cellStyle name="Normal 38 2" xfId="7261" xr:uid="{9CDD253F-FC7A-4466-8BF2-0D3BCF55D509}"/>
    <cellStyle name="Normal 38 3" xfId="8280" xr:uid="{818F9532-FCC2-4B6D-A1CF-A3B555BF10C7}"/>
    <cellStyle name="Normal 39" xfId="7262" xr:uid="{F57FA847-F505-4039-BC5D-4DCC4F6E0356}"/>
    <cellStyle name="Normal 39 2" xfId="7263" xr:uid="{29114230-6EA7-4228-B638-019B86D20218}"/>
    <cellStyle name="Normal 39 3" xfId="8281" xr:uid="{5CF08602-FE0F-40B4-9839-4CB5E86CA6A9}"/>
    <cellStyle name="Normal 4" xfId="18" xr:uid="{00000000-0005-0000-0000-000012000000}"/>
    <cellStyle name="Normal 4 2" xfId="7265" xr:uid="{3C993069-149A-4064-A3E7-63A609402721}"/>
    <cellStyle name="Normal 4 2 2" xfId="7266" xr:uid="{80EBA087-C6CD-4233-B9E7-57BAB9F9985F}"/>
    <cellStyle name="Normal 4 3" xfId="7267" xr:uid="{46E416D9-C908-4A7E-BA4F-7641BA15B0CA}"/>
    <cellStyle name="Normal 4 3 2" xfId="7268" xr:uid="{823AB5C4-CF1E-4EC5-BB99-D02114A002A2}"/>
    <cellStyle name="Normal 4 4" xfId="7269" xr:uid="{DD3BFCD0-B65E-40A8-BE2B-8D6C260486D4}"/>
    <cellStyle name="Normal 4 5" xfId="7270" xr:uid="{CF5FC249-D36F-48D3-9AA9-686D26BABBEC}"/>
    <cellStyle name="Normal 4 6" xfId="7271" xr:uid="{6D1E099B-F5CA-4F2D-BD78-F3179FD27186}"/>
    <cellStyle name="Normal 4 7" xfId="7927" xr:uid="{7004D7D7-578E-4187-96BB-20E44BC9D734}"/>
    <cellStyle name="Normal 4 8" xfId="7264" xr:uid="{C7DB86CE-23C9-4503-B3A2-693447D0A56B}"/>
    <cellStyle name="Normal 4_Pan_Europe_Datafile_2012_H2" xfId="7272" xr:uid="{57B72C97-B825-427B-96F2-F592623FFD90}"/>
    <cellStyle name="Normal 40" xfId="7273" xr:uid="{164202F3-7274-4018-8440-946F8B90AD1A}"/>
    <cellStyle name="Normal 40 2" xfId="8282" xr:uid="{DB6BC503-4A96-4329-9E29-6B85962F7101}"/>
    <cellStyle name="Normal 41" xfId="7274" xr:uid="{5D8B2433-75A9-45BE-A64E-8FDD1F32133F}"/>
    <cellStyle name="Normal 41 2" xfId="8283" xr:uid="{14F1A27F-E86E-4B5A-A16E-6C79BE5D1960}"/>
    <cellStyle name="Normal 42" xfId="7275" xr:uid="{CF5BC834-B0F1-4186-B242-F1EC790C048A}"/>
    <cellStyle name="Normal 42 2" xfId="8284" xr:uid="{6DB6DB44-E269-4887-9A4B-F72A1126A501}"/>
    <cellStyle name="Normal 43" xfId="7276" xr:uid="{26B69604-EB8D-4462-8E5E-9C8188DDB9FE}"/>
    <cellStyle name="Normal 43 2" xfId="8285" xr:uid="{0EEC26A2-FC85-4170-816A-DC8471BC0AC9}"/>
    <cellStyle name="Normal 44" xfId="7277" xr:uid="{C6251A10-8FDA-44E2-B5FA-4EC18CE9B49B}"/>
    <cellStyle name="Normal 44 2" xfId="8286" xr:uid="{2902C5A9-FBE3-490F-9DB7-8F81A5B97F61}"/>
    <cellStyle name="Normal 45" xfId="7278" xr:uid="{4840542B-C0DD-4B63-B990-76B188277A69}"/>
    <cellStyle name="Normal 45 2" xfId="8287" xr:uid="{862167C0-156C-486E-878E-2843AFC5C9FF}"/>
    <cellStyle name="Normal 46" xfId="7279" xr:uid="{E18D1A75-67DB-4A60-B81B-29665E0CCC18}"/>
    <cellStyle name="Normal 46 2" xfId="8288" xr:uid="{C089777A-4150-4EBB-A48F-1D0001F09DBC}"/>
    <cellStyle name="Normal 47" xfId="7918" xr:uid="{FBF96E8F-C2D7-4D94-BC47-6D10DD583D6A}"/>
    <cellStyle name="Normal 47 2" xfId="8289" xr:uid="{4779EC7E-6ACD-4E28-9BA7-989E028EBA75}"/>
    <cellStyle name="Normal 48" xfId="7919" xr:uid="{0BAC11F8-6399-459B-84B2-C11FEDCF3981}"/>
    <cellStyle name="Normal 49" xfId="30" xr:uid="{804B0C14-54C5-481F-8D22-263F64AEBDD6}"/>
    <cellStyle name="Normal 5" xfId="22" xr:uid="{00000000-0005-0000-0000-000013000000}"/>
    <cellStyle name="Normal 5 2" xfId="7281" xr:uid="{CE777E07-B3B0-4D52-95EA-76DF76677F1B}"/>
    <cellStyle name="Normal 5 2 2" xfId="7282" xr:uid="{E5232A61-C3DB-4373-B18F-D8835552F156}"/>
    <cellStyle name="Normal 5 3" xfId="7283" xr:uid="{3368D0D9-858D-4B59-A7C7-C547E63C3A6A}"/>
    <cellStyle name="Normal 5 3 2" xfId="7284" xr:uid="{A8E0B36A-CA7D-4EAC-A121-6827834953FD}"/>
    <cellStyle name="Normal 5 4" xfId="7285" xr:uid="{C2651A23-AABC-45B7-86D5-3721D32C7C96}"/>
    <cellStyle name="Normal 5 5" xfId="7286" xr:uid="{3D4810D2-05F9-4B05-AB3B-B1D133A75D24}"/>
    <cellStyle name="Normal 5 6" xfId="7280" xr:uid="{40BEBCF4-47FF-44A2-9EAA-29FD61840EB9}"/>
    <cellStyle name="Normal 5_Copy of UK_Datafile_2012_H2" xfId="7287" xr:uid="{DC6EF503-0699-4E9E-A653-DFED0950F566}"/>
    <cellStyle name="Normal 50" xfId="8171" xr:uid="{2F1A90EA-7499-4324-A942-2A9A2D2DCF28}"/>
    <cellStyle name="Normal 51" xfId="8411" xr:uid="{8A6BD65F-58EA-462B-A45F-290A905EF068}"/>
    <cellStyle name="Normal 52" xfId="8420" xr:uid="{26B06C5C-8F74-4C55-8ECB-D3484579E33D}"/>
    <cellStyle name="Normal 53" xfId="8422" xr:uid="{D20A8433-5D8A-403F-B685-A48291B6C112}"/>
    <cellStyle name="Normal 57" xfId="7" xr:uid="{00000000-0005-0000-0000-000014000000}"/>
    <cellStyle name="Normal 58" xfId="14" xr:uid="{00000000-0005-0000-0000-000015000000}"/>
    <cellStyle name="Normal 6" xfId="23" xr:uid="{00000000-0005-0000-0000-000016000000}"/>
    <cellStyle name="Normal 6 2" xfId="7289" xr:uid="{943889A3-FEE5-4EAE-A1FC-4129F0481452}"/>
    <cellStyle name="Normal 6 2 2" xfId="7290" xr:uid="{82F7A799-F703-4C32-8F6A-4D2929464BEF}"/>
    <cellStyle name="Normal 6 3" xfId="7291" xr:uid="{7A9271A5-4AE1-4D41-ADC1-3A51946046A4}"/>
    <cellStyle name="Normal 6 3 2" xfId="7292" xr:uid="{A72E3187-ED5E-4BD2-85FF-DA101515DF4B}"/>
    <cellStyle name="Normal 6 4" xfId="7293" xr:uid="{7909A280-8EC1-4F11-86FB-3E2979E02429}"/>
    <cellStyle name="Normal 6 5" xfId="7294" xr:uid="{DE9B9DD8-C6D5-4B91-86E7-8B6B65410C39}"/>
    <cellStyle name="Normal 6 6" xfId="7295" xr:uid="{6BCF8174-0B72-4FB6-81B8-BB175F5B803F}"/>
    <cellStyle name="Normal 6 7" xfId="8290" xr:uid="{8796A8A7-C32C-4BCE-9498-9FB9EC77FDE7}"/>
    <cellStyle name="Normal 6 8" xfId="7288" xr:uid="{E8200CA9-3F51-4621-800E-8EE98B7E9A9E}"/>
    <cellStyle name="Normal 6_Pan_Europe_Datafile_2012_H2" xfId="7296" xr:uid="{ECF9F384-9304-4DB3-ABC6-E59F49D56E9D}"/>
    <cellStyle name="Normal 67" xfId="27" xr:uid="{56009ED6-45A6-451C-9A99-89BF105805F9}"/>
    <cellStyle name="Normal 7" xfId="24" xr:uid="{00000000-0005-0000-0000-000017000000}"/>
    <cellStyle name="Normal 7 2" xfId="7298" xr:uid="{6D7C2F8C-A0FC-4CB3-9C5D-789AE20D1795}"/>
    <cellStyle name="Normal 7 2 2" xfId="7299" xr:uid="{57AA51E2-A7D8-432B-A530-CFC596996421}"/>
    <cellStyle name="Normal 7 3" xfId="7300" xr:uid="{4870EDB5-5158-4227-9909-8B2FA1FF5D06}"/>
    <cellStyle name="Normal 7 3 2" xfId="7301" xr:uid="{4228F4E4-F462-464B-A951-847B99295458}"/>
    <cellStyle name="Normal 7 4" xfId="7302" xr:uid="{B2514FA5-7C48-4D81-BB73-054A9D9A6F70}"/>
    <cellStyle name="Normal 7 5" xfId="7303" xr:uid="{AC2EAE88-111D-425A-B09E-1805472BA0C5}"/>
    <cellStyle name="Normal 7 6" xfId="8291" xr:uid="{7041CE4E-F5DD-4A09-8FB8-00A08CC8444D}"/>
    <cellStyle name="Normal 7 7" xfId="7297" xr:uid="{603C5246-3C84-4509-ABEC-1A67830511B7}"/>
    <cellStyle name="Normal 7_Pan_Europe_Datafile_2012_H2" xfId="7304" xr:uid="{FFFCF775-E034-4C07-A06F-60957F72AD4F}"/>
    <cellStyle name="Normal 8" xfId="25" xr:uid="{6E17B2AC-C724-424E-A406-147A7444674E}"/>
    <cellStyle name="Normal 8 2" xfId="7306" xr:uid="{8B6AB341-1EEF-420E-930D-F26AB72C48A3}"/>
    <cellStyle name="Normal 8 2 2" xfId="7307" xr:uid="{C9BE6C4B-9DFF-415D-9BD4-1C1C53F7CA09}"/>
    <cellStyle name="Normal 8 3" xfId="7308" xr:uid="{D626C0DD-6A42-45F2-9003-4B989634CDBA}"/>
    <cellStyle name="Normal 8 3 2" xfId="7309" xr:uid="{DE703078-B439-4C32-8995-FCE239729F41}"/>
    <cellStyle name="Normal 8 4" xfId="7310" xr:uid="{38B3971F-E6D1-4AC9-8EFE-635D0B6A2DCB}"/>
    <cellStyle name="Normal 8 5" xfId="7311" xr:uid="{1267E5BA-4540-4743-9D78-D192455DE67D}"/>
    <cellStyle name="Normal 8 6" xfId="8292" xr:uid="{6B59C3FB-F970-461C-9025-801545550DB2}"/>
    <cellStyle name="Normal 8 7" xfId="7305" xr:uid="{B1C5A023-5320-4EE0-A2D0-472E8BECBB44}"/>
    <cellStyle name="Normal 8_Pan_Europe_Datafile_2012_H2" xfId="7312" xr:uid="{FD936210-CF3B-4B59-86E6-22B9C928D17C}"/>
    <cellStyle name="Normal 9" xfId="7313" xr:uid="{DD44F130-ECB3-45A1-B6D3-6518DDCAC006}"/>
    <cellStyle name="Normal 9 2" xfId="7314" xr:uid="{02868E79-2EB5-4FB4-B5FD-3C2BC2355315}"/>
    <cellStyle name="Normal 9 2 2" xfId="7315" xr:uid="{40481F79-3E0E-46CA-836D-77BCF97CF4E9}"/>
    <cellStyle name="Normal 9 3" xfId="7316" xr:uid="{99D3EEC5-D82C-44E4-9890-490175E7D14C}"/>
    <cellStyle name="Normal 9 3 2" xfId="7317" xr:uid="{59D958CB-8F19-4E8D-AC04-A567A7F5BD1B}"/>
    <cellStyle name="Normal 9 4" xfId="8293" xr:uid="{845ED07C-9C2F-4F26-A7C6-8C69AB65B476}"/>
    <cellStyle name="Normal 9_Pan_Europe_Datafile_2012_H2" xfId="7318" xr:uid="{460D8530-7D85-4816-B321-6F4724A9530D}"/>
    <cellStyle name="Normal GHG Numbers (0.00)" xfId="7319" xr:uid="{854A7A78-B0F9-4668-8C5D-33374A2F96CE}"/>
    <cellStyle name="Normal GHG Numbers (0.00) 2" xfId="7320" xr:uid="{444032D5-D9C4-43AA-AEFA-971E90DB3D8B}"/>
    <cellStyle name="Normal GHG Textfiels Bold" xfId="7321" xr:uid="{40BC9099-F6F3-4DC8-AEE5-C6C215F6FD4C}"/>
    <cellStyle name="Normal GHG Textfiels Bold 2" xfId="7322" xr:uid="{99291F63-3033-428B-A54F-B696846669AE}"/>
    <cellStyle name="Normal GHG Textfiels Bold 3" xfId="7323" xr:uid="{4CE750C9-0AAB-472E-97A4-5448C654FC16}"/>
    <cellStyle name="Normal GHG whole table" xfId="7324" xr:uid="{461E4039-9E11-42AA-9059-80C203091CC0}"/>
    <cellStyle name="Normal GHG whole table 2" xfId="7325" xr:uid="{E5A6A5AF-A3DE-465A-81CA-54ACD076381E}"/>
    <cellStyle name="Normal GHG whole table 2 2" xfId="7326" xr:uid="{8DAD9ECA-F75F-4E46-A96A-752B321A28E9}"/>
    <cellStyle name="Normal GHG whole table 2 2 2" xfId="7327" xr:uid="{45B8014F-5732-4CDC-B663-2D45765E1A4B}"/>
    <cellStyle name="Normal GHG whole table 2 3" xfId="7328" xr:uid="{40FA7EB4-2442-4A64-9C81-1135D4F8B45D}"/>
    <cellStyle name="Normal GHG whole table 2 4" xfId="7329" xr:uid="{9621A147-C665-4174-BDFC-95ACC3477AE3}"/>
    <cellStyle name="Normal GHG whole table 3" xfId="7330" xr:uid="{9CA3C68B-2C3C-4F90-9983-E81DB0419ACA}"/>
    <cellStyle name="Normal GHG whole table 3 2" xfId="7331" xr:uid="{34DBFEB2-CDE5-45D2-9808-2D5616EA8F0F}"/>
    <cellStyle name="Normal GHG whole table 4" xfId="7332" xr:uid="{2D7E8EC4-A5D2-4607-A8E0-B114CF0EA7EA}"/>
    <cellStyle name="Normal GHG whole table 5" xfId="7333" xr:uid="{3FC82FFD-B181-443F-9A78-F5130626EF12}"/>
    <cellStyle name="Normal GHG whole table_Calculations" xfId="7334" xr:uid="{C39FB254-3206-46E8-9A40-09AB727A3CB1}"/>
    <cellStyle name="Normal GHG-Shade" xfId="7335" xr:uid="{66D69A0D-190E-4304-9B96-364F8DC651D7}"/>
    <cellStyle name="Normal GHG-Shade 2" xfId="7336" xr:uid="{14FF3961-979E-487A-B163-B529F733F03A}"/>
    <cellStyle name="Normal GHG-Shade 3" xfId="7337" xr:uid="{53769148-A709-430F-8FDC-7803A43434EA}"/>
    <cellStyle name="Normale_impianti enel" xfId="7338" xr:uid="{A6806A2C-9C97-46ED-800A-827017D94A21}"/>
    <cellStyle name="Note 10" xfId="7339" xr:uid="{2E12953A-6933-4393-A426-AFDDE327BED7}"/>
    <cellStyle name="Note 100" xfId="7340" xr:uid="{2DBBE52D-B31E-4AB8-B76A-683A561959F9}"/>
    <cellStyle name="Note 101" xfId="7341" xr:uid="{C1DB6568-4EEF-4538-B048-71F986E843DF}"/>
    <cellStyle name="Note 102" xfId="7342" xr:uid="{9A2EEC3A-1445-4682-9EEA-0D926BDC90CC}"/>
    <cellStyle name="Note 103" xfId="7343" xr:uid="{D734117F-CA56-4F2A-A0A8-2D6E56FB78E3}"/>
    <cellStyle name="Note 104" xfId="7344" xr:uid="{BBA92457-0CDB-48F1-B552-DB2DF2E368C0}"/>
    <cellStyle name="Note 105" xfId="7345" xr:uid="{68F779F9-FF5F-402E-A3E3-39C0501C60CE}"/>
    <cellStyle name="Note 106" xfId="7346" xr:uid="{3D428C42-B877-4E07-A77C-0145B7842A8C}"/>
    <cellStyle name="Note 107" xfId="7347" xr:uid="{62599921-2C2D-489F-AA65-082CEE2E867D}"/>
    <cellStyle name="Note 108" xfId="7348" xr:uid="{1C26270A-3CAC-48A8-A76A-6BA133DBC78A}"/>
    <cellStyle name="Note 109" xfId="7349" xr:uid="{BE23FDB3-A5D5-46BD-80A8-AF62E9209FEB}"/>
    <cellStyle name="Note 11" xfId="7350" xr:uid="{1533C343-0BF1-42F3-A80E-FB40A51234B8}"/>
    <cellStyle name="Note 110" xfId="7351" xr:uid="{CC899E56-2B27-41CB-861A-0D699154C70E}"/>
    <cellStyle name="Note 111" xfId="7352" xr:uid="{AEBC571F-E269-4761-8464-FA4AB29090C2}"/>
    <cellStyle name="Note 112" xfId="7353" xr:uid="{CF5F33AF-EDE3-44D2-95E8-0B81B985E060}"/>
    <cellStyle name="Note 113" xfId="7354" xr:uid="{82C88825-8FB2-4639-8A77-E798FEFD685C}"/>
    <cellStyle name="Note 114" xfId="7355" xr:uid="{69294AAE-C10E-4D0D-9DEB-203FDD0FEFB0}"/>
    <cellStyle name="Note 115" xfId="7356" xr:uid="{81EBC977-1B83-41FF-A153-6989DF16B7E5}"/>
    <cellStyle name="Note 116" xfId="7357" xr:uid="{9B9DABB1-AEEE-4191-8973-34DACE793367}"/>
    <cellStyle name="Note 117" xfId="7358" xr:uid="{87D2830B-4EB9-4C88-99C7-A874E0AFBAB6}"/>
    <cellStyle name="Note 118" xfId="7359" xr:uid="{05977478-0F1C-451E-B2FF-048194B9CD82}"/>
    <cellStyle name="Note 119" xfId="7360" xr:uid="{2A919C44-2A93-4059-B01E-0EE506904E3B}"/>
    <cellStyle name="Note 12" xfId="7361" xr:uid="{68D14AE8-6FB7-486B-A12A-8D439CA8B328}"/>
    <cellStyle name="Note 120" xfId="7362" xr:uid="{BCA3783B-6430-47B1-A026-E534E3BB04C9}"/>
    <cellStyle name="Note 121" xfId="7363" xr:uid="{8A40F73D-BB5F-4853-A26A-49668ABC7727}"/>
    <cellStyle name="Note 122" xfId="7364" xr:uid="{DFAB2E40-70C0-49E4-81EC-6085891CD0BE}"/>
    <cellStyle name="Note 123" xfId="7365" xr:uid="{755E816D-6FAA-4093-A6A4-BEB84D8835EB}"/>
    <cellStyle name="Note 124" xfId="7366" xr:uid="{C38A7B81-57DF-47D0-9869-508ECDCA42B2}"/>
    <cellStyle name="Note 125" xfId="7367" xr:uid="{6392A096-7FB7-4B6F-B564-683E214E013C}"/>
    <cellStyle name="Note 126" xfId="7368" xr:uid="{830D72AC-57CF-46C0-8148-AAD3D776430D}"/>
    <cellStyle name="Note 127" xfId="7369" xr:uid="{832A1806-A124-4948-AB40-8B4D98E6E90C}"/>
    <cellStyle name="Note 128" xfId="7370" xr:uid="{42B401BA-50F1-4221-8DB4-032328796E72}"/>
    <cellStyle name="Note 129" xfId="7371" xr:uid="{A5FCF41C-2651-4FC8-877D-015FBCF81354}"/>
    <cellStyle name="Note 13" xfId="7372" xr:uid="{8BE93F64-FAE8-4F2F-86CE-E9CD735B92FB}"/>
    <cellStyle name="Note 130" xfId="7373" xr:uid="{64FC9213-B272-45AA-94CE-3D69A5DA64F2}"/>
    <cellStyle name="Note 131" xfId="7374" xr:uid="{CC347D8C-5CE2-486D-85B8-AD3BC237C3B7}"/>
    <cellStyle name="Note 132" xfId="7375" xr:uid="{E46869F8-8B87-4975-9292-B3E7A11C2316}"/>
    <cellStyle name="Note 133" xfId="7376" xr:uid="{11A3C568-38D6-4423-84AE-3217688B4A94}"/>
    <cellStyle name="Note 134" xfId="7377" xr:uid="{4D69215A-C5DE-4721-8736-138C0E720ABC}"/>
    <cellStyle name="Note 135" xfId="7378" xr:uid="{A28D2452-64E3-400B-A4F8-C38B09DCF8BD}"/>
    <cellStyle name="Note 136" xfId="7379" xr:uid="{1F07E989-405C-49E0-B389-529A128C1B5B}"/>
    <cellStyle name="Note 14" xfId="7380" xr:uid="{E199AC32-C2D4-441E-8B61-F2659BCA45D4}"/>
    <cellStyle name="Note 15" xfId="7381" xr:uid="{F7919865-B6CF-4AC4-B272-B924B7A93771}"/>
    <cellStyle name="Note 16" xfId="7382" xr:uid="{5ED52118-2509-4E52-BC7C-1BE475F5D025}"/>
    <cellStyle name="Note 17" xfId="7383" xr:uid="{AA5BC189-175A-44D5-BCF1-D172604C9CEA}"/>
    <cellStyle name="Note 18" xfId="7384" xr:uid="{44511184-A657-4323-BC80-3A459CA40F9B}"/>
    <cellStyle name="Note 19" xfId="7385" xr:uid="{845ED559-3704-49EE-8636-79447C56FFF4}"/>
    <cellStyle name="Note 2" xfId="7386" xr:uid="{0BEC4DE4-8D87-48BB-BB98-DCCF13C3F1B2}"/>
    <cellStyle name="Note 2 2" xfId="7387" xr:uid="{9917616A-E084-46AC-9879-DCF8354DE823}"/>
    <cellStyle name="Note 2 2 2" xfId="7388" xr:uid="{664C3A66-BC1B-42FC-8A15-44896C7CAD8F}"/>
    <cellStyle name="Note 2 2 3" xfId="7389" xr:uid="{B30D075B-6946-4B6E-BA63-441DB8797D8D}"/>
    <cellStyle name="Note 2 3" xfId="7390" xr:uid="{C62BEF16-5F85-4E54-99C7-856D7997527B}"/>
    <cellStyle name="Note 2 3 2" xfId="7391" xr:uid="{32102954-4D11-4AD2-A9E6-C1A5F8150D20}"/>
    <cellStyle name="Note 2 4" xfId="7392" xr:uid="{E0DFA306-7AA7-4341-9566-D30DBB9B3FFF}"/>
    <cellStyle name="Note 2 5" xfId="7393" xr:uid="{5372BAF1-E0E7-4387-A3A9-7691EC275A51}"/>
    <cellStyle name="Note 2 6" xfId="7394" xr:uid="{73758EE1-03C4-4610-BEAF-7AFC7D5DA80E}"/>
    <cellStyle name="Note 20" xfId="7395" xr:uid="{299FBB9F-BF75-465F-8C20-203A7FC86A5F}"/>
    <cellStyle name="Note 21" xfId="7396" xr:uid="{193F700E-FED8-4F48-A677-145AAB652A36}"/>
    <cellStyle name="Note 22" xfId="7397" xr:uid="{C999D045-95AB-48EE-A825-1D190B5FEF86}"/>
    <cellStyle name="Note 23" xfId="7398" xr:uid="{A75E1BFD-D388-4B05-A8D9-FCAF4EB3866D}"/>
    <cellStyle name="Note 24" xfId="7399" xr:uid="{03554BCB-02CF-4F39-8C35-A8FA1DB7407A}"/>
    <cellStyle name="Note 25" xfId="7400" xr:uid="{F0BFC28D-C799-45A0-B4F2-1CC72258678D}"/>
    <cellStyle name="Note 26" xfId="7401" xr:uid="{49F86EA4-3A80-4854-94D5-8CBA5E18CFBF}"/>
    <cellStyle name="Note 27" xfId="7402" xr:uid="{7DD383E4-1808-4877-A961-AC79A31D482E}"/>
    <cellStyle name="Note 28" xfId="7403" xr:uid="{B61E2CF0-18D8-4E44-BE77-7DCCA9DEBFD9}"/>
    <cellStyle name="Note 29" xfId="7404" xr:uid="{C98D68F8-4D75-456C-B836-9CFB7580D541}"/>
    <cellStyle name="Note 3" xfId="7405" xr:uid="{1DF5A4D2-30BA-43EC-A29A-F82C5813CBD1}"/>
    <cellStyle name="Note 3 2" xfId="7406" xr:uid="{0A04468B-4B16-4E95-ABAE-F751687E950C}"/>
    <cellStyle name="Note 3 2 2" xfId="7407" xr:uid="{8483241D-41AE-47E1-9ED4-E8F3DE894093}"/>
    <cellStyle name="Note 3 3" xfId="7408" xr:uid="{56AFBBD3-16F0-4FB3-8DED-DCC27D86D3D4}"/>
    <cellStyle name="Note 3 3 2" xfId="7409" xr:uid="{E27D2AD1-0928-4CD8-BAA5-73E81876A32B}"/>
    <cellStyle name="Note 3 4" xfId="7410" xr:uid="{6FFB503C-3019-4536-AD3B-5404E5005CDA}"/>
    <cellStyle name="Note 3 5" xfId="7411" xr:uid="{049FA2B9-37D2-4D3D-8557-C8032F16EAA7}"/>
    <cellStyle name="Note 30" xfId="7412" xr:uid="{C0FAF2C0-B543-4E30-B5FD-5240AC7EAA56}"/>
    <cellStyle name="Note 31" xfId="7413" xr:uid="{3886E085-CFB6-44A8-8C85-991BDE87938B}"/>
    <cellStyle name="Note 32" xfId="7414" xr:uid="{0403B947-7899-4F35-B4B5-5A8D50B7CB5A}"/>
    <cellStyle name="Note 33" xfId="7415" xr:uid="{B5890822-F36A-442B-8E69-73C823B0F007}"/>
    <cellStyle name="Note 34" xfId="7416" xr:uid="{DFC3C590-1662-444D-815E-670315C958B9}"/>
    <cellStyle name="Note 35" xfId="7417" xr:uid="{5AF54463-1951-4677-AD18-E8D0812B2B4C}"/>
    <cellStyle name="Note 36" xfId="7418" xr:uid="{08D9CB95-CCB5-4FA3-8A50-A3B8FD77DF91}"/>
    <cellStyle name="Note 37" xfId="7419" xr:uid="{8E8BDCB0-EE55-4BBE-A726-C3EB63BED2AF}"/>
    <cellStyle name="Note 38" xfId="7420" xr:uid="{F7991108-88FC-4E64-A54B-264DC8CE1020}"/>
    <cellStyle name="Note 39" xfId="7421" xr:uid="{A85CD36A-CDF4-4705-ADC0-BC840C5828BC}"/>
    <cellStyle name="Note 4" xfId="7422" xr:uid="{CD948EBA-883A-4214-AE50-732A5793B4D8}"/>
    <cellStyle name="Note 4 2" xfId="7423" xr:uid="{8464EF58-993F-4A18-99D5-8909F5F1816C}"/>
    <cellStyle name="Note 4 2 2" xfId="7424" xr:uid="{7357CBAE-7E7E-4533-A327-D1CD28766830}"/>
    <cellStyle name="Note 4 3" xfId="7425" xr:uid="{F5A2E139-E9C9-4BB7-ADB2-B1C9DB86CF0A}"/>
    <cellStyle name="Note 40" xfId="7426" xr:uid="{FD9488DC-A661-471D-A113-76451D4456F1}"/>
    <cellStyle name="Note 41" xfId="7427" xr:uid="{5FDB0751-93A7-43A9-B610-FBAAAFB95CDA}"/>
    <cellStyle name="Note 42" xfId="7428" xr:uid="{6765FE59-B3CE-4100-A360-E73205534027}"/>
    <cellStyle name="Note 43" xfId="7429" xr:uid="{1FF1EEF2-3789-4BFE-8469-7E76DB96EA38}"/>
    <cellStyle name="Note 44" xfId="7430" xr:uid="{F006C0DD-393F-42FE-A492-8AAD27418C08}"/>
    <cellStyle name="Note 45" xfId="7431" xr:uid="{602AD6BD-05EA-483F-B68A-50BE3F074FCF}"/>
    <cellStyle name="Note 46" xfId="7432" xr:uid="{E6A29AD3-678F-4C9A-A552-AC0B0B116B1E}"/>
    <cellStyle name="Note 47" xfId="7433" xr:uid="{0F3FB1AE-CE2B-499A-8921-94A59F7D214A}"/>
    <cellStyle name="Note 48" xfId="7434" xr:uid="{741E0F7B-E82C-4F8C-AECA-846B15CD77E8}"/>
    <cellStyle name="Note 49" xfId="7435" xr:uid="{A8D6A89C-40AB-4F77-9276-A21BE15CAECF}"/>
    <cellStyle name="Note 5" xfId="7436" xr:uid="{22918A33-340C-4597-B260-A1779E3AECA6}"/>
    <cellStyle name="Note 5 2" xfId="7437" xr:uid="{ADE64830-046E-463F-8D49-89F9A89C4DE9}"/>
    <cellStyle name="Note 50" xfId="7438" xr:uid="{5AC82786-8BCD-418F-B296-8A59E14F9807}"/>
    <cellStyle name="Note 51" xfId="7439" xr:uid="{D5BCD0EA-4C5E-4A6F-A14F-A174C69DF784}"/>
    <cellStyle name="Note 52" xfId="7440" xr:uid="{7BF8507C-A7F8-4C4B-BEEA-4B6EE6C21C65}"/>
    <cellStyle name="Note 53" xfId="7441" xr:uid="{5ACBF531-9BCA-4463-9928-69EAA1566A38}"/>
    <cellStyle name="Note 54" xfId="7442" xr:uid="{CB853B68-331A-4894-9248-6B590FA46A2A}"/>
    <cellStyle name="Note 55" xfId="7443" xr:uid="{48B72DCB-DD9B-4C6D-9EB8-BB07450BA784}"/>
    <cellStyle name="Note 56" xfId="7444" xr:uid="{69C2579C-E47E-40CB-B281-75D328365A66}"/>
    <cellStyle name="Note 57" xfId="7445" xr:uid="{6E882DDB-EEF2-4765-96DB-39462FE23B55}"/>
    <cellStyle name="Note 58" xfId="7446" xr:uid="{08ACE6D0-C099-4DFC-966C-299E74446DF1}"/>
    <cellStyle name="Note 59" xfId="7447" xr:uid="{E62B9291-6554-4742-90F8-78ED2ECFA411}"/>
    <cellStyle name="Note 6" xfId="7448" xr:uid="{EF95D1E2-EEBC-4198-A6A9-6FCBAE4AE07D}"/>
    <cellStyle name="Note 6 2" xfId="7449" xr:uid="{A3A46B88-5828-482F-A9DC-7A6A489F0D97}"/>
    <cellStyle name="Note 60" xfId="7450" xr:uid="{B5060551-070D-4944-BDEE-0FA23F380ADD}"/>
    <cellStyle name="Note 61" xfId="7451" xr:uid="{CF891766-ADF1-410C-AA30-83A5CAA7BED8}"/>
    <cellStyle name="Note 62" xfId="7452" xr:uid="{06D47423-85EE-459C-B610-8295D0BC1B07}"/>
    <cellStyle name="Note 63" xfId="7453" xr:uid="{0BD90D90-9E55-4879-BB2F-93E68D037DCF}"/>
    <cellStyle name="Note 64" xfId="7454" xr:uid="{71F77970-3090-4D9B-86B8-ED6D2525FA8E}"/>
    <cellStyle name="Note 65" xfId="7455" xr:uid="{BAF9B85F-7E33-4DC6-8FB3-20FE17664024}"/>
    <cellStyle name="Note 66" xfId="7456" xr:uid="{1F2F57D9-C10D-4EC9-93DB-C22F4CD7DB90}"/>
    <cellStyle name="Note 67" xfId="7457" xr:uid="{8B9FA7DF-FB11-481C-AF90-D1373045B2FC}"/>
    <cellStyle name="Note 68" xfId="7458" xr:uid="{23B1A2CE-5057-40EF-8658-9C4F8D964D4C}"/>
    <cellStyle name="Note 69" xfId="7459" xr:uid="{61CC43D8-7AC0-4EB3-A113-C8E7AE9851F3}"/>
    <cellStyle name="Note 7" xfId="7460" xr:uid="{ACA9DE45-69D5-4521-9E59-04D2AFD9DF6C}"/>
    <cellStyle name="Note 70" xfId="7461" xr:uid="{D7B14F0B-F243-4D7D-89BA-18C4F141BFF8}"/>
    <cellStyle name="Note 71" xfId="7462" xr:uid="{0A50C1FB-E363-44E6-905C-20C2FDA1E9F8}"/>
    <cellStyle name="Note 72" xfId="7463" xr:uid="{00ED5DD6-0E08-4FBA-873A-B1F0FF51308F}"/>
    <cellStyle name="Note 73" xfId="7464" xr:uid="{3734279B-E51C-458B-9DCA-1E91C6A9A4FE}"/>
    <cellStyle name="Note 74" xfId="7465" xr:uid="{E1F3E38B-BF37-469F-9051-6F790085F1A3}"/>
    <cellStyle name="Note 75" xfId="7466" xr:uid="{9A5F48FF-D4BF-46B8-939B-5C786820CA8D}"/>
    <cellStyle name="Note 76" xfId="7467" xr:uid="{83E6926A-B446-4639-97A4-93679F61B390}"/>
    <cellStyle name="Note 77" xfId="7468" xr:uid="{404A1AFD-4FB2-4C21-B3B7-E9A76442E31E}"/>
    <cellStyle name="Note 78" xfId="7469" xr:uid="{CF843A1E-5DC0-402E-BD08-3854446E712A}"/>
    <cellStyle name="Note 79" xfId="7470" xr:uid="{59D276BB-F6ED-44D7-83D2-817331291A29}"/>
    <cellStyle name="Note 8" xfId="7471" xr:uid="{625D2833-DB9F-4D9B-8F5D-8DEAB2488BDE}"/>
    <cellStyle name="Note 80" xfId="7472" xr:uid="{55268290-C427-4463-A13A-9580BBA98A30}"/>
    <cellStyle name="Note 81" xfId="7473" xr:uid="{72DCFA2D-6532-4544-B252-BCFDC52DBD4C}"/>
    <cellStyle name="Note 82" xfId="7474" xr:uid="{99A9A96C-F2A3-4162-A5FB-5BD8EA2CA302}"/>
    <cellStyle name="Note 83" xfId="7475" xr:uid="{2991ED87-02B4-4DF3-853F-A23B228F51A6}"/>
    <cellStyle name="Note 84" xfId="7476" xr:uid="{FBC717B9-9ACC-417A-94D8-AFDE71913F50}"/>
    <cellStyle name="Note 85" xfId="7477" xr:uid="{2C9755BA-66DD-48CD-8F71-ECCC9799F820}"/>
    <cellStyle name="Note 86" xfId="7478" xr:uid="{7A44D9FA-38E9-4CE2-BF13-9F3F3ADA5A8B}"/>
    <cellStyle name="Note 87" xfId="7479" xr:uid="{373D429A-D6FF-42F6-B55D-6496A152E974}"/>
    <cellStyle name="Note 88" xfId="7480" xr:uid="{96E8F734-3185-4E5E-A086-22FD0C9C283E}"/>
    <cellStyle name="Note 89" xfId="7481" xr:uid="{229932C9-7B8F-4F1A-B157-2E075DDF7FAC}"/>
    <cellStyle name="Note 9" xfId="7482" xr:uid="{4F7D1C0B-B58E-46AE-A7BD-B86742E48FAD}"/>
    <cellStyle name="Note 90" xfId="7483" xr:uid="{93AF2D53-1FD5-4114-A347-D4C1428626AD}"/>
    <cellStyle name="Note 91" xfId="7484" xr:uid="{44A1BBF9-EC37-4684-85D3-B0EBDE01328F}"/>
    <cellStyle name="Note 92" xfId="7485" xr:uid="{24E08E1A-5A0F-4195-A524-432BACA517F9}"/>
    <cellStyle name="Note 93" xfId="7486" xr:uid="{22B67ABB-D7E8-44D1-B4BB-C21F4AE41D8A}"/>
    <cellStyle name="Note 94" xfId="7487" xr:uid="{E376AF85-1051-487D-84D9-0BF8E137487B}"/>
    <cellStyle name="Note 95" xfId="7488" xr:uid="{016ADB28-81BD-4FED-8275-558D82108408}"/>
    <cellStyle name="Note 96" xfId="7489" xr:uid="{718ACE65-1B09-4021-8EB5-1CE4291E4CE9}"/>
    <cellStyle name="Note 97" xfId="7490" xr:uid="{A00C75A6-8ABC-475B-B931-BF60D5198E8F}"/>
    <cellStyle name="Note 98" xfId="7491" xr:uid="{65EB1977-5FB8-4125-92B4-27F8A02D6456}"/>
    <cellStyle name="Note 99" xfId="7492" xr:uid="{13D64599-6D2B-49BF-ABD8-7EB212B0B6C8}"/>
    <cellStyle name="Notes" xfId="7493" xr:uid="{1487B49F-D7DB-441D-A8B2-0B348676D1AF}"/>
    <cellStyle name="Notes 2" xfId="7494" xr:uid="{BBABD1B7-AA8F-4107-92D3-F349B2DA6790}"/>
    <cellStyle name="Notes 2 2" xfId="7495" xr:uid="{5582F585-2072-40CC-9713-D826181AF725}"/>
    <cellStyle name="Number [0.0]" xfId="7496" xr:uid="{DD461B12-521A-417C-9D2C-F28E66877725}"/>
    <cellStyle name="Number [0.00]" xfId="7497" xr:uid="{FC74A8DF-C28F-4F5C-929A-C699F28CF5C1}"/>
    <cellStyle name="Number [0]" xfId="7498" xr:uid="{6E2F54D9-4643-4B9D-A0C3-E6CC78A3C1E0}"/>
    <cellStyle name="Output 2" xfId="7499" xr:uid="{2426D132-832B-4E96-A927-AFB94FC5A529}"/>
    <cellStyle name="Output 2 2" xfId="7500" xr:uid="{4948EBD7-F26F-4254-B9E3-CEB0BB58954F}"/>
    <cellStyle name="Output 2 2 2" xfId="7501" xr:uid="{96DA231A-A4BE-4CE8-88DE-D6DE68DA5A42}"/>
    <cellStyle name="Output 2 3" xfId="7502" xr:uid="{993B76AD-5F57-48BB-AF3E-5F476E0524B2}"/>
    <cellStyle name="Output 2 3 2" xfId="7503" xr:uid="{710E5C2E-1F31-42BA-A785-A68CBFB2CD79}"/>
    <cellStyle name="Output 2 4" xfId="7504" xr:uid="{70C57A4B-B2E2-4F56-B2E4-3DD22E682917}"/>
    <cellStyle name="Output 3" xfId="7505" xr:uid="{44AF73F4-5508-43FF-A438-A6292AEB7456}"/>
    <cellStyle name="Output 3 2" xfId="7506" xr:uid="{0D3F74C7-FA2B-48D5-9135-8E792D531548}"/>
    <cellStyle name="Output 3 2 2" xfId="7507" xr:uid="{AA7E0FB8-941B-40DC-9EB5-2D8194654999}"/>
    <cellStyle name="Output 3 3" xfId="7508" xr:uid="{603EE199-EE5B-4296-AD08-60EF6915C83D}"/>
    <cellStyle name="Output 3 3 2" xfId="7509" xr:uid="{60335781-EC51-4563-92F1-021EB4D1ECFF}"/>
    <cellStyle name="Output 3 4" xfId="7510" xr:uid="{03035A20-58E3-41E3-A134-DFBD9554838E}"/>
    <cellStyle name="Output 4" xfId="7511" xr:uid="{502C84E0-D214-459C-B509-6D2BB1CED527}"/>
    <cellStyle name="Output 4 2" xfId="7512" xr:uid="{0043EB17-55F0-4A6E-8F70-B9C60C4B74A4}"/>
    <cellStyle name="Output 4 2 2" xfId="7513" xr:uid="{705010A4-1ECD-4AB5-BA82-78BA9ACC0487}"/>
    <cellStyle name="Output 5" xfId="7514" xr:uid="{56B51EB1-43C8-4CC5-AB29-6683DCAF1523}"/>
    <cellStyle name="Output 5 2" xfId="7515" xr:uid="{859EB766-E170-4194-B466-C38E8895698B}"/>
    <cellStyle name="Output 6" xfId="7516" xr:uid="{721AB742-509A-439E-92F3-5D2F429F8982}"/>
    <cellStyle name="Output 6 2" xfId="7517" xr:uid="{FDE6AA18-6BC5-4FA3-BD97-4914069B41DB}"/>
    <cellStyle name="Output 7" xfId="7518" xr:uid="{32A9C3E1-C63F-418C-81E6-79518F7574DE}"/>
    <cellStyle name="Output Amounts" xfId="8294" xr:uid="{E5305A0D-A493-4F45-AFD6-F96C928A7522}"/>
    <cellStyle name="Output Column Headings" xfId="8295" xr:uid="{0F21DBCE-2B97-4F1E-983A-C01B67F42794}"/>
    <cellStyle name="Output Line Items" xfId="8296" xr:uid="{BD590CFA-61AB-4395-854E-F860FD56C0D9}"/>
    <cellStyle name="Output Report Heading" xfId="8297" xr:uid="{1900BCD5-407B-4745-8797-FE80C62C68CF}"/>
    <cellStyle name="Output Report Title" xfId="8298" xr:uid="{7E0B6B86-2847-4AA0-BFC4-4238FEC9458A}"/>
    <cellStyle name="OutputLbl_RP" xfId="7519" xr:uid="{0835BFF3-B369-46E8-8AB7-4355105474E2}"/>
    <cellStyle name="P" xfId="8299" xr:uid="{73CD248B-F0A3-43C6-B81F-CE551CF72452}"/>
    <cellStyle name="P 2" xfId="8300" xr:uid="{4E6EA3DF-D620-4702-BFA1-3689E308D4EE}"/>
    <cellStyle name="Percent" xfId="21" builtinId="5"/>
    <cellStyle name="Percent [0.0]" xfId="7520" xr:uid="{2CDF3695-AC62-470B-9C1A-C863312B540F}"/>
    <cellStyle name="Percent [0.0] 2" xfId="7521" xr:uid="{78542A23-F68C-482D-9E0C-43D0723CB7C9}"/>
    <cellStyle name="Percent [0.00]" xfId="7522" xr:uid="{7039206F-4CAD-407D-A012-B55152B32570}"/>
    <cellStyle name="Percent [0.00] 2" xfId="7523" xr:uid="{7D6BFF73-21EC-48E6-88C8-A29E973E4C0F}"/>
    <cellStyle name="Percent [2]" xfId="8301" xr:uid="{9E773C04-CFF9-4E53-A647-CFD3E11AA1EC}"/>
    <cellStyle name="Percent 10" xfId="7524" xr:uid="{5DC0D511-9F11-4AC6-835A-B7EEC2153440}"/>
    <cellStyle name="Percent 10 2" xfId="7525" xr:uid="{84FABEEE-07FF-404C-B28A-0AA8F419209B}"/>
    <cellStyle name="Percent 11" xfId="7526" xr:uid="{677CDD41-CDE7-4F44-B7B7-70CED35DBB4F}"/>
    <cellStyle name="Percent 12" xfId="7527" xr:uid="{B9D9BC52-9AF0-4926-987E-BCACC658C890}"/>
    <cellStyle name="Percent 12 2" xfId="7528" xr:uid="{3AB90324-EC40-44BB-BCBE-90225FADA417}"/>
    <cellStyle name="Percent 13" xfId="7529" xr:uid="{1480F7D3-AAAF-4441-9B8E-8EF029A2B71D}"/>
    <cellStyle name="Percent 14" xfId="7530" xr:uid="{31B72956-00F2-4A18-94B8-D3D1E858D96A}"/>
    <cellStyle name="Percent 15" xfId="7531" xr:uid="{0B953668-B4B4-45C8-989F-AB9D85DDF12F}"/>
    <cellStyle name="Percent 15 2" xfId="7532" xr:uid="{1BD56FAA-B2A0-4651-A8BC-37548FB78D91}"/>
    <cellStyle name="Percent 16" xfId="7533" xr:uid="{B8689535-69A9-4139-B054-E810E7D8D3D5}"/>
    <cellStyle name="Percent 16 2" xfId="7534" xr:uid="{C79EAE9C-B382-4033-9395-BBFE7217A0D0}"/>
    <cellStyle name="Percent 17" xfId="7535" xr:uid="{9143EEAC-A22F-4072-976E-27EE2B20916F}"/>
    <cellStyle name="Percent 17 2" xfId="7536" xr:uid="{284DC1A8-11A6-44AF-8B38-7E9CBEE4C59B}"/>
    <cellStyle name="Percent 18" xfId="7537" xr:uid="{D0B7CCA1-C1B0-4E61-8CD6-37F4E3C99AA7}"/>
    <cellStyle name="Percent 18 2" xfId="7538" xr:uid="{B627F8AE-3F86-49CC-A63D-2B1DE5895E82}"/>
    <cellStyle name="Percent 19" xfId="7539" xr:uid="{E5FE8DDF-377F-48C7-9B65-C2FAF50814CA}"/>
    <cellStyle name="Percent 2" xfId="36" xr:uid="{FA7CB266-69B3-4586-99FC-AE8F89DFA308}"/>
    <cellStyle name="Percent 2 2" xfId="33" xr:uid="{81A4DF21-1176-4484-AE08-779E35559633}"/>
    <cellStyle name="Percent 2 2 2" xfId="7540" xr:uid="{0D18B7E2-6A9D-47DE-9071-31328156ECEB}"/>
    <cellStyle name="Percent 2 2 2 2" xfId="7541" xr:uid="{03D10216-0D7B-4437-9B45-0C7B14D446BF}"/>
    <cellStyle name="Percent 2 2 3" xfId="7542" xr:uid="{049204D0-B3E4-4781-BFB3-57493CBAB9F4}"/>
    <cellStyle name="Percent 2 2 4" xfId="7920" xr:uid="{1F3354F8-B311-4991-89E0-815EF2E638A0}"/>
    <cellStyle name="Percent 2 3" xfId="7543" xr:uid="{D0E6ADE1-3CD4-4BBB-A680-C4884F462372}"/>
    <cellStyle name="Percent 2 3 2" xfId="7544" xr:uid="{7A7D1D3E-BD3B-49FF-9ED2-CA947E750561}"/>
    <cellStyle name="Percent 2 3 3" xfId="7921" xr:uid="{A945D8B0-A395-4760-AAD5-5C001A782492}"/>
    <cellStyle name="Percent 2 4" xfId="7545" xr:uid="{FFAFAFBB-E5CB-4ECC-82CA-F59B3292924F}"/>
    <cellStyle name="Percent 2 4 2" xfId="7546" xr:uid="{C716B8EC-302C-49CA-950F-BE6BA519663E}"/>
    <cellStyle name="Percent 2 5" xfId="7547" xr:uid="{A6019322-F1D2-4BD5-8DA0-6A5533CBE88F}"/>
    <cellStyle name="Percent 2 6" xfId="7922" xr:uid="{D337DF8E-3034-4119-9CB8-AA6C5C6EBBB0}"/>
    <cellStyle name="Percent 2_Pan_Europe_Datafile_2012_H2" xfId="7548" xr:uid="{CAEB9682-E503-4CEC-A9ED-87615F6DA6CB}"/>
    <cellStyle name="Percent 20" xfId="7549" xr:uid="{72D6E04D-4EA8-4173-8181-1DDFFB1C0ED5}"/>
    <cellStyle name="Percent 21" xfId="7550" xr:uid="{C4FFC3B9-C48A-4E73-8574-9BD42D1ACC4C}"/>
    <cellStyle name="Percent 22" xfId="7551" xr:uid="{4595F211-4157-4DC6-A664-8A00FDADE425}"/>
    <cellStyle name="Percent 23" xfId="7552" xr:uid="{585B2395-6902-43EA-885A-3F296E546CC8}"/>
    <cellStyle name="Percent 24" xfId="7553" xr:uid="{D78BCD55-02FE-4925-86E8-60906DA66AB3}"/>
    <cellStyle name="Percent 25" xfId="7554" xr:uid="{E6A2A460-CF2F-4DBF-A9B9-F845FFB1B5DC}"/>
    <cellStyle name="Percent 26" xfId="7555" xr:uid="{5AEBB467-4EBB-4DF6-9387-71E8A997A762}"/>
    <cellStyle name="Percent 27" xfId="7556" xr:uid="{057A534A-21E1-4B5B-82A7-846674A5A8E7}"/>
    <cellStyle name="Percent 28" xfId="7557" xr:uid="{417AFB31-F9CC-4560-8774-7AB3C6B0A6B9}"/>
    <cellStyle name="Percent 29" xfId="7558" xr:uid="{93AFE0EE-1785-4646-BE45-F42085D84C05}"/>
    <cellStyle name="Percent 3" xfId="7559" xr:uid="{711D1646-74EE-4D3C-A56E-4B787D9E9E29}"/>
    <cellStyle name="Percent 3 2" xfId="7560" xr:uid="{614F6DD5-3176-4CF7-B336-D16596A44908}"/>
    <cellStyle name="Percent 3 2 2" xfId="7561" xr:uid="{3764007C-D9AA-4F7E-B67D-A370966D568B}"/>
    <cellStyle name="Percent 3 3" xfId="7562" xr:uid="{26F7F459-05F9-42CC-A862-017E2A455254}"/>
    <cellStyle name="Percent 3 4" xfId="7563" xr:uid="{6B4D61CF-ABAC-489A-9602-A91DA7674C1C}"/>
    <cellStyle name="Percent 30" xfId="7564" xr:uid="{A4FD6ABC-DA71-4C83-A62C-972C89526B94}"/>
    <cellStyle name="Percent 31" xfId="7565" xr:uid="{0C628228-5A03-4E34-83A3-7B72DC3348AF}"/>
    <cellStyle name="Percent 32" xfId="7566" xr:uid="{3902293F-FFC0-4390-9F86-6804D28AB92E}"/>
    <cellStyle name="Percent 33" xfId="7567" xr:uid="{2FB24D09-8F05-44E3-82E4-8F0E31BCC271}"/>
    <cellStyle name="Percent 34" xfId="7568" xr:uid="{7C1BF011-5346-44A5-9948-1E02FBF50389}"/>
    <cellStyle name="Percent 35" xfId="7569" xr:uid="{CE54C430-E1F7-46C0-A98C-673D6B551BBE}"/>
    <cellStyle name="Percent 36" xfId="7570" xr:uid="{AD790397-9082-4396-8C46-6985EECAD2CB}"/>
    <cellStyle name="Percent 37" xfId="7571" xr:uid="{7C407D9A-297D-41B5-A1DE-06B402CCC9B4}"/>
    <cellStyle name="Percent 38" xfId="7572" xr:uid="{185DA33B-5145-4A80-AC24-027C121C0084}"/>
    <cellStyle name="Percent 39" xfId="8419" xr:uid="{F3F1CDC8-D36F-45DC-B7C6-1D69771CB3DE}"/>
    <cellStyle name="Percent 4" xfId="7573" xr:uid="{F7EA28F1-E86F-4BD1-92AC-F44EB1E3060E}"/>
    <cellStyle name="Percent 4 2" xfId="7574" xr:uid="{1C58CED5-41CA-4241-9717-2F4BA00986E4}"/>
    <cellStyle name="Percent 4 2 2" xfId="7575" xr:uid="{AA969C12-4436-44D9-A26A-44262EF25C34}"/>
    <cellStyle name="Percent 4 2 3" xfId="8302" xr:uid="{0A42ED39-24C6-4D81-956F-0B63E6715B4D}"/>
    <cellStyle name="Percent 4 3" xfId="7576" xr:uid="{5DE237EC-1FD1-4CFD-8AFB-AE2B16B50895}"/>
    <cellStyle name="Percent 4 3 2" xfId="7577" xr:uid="{01CAD55C-F345-48F5-8316-83B3194C7D95}"/>
    <cellStyle name="Percent 4 3 3" xfId="7578" xr:uid="{4DAE67B7-88D6-49BA-ADF8-484610E28919}"/>
    <cellStyle name="Percent 4 4" xfId="7579" xr:uid="{38954538-E19D-41A6-B2CB-901AD71C8DBF}"/>
    <cellStyle name="Percent 40" xfId="8421" xr:uid="{AFD91B27-D999-4D5B-BB0A-A0CE7A617B90}"/>
    <cellStyle name="Percent 41" xfId="8410" xr:uid="{A495E80D-C60E-440F-9942-747BA4B54C51}"/>
    <cellStyle name="Percent 5" xfId="7580" xr:uid="{5324DC5E-3AF0-4717-9813-4F9134205947}"/>
    <cellStyle name="Percent 5 2" xfId="7581" xr:uid="{3C26C10C-E7E1-4B97-B099-A328CD919F2D}"/>
    <cellStyle name="Percent 5 2 2" xfId="7582" xr:uid="{B2AC2958-E46A-4348-A6DB-5DD626C74498}"/>
    <cellStyle name="Percent 6" xfId="7583" xr:uid="{1A18310E-76BE-4CEB-BC1D-F39C2A013113}"/>
    <cellStyle name="Percent 6 2" xfId="7584" xr:uid="{4B022900-07B8-4A96-8438-790A39858F20}"/>
    <cellStyle name="Percent 6 2 2" xfId="7585" xr:uid="{1DC2D6BB-1E73-4BED-A162-003B8AFBCF66}"/>
    <cellStyle name="Percent 6 3" xfId="7586" xr:uid="{453B7361-1B8D-448A-A6B0-E491A2265801}"/>
    <cellStyle name="Percent 6 3 2" xfId="7587" xr:uid="{BD36BE9D-FBC2-4F78-809A-6E5221E1B435}"/>
    <cellStyle name="Percent 6 3 3" xfId="7588" xr:uid="{9FABBA08-C88A-4D1E-A887-EFCEA80FCDF2}"/>
    <cellStyle name="Percent 6 4" xfId="7589" xr:uid="{FA23CF02-BA4C-4520-8283-B2E69B26A68C}"/>
    <cellStyle name="Percent 6 5" xfId="8303" xr:uid="{82E2981D-7F7F-4E57-85D1-B7AB58401851}"/>
    <cellStyle name="Percent 7" xfId="7590" xr:uid="{B106AC2E-32B4-4A38-A504-8567DAFFCF2C}"/>
    <cellStyle name="Percent 7 2" xfId="7591" xr:uid="{995DCC51-1EB9-4C16-BBEB-2B0B9E4962D1}"/>
    <cellStyle name="Percent 7 3" xfId="8304" xr:uid="{BFE0A5ED-3ACE-4118-822D-E98429E7B56C}"/>
    <cellStyle name="Percent 8" xfId="7592" xr:uid="{8397FB6B-9CE5-423E-8F13-85219CAAE63A}"/>
    <cellStyle name="Percent 8 2" xfId="7593" xr:uid="{F8C8E3B2-5436-4130-8036-3A0659F69E61}"/>
    <cellStyle name="Percent 9" xfId="7594" xr:uid="{9AE50092-1CCE-499B-9C5E-909E43239ADB}"/>
    <cellStyle name="Percent 9 2" xfId="7595" xr:uid="{AEB6ED66-873F-4451-B56B-E1BA5818CCA1}"/>
    <cellStyle name="PriceHeading1" xfId="7596" xr:uid="{3C49F315-6AA9-4AC9-9008-B0FFA2378569}"/>
    <cellStyle name="PriceHeading1 2" xfId="7597" xr:uid="{98818D14-66B9-4D42-94CC-E0E0E1917E12}"/>
    <cellStyle name="PriceHeading1 2 2" xfId="7598" xr:uid="{50C8395F-FF57-4267-B7FF-68FF87C4BE83}"/>
    <cellStyle name="PriceHeading2" xfId="7599" xr:uid="{E5D2A3C5-8D6E-42AD-AA9B-5DA1E9BA0DD8}"/>
    <cellStyle name="PriceHeading2 2" xfId="7600" xr:uid="{26558DD5-9B18-4C0E-A262-15B80BB8A9C2}"/>
    <cellStyle name="PriceHeading2 2 2" xfId="7601" xr:uid="{2223A1C6-0060-42EF-9E67-C93C76FDA134}"/>
    <cellStyle name="PriceUnprotected" xfId="7602" xr:uid="{068500BD-2C1C-42F8-A1B8-A69543C91F1B}"/>
    <cellStyle name="PriceUnprotected 2" xfId="7603" xr:uid="{F83D1442-9EDA-413C-B816-79102EA34FEE}"/>
    <cellStyle name="PriceUnprotected 2 2" xfId="7604" xr:uid="{271837FF-7EC3-4BBE-943A-AB216CD8DB11}"/>
    <cellStyle name="PriceYear" xfId="7605" xr:uid="{566D7539-2464-4FE4-8714-C8D72F57EE9A}"/>
    <cellStyle name="PriceYear 2" xfId="7606" xr:uid="{22F47A72-F94E-4ED3-A323-46BDC1C7A9C3}"/>
    <cellStyle name="PriceYear 2 2" xfId="7607" xr:uid="{06D9E383-702D-42C5-9C16-EF8FD6D69CCF}"/>
    <cellStyle name="ProgramArea_RP" xfId="7608" xr:uid="{07B90436-5163-47D1-8B28-025785CF1463}"/>
    <cellStyle name="Protected" xfId="7609" xr:uid="{A3701A05-7594-4B20-B27B-BE049C0125C0}"/>
    <cellStyle name="Protected 2" xfId="7610" xr:uid="{790F6B70-823B-4290-BE12-531F5614F357}"/>
    <cellStyle name="Protected 2 2" xfId="7611" xr:uid="{7EBCE683-B268-4439-AF52-525EC70750BD}"/>
    <cellStyle name="ProtectedDates" xfId="7612" xr:uid="{5C912D27-FA48-4FFC-9DD0-2C71B87338FC}"/>
    <cellStyle name="ProtectedDates 2" xfId="7613" xr:uid="{DC1519D0-A55D-4074-AEF2-02B9FD045487}"/>
    <cellStyle name="ProtectedDates 2 2" xfId="7614" xr:uid="{D797FF50-5B78-46E4-9728-F455429B31D9}"/>
    <cellStyle name="Prozent_Imp02" xfId="7615" xr:uid="{4089BD5A-7DE0-4AF2-95CB-808EB8AFB370}"/>
    <cellStyle name="Refdb standard" xfId="7616" xr:uid="{94D16EE2-5BE5-4DE8-9A08-1375537C7983}"/>
    <cellStyle name="Refdb standard 2" xfId="7617" xr:uid="{1094C518-A9F7-4397-8EE2-C6FC04B839D1}"/>
    <cellStyle name="ReportData" xfId="8305" xr:uid="{4956BD38-F8BC-406C-B6E4-BDA2277B92E0}"/>
    <cellStyle name="ReportElements" xfId="8306" xr:uid="{09B427C3-5669-4EFE-A0EF-78C9F63D7B8C}"/>
    <cellStyle name="ReportHeader" xfId="8307" xr:uid="{B411E893-91B1-489F-A7F1-482C5E50ACE5}"/>
    <cellStyle name="Row_Heading_RP" xfId="7618" xr:uid="{886673EC-9EA0-4CDB-B7AE-B77B47A3E32C}"/>
    <cellStyle name="RowHeading" xfId="7619" xr:uid="{5A9CFB30-E245-419F-BBF9-A7792E053A5E}"/>
    <cellStyle name="RowHeading 2" xfId="7620" xr:uid="{46214A8B-F271-4898-A94C-0E5A11189831}"/>
    <cellStyle name="RowHeading 2 2" xfId="7621" xr:uid="{F972EE14-7012-4338-B1EF-3359C4AD65F3}"/>
    <cellStyle name="SAPBEXaggData" xfId="8308" xr:uid="{9C94A134-AA18-42BA-B0B4-32F5543D4DA7}"/>
    <cellStyle name="SAPBEXaggDataEmph" xfId="8309" xr:uid="{F49478A3-302E-4836-994C-3615F30891F8}"/>
    <cellStyle name="SAPBEXaggItem" xfId="8310" xr:uid="{7ABDA2FB-09DB-49CF-99C1-0530862A16AB}"/>
    <cellStyle name="SAPBEXaggItemX" xfId="8311" xr:uid="{B8F2C916-C8DF-4793-9A9F-1D29644692A6}"/>
    <cellStyle name="SAPBEXchaText" xfId="8312" xr:uid="{9CCA829D-F7F1-4909-873F-96C8AAA01F48}"/>
    <cellStyle name="SAPBEXexcBad7" xfId="8313" xr:uid="{753045F6-360B-436E-B566-7423BD8DF27F}"/>
    <cellStyle name="SAPBEXexcBad8" xfId="8314" xr:uid="{52E92C0A-0F9A-4589-87FF-2AE3A13355E1}"/>
    <cellStyle name="SAPBEXexcBad9" xfId="8315" xr:uid="{8F34B26A-6EDB-48BD-BC5B-2B44A05D3FC3}"/>
    <cellStyle name="SAPBEXexcCritical4" xfId="8316" xr:uid="{5A7C9A28-E4B7-4754-9ACC-4A1CB8A00996}"/>
    <cellStyle name="SAPBEXexcCritical5" xfId="8317" xr:uid="{50E411DF-7F26-4ADE-B095-055C35AB3BEC}"/>
    <cellStyle name="SAPBEXexcCritical6" xfId="8318" xr:uid="{A098576C-BF5B-4C08-89D6-0F5F188DECFD}"/>
    <cellStyle name="SAPBEXexcGood1" xfId="8319" xr:uid="{12602715-16CA-4649-A538-BCCD38A27B91}"/>
    <cellStyle name="SAPBEXexcGood2" xfId="8320" xr:uid="{DA71F752-5FF3-4CFE-842D-099235FC493A}"/>
    <cellStyle name="SAPBEXexcGood3" xfId="8321" xr:uid="{71494B28-B6E2-41F4-A327-2CEB3AC747AF}"/>
    <cellStyle name="SAPBEXfilterDrill" xfId="8322" xr:uid="{63528DF0-3596-4542-8A3C-9207E3FD3843}"/>
    <cellStyle name="SAPBEXfilterItem" xfId="8323" xr:uid="{F95341E2-6660-4537-9C57-6922E916C311}"/>
    <cellStyle name="SAPBEXfilterText" xfId="8324" xr:uid="{933AF183-CCE6-4A9A-8407-B7B23700713C}"/>
    <cellStyle name="SAPBEXformats" xfId="8325" xr:uid="{AB34136D-7770-4117-BC71-BC860227AE0D}"/>
    <cellStyle name="SAPBEXheaderItem" xfId="8326" xr:uid="{53D465EB-DD19-4C9A-8C8B-CAE2DFFAD408}"/>
    <cellStyle name="SAPBEXheaderText" xfId="8327" xr:uid="{C3BF5AA8-A64A-44DE-B6E7-02D6310A52D2}"/>
    <cellStyle name="SAPBEXHLevel0" xfId="8328" xr:uid="{A3D60670-357D-4F34-AE6C-151F05C52B43}"/>
    <cellStyle name="SAPBEXHLevel0X" xfId="8329" xr:uid="{5CB1A1CF-A859-40A6-8DB6-97FB1DD1F0D7}"/>
    <cellStyle name="SAPBEXHLevel1" xfId="8330" xr:uid="{F4B74630-B6D3-4A41-B5FF-6952EB1ED0D3}"/>
    <cellStyle name="SAPBEXHLevel1X" xfId="8331" xr:uid="{175A6C6F-1D89-4291-AE5E-F80F2B2FDA42}"/>
    <cellStyle name="SAPBEXHLevel2" xfId="8332" xr:uid="{7B995279-0BB4-48D4-ADE2-B988C1FD7956}"/>
    <cellStyle name="SAPBEXHLevel2X" xfId="8333" xr:uid="{E00562FF-7C1C-45EE-9553-F9172702A38B}"/>
    <cellStyle name="SAPBEXHLevel3" xfId="8334" xr:uid="{FE50DB34-A22B-48F9-ACB2-33F5DD588051}"/>
    <cellStyle name="SAPBEXHLevel3X" xfId="8335" xr:uid="{9E2602FA-3D5A-4271-B662-A183D98DCA19}"/>
    <cellStyle name="SAPBEXresData" xfId="8336" xr:uid="{F829E684-2479-4519-B266-2780E1CFC815}"/>
    <cellStyle name="SAPBEXresDataEmph" xfId="8337" xr:uid="{9BB316EB-DCCB-43A3-B456-6EDDB81DB12C}"/>
    <cellStyle name="SAPBEXresItem" xfId="8338" xr:uid="{69FDBEE4-9443-4204-B1D9-FCD14D30BC4D}"/>
    <cellStyle name="SAPBEXresItemX" xfId="8339" xr:uid="{C5E81E14-06BD-4815-92AA-FA88023ED07F}"/>
    <cellStyle name="SAPBEXstdData" xfId="8340" xr:uid="{ADD89D7C-FCF2-41D8-8946-B7BA8A826A6B}"/>
    <cellStyle name="SAPBEXstdDataEmph" xfId="8341" xr:uid="{46ABD876-E127-4E26-8E62-309FC6955E92}"/>
    <cellStyle name="SAPBEXstdItem" xfId="8342" xr:uid="{863C3D85-00FA-44B4-B6B0-5F087F787BC7}"/>
    <cellStyle name="SAPBEXstdItemX" xfId="8343" xr:uid="{31A73652-E7A0-4F69-9FF9-218B5CE1AF9B}"/>
    <cellStyle name="SAPBEXtitle" xfId="8344" xr:uid="{C16540E1-2ADE-4EB8-A640-6FAC4E905AAE}"/>
    <cellStyle name="SAPBEXundefined" xfId="8345" xr:uid="{FFC09738-2151-4F1D-9035-C1679A6CD852}"/>
    <cellStyle name="SDMX_protected" xfId="7622" xr:uid="{A5C8CB74-8428-4604-B525-20729F5DD672}"/>
    <cellStyle name="Section" xfId="7623" xr:uid="{B486A7E8-0929-470C-98CE-4C108FD74B17}"/>
    <cellStyle name="Section 1" xfId="7624" xr:uid="{1590E8B2-C76F-4AE1-B6A9-B4334D579BBC}"/>
    <cellStyle name="Section 1 2" xfId="7625" xr:uid="{7E627987-157E-4579-9B08-B09DD7933EFC}"/>
    <cellStyle name="Section 1 2 2" xfId="7626" xr:uid="{9D892FFA-2F93-4B9D-87DD-979170A8C921}"/>
    <cellStyle name="Section 1 2 3" xfId="7627" xr:uid="{2EBBE38C-149D-47FC-8A39-1D641D9BBD96}"/>
    <cellStyle name="Section 1 3" xfId="7628" xr:uid="{ECEEE1C5-B6CC-47EC-9524-1065CFD8B32A}"/>
    <cellStyle name="Section 1 3 2" xfId="7629" xr:uid="{2D0AA607-BFDF-4C7C-8AD6-6A8E081770F8}"/>
    <cellStyle name="Section 1 4" xfId="7630" xr:uid="{1EB7C415-67BD-426E-85E4-C71EE35162F1}"/>
    <cellStyle name="Section 1 4 2" xfId="7631" xr:uid="{B5D90EF2-5456-49D4-8E6C-ED8965CB4293}"/>
    <cellStyle name="Section 1 5" xfId="7632" xr:uid="{03E4F271-381C-48F3-8589-4D7E1748AC92}"/>
    <cellStyle name="Section 1 5 2" xfId="7633" xr:uid="{F55B01FD-879D-47A9-AF2B-72AB8F781FD0}"/>
    <cellStyle name="Section 1 6" xfId="7634" xr:uid="{C0687679-2154-46EA-A8C0-3F3C827541DE}"/>
    <cellStyle name="Section 1 7" xfId="7635" xr:uid="{76A4348F-BCE7-41AE-97C7-CF1DFEED42AF}"/>
    <cellStyle name="Section 1_1" xfId="7636" xr:uid="{864FF146-E38C-4F34-8E4E-1E9233EBD288}"/>
    <cellStyle name="Section 2" xfId="7637" xr:uid="{AB819147-1DE6-4231-9D93-89117A706CC5}"/>
    <cellStyle name="Section 2 2" xfId="7638" xr:uid="{41F83F09-0212-4427-9678-AEA2BAC79A98}"/>
    <cellStyle name="Section 2 2 2" xfId="7639" xr:uid="{732CF57D-8D23-4C9A-AA1B-30001493B427}"/>
    <cellStyle name="Section 2 2 3" xfId="7640" xr:uid="{44DC804D-C5F3-4BA7-A299-C5DD3A9ADC64}"/>
    <cellStyle name="Section 2 3" xfId="7641" xr:uid="{10E42018-2B03-4D9F-8808-7ED9CB2D9362}"/>
    <cellStyle name="Section 2 3 2" xfId="7642" xr:uid="{FAC5FE08-3773-4E74-96ED-1D9FCF992F4D}"/>
    <cellStyle name="Section 2 4" xfId="7643" xr:uid="{9EB98E9C-BAD4-485B-B20F-DA99EEDE923A}"/>
    <cellStyle name="Section 2 4 2" xfId="7644" xr:uid="{5D1284C7-B7DE-45D8-8D1D-24FF27817C43}"/>
    <cellStyle name="Section 2 5" xfId="7645" xr:uid="{3E71794E-663C-4308-BCEF-856036E90176}"/>
    <cellStyle name="Section 2 5 2" xfId="7646" xr:uid="{844574D6-A1B0-4B78-8CFE-DFCF88A432EA}"/>
    <cellStyle name="Section 2 6" xfId="7647" xr:uid="{F6086761-1383-4731-9795-AAB9435EA3CD}"/>
    <cellStyle name="Section 2 7" xfId="7648" xr:uid="{21E1F611-E258-4C61-A216-44B7FC98FA0A}"/>
    <cellStyle name="Section 2_1" xfId="7649" xr:uid="{187E4A96-7884-4F8C-A922-3F681ABD85ED}"/>
    <cellStyle name="Shade_R_border" xfId="7650" xr:uid="{FFF1BE5C-DF0B-4E38-8CE1-C29EEF82E83D}"/>
    <cellStyle name="Standard" xfId="7651" xr:uid="{7D0EC0A7-BFCE-4921-BC9A-5E56CEA55CEE}"/>
    <cellStyle name="Standard 2" xfId="7652" xr:uid="{66CB7178-7771-446D-A93C-40A010F5A687}"/>
    <cellStyle name="Standard 2 2" xfId="7653" xr:uid="{427ED0AA-2B6D-4395-AFFF-76FE88030217}"/>
    <cellStyle name="Standard_data_tables_JG" xfId="7654" xr:uid="{0620FB3A-707C-46D2-B1CC-3EA3A7410C13}"/>
    <cellStyle name="Style 1" xfId="7655" xr:uid="{32A94B97-61DB-4A66-843E-CEC0C4AC78DB}"/>
    <cellStyle name="Style 1 2" xfId="7656" xr:uid="{60275E60-B95F-4244-95D6-587F1F1EEF71}"/>
    <cellStyle name="Style 1 2 2" xfId="7657" xr:uid="{52D76F85-6B2F-4EAF-B2D4-F2E0EAB6B43C}"/>
    <cellStyle name="Style 1 2 2 2" xfId="7658" xr:uid="{B765E26B-565B-4993-9952-C476D197E0CB}"/>
    <cellStyle name="Style 1 3" xfId="7659" xr:uid="{AACD6346-95C5-4107-A32F-8A5E8806EA53}"/>
    <cellStyle name="Style 1 3 2" xfId="7660" xr:uid="{19B9EF39-1AA9-4E99-B4C3-FF5F9F1CBBEF}"/>
    <cellStyle name="Style 1 3 2 2" xfId="7661" xr:uid="{CA8076D9-DB93-47F9-B7A4-C455F23A334C}"/>
    <cellStyle name="Style 1 3 3" xfId="7662" xr:uid="{6D2C56CF-C82F-4861-ADDB-EA35507CC744}"/>
    <cellStyle name="Style 1 3 3 2" xfId="7663" xr:uid="{C7A21F47-7193-4E2F-823A-DE6102705209}"/>
    <cellStyle name="Style 1 3 3 3" xfId="7664" xr:uid="{7081FD15-E688-4276-8112-1F2BE5450BB5}"/>
    <cellStyle name="Style 1 3 4" xfId="7665" xr:uid="{A768A7B5-4F8F-41CC-9924-F65E33EBB379}"/>
    <cellStyle name="Style 1 4" xfId="7666" xr:uid="{E58F02E3-0039-4C46-9F93-F4FDF3D33B18}"/>
    <cellStyle name="Style 1 4 2" xfId="7667" xr:uid="{F42A3220-16B4-4A9F-9E11-5B86EF252F84}"/>
    <cellStyle name="Style 1 4 3" xfId="7668" xr:uid="{87551820-82C7-42F9-8A51-57D58C917010}"/>
    <cellStyle name="Style 27" xfId="7669" xr:uid="{B665BD8C-3A8F-49C0-B964-44ED1A5099CD}"/>
    <cellStyle name="Style 27 2" xfId="7670" xr:uid="{9F3DC001-F9A3-44B4-B379-BAFCF2223720}"/>
    <cellStyle name="Style 27 2 2" xfId="7671" xr:uid="{50F02E7F-0023-4F38-9D43-52640E9B34ED}"/>
    <cellStyle name="Style 27 2 2 2" xfId="7672" xr:uid="{2320BEFB-E7D9-40C1-B12A-1319B45D3177}"/>
    <cellStyle name="Style 27 3" xfId="7673" xr:uid="{5F42E154-CE5A-46A9-A842-822A093D7CB9}"/>
    <cellStyle name="Style 27 3 2" xfId="7674" xr:uid="{8D589AF6-7785-4828-922F-918FE449A03E}"/>
    <cellStyle name="Style 27 3 2 2" xfId="7675" xr:uid="{BE684BF3-5C5D-4737-A166-5B45C415D70B}"/>
    <cellStyle name="Style 27 3 3" xfId="7676" xr:uid="{4E4A52BA-9227-4377-A8EE-3DEB9B653FF5}"/>
    <cellStyle name="Style 27 3 3 2" xfId="7677" xr:uid="{B4DA38C7-46BE-4040-8719-AA7608E7120B}"/>
    <cellStyle name="Style 27 3 3 3" xfId="7678" xr:uid="{5FE761BE-FC53-4CF6-A87D-619D17EAB297}"/>
    <cellStyle name="Style 27 3 4" xfId="7679" xr:uid="{D0BF767B-2329-4A7E-AF7A-592C820FD6C5}"/>
    <cellStyle name="Style 27 4" xfId="7680" xr:uid="{7D764AA6-BB23-48E6-83AA-663229E12D85}"/>
    <cellStyle name="Style 27 4 2" xfId="7681" xr:uid="{401818E5-7260-44E9-9E08-B85EAE705699}"/>
    <cellStyle name="Style 27 4 3" xfId="7682" xr:uid="{331FF6B1-324C-48DD-A750-ECD63023006F}"/>
    <cellStyle name="Style 27_Gas Flow Dynamics" xfId="7683" xr:uid="{3E28989F-94DB-4C8D-939C-CFE74CAB4C15}"/>
    <cellStyle name="Style 69" xfId="7684" xr:uid="{F85233F6-6E50-41B5-982A-F5DDAAFFB689}"/>
    <cellStyle name="Style 69 2" xfId="7685" xr:uid="{470C6545-1F46-417F-8CF6-E0139974F2C2}"/>
    <cellStyle name="Style D" xfId="7686" xr:uid="{AE5ECF6F-B372-4B98-BF6D-1C19955D7AFC}"/>
    <cellStyle name="Style D 2" xfId="7687" xr:uid="{A8B9551C-AE65-430E-A2F9-957118DF3EBE}"/>
    <cellStyle name="Style D 2 2" xfId="7688" xr:uid="{7D653D5B-0423-4C84-9F50-A963FE25DC39}"/>
    <cellStyle name="Style D green" xfId="7689" xr:uid="{31DA7BBA-C8DA-4976-8CAF-CB3B0735F350}"/>
    <cellStyle name="Style D green 2" xfId="7690" xr:uid="{13774F76-590E-48A9-AEFD-8DDEFE49CA0A}"/>
    <cellStyle name="Style D green 2 2" xfId="7691" xr:uid="{CA264A36-8B6F-4CFC-A9DF-C0E83D67FE04}"/>
    <cellStyle name="Style D_Base Data" xfId="7692" xr:uid="{54595D2F-D06B-45F5-A584-3A9395F32311}"/>
    <cellStyle name="Style E" xfId="7693" xr:uid="{E24091B6-B23C-4D46-B5C0-3FB77A67A233}"/>
    <cellStyle name="Style E 2" xfId="7694" xr:uid="{DAD402F5-47EB-4239-BAB6-8B97DA367082}"/>
    <cellStyle name="Style E 2 2" xfId="7695" xr:uid="{30D8BF2B-93C1-453E-B93C-524501AB632B}"/>
    <cellStyle name="Style E green" xfId="7696" xr:uid="{B4D52682-816F-4438-B43E-2C0744539276}"/>
    <cellStyle name="Style E green 2" xfId="7697" xr:uid="{2429E1D9-17B3-430A-91B7-189F71850CA3}"/>
    <cellStyle name="Style E green 2 2" xfId="7698" xr:uid="{A3FC428C-E474-4BB9-87E4-51F911145253}"/>
    <cellStyle name="Style E_Base Data" xfId="7699" xr:uid="{1AF7CE6C-090E-429B-AC4D-0237860B607F}"/>
    <cellStyle name="Style1" xfId="8346" xr:uid="{CD8FA0C0-99F3-42B2-8C83-3BB95584E1CE}"/>
    <cellStyle name="STYLE1 - Style1" xfId="7700" xr:uid="{C72C448A-87D6-4CAB-A32D-65AEE3B6CAF5}"/>
    <cellStyle name="STYLE1 - Style1 2" xfId="7701" xr:uid="{A7B193F3-E140-4FE9-9AC1-9CD72C75A767}"/>
    <cellStyle name="STYLE1 - Style1 2 2" xfId="7702" xr:uid="{2E1C48E4-F338-4CC7-98A7-4F83C19EB11D}"/>
    <cellStyle name="Style2" xfId="8347" xr:uid="{DDDB2A37-84A9-44BB-91E0-0040DF239F07}"/>
    <cellStyle name="STYLE2 - Style2" xfId="7703" xr:uid="{FD179AC7-987C-470E-A358-E99B865FAC4D}"/>
    <cellStyle name="STYLE2 - Style2 2" xfId="7704" xr:uid="{0954FC88-8B47-4936-A4F1-7FC811495F08}"/>
    <cellStyle name="STYLE2 - Style2 2 2" xfId="7705" xr:uid="{16A1C524-D959-4278-84C1-E3C8E0A36E96}"/>
    <cellStyle name="Style3" xfId="8348" xr:uid="{721CFE42-B547-4156-A02C-7E83416E2595}"/>
    <cellStyle name="STYLE3 - Style3" xfId="7706" xr:uid="{E3BBE1C8-A034-4B57-A7B7-B98010147C04}"/>
    <cellStyle name="STYLE3 - Style3 2" xfId="7707" xr:uid="{CEA1A7E1-8866-4B90-A612-85B94813ADE9}"/>
    <cellStyle name="STYLE3 - Style3 2 2" xfId="7708" xr:uid="{584F8ACE-ECB3-4E7C-9F23-FA119A8A8814}"/>
    <cellStyle name="Style4" xfId="8349" xr:uid="{C60C29B6-FB90-42CD-9185-53A496CC6691}"/>
    <cellStyle name="STYLE4 - Style4" xfId="7709" xr:uid="{7D3854D2-26AF-44CE-8C86-19708CA56050}"/>
    <cellStyle name="STYLE4 - Style4 2" xfId="7710" xr:uid="{432EAF6B-0895-4B3E-B455-FC7BEC4C4AF5}"/>
    <cellStyle name="STYLE4 - Style4 2 2" xfId="7711" xr:uid="{522D07BE-CA2B-41F3-86A1-538FF7C175F5}"/>
    <cellStyle name="Style5" xfId="8350" xr:uid="{C62BEEEF-902D-4AE9-B831-F981E8926CC1}"/>
    <cellStyle name="Style6" xfId="8351" xr:uid="{D431B6A2-ED85-4A99-B384-F7B327F3382B}"/>
    <cellStyle name="Sub_Title" xfId="7712" xr:uid="{383030BF-94DD-4B5F-A854-E115583DBF8D}"/>
    <cellStyle name="SubHeading" xfId="7713" xr:uid="{64BD6F46-247B-49AA-8C50-8E9B585FFFAE}"/>
    <cellStyle name="SubHeading 2" xfId="7714" xr:uid="{A3045949-B684-4D2E-8060-50C477B2BBB3}"/>
    <cellStyle name="SubHeading 2 2" xfId="7715" xr:uid="{0ED5E4A4-6F78-474D-8A02-EE86350D27CA}"/>
    <cellStyle name="SubSection" xfId="7716" xr:uid="{F5986C4D-ABE1-456D-8CA6-07388A566D19}"/>
    <cellStyle name="SubSection 2" xfId="7717" xr:uid="{A402D222-9EE9-4398-89DE-9A4CD9EBD655}"/>
    <cellStyle name="SubSection 2 2" xfId="7718" xr:uid="{32E6673F-BE0E-47D6-9692-21F30C5159A6}"/>
    <cellStyle name="SubsidTitle" xfId="7719" xr:uid="{E369D670-1E44-4754-80BA-45B9EADEC3CF}"/>
    <cellStyle name="SubsidTitle 2" xfId="7720" xr:uid="{BB0FD630-D534-4021-B146-021A524C9196}"/>
    <cellStyle name="SubsidTitle 2 2" xfId="7721" xr:uid="{E3373BB0-07D3-4365-933D-AB4B6D5F37DC}"/>
    <cellStyle name="SubTotal" xfId="7722" xr:uid="{2F009ECA-B874-4EC5-9116-E40042265840}"/>
    <cellStyle name="SubTotal 2" xfId="7723" xr:uid="{C6CEA446-C64A-48A5-9E07-8D456EB0E33E}"/>
    <cellStyle name="SubTotal 2 2" xfId="7724" xr:uid="{7C36034C-A380-4A3D-B22E-98EE00617C07}"/>
    <cellStyle name="SubTotals" xfId="7725" xr:uid="{1553A00E-CA2E-4A7F-B881-F823C72CA33E}"/>
    <cellStyle name="SubTotals 2" xfId="7726" xr:uid="{EC7452E2-9B0D-439C-99CB-2A9C7D690D3B}"/>
    <cellStyle name="SubTotals 2 2" xfId="7727" xr:uid="{44854C2B-944C-4DE4-8A4B-715E73D72D8C}"/>
    <cellStyle name="Table Data" xfId="7728" xr:uid="{EF1D4806-551F-42D8-B32B-5AD325636D75}"/>
    <cellStyle name="Table Data 2" xfId="7729" xr:uid="{ED751C17-2654-4A8B-A1F3-C469FCA8258F}"/>
    <cellStyle name="Table Data 2 2" xfId="7730" xr:uid="{80430820-6C09-4B8A-A827-54ADD4C072C9}"/>
    <cellStyle name="Table Footer" xfId="7731" xr:uid="{28A8A759-E6C9-4360-926E-42DDF2322F27}"/>
    <cellStyle name="Table Footer 2" xfId="7732" xr:uid="{0B3D63CA-38CB-4708-8662-9201A8815531}"/>
    <cellStyle name="Table Footer 2 2" xfId="7733" xr:uid="{E8846A0A-275E-4FC1-8D37-223B20633122}"/>
    <cellStyle name="Table Footnote" xfId="8352" xr:uid="{0645CAFB-E859-4FE9-908A-B3BDDE1D8686}"/>
    <cellStyle name="Table Footnote 2" xfId="8353" xr:uid="{338634F9-D20C-4CC5-936C-2AEEA954953D}"/>
    <cellStyle name="Table Footnote 2 2" xfId="8354" xr:uid="{1FD07598-3E83-4629-9AF0-CEA2C107DA12}"/>
    <cellStyle name="Table Footnote_Table 5.6 sales of assets 23Feb2010" xfId="8355" xr:uid="{48302CAB-2037-4853-B5A7-B1B2BEB3A1E8}"/>
    <cellStyle name="Table Header" xfId="7734" xr:uid="{C0DFC564-5A94-4BFC-B0AF-0D8164685092}"/>
    <cellStyle name="Table Header 2" xfId="7735" xr:uid="{6D4BD3B4-BD06-4889-B9A7-A6D3BA67C6CA}"/>
    <cellStyle name="Table Header 2 2" xfId="7736" xr:uid="{E119D2DD-76D0-4703-BD42-D4D01DBA4EE8}"/>
    <cellStyle name="Table Header 2 2 2" xfId="8358" xr:uid="{F0478679-D4E5-4B5A-B749-2CAB955CCF8A}"/>
    <cellStyle name="Table Header 2 3" xfId="8357" xr:uid="{9DE59094-7985-4098-B02C-6E42BCF18742}"/>
    <cellStyle name="Table Header 3" xfId="8356" xr:uid="{439316B8-F499-4D7D-8E6A-A0B36C620FAE}"/>
    <cellStyle name="Table Header_Table 5.6 sales of assets 23Feb2010" xfId="8359" xr:uid="{27DF163B-5DBB-416E-B842-738CA183B7C8}"/>
    <cellStyle name="Table heading" xfId="7737" xr:uid="{7297F3E3-6C09-41B3-89F1-5AA605FB383C}"/>
    <cellStyle name="Table Heading 1" xfId="8360" xr:uid="{DD4E853C-FCFF-4E4A-9B6C-F53EEED97C2F}"/>
    <cellStyle name="Table Heading 1 2" xfId="8361" xr:uid="{35AA0F25-E2AA-4663-B80C-8AA62733097F}"/>
    <cellStyle name="Table Heading 1 2 2" xfId="8362" xr:uid="{0082171F-D012-4750-B5DC-D0909DF9D152}"/>
    <cellStyle name="Table Heading 1_Table 5.6 sales of assets 23Feb2010" xfId="8363" xr:uid="{43344DB8-D8F6-4887-AD16-97F58F3F09EC}"/>
    <cellStyle name="Table Heading 2" xfId="8364" xr:uid="{9958BEA5-0D2A-4DA9-B023-9F79D07F4A34}"/>
    <cellStyle name="Table Heading 2 2" xfId="8365" xr:uid="{CD645534-34BD-4159-BC18-14909B081BBC}"/>
    <cellStyle name="Table Heading 2_Table 5.6 sales of assets 23Feb2010" xfId="8366" xr:uid="{C1E418C8-4A1D-46C7-A2AD-59CFA9C7C158}"/>
    <cellStyle name="Table Headings Bold" xfId="7738" xr:uid="{CB14763E-8399-43D1-A0D2-F2744C79D672}"/>
    <cellStyle name="Table Headings Bold 2" xfId="7739" xr:uid="{FACFE204-50C6-46E4-9692-ECD7991602FB}"/>
    <cellStyle name="Table Headings Bold 2 2" xfId="7740" xr:uid="{06EC7CBE-294A-4A02-BF4A-656D99EE40AD}"/>
    <cellStyle name="Table Of Which" xfId="8367" xr:uid="{1224011F-8AB6-48A1-8C64-693EECFF6FE3}"/>
    <cellStyle name="Table Of Which 2" xfId="8368" xr:uid="{E3F74942-D260-4F37-A6A4-4034FC310047}"/>
    <cellStyle name="Table Of Which_Table 5.6 sales of assets 23Feb2010" xfId="8369" xr:uid="{54CD3F0E-6C92-41BB-9A32-1F514D700A00}"/>
    <cellStyle name="Table Row Billions" xfId="8370" xr:uid="{726264C2-B0B7-48CC-9621-BD2483DF7208}"/>
    <cellStyle name="Table Row Billions 2" xfId="8371" xr:uid="{30F87118-D1B8-4260-B50D-348D40ECAC4D}"/>
    <cellStyle name="Table Row Billions Check" xfId="8372" xr:uid="{7F2A6264-6DC6-41F6-9283-D9396D4790D2}"/>
    <cellStyle name="Table Row Billions Check 2" xfId="8373" xr:uid="{8A7B7B15-E75C-446B-9EB0-030DE881C637}"/>
    <cellStyle name="Table Row Billions Check 3" xfId="8374" xr:uid="{1A2BEC3B-9752-4C97-8C20-93C1A85E93CB}"/>
    <cellStyle name="Table Row Billions Check_asset sales" xfId="8375" xr:uid="{18E7A26D-EBA8-4EAE-94A2-7C9E0FBE0B62}"/>
    <cellStyle name="Table Row Billions_Table 5.6 sales of assets 23Feb2010" xfId="8376" xr:uid="{77D9B106-50C8-49DA-940B-84C64B3B0FF6}"/>
    <cellStyle name="Table Row Millions" xfId="8377" xr:uid="{FAE8C5B4-35C4-44D9-99DA-6E61969D5C6E}"/>
    <cellStyle name="Table Row Millions 2" xfId="8378" xr:uid="{890CB599-346E-4902-9A77-E3EB2D0ECA00}"/>
    <cellStyle name="Table Row Millions 2 2" xfId="8379" xr:uid="{B9827BB7-BAAD-4BEC-A7FF-C13A4360DC64}"/>
    <cellStyle name="Table Row Millions Check" xfId="8380" xr:uid="{72E59DE8-F4E9-4E16-847F-DF78697FFC17}"/>
    <cellStyle name="Table Row Millions Check 2" xfId="8381" xr:uid="{2DDC4DF6-F3EC-4073-99F5-BF180C1BD7B7}"/>
    <cellStyle name="Table Row Millions Check 3" xfId="8382" xr:uid="{2C25E07A-64D7-47EC-A45A-BA35242CAD74}"/>
    <cellStyle name="Table Row Millions Check 4" xfId="8383" xr:uid="{1604B6B5-C5D9-43C9-AB19-F6C869D570F0}"/>
    <cellStyle name="Table Row Millions Check_asset sales" xfId="8384" xr:uid="{B1791C8C-F5EF-427A-83C9-193B5D773042}"/>
    <cellStyle name="Table Row Millions_Table 5.6 sales of assets 23Feb2010" xfId="8385" xr:uid="{7E836BC9-4DCF-4BE5-877A-8551F362AFBE}"/>
    <cellStyle name="Table Row Percentage" xfId="8386" xr:uid="{EE937FA4-6D2B-4B0B-8ACD-DEBA946F06E7}"/>
    <cellStyle name="Table Row Percentage 2" xfId="8387" xr:uid="{F3A7E714-54B6-473F-9EE2-0FD607C63661}"/>
    <cellStyle name="Table Row Percentage Check" xfId="8388" xr:uid="{5059A86F-06B6-417F-8C30-3D0CF08D0652}"/>
    <cellStyle name="Table Row Percentage Check 2" xfId="8389" xr:uid="{FFC6A970-E903-4C21-BF7C-2E48F6413CFA}"/>
    <cellStyle name="Table Row Percentage Check 3" xfId="8390" xr:uid="{666EFCD4-5F92-4036-B500-61E3F7D524F0}"/>
    <cellStyle name="Table Row Percentage Check_asset sales" xfId="8391" xr:uid="{B8A08EF5-99A2-4FB2-9CA9-9B2BC3DD9C0D}"/>
    <cellStyle name="Table Row Percentage_Table 5.6 sales of assets 23Feb2010" xfId="8392" xr:uid="{A4219D56-3804-4D11-8521-A488846C4E20}"/>
    <cellStyle name="Table Total Billions" xfId="8393" xr:uid="{40FBE47E-315D-441B-B89C-D89E2255867F}"/>
    <cellStyle name="Table Total Billions 2" xfId="8394" xr:uid="{872786B9-88FD-437F-8FC4-BC254C99C698}"/>
    <cellStyle name="Table Total Billions_Table 5.6 sales of assets 23Feb2010" xfId="8395" xr:uid="{110B62E7-7717-4BE7-8C72-AA601EFE0385}"/>
    <cellStyle name="Table Total Millions" xfId="8396" xr:uid="{4A0DC7E7-ADF0-45C0-879A-539325922524}"/>
    <cellStyle name="Table Total Millions 2" xfId="8397" xr:uid="{F01DDB44-7D1A-472B-A92E-9342EA06C839}"/>
    <cellStyle name="Table Total Millions 2 2" xfId="8398" xr:uid="{9B173679-BBAB-416A-853F-0932BA062B48}"/>
    <cellStyle name="Table Total Millions_Table 5.6 sales of assets 23Feb2010" xfId="8399" xr:uid="{42D62BA6-46F2-45F2-93DD-443D879F79E3}"/>
    <cellStyle name="Table Total Percentage" xfId="8400" xr:uid="{A8229B4B-FE54-4939-AF25-4EC6B801F573}"/>
    <cellStyle name="Table Total Percentage 2" xfId="8401" xr:uid="{CFC08969-9704-4566-938B-210227FF0237}"/>
    <cellStyle name="Table Total Percentage_Table 5.6 sales of assets 23Feb2010" xfId="8402" xr:uid="{C3F69B13-7BBE-4C4C-9C56-2FD46600C626}"/>
    <cellStyle name="Table Units" xfId="8403" xr:uid="{80823D89-347D-4AD4-97EF-1AC2E42CD708}"/>
    <cellStyle name="Table Units 2" xfId="8404" xr:uid="{F4190FCA-B427-47A7-9995-EDD6476A22F7}"/>
    <cellStyle name="Table Units 2 2" xfId="8405" xr:uid="{16593CD3-6242-4150-B0A8-56106727DF6F}"/>
    <cellStyle name="Table Units_Table 5.6 sales of assets 23Feb2010" xfId="8406" xr:uid="{5DA9C0E5-CC9C-42B5-B37E-8E9B6B8F5ECD}"/>
    <cellStyle name="Table_HDR" xfId="7741" xr:uid="{D2C135BA-33D1-46E0-9AC6-E199374C284A}"/>
    <cellStyle name="TableCell" xfId="7742" xr:uid="{1BB41AFA-E945-4FC7-9D89-31F0CF8F6CFC}"/>
    <cellStyle name="TableCell 2" xfId="7743" xr:uid="{440029FB-8B27-49DB-8C18-321FEE3A5376}"/>
    <cellStyle name="TableCell 2 2" xfId="7744" xr:uid="{2E0F2EC8-FF24-484B-9A72-2F63AC95C223}"/>
    <cellStyle name="TableCell 2 2 2" xfId="7745" xr:uid="{3ADE647A-F29B-4932-93E0-0DF5274BDBE7}"/>
    <cellStyle name="TableCell 3" xfId="7746" xr:uid="{EEE210DF-7098-4B05-85DA-D485EB53439D}"/>
    <cellStyle name="TableCell 3 2" xfId="7747" xr:uid="{DF906708-A453-4C82-91D1-9EB75B531FFD}"/>
    <cellStyle name="TableCell 3 2 2" xfId="7748" xr:uid="{1C81C66E-80E9-475D-8668-9E63590B590B}"/>
    <cellStyle name="TableCell 3 3" xfId="7749" xr:uid="{382A423F-9E1F-4495-A4BE-0DCF50E08056}"/>
    <cellStyle name="TableCell 3 3 2" xfId="7750" xr:uid="{99286F97-8E9D-4722-9024-09348010D603}"/>
    <cellStyle name="TableCell 3 3 3" xfId="7751" xr:uid="{F4D6E13A-3C0C-45A1-BB86-D0078BEC0D39}"/>
    <cellStyle name="TableCell 3 4" xfId="7752" xr:uid="{29E66AF2-41A4-43D7-92C0-5B07B1B347A7}"/>
    <cellStyle name="TableCell 4" xfId="7753" xr:uid="{8FF5ED98-C71D-4CED-9509-751B624E6E17}"/>
    <cellStyle name="TableCell 4 2" xfId="7754" xr:uid="{712C8C45-EFDD-4837-A46A-9223645A2D27}"/>
    <cellStyle name="TableCell 4 3" xfId="7755" xr:uid="{3214F41D-0539-423C-BB5D-D2EF7B33459E}"/>
    <cellStyle name="TableCell_Gas Flow Dynamics" xfId="7756" xr:uid="{B1178BBB-01A8-4045-917F-94596815BA2B}"/>
    <cellStyle name="Text" xfId="7757" xr:uid="{BE0E1BDD-EB75-439C-A313-5EC7BC7922E8}"/>
    <cellStyle name="Times New Roman" xfId="8407" xr:uid="{B07EB820-E4C2-4E9B-B7A2-D0AE1578CECA}"/>
    <cellStyle name="Title 2" xfId="7758" xr:uid="{03DA84A8-2FBF-4A36-B023-D51B655A095D}"/>
    <cellStyle name="Title 2 2" xfId="7759" xr:uid="{B6D09B0A-422E-4D46-8AF8-FBF524D1B5BB}"/>
    <cellStyle name="Title 2 2 2" xfId="7760" xr:uid="{726DACFF-2489-42EA-8533-FEA047503943}"/>
    <cellStyle name="Title 2 3" xfId="7761" xr:uid="{B1C9A8D6-FEC6-468E-9F81-604E9B7FD4B6}"/>
    <cellStyle name="Title 2 3 2" xfId="7762" xr:uid="{71A69239-4B93-4985-8192-CA848A6847AA}"/>
    <cellStyle name="Title 2 4" xfId="7763" xr:uid="{031388BB-2551-4D7B-BE8D-F1CF6F048B0D}"/>
    <cellStyle name="Title 3" xfId="7764" xr:uid="{CD6A68BC-F87C-46DA-BF77-D1A92230CBFC}"/>
    <cellStyle name="Title 3 2" xfId="7765" xr:uid="{6D9D34CC-2B8B-454E-AE71-ADB28E11DDBA}"/>
    <cellStyle name="Title 3 2 2" xfId="7766" xr:uid="{F528BEB7-28E5-4184-8A91-E6194F8CF516}"/>
    <cellStyle name="Title 3 3" xfId="7767" xr:uid="{8C0908CC-6AE5-499C-91EF-DDCE165F11E3}"/>
    <cellStyle name="Title 3 3 2" xfId="7768" xr:uid="{F90FB8B1-5BFF-46E5-8DF3-4BDE60FC91A1}"/>
    <cellStyle name="Title 3 4" xfId="7769" xr:uid="{BCC11F59-625D-4365-AE22-F0FF0436D61B}"/>
    <cellStyle name="Title 3 5" xfId="8408" xr:uid="{EECFD755-579B-4513-9439-C824DA88E19C}"/>
    <cellStyle name="Title 4" xfId="7770" xr:uid="{DF65EEA2-8B12-4EC6-ACC4-6DC14928931D}"/>
    <cellStyle name="Title 4 2" xfId="7771" xr:uid="{72467CD9-CDF7-4B2F-802A-C20F86F6A36A}"/>
    <cellStyle name="Title 4 2 2" xfId="7772" xr:uid="{F3ADD538-D6BA-4BEE-BA78-C41BBFD9C9B9}"/>
    <cellStyle name="Title 4 3" xfId="8409" xr:uid="{724975F5-18F6-432D-9F0E-E4A5639B5C02}"/>
    <cellStyle name="Title 5" xfId="7773" xr:uid="{C5BFFEA3-1B46-4756-8881-0FC19E7309B6}"/>
    <cellStyle name="Title 5 2" xfId="7774" xr:uid="{BC18C8A8-B218-4CF0-9207-BE25B2FC824B}"/>
    <cellStyle name="Title 6" xfId="7775" xr:uid="{B3F1FECF-B5F2-4BB5-8740-E879FAB55EC0}"/>
    <cellStyle name="Title 6 2" xfId="7776" xr:uid="{3F8A1647-777B-4FE6-A3E7-517571350CAD}"/>
    <cellStyle name="Title 7" xfId="7777" xr:uid="{5CC2DB25-DA24-4EF5-B953-922E0405BF9B}"/>
    <cellStyle name="Titles" xfId="7778" xr:uid="{8F5F5C8D-9CB3-4DF8-8D3D-DB59B95ED51A}"/>
    <cellStyle name="Titles 2" xfId="7779" xr:uid="{9B5CC720-5CA8-44D5-B458-37A58F6961FB}"/>
    <cellStyle name="Titles 2 2" xfId="7780" xr:uid="{C3FFE1F6-8583-46EA-971D-0610F749DE44}"/>
    <cellStyle name="Total 2" xfId="7781" xr:uid="{A40C44AB-F894-4B58-B65F-A693AEF43DEB}"/>
    <cellStyle name="Total 2 2" xfId="7782" xr:uid="{E1E9596B-680D-4234-9CB9-E17E48872328}"/>
    <cellStyle name="Total 2 2 2" xfId="7783" xr:uid="{E596C1EB-116A-4918-8879-AD0D50831CA4}"/>
    <cellStyle name="Total 2 3" xfId="7784" xr:uid="{11ED7F2F-35A9-443A-BD9A-A41EF3BBA018}"/>
    <cellStyle name="Total 2 3 2" xfId="7785" xr:uid="{44E57D7E-FCEB-4949-A34D-4AFD6D7E3A54}"/>
    <cellStyle name="Total 2 4" xfId="7786" xr:uid="{B1754A3C-BE1B-4894-A209-D8B2D727602E}"/>
    <cellStyle name="Total 3" xfId="7787" xr:uid="{F7592411-79E1-41D1-ABF0-813F1ADBEA56}"/>
    <cellStyle name="Total 3 2" xfId="7788" xr:uid="{6C27E9E6-0205-4DC2-BBC1-E2A70AAE7D1D}"/>
    <cellStyle name="Total 3 2 2" xfId="7789" xr:uid="{093CAC3C-3697-41A6-B0D3-ED8613EAE5B9}"/>
    <cellStyle name="Total 3 3" xfId="7790" xr:uid="{A2B68C9B-2BEE-4427-AE25-589D99E0F344}"/>
    <cellStyle name="Total 3 3 2" xfId="7791" xr:uid="{0DAA5D62-D2AE-4BE2-BF9E-EE7F9ADA203C}"/>
    <cellStyle name="Total 3 4" xfId="7792" xr:uid="{78EA9FBE-17EC-405E-B16B-898D072F53AC}"/>
    <cellStyle name="Total 4" xfId="7793" xr:uid="{50B1D3B8-26B2-4A62-BA13-BC1C277BCBEE}"/>
    <cellStyle name="Total 4 2" xfId="7794" xr:uid="{1C6EDBAB-9ECD-45E3-BEDE-A51AACA909C2}"/>
    <cellStyle name="Total 4 2 2" xfId="7795" xr:uid="{1BEDD1A9-F010-4297-8BE8-C41A85161612}"/>
    <cellStyle name="Total 5" xfId="7796" xr:uid="{470ED9DF-FB59-44AC-AD90-35DB69FAB68F}"/>
    <cellStyle name="Total 5 2" xfId="7797" xr:uid="{004DC72B-FC30-420E-82A3-4B20D86F7336}"/>
    <cellStyle name="Total 6" xfId="7798" xr:uid="{EA356882-9FD2-4672-B1F8-03373111607E}"/>
    <cellStyle name="Total 6 2" xfId="7799" xr:uid="{35269540-62BA-4549-BBDF-EFA11A6FDDA7}"/>
    <cellStyle name="Total 7" xfId="7800" xr:uid="{872F93FF-F8A8-4594-BCAE-016393BEE654}"/>
    <cellStyle name="Total Line" xfId="7801" xr:uid="{AC1B2749-B784-4683-882C-9625BD9734DA}"/>
    <cellStyle name="Total Line 2" xfId="7802" xr:uid="{8EE8C3F9-78E6-4F59-98E9-6B5C44679D1D}"/>
    <cellStyle name="Total Line 2 2" xfId="7803" xr:uid="{92ACAFF9-95E6-48A7-A083-AB2CA6055346}"/>
    <cellStyle name="Totals" xfId="7804" xr:uid="{82357800-19CF-4A08-A349-7358E276E6E4}"/>
    <cellStyle name="Totals [0]" xfId="7805" xr:uid="{F0C3B5D1-17A6-45B4-B9BE-9C94764250AC}"/>
    <cellStyle name="Totals [0] 2" xfId="7806" xr:uid="{9CB2BD8B-B9C2-43F2-A307-BD3260B6F326}"/>
    <cellStyle name="Totals [0] 2 2" xfId="7807" xr:uid="{3C226E85-1BB5-4AC1-A6E0-B0D45E42F754}"/>
    <cellStyle name="Totals [2]" xfId="7808" xr:uid="{50DAD76E-7A89-4359-881D-82D4528D8ADD}"/>
    <cellStyle name="Totals [2] 2" xfId="7809" xr:uid="{F32145EE-B5DF-4AC4-B459-D306FFC39CD6}"/>
    <cellStyle name="Totals [2] 2 2" xfId="7810" xr:uid="{6EF2A928-E7B2-45E6-809A-EDD133831F27}"/>
    <cellStyle name="Totals 10" xfId="7811" xr:uid="{FA19FA0B-354E-4129-AE38-0C8A73DFEBAA}"/>
    <cellStyle name="Totals 11" xfId="7812" xr:uid="{B3B4F96E-8A01-454F-8F5E-CC7A61F70BEA}"/>
    <cellStyle name="Totals 12" xfId="7813" xr:uid="{301A5033-DE37-4DA0-B56F-CAEC500DE1E0}"/>
    <cellStyle name="Totals 13" xfId="7814" xr:uid="{82DF36D5-9AA7-48B0-8C64-19E602141CC9}"/>
    <cellStyle name="Totals 14" xfId="7815" xr:uid="{B98DAE16-53AE-4270-9116-9C5F0DCB119C}"/>
    <cellStyle name="Totals 15" xfId="7816" xr:uid="{6C4C5EE4-84E0-4C2B-BD1E-E36A9B9A12EF}"/>
    <cellStyle name="Totals 2" xfId="7817" xr:uid="{ED822CAC-1111-479D-AD42-A3614C4E7F9B}"/>
    <cellStyle name="Totals 2 2" xfId="7818" xr:uid="{4F2D2520-6A2E-43A7-89B3-423F60AF1008}"/>
    <cellStyle name="Totals 3" xfId="7819" xr:uid="{3DBDFAC3-11CA-4E27-91C2-147BF2A3284F}"/>
    <cellStyle name="Totals 4" xfId="7820" xr:uid="{E6C2D16F-8CE2-4303-AD52-53D5003E255A}"/>
    <cellStyle name="Totals 5" xfId="7821" xr:uid="{2FFEA996-101A-4ACF-9536-A97D45852FB0}"/>
    <cellStyle name="Totals 6" xfId="7822" xr:uid="{57128DA8-E004-4A88-91A2-C989226678A0}"/>
    <cellStyle name="Totals 7" xfId="7823" xr:uid="{8565B6D2-5462-40AC-8753-703D00A82846}"/>
    <cellStyle name="Totals 8" xfId="7824" xr:uid="{D892485D-766B-4F24-93BB-757DC723EEBA}"/>
    <cellStyle name="Totals 9" xfId="7825" xr:uid="{ED69C8E4-097F-4F02-AB9D-28A6C1AEEA21}"/>
    <cellStyle name="Totals_2002_11_18 Apache_Data" xfId="7826" xr:uid="{76ECC511-F49F-4572-A5A5-86027AD41C18}"/>
    <cellStyle name="Unprotected" xfId="7827" xr:uid="{2EC11991-B33F-419F-820B-B03A9C4DF5AD}"/>
    <cellStyle name="Unprotected 2" xfId="7828" xr:uid="{8485F421-8A22-46E5-8034-82723A2B4E70}"/>
    <cellStyle name="Unprotected 3" xfId="7829" xr:uid="{7FB416E6-4971-460B-877B-E1F20F5BEAD5}"/>
    <cellStyle name="UnProtectedCalc" xfId="7830" xr:uid="{A39F6D13-6123-4844-A4A2-D6DA17ACBD13}"/>
    <cellStyle name="UnProtectedCalc 2" xfId="7831" xr:uid="{15C964D3-4BF1-4800-8AA6-A93CAEE050C6}"/>
    <cellStyle name="UnProtectedCalc 2 2" xfId="7832" xr:uid="{D72D23A5-B852-454F-A11A-899EF8033E34}"/>
    <cellStyle name="User_Defined_A" xfId="7833" xr:uid="{0258434D-A05A-4298-A494-225DE4AFB493}"/>
    <cellStyle name="Währung [0]_Imp02" xfId="7834" xr:uid="{1E79E41C-988F-4D41-88DA-88243A6ACB77}"/>
    <cellStyle name="Währung_Imp02" xfId="7835" xr:uid="{3F4361E8-B158-4A5B-A798-2041E8DA1F5A}"/>
    <cellStyle name="Warning Text 2" xfId="7836" xr:uid="{61A59389-9F7B-45F5-A80F-E116CECA53B3}"/>
    <cellStyle name="Warning Text 2 2" xfId="7837" xr:uid="{3603A78D-2A12-4CD7-AF72-8B3800D6541B}"/>
    <cellStyle name="Warning Text 2 2 2" xfId="7838" xr:uid="{5DC0F86E-F026-41C1-8684-B571E2EB9280}"/>
    <cellStyle name="Warning Text 2 3" xfId="7839" xr:uid="{6B6559B8-0E5E-41AD-B710-D5611A21B7A1}"/>
    <cellStyle name="Warning Text 3" xfId="7840" xr:uid="{8C6FD9FA-E0F5-4C33-998C-25F12C39ADE2}"/>
    <cellStyle name="Warning Text 3 2" xfId="7841" xr:uid="{6C8E154B-8423-4B76-80F4-4A85FC66C15D}"/>
    <cellStyle name="Warning Text 3 2 2" xfId="7842" xr:uid="{B88C6D78-78E4-48B6-8EB7-7CB43C4427F6}"/>
    <cellStyle name="Warning Text 3 3" xfId="7843" xr:uid="{AB90134B-9B1F-4439-8E53-62289A4914BE}"/>
    <cellStyle name="Warning Text 4" xfId="7844" xr:uid="{C6221FC5-2525-4BC9-9345-A65685F9D61F}"/>
    <cellStyle name="Warning Text 4 2" xfId="7845" xr:uid="{4751034E-2A60-43AF-8AC0-DE323DF20992}"/>
    <cellStyle name="Warning Text 4 2 2" xfId="7846" xr:uid="{E9CBB6E8-9728-4032-AE55-B50076ECEDA9}"/>
    <cellStyle name="Warning Text 5" xfId="7847" xr:uid="{F557CD18-3251-4F07-8D71-E8ABE09BB290}"/>
    <cellStyle name="Warning Text 5 2" xfId="7848" xr:uid="{1E1209BF-C69B-4D6D-98DB-C7765EBADC80}"/>
    <cellStyle name="Warning Text 6" xfId="7849" xr:uid="{156A3D6F-DB50-4D01-A30E-7E267CE99BF2}"/>
    <cellStyle name="whole number" xfId="8412" xr:uid="{9E48AC15-091B-42AE-95DA-18AEEF75D2A3}"/>
    <cellStyle name="wmColumnHeading" xfId="7850" xr:uid="{68DE154D-420A-4754-9544-6F44589166FD}"/>
    <cellStyle name="wmColumnHeading 2" xfId="7851" xr:uid="{A2E057B4-F5C9-40D7-BAB2-F8C1853E5F78}"/>
    <cellStyle name="wmColumnHeading 2 2" xfId="7852" xr:uid="{7E4AC7C9-9031-43AA-8210-87524B8D9290}"/>
    <cellStyle name="wmNormal" xfId="7853" xr:uid="{B5E1A6A3-A610-417D-A146-FADC93E5B002}"/>
    <cellStyle name="wmNormal 2" xfId="7854" xr:uid="{27080014-E755-409B-BC9C-1D5E903B89DA}"/>
    <cellStyle name="wmNormal 2 2" xfId="7855" xr:uid="{CD2FDCEC-73E9-4B37-AEF7-5C015CB21E1A}"/>
    <cellStyle name="wmNormal 2 2 2" xfId="7856" xr:uid="{0140584B-2079-4771-96D3-F4FD74D05C68}"/>
    <cellStyle name="wmNormal 3" xfId="7857" xr:uid="{782098CB-F6AB-459C-8247-42265F6BF6FE}"/>
    <cellStyle name="wmNormal 3 2" xfId="7858" xr:uid="{CA552CDF-113D-4AF0-A214-A143EE4D4FD1}"/>
    <cellStyle name="wmNormal 3 2 2" xfId="7859" xr:uid="{905D59F4-52D0-428C-86D8-E865B0B79F17}"/>
    <cellStyle name="wmNormal 3 3" xfId="7860" xr:uid="{FFD5B544-A292-4D4D-A154-E3D9D1618D24}"/>
    <cellStyle name="wmNormal 3 3 2" xfId="7861" xr:uid="{47B611D4-AD12-4EB3-A2F4-A7A8DC15069D}"/>
    <cellStyle name="wmNormal 3 3 3" xfId="7862" xr:uid="{80160C97-6EE9-41D6-B342-3672F5557965}"/>
    <cellStyle name="wmNormal 3 4" xfId="7863" xr:uid="{F360AF9A-146F-487B-AA5F-3C7B3A795884}"/>
    <cellStyle name="wmNormal 4" xfId="7864" xr:uid="{37B0CC23-7499-47A5-B7CD-C4330275804D}"/>
    <cellStyle name="wmNormal 4 2" xfId="7865" xr:uid="{8F6A7B9C-F289-46D0-90A2-BC330878E3B7}"/>
    <cellStyle name="wmNormal 4 3" xfId="7866" xr:uid="{CCD2418B-0730-4A25-9801-26A5DAA21C9A}"/>
    <cellStyle name="wmNormal_Gas Flow Dynamics" xfId="7867" xr:uid="{6A8A0626-7F3D-44B4-9593-C7BFA176E7E7}"/>
    <cellStyle name="wmNormalWorkings" xfId="7868" xr:uid="{1CAE5816-714F-490B-9A37-2C8010AC42D0}"/>
    <cellStyle name="wmNormalWorkings 2" xfId="7869" xr:uid="{D30EE320-D8A4-4823-8C56-323E977A319E}"/>
    <cellStyle name="wmNormalWorkings 2 2" xfId="7870" xr:uid="{75E94C81-AC38-45BC-970C-3241E1396482}"/>
    <cellStyle name="wmPercent" xfId="7871" xr:uid="{E5779BB5-5BC9-4173-97BF-EBC98742AD76}"/>
    <cellStyle name="wmPercent 2" xfId="7872" xr:uid="{F8B0D38F-458E-4280-A37C-C440E45D70F0}"/>
    <cellStyle name="wmPercent 2 2" xfId="7873" xr:uid="{7D994A1E-78B5-4F79-ABAC-FC633341505B}"/>
    <cellStyle name="wmPercent 2 2 2" xfId="7874" xr:uid="{26962561-229E-404B-B8B7-EA7C6CBA76ED}"/>
    <cellStyle name="wmPercent 3" xfId="7875" xr:uid="{11BD0417-9CFC-4395-9591-BD2A5F028649}"/>
    <cellStyle name="wmPercent 3 2" xfId="7876" xr:uid="{C70C9081-DC75-4928-B4D8-5DB3F0B21E57}"/>
    <cellStyle name="wmPercent 3 2 2" xfId="7877" xr:uid="{C24D54A7-E57F-45CE-B40F-35149249519E}"/>
    <cellStyle name="wmPercent 3 3" xfId="7878" xr:uid="{F5BB8919-3F0B-4DDE-B30B-15F3B0352D91}"/>
    <cellStyle name="wmPercent 3 3 2" xfId="7879" xr:uid="{D49501B3-40E1-4EA4-AFA2-9BBF713EF477}"/>
    <cellStyle name="wmPercent 3 3 3" xfId="7880" xr:uid="{9C3B4A87-F1E4-4DDA-823A-497F66BB294D}"/>
    <cellStyle name="wmPercent 3 4" xfId="7881" xr:uid="{BCEC31B8-C3C8-4514-9704-8E81F7C990B3}"/>
    <cellStyle name="wmPercent 4" xfId="7882" xr:uid="{3BD4D08F-4991-4BC0-B14C-DA6A47FDFFED}"/>
    <cellStyle name="wmPercent 4 2" xfId="7883" xr:uid="{F0330B22-452D-452F-977A-AC5AFA2535C6}"/>
    <cellStyle name="wmPercent 4 3" xfId="7884" xr:uid="{0C84080D-DA0B-4B8C-8F7E-D600DD93CE01}"/>
    <cellStyle name="wmPercent_Gas Flow Dynamics" xfId="7885" xr:uid="{BAF6DC84-2447-40D0-973A-DFA444359ACE}"/>
    <cellStyle name="wmReportTitle" xfId="7886" xr:uid="{75805B37-75F5-439C-84AD-99EBFD4D6D0B}"/>
    <cellStyle name="wmReportTitle 2" xfId="7887" xr:uid="{71F8A344-60A9-4E2D-BA9C-28DF2EC1F3BE}"/>
    <cellStyle name="wmReportTitle 2 2" xfId="7888" xr:uid="{5963EA3E-DD30-4D10-AE57-0D9FEC3A4552}"/>
    <cellStyle name="wmSubHeading" xfId="7889" xr:uid="{7DCF2876-44F9-4E31-A4CF-BB5F43F318BC}"/>
    <cellStyle name="wmSubHeading 2" xfId="7890" xr:uid="{5357C8CA-C6BC-412C-A9B1-7BD7CC8205FC}"/>
    <cellStyle name="wmSubHeading 2 2" xfId="7891" xr:uid="{C60DDC43-2C53-4657-8781-DF5F189B4624}"/>
    <cellStyle name="wmWorkingVariables" xfId="7892" xr:uid="{BFD76065-4B98-47E3-8DDF-B6EE2CDB0F70}"/>
    <cellStyle name="wmWorkingVariables 2" xfId="7893" xr:uid="{4B19BA2C-6015-4DD2-87A7-96FEB552DAE7}"/>
    <cellStyle name="wmWorkingVariables 2 2" xfId="7894" xr:uid="{AD1878C6-896C-40C0-A3E8-82E0D626B279}"/>
    <cellStyle name="wmYears" xfId="7895" xr:uid="{BE1C50DF-B9AE-4452-A921-BE8C371402BE}"/>
    <cellStyle name="wmYears 2" xfId="7896" xr:uid="{A8418699-C2F7-458D-85F0-31CDDC173F9C}"/>
    <cellStyle name="wmYears 2 2" xfId="7897" xr:uid="{506D607F-DA06-44FB-B70E-160D49F73221}"/>
    <cellStyle name="Year" xfId="7898" xr:uid="{427EE8AB-001D-461B-A54F-158A4D1E5F46}"/>
    <cellStyle name="Year 2" xfId="7899" xr:uid="{CBBE40EB-1808-48E5-85D2-E12CE710AF58}"/>
    <cellStyle name="Year 2 2" xfId="7900" xr:uid="{04C77E35-6799-43BF-B6E3-E56591FCFD21}"/>
    <cellStyle name="Year2" xfId="7901" xr:uid="{6682D97C-96A5-497B-8ACD-028CE5F33CF1}"/>
    <cellStyle name="Year2 2" xfId="7902" xr:uid="{58B51729-E56C-4909-BFB4-ECC3731BE59C}"/>
    <cellStyle name="Year2 2 2" xfId="7903" xr:uid="{EE8D9237-5720-42F8-A046-387BF4EFA02E}"/>
    <cellStyle name="Years" xfId="7904" xr:uid="{22811D0E-E126-4E8E-866C-659FDDF554B3}"/>
    <cellStyle name="Years 2" xfId="7905" xr:uid="{94962419-4264-48E6-B71D-0024DC13080D}"/>
    <cellStyle name="Years 2 2" xfId="7906" xr:uid="{AE54DC51-B307-4EC4-862D-2329CEBCC658}"/>
    <cellStyle name="Years2" xfId="7907" xr:uid="{2AD8601E-D0AE-4023-BDAB-930BB30778A3}"/>
    <cellStyle name="Years2 2" xfId="7908" xr:uid="{5B1B6165-6F01-4194-9D74-3C8FD74DF59A}"/>
    <cellStyle name="Years2 2 2" xfId="7909" xr:uid="{58B2037C-4C7B-4767-88E7-2CB7817BE664}"/>
    <cellStyle name="Обычный_2++" xfId="7910" xr:uid="{549EDEBD-604B-4546-8A7A-7EDA888F9E40}"/>
    <cellStyle name="常规_05年7月重点企业主要产品产量" xfId="7911" xr:uid="{FF2F3813-66D4-42AC-8E41-C3163034E479}"/>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descr="Ofgem logo&#10;&#10;Strapline: making a positive difference for energy consumer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1B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38"/>
  <sheetViews>
    <sheetView tabSelected="1" zoomScale="80" zoomScaleNormal="80" workbookViewId="0"/>
  </sheetViews>
  <sheetFormatPr defaultColWidth="0" defaultRowHeight="15.75" customHeight="1" zeroHeight="1"/>
  <cols>
    <col min="1" max="3" width="15.6328125" customWidth="1"/>
    <col min="4" max="4" width="136.453125" customWidth="1"/>
    <col min="5" max="5" width="9" customWidth="1"/>
    <col min="6" max="7" width="0" hidden="1" customWidth="1"/>
    <col min="8" max="16384" width="9" hidden="1"/>
  </cols>
  <sheetData>
    <row r="1" spans="1:7" ht="56.85" customHeight="1">
      <c r="C1" s="5"/>
      <c r="D1" s="5"/>
      <c r="E1" s="5"/>
      <c r="F1" s="5"/>
      <c r="G1" s="5"/>
    </row>
    <row r="2" spans="1:7" s="200" customFormat="1" ht="12.6"/>
    <row r="3" spans="1:7" s="200" customFormat="1" ht="17.399999999999999">
      <c r="B3" s="270" t="s">
        <v>0</v>
      </c>
    </row>
    <row r="4" spans="1:7" s="200" customFormat="1" ht="17.399999999999999">
      <c r="B4" s="270"/>
    </row>
    <row r="5" spans="1:7" s="200" customFormat="1" ht="13.5" customHeight="1">
      <c r="B5" s="404" t="s">
        <v>702</v>
      </c>
      <c r="C5" s="404"/>
      <c r="D5" s="404"/>
    </row>
    <row r="6" spans="1:7" s="200" customFormat="1" ht="17.399999999999999" customHeight="1">
      <c r="B6" s="404"/>
      <c r="C6" s="404"/>
      <c r="D6" s="404"/>
    </row>
    <row r="7" spans="1:7" s="200" customFormat="1" ht="17.399999999999999" customHeight="1">
      <c r="B7" s="404"/>
      <c r="C7" s="404"/>
      <c r="D7" s="404"/>
    </row>
    <row r="8" spans="1:7" s="200" customFormat="1" ht="14.4">
      <c r="A8" s="380"/>
      <c r="B8" s="380"/>
      <c r="C8" s="380"/>
      <c r="D8" s="380"/>
      <c r="E8" s="380"/>
      <c r="F8" s="380"/>
      <c r="G8" s="380"/>
    </row>
    <row r="9" spans="1:7" s="5" customFormat="1" ht="14.4">
      <c r="A9" s="381"/>
      <c r="B9" s="271" t="s">
        <v>1</v>
      </c>
      <c r="C9" s="271" t="s">
        <v>2</v>
      </c>
      <c r="D9" s="271" t="s">
        <v>3</v>
      </c>
      <c r="E9" s="381"/>
      <c r="F9" s="381"/>
      <c r="G9" s="381"/>
    </row>
    <row r="10" spans="1:7" s="5" customFormat="1" ht="14.4">
      <c r="A10" s="381"/>
      <c r="B10" s="382" t="s">
        <v>4</v>
      </c>
      <c r="C10" s="383">
        <v>43349</v>
      </c>
      <c r="D10" s="384" t="s">
        <v>5</v>
      </c>
      <c r="E10" s="381"/>
      <c r="F10" s="381"/>
      <c r="G10" s="381"/>
    </row>
    <row r="11" spans="1:7" s="5" customFormat="1" ht="123" customHeight="1">
      <c r="A11" s="381"/>
      <c r="B11" s="382" t="s">
        <v>6</v>
      </c>
      <c r="C11" s="383">
        <v>43410</v>
      </c>
      <c r="D11" s="403" t="s">
        <v>7</v>
      </c>
      <c r="E11" s="381"/>
      <c r="F11" s="381"/>
      <c r="G11" s="381"/>
    </row>
    <row r="12" spans="1:7" s="5" customFormat="1" ht="14.4">
      <c r="A12" s="381"/>
      <c r="B12" s="385" t="s">
        <v>8</v>
      </c>
      <c r="C12" s="386">
        <v>43503</v>
      </c>
      <c r="D12" s="387" t="s">
        <v>9</v>
      </c>
      <c r="E12" s="381"/>
      <c r="F12" s="381"/>
      <c r="G12" s="381"/>
    </row>
    <row r="13" spans="1:7" s="5" customFormat="1" ht="14.4">
      <c r="A13" s="381"/>
      <c r="B13" s="388" t="s">
        <v>10</v>
      </c>
      <c r="C13" s="386">
        <v>43684</v>
      </c>
      <c r="D13" s="389" t="s">
        <v>9</v>
      </c>
      <c r="E13" s="381"/>
      <c r="F13" s="381"/>
      <c r="G13" s="381"/>
    </row>
    <row r="14" spans="1:7" s="5" customFormat="1" ht="14.4">
      <c r="A14" s="381"/>
      <c r="B14" s="388" t="s">
        <v>11</v>
      </c>
      <c r="C14" s="386">
        <v>43868</v>
      </c>
      <c r="D14" s="389" t="s">
        <v>9</v>
      </c>
      <c r="E14" s="381"/>
      <c r="F14" s="381"/>
      <c r="G14" s="381"/>
    </row>
    <row r="15" spans="1:7" s="5" customFormat="1" ht="57.6">
      <c r="A15" s="381"/>
      <c r="B15" s="390" t="s">
        <v>12</v>
      </c>
      <c r="C15" s="391">
        <v>43969</v>
      </c>
      <c r="D15" s="392" t="s">
        <v>13</v>
      </c>
      <c r="E15" s="381"/>
      <c r="F15" s="381"/>
      <c r="G15" s="381"/>
    </row>
    <row r="16" spans="1:7" s="5" customFormat="1" ht="14.4">
      <c r="A16" s="381"/>
      <c r="B16" s="390" t="s">
        <v>14</v>
      </c>
      <c r="C16" s="391">
        <v>44048</v>
      </c>
      <c r="D16" s="392" t="s">
        <v>15</v>
      </c>
      <c r="E16" s="381"/>
      <c r="F16" s="381"/>
      <c r="G16" s="381"/>
    </row>
    <row r="17" spans="1:7" s="5" customFormat="1" ht="15.75" customHeight="1">
      <c r="A17" s="381"/>
      <c r="B17" s="390" t="s">
        <v>16</v>
      </c>
      <c r="C17" s="391">
        <v>44050</v>
      </c>
      <c r="D17" s="392" t="s">
        <v>17</v>
      </c>
      <c r="E17" s="381"/>
      <c r="F17" s="381"/>
      <c r="G17" s="381"/>
    </row>
    <row r="18" spans="1:7" s="5" customFormat="1" ht="15.75" customHeight="1">
      <c r="A18" s="381"/>
      <c r="B18" s="390" t="s">
        <v>18</v>
      </c>
      <c r="C18" s="391">
        <v>44232</v>
      </c>
      <c r="D18" s="392" t="s">
        <v>17</v>
      </c>
      <c r="E18" s="381"/>
      <c r="F18" s="381"/>
      <c r="G18" s="381"/>
    </row>
    <row r="19" spans="1:7" ht="14.4">
      <c r="A19" s="393"/>
      <c r="B19" s="390" t="s">
        <v>19</v>
      </c>
      <c r="C19" s="391">
        <v>44414</v>
      </c>
      <c r="D19" s="392" t="s">
        <v>17</v>
      </c>
      <c r="E19" s="393"/>
      <c r="F19" s="393"/>
      <c r="G19" s="393"/>
    </row>
    <row r="20" spans="1:7" s="5" customFormat="1" ht="43.2">
      <c r="A20" s="381"/>
      <c r="B20" s="390" t="s">
        <v>20</v>
      </c>
      <c r="C20" s="391">
        <v>44596</v>
      </c>
      <c r="D20" s="379" t="s">
        <v>21</v>
      </c>
      <c r="E20" s="381"/>
      <c r="F20" s="381"/>
      <c r="G20" s="381"/>
    </row>
    <row r="21" spans="1:7" s="5" customFormat="1" ht="86.4">
      <c r="A21" s="381"/>
      <c r="B21" s="390" t="s">
        <v>22</v>
      </c>
      <c r="C21" s="391">
        <v>44693</v>
      </c>
      <c r="D21" s="379" t="s">
        <v>23</v>
      </c>
      <c r="E21" s="381"/>
      <c r="F21" s="381"/>
      <c r="G21" s="381"/>
    </row>
    <row r="22" spans="1:7" s="5" customFormat="1" ht="28.8">
      <c r="A22" s="381"/>
      <c r="B22" s="390" t="s">
        <v>684</v>
      </c>
      <c r="C22" s="391">
        <v>44777</v>
      </c>
      <c r="D22" s="379" t="s">
        <v>683</v>
      </c>
      <c r="E22" s="381"/>
      <c r="F22" s="381"/>
      <c r="G22" s="381"/>
    </row>
    <row r="23" spans="1:7" s="171" customFormat="1" ht="15.6" customHeight="1">
      <c r="B23" s="390" t="s">
        <v>685</v>
      </c>
      <c r="C23" s="391">
        <v>44799</v>
      </c>
      <c r="D23" s="395" t="s">
        <v>17</v>
      </c>
    </row>
    <row r="24" spans="1:7" s="171" customFormat="1" ht="15.6" customHeight="1">
      <c r="B24" s="396" t="s">
        <v>691</v>
      </c>
      <c r="C24" s="391">
        <v>44889</v>
      </c>
      <c r="D24" s="401" t="s">
        <v>697</v>
      </c>
    </row>
    <row r="25" spans="1:7" ht="15.75" customHeight="1">
      <c r="B25" s="396" t="s">
        <v>705</v>
      </c>
      <c r="C25" s="391">
        <v>44984</v>
      </c>
      <c r="D25" s="395" t="s">
        <v>17</v>
      </c>
    </row>
    <row r="26" spans="1:7" ht="15.75" hidden="1" customHeight="1">
      <c r="B26" s="396" t="s">
        <v>706</v>
      </c>
      <c r="C26" s="391">
        <v>44891</v>
      </c>
      <c r="D26" s="401" t="s">
        <v>697</v>
      </c>
    </row>
    <row r="27" spans="1:7" ht="15.75" hidden="1" customHeight="1">
      <c r="B27" s="396" t="s">
        <v>707</v>
      </c>
      <c r="C27" s="391">
        <v>44892</v>
      </c>
      <c r="D27" s="401" t="s">
        <v>697</v>
      </c>
    </row>
    <row r="28" spans="1:7" ht="15.75" hidden="1" customHeight="1">
      <c r="B28" s="396" t="s">
        <v>708</v>
      </c>
      <c r="C28" s="391">
        <v>44893</v>
      </c>
      <c r="D28" s="401" t="s">
        <v>697</v>
      </c>
    </row>
    <row r="29" spans="1:7" ht="15.75" hidden="1" customHeight="1">
      <c r="B29" s="396" t="s">
        <v>709</v>
      </c>
      <c r="C29" s="391">
        <v>44894</v>
      </c>
      <c r="D29" s="401" t="s">
        <v>697</v>
      </c>
    </row>
    <row r="30" spans="1:7" ht="15.75" hidden="1" customHeight="1">
      <c r="B30" s="396" t="s">
        <v>710</v>
      </c>
      <c r="C30" s="391">
        <v>44895</v>
      </c>
      <c r="D30" s="401" t="s">
        <v>697</v>
      </c>
    </row>
    <row r="31" spans="1:7" ht="15.75" hidden="1" customHeight="1">
      <c r="B31" s="396" t="s">
        <v>711</v>
      </c>
      <c r="C31" s="391">
        <v>44896</v>
      </c>
      <c r="D31" s="401" t="s">
        <v>697</v>
      </c>
    </row>
    <row r="32" spans="1:7" ht="15.75" hidden="1" customHeight="1">
      <c r="B32" s="396" t="s">
        <v>712</v>
      </c>
      <c r="C32" s="391">
        <v>44897</v>
      </c>
      <c r="D32" s="401" t="s">
        <v>697</v>
      </c>
    </row>
    <row r="33" spans="2:4" ht="15.75" hidden="1" customHeight="1">
      <c r="B33" s="396" t="s">
        <v>713</v>
      </c>
      <c r="C33" s="391">
        <v>44898</v>
      </c>
      <c r="D33" s="401" t="s">
        <v>697</v>
      </c>
    </row>
    <row r="34" spans="2:4" ht="15.75" hidden="1" customHeight="1">
      <c r="B34" s="396" t="s">
        <v>714</v>
      </c>
      <c r="C34" s="391">
        <v>44899</v>
      </c>
      <c r="D34" s="401" t="s">
        <v>697</v>
      </c>
    </row>
    <row r="35" spans="2:4" ht="15.75" hidden="1" customHeight="1">
      <c r="B35" s="396" t="s">
        <v>715</v>
      </c>
      <c r="C35" s="391">
        <v>44900</v>
      </c>
      <c r="D35" s="401" t="s">
        <v>697</v>
      </c>
    </row>
    <row r="36" spans="2:4" ht="15.75" hidden="1" customHeight="1">
      <c r="B36" s="396" t="s">
        <v>716</v>
      </c>
      <c r="C36" s="391">
        <v>44901</v>
      </c>
      <c r="D36" s="401" t="s">
        <v>697</v>
      </c>
    </row>
    <row r="37" spans="2:4" ht="15.75" hidden="1" customHeight="1">
      <c r="B37" s="396" t="s">
        <v>717</v>
      </c>
      <c r="C37" s="391">
        <v>44902</v>
      </c>
      <c r="D37" s="401" t="s">
        <v>697</v>
      </c>
    </row>
    <row r="38" spans="2:4" ht="15.75" customHeight="1"/>
  </sheetData>
  <mergeCells count="1">
    <mergeCell ref="B5:D7"/>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row>
    <row r="7" spans="1:30" ht="14.85" customHeight="1">
      <c r="B7" s="72" t="s">
        <v>194</v>
      </c>
      <c r="C7" s="74" t="s">
        <v>250</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f>IF('3a DF'!AA$147="-","-",'3a DF'!AA$147)</f>
        <v>1631.9111772946392</v>
      </c>
      <c r="AA15" s="35">
        <f>IF('3a DF'!AB$147="-","-",'3a DF'!AB$147)</f>
        <v>1133.4240853181414</v>
      </c>
      <c r="AB15" s="35" t="str">
        <f>IF('3a DF'!AC$147="-","-",'3a DF'!AC$147)</f>
        <v>-</v>
      </c>
      <c r="AC15" s="35" t="str">
        <f>IF('3a DF'!AD$147="-","-",'3a DF'!AD$147)</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AA'!J195="-","-",'3c AA'!J195)</f>
        <v>-</v>
      </c>
      <c r="H17" s="35" t="str">
        <f>IF('3c AA'!K195="-","-",'3c AA'!K195)</f>
        <v>-</v>
      </c>
      <c r="I17" s="35" t="str">
        <f>IF('3c AA'!L195="-","-",'3c AA'!L195)</f>
        <v>-</v>
      </c>
      <c r="J17" s="35" t="str">
        <f>IF('3c AA'!M195="-","-",'3c AA'!M195)</f>
        <v>-</v>
      </c>
      <c r="K17" s="35" t="str">
        <f>IF('3c AA'!N195="-","-",'3c AA'!N195)</f>
        <v>-</v>
      </c>
      <c r="L17" s="35" t="str">
        <f>IF('3c AA'!O195="-","-",'3c AA'!O195)</f>
        <v>-</v>
      </c>
      <c r="M17" s="35" t="str">
        <f>IF('3c AA'!P195="-","-",'3c AA'!P195)</f>
        <v>-</v>
      </c>
      <c r="N17" s="35" t="str">
        <f>IF('3c AA'!Q195="-","-",'3c AA'!Q195)</f>
        <v>-</v>
      </c>
      <c r="O17" s="27"/>
      <c r="P17" s="35" t="str">
        <f>IF('3c AA'!S195="-","-",'3c AA'!S195)</f>
        <v>-</v>
      </c>
      <c r="Q17" s="35" t="str">
        <f>IF('3c AA'!T195="-","-",'3c AA'!T195)</f>
        <v>-</v>
      </c>
      <c r="R17" s="35" t="str">
        <f>IF('3c AA'!U195="-","-",'3c AA'!U195)</f>
        <v>-</v>
      </c>
      <c r="S17" s="35" t="str">
        <f>IF('3c AA'!V195="-","-",'3c AA'!V195)</f>
        <v>-</v>
      </c>
      <c r="T17" s="35">
        <f>IF('3c AA'!W195="-","-",'3c AA'!W195)</f>
        <v>10.705717509101307</v>
      </c>
      <c r="U17" s="35">
        <f>IF('3c AA'!X195="-","-",'3c AA'!X195)</f>
        <v>13.71215092385904</v>
      </c>
      <c r="V17" s="35">
        <f>IF('3c AA'!Y195="-","-",'3c AA'!Y195)</f>
        <v>4.43</v>
      </c>
      <c r="W17" s="35" t="str">
        <f>IF('3c AA'!Z195="-","-",'3c AA'!Z195)</f>
        <v>-</v>
      </c>
      <c r="X17" s="27"/>
      <c r="Y17" s="35">
        <f>IF('3c AA'!AB195="-","-",'3c AA'!AB195)</f>
        <v>26.679544917909343</v>
      </c>
      <c r="Z17" s="35">
        <f>IF('3c AA'!AC195="-","-",'3c AA'!AC195)</f>
        <v>26.679544917909343</v>
      </c>
      <c r="AA17" s="35">
        <f>IF('3c AA'!AD195="-","-",'3c AA'!AD195)</f>
        <v>32.690762131501096</v>
      </c>
      <c r="AB17" s="35" t="str">
        <f>IF('3c AA'!AE195="-","-",'3c AA'!AE195)</f>
        <v>-</v>
      </c>
      <c r="AC17" s="35" t="str">
        <f>IF('3c AA'!AF195="-","-",'3c AA'!AF195)</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f>IF('3d PC'!AA$43="-","-",'3d PC'!AA$43)</f>
        <v>33.951682778351348</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f>IF('3f NC-Gas'!Y45="-","-",'3f NC-Gas'!Y45)</f>
        <v>170.06714499181476</v>
      </c>
      <c r="AA19" s="35">
        <f>IF('3f NC-Gas'!Z45="-","-",'3f NC-Gas'!Z45)</f>
        <v>157.66507056975126</v>
      </c>
      <c r="AB19" s="35" t="str">
        <f>IF('3f NC-Gas'!AA45="-","-",'3f NC-Gas'!AA45)</f>
        <v>-</v>
      </c>
      <c r="AC19" s="35" t="str">
        <f>IF('3f NC-Gas'!AB45="-","-",'3f NC-Gas'!AB45)</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f>IF('3g CPIH'!W$17="-","-",'3h OC '!$E$12*('3g CPIH'!W$17/'3g CPIH'!$G$17))</f>
        <v>109.36421849315069</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f>IF('3i SMNCC'!V$51="-","-",'3i SMNCC'!V$51)</f>
        <v>3.4563122415280967</v>
      </c>
      <c r="AA21" s="35">
        <f>IF('3i SMNCC'!W$51="-","-",'3i SMNCC'!W$51)</f>
        <v>4.0165235041284371</v>
      </c>
      <c r="AB21" s="35" t="str">
        <f>IF('3i SMNCC'!X$51="-","-",'3i SMNCC'!X$51)</f>
        <v>-</v>
      </c>
      <c r="AC21" s="35" t="str">
        <f>IF('3i SMNCC'!Y$51="-","-",'3i SMNCC'!Y$51)</f>
        <v>-</v>
      </c>
      <c r="AD21" s="25"/>
    </row>
    <row r="22" spans="1:30" s="26" customFormat="1" ht="11.25" customHeight="1">
      <c r="A22" s="207"/>
      <c r="B22" s="123" t="s">
        <v>244</v>
      </c>
      <c r="C22" s="123" t="s">
        <v>183</v>
      </c>
      <c r="D22" s="116" t="s">
        <v>127</v>
      </c>
      <c r="E22" s="75"/>
      <c r="F22" s="27"/>
      <c r="G22" s="35">
        <f>IF('3g CPIH'!C$17="-","-",'3j PAAC PAP'!$G$20*('3g CPIH'!C$17/'3g CPIH'!$G$17))</f>
        <v>13.137827495107633</v>
      </c>
      <c r="H22" s="35">
        <f>IF('3g CPIH'!D$17="-","-",'3j PAAC PAP'!$G$20*('3g CPIH'!D$17/'3g CPIH'!$G$17))</f>
        <v>13.164129452054794</v>
      </c>
      <c r="I22" s="35">
        <f>IF('3g CPIH'!E$17="-","-",'3j PAAC PAP'!$G$20*('3g CPIH'!E$17/'3g CPIH'!$G$17))</f>
        <v>13.203582387475539</v>
      </c>
      <c r="J22" s="35">
        <f>IF('3g CPIH'!F$17="-","-",'3j PAAC PAP'!$G$20*('3g CPIH'!F$17/'3g CPIH'!$G$17))</f>
        <v>13.282488258317025</v>
      </c>
      <c r="K22" s="35">
        <f>IF('3g CPIH'!G$17="-","-",'3j PAAC PAP'!$G$20*('3g CPIH'!G$17/'3g CPIH'!$G$17))</f>
        <v>13.440300000000001</v>
      </c>
      <c r="L22" s="35">
        <f>IF('3g CPIH'!H$17="-","-",'3j PAAC PAP'!$G$20*('3g CPIH'!H$17/'3g CPIH'!$G$17))</f>
        <v>13.611262720156557</v>
      </c>
      <c r="M22" s="35">
        <f>IF('3g CPIH'!I$17="-","-",'3j PAAC PAP'!$G$20*('3g CPIH'!I$17/'3g CPIH'!$G$17))</f>
        <v>13.808527397260272</v>
      </c>
      <c r="N22" s="35">
        <f>IF('3g CPIH'!J$17="-","-",'3j PAAC PAP'!$G$20*('3g CPIH'!J$17/'3g CPIH'!$G$17))</f>
        <v>13.926886203522507</v>
      </c>
      <c r="O22" s="27"/>
      <c r="P22" s="35">
        <f>IF('3g CPIH'!L$17="-","-",'3j PAAC PAP'!$G$20*('3g CPIH'!L$17/'3g CPIH'!$G$17))</f>
        <v>13.926886203522507</v>
      </c>
      <c r="Q22" s="35">
        <f>IF('3g CPIH'!M$17="-","-",'3j PAAC PAP'!$G$20*('3g CPIH'!M$17/'3g CPIH'!$G$17))</f>
        <v>14.08469794520548</v>
      </c>
      <c r="R22" s="35">
        <f>IF('3g CPIH'!N$17="-","-",'3j PAAC PAP'!$G$20*('3g CPIH'!N$17/'3g CPIH'!$G$17))</f>
        <v>14.189905772994129</v>
      </c>
      <c r="S22" s="35">
        <f>IF('3g CPIH'!O$17="-","-",'3j PAAC PAP'!$G$20*('3g CPIH'!O$17/'3g CPIH'!$G$17))</f>
        <v>14.268811643835617</v>
      </c>
      <c r="T22" s="35">
        <f>IF('3g CPIH'!P$17="-","-",'3j PAAC PAP'!$G$20*('3g CPIH'!P$17/'3g CPIH'!$G$17))</f>
        <v>14.30826457925636</v>
      </c>
      <c r="U22" s="35">
        <f>IF('3g CPIH'!Q$17="-","-",'3j PAAC PAP'!$G$20*('3g CPIH'!Q$17/'3g CPIH'!$G$17))</f>
        <v>14.387170450097848</v>
      </c>
      <c r="V22" s="35">
        <f>IF('3g CPIH'!R$17="-","-",'3j PAAC PAP'!$G$20*('3g CPIH'!R$17/'3g CPIH'!$G$17))</f>
        <v>14.650190019569473</v>
      </c>
      <c r="W22" s="35">
        <f>IF('3g CPIH'!S$17="-","-",'3j PAAC PAP'!$G$20*('3g CPIH'!S$17/'3g CPIH'!$G$17))</f>
        <v>15.084172309197653</v>
      </c>
      <c r="X22" s="27"/>
      <c r="Y22" s="35">
        <f>IF('3g CPIH'!U$17="-","-",'3j PAAC PAP'!$G$20*('3g CPIH'!U$17/'3g CPIH'!$G$17))</f>
        <v>15.846929060665364</v>
      </c>
      <c r="Z22" s="35">
        <f>IF('3g CPIH'!V$17="-","-",'3j PAAC PAP'!$G$20*('3g CPIH'!V$17/'3g CPIH'!$G$17))</f>
        <v>15.846929060665364</v>
      </c>
      <c r="AA22" s="35">
        <f>IF('3g CPIH'!W$17="-","-",'3j PAAC PAP'!$G$20*('3g CPIH'!W$17/'3g CPIH'!$G$17))</f>
        <v>16.478176027397261</v>
      </c>
      <c r="AB22" s="35" t="str">
        <f>IF('3g CPIH'!X$17="-","-",'3j PAAC PAP'!$G$20*('3g CPIH'!X$17/'3g CPIH'!$G$17))</f>
        <v>-</v>
      </c>
      <c r="AC22" s="35" t="str">
        <f>IF('3g CPIH'!Y$17="-","-",'3j PAAC PAP'!$G$20*('3g CPIH'!Y$17/'3g CPIH'!$G$17))</f>
        <v>-</v>
      </c>
      <c r="AD22" s="25"/>
    </row>
    <row r="23" spans="1:30" s="26" customFormat="1" ht="11.4">
      <c r="A23" s="207"/>
      <c r="B23" s="123" t="s">
        <v>244</v>
      </c>
      <c r="C23" s="123" t="s">
        <v>184</v>
      </c>
      <c r="D23" s="116" t="s">
        <v>127</v>
      </c>
      <c r="E23" s="75"/>
      <c r="F23" s="27"/>
      <c r="G23" s="35">
        <f>IF(G15="-","-",SUM(G15:G21)*'3j PAAC PAP'!$G$38)</f>
        <v>27.911439653070815</v>
      </c>
      <c r="H23" s="35">
        <f>IF(H15="-","-",SUM(H15:H21)*'3j PAAC PAP'!$G$38)</f>
        <v>25.637699409895312</v>
      </c>
      <c r="I23" s="35">
        <f>IF(I15="-","-",SUM(I15:I21)*'3j PAAC PAP'!$G$38)</f>
        <v>23.248659988102972</v>
      </c>
      <c r="J23" s="35">
        <f>IF(J15="-","-",SUM(J15:J21)*'3j PAAC PAP'!$G$38)</f>
        <v>22.4175905330431</v>
      </c>
      <c r="K23" s="35">
        <f>IF(K15="-","-",SUM(K15:K21)*'3j PAAC PAP'!$G$38)</f>
        <v>24.615803431856396</v>
      </c>
      <c r="L23" s="35">
        <f>IF(L15="-","-",SUM(L15:L21)*'3j PAAC PAP'!$G$38)</f>
        <v>24.576701133222539</v>
      </c>
      <c r="M23" s="35">
        <f>IF(M15="-","-",SUM(M15:M21)*'3j PAAC PAP'!$G$38)</f>
        <v>26.024456152489265</v>
      </c>
      <c r="N23" s="35">
        <f>IF(N15="-","-",SUM(N15:N21)*'3j PAAC PAP'!$G$38)</f>
        <v>28.280061249769396</v>
      </c>
      <c r="O23" s="27"/>
      <c r="P23" s="35">
        <f>IF(P15="-","-",SUM(P15:P21)*'3j PAAC PAP'!$G$38)</f>
        <v>28.280061249769396</v>
      </c>
      <c r="Q23" s="35">
        <f>IF(Q15="-","-",SUM(Q15:Q21)*'3j PAAC PAP'!$G$38)</f>
        <v>30.821605880768587</v>
      </c>
      <c r="R23" s="35">
        <f>IF(R15="-","-",SUM(R15:R21)*'3j PAAC PAP'!$G$38)</f>
        <v>27.971630972819582</v>
      </c>
      <c r="S23" s="35">
        <f>IF(S15="-","-",SUM(S15:S21)*'3j PAAC PAP'!$G$38)</f>
        <v>26.912485761969787</v>
      </c>
      <c r="T23" s="35">
        <f>IF(T15="-","-",SUM(T15:T21)*'3j PAAC PAP'!$G$38)</f>
        <v>23.461983277599032</v>
      </c>
      <c r="U23" s="35">
        <f>IF(U15="-","-",SUM(U15:U21)*'3j PAAC PAP'!$G$38)</f>
        <v>26.092109246966135</v>
      </c>
      <c r="V23" s="35">
        <f>IF(V15="-","-",SUM(V15:V21)*'3j PAAC PAP'!$G$38)</f>
        <v>30.604693979124068</v>
      </c>
      <c r="W23" s="35">
        <f>IF(W15="-","-",SUM(W15:W21)*'3j PAAC PAP'!$G$38)</f>
        <v>51.666886648342214</v>
      </c>
      <c r="X23" s="27"/>
      <c r="Y23" s="35">
        <f>IF(Y15="-","-",SUM(Y15:Y21)*'3j PAAC PAP'!$G$38)</f>
        <v>98.694739917157904</v>
      </c>
      <c r="Z23" s="35">
        <f>IF(Z15="-","-",SUM(Z15:Z21)*'3j PAAC PAP'!$G$38)</f>
        <v>113.37021231763282</v>
      </c>
      <c r="AA23" s="35">
        <f>IF(AA15="-","-",SUM(AA15:AA21)*'3j PAAC PAP'!$G$38)</f>
        <v>84.627208631626559</v>
      </c>
      <c r="AB23" s="35" t="str">
        <f>IF(AB15="-","-",SUM(AB15:AB21)*'3j PAAC PAP'!$G$38)</f>
        <v>-</v>
      </c>
      <c r="AC23" s="35" t="str">
        <f>IF(AC15="-","-",SUM(AC15:AC21)*'3j PAAC PAP'!$G$38)</f>
        <v>-</v>
      </c>
      <c r="AD23" s="25"/>
    </row>
    <row r="24" spans="1:30" s="26" customFormat="1" ht="11.4">
      <c r="A24" s="207"/>
      <c r="B24" s="123" t="s">
        <v>185</v>
      </c>
      <c r="C24" s="123" t="s">
        <v>246</v>
      </c>
      <c r="D24" s="116" t="s">
        <v>127</v>
      </c>
      <c r="E24" s="75"/>
      <c r="F24" s="27"/>
      <c r="G24" s="35">
        <f>IF(G18="-","-",SUM(G15:G23)*'3k EBIT'!$E$12)</f>
        <v>10.19233670253929</v>
      </c>
      <c r="H24" s="35">
        <f>IF(H18="-","-",SUM(H15:H23)*'3k EBIT'!$E$12)</f>
        <v>9.3832796693774672</v>
      </c>
      <c r="I24" s="35">
        <f>IF(I18="-","-",SUM(I15:I23)*'3k EBIT'!$E$12)</f>
        <v>8.5334250091498394</v>
      </c>
      <c r="J24" s="35">
        <f>IF(J18="-","-",SUM(J15:J23)*'3k EBIT'!$E$12)</f>
        <v>8.2390505268581453</v>
      </c>
      <c r="K24" s="35">
        <f>IF(K18="-","-",SUM(K15:K23)*'3k EBIT'!$E$12)</f>
        <v>9.0247819221223242</v>
      </c>
      <c r="L24" s="35">
        <f>IF(L18="-","-",SUM(L15:L23)*'3k EBIT'!$E$12)</f>
        <v>9.0141707334038514</v>
      </c>
      <c r="M24" s="35">
        <f>IF(M18="-","-",SUM(M15:M23)*'3k EBIT'!$E$12)</f>
        <v>9.5334653172006796</v>
      </c>
      <c r="N24" s="35">
        <f>IF(N18="-","-",SUM(N15:N23)*'3k EBIT'!$E$12)</f>
        <v>10.33886711147102</v>
      </c>
      <c r="O24" s="27"/>
      <c r="P24" s="35">
        <f>IF(P18="-","-",SUM(P15:P23)*'3k EBIT'!$E$12)</f>
        <v>10.33886711147102</v>
      </c>
      <c r="Q24" s="35">
        <f>IF(Q18="-","-",SUM(Q15:Q23)*'3k EBIT'!$E$12)</f>
        <v>11.246841956596414</v>
      </c>
      <c r="R24" s="35">
        <f>IF(R18="-","-",SUM(R15:R23)*'3k EBIT'!$E$12)</f>
        <v>10.234144506738666</v>
      </c>
      <c r="S24" s="35">
        <f>IF(S18="-","-",SUM(S15:S23)*'3k EBIT'!$E$12)</f>
        <v>9.858563527628414</v>
      </c>
      <c r="T24" s="35">
        <f>IF(T18="-","-",SUM(T15:T23)*'3k EBIT'!$E$12)</f>
        <v>8.6307743670162438</v>
      </c>
      <c r="U24" s="35">
        <f>IF(U18="-","-",SUM(U15:U23)*'3k EBIT'!$E$12)</f>
        <v>9.5687603969090649</v>
      </c>
      <c r="V24" s="35">
        <f>IF(V18="-","-",SUM(V15:V23)*'3k EBIT'!$E$12)</f>
        <v>11.180562806610668</v>
      </c>
      <c r="W24" s="35">
        <f>IF(W18="-","-",SUM(W15:W23)*'3k EBIT'!$E$12)</f>
        <v>18.688173323731931</v>
      </c>
      <c r="X24" s="27"/>
      <c r="Y24" s="35">
        <f>IF(Y18="-","-",SUM(Y15:Y23)*'3k EBIT'!$E$12)</f>
        <v>35.447239114635487</v>
      </c>
      <c r="Z24" s="35">
        <f>IF(Z18="-","-",SUM(Z15:Z23)*'3k EBIT'!$E$12)</f>
        <v>40.672449039611962</v>
      </c>
      <c r="AA24" s="35">
        <f>IF(AA18="-","-",SUM(AA15:AA23)*'3k EBIT'!$E$12)</f>
        <v>30.450712945330004</v>
      </c>
      <c r="AB24" s="35" t="str">
        <f>IF(AB18="-","-",SUM(AB15:AB23)*'3k EBIT'!$E$12)</f>
        <v>-</v>
      </c>
      <c r="AC24" s="35" t="str">
        <f>IF(AC18="-","-",SUM(AC15:AC23)*'3k EBIT'!$E$12)</f>
        <v>-</v>
      </c>
      <c r="AD24" s="25"/>
    </row>
    <row r="25" spans="1:30" s="26" customFormat="1" ht="11.4">
      <c r="A25" s="207"/>
      <c r="B25" s="123" t="s">
        <v>247</v>
      </c>
      <c r="C25" s="158" t="s">
        <v>248</v>
      </c>
      <c r="D25" s="116" t="s">
        <v>127</v>
      </c>
      <c r="E25" s="116"/>
      <c r="F25" s="27"/>
      <c r="G25" s="35">
        <f>IF(G20="-","-",SUM(G15:G18,G20:G24)*'3l HAP'!$E$13)</f>
        <v>6.054236355806581</v>
      </c>
      <c r="H25" s="35">
        <f>IF(H20="-","-",SUM(H15:H18,H20:H24)*'3l HAP'!$E$13)</f>
        <v>5.4325512163796175</v>
      </c>
      <c r="I25" s="35">
        <f>IF(I20="-","-",SUM(I15:I18,I20:I24)*'3l HAP'!$E$13)</f>
        <v>4.8317399725660506</v>
      </c>
      <c r="J25" s="35">
        <f>IF(J20="-","-",SUM(J15:J18,J20:J24)*'3l HAP'!$E$13)</f>
        <v>4.6099963556630872</v>
      </c>
      <c r="K25" s="35">
        <f>IF(K20="-","-",SUM(K15:K18,K20:K24)*'3l HAP'!$E$13)</f>
        <v>5.2142352362646509</v>
      </c>
      <c r="L25" s="35">
        <f>IF(L20="-","-",SUM(L15:L18,L20:L24)*'3l HAP'!$E$13)</f>
        <v>5.2057070970023709</v>
      </c>
      <c r="M25" s="35">
        <f>IF(M20="-","-",SUM(M15:M18,M20:M24)*'3l HAP'!$E$13)</f>
        <v>5.5567650595784661</v>
      </c>
      <c r="N25" s="35">
        <f>IF(N20="-","-",SUM(N15:N18,N20:N24)*'3l HAP'!$E$13)</f>
        <v>6.1763363180448794</v>
      </c>
      <c r="O25" s="27"/>
      <c r="P25" s="35">
        <f>IF(P20="-","-",SUM(P15:P18,P20:P24)*'3l HAP'!$E$13)</f>
        <v>6.1763363180448794</v>
      </c>
      <c r="Q25" s="35">
        <f>IF(Q20="-","-",SUM(Q15:Q18,Q20:Q24)*'3l HAP'!$E$13)</f>
        <v>6.8367022380494413</v>
      </c>
      <c r="R25" s="35">
        <f>IF(R20="-","-",SUM(R15:R18,R20:R24)*'3l HAP'!$E$13)</f>
        <v>6.0628398295903585</v>
      </c>
      <c r="S25" s="35">
        <f>IF(S20="-","-",SUM(S15:S18,S20:S24)*'3l HAP'!$E$13)</f>
        <v>5.7757016409369841</v>
      </c>
      <c r="T25" s="35">
        <f>IF(T20="-","-",SUM(T15:T18,T20:T24)*'3l HAP'!$E$13)</f>
        <v>4.8685971774984687</v>
      </c>
      <c r="U25" s="35">
        <f>IF(U20="-","-",SUM(U15:U18,U20:U24)*'3l HAP'!$E$13)</f>
        <v>5.5808449867524779</v>
      </c>
      <c r="V25" s="35">
        <f>IF(V20="-","-",SUM(V15:V18,V20:V24)*'3l HAP'!$E$13)</f>
        <v>6.8291903900870334</v>
      </c>
      <c r="W25" s="35">
        <f>IF(W20="-","-",SUM(W15:W18,W20:W24)*'3l HAP'!$E$13)</f>
        <v>11.846194408061814</v>
      </c>
      <c r="X25" s="27"/>
      <c r="Y25" s="35">
        <f>IF(Y20="-","-",SUM(Y15:Y18,Y20:Y24)*'3l HAP'!$E$13)</f>
        <v>24.824931851762365</v>
      </c>
      <c r="Z25" s="35">
        <f>IF(Z20="-","-",SUM(Z15:Z18,Z20:Z24)*'3l HAP'!$E$13)</f>
        <v>28.851366952400163</v>
      </c>
      <c r="AA25" s="35">
        <f>IF(AA20="-","-",SUM(AA15:AA18,AA20:AA24)*'3l HAP'!$E$13)</f>
        <v>21.156294337675561</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542.49278859630999</v>
      </c>
      <c r="H26" s="35">
        <f t="shared" si="0"/>
        <v>499.28917193168166</v>
      </c>
      <c r="I26" s="35">
        <f t="shared" si="0"/>
        <v>453.95918651981168</v>
      </c>
      <c r="J26" s="35">
        <f t="shared" si="0"/>
        <v>438.24405549766709</v>
      </c>
      <c r="K26" s="35">
        <f t="shared" si="0"/>
        <v>480.20256125805264</v>
      </c>
      <c r="L26" s="35">
        <f t="shared" si="0"/>
        <v>479.63554973271164</v>
      </c>
      <c r="M26" s="35">
        <f t="shared" si="0"/>
        <v>507.31789029007325</v>
      </c>
      <c r="N26" s="35">
        <f t="shared" si="0"/>
        <v>550.32701215891586</v>
      </c>
      <c r="O26" s="27"/>
      <c r="P26" s="35">
        <f t="shared" ref="P26:W26" si="1">IF(P15="-","-",SUM(P15:P25))</f>
        <v>550.32701215891586</v>
      </c>
      <c r="Q26" s="35">
        <f t="shared" si="1"/>
        <v>598.77550808334968</v>
      </c>
      <c r="R26" s="35">
        <f t="shared" si="1"/>
        <v>544.70180190854421</v>
      </c>
      <c r="S26" s="35">
        <f t="shared" si="1"/>
        <v>524.64725193170113</v>
      </c>
      <c r="T26" s="35">
        <f t="shared" si="1"/>
        <v>459.11969202242904</v>
      </c>
      <c r="U26" s="35">
        <f t="shared" si="1"/>
        <v>509.19960522407177</v>
      </c>
      <c r="V26" s="35">
        <f t="shared" si="1"/>
        <v>595.27962136123028</v>
      </c>
      <c r="W26" s="35">
        <f t="shared" si="1"/>
        <v>995.43385780469396</v>
      </c>
      <c r="X26" s="27"/>
      <c r="Y26" s="35">
        <f t="shared" ref="Y26:AC26" si="2">IF(Y15="-","-",SUM(Y15:Y25))</f>
        <v>1890.4683251710387</v>
      </c>
      <c r="Z26" s="35">
        <f t="shared" si="2"/>
        <v>2169.505695360659</v>
      </c>
      <c r="AA26" s="35">
        <f t="shared" si="2"/>
        <v>1623.8247347370536</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f>IF('3a DF'!AA$147="-","-",'3a DF'!AA$147)</f>
        <v>1631.9111772946392</v>
      </c>
      <c r="AA27" s="117">
        <f>IF('3a DF'!AB$147="-","-",'3a DF'!AB$147)</f>
        <v>1133.4240853181414</v>
      </c>
      <c r="AB27" s="117" t="str">
        <f>IF('3a DF'!AC$147="-","-",'3a DF'!AC$147)</f>
        <v>-</v>
      </c>
      <c r="AC27" s="117" t="str">
        <f>IF('3a DF'!AD$147="-","-",'3a DF'!AD$147)</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AA'!J196="-","-",'3c AA'!J196)</f>
        <v>-</v>
      </c>
      <c r="H29" s="117" t="str">
        <f>IF('3c AA'!K196="-","-",'3c AA'!K196)</f>
        <v>-</v>
      </c>
      <c r="I29" s="117" t="str">
        <f>IF('3c AA'!L196="-","-",'3c AA'!L196)</f>
        <v>-</v>
      </c>
      <c r="J29" s="117" t="str">
        <f>IF('3c AA'!M196="-","-",'3c AA'!M196)</f>
        <v>-</v>
      </c>
      <c r="K29" s="117" t="str">
        <f>IF('3c AA'!N196="-","-",'3c AA'!N196)</f>
        <v>-</v>
      </c>
      <c r="L29" s="117" t="str">
        <f>IF('3c AA'!O196="-","-",'3c AA'!O196)</f>
        <v>-</v>
      </c>
      <c r="M29" s="117" t="str">
        <f>IF('3c AA'!P196="-","-",'3c AA'!P196)</f>
        <v>-</v>
      </c>
      <c r="N29" s="117" t="str">
        <f>IF('3c AA'!Q196="-","-",'3c AA'!Q196)</f>
        <v>-</v>
      </c>
      <c r="O29" s="27"/>
      <c r="P29" s="117" t="str">
        <f>IF('3c AA'!S196="-","-",'3c AA'!S196)</f>
        <v>-</v>
      </c>
      <c r="Q29" s="117" t="str">
        <f>IF('3c AA'!T196="-","-",'3c AA'!T196)</f>
        <v>-</v>
      </c>
      <c r="R29" s="117" t="str">
        <f>IF('3c AA'!U196="-","-",'3c AA'!U196)</f>
        <v>-</v>
      </c>
      <c r="S29" s="117" t="str">
        <f>IF('3c AA'!V196="-","-",'3c AA'!V196)</f>
        <v>-</v>
      </c>
      <c r="T29" s="117">
        <f>IF('3c AA'!W196="-","-",'3c AA'!W196)</f>
        <v>10.705717509101307</v>
      </c>
      <c r="U29" s="117">
        <f>IF('3c AA'!X196="-","-",'3c AA'!X196)</f>
        <v>13.71215092385904</v>
      </c>
      <c r="V29" s="117">
        <f>IF('3c AA'!Y196="-","-",'3c AA'!Y196)</f>
        <v>4.43</v>
      </c>
      <c r="W29" s="117" t="str">
        <f>IF('3c AA'!Z196="-","-",'3c AA'!Z196)</f>
        <v>-</v>
      </c>
      <c r="X29" s="27"/>
      <c r="Y29" s="117">
        <f>IF('3c AA'!AB196="-","-",'3c AA'!AB196)</f>
        <v>26.679544917909343</v>
      </c>
      <c r="Z29" s="117">
        <f>IF('3c AA'!AC196="-","-",'3c AA'!AC196)</f>
        <v>26.679544917909343</v>
      </c>
      <c r="AA29" s="117">
        <f>IF('3c AA'!AD196="-","-",'3c AA'!AD196)</f>
        <v>32.690762131501096</v>
      </c>
      <c r="AB29" s="117" t="str">
        <f>IF('3c AA'!AE196="-","-",'3c AA'!AE196)</f>
        <v>-</v>
      </c>
      <c r="AC29" s="117" t="str">
        <f>IF('3c AA'!AF196="-","-",'3c AA'!AF196)</f>
        <v>-</v>
      </c>
      <c r="AD29" s="25"/>
    </row>
    <row r="30" spans="1:30" s="26" customFormat="1" ht="12.6"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f>IF('3d PC'!AA$43="-","-",'3d PC'!AA$43)</f>
        <v>33.951682778351348</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f>IF('3f NC-Gas'!Y46="-","-",'3f NC-Gas'!Y46)</f>
        <v>161.99684173765627</v>
      </c>
      <c r="AA31" s="117">
        <f>IF('3f NC-Gas'!Z46="-","-",'3f NC-Gas'!Z46)</f>
        <v>155.45881160039352</v>
      </c>
      <c r="AB31" s="117" t="str">
        <f>IF('3f NC-Gas'!AA46="-","-",'3f NC-Gas'!AA46)</f>
        <v>-</v>
      </c>
      <c r="AC31" s="117" t="str">
        <f>IF('3f NC-Gas'!AB46="-","-",'3f NC-Gas'!AB46)</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f>IF('3g CPIH'!W$17="-","-",'3h OC '!$E$12*('3g CPIH'!W$17/'3g CPIH'!$G$17))</f>
        <v>109.36421849315069</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f>IF('3i SMNCC'!V$51="-","-",'3i SMNCC'!V$51)</f>
        <v>3.4563122415280967</v>
      </c>
      <c r="AA33" s="117">
        <f>IF('3i SMNCC'!W$51="-","-",'3i SMNCC'!W$51)</f>
        <v>4.0165235041284371</v>
      </c>
      <c r="AB33" s="117" t="str">
        <f>IF('3i SMNCC'!X$51="-","-",'3i SMNCC'!X$51)</f>
        <v>-</v>
      </c>
      <c r="AC33" s="117" t="str">
        <f>IF('3i SMNCC'!Y$51="-","-",'3i SMNCC'!Y$51)</f>
        <v>-</v>
      </c>
      <c r="AD33" s="25"/>
    </row>
    <row r="34" spans="1:30" s="26" customFormat="1" ht="11.4">
      <c r="A34" s="207"/>
      <c r="B34" s="120" t="s">
        <v>244</v>
      </c>
      <c r="C34" s="120" t="s">
        <v>183</v>
      </c>
      <c r="D34" s="118" t="s">
        <v>128</v>
      </c>
      <c r="E34" s="119"/>
      <c r="F34" s="27"/>
      <c r="G34" s="117">
        <f>IF('3g CPIH'!C$17="-","-",'3j PAAC PAP'!$G$20*('3g CPIH'!C$17/'3g CPIH'!$G$17))</f>
        <v>13.137827495107633</v>
      </c>
      <c r="H34" s="117">
        <f>IF('3g CPIH'!D$17="-","-",'3j PAAC PAP'!$G$20*('3g CPIH'!D$17/'3g CPIH'!$G$17))</f>
        <v>13.164129452054794</v>
      </c>
      <c r="I34" s="117">
        <f>IF('3g CPIH'!E$17="-","-",'3j PAAC PAP'!$G$20*('3g CPIH'!E$17/'3g CPIH'!$G$17))</f>
        <v>13.203582387475539</v>
      </c>
      <c r="J34" s="117">
        <f>IF('3g CPIH'!F$17="-","-",'3j PAAC PAP'!$G$20*('3g CPIH'!F$17/'3g CPIH'!$G$17))</f>
        <v>13.282488258317025</v>
      </c>
      <c r="K34" s="117">
        <f>IF('3g CPIH'!G$17="-","-",'3j PAAC PAP'!$G$20*('3g CPIH'!G$17/'3g CPIH'!$G$17))</f>
        <v>13.440300000000001</v>
      </c>
      <c r="L34" s="117">
        <f>IF('3g CPIH'!H$17="-","-",'3j PAAC PAP'!$G$20*('3g CPIH'!H$17/'3g CPIH'!$G$17))</f>
        <v>13.611262720156557</v>
      </c>
      <c r="M34" s="117">
        <f>IF('3g CPIH'!I$17="-","-",'3j PAAC PAP'!$G$20*('3g CPIH'!I$17/'3g CPIH'!$G$17))</f>
        <v>13.808527397260272</v>
      </c>
      <c r="N34" s="117">
        <f>IF('3g CPIH'!J$17="-","-",'3j PAAC PAP'!$G$20*('3g CPIH'!J$17/'3g CPIH'!$G$17))</f>
        <v>13.926886203522507</v>
      </c>
      <c r="O34" s="27"/>
      <c r="P34" s="117">
        <f>IF('3g CPIH'!L$17="-","-",'3j PAAC PAP'!$G$20*('3g CPIH'!L$17/'3g CPIH'!$G$17))</f>
        <v>13.926886203522507</v>
      </c>
      <c r="Q34" s="117">
        <f>IF('3g CPIH'!M$17="-","-",'3j PAAC PAP'!$G$20*('3g CPIH'!M$17/'3g CPIH'!$G$17))</f>
        <v>14.08469794520548</v>
      </c>
      <c r="R34" s="117">
        <f>IF('3g CPIH'!N$17="-","-",'3j PAAC PAP'!$G$20*('3g CPIH'!N$17/'3g CPIH'!$G$17))</f>
        <v>14.189905772994129</v>
      </c>
      <c r="S34" s="117">
        <f>IF('3g CPIH'!O$17="-","-",'3j PAAC PAP'!$G$20*('3g CPIH'!O$17/'3g CPIH'!$G$17))</f>
        <v>14.268811643835617</v>
      </c>
      <c r="T34" s="117">
        <f>IF('3g CPIH'!P$17="-","-",'3j PAAC PAP'!$G$20*('3g CPIH'!P$17/'3g CPIH'!$G$17))</f>
        <v>14.30826457925636</v>
      </c>
      <c r="U34" s="117">
        <f>IF('3g CPIH'!Q$17="-","-",'3j PAAC PAP'!$G$20*('3g CPIH'!Q$17/'3g CPIH'!$G$17))</f>
        <v>14.387170450097848</v>
      </c>
      <c r="V34" s="117">
        <f>IF('3g CPIH'!R$17="-","-",'3j PAAC PAP'!$G$20*('3g CPIH'!R$17/'3g CPIH'!$G$17))</f>
        <v>14.650190019569473</v>
      </c>
      <c r="W34" s="117">
        <f>IF('3g CPIH'!S$17="-","-",'3j PAAC PAP'!$G$20*('3g CPIH'!S$17/'3g CPIH'!$G$17))</f>
        <v>15.084172309197653</v>
      </c>
      <c r="X34" s="27"/>
      <c r="Y34" s="117">
        <f>IF('3g CPIH'!U$17="-","-",'3j PAAC PAP'!$G$20*('3g CPIH'!U$17/'3g CPIH'!$G$17))</f>
        <v>15.846929060665364</v>
      </c>
      <c r="Z34" s="117">
        <f>IF('3g CPIH'!V$17="-","-",'3j PAAC PAP'!$G$20*('3g CPIH'!V$17/'3g CPIH'!$G$17))</f>
        <v>15.846929060665364</v>
      </c>
      <c r="AA34" s="117">
        <f>IF('3g CPIH'!W$17="-","-",'3j PAAC PAP'!$G$20*('3g CPIH'!W$17/'3g CPIH'!$G$17))</f>
        <v>16.478176027397261</v>
      </c>
      <c r="AB34" s="117" t="str">
        <f>IF('3g CPIH'!X$17="-","-",'3j PAAC PAP'!$G$20*('3g CPIH'!X$17/'3g CPIH'!$G$17))</f>
        <v>-</v>
      </c>
      <c r="AC34" s="117" t="str">
        <f>IF('3g CPIH'!Y$17="-","-",'3j PAAC PAP'!$G$20*('3g CPIH'!Y$17/'3g CPIH'!$G$17))</f>
        <v>-</v>
      </c>
      <c r="AD34" s="25"/>
    </row>
    <row r="35" spans="1:30" s="26" customFormat="1" ht="11.4">
      <c r="A35" s="207"/>
      <c r="B35" s="120" t="s">
        <v>244</v>
      </c>
      <c r="C35" s="120" t="s">
        <v>184</v>
      </c>
      <c r="D35" s="118" t="s">
        <v>128</v>
      </c>
      <c r="E35" s="119"/>
      <c r="F35" s="27"/>
      <c r="G35" s="117">
        <f>IF(G27="-","-",SUM(G27:G33)*'3j PAAC PAP'!$G$38)</f>
        <v>27.41073949262697</v>
      </c>
      <c r="H35" s="117">
        <f>IF(H27="-","-",SUM(H27:H33)*'3j PAAC PAP'!$G$38)</f>
        <v>25.136999249574906</v>
      </c>
      <c r="I35" s="117">
        <f>IF(I27="-","-",SUM(I27:I33)*'3j PAAC PAP'!$G$38)</f>
        <v>22.815234710305305</v>
      </c>
      <c r="J35" s="117">
        <f>IF(J27="-","-",SUM(J27:J33)*'3j PAAC PAP'!$G$38)</f>
        <v>21.984165255603401</v>
      </c>
      <c r="K35" s="117">
        <f>IF(K27="-","-",SUM(K27:K33)*'3j PAAC PAP'!$G$38)</f>
        <v>24.345872565574727</v>
      </c>
      <c r="L35" s="117">
        <f>IF(L27="-","-",SUM(L27:L33)*'3j PAAC PAP'!$G$38)</f>
        <v>24.306770266916182</v>
      </c>
      <c r="M35" s="117">
        <f>IF(M27="-","-",SUM(M27:M33)*'3j PAAC PAP'!$G$38)</f>
        <v>25.773877649560678</v>
      </c>
      <c r="N35" s="117">
        <f>IF(N27="-","-",SUM(N27:N33)*'3j PAAC PAP'!$G$38)</f>
        <v>28.029482746766753</v>
      </c>
      <c r="O35" s="27"/>
      <c r="P35" s="117">
        <f>IF(P27="-","-",SUM(P27:P33)*'3j PAAC PAP'!$G$38)</f>
        <v>28.029482746766753</v>
      </c>
      <c r="Q35" s="117">
        <f>IF(Q27="-","-",SUM(Q27:Q33)*'3j PAAC PAP'!$G$38)</f>
        <v>30.47719946675489</v>
      </c>
      <c r="R35" s="117">
        <f>IF(R27="-","-",SUM(R27:R33)*'3j PAAC PAP'!$G$38)</f>
        <v>27.627224559262608</v>
      </c>
      <c r="S35" s="117">
        <f>IF(S27="-","-",SUM(S27:S33)*'3j PAAC PAP'!$G$38)</f>
        <v>26.549083579800914</v>
      </c>
      <c r="T35" s="117">
        <f>IF(T27="-","-",SUM(T27:T33)*'3j PAAC PAP'!$G$38)</f>
        <v>23.09858109817047</v>
      </c>
      <c r="U35" s="117">
        <f>IF(U27="-","-",SUM(U27:U33)*'3j PAAC PAP'!$G$38)</f>
        <v>25.652431714697453</v>
      </c>
      <c r="V35" s="117">
        <f>IF(V27="-","-",SUM(V27:V33)*'3j PAAC PAP'!$G$38)</f>
        <v>30.165016447299756</v>
      </c>
      <c r="W35" s="117">
        <f>IF(W27="-","-",SUM(W27:W33)*'3j PAAC PAP'!$G$38)</f>
        <v>51.272167398417913</v>
      </c>
      <c r="X35" s="27"/>
      <c r="Y35" s="117">
        <f>IF(Y27="-","-",SUM(Y27:Y33)*'3j PAAC PAP'!$G$38)</f>
        <v>98.230487652159184</v>
      </c>
      <c r="Z35" s="117">
        <f>IF(Z27="-","-",SUM(Z27:Z33)*'3j PAAC PAP'!$G$38)</f>
        <v>112.9059600526341</v>
      </c>
      <c r="AA35" s="117">
        <f>IF(AA27="-","-",SUM(AA27:AA33)*'3j PAAC PAP'!$G$38)</f>
        <v>84.500291378155282</v>
      </c>
      <c r="AB35" s="117" t="str">
        <f>IF(AB27="-","-",SUM(AB27:AB33)*'3j PAAC PAP'!$G$38)</f>
        <v>-</v>
      </c>
      <c r="AC35" s="117" t="str">
        <f>IF(AC27="-","-",SUM(AC27:AC33)*'3j PAAC PAP'!$G$38)</f>
        <v>-</v>
      </c>
      <c r="AD35" s="25"/>
    </row>
    <row r="36" spans="1:30" s="26" customFormat="1" ht="11.4">
      <c r="A36" s="207"/>
      <c r="B36" s="120" t="s">
        <v>185</v>
      </c>
      <c r="C36" s="120" t="s">
        <v>246</v>
      </c>
      <c r="D36" s="118" t="s">
        <v>128</v>
      </c>
      <c r="E36" s="119"/>
      <c r="F36" s="27"/>
      <c r="G36" s="117">
        <f>IF(G30="-","-",SUM(G27:G35)*'3k EBIT'!$E$12)</f>
        <v>10.014062138259927</v>
      </c>
      <c r="H36" s="117">
        <f>IF(H30="-","-",SUM(H27:H35)*'3k EBIT'!$E$12)</f>
        <v>9.2050051051420532</v>
      </c>
      <c r="I36" s="117">
        <f>IF(I30="-","-",SUM(I27:I35)*'3k EBIT'!$E$12)</f>
        <v>8.379103703403608</v>
      </c>
      <c r="J36" s="117">
        <f>IF(J30="-","-",SUM(J27:J35)*'3k EBIT'!$E$12)</f>
        <v>8.0847292212393693</v>
      </c>
      <c r="K36" s="117">
        <f>IF(K30="-","-",SUM(K27:K35)*'3k EBIT'!$E$12)</f>
        <v>8.9286728904630213</v>
      </c>
      <c r="L36" s="117">
        <f>IF(L30="-","-",SUM(L27:L35)*'3k EBIT'!$E$12)</f>
        <v>8.9180617017357591</v>
      </c>
      <c r="M36" s="117">
        <f>IF(M30="-","-",SUM(M27:M35)*'3k EBIT'!$E$12)</f>
        <v>9.4442467050321319</v>
      </c>
      <c r="N36" s="117">
        <f>IF(N30="-","-",SUM(N27:N35)*'3k EBIT'!$E$12)</f>
        <v>10.249648499276104</v>
      </c>
      <c r="O36" s="27"/>
      <c r="P36" s="117">
        <f>IF(P30="-","-",SUM(P27:P35)*'3k EBIT'!$E$12)</f>
        <v>10.249648499276104</v>
      </c>
      <c r="Q36" s="117">
        <f>IF(Q30="-","-",SUM(Q27:Q35)*'3k EBIT'!$E$12)</f>
        <v>11.124215865686271</v>
      </c>
      <c r="R36" s="117">
        <f>IF(R30="-","-",SUM(R27:R35)*'3k EBIT'!$E$12)</f>
        <v>10.11151841599114</v>
      </c>
      <c r="S36" s="117">
        <f>IF(S30="-","-",SUM(S27:S35)*'3k EBIT'!$E$12)</f>
        <v>9.7291739831415551</v>
      </c>
      <c r="T36" s="117">
        <f>IF(T30="-","-",SUM(T27:T35)*'3k EBIT'!$E$12)</f>
        <v>8.5013848235050755</v>
      </c>
      <c r="U36" s="117">
        <f>IF(U30="-","-",SUM(U27:U35)*'3k EBIT'!$E$12)</f>
        <v>9.4122129725600452</v>
      </c>
      <c r="V36" s="117">
        <f>IF(V30="-","-",SUM(V27:V35)*'3k EBIT'!$E$12)</f>
        <v>11.024015382419867</v>
      </c>
      <c r="W36" s="117">
        <f>IF(W30="-","-",SUM(W27:W35)*'3k EBIT'!$E$12)</f>
        <v>18.547633320248501</v>
      </c>
      <c r="X36" s="27"/>
      <c r="Y36" s="117">
        <f>IF(Y30="-","-",SUM(Y27:Y35)*'3k EBIT'!$E$12)</f>
        <v>35.281941843340448</v>
      </c>
      <c r="Z36" s="117">
        <f>IF(Z30="-","-",SUM(Z27:Z35)*'3k EBIT'!$E$12)</f>
        <v>40.507151768316923</v>
      </c>
      <c r="AA36" s="117">
        <f>IF(AA30="-","-",SUM(AA27:AA35)*'3k EBIT'!$E$12)</f>
        <v>30.405523988246248</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6.044295486861909</v>
      </c>
      <c r="H37" s="117">
        <f>IF(H32="-","-",SUM(H27:H30,H32:H36)*'3l HAP'!$E$13)</f>
        <v>5.422610347437395</v>
      </c>
      <c r="I37" s="117">
        <f>IF(I32="-","-",SUM(I27:I30,I32:I36)*'3l HAP'!$E$13)</f>
        <v>4.8231347748363831</v>
      </c>
      <c r="J37" s="117">
        <f>IF(J32="-","-",SUM(J27:J30,J32:J36)*'3l HAP'!$E$13)</f>
        <v>4.6013911579405278</v>
      </c>
      <c r="K37" s="117">
        <f>IF(K32="-","-",SUM(K27:K30,K32:K36)*'3l HAP'!$E$13)</f>
        <v>5.2088760461188972</v>
      </c>
      <c r="L37" s="117">
        <f>IF(L32="-","-",SUM(L27:L30,L32:L36)*'3l HAP'!$E$13)</f>
        <v>5.2003479068561278</v>
      </c>
      <c r="M37" s="117">
        <f>IF(M32="-","-",SUM(M27:M30,M32:M36)*'3l HAP'!$E$13)</f>
        <v>5.5517900900163282</v>
      </c>
      <c r="N37" s="117">
        <f>IF(N32="-","-",SUM(N27:N30,N32:N36)*'3l HAP'!$E$13)</f>
        <v>6.1713613484812715</v>
      </c>
      <c r="O37" s="27"/>
      <c r="P37" s="117">
        <f>IF(P32="-","-",SUM(P27:P30,P32:P36)*'3l HAP'!$E$13)</f>
        <v>6.1713613484812715</v>
      </c>
      <c r="Q37" s="117">
        <f>IF(Q32="-","-",SUM(Q27:Q30,Q32:Q36)*'3l HAP'!$E$13)</f>
        <v>6.8298644151448515</v>
      </c>
      <c r="R37" s="117">
        <f>IF(R32="-","-",SUM(R27:R30,R32:R36)*'3l HAP'!$E$13)</f>
        <v>6.0560020066948361</v>
      </c>
      <c r="S37" s="117">
        <f>IF(S32="-","-",SUM(S27:S30,S32:S36)*'3l HAP'!$E$13)</f>
        <v>5.7684866772670178</v>
      </c>
      <c r="T37" s="117">
        <f>IF(T32="-","-",SUM(T27:T30,T32:T36)*'3l HAP'!$E$13)</f>
        <v>4.8613822138829086</v>
      </c>
      <c r="U37" s="117">
        <f>IF(U32="-","-",SUM(U27:U30,U32:U36)*'3l HAP'!$E$13)</f>
        <v>5.5721156571626382</v>
      </c>
      <c r="V37" s="117">
        <f>IF(V32="-","-",SUM(V27:V30,V32:V36)*'3l HAP'!$E$13)</f>
        <v>6.8204610605060152</v>
      </c>
      <c r="W37" s="117">
        <f>IF(W32="-","-",SUM(W27:W30,W32:W36)*'3l HAP'!$E$13)</f>
        <v>11.83835767733267</v>
      </c>
      <c r="X37" s="27"/>
      <c r="Y37" s="117">
        <f>IF(Y32="-","-",SUM(Y27:Y30,Y32:Y36)*'3l HAP'!$E$13)</f>
        <v>24.815714617001486</v>
      </c>
      <c r="Z37" s="117">
        <f>IF(Z32="-","-",SUM(Z27:Z30,Z32:Z36)*'3l HAP'!$E$13)</f>
        <v>28.842149717639284</v>
      </c>
      <c r="AA37" s="117">
        <f>IF(AA32="-","-",SUM(AA27:AA30,AA32:AA36)*'3l HAP'!$E$13)</f>
        <v>21.153774530646825</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533.09997979880654</v>
      </c>
      <c r="H38" s="117">
        <f t="shared" si="3"/>
        <v>489.89636313649379</v>
      </c>
      <c r="I38" s="117">
        <f t="shared" si="3"/>
        <v>445.82841069032219</v>
      </c>
      <c r="J38" s="117">
        <f t="shared" si="3"/>
        <v>430.11327967489291</v>
      </c>
      <c r="K38" s="117">
        <f t="shared" si="3"/>
        <v>475.13883406994734</v>
      </c>
      <c r="L38" s="117">
        <f t="shared" si="3"/>
        <v>474.57182254414329</v>
      </c>
      <c r="M38" s="117">
        <f t="shared" si="3"/>
        <v>502.61720083016473</v>
      </c>
      <c r="N38" s="117">
        <f t="shared" si="3"/>
        <v>545.62632269761809</v>
      </c>
      <c r="O38" s="27"/>
      <c r="P38" s="117">
        <f t="shared" ref="P38:W38" si="4">IF(P27="-","-",SUM(P27:P37))</f>
        <v>545.62632269761809</v>
      </c>
      <c r="Q38" s="117">
        <f t="shared" si="4"/>
        <v>592.31466814154317</v>
      </c>
      <c r="R38" s="117">
        <f t="shared" si="4"/>
        <v>538.24096197530571</v>
      </c>
      <c r="S38" s="117">
        <f t="shared" si="4"/>
        <v>517.83006375528441</v>
      </c>
      <c r="T38" s="117">
        <f t="shared" si="4"/>
        <v>452.30250389741872</v>
      </c>
      <c r="U38" s="117">
        <f t="shared" si="4"/>
        <v>500.95154117412812</v>
      </c>
      <c r="V38" s="117">
        <f t="shared" si="4"/>
        <v>587.03155731962283</v>
      </c>
      <c r="W38" s="117">
        <f t="shared" si="4"/>
        <v>988.02918184064697</v>
      </c>
      <c r="X38" s="27"/>
      <c r="Y38" s="117">
        <f t="shared" ref="Y38:AC38" si="5">IF(Y27="-","-",SUM(Y27:Y37))</f>
        <v>1881.7592551458256</v>
      </c>
      <c r="Z38" s="117">
        <f t="shared" si="5"/>
        <v>2160.7966253354462</v>
      </c>
      <c r="AA38" s="117">
        <f t="shared" si="5"/>
        <v>1621.4438497501119</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f>IF('3a DF'!AA$147="-","-",'3a DF'!AA$147)</f>
        <v>1631.9111772946392</v>
      </c>
      <c r="AA39" s="35">
        <f>IF('3a DF'!AB$147="-","-",'3a DF'!AB$147)</f>
        <v>1133.4240853181414</v>
      </c>
      <c r="AB39" s="35" t="str">
        <f>IF('3a DF'!AC$147="-","-",'3a DF'!AC$147)</f>
        <v>-</v>
      </c>
      <c r="AC39" s="35" t="str">
        <f>IF('3a DF'!AD$147="-","-",'3a DF'!AD$147)</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AA'!J197="-","-",'3c AA'!J197)</f>
        <v>-</v>
      </c>
      <c r="H41" s="35" t="str">
        <f>IF('3c AA'!K197="-","-",'3c AA'!K197)</f>
        <v>-</v>
      </c>
      <c r="I41" s="35" t="str">
        <f>IF('3c AA'!L197="-","-",'3c AA'!L197)</f>
        <v>-</v>
      </c>
      <c r="J41" s="35" t="str">
        <f>IF('3c AA'!M197="-","-",'3c AA'!M197)</f>
        <v>-</v>
      </c>
      <c r="K41" s="35" t="str">
        <f>IF('3c AA'!N197="-","-",'3c AA'!N197)</f>
        <v>-</v>
      </c>
      <c r="L41" s="35" t="str">
        <f>IF('3c AA'!O197="-","-",'3c AA'!O197)</f>
        <v>-</v>
      </c>
      <c r="M41" s="35" t="str">
        <f>IF('3c AA'!P197="-","-",'3c AA'!P197)</f>
        <v>-</v>
      </c>
      <c r="N41" s="35" t="str">
        <f>IF('3c AA'!Q197="-","-",'3c AA'!Q197)</f>
        <v>-</v>
      </c>
      <c r="O41" s="27"/>
      <c r="P41" s="35" t="str">
        <f>IF('3c AA'!S197="-","-",'3c AA'!S197)</f>
        <v>-</v>
      </c>
      <c r="Q41" s="35" t="str">
        <f>IF('3c AA'!T197="-","-",'3c AA'!T197)</f>
        <v>-</v>
      </c>
      <c r="R41" s="35" t="str">
        <f>IF('3c AA'!U197="-","-",'3c AA'!U197)</f>
        <v>-</v>
      </c>
      <c r="S41" s="35" t="str">
        <f>IF('3c AA'!V197="-","-",'3c AA'!V197)</f>
        <v>-</v>
      </c>
      <c r="T41" s="35">
        <f>IF('3c AA'!W197="-","-",'3c AA'!W197)</f>
        <v>10.705717509101307</v>
      </c>
      <c r="U41" s="35">
        <f>IF('3c AA'!X197="-","-",'3c AA'!X197)</f>
        <v>13.71215092385904</v>
      </c>
      <c r="V41" s="35">
        <f>IF('3c AA'!Y197="-","-",'3c AA'!Y197)</f>
        <v>4.43</v>
      </c>
      <c r="W41" s="35" t="str">
        <f>IF('3c AA'!Z197="-","-",'3c AA'!Z197)</f>
        <v>-</v>
      </c>
      <c r="X41" s="27"/>
      <c r="Y41" s="35">
        <f>IF('3c AA'!AB197="-","-",'3c AA'!AB197)</f>
        <v>26.679544917909343</v>
      </c>
      <c r="Z41" s="35">
        <f>IF('3c AA'!AC197="-","-",'3c AA'!AC197)</f>
        <v>26.679544917909343</v>
      </c>
      <c r="AA41" s="35">
        <f>IF('3c AA'!AD197="-","-",'3c AA'!AD197)</f>
        <v>32.690762131501096</v>
      </c>
      <c r="AB41" s="35" t="str">
        <f>IF('3c AA'!AE197="-","-",'3c AA'!AE197)</f>
        <v>-</v>
      </c>
      <c r="AC41" s="35" t="str">
        <f>IF('3c AA'!AF197="-","-",'3c AA'!AF197)</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f>IF('3d PC'!AA$43="-","-",'3d PC'!AA$43)</f>
        <v>33.951682778351348</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f>IF('3f NC-Gas'!Y47="-","-",'3f NC-Gas'!Y47)</f>
        <v>192.41016885255056</v>
      </c>
      <c r="AA43" s="35">
        <f>IF('3f NC-Gas'!Z47="-","-",'3f NC-Gas'!Z47)</f>
        <v>170.2374642383123</v>
      </c>
      <c r="AB43" s="35" t="str">
        <f>IF('3f NC-Gas'!AA47="-","-",'3f NC-Gas'!AA47)</f>
        <v>-</v>
      </c>
      <c r="AC43" s="35" t="str">
        <f>IF('3f NC-Gas'!AB47="-","-",'3f NC-Gas'!AB47)</f>
        <v>-</v>
      </c>
      <c r="AD43" s="25"/>
    </row>
    <row r="44" spans="1:30" s="26" customFormat="1" ht="12.6"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f>IF('3g CPIH'!W$17="-","-",'3h OC '!$E$12*('3g CPIH'!W$17/'3g CPIH'!$G$17))</f>
        <v>109.36421849315069</v>
      </c>
      <c r="AB44" s="35" t="str">
        <f>IF('3g CPIH'!X$17="-","-",'3h OC '!$E$12*('3g CPIH'!X$17/'3g CPIH'!$G$17))</f>
        <v>-</v>
      </c>
      <c r="AC44" s="35" t="str">
        <f>IF('3g CPIH'!Y$17="-","-",'3h OC '!$E$12*('3g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f>IF('3i SMNCC'!V$51="-","-",'3i SMNCC'!V$51)</f>
        <v>3.4563122415280967</v>
      </c>
      <c r="AA45" s="35">
        <f>IF('3i SMNCC'!W$51="-","-",'3i SMNCC'!W$51)</f>
        <v>4.0165235041284371</v>
      </c>
      <c r="AB45" s="35" t="str">
        <f>IF('3i SMNCC'!X$51="-","-",'3i SMNCC'!X$51)</f>
        <v>-</v>
      </c>
      <c r="AC45" s="35" t="str">
        <f>IF('3i SMNCC'!Y$51="-","-",'3i SMNCC'!Y$51)</f>
        <v>-</v>
      </c>
      <c r="AD45" s="25"/>
    </row>
    <row r="46" spans="1:30" s="26" customFormat="1" ht="11.4">
      <c r="A46" s="207"/>
      <c r="B46" s="123" t="s">
        <v>244</v>
      </c>
      <c r="C46" s="123" t="s">
        <v>183</v>
      </c>
      <c r="D46" s="116" t="s">
        <v>125</v>
      </c>
      <c r="E46" s="75"/>
      <c r="F46" s="27"/>
      <c r="G46" s="35">
        <f>IF('3g CPIH'!C$17="-","-",'3j PAAC PAP'!$G$20*('3g CPIH'!C$17/'3g CPIH'!$G$17))</f>
        <v>13.137827495107633</v>
      </c>
      <c r="H46" s="35">
        <f>IF('3g CPIH'!D$17="-","-",'3j PAAC PAP'!$G$20*('3g CPIH'!D$17/'3g CPIH'!$G$17))</f>
        <v>13.164129452054794</v>
      </c>
      <c r="I46" s="35">
        <f>IF('3g CPIH'!E$17="-","-",'3j PAAC PAP'!$G$20*('3g CPIH'!E$17/'3g CPIH'!$G$17))</f>
        <v>13.203582387475539</v>
      </c>
      <c r="J46" s="35">
        <f>IF('3g CPIH'!F$17="-","-",'3j PAAC PAP'!$G$20*('3g CPIH'!F$17/'3g CPIH'!$G$17))</f>
        <v>13.282488258317025</v>
      </c>
      <c r="K46" s="35">
        <f>IF('3g CPIH'!G$17="-","-",'3j PAAC PAP'!$G$20*('3g CPIH'!G$17/'3g CPIH'!$G$17))</f>
        <v>13.440300000000001</v>
      </c>
      <c r="L46" s="35">
        <f>IF('3g CPIH'!H$17="-","-",'3j PAAC PAP'!$G$20*('3g CPIH'!H$17/'3g CPIH'!$G$17))</f>
        <v>13.611262720156557</v>
      </c>
      <c r="M46" s="35">
        <f>IF('3g CPIH'!I$17="-","-",'3j PAAC PAP'!$G$20*('3g CPIH'!I$17/'3g CPIH'!$G$17))</f>
        <v>13.808527397260272</v>
      </c>
      <c r="N46" s="35">
        <f>IF('3g CPIH'!J$17="-","-",'3j PAAC PAP'!$G$20*('3g CPIH'!J$17/'3g CPIH'!$G$17))</f>
        <v>13.926886203522507</v>
      </c>
      <c r="O46" s="27"/>
      <c r="P46" s="35">
        <f>IF('3g CPIH'!L$17="-","-",'3j PAAC PAP'!$G$20*('3g CPIH'!L$17/'3g CPIH'!$G$17))</f>
        <v>13.926886203522507</v>
      </c>
      <c r="Q46" s="35">
        <f>IF('3g CPIH'!M$17="-","-",'3j PAAC PAP'!$G$20*('3g CPIH'!M$17/'3g CPIH'!$G$17))</f>
        <v>14.08469794520548</v>
      </c>
      <c r="R46" s="35">
        <f>IF('3g CPIH'!N$17="-","-",'3j PAAC PAP'!$G$20*('3g CPIH'!N$17/'3g CPIH'!$G$17))</f>
        <v>14.189905772994129</v>
      </c>
      <c r="S46" s="35">
        <f>IF('3g CPIH'!O$17="-","-",'3j PAAC PAP'!$G$20*('3g CPIH'!O$17/'3g CPIH'!$G$17))</f>
        <v>14.268811643835617</v>
      </c>
      <c r="T46" s="35">
        <f>IF('3g CPIH'!P$17="-","-",'3j PAAC PAP'!$G$20*('3g CPIH'!P$17/'3g CPIH'!$G$17))</f>
        <v>14.30826457925636</v>
      </c>
      <c r="U46" s="35">
        <f>IF('3g CPIH'!Q$17="-","-",'3j PAAC PAP'!$G$20*('3g CPIH'!Q$17/'3g CPIH'!$G$17))</f>
        <v>14.387170450097848</v>
      </c>
      <c r="V46" s="35">
        <f>IF('3g CPIH'!R$17="-","-",'3j PAAC PAP'!$G$20*('3g CPIH'!R$17/'3g CPIH'!$G$17))</f>
        <v>14.650190019569473</v>
      </c>
      <c r="W46" s="35">
        <f>IF('3g CPIH'!S$17="-","-",'3j PAAC PAP'!$G$20*('3g CPIH'!S$17/'3g CPIH'!$G$17))</f>
        <v>15.084172309197653</v>
      </c>
      <c r="X46" s="27"/>
      <c r="Y46" s="35">
        <f>IF('3g CPIH'!U$17="-","-",'3j PAAC PAP'!$G$20*('3g CPIH'!U$17/'3g CPIH'!$G$17))</f>
        <v>15.846929060665364</v>
      </c>
      <c r="Z46" s="35">
        <f>IF('3g CPIH'!V$17="-","-",'3j PAAC PAP'!$G$20*('3g CPIH'!V$17/'3g CPIH'!$G$17))</f>
        <v>15.846929060665364</v>
      </c>
      <c r="AA46" s="35">
        <f>IF('3g CPIH'!W$17="-","-",'3j PAAC PAP'!$G$20*('3g CPIH'!W$17/'3g CPIH'!$G$17))</f>
        <v>16.478176027397261</v>
      </c>
      <c r="AB46" s="35" t="str">
        <f>IF('3g CPIH'!X$17="-","-",'3j PAAC PAP'!$G$20*('3g CPIH'!X$17/'3g CPIH'!$G$17))</f>
        <v>-</v>
      </c>
      <c r="AC46" s="35" t="str">
        <f>IF('3g CPIH'!Y$17="-","-",'3j PAAC PAP'!$G$20*('3g CPIH'!Y$17/'3g CPIH'!$G$17))</f>
        <v>-</v>
      </c>
      <c r="AD46" s="25"/>
    </row>
    <row r="47" spans="1:30" s="26" customFormat="1" ht="11.4">
      <c r="A47" s="207"/>
      <c r="B47" s="123" t="s">
        <v>244</v>
      </c>
      <c r="C47" s="123" t="s">
        <v>184</v>
      </c>
      <c r="D47" s="116" t="s">
        <v>125</v>
      </c>
      <c r="E47" s="75"/>
      <c r="F47" s="27"/>
      <c r="G47" s="35">
        <f>IF(G39="-","-",SUM(G39:G45)*'3j PAAC PAP'!$G$38)</f>
        <v>28.573097880764816</v>
      </c>
      <c r="H47" s="35">
        <f>IF(H39="-","-",SUM(H39:H45)*'3j PAAC PAP'!$G$38)</f>
        <v>26.299357638097977</v>
      </c>
      <c r="I47" s="35">
        <f>IF(I39="-","-",SUM(I39:I45)*'3j PAAC PAP'!$G$38)</f>
        <v>24.220908434031156</v>
      </c>
      <c r="J47" s="35">
        <f>IF(J39="-","-",SUM(J39:J45)*'3j PAAC PAP'!$G$38)</f>
        <v>23.38983898044641</v>
      </c>
      <c r="K47" s="35">
        <f>IF(K39="-","-",SUM(K39:K45)*'3j PAAC PAP'!$G$38)</f>
        <v>25.334299163760964</v>
      </c>
      <c r="L47" s="35">
        <f>IF(L39="-","-",SUM(L39:L45)*'3j PAAC PAP'!$G$38)</f>
        <v>25.295196865025375</v>
      </c>
      <c r="M47" s="35">
        <f>IF(M39="-","-",SUM(M39:M45)*'3j PAAC PAP'!$G$38)</f>
        <v>26.841314153122902</v>
      </c>
      <c r="N47" s="35">
        <f>IF(N39="-","-",SUM(N39:N45)*'3j PAAC PAP'!$G$38)</f>
        <v>29.096919250097841</v>
      </c>
      <c r="O47" s="27"/>
      <c r="P47" s="35">
        <f>IF(P39="-","-",SUM(P39:P45)*'3j PAAC PAP'!$G$38)</f>
        <v>29.096919250097841</v>
      </c>
      <c r="Q47" s="35">
        <f>IF(Q39="-","-",SUM(Q39:Q45)*'3j PAAC PAP'!$G$38)</f>
        <v>31.905622804038845</v>
      </c>
      <c r="R47" s="35">
        <f>IF(R39="-","-",SUM(R39:R45)*'3j PAAC PAP'!$G$38)</f>
        <v>29.055647897971905</v>
      </c>
      <c r="S47" s="35">
        <f>IF(S39="-","-",SUM(S39:S45)*'3j PAAC PAP'!$G$38)</f>
        <v>28.0393376004758</v>
      </c>
      <c r="T47" s="35">
        <f>IF(T39="-","-",SUM(T39:T45)*'3j PAAC PAP'!$G$38)</f>
        <v>24.58883512739741</v>
      </c>
      <c r="U47" s="35">
        <f>IF(U39="-","-",SUM(U39:U45)*'3j PAAC PAP'!$G$38)</f>
        <v>26.935473747711121</v>
      </c>
      <c r="V47" s="35">
        <f>IF(V39="-","-",SUM(V39:V45)*'3j PAAC PAP'!$G$38)</f>
        <v>31.448058481700247</v>
      </c>
      <c r="W47" s="35">
        <f>IF(W39="-","-",SUM(W39:W45)*'3j PAAC PAP'!$G$38)</f>
        <v>52.779835608282021</v>
      </c>
      <c r="X47" s="27"/>
      <c r="Y47" s="35">
        <f>IF(Y39="-","-",SUM(Y39:Y45)*'3j PAAC PAP'!$G$38)</f>
        <v>99.980044707770588</v>
      </c>
      <c r="Z47" s="35">
        <f>IF(Z39="-","-",SUM(Z39:Z45)*'3j PAAC PAP'!$G$38)</f>
        <v>114.6555171082455</v>
      </c>
      <c r="AA47" s="35">
        <f>IF(AA39="-","-",SUM(AA39:AA45)*'3j PAAC PAP'!$G$38)</f>
        <v>85.350448149804194</v>
      </c>
      <c r="AB47" s="35" t="str">
        <f>IF(AB39="-","-",SUM(AB39:AB45)*'3j PAAC PAP'!$G$38)</f>
        <v>-</v>
      </c>
      <c r="AC47" s="35" t="str">
        <f>IF(AC39="-","-",SUM(AC39:AC45)*'3j PAAC PAP'!$G$38)</f>
        <v>-</v>
      </c>
      <c r="AD47" s="25"/>
    </row>
    <row r="48" spans="1:30" s="26" customFormat="1" ht="11.25" customHeight="1">
      <c r="A48" s="207"/>
      <c r="B48" s="123" t="s">
        <v>185</v>
      </c>
      <c r="C48" s="123" t="s">
        <v>246</v>
      </c>
      <c r="D48" s="121" t="s">
        <v>125</v>
      </c>
      <c r="E48" s="75"/>
      <c r="F48" s="27"/>
      <c r="G48" s="35">
        <f>IF(G42="-","-",SUM(G39:G47)*'3k EBIT'!$E$12)</f>
        <v>10.427920474151108</v>
      </c>
      <c r="H48" s="35">
        <f>IF(H42="-","-",SUM(H39:H47)*'3k EBIT'!$E$12)</f>
        <v>9.6188634411703955</v>
      </c>
      <c r="I48" s="35">
        <f>IF(I42="-","-",SUM(I39:I47)*'3k EBIT'!$E$12)</f>
        <v>8.8795945967838641</v>
      </c>
      <c r="J48" s="35">
        <f>IF(J42="-","-",SUM(J39:J47)*'3k EBIT'!$E$12)</f>
        <v>8.585220115017389</v>
      </c>
      <c r="K48" s="35">
        <f>IF(K42="-","-",SUM(K39:K47)*'3k EBIT'!$E$12)</f>
        <v>9.2806027180020862</v>
      </c>
      <c r="L48" s="35">
        <f>IF(L42="-","-",SUM(L39:L47)*'3k EBIT'!$E$12)</f>
        <v>9.2699915292473936</v>
      </c>
      <c r="M48" s="35">
        <f>IF(M42="-","-",SUM(M39:M47)*'3k EBIT'!$E$12)</f>
        <v>9.8243080523257991</v>
      </c>
      <c r="N48" s="35">
        <f>IF(N42="-","-",SUM(N39:N47)*'3k EBIT'!$E$12)</f>
        <v>10.629709846487476</v>
      </c>
      <c r="O48" s="27"/>
      <c r="P48" s="35">
        <f>IF(P42="-","-",SUM(P39:P47)*'3k EBIT'!$E$12)</f>
        <v>10.629709846487476</v>
      </c>
      <c r="Q48" s="35">
        <f>IF(Q42="-","-",SUM(Q39:Q47)*'3k EBIT'!$E$12)</f>
        <v>11.632806771339339</v>
      </c>
      <c r="R48" s="35">
        <f>IF(R42="-","-",SUM(R39:R47)*'3k EBIT'!$E$12)</f>
        <v>10.620109322151702</v>
      </c>
      <c r="S48" s="35">
        <f>IF(S42="-","-",SUM(S39:S47)*'3k EBIT'!$E$12)</f>
        <v>10.259779737223758</v>
      </c>
      <c r="T48" s="35">
        <f>IF(T42="-","-",SUM(T39:T47)*'3k EBIT'!$E$12)</f>
        <v>9.0319905806322378</v>
      </c>
      <c r="U48" s="35">
        <f>IF(U42="-","-",SUM(U39:U47)*'3k EBIT'!$E$12)</f>
        <v>9.8690407858063196</v>
      </c>
      <c r="V48" s="35">
        <f>IF(V42="-","-",SUM(V39:V47)*'3k EBIT'!$E$12)</f>
        <v>11.480843196159922</v>
      </c>
      <c r="W48" s="35">
        <f>IF(W42="-","-",SUM(W39:W47)*'3k EBIT'!$E$12)</f>
        <v>19.084439405856926</v>
      </c>
      <c r="X48" s="27"/>
      <c r="Y48" s="35">
        <f>IF(Y42="-","-",SUM(Y39:Y47)*'3k EBIT'!$E$12)</f>
        <v>35.904872583954798</v>
      </c>
      <c r="Z48" s="35">
        <f>IF(Z42="-","-",SUM(Z39:Z47)*'3k EBIT'!$E$12)</f>
        <v>41.130082508931274</v>
      </c>
      <c r="AA48" s="35">
        <f>IF(AA42="-","-",SUM(AA39:AA47)*'3k EBIT'!$E$12)</f>
        <v>30.708222768890753</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6.0673728759184176</v>
      </c>
      <c r="H49" s="35">
        <f>IF(H44="-","-",SUM(H39:H42,H44:H48)*'3l HAP'!$E$13)</f>
        <v>5.4456877365015526</v>
      </c>
      <c r="I49" s="35">
        <f>IF(I44="-","-",SUM(I39:I42,I44:I48)*'3l HAP'!$E$13)</f>
        <v>4.851042930995435</v>
      </c>
      <c r="J49" s="35">
        <f>IF(J44="-","-",SUM(J39:J42,J44:J48)*'3l HAP'!$E$13)</f>
        <v>4.6292993141217584</v>
      </c>
      <c r="K49" s="35">
        <f>IF(K44="-","-",SUM(K39:K42,K44:K48)*'3l HAP'!$E$13)</f>
        <v>5.2285002045479416</v>
      </c>
      <c r="L49" s="35">
        <f>IF(L44="-","-",SUM(L39:L42,L44:L48)*'3l HAP'!$E$13)</f>
        <v>5.2199720652836428</v>
      </c>
      <c r="M49" s="35">
        <f>IF(M44="-","-",SUM(M39:M42,M44:M48)*'3l HAP'!$E$13)</f>
        <v>5.5729829060507097</v>
      </c>
      <c r="N49" s="35">
        <f>IF(N44="-","-",SUM(N39:N42,N44:N48)*'3l HAP'!$E$13)</f>
        <v>6.1925541645110638</v>
      </c>
      <c r="O49" s="27"/>
      <c r="P49" s="35">
        <f>IF(P44="-","-",SUM(P39:P42,P44:P48)*'3l HAP'!$E$13)</f>
        <v>6.1925541645110638</v>
      </c>
      <c r="Q49" s="35">
        <f>IF(Q44="-","-",SUM(Q39:Q42,Q44:Q48)*'3l HAP'!$E$13)</f>
        <v>6.8582242406756926</v>
      </c>
      <c r="R49" s="35">
        <f>IF(R44="-","-",SUM(R39:R42,R44:R48)*'3l HAP'!$E$13)</f>
        <v>6.0843618322539745</v>
      </c>
      <c r="S49" s="35">
        <f>IF(S44="-","-",SUM(S39:S42,S44:S48)*'3l HAP'!$E$13)</f>
        <v>5.7980740852292358</v>
      </c>
      <c r="T49" s="35">
        <f>IF(T44="-","-",SUM(T39:T42,T44:T48)*'3l HAP'!$E$13)</f>
        <v>4.8909696220149188</v>
      </c>
      <c r="U49" s="35">
        <f>IF(U44="-","-",SUM(U39:U42,U44:U48)*'3l HAP'!$E$13)</f>
        <v>5.5975890915817299</v>
      </c>
      <c r="V49" s="35">
        <f>IF(V44="-","-",SUM(V39:V42,V44:V48)*'3l HAP'!$E$13)</f>
        <v>6.8459344949526413</v>
      </c>
      <c r="W49" s="35">
        <f>IF(W44="-","-",SUM(W39:W42,W44:W48)*'3l HAP'!$E$13)</f>
        <v>11.868290825492684</v>
      </c>
      <c r="X49" s="27"/>
      <c r="Y49" s="35">
        <f>IF(Y44="-","-",SUM(Y39:Y42,Y44:Y48)*'3l HAP'!$E$13)</f>
        <v>24.850450210826025</v>
      </c>
      <c r="Z49" s="35">
        <f>IF(Z44="-","-",SUM(Z39:Z42,Z44:Z48)*'3l HAP'!$E$13)</f>
        <v>28.876885311463827</v>
      </c>
      <c r="AA49" s="35">
        <f>IF(AA44="-","-",SUM(AA39:AA42,AA44:AA48)*'3l HAP'!$E$13)</f>
        <v>21.170653488787952</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554.90506586923038</v>
      </c>
      <c r="H50" s="35">
        <f t="shared" si="6"/>
        <v>511.70144921414425</v>
      </c>
      <c r="I50" s="35">
        <f t="shared" si="6"/>
        <v>472.19793393338983</v>
      </c>
      <c r="J50" s="35">
        <f t="shared" si="6"/>
        <v>456.48280293891753</v>
      </c>
      <c r="K50" s="35">
        <f t="shared" si="6"/>
        <v>493.6810730796177</v>
      </c>
      <c r="L50" s="35">
        <f t="shared" si="6"/>
        <v>493.11406155236841</v>
      </c>
      <c r="M50" s="35">
        <f t="shared" si="6"/>
        <v>522.64161418874608</v>
      </c>
      <c r="N50" s="35">
        <f t="shared" si="6"/>
        <v>565.65073605186365</v>
      </c>
      <c r="O50" s="27"/>
      <c r="P50" s="35">
        <f t="shared" ref="P50:W50" si="7">IF(P39="-","-",SUM(P39:P49))</f>
        <v>565.65073605186365</v>
      </c>
      <c r="Q50" s="35">
        <f t="shared" si="7"/>
        <v>619.11095931330271</v>
      </c>
      <c r="R50" s="35">
        <f t="shared" si="7"/>
        <v>565.03725317380383</v>
      </c>
      <c r="S50" s="35">
        <f t="shared" si="7"/>
        <v>545.78625826399355</v>
      </c>
      <c r="T50" s="35">
        <f t="shared" si="7"/>
        <v>480.25869856655862</v>
      </c>
      <c r="U50" s="35">
        <f t="shared" si="7"/>
        <v>525.02057379551695</v>
      </c>
      <c r="V50" s="35">
        <f t="shared" si="7"/>
        <v>611.10058996702753</v>
      </c>
      <c r="W50" s="35">
        <f t="shared" si="7"/>
        <v>1016.3120551929836</v>
      </c>
      <c r="X50" s="27"/>
      <c r="Y50" s="35">
        <f t="shared" ref="Y50:AC50" si="8">IF(Y39="-","-",SUM(Y39:Y49))</f>
        <v>1914.5798056507699</v>
      </c>
      <c r="Z50" s="35">
        <f t="shared" si="8"/>
        <v>2193.6171758403907</v>
      </c>
      <c r="AA50" s="35">
        <f t="shared" si="8"/>
        <v>1637.3922368984652</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f>IF('3a DF'!AA$147="-","-",'3a DF'!AA$147)</f>
        <v>1631.9111772946392</v>
      </c>
      <c r="AA51" s="117">
        <f>IF('3a DF'!AB$147="-","-",'3a DF'!AB$147)</f>
        <v>1133.4240853181414</v>
      </c>
      <c r="AB51" s="117" t="str">
        <f>IF('3a DF'!AC$147="-","-",'3a DF'!AC$147)</f>
        <v>-</v>
      </c>
      <c r="AC51" s="117" t="str">
        <f>IF('3a DF'!AD$147="-","-",'3a DF'!AD$147)</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AA'!J198="-","-",'3c AA'!J198)</f>
        <v>-</v>
      </c>
      <c r="H53" s="117" t="str">
        <f>IF('3c AA'!K198="-","-",'3c AA'!K198)</f>
        <v>-</v>
      </c>
      <c r="I53" s="117" t="str">
        <f>IF('3c AA'!L198="-","-",'3c AA'!L198)</f>
        <v>-</v>
      </c>
      <c r="J53" s="117" t="str">
        <f>IF('3c AA'!M198="-","-",'3c AA'!M198)</f>
        <v>-</v>
      </c>
      <c r="K53" s="117" t="str">
        <f>IF('3c AA'!N198="-","-",'3c AA'!N198)</f>
        <v>-</v>
      </c>
      <c r="L53" s="117" t="str">
        <f>IF('3c AA'!O198="-","-",'3c AA'!O198)</f>
        <v>-</v>
      </c>
      <c r="M53" s="117" t="str">
        <f>IF('3c AA'!P198="-","-",'3c AA'!P198)</f>
        <v>-</v>
      </c>
      <c r="N53" s="117" t="str">
        <f>IF('3c AA'!Q198="-","-",'3c AA'!Q198)</f>
        <v>-</v>
      </c>
      <c r="O53" s="27"/>
      <c r="P53" s="117" t="str">
        <f>IF('3c AA'!S198="-","-",'3c AA'!S198)</f>
        <v>-</v>
      </c>
      <c r="Q53" s="117" t="str">
        <f>IF('3c AA'!T198="-","-",'3c AA'!T198)</f>
        <v>-</v>
      </c>
      <c r="R53" s="117" t="str">
        <f>IF('3c AA'!U198="-","-",'3c AA'!U198)</f>
        <v>-</v>
      </c>
      <c r="S53" s="117" t="str">
        <f>IF('3c AA'!V198="-","-",'3c AA'!V198)</f>
        <v>-</v>
      </c>
      <c r="T53" s="117">
        <f>IF('3c AA'!W198="-","-",'3c AA'!W198)</f>
        <v>10.705717509101307</v>
      </c>
      <c r="U53" s="117">
        <f>IF('3c AA'!X198="-","-",'3c AA'!X198)</f>
        <v>13.71215092385904</v>
      </c>
      <c r="V53" s="117">
        <f>IF('3c AA'!Y198="-","-",'3c AA'!Y198)</f>
        <v>4.43</v>
      </c>
      <c r="W53" s="117" t="str">
        <f>IF('3c AA'!Z198="-","-",'3c AA'!Z198)</f>
        <v>-</v>
      </c>
      <c r="X53" s="27"/>
      <c r="Y53" s="117">
        <f>IF('3c AA'!AB198="-","-",'3c AA'!AB198)</f>
        <v>26.679544917909343</v>
      </c>
      <c r="Z53" s="117">
        <f>IF('3c AA'!AC198="-","-",'3c AA'!AC198)</f>
        <v>26.679544917909343</v>
      </c>
      <c r="AA53" s="117">
        <f>IF('3c AA'!AD198="-","-",'3c AA'!AD198)</f>
        <v>32.690762131501096</v>
      </c>
      <c r="AB53" s="117" t="str">
        <f>IF('3c AA'!AE198="-","-",'3c AA'!AE198)</f>
        <v>-</v>
      </c>
      <c r="AC53" s="117" t="str">
        <f>IF('3c AA'!AF198="-","-",'3c AA'!AF198)</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f>IF('3d PC'!AA$43="-","-",'3d PC'!AA$43)</f>
        <v>33.951682778351348</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f>IF('3f NC-Gas'!Y48="-","-",'3f NC-Gas'!Y48)</f>
        <v>173.8415552627836</v>
      </c>
      <c r="AA55" s="117">
        <f>IF('3f NC-Gas'!Z48="-","-",'3f NC-Gas'!Z48)</f>
        <v>173.85414160750724</v>
      </c>
      <c r="AB55" s="117" t="str">
        <f>IF('3f NC-Gas'!AA48="-","-",'3f NC-Gas'!AA48)</f>
        <v>-</v>
      </c>
      <c r="AC55" s="117" t="str">
        <f>IF('3f NC-Gas'!AB48="-","-",'3f NC-Gas'!AB48)</f>
        <v>-</v>
      </c>
      <c r="AD55" s="25"/>
    </row>
    <row r="56" spans="1:30" s="26" customFormat="1" ht="11.4">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f>IF('3g CPIH'!W$17="-","-",'3h OC '!$E$12*('3g CPIH'!W$17/'3g CPIH'!$G$17))</f>
        <v>109.36421849315069</v>
      </c>
      <c r="AB56" s="117" t="str">
        <f>IF('3g CPIH'!X$17="-","-",'3h OC '!$E$12*('3g CPIH'!X$17/'3g CPIH'!$G$17))</f>
        <v>-</v>
      </c>
      <c r="AC56" s="117" t="str">
        <f>IF('3g CPIH'!Y$17="-","-",'3h OC '!$E$12*('3g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f>IF('3i SMNCC'!V$51="-","-",'3i SMNCC'!V$51)</f>
        <v>3.4563122415280967</v>
      </c>
      <c r="AA57" s="117">
        <f>IF('3i SMNCC'!W$51="-","-",'3i SMNCC'!W$51)</f>
        <v>4.0165235041284371</v>
      </c>
      <c r="AB57" s="117" t="str">
        <f>IF('3i SMNCC'!X$51="-","-",'3i SMNCC'!X$51)</f>
        <v>-</v>
      </c>
      <c r="AC57" s="117" t="str">
        <f>IF('3i SMNCC'!Y$51="-","-",'3i SMNCC'!Y$51)</f>
        <v>-</v>
      </c>
      <c r="AD57" s="25"/>
    </row>
    <row r="58" spans="1:30" s="26" customFormat="1" ht="12.6" customHeight="1">
      <c r="A58" s="207"/>
      <c r="B58" s="120" t="s">
        <v>244</v>
      </c>
      <c r="C58" s="120" t="s">
        <v>183</v>
      </c>
      <c r="D58" s="122" t="s">
        <v>124</v>
      </c>
      <c r="E58" s="119"/>
      <c r="F58" s="27"/>
      <c r="G58" s="117">
        <f>IF('3g CPIH'!C$17="-","-",'3j PAAC PAP'!$G$20*('3g CPIH'!C$17/'3g CPIH'!$G$17))</f>
        <v>13.137827495107633</v>
      </c>
      <c r="H58" s="117">
        <f>IF('3g CPIH'!D$17="-","-",'3j PAAC PAP'!$G$20*('3g CPIH'!D$17/'3g CPIH'!$G$17))</f>
        <v>13.164129452054794</v>
      </c>
      <c r="I58" s="117">
        <f>IF('3g CPIH'!E$17="-","-",'3j PAAC PAP'!$G$20*('3g CPIH'!E$17/'3g CPIH'!$G$17))</f>
        <v>13.203582387475539</v>
      </c>
      <c r="J58" s="117">
        <f>IF('3g CPIH'!F$17="-","-",'3j PAAC PAP'!$G$20*('3g CPIH'!F$17/'3g CPIH'!$G$17))</f>
        <v>13.282488258317025</v>
      </c>
      <c r="K58" s="117">
        <f>IF('3g CPIH'!G$17="-","-",'3j PAAC PAP'!$G$20*('3g CPIH'!G$17/'3g CPIH'!$G$17))</f>
        <v>13.440300000000001</v>
      </c>
      <c r="L58" s="117">
        <f>IF('3g CPIH'!H$17="-","-",'3j PAAC PAP'!$G$20*('3g CPIH'!H$17/'3g CPIH'!$G$17))</f>
        <v>13.611262720156557</v>
      </c>
      <c r="M58" s="117">
        <f>IF('3g CPIH'!I$17="-","-",'3j PAAC PAP'!$G$20*('3g CPIH'!I$17/'3g CPIH'!$G$17))</f>
        <v>13.808527397260272</v>
      </c>
      <c r="N58" s="117">
        <f>IF('3g CPIH'!J$17="-","-",'3j PAAC PAP'!$G$20*('3g CPIH'!J$17/'3g CPIH'!$G$17))</f>
        <v>13.926886203522507</v>
      </c>
      <c r="O58" s="27"/>
      <c r="P58" s="117">
        <f>IF('3g CPIH'!L$17="-","-",'3j PAAC PAP'!$G$20*('3g CPIH'!L$17/'3g CPIH'!$G$17))</f>
        <v>13.926886203522507</v>
      </c>
      <c r="Q58" s="117">
        <f>IF('3g CPIH'!M$17="-","-",'3j PAAC PAP'!$G$20*('3g CPIH'!M$17/'3g CPIH'!$G$17))</f>
        <v>14.08469794520548</v>
      </c>
      <c r="R58" s="117">
        <f>IF('3g CPIH'!N$17="-","-",'3j PAAC PAP'!$G$20*('3g CPIH'!N$17/'3g CPIH'!$G$17))</f>
        <v>14.189905772994129</v>
      </c>
      <c r="S58" s="117">
        <f>IF('3g CPIH'!O$17="-","-",'3j PAAC PAP'!$G$20*('3g CPIH'!O$17/'3g CPIH'!$G$17))</f>
        <v>14.268811643835617</v>
      </c>
      <c r="T58" s="117">
        <f>IF('3g CPIH'!P$17="-","-",'3j PAAC PAP'!$G$20*('3g CPIH'!P$17/'3g CPIH'!$G$17))</f>
        <v>14.30826457925636</v>
      </c>
      <c r="U58" s="117">
        <f>IF('3g CPIH'!Q$17="-","-",'3j PAAC PAP'!$G$20*('3g CPIH'!Q$17/'3g CPIH'!$G$17))</f>
        <v>14.387170450097848</v>
      </c>
      <c r="V58" s="117">
        <f>IF('3g CPIH'!R$17="-","-",'3j PAAC PAP'!$G$20*('3g CPIH'!R$17/'3g CPIH'!$G$17))</f>
        <v>14.650190019569473</v>
      </c>
      <c r="W58" s="117">
        <f>IF('3g CPIH'!S$17="-","-",'3j PAAC PAP'!$G$20*('3g CPIH'!S$17/'3g CPIH'!$G$17))</f>
        <v>15.084172309197653</v>
      </c>
      <c r="X58" s="27"/>
      <c r="Y58" s="117">
        <f>IF('3g CPIH'!U$17="-","-",'3j PAAC PAP'!$G$20*('3g CPIH'!U$17/'3g CPIH'!$G$17))</f>
        <v>15.846929060665364</v>
      </c>
      <c r="Z58" s="117">
        <f>IF('3g CPIH'!V$17="-","-",'3j PAAC PAP'!$G$20*('3g CPIH'!V$17/'3g CPIH'!$G$17))</f>
        <v>15.846929060665364</v>
      </c>
      <c r="AA58" s="117">
        <f>IF('3g CPIH'!W$17="-","-",'3j PAAC PAP'!$G$20*('3g CPIH'!W$17/'3g CPIH'!$G$17))</f>
        <v>16.478176027397261</v>
      </c>
      <c r="AB58" s="117" t="str">
        <f>IF('3g CPIH'!X$17="-","-",'3j PAAC PAP'!$G$20*('3g CPIH'!X$17/'3g CPIH'!$G$17))</f>
        <v>-</v>
      </c>
      <c r="AC58" s="117" t="str">
        <f>IF('3g CPIH'!Y$17="-","-",'3j PAAC PAP'!$G$20*('3g CPIH'!Y$17/'3g CPIH'!$G$17))</f>
        <v>-</v>
      </c>
      <c r="AD58" s="25"/>
    </row>
    <row r="59" spans="1:30" s="26" customFormat="1" ht="11.4">
      <c r="A59" s="207"/>
      <c r="B59" s="120" t="s">
        <v>244</v>
      </c>
      <c r="C59" s="120" t="s">
        <v>184</v>
      </c>
      <c r="D59" s="122" t="s">
        <v>124</v>
      </c>
      <c r="E59" s="119"/>
      <c r="F59" s="27"/>
      <c r="G59" s="117">
        <f>IF(G51="-","-",SUM(G51:G57)*'3j PAAC PAP'!$G$38)</f>
        <v>27.915239906422393</v>
      </c>
      <c r="H59" s="117">
        <f>IF(H51="-","-",SUM(H51:H57)*'3j PAAC PAP'!$G$38)</f>
        <v>25.641499663275692</v>
      </c>
      <c r="I59" s="117">
        <f>IF(I51="-","-",SUM(I51:I57)*'3j PAAC PAP'!$G$38)</f>
        <v>23.703231490390007</v>
      </c>
      <c r="J59" s="117">
        <f>IF(J51="-","-",SUM(J51:J57)*'3j PAAC PAP'!$G$38)</f>
        <v>22.872162035413655</v>
      </c>
      <c r="K59" s="117">
        <f>IF(K51="-","-",SUM(K51:K57)*'3j PAAC PAP'!$G$38)</f>
        <v>24.835690015753897</v>
      </c>
      <c r="L59" s="117">
        <f>IF(L51="-","-",SUM(L51:L57)*'3j PAAC PAP'!$G$38)</f>
        <v>24.796587717114281</v>
      </c>
      <c r="M59" s="117">
        <f>IF(M51="-","-",SUM(M51:M57)*'3j PAAC PAP'!$G$38)</f>
        <v>26.268947974045481</v>
      </c>
      <c r="N59" s="117">
        <f>IF(N51="-","-",SUM(N51:N57)*'3j PAAC PAP'!$G$38)</f>
        <v>28.524553071308336</v>
      </c>
      <c r="O59" s="27"/>
      <c r="P59" s="117">
        <f>IF(P51="-","-",SUM(P51:P57)*'3j PAAC PAP'!$G$38)</f>
        <v>28.524553071308336</v>
      </c>
      <c r="Q59" s="117">
        <f>IF(Q51="-","-",SUM(Q51:Q57)*'3j PAAC PAP'!$G$38)</f>
        <v>31.336018379505603</v>
      </c>
      <c r="R59" s="117">
        <f>IF(R51="-","-",SUM(R51:R57)*'3j PAAC PAP'!$G$38)</f>
        <v>28.486043471663166</v>
      </c>
      <c r="S59" s="117">
        <f>IF(S51="-","-",SUM(S51:S57)*'3j PAAC PAP'!$G$38)</f>
        <v>27.434778589301388</v>
      </c>
      <c r="T59" s="117">
        <f>IF(T51="-","-",SUM(T51:T57)*'3j PAAC PAP'!$G$38)</f>
        <v>23.984276105570039</v>
      </c>
      <c r="U59" s="117">
        <f>IF(U51="-","-",SUM(U51:U57)*'3j PAAC PAP'!$G$38)</f>
        <v>26.154296149594646</v>
      </c>
      <c r="V59" s="117">
        <f>IF(V51="-","-",SUM(V51:V57)*'3j PAAC PAP'!$G$38)</f>
        <v>30.666880881856262</v>
      </c>
      <c r="W59" s="117">
        <f>IF(W51="-","-",SUM(W51:W57)*'3j PAAC PAP'!$G$38)</f>
        <v>51.804871069000747</v>
      </c>
      <c r="X59" s="27"/>
      <c r="Y59" s="117">
        <f>IF(Y51="-","-",SUM(Y51:Y57)*'3j PAAC PAP'!$G$38)</f>
        <v>98.91186664240567</v>
      </c>
      <c r="Z59" s="117">
        <f>IF(Z51="-","-",SUM(Z51:Z57)*'3j PAAC PAP'!$G$38)</f>
        <v>113.58733904288057</v>
      </c>
      <c r="AA59" s="117">
        <f>IF(AA51="-","-",SUM(AA51:AA57)*'3j PAAC PAP'!$G$38)</f>
        <v>85.558501132144514</v>
      </c>
      <c r="AB59" s="117" t="str">
        <f>IF(AB51="-","-",SUM(AB51:AB57)*'3j PAAC PAP'!$G$38)</f>
        <v>-</v>
      </c>
      <c r="AC59" s="117" t="str">
        <f>IF(AC51="-","-",SUM(AC51:AC57)*'3j PAAC PAP'!$G$38)</f>
        <v>-</v>
      </c>
      <c r="AD59" s="25"/>
    </row>
    <row r="60" spans="1:30" s="26" customFormat="1" ht="11.25" customHeight="1">
      <c r="A60" s="207"/>
      <c r="B60" s="120" t="s">
        <v>185</v>
      </c>
      <c r="C60" s="120" t="s">
        <v>246</v>
      </c>
      <c r="D60" s="122" t="s">
        <v>124</v>
      </c>
      <c r="E60" s="119"/>
      <c r="F60" s="27"/>
      <c r="G60" s="117">
        <f>IF(G54="-","-",SUM(G51:G59)*'3k EBIT'!$E$12)</f>
        <v>10.193689784810731</v>
      </c>
      <c r="H60" s="117">
        <f>IF(H54="-","-",SUM(H51:H59)*'3k EBIT'!$E$12)</f>
        <v>9.3846327516591614</v>
      </c>
      <c r="I60" s="117">
        <f>IF(I54="-","-",SUM(I51:I59)*'3k EBIT'!$E$12)</f>
        <v>8.6952754396194454</v>
      </c>
      <c r="J60" s="117">
        <f>IF(J54="-","-",SUM(J51:J59)*'3k EBIT'!$E$12)</f>
        <v>8.4009009573574893</v>
      </c>
      <c r="K60" s="117">
        <f>IF(K54="-","-",SUM(K51:K59)*'3k EBIT'!$E$12)</f>
        <v>9.1030726598373999</v>
      </c>
      <c r="L60" s="117">
        <f>IF(L54="-","-",SUM(L51:L59)*'3k EBIT'!$E$12)</f>
        <v>9.0924614711168754</v>
      </c>
      <c r="M60" s="117">
        <f>IF(M54="-","-",SUM(M51:M59)*'3k EBIT'!$E$12)</f>
        <v>9.6205167631582071</v>
      </c>
      <c r="N60" s="117">
        <f>IF(N54="-","-",SUM(N51:N59)*'3k EBIT'!$E$12)</f>
        <v>10.425918557422396</v>
      </c>
      <c r="O60" s="27"/>
      <c r="P60" s="117">
        <f>IF(P54="-","-",SUM(P51:P59)*'3k EBIT'!$E$12)</f>
        <v>10.425918557422396</v>
      </c>
      <c r="Q60" s="117">
        <f>IF(Q54="-","-",SUM(Q51:Q59)*'3k EBIT'!$E$12)</f>
        <v>11.429998806378341</v>
      </c>
      <c r="R60" s="117">
        <f>IF(R54="-","-",SUM(R51:R59)*'3k EBIT'!$E$12)</f>
        <v>10.417301356558538</v>
      </c>
      <c r="S60" s="117">
        <f>IF(S54="-","-",SUM(S51:S59)*'3k EBIT'!$E$12)</f>
        <v>10.044526172689761</v>
      </c>
      <c r="T60" s="117">
        <f>IF(T54="-","-",SUM(T51:T59)*'3k EBIT'!$E$12)</f>
        <v>8.81673701230525</v>
      </c>
      <c r="U60" s="117">
        <f>IF(U54="-","-",SUM(U51:U59)*'3k EBIT'!$E$12)</f>
        <v>9.5909020773913589</v>
      </c>
      <c r="V60" s="117">
        <f>IF(V54="-","-",SUM(V51:V59)*'3k EBIT'!$E$12)</f>
        <v>11.20270448712988</v>
      </c>
      <c r="W60" s="117">
        <f>IF(W54="-","-",SUM(W51:W59)*'3k EBIT'!$E$12)</f>
        <v>18.737302751708217</v>
      </c>
      <c r="X60" s="27"/>
      <c r="Y60" s="117">
        <f>IF(Y54="-","-",SUM(Y51:Y59)*'3k EBIT'!$E$12)</f>
        <v>35.524547203178209</v>
      </c>
      <c r="Z60" s="117">
        <f>IF(Z54="-","-",SUM(Z51:Z59)*'3k EBIT'!$E$12)</f>
        <v>40.749757128154684</v>
      </c>
      <c r="AA60" s="117">
        <f>IF(AA54="-","-",SUM(AA51:AA59)*'3k EBIT'!$E$12)</f>
        <v>30.782300146339288</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6.0543118057934375</v>
      </c>
      <c r="H61" s="117">
        <f>IF(H56="-","-",SUM(H51:H54,H56:H60)*'3l HAP'!$E$13)</f>
        <v>5.4326266663670451</v>
      </c>
      <c r="I61" s="117">
        <f>IF(I56="-","-",SUM(I51:I54,I56:I60)*'3l HAP'!$E$13)</f>
        <v>4.8407650060835401</v>
      </c>
      <c r="J61" s="117">
        <f>IF(J56="-","-",SUM(J51:J54,J56:J60)*'3l HAP'!$E$13)</f>
        <v>4.6190213891822349</v>
      </c>
      <c r="K61" s="117">
        <f>IF(K56="-","-",SUM(K51:K54,K56:K60)*'3l HAP'!$E$13)</f>
        <v>5.2186008504303798</v>
      </c>
      <c r="L61" s="117">
        <f>IF(L56="-","-",SUM(L51:L54,L56:L60)*'3l HAP'!$E$13)</f>
        <v>5.2100727111679861</v>
      </c>
      <c r="M61" s="117">
        <f>IF(M56="-","-",SUM(M51:M54,M56:M60)*'3l HAP'!$E$13)</f>
        <v>5.5616191845581344</v>
      </c>
      <c r="N61" s="117">
        <f>IF(N56="-","-",SUM(N51:N54,N56:N60)*'3l HAP'!$E$13)</f>
        <v>6.1811904430242048</v>
      </c>
      <c r="O61" s="27"/>
      <c r="P61" s="117">
        <f>IF(P56="-","-",SUM(P51:P54,P56:P60)*'3l HAP'!$E$13)</f>
        <v>6.1811904430242048</v>
      </c>
      <c r="Q61" s="117">
        <f>IF(Q56="-","-",SUM(Q51:Q54,Q56:Q60)*'3l HAP'!$E$13)</f>
        <v>6.8469153508811083</v>
      </c>
      <c r="R61" s="117">
        <f>IF(R56="-","-",SUM(R51:R54,R56:R60)*'3l HAP'!$E$13)</f>
        <v>6.0730529424241393</v>
      </c>
      <c r="S61" s="117">
        <f>IF(S56="-","-",SUM(S51:S54,S56:S60)*'3l HAP'!$E$13)</f>
        <v>5.7860712093082896</v>
      </c>
      <c r="T61" s="117">
        <f>IF(T56="-","-",SUM(T51:T54,T56:T60)*'3l HAP'!$E$13)</f>
        <v>4.8789667458824679</v>
      </c>
      <c r="U61" s="117">
        <f>IF(U56="-","-",SUM(U51:U54,U56:U60)*'3l HAP'!$E$13)</f>
        <v>5.5820796415378036</v>
      </c>
      <c r="V61" s="117">
        <f>IF(V56="-","-",SUM(V51:V54,V56:V60)*'3l HAP'!$E$13)</f>
        <v>6.830425044874417</v>
      </c>
      <c r="W61" s="117">
        <f>IF(W56="-","-",SUM(W51:W54,W56:W60)*'3l HAP'!$E$13)</f>
        <v>11.848933941919677</v>
      </c>
      <c r="X61" s="27"/>
      <c r="Y61" s="117">
        <f>IF(Y56="-","-",SUM(Y51:Y54,Y56:Y60)*'3l HAP'!$E$13)</f>
        <v>24.829242671871068</v>
      </c>
      <c r="Z61" s="117">
        <f>IF(Z56="-","-",SUM(Z51:Z54,Z56:Z60)*'3l HAP'!$E$13)</f>
        <v>28.855677772508866</v>
      </c>
      <c r="AA61" s="117">
        <f>IF(AA56="-","-",SUM(AA51:AA54,AA56:AA60)*'3l HAP'!$E$13)</f>
        <v>21.174784159385624</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542.56407887327305</v>
      </c>
      <c r="H62" s="117">
        <f t="shared" si="9"/>
        <v>499.3604622091849</v>
      </c>
      <c r="I62" s="117">
        <f t="shared" si="9"/>
        <v>462.48665174369165</v>
      </c>
      <c r="J62" s="117">
        <f t="shared" si="9"/>
        <v>446.77152072311389</v>
      </c>
      <c r="K62" s="117">
        <f t="shared" si="9"/>
        <v>484.32749031310749</v>
      </c>
      <c r="L62" s="117">
        <f t="shared" si="9"/>
        <v>483.76047878765843</v>
      </c>
      <c r="M62" s="117">
        <f t="shared" si="9"/>
        <v>511.9043975729852</v>
      </c>
      <c r="N62" s="117">
        <f t="shared" si="9"/>
        <v>554.91351944150381</v>
      </c>
      <c r="O62" s="27"/>
      <c r="P62" s="117">
        <f t="shared" ref="P62:W62" si="10">IF(P51="-","-",SUM(P51:P61))</f>
        <v>554.91351944150381</v>
      </c>
      <c r="Q62" s="117">
        <f t="shared" si="10"/>
        <v>608.42555141347282</v>
      </c>
      <c r="R62" s="117">
        <f t="shared" si="10"/>
        <v>554.35184524066676</v>
      </c>
      <c r="S62" s="117">
        <f t="shared" si="10"/>
        <v>534.44512509212609</v>
      </c>
      <c r="T62" s="117">
        <f t="shared" si="10"/>
        <v>468.91756519484863</v>
      </c>
      <c r="U62" s="117">
        <f t="shared" si="10"/>
        <v>510.36619100183702</v>
      </c>
      <c r="V62" s="117">
        <f t="shared" si="10"/>
        <v>596.44620714094071</v>
      </c>
      <c r="W62" s="117">
        <f t="shared" si="10"/>
        <v>998.02235563767044</v>
      </c>
      <c r="X62" s="27"/>
      <c r="Y62" s="117">
        <f t="shared" ref="Y62:AC62" si="11">IF(Y51="-","-",SUM(Y51:Y61))</f>
        <v>1894.5414810759066</v>
      </c>
      <c r="Z62" s="117">
        <f t="shared" si="11"/>
        <v>2173.5788512655276</v>
      </c>
      <c r="AA62" s="117">
        <f t="shared" si="11"/>
        <v>1641.2951752980468</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f>IF('3a DF'!AA$147="-","-",'3a DF'!AA$147)</f>
        <v>1631.9111772946392</v>
      </c>
      <c r="AA63" s="35">
        <f>IF('3a DF'!AB$147="-","-",'3a DF'!AB$147)</f>
        <v>1133.4240853181414</v>
      </c>
      <c r="AB63" s="35" t="str">
        <f>IF('3a DF'!AC$147="-","-",'3a DF'!AC$147)</f>
        <v>-</v>
      </c>
      <c r="AC63" s="35" t="str">
        <f>IF('3a DF'!AD$147="-","-",'3a DF'!AD$147)</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AA'!J199="-","-",'3c AA'!J199)</f>
        <v>-</v>
      </c>
      <c r="H65" s="35" t="str">
        <f>IF('3c AA'!K199="-","-",'3c AA'!K199)</f>
        <v>-</v>
      </c>
      <c r="I65" s="35" t="str">
        <f>IF('3c AA'!L199="-","-",'3c AA'!L199)</f>
        <v>-</v>
      </c>
      <c r="J65" s="35" t="str">
        <f>IF('3c AA'!M199="-","-",'3c AA'!M199)</f>
        <v>-</v>
      </c>
      <c r="K65" s="35" t="str">
        <f>IF('3c AA'!N199="-","-",'3c AA'!N199)</f>
        <v>-</v>
      </c>
      <c r="L65" s="35" t="str">
        <f>IF('3c AA'!O199="-","-",'3c AA'!O199)</f>
        <v>-</v>
      </c>
      <c r="M65" s="35" t="str">
        <f>IF('3c AA'!P199="-","-",'3c AA'!P199)</f>
        <v>-</v>
      </c>
      <c r="N65" s="35" t="str">
        <f>IF('3c AA'!Q199="-","-",'3c AA'!Q199)</f>
        <v>-</v>
      </c>
      <c r="O65" s="27"/>
      <c r="P65" s="35" t="str">
        <f>IF('3c AA'!S199="-","-",'3c AA'!S199)</f>
        <v>-</v>
      </c>
      <c r="Q65" s="35" t="str">
        <f>IF('3c AA'!T199="-","-",'3c AA'!T199)</f>
        <v>-</v>
      </c>
      <c r="R65" s="35" t="str">
        <f>IF('3c AA'!U199="-","-",'3c AA'!U199)</f>
        <v>-</v>
      </c>
      <c r="S65" s="35" t="str">
        <f>IF('3c AA'!V199="-","-",'3c AA'!V199)</f>
        <v>-</v>
      </c>
      <c r="T65" s="35">
        <f>IF('3c AA'!W199="-","-",'3c AA'!W199)</f>
        <v>10.705717509101307</v>
      </c>
      <c r="U65" s="35">
        <f>IF('3c AA'!X199="-","-",'3c AA'!X199)</f>
        <v>13.71215092385904</v>
      </c>
      <c r="V65" s="35">
        <f>IF('3c AA'!Y199="-","-",'3c AA'!Y199)</f>
        <v>4.43</v>
      </c>
      <c r="W65" s="35" t="str">
        <f>IF('3c AA'!Z199="-","-",'3c AA'!Z199)</f>
        <v>-</v>
      </c>
      <c r="X65" s="27"/>
      <c r="Y65" s="35">
        <f>IF('3c AA'!AB199="-","-",'3c AA'!AB199)</f>
        <v>26.679544917909343</v>
      </c>
      <c r="Z65" s="35">
        <f>IF('3c AA'!AC199="-","-",'3c AA'!AC199)</f>
        <v>26.679544917909343</v>
      </c>
      <c r="AA65" s="35">
        <f>IF('3c AA'!AD199="-","-",'3c AA'!AD199)</f>
        <v>32.690762131501096</v>
      </c>
      <c r="AB65" s="35" t="str">
        <f>IF('3c AA'!AE199="-","-",'3c AA'!AE199)</f>
        <v>-</v>
      </c>
      <c r="AC65" s="35" t="str">
        <f>IF('3c AA'!AF199="-","-",'3c AA'!AF199)</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f>IF('3d PC'!AA$43="-","-",'3d PC'!AA$43)</f>
        <v>33.951682778351348</v>
      </c>
      <c r="AB66" s="35" t="str">
        <f>IF('3d PC'!AB$43="-","-",'3d PC'!AB$43)</f>
        <v>-</v>
      </c>
      <c r="AC66" s="35" t="str">
        <f>IF('3d PC'!AC$43="-","-",'3d PC'!AC$43)</f>
        <v>-</v>
      </c>
      <c r="AD66" s="25"/>
    </row>
    <row r="67" spans="1:30" s="26" customFormat="1" ht="11.4">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f>IF('3f NC-Gas'!Y49="-","-",'3f NC-Gas'!Y49)</f>
        <v>172.81223164660418</v>
      </c>
      <c r="AA67" s="35">
        <f>IF('3f NC-Gas'!Z49="-","-",'3f NC-Gas'!Z49)</f>
        <v>161.34073900057447</v>
      </c>
      <c r="AB67" s="35" t="str">
        <f>IF('3f NC-Gas'!AA49="-","-",'3f NC-Gas'!AA49)</f>
        <v>-</v>
      </c>
      <c r="AC67" s="35" t="str">
        <f>IF('3f NC-Gas'!AB49="-","-",'3f NC-Gas'!AB49)</f>
        <v>-</v>
      </c>
      <c r="AD67" s="25"/>
    </row>
    <row r="68" spans="1:30" s="26" customFormat="1" ht="11.4">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f>IF('3g CPIH'!W$17="-","-",'3h OC '!$E$12*('3g CPIH'!W$17/'3g CPIH'!$G$17))</f>
        <v>109.36421849315069</v>
      </c>
      <c r="AB68" s="35" t="str">
        <f>IF('3g CPIH'!X$17="-","-",'3h OC '!$E$12*('3g CPIH'!X$17/'3g CPIH'!$G$17))</f>
        <v>-</v>
      </c>
      <c r="AC68" s="35" t="str">
        <f>IF('3g CPIH'!Y$17="-","-",'3h OC '!$E$12*('3g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f>IF('3i SMNCC'!V$51="-","-",'3i SMNCC'!V$51)</f>
        <v>3.4563122415280967</v>
      </c>
      <c r="AA69" s="35">
        <f>IF('3i SMNCC'!W$51="-","-",'3i SMNCC'!W$51)</f>
        <v>4.0165235041284371</v>
      </c>
      <c r="AB69" s="35" t="str">
        <f>IF('3i SMNCC'!X$51="-","-",'3i SMNCC'!X$51)</f>
        <v>-</v>
      </c>
      <c r="AC69" s="35" t="str">
        <f>IF('3i SMNCC'!Y$51="-","-",'3i SMNCC'!Y$51)</f>
        <v>-</v>
      </c>
      <c r="AD69" s="25"/>
    </row>
    <row r="70" spans="1:30" s="26" customFormat="1" ht="11.4">
      <c r="A70" s="207"/>
      <c r="B70" s="123" t="s">
        <v>244</v>
      </c>
      <c r="C70" s="123" t="s">
        <v>183</v>
      </c>
      <c r="D70" s="121" t="s">
        <v>129</v>
      </c>
      <c r="E70" s="75"/>
      <c r="F70" s="27"/>
      <c r="G70" s="35">
        <f>IF('3g CPIH'!C$17="-","-",'3j PAAC PAP'!$G$20*('3g CPIH'!C$17/'3g CPIH'!$G$17))</f>
        <v>13.137827495107633</v>
      </c>
      <c r="H70" s="35">
        <f>IF('3g CPIH'!D$17="-","-",'3j PAAC PAP'!$G$20*('3g CPIH'!D$17/'3g CPIH'!$G$17))</f>
        <v>13.164129452054794</v>
      </c>
      <c r="I70" s="35">
        <f>IF('3g CPIH'!E$17="-","-",'3j PAAC PAP'!$G$20*('3g CPIH'!E$17/'3g CPIH'!$G$17))</f>
        <v>13.203582387475539</v>
      </c>
      <c r="J70" s="35">
        <f>IF('3g CPIH'!F$17="-","-",'3j PAAC PAP'!$G$20*('3g CPIH'!F$17/'3g CPIH'!$G$17))</f>
        <v>13.282488258317025</v>
      </c>
      <c r="K70" s="35">
        <f>IF('3g CPIH'!G$17="-","-",'3j PAAC PAP'!$G$20*('3g CPIH'!G$17/'3g CPIH'!$G$17))</f>
        <v>13.440300000000001</v>
      </c>
      <c r="L70" s="35">
        <f>IF('3g CPIH'!H$17="-","-",'3j PAAC PAP'!$G$20*('3g CPIH'!H$17/'3g CPIH'!$G$17))</f>
        <v>13.611262720156557</v>
      </c>
      <c r="M70" s="35">
        <f>IF('3g CPIH'!I$17="-","-",'3j PAAC PAP'!$G$20*('3g CPIH'!I$17/'3g CPIH'!$G$17))</f>
        <v>13.808527397260272</v>
      </c>
      <c r="N70" s="35">
        <f>IF('3g CPIH'!J$17="-","-",'3j PAAC PAP'!$G$20*('3g CPIH'!J$17/'3g CPIH'!$G$17))</f>
        <v>13.926886203522507</v>
      </c>
      <c r="O70" s="27"/>
      <c r="P70" s="35">
        <f>IF('3g CPIH'!L$17="-","-",'3j PAAC PAP'!$G$20*('3g CPIH'!L$17/'3g CPIH'!$G$17))</f>
        <v>13.926886203522507</v>
      </c>
      <c r="Q70" s="35">
        <f>IF('3g CPIH'!M$17="-","-",'3j PAAC PAP'!$G$20*('3g CPIH'!M$17/'3g CPIH'!$G$17))</f>
        <v>14.08469794520548</v>
      </c>
      <c r="R70" s="35">
        <f>IF('3g CPIH'!N$17="-","-",'3j PAAC PAP'!$G$20*('3g CPIH'!N$17/'3g CPIH'!$G$17))</f>
        <v>14.189905772994129</v>
      </c>
      <c r="S70" s="35">
        <f>IF('3g CPIH'!O$17="-","-",'3j PAAC PAP'!$G$20*('3g CPIH'!O$17/'3g CPIH'!$G$17))</f>
        <v>14.268811643835617</v>
      </c>
      <c r="T70" s="35">
        <f>IF('3g CPIH'!P$17="-","-",'3j PAAC PAP'!$G$20*('3g CPIH'!P$17/'3g CPIH'!$G$17))</f>
        <v>14.30826457925636</v>
      </c>
      <c r="U70" s="35">
        <f>IF('3g CPIH'!Q$17="-","-",'3j PAAC PAP'!$G$20*('3g CPIH'!Q$17/'3g CPIH'!$G$17))</f>
        <v>14.387170450097848</v>
      </c>
      <c r="V70" s="35">
        <f>IF('3g CPIH'!R$17="-","-",'3j PAAC PAP'!$G$20*('3g CPIH'!R$17/'3g CPIH'!$G$17))</f>
        <v>14.650190019569473</v>
      </c>
      <c r="W70" s="35">
        <f>IF('3g CPIH'!S$17="-","-",'3j PAAC PAP'!$G$20*('3g CPIH'!S$17/'3g CPIH'!$G$17))</f>
        <v>15.084172309197653</v>
      </c>
      <c r="X70" s="27"/>
      <c r="Y70" s="35">
        <f>IF('3g CPIH'!U$17="-","-",'3j PAAC PAP'!$G$20*('3g CPIH'!U$17/'3g CPIH'!$G$17))</f>
        <v>15.846929060665364</v>
      </c>
      <c r="Z70" s="35">
        <f>IF('3g CPIH'!V$17="-","-",'3j PAAC PAP'!$G$20*('3g CPIH'!V$17/'3g CPIH'!$G$17))</f>
        <v>15.846929060665364</v>
      </c>
      <c r="AA70" s="35">
        <f>IF('3g CPIH'!W$17="-","-",'3j PAAC PAP'!$G$20*('3g CPIH'!W$17/'3g CPIH'!$G$17))</f>
        <v>16.478176027397261</v>
      </c>
      <c r="AB70" s="35" t="str">
        <f>IF('3g CPIH'!X$17="-","-",'3j PAAC PAP'!$G$20*('3g CPIH'!X$17/'3g CPIH'!$G$17))</f>
        <v>-</v>
      </c>
      <c r="AC70" s="35" t="str">
        <f>IF('3g CPIH'!Y$17="-","-",'3j PAAC PAP'!$G$20*('3g CPIH'!Y$17/'3g CPIH'!$G$17))</f>
        <v>-</v>
      </c>
      <c r="AD70" s="25"/>
    </row>
    <row r="71" spans="1:30" s="26" customFormat="1" ht="11.25" customHeight="1">
      <c r="A71" s="207"/>
      <c r="B71" s="123" t="s">
        <v>244</v>
      </c>
      <c r="C71" s="123" t="s">
        <v>184</v>
      </c>
      <c r="D71" s="121" t="s">
        <v>129</v>
      </c>
      <c r="E71" s="75"/>
      <c r="F71" s="27"/>
      <c r="G71" s="35">
        <f>IF(G63="-","-",SUM(G63:G69)*'3j PAAC PAP'!$G$38)</f>
        <v>27.83808904609921</v>
      </c>
      <c r="H71" s="35">
        <f>IF(H63="-","-",SUM(H63:H69)*'3j PAAC PAP'!$G$38)</f>
        <v>25.56434880304419</v>
      </c>
      <c r="I71" s="35">
        <f>IF(I63="-","-",SUM(I63:I69)*'3j PAAC PAP'!$G$38)</f>
        <v>23.381020736881442</v>
      </c>
      <c r="J71" s="35">
        <f>IF(J63="-","-",SUM(J63:J69)*'3j PAAC PAP'!$G$38)</f>
        <v>22.549951282170955</v>
      </c>
      <c r="K71" s="35">
        <f>IF(K63="-","-",SUM(K63:K69)*'3j PAAC PAP'!$G$38)</f>
        <v>24.793255264691631</v>
      </c>
      <c r="L71" s="35">
        <f>IF(L63="-","-",SUM(L63:L69)*'3j PAAC PAP'!$G$38)</f>
        <v>24.754152966033679</v>
      </c>
      <c r="M71" s="35">
        <f>IF(M63="-","-",SUM(M63:M69)*'3j PAAC PAP'!$G$38)</f>
        <v>26.223545691334639</v>
      </c>
      <c r="N71" s="35">
        <f>IF(N63="-","-",SUM(N63:N69)*'3j PAAC PAP'!$G$38)</f>
        <v>28.479150788542483</v>
      </c>
      <c r="O71" s="27"/>
      <c r="P71" s="35">
        <f>IF(P63="-","-",SUM(P63:P69)*'3j PAAC PAP'!$G$38)</f>
        <v>28.479150788542483</v>
      </c>
      <c r="Q71" s="35">
        <f>IF(Q63="-","-",SUM(Q63:Q69)*'3j PAAC PAP'!$G$38)</f>
        <v>31.124953520766571</v>
      </c>
      <c r="R71" s="35">
        <f>IF(R63="-","-",SUM(R63:R69)*'3j PAAC PAP'!$G$38)</f>
        <v>28.274978613263347</v>
      </c>
      <c r="S71" s="35">
        <f>IF(S63="-","-",SUM(S63:S69)*'3j PAAC PAP'!$G$38)</f>
        <v>27.162370985668904</v>
      </c>
      <c r="T71" s="35">
        <f>IF(T63="-","-",SUM(T63:T69)*'3j PAAC PAP'!$G$38)</f>
        <v>23.711868503972806</v>
      </c>
      <c r="U71" s="35">
        <f>IF(U63="-","-",SUM(U63:U69)*'3j PAAC PAP'!$G$38)</f>
        <v>26.034612952007752</v>
      </c>
      <c r="V71" s="35">
        <f>IF(V63="-","-",SUM(V63:V69)*'3j PAAC PAP'!$G$38)</f>
        <v>30.547197684599411</v>
      </c>
      <c r="W71" s="35">
        <f>IF(W63="-","-",SUM(W63:W69)*'3j PAAC PAP'!$G$38)</f>
        <v>51.816563483006433</v>
      </c>
      <c r="X71" s="27"/>
      <c r="Y71" s="35">
        <f>IF(Y63="-","-",SUM(Y63:Y69)*'3j PAAC PAP'!$G$38)</f>
        <v>98.852653772061331</v>
      </c>
      <c r="Z71" s="35">
        <f>IF(Z63="-","-",SUM(Z63:Z69)*'3j PAAC PAP'!$G$38)</f>
        <v>113.52812617253623</v>
      </c>
      <c r="AA71" s="35">
        <f>IF(AA63="-","-",SUM(AA63:AA69)*'3j PAAC PAP'!$G$38)</f>
        <v>84.838655133778104</v>
      </c>
      <c r="AB71" s="35" t="str">
        <f>IF(AB63="-","-",SUM(AB63:AB69)*'3j PAAC PAP'!$G$38)</f>
        <v>-</v>
      </c>
      <c r="AC71" s="35" t="str">
        <f>IF(AC63="-","-",SUM(AC63:AC69)*'3j PAAC PAP'!$G$38)</f>
        <v>-</v>
      </c>
      <c r="AD71" s="25"/>
    </row>
    <row r="72" spans="1:30" s="26" customFormat="1" ht="11.25" customHeight="1">
      <c r="A72" s="207"/>
      <c r="B72" s="123" t="s">
        <v>185</v>
      </c>
      <c r="C72" s="123" t="s">
        <v>246</v>
      </c>
      <c r="D72" s="121" t="s">
        <v>129</v>
      </c>
      <c r="E72" s="75"/>
      <c r="F72" s="27"/>
      <c r="G72" s="35">
        <f>IF(G66="-","-",SUM(G63:G71)*'3k EBIT'!$E$12)</f>
        <v>10.166220179057657</v>
      </c>
      <c r="H72" s="35">
        <f>IF(H66="-","-",SUM(H63:H71)*'3k EBIT'!$E$12)</f>
        <v>9.3571631459387294</v>
      </c>
      <c r="I72" s="35">
        <f>IF(I66="-","-",SUM(I63:I71)*'3k EBIT'!$E$12)</f>
        <v>8.5805521256965083</v>
      </c>
      <c r="J72" s="35">
        <f>IF(J66="-","-",SUM(J63:J71)*'3k EBIT'!$E$12)</f>
        <v>8.2861776435292125</v>
      </c>
      <c r="K72" s="35">
        <f>IF(K66="-","-",SUM(K63:K71)*'3k EBIT'!$E$12)</f>
        <v>9.0879637436564593</v>
      </c>
      <c r="L72" s="35">
        <f>IF(L66="-","-",SUM(L63:L71)*'3k EBIT'!$E$12)</f>
        <v>9.0773525549294085</v>
      </c>
      <c r="M72" s="35">
        <f>IF(M66="-","-",SUM(M63:M71)*'3k EBIT'!$E$12)</f>
        <v>9.6043512557208039</v>
      </c>
      <c r="N72" s="35">
        <f>IF(N66="-","-",SUM(N63:N71)*'3k EBIT'!$E$12)</f>
        <v>10.409753049965406</v>
      </c>
      <c r="O72" s="27"/>
      <c r="P72" s="35">
        <f>IF(P66="-","-",SUM(P63:P71)*'3k EBIT'!$E$12)</f>
        <v>10.409753049965406</v>
      </c>
      <c r="Q72" s="35">
        <f>IF(Q66="-","-",SUM(Q63:Q71)*'3k EBIT'!$E$12)</f>
        <v>11.354849048700949</v>
      </c>
      <c r="R72" s="35">
        <f>IF(R66="-","-",SUM(R63:R71)*'3k EBIT'!$E$12)</f>
        <v>10.342151599001923</v>
      </c>
      <c r="S72" s="35">
        <f>IF(S66="-","-",SUM(S63:S71)*'3k EBIT'!$E$12)</f>
        <v>9.9475352973504805</v>
      </c>
      <c r="T72" s="35">
        <f>IF(T66="-","-",SUM(T63:T71)*'3k EBIT'!$E$12)</f>
        <v>8.7197461376906222</v>
      </c>
      <c r="U72" s="35">
        <f>IF(U66="-","-",SUM(U63:U71)*'3k EBIT'!$E$12)</f>
        <v>9.5482888098372793</v>
      </c>
      <c r="V72" s="35">
        <f>IF(V66="-","-",SUM(V63:V71)*'3k EBIT'!$E$12)</f>
        <v>11.160091219693312</v>
      </c>
      <c r="W72" s="35">
        <f>IF(W66="-","-",SUM(W63:W71)*'3k EBIT'!$E$12)</f>
        <v>18.741465842070298</v>
      </c>
      <c r="X72" s="27"/>
      <c r="Y72" s="35">
        <f>IF(Y66="-","-",SUM(Y63:Y71)*'3k EBIT'!$E$12)</f>
        <v>35.503464428507215</v>
      </c>
      <c r="Z72" s="35">
        <f>IF(Z66="-","-",SUM(Z63:Z71)*'3k EBIT'!$E$12)</f>
        <v>40.72867435348369</v>
      </c>
      <c r="AA72" s="35">
        <f>IF(AA66="-","-",SUM(AA63:AA71)*'3k EBIT'!$E$12)</f>
        <v>30.525998587351854</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6.0527800575496142</v>
      </c>
      <c r="H73" s="35">
        <f>IF(H68="-","-",SUM(H63:H66,H68:H72)*'3l HAP'!$E$13)</f>
        <v>5.4310949181250425</v>
      </c>
      <c r="I73" s="35">
        <f>IF(I68="-","-",SUM(I63:I66,I68:I72)*'3l HAP'!$E$13)</f>
        <v>4.8343678544022755</v>
      </c>
      <c r="J73" s="35">
        <f>IF(J68="-","-",SUM(J63:J66,J68:J72)*'3l HAP'!$E$13)</f>
        <v>4.6126242375062487</v>
      </c>
      <c r="K73" s="35">
        <f>IF(K68="-","-",SUM(K63:K66,K68:K72)*'3l HAP'!$E$13)</f>
        <v>5.2177583535982732</v>
      </c>
      <c r="L73" s="35">
        <f>IF(L68="-","-",SUM(L63:L66,L68:L72)*'3l HAP'!$E$13)</f>
        <v>5.2092302143355154</v>
      </c>
      <c r="M73" s="35">
        <f>IF(M68="-","-",SUM(M63:M66,M68:M72)*'3l HAP'!$E$13)</f>
        <v>5.5607177705425741</v>
      </c>
      <c r="N73" s="35">
        <f>IF(N68="-","-",SUM(N63:N66,N68:N72)*'3l HAP'!$E$13)</f>
        <v>6.1802890290075521</v>
      </c>
      <c r="O73" s="27"/>
      <c r="P73" s="35">
        <f>IF(P68="-","-",SUM(P63:P66,P68:P72)*'3l HAP'!$E$13)</f>
        <v>6.1802890290075521</v>
      </c>
      <c r="Q73" s="35">
        <f>IF(Q68="-","-",SUM(Q63:Q66,Q68:Q72)*'3l HAP'!$E$13)</f>
        <v>6.8427248826821545</v>
      </c>
      <c r="R73" s="35">
        <f>IF(R68="-","-",SUM(R63:R66,R68:R72)*'3l HAP'!$E$13)</f>
        <v>6.0688624742319206</v>
      </c>
      <c r="S73" s="35">
        <f>IF(S68="-","-",SUM(S63:S66,S68:S72)*'3l HAP'!$E$13)</f>
        <v>5.7806628461776643</v>
      </c>
      <c r="T73" s="35">
        <f>IF(T68="-","-",SUM(T63:T66,T68:T72)*'3l HAP'!$E$13)</f>
        <v>4.8735583827922504</v>
      </c>
      <c r="U73" s="35">
        <f>IF(U68="-","-",SUM(U63:U66,U68:U72)*'3l HAP'!$E$13)</f>
        <v>5.5797034589916743</v>
      </c>
      <c r="V73" s="35">
        <f>IF(V68="-","-",SUM(V63:V66,V68:V72)*'3l HAP'!$E$13)</f>
        <v>6.8280488623348399</v>
      </c>
      <c r="W73" s="35">
        <f>IF(W68="-","-",SUM(W63:W66,W68:W72)*'3l HAP'!$E$13)</f>
        <v>11.849166082359126</v>
      </c>
      <c r="X73" s="27"/>
      <c r="Y73" s="35">
        <f>IF(Y68="-","-",SUM(Y63:Y66,Y68:Y72)*'3l HAP'!$E$13)</f>
        <v>24.828067063332401</v>
      </c>
      <c r="Z73" s="35">
        <f>IF(Z68="-","-",SUM(Z63:Z66,Z68:Z72)*'3l HAP'!$E$13)</f>
        <v>28.854502163970199</v>
      </c>
      <c r="AA73" s="35">
        <f>IF(AA68="-","-",SUM(AA63:AA66,AA68:AA72)*'3l HAP'!$E$13)</f>
        <v>21.160492382998402</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541.1167789983615</v>
      </c>
      <c r="H74" s="35">
        <f t="shared" si="12"/>
        <v>497.91316233599321</v>
      </c>
      <c r="I74" s="35">
        <f t="shared" si="12"/>
        <v>456.44218793221091</v>
      </c>
      <c r="J74" s="35">
        <f t="shared" si="12"/>
        <v>440.72705691662048</v>
      </c>
      <c r="K74" s="35">
        <f t="shared" si="12"/>
        <v>483.53144202995094</v>
      </c>
      <c r="L74" s="35">
        <f t="shared" si="12"/>
        <v>482.96443050415797</v>
      </c>
      <c r="M74" s="35">
        <f t="shared" si="12"/>
        <v>511.05268032948538</v>
      </c>
      <c r="N74" s="35">
        <f t="shared" si="12"/>
        <v>554.06180219697205</v>
      </c>
      <c r="O74" s="27"/>
      <c r="P74" s="35">
        <f t="shared" ref="P74:W74" si="13">IF(P63="-","-",SUM(P63:P73))</f>
        <v>554.06180219697205</v>
      </c>
      <c r="Q74" s="35">
        <f t="shared" si="13"/>
        <v>604.46611217492659</v>
      </c>
      <c r="R74" s="35">
        <f t="shared" si="13"/>
        <v>550.39240600848382</v>
      </c>
      <c r="S74" s="35">
        <f t="shared" si="13"/>
        <v>529.33493592494483</v>
      </c>
      <c r="T74" s="35">
        <f t="shared" si="13"/>
        <v>463.80737606584745</v>
      </c>
      <c r="U74" s="35">
        <f t="shared" si="13"/>
        <v>508.12101219020849</v>
      </c>
      <c r="V74" s="35">
        <f t="shared" si="13"/>
        <v>594.20102833550357</v>
      </c>
      <c r="W74" s="35">
        <f t="shared" si="13"/>
        <v>998.24169770666299</v>
      </c>
      <c r="X74" s="27"/>
      <c r="Y74" s="35">
        <f t="shared" ref="Y74:AC74" si="14">IF(Y63="-","-",SUM(Y63:Y73))</f>
        <v>1893.4306862061733</v>
      </c>
      <c r="Z74" s="35">
        <f t="shared" si="14"/>
        <v>2172.4680563957941</v>
      </c>
      <c r="AA74" s="35">
        <f t="shared" si="14"/>
        <v>1627.7913333573729</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f>IF('3a DF'!AA$147="-","-",'3a DF'!AA$147)</f>
        <v>1631.9111772946392</v>
      </c>
      <c r="AA75" s="117">
        <f>IF('3a DF'!AB$147="-","-",'3a DF'!AB$147)</f>
        <v>1133.4240853181414</v>
      </c>
      <c r="AB75" s="117" t="str">
        <f>IF('3a DF'!AC$147="-","-",'3a DF'!AC$147)</f>
        <v>-</v>
      </c>
      <c r="AC75" s="117" t="str">
        <f>IF('3a DF'!AD$147="-","-",'3a DF'!AD$147)</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AA'!J200="-","-",'3c AA'!J200)</f>
        <v>-</v>
      </c>
      <c r="H77" s="117" t="str">
        <f>IF('3c AA'!K200="-","-",'3c AA'!K200)</f>
        <v>-</v>
      </c>
      <c r="I77" s="117" t="str">
        <f>IF('3c AA'!L200="-","-",'3c AA'!L200)</f>
        <v>-</v>
      </c>
      <c r="J77" s="117" t="str">
        <f>IF('3c AA'!M200="-","-",'3c AA'!M200)</f>
        <v>-</v>
      </c>
      <c r="K77" s="117" t="str">
        <f>IF('3c AA'!N200="-","-",'3c AA'!N200)</f>
        <v>-</v>
      </c>
      <c r="L77" s="117" t="str">
        <f>IF('3c AA'!O200="-","-",'3c AA'!O200)</f>
        <v>-</v>
      </c>
      <c r="M77" s="117" t="str">
        <f>IF('3c AA'!P200="-","-",'3c AA'!P200)</f>
        <v>-</v>
      </c>
      <c r="N77" s="117" t="str">
        <f>IF('3c AA'!Q200="-","-",'3c AA'!Q200)</f>
        <v>-</v>
      </c>
      <c r="O77" s="27"/>
      <c r="P77" s="117" t="str">
        <f>IF('3c AA'!S200="-","-",'3c AA'!S200)</f>
        <v>-</v>
      </c>
      <c r="Q77" s="117" t="str">
        <f>IF('3c AA'!T200="-","-",'3c AA'!T200)</f>
        <v>-</v>
      </c>
      <c r="R77" s="117" t="str">
        <f>IF('3c AA'!U200="-","-",'3c AA'!U200)</f>
        <v>-</v>
      </c>
      <c r="S77" s="117" t="str">
        <f>IF('3c AA'!V200="-","-",'3c AA'!V200)</f>
        <v>-</v>
      </c>
      <c r="T77" s="117">
        <f>IF('3c AA'!W200="-","-",'3c AA'!W200)</f>
        <v>10.705717509101307</v>
      </c>
      <c r="U77" s="117">
        <f>IF('3c AA'!X200="-","-",'3c AA'!X200)</f>
        <v>13.71215092385904</v>
      </c>
      <c r="V77" s="117">
        <f>IF('3c AA'!Y200="-","-",'3c AA'!Y200)</f>
        <v>4.43</v>
      </c>
      <c r="W77" s="117" t="str">
        <f>IF('3c AA'!Z200="-","-",'3c AA'!Z200)</f>
        <v>-</v>
      </c>
      <c r="X77" s="27"/>
      <c r="Y77" s="117">
        <f>IF('3c AA'!AB200="-","-",'3c AA'!AB200)</f>
        <v>26.679544917909343</v>
      </c>
      <c r="Z77" s="117">
        <f>IF('3c AA'!AC200="-","-",'3c AA'!AC200)</f>
        <v>26.679544917909343</v>
      </c>
      <c r="AA77" s="117">
        <f>IF('3c AA'!AD200="-","-",'3c AA'!AD200)</f>
        <v>32.690762131501096</v>
      </c>
      <c r="AB77" s="117" t="str">
        <f>IF('3c AA'!AE200="-","-",'3c AA'!AE200)</f>
        <v>-</v>
      </c>
      <c r="AC77" s="117" t="str">
        <f>IF('3c AA'!AF200="-","-",'3c AA'!AF200)</f>
        <v>-</v>
      </c>
      <c r="AD77" s="25"/>
    </row>
    <row r="78" spans="1:30" s="26" customFormat="1" ht="11.4">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f>IF('3d PC'!AA$43="-","-",'3d PC'!AA$43)</f>
        <v>33.951682778351348</v>
      </c>
      <c r="AB78" s="117" t="str">
        <f>IF('3d PC'!AB$43="-","-",'3d PC'!AB$43)</f>
        <v>-</v>
      </c>
      <c r="AC78" s="117" t="str">
        <f>IF('3d PC'!AC$43="-","-",'3d PC'!AC$43)</f>
        <v>-</v>
      </c>
      <c r="AD78" s="25"/>
    </row>
    <row r="79" spans="1:30" s="26" customFormat="1" ht="11.4">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f>IF('3f NC-Gas'!Y50="-","-",'3f NC-Gas'!Y50)</f>
        <v>157.85296844470182</v>
      </c>
      <c r="AA79" s="117">
        <f>IF('3f NC-Gas'!Z50="-","-",'3f NC-Gas'!Z50)</f>
        <v>161.16586561470731</v>
      </c>
      <c r="AB79" s="117" t="str">
        <f>IF('3f NC-Gas'!AA50="-","-",'3f NC-Gas'!AA50)</f>
        <v>-</v>
      </c>
      <c r="AC79" s="117" t="str">
        <f>IF('3f NC-Gas'!AB50="-","-",'3f NC-Gas'!AB50)</f>
        <v>-</v>
      </c>
      <c r="AD79" s="25"/>
    </row>
    <row r="80" spans="1:30" s="26" customFormat="1" ht="11.4">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f>IF('3g CPIH'!W$17="-","-",'3h OC '!$E$12*('3g CPIH'!W$17/'3g CPIH'!$G$17))</f>
        <v>109.36421849315069</v>
      </c>
      <c r="AB80" s="117" t="str">
        <f>IF('3g CPIH'!X$17="-","-",'3h OC '!$E$12*('3g CPIH'!X$17/'3g CPIH'!$G$17))</f>
        <v>-</v>
      </c>
      <c r="AC80" s="117" t="str">
        <f>IF('3g CPIH'!Y$17="-","-",'3h OC '!$E$12*('3g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f>IF('3i SMNCC'!V$51="-","-",'3i SMNCC'!V$51)</f>
        <v>3.4563122415280967</v>
      </c>
      <c r="AA81" s="117">
        <f>IF('3i SMNCC'!W$51="-","-",'3i SMNCC'!W$51)</f>
        <v>4.0165235041284371</v>
      </c>
      <c r="AB81" s="117" t="str">
        <f>IF('3i SMNCC'!X$51="-","-",'3i SMNCC'!X$51)</f>
        <v>-</v>
      </c>
      <c r="AC81" s="117" t="str">
        <f>IF('3i SMNCC'!Y$51="-","-",'3i SMNCC'!Y$51)</f>
        <v>-</v>
      </c>
      <c r="AD81" s="25"/>
    </row>
    <row r="82" spans="1:30" s="26" customFormat="1" ht="11.25" customHeight="1">
      <c r="A82" s="207"/>
      <c r="B82" s="120" t="s">
        <v>244</v>
      </c>
      <c r="C82" s="120" t="s">
        <v>183</v>
      </c>
      <c r="D82" s="122" t="s">
        <v>119</v>
      </c>
      <c r="E82" s="119"/>
      <c r="F82" s="27"/>
      <c r="G82" s="117">
        <f>IF('3g CPIH'!C$17="-","-",'3j PAAC PAP'!$G$20*('3g CPIH'!C$17/'3g CPIH'!$G$17))</f>
        <v>13.137827495107633</v>
      </c>
      <c r="H82" s="117">
        <f>IF('3g CPIH'!D$17="-","-",'3j PAAC PAP'!$G$20*('3g CPIH'!D$17/'3g CPIH'!$G$17))</f>
        <v>13.164129452054794</v>
      </c>
      <c r="I82" s="117">
        <f>IF('3g CPIH'!E$17="-","-",'3j PAAC PAP'!$G$20*('3g CPIH'!E$17/'3g CPIH'!$G$17))</f>
        <v>13.203582387475539</v>
      </c>
      <c r="J82" s="117">
        <f>IF('3g CPIH'!F$17="-","-",'3j PAAC PAP'!$G$20*('3g CPIH'!F$17/'3g CPIH'!$G$17))</f>
        <v>13.282488258317025</v>
      </c>
      <c r="K82" s="117">
        <f>IF('3g CPIH'!G$17="-","-",'3j PAAC PAP'!$G$20*('3g CPIH'!G$17/'3g CPIH'!$G$17))</f>
        <v>13.440300000000001</v>
      </c>
      <c r="L82" s="117">
        <f>IF('3g CPIH'!H$17="-","-",'3j PAAC PAP'!$G$20*('3g CPIH'!H$17/'3g CPIH'!$G$17))</f>
        <v>13.611262720156557</v>
      </c>
      <c r="M82" s="117">
        <f>IF('3g CPIH'!I$17="-","-",'3j PAAC PAP'!$G$20*('3g CPIH'!I$17/'3g CPIH'!$G$17))</f>
        <v>13.808527397260272</v>
      </c>
      <c r="N82" s="117">
        <f>IF('3g CPIH'!J$17="-","-",'3j PAAC PAP'!$G$20*('3g CPIH'!J$17/'3g CPIH'!$G$17))</f>
        <v>13.926886203522507</v>
      </c>
      <c r="O82" s="27"/>
      <c r="P82" s="117">
        <f>IF('3g CPIH'!L$17="-","-",'3j PAAC PAP'!$G$20*('3g CPIH'!L$17/'3g CPIH'!$G$17))</f>
        <v>13.926886203522507</v>
      </c>
      <c r="Q82" s="117">
        <f>IF('3g CPIH'!M$17="-","-",'3j PAAC PAP'!$G$20*('3g CPIH'!M$17/'3g CPIH'!$G$17))</f>
        <v>14.08469794520548</v>
      </c>
      <c r="R82" s="117">
        <f>IF('3g CPIH'!N$17="-","-",'3j PAAC PAP'!$G$20*('3g CPIH'!N$17/'3g CPIH'!$G$17))</f>
        <v>14.189905772994129</v>
      </c>
      <c r="S82" s="117">
        <f>IF('3g CPIH'!O$17="-","-",'3j PAAC PAP'!$G$20*('3g CPIH'!O$17/'3g CPIH'!$G$17))</f>
        <v>14.268811643835617</v>
      </c>
      <c r="T82" s="117">
        <f>IF('3g CPIH'!P$17="-","-",'3j PAAC PAP'!$G$20*('3g CPIH'!P$17/'3g CPIH'!$G$17))</f>
        <v>14.30826457925636</v>
      </c>
      <c r="U82" s="117">
        <f>IF('3g CPIH'!Q$17="-","-",'3j PAAC PAP'!$G$20*('3g CPIH'!Q$17/'3g CPIH'!$G$17))</f>
        <v>14.387170450097848</v>
      </c>
      <c r="V82" s="117">
        <f>IF('3g CPIH'!R$17="-","-",'3j PAAC PAP'!$G$20*('3g CPIH'!R$17/'3g CPIH'!$G$17))</f>
        <v>14.650190019569473</v>
      </c>
      <c r="W82" s="117">
        <f>IF('3g CPIH'!S$17="-","-",'3j PAAC PAP'!$G$20*('3g CPIH'!S$17/'3g CPIH'!$G$17))</f>
        <v>15.084172309197653</v>
      </c>
      <c r="X82" s="27"/>
      <c r="Y82" s="117">
        <f>IF('3g CPIH'!U$17="-","-",'3j PAAC PAP'!$G$20*('3g CPIH'!U$17/'3g CPIH'!$G$17))</f>
        <v>15.846929060665364</v>
      </c>
      <c r="Z82" s="117">
        <f>IF('3g CPIH'!V$17="-","-",'3j PAAC PAP'!$G$20*('3g CPIH'!V$17/'3g CPIH'!$G$17))</f>
        <v>15.846929060665364</v>
      </c>
      <c r="AA82" s="117">
        <f>IF('3g CPIH'!W$17="-","-",'3j PAAC PAP'!$G$20*('3g CPIH'!W$17/'3g CPIH'!$G$17))</f>
        <v>16.478176027397261</v>
      </c>
      <c r="AB82" s="117" t="str">
        <f>IF('3g CPIH'!X$17="-","-",'3j PAAC PAP'!$G$20*('3g CPIH'!X$17/'3g CPIH'!$G$17))</f>
        <v>-</v>
      </c>
      <c r="AC82" s="117" t="str">
        <f>IF('3g CPIH'!Y$17="-","-",'3j PAAC PAP'!$G$20*('3g CPIH'!Y$17/'3g CPIH'!$G$17))</f>
        <v>-</v>
      </c>
      <c r="AD82" s="25"/>
    </row>
    <row r="83" spans="1:30" s="26" customFormat="1" ht="11.25" customHeight="1">
      <c r="A83" s="207"/>
      <c r="B83" s="120" t="s">
        <v>244</v>
      </c>
      <c r="C83" s="120" t="s">
        <v>184</v>
      </c>
      <c r="D83" s="122" t="s">
        <v>119</v>
      </c>
      <c r="E83" s="119"/>
      <c r="F83" s="27"/>
      <c r="G83" s="117">
        <f>IF(G75="-","-",SUM(G75:G81)*'3j PAAC PAP'!$G$38)</f>
        <v>27.92807838549858</v>
      </c>
      <c r="H83" s="117">
        <f>IF(H75="-","-",SUM(H75:H81)*'3j PAAC PAP'!$G$38)</f>
        <v>25.654338142454744</v>
      </c>
      <c r="I83" s="117">
        <f>IF(I75="-","-",SUM(I75:I81)*'3j PAAC PAP'!$G$38)</f>
        <v>23.20340061819687</v>
      </c>
      <c r="J83" s="117">
        <f>IF(J75="-","-",SUM(J75:J81)*'3j PAAC PAP'!$G$38)</f>
        <v>22.37233116351883</v>
      </c>
      <c r="K83" s="117">
        <f>IF(K75="-","-",SUM(K75:K81)*'3j PAAC PAP'!$G$38)</f>
        <v>24.424752238034795</v>
      </c>
      <c r="L83" s="117">
        <f>IF(L75="-","-",SUM(L75:L81)*'3j PAAC PAP'!$G$38)</f>
        <v>24.385649939374602</v>
      </c>
      <c r="M83" s="117">
        <f>IF(M75="-","-",SUM(M75:M81)*'3j PAAC PAP'!$G$38)</f>
        <v>25.551356107987097</v>
      </c>
      <c r="N83" s="117">
        <f>IF(N75="-","-",SUM(N75:N81)*'3j PAAC PAP'!$G$38)</f>
        <v>27.806961205188234</v>
      </c>
      <c r="O83" s="27"/>
      <c r="P83" s="117">
        <f>IF(P75="-","-",SUM(P75:P81)*'3j PAAC PAP'!$G$38)</f>
        <v>27.806961205188234</v>
      </c>
      <c r="Q83" s="117">
        <f>IF(Q75="-","-",SUM(Q75:Q81)*'3j PAAC PAP'!$G$38)</f>
        <v>30.688173804576277</v>
      </c>
      <c r="R83" s="117">
        <f>IF(R75="-","-",SUM(R75:R81)*'3j PAAC PAP'!$G$38)</f>
        <v>27.838198897114442</v>
      </c>
      <c r="S83" s="117">
        <f>IF(S75="-","-",SUM(S75:S81)*'3j PAAC PAP'!$G$38)</f>
        <v>26.810963422030554</v>
      </c>
      <c r="T83" s="117">
        <f>IF(T75="-","-",SUM(T75:T81)*'3j PAAC PAP'!$G$38)</f>
        <v>23.360460940582794</v>
      </c>
      <c r="U83" s="117">
        <f>IF(U75="-","-",SUM(U75:U81)*'3j PAAC PAP'!$G$38)</f>
        <v>25.442963096434696</v>
      </c>
      <c r="V83" s="117">
        <f>IF(V75="-","-",SUM(V75:V81)*'3j PAAC PAP'!$G$38)</f>
        <v>29.955547829066621</v>
      </c>
      <c r="W83" s="117">
        <f>IF(W75="-","-",SUM(W75:W81)*'3j PAAC PAP'!$G$38)</f>
        <v>50.909310809953134</v>
      </c>
      <c r="X83" s="27"/>
      <c r="Y83" s="117">
        <f>IF(Y75="-","-",SUM(Y75:Y81)*'3j PAAC PAP'!$G$38)</f>
        <v>97.992107197108695</v>
      </c>
      <c r="Z83" s="117">
        <f>IF(Z75="-","-",SUM(Z75:Z81)*'3j PAAC PAP'!$G$38)</f>
        <v>112.6675795975836</v>
      </c>
      <c r="AA83" s="117">
        <f>IF(AA75="-","-",SUM(AA75:AA81)*'3j PAAC PAP'!$G$38)</f>
        <v>84.828595367382704</v>
      </c>
      <c r="AB83" s="117" t="str">
        <f>IF(AB75="-","-",SUM(AB75:AB81)*'3j PAAC PAP'!$G$38)</f>
        <v>-</v>
      </c>
      <c r="AC83" s="117" t="str">
        <f>IF(AC75="-","-",SUM(AC75:AC81)*'3j PAAC PAP'!$G$38)</f>
        <v>-</v>
      </c>
      <c r="AD83" s="25"/>
    </row>
    <row r="84" spans="1:30" s="26" customFormat="1" ht="11.25" customHeight="1">
      <c r="A84" s="207"/>
      <c r="B84" s="120" t="s">
        <v>185</v>
      </c>
      <c r="C84" s="120" t="s">
        <v>246</v>
      </c>
      <c r="D84" s="122" t="s">
        <v>119</v>
      </c>
      <c r="E84" s="119"/>
      <c r="F84" s="27"/>
      <c r="G84" s="117">
        <f>IF(G78="-","-",SUM(G75:G83)*'3k EBIT'!$E$12)</f>
        <v>10.198260932264105</v>
      </c>
      <c r="H84" s="117">
        <f>IF(H78="-","-",SUM(H75:H83)*'3k EBIT'!$E$12)</f>
        <v>9.3892038991491589</v>
      </c>
      <c r="I84" s="117">
        <f>IF(I78="-","-",SUM(I75:I83)*'3k EBIT'!$E$12)</f>
        <v>8.5173103858942447</v>
      </c>
      <c r="J84" s="117">
        <f>IF(J78="-","-",SUM(J75:J83)*'3k EBIT'!$E$12)</f>
        <v>8.2229359037385006</v>
      </c>
      <c r="K84" s="117">
        <f>IF(K78="-","-",SUM(K75:K83)*'3k EBIT'!$E$12)</f>
        <v>8.956758040717121</v>
      </c>
      <c r="L84" s="117">
        <f>IF(L78="-","-",SUM(L75:L83)*'3k EBIT'!$E$12)</f>
        <v>8.9461468519892726</v>
      </c>
      <c r="M84" s="117">
        <f>IF(M78="-","-",SUM(M75:M83)*'3k EBIT'!$E$12)</f>
        <v>9.3650177892042699</v>
      </c>
      <c r="N84" s="117">
        <f>IF(N78="-","-",SUM(N75:N83)*'3k EBIT'!$E$12)</f>
        <v>10.170419583446483</v>
      </c>
      <c r="O84" s="27"/>
      <c r="P84" s="117">
        <f>IF(P78="-","-",SUM(P75:P83)*'3k EBIT'!$E$12)</f>
        <v>10.170419583446483</v>
      </c>
      <c r="Q84" s="117">
        <f>IF(Q78="-","-",SUM(Q75:Q83)*'3k EBIT'!$E$12)</f>
        <v>11.199333393341734</v>
      </c>
      <c r="R84" s="117">
        <f>IF(R78="-","-",SUM(R75:R83)*'3k EBIT'!$E$12)</f>
        <v>10.186635943657445</v>
      </c>
      <c r="S84" s="117">
        <f>IF(S78="-","-",SUM(S75:S83)*'3k EBIT'!$E$12)</f>
        <v>9.8224164433110346</v>
      </c>
      <c r="T84" s="117">
        <f>IF(T78="-","-",SUM(T75:T83)*'3k EBIT'!$E$12)</f>
        <v>8.5946272837395998</v>
      </c>
      <c r="U84" s="117">
        <f>IF(U78="-","-",SUM(U75:U83)*'3k EBIT'!$E$12)</f>
        <v>9.3376315571718589</v>
      </c>
      <c r="V84" s="117">
        <f>IF(V78="-","-",SUM(V75:V83)*'3k EBIT'!$E$12)</f>
        <v>10.94943396704223</v>
      </c>
      <c r="W84" s="117">
        <f>IF(W78="-","-",SUM(W75:W83)*'3k EBIT'!$E$12)</f>
        <v>18.418438034696539</v>
      </c>
      <c r="X84" s="27"/>
      <c r="Y84" s="117">
        <f>IF(Y78="-","-",SUM(Y75:Y83)*'3k EBIT'!$E$12)</f>
        <v>35.19706635274909</v>
      </c>
      <c r="Z84" s="117">
        <f>IF(Z78="-","-",SUM(Z75:Z83)*'3k EBIT'!$E$12)</f>
        <v>40.422276277725565</v>
      </c>
      <c r="AA84" s="117">
        <f>IF(AA78="-","-",SUM(AA75:AA83)*'3k EBIT'!$E$12)</f>
        <v>30.522416802058832</v>
      </c>
      <c r="AB84" s="117" t="str">
        <f>IF(AB78="-","-",SUM(AB75:AB83)*'3k EBIT'!$E$12)</f>
        <v>-</v>
      </c>
      <c r="AC84" s="117" t="str">
        <f>IF(AC78="-","-",SUM(AC75:AC83)*'3k EBIT'!$E$12)</f>
        <v>-</v>
      </c>
      <c r="AD84" s="25"/>
    </row>
    <row r="85" spans="1:30" s="26" customFormat="1" ht="12.6" customHeight="1">
      <c r="A85" s="207"/>
      <c r="B85" s="120" t="s">
        <v>247</v>
      </c>
      <c r="C85" s="156" t="s">
        <v>248</v>
      </c>
      <c r="D85" s="122" t="s">
        <v>119</v>
      </c>
      <c r="E85" s="118"/>
      <c r="F85" s="27"/>
      <c r="G85" s="117">
        <f>IF(G80="-","-",SUM(G75:G78,G80:G84)*'3l HAP'!$E$13)</f>
        <v>6.0545667001354566</v>
      </c>
      <c r="H85" s="117">
        <f>IF(H80="-","-",SUM(H75:H78,H80:H84)*'3l HAP'!$E$13)</f>
        <v>5.4328815607111061</v>
      </c>
      <c r="I85" s="117">
        <f>IF(I80="-","-",SUM(I75:I78,I80:I84)*'3l HAP'!$E$13)</f>
        <v>4.8308413959321701</v>
      </c>
      <c r="J85" s="117">
        <f>IF(J80="-","-",SUM(J75:J78,J80:J84)*'3l HAP'!$E$13)</f>
        <v>4.6090977790367873</v>
      </c>
      <c r="K85" s="117">
        <f>IF(K80="-","-",SUM(K75:K78,K80:K84)*'3l HAP'!$E$13)</f>
        <v>5.2104421180882552</v>
      </c>
      <c r="L85" s="117">
        <f>IF(L80="-","-",SUM(L75:L78,L80:L84)*'3l HAP'!$E$13)</f>
        <v>5.2019139788254529</v>
      </c>
      <c r="M85" s="117">
        <f>IF(M80="-","-",SUM(M75:M78,M80:M84)*'3l HAP'!$E$13)</f>
        <v>5.5473721615695135</v>
      </c>
      <c r="N85" s="117">
        <f>IF(N80="-","-",SUM(N75:N78,N80:N84)*'3l HAP'!$E$13)</f>
        <v>6.1669434200343591</v>
      </c>
      <c r="O85" s="27"/>
      <c r="P85" s="117">
        <f>IF(P80="-","-",SUM(P75:P78,P80:P84)*'3l HAP'!$E$13)</f>
        <v>6.1669434200343591</v>
      </c>
      <c r="Q85" s="117">
        <f>IF(Q80="-","-",SUM(Q75:Q78,Q80:Q84)*'3l HAP'!$E$13)</f>
        <v>6.8340530861472981</v>
      </c>
      <c r="R85" s="117">
        <f>IF(R80="-","-",SUM(R75:R78,R80:R84)*'3l HAP'!$E$13)</f>
        <v>6.0601906776978876</v>
      </c>
      <c r="S85" s="117">
        <f>IF(S80="-","-",SUM(S75:S78,S80:S84)*'3l HAP'!$E$13)</f>
        <v>5.7736860228964435</v>
      </c>
      <c r="T85" s="117">
        <f>IF(T80="-","-",SUM(T75:T78,T80:T84)*'3l HAP'!$E$13)</f>
        <v>4.8665815595159607</v>
      </c>
      <c r="U85" s="117">
        <f>IF(U80="-","-",SUM(U75:U78,U80:U84)*'3l HAP'!$E$13)</f>
        <v>5.5679568806199544</v>
      </c>
      <c r="V85" s="117">
        <f>IF(V80="-","-",SUM(V75:V78,V80:V84)*'3l HAP'!$E$13)</f>
        <v>6.8163022839639202</v>
      </c>
      <c r="W85" s="117">
        <f>IF(W80="-","-",SUM(W75:W78,W80:W84)*'3l HAP'!$E$13)</f>
        <v>11.831153545845194</v>
      </c>
      <c r="X85" s="27"/>
      <c r="Y85" s="117">
        <f>IF(Y80="-","-",SUM(Y75:Y78,Y80:Y84)*'3l HAP'!$E$13)</f>
        <v>24.810981826701344</v>
      </c>
      <c r="Z85" s="117">
        <f>IF(Z80="-","-",SUM(Z75:Z78,Z80:Z84)*'3l HAP'!$E$13)</f>
        <v>28.837416927339142</v>
      </c>
      <c r="AA85" s="117">
        <f>IF(AA80="-","-",SUM(AA75:AA78,AA80:AA84)*'3l HAP'!$E$13)</f>
        <v>21.160292657040134</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542.80492037631245</v>
      </c>
      <c r="H86" s="117">
        <f t="shared" si="15"/>
        <v>499.60130371415391</v>
      </c>
      <c r="I86" s="117">
        <f t="shared" si="15"/>
        <v>453.11015022741935</v>
      </c>
      <c r="J86" s="117">
        <f t="shared" si="15"/>
        <v>437.39501921243772</v>
      </c>
      <c r="K86" s="117">
        <f t="shared" si="15"/>
        <v>476.61856533420411</v>
      </c>
      <c r="L86" s="117">
        <f t="shared" si="15"/>
        <v>476.05155380836914</v>
      </c>
      <c r="M86" s="117">
        <f t="shared" si="15"/>
        <v>498.44284168581459</v>
      </c>
      <c r="N86" s="117">
        <f t="shared" si="15"/>
        <v>541.45196355317535</v>
      </c>
      <c r="O86" s="27"/>
      <c r="P86" s="117">
        <f t="shared" ref="P86:W86" si="16">IF(P75="-","-",SUM(P75:P85))</f>
        <v>541.45196355317535</v>
      </c>
      <c r="Q86" s="117">
        <f t="shared" si="16"/>
        <v>596.2724092666499</v>
      </c>
      <c r="R86" s="117">
        <f t="shared" si="16"/>
        <v>542.19870310098372</v>
      </c>
      <c r="S86" s="117">
        <f t="shared" si="16"/>
        <v>522.74275897751659</v>
      </c>
      <c r="T86" s="117">
        <f t="shared" si="16"/>
        <v>457.21519912307792</v>
      </c>
      <c r="U86" s="117">
        <f t="shared" si="16"/>
        <v>497.02204636694603</v>
      </c>
      <c r="V86" s="117">
        <f t="shared" si="16"/>
        <v>583.10206251299644</v>
      </c>
      <c r="W86" s="117">
        <f t="shared" si="16"/>
        <v>981.22222864665798</v>
      </c>
      <c r="X86" s="27"/>
      <c r="Y86" s="117">
        <f t="shared" ref="Y86:AC86" si="17">IF(Y75="-","-",SUM(Y75:Y85))</f>
        <v>1877.2873931169293</v>
      </c>
      <c r="Z86" s="117">
        <f t="shared" si="17"/>
        <v>2156.3247633065498</v>
      </c>
      <c r="AA86" s="117">
        <f t="shared" si="17"/>
        <v>1627.6026186938591</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f>IF('3a DF'!AA$147="-","-",'3a DF'!AA$147)</f>
        <v>1631.9111772946392</v>
      </c>
      <c r="AA87" s="35">
        <f>IF('3a DF'!AB$147="-","-",'3a DF'!AB$147)</f>
        <v>1133.4240853181414</v>
      </c>
      <c r="AB87" s="35" t="str">
        <f>IF('3a DF'!AC$147="-","-",'3a DF'!AC$147)</f>
        <v>-</v>
      </c>
      <c r="AC87" s="35" t="str">
        <f>IF('3a DF'!AD$147="-","-",'3a DF'!AD$147)</f>
        <v>-</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AA'!J201="-","-",'3c AA'!J201)</f>
        <v>-</v>
      </c>
      <c r="H89" s="35" t="str">
        <f>IF('3c AA'!K201="-","-",'3c AA'!K201)</f>
        <v>-</v>
      </c>
      <c r="I89" s="35" t="str">
        <f>IF('3c AA'!L201="-","-",'3c AA'!L201)</f>
        <v>-</v>
      </c>
      <c r="J89" s="35" t="str">
        <f>IF('3c AA'!M201="-","-",'3c AA'!M201)</f>
        <v>-</v>
      </c>
      <c r="K89" s="35" t="str">
        <f>IF('3c AA'!N201="-","-",'3c AA'!N201)</f>
        <v>-</v>
      </c>
      <c r="L89" s="35" t="str">
        <f>IF('3c AA'!O201="-","-",'3c AA'!O201)</f>
        <v>-</v>
      </c>
      <c r="M89" s="35" t="str">
        <f>IF('3c AA'!P201="-","-",'3c AA'!P201)</f>
        <v>-</v>
      </c>
      <c r="N89" s="35" t="str">
        <f>IF('3c AA'!Q201="-","-",'3c AA'!Q201)</f>
        <v>-</v>
      </c>
      <c r="O89" s="27"/>
      <c r="P89" s="35" t="str">
        <f>IF('3c AA'!S201="-","-",'3c AA'!S201)</f>
        <v>-</v>
      </c>
      <c r="Q89" s="35" t="str">
        <f>IF('3c AA'!T201="-","-",'3c AA'!T201)</f>
        <v>-</v>
      </c>
      <c r="R89" s="35" t="str">
        <f>IF('3c AA'!U201="-","-",'3c AA'!U201)</f>
        <v>-</v>
      </c>
      <c r="S89" s="35" t="str">
        <f>IF('3c AA'!V201="-","-",'3c AA'!V201)</f>
        <v>-</v>
      </c>
      <c r="T89" s="35">
        <f>IF('3c AA'!W201="-","-",'3c AA'!W201)</f>
        <v>10.705717509101307</v>
      </c>
      <c r="U89" s="35">
        <f>IF('3c AA'!X201="-","-",'3c AA'!X201)</f>
        <v>13.71215092385904</v>
      </c>
      <c r="V89" s="35">
        <f>IF('3c AA'!Y201="-","-",'3c AA'!Y201)</f>
        <v>4.43</v>
      </c>
      <c r="W89" s="35" t="str">
        <f>IF('3c AA'!Z201="-","-",'3c AA'!Z201)</f>
        <v>-</v>
      </c>
      <c r="X89" s="27"/>
      <c r="Y89" s="35">
        <f>IF('3c AA'!AB201="-","-",'3c AA'!AB201)</f>
        <v>26.679544917909343</v>
      </c>
      <c r="Z89" s="35">
        <f>IF('3c AA'!AC201="-","-",'3c AA'!AC201)</f>
        <v>26.679544917909343</v>
      </c>
      <c r="AA89" s="35">
        <f>IF('3c AA'!AD201="-","-",'3c AA'!AD201)</f>
        <v>32.690762131501096</v>
      </c>
      <c r="AB89" s="35" t="str">
        <f>IF('3c AA'!AE201="-","-",'3c AA'!AE201)</f>
        <v>-</v>
      </c>
      <c r="AC89" s="35" t="str">
        <f>IF('3c AA'!AF201="-","-",'3c AA'!AF201)</f>
        <v>-</v>
      </c>
      <c r="AD89" s="25"/>
    </row>
    <row r="90" spans="1:30" s="26" customFormat="1" ht="11.4">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f>IF('3d PC'!AA$43="-","-",'3d PC'!AA$43)</f>
        <v>33.951682778351348</v>
      </c>
      <c r="AB90" s="35" t="str">
        <f>IF('3d PC'!AB$43="-","-",'3d PC'!AB$43)</f>
        <v>-</v>
      </c>
      <c r="AC90" s="35" t="str">
        <f>IF('3d PC'!AC$43="-","-",'3d PC'!AC$43)</f>
        <v>-</v>
      </c>
      <c r="AD90" s="25"/>
    </row>
    <row r="91" spans="1:30" s="26" customFormat="1" ht="11.4">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f>IF('3f NC-Gas'!Y51="-","-",'3f NC-Gas'!Y51)</f>
        <v>172.0480199069778</v>
      </c>
      <c r="AA91" s="35">
        <f>IF('3f NC-Gas'!Z51="-","-",'3f NC-Gas'!Z51)</f>
        <v>170.40842271045685</v>
      </c>
      <c r="AB91" s="35" t="str">
        <f>IF('3f NC-Gas'!AA51="-","-",'3f NC-Gas'!AA51)</f>
        <v>-</v>
      </c>
      <c r="AC91" s="35" t="str">
        <f>IF('3f NC-Gas'!AB51="-","-",'3f NC-Gas'!AB51)</f>
        <v>-</v>
      </c>
      <c r="AD91" s="25"/>
    </row>
    <row r="92" spans="1:30" s="26" customFormat="1" ht="11.4">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f>IF('3g CPIH'!W$17="-","-",'3h OC '!$E$12*('3g CPIH'!W$17/'3g CPIH'!$G$17))</f>
        <v>109.36421849315069</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f>IF('3i SMNCC'!V$51="-","-",'3i SMNCC'!V$51)</f>
        <v>3.4563122415280967</v>
      </c>
      <c r="AA93" s="35">
        <f>IF('3i SMNCC'!W$51="-","-",'3i SMNCC'!W$51)</f>
        <v>4.0165235041284371</v>
      </c>
      <c r="AB93" s="35" t="str">
        <f>IF('3i SMNCC'!X$51="-","-",'3i SMNCC'!X$51)</f>
        <v>-</v>
      </c>
      <c r="AC93" s="35" t="str">
        <f>IF('3i SMNCC'!Y$51="-","-",'3i SMNCC'!Y$51)</f>
        <v>-</v>
      </c>
      <c r="AD93" s="25"/>
    </row>
    <row r="94" spans="1:30" s="26" customFormat="1" ht="11.25" customHeight="1">
      <c r="A94" s="207"/>
      <c r="B94" s="123" t="s">
        <v>244</v>
      </c>
      <c r="C94" s="123" t="s">
        <v>183</v>
      </c>
      <c r="D94" s="121" t="s">
        <v>118</v>
      </c>
      <c r="E94" s="75"/>
      <c r="F94" s="27"/>
      <c r="G94" s="35">
        <f>IF('3g CPIH'!C$17="-","-",'3j PAAC PAP'!$G$20*('3g CPIH'!C$17/'3g CPIH'!$G$17))</f>
        <v>13.137827495107633</v>
      </c>
      <c r="H94" s="35">
        <f>IF('3g CPIH'!D$17="-","-",'3j PAAC PAP'!$G$20*('3g CPIH'!D$17/'3g CPIH'!$G$17))</f>
        <v>13.164129452054794</v>
      </c>
      <c r="I94" s="35">
        <f>IF('3g CPIH'!E$17="-","-",'3j PAAC PAP'!$G$20*('3g CPIH'!E$17/'3g CPIH'!$G$17))</f>
        <v>13.203582387475539</v>
      </c>
      <c r="J94" s="35">
        <f>IF('3g CPIH'!F$17="-","-",'3j PAAC PAP'!$G$20*('3g CPIH'!F$17/'3g CPIH'!$G$17))</f>
        <v>13.282488258317025</v>
      </c>
      <c r="K94" s="35">
        <f>IF('3g CPIH'!G$17="-","-",'3j PAAC PAP'!$G$20*('3g CPIH'!G$17/'3g CPIH'!$G$17))</f>
        <v>13.440300000000001</v>
      </c>
      <c r="L94" s="35">
        <f>IF('3g CPIH'!H$17="-","-",'3j PAAC PAP'!$G$20*('3g CPIH'!H$17/'3g CPIH'!$G$17))</f>
        <v>13.611262720156557</v>
      </c>
      <c r="M94" s="35">
        <f>IF('3g CPIH'!I$17="-","-",'3j PAAC PAP'!$G$20*('3g CPIH'!I$17/'3g CPIH'!$G$17))</f>
        <v>13.808527397260272</v>
      </c>
      <c r="N94" s="35">
        <f>IF('3g CPIH'!J$17="-","-",'3j PAAC PAP'!$G$20*('3g CPIH'!J$17/'3g CPIH'!$G$17))</f>
        <v>13.926886203522507</v>
      </c>
      <c r="O94" s="27"/>
      <c r="P94" s="35">
        <f>IF('3g CPIH'!L$17="-","-",'3j PAAC PAP'!$G$20*('3g CPIH'!L$17/'3g CPIH'!$G$17))</f>
        <v>13.926886203522507</v>
      </c>
      <c r="Q94" s="35">
        <f>IF('3g CPIH'!M$17="-","-",'3j PAAC PAP'!$G$20*('3g CPIH'!M$17/'3g CPIH'!$G$17))</f>
        <v>14.08469794520548</v>
      </c>
      <c r="R94" s="35">
        <f>IF('3g CPIH'!N$17="-","-",'3j PAAC PAP'!$G$20*('3g CPIH'!N$17/'3g CPIH'!$G$17))</f>
        <v>14.189905772994129</v>
      </c>
      <c r="S94" s="35">
        <f>IF('3g CPIH'!O$17="-","-",'3j PAAC PAP'!$G$20*('3g CPIH'!O$17/'3g CPIH'!$G$17))</f>
        <v>14.268811643835617</v>
      </c>
      <c r="T94" s="35">
        <f>IF('3g CPIH'!P$17="-","-",'3j PAAC PAP'!$G$20*('3g CPIH'!P$17/'3g CPIH'!$G$17))</f>
        <v>14.30826457925636</v>
      </c>
      <c r="U94" s="35">
        <f>IF('3g CPIH'!Q$17="-","-",'3j PAAC PAP'!$G$20*('3g CPIH'!Q$17/'3g CPIH'!$G$17))</f>
        <v>14.387170450097848</v>
      </c>
      <c r="V94" s="35">
        <f>IF('3g CPIH'!R$17="-","-",'3j PAAC PAP'!$G$20*('3g CPIH'!R$17/'3g CPIH'!$G$17))</f>
        <v>14.650190019569473</v>
      </c>
      <c r="W94" s="35">
        <f>IF('3g CPIH'!S$17="-","-",'3j PAAC PAP'!$G$20*('3g CPIH'!S$17/'3g CPIH'!$G$17))</f>
        <v>15.084172309197653</v>
      </c>
      <c r="X94" s="27"/>
      <c r="Y94" s="35">
        <f>IF('3g CPIH'!U$17="-","-",'3j PAAC PAP'!$G$20*('3g CPIH'!U$17/'3g CPIH'!$G$17))</f>
        <v>15.846929060665364</v>
      </c>
      <c r="Z94" s="35">
        <f>IF('3g CPIH'!V$17="-","-",'3j PAAC PAP'!$G$20*('3g CPIH'!V$17/'3g CPIH'!$G$17))</f>
        <v>15.846929060665364</v>
      </c>
      <c r="AA94" s="35">
        <f>IF('3g CPIH'!W$17="-","-",'3j PAAC PAP'!$G$20*('3g CPIH'!W$17/'3g CPIH'!$G$17))</f>
        <v>16.478176027397261</v>
      </c>
      <c r="AB94" s="35" t="str">
        <f>IF('3g CPIH'!X$17="-","-",'3j PAAC PAP'!$G$20*('3g CPIH'!X$17/'3g CPIH'!$G$17))</f>
        <v>-</v>
      </c>
      <c r="AC94" s="35" t="str">
        <f>IF('3g CPIH'!Y$17="-","-",'3j PAAC PAP'!$G$20*('3g CPIH'!Y$17/'3g CPIH'!$G$17))</f>
        <v>-</v>
      </c>
      <c r="AD94" s="25"/>
    </row>
    <row r="95" spans="1:30" s="26" customFormat="1" ht="11.25" customHeight="1">
      <c r="A95" s="207"/>
      <c r="B95" s="123" t="s">
        <v>244</v>
      </c>
      <c r="C95" s="123" t="s">
        <v>184</v>
      </c>
      <c r="D95" s="121" t="s">
        <v>118</v>
      </c>
      <c r="E95" s="75"/>
      <c r="F95" s="27"/>
      <c r="G95" s="35">
        <f>IF(G87="-","-",SUM(G87:G93)*'3j PAAC PAP'!$G$38)</f>
        <v>28.00511723818223</v>
      </c>
      <c r="H95" s="35">
        <f>IF(H87="-","-",SUM(H87:H93)*'3j PAAC PAP'!$G$38)</f>
        <v>25.731376995443259</v>
      </c>
      <c r="I95" s="35">
        <f>IF(I87="-","-",SUM(I87:I93)*'3j PAAC PAP'!$G$38)</f>
        <v>23.685097404193044</v>
      </c>
      <c r="J95" s="35">
        <f>IF(J87="-","-",SUM(J87:J93)*'3j PAAC PAP'!$G$38)</f>
        <v>22.854027950399107</v>
      </c>
      <c r="K95" s="35">
        <f>IF(K87="-","-",SUM(K87:K93)*'3j PAAC PAP'!$G$38)</f>
        <v>24.797613899310011</v>
      </c>
      <c r="L95" s="35">
        <f>IF(L87="-","-",SUM(L87:L93)*'3j PAAC PAP'!$G$38)</f>
        <v>24.758511600588847</v>
      </c>
      <c r="M95" s="35">
        <f>IF(M87="-","-",SUM(M87:M93)*'3j PAAC PAP'!$G$38)</f>
        <v>26.175724798360797</v>
      </c>
      <c r="N95" s="35">
        <f>IF(N87="-","-",SUM(N87:N93)*'3j PAAC PAP'!$G$38)</f>
        <v>28.431329895379012</v>
      </c>
      <c r="O95" s="27"/>
      <c r="P95" s="35">
        <f>IF(P87="-","-",SUM(P87:P93)*'3j PAAC PAP'!$G$38)</f>
        <v>28.431329895379012</v>
      </c>
      <c r="Q95" s="35">
        <f>IF(Q87="-","-",SUM(Q87:Q93)*'3j PAAC PAP'!$G$38)</f>
        <v>31.131755764928066</v>
      </c>
      <c r="R95" s="35">
        <f>IF(R87="-","-",SUM(R87:R93)*'3j PAAC PAP'!$G$38)</f>
        <v>28.281780858594228</v>
      </c>
      <c r="S95" s="35">
        <f>IF(S87="-","-",SUM(S87:S93)*'3j PAAC PAP'!$G$38)</f>
        <v>27.331399880370693</v>
      </c>
      <c r="T95" s="35">
        <f>IF(T87="-","-",SUM(T87:T93)*'3j PAAC PAP'!$G$38)</f>
        <v>23.880897405690934</v>
      </c>
      <c r="U95" s="35">
        <f>IF(U87="-","-",SUM(U87:U93)*'3j PAAC PAP'!$G$38)</f>
        <v>26.012092844426689</v>
      </c>
      <c r="V95" s="35">
        <f>IF(V87="-","-",SUM(V87:V93)*'3j PAAC PAP'!$G$38)</f>
        <v>30.52467757815613</v>
      </c>
      <c r="W95" s="35">
        <f>IF(W87="-","-",SUM(W87:W93)*'3j PAAC PAP'!$G$38)</f>
        <v>51.65904527363184</v>
      </c>
      <c r="X95" s="27"/>
      <c r="Y95" s="35">
        <f>IF(Y87="-","-",SUM(Y87:Y93)*'3j PAAC PAP'!$G$38)</f>
        <v>98.808691727527574</v>
      </c>
      <c r="Z95" s="35">
        <f>IF(Z87="-","-",SUM(Z87:Z93)*'3j PAAC PAP'!$G$38)</f>
        <v>113.48416412800248</v>
      </c>
      <c r="AA95" s="35">
        <f>IF(AA87="-","-",SUM(AA87:AA93)*'3j PAAC PAP'!$G$38)</f>
        <v>85.360282706872781</v>
      </c>
      <c r="AB95" s="35" t="str">
        <f>IF(AB87="-","-",SUM(AB87:AB93)*'3j PAAC PAP'!$G$38)</f>
        <v>-</v>
      </c>
      <c r="AC95" s="35" t="str">
        <f>IF(AC87="-","-",SUM(AC87:AC93)*'3j PAAC PAP'!$G$38)</f>
        <v>-</v>
      </c>
      <c r="AD95" s="25"/>
    </row>
    <row r="96" spans="1:30" s="26" customFormat="1" ht="11.25" customHeight="1">
      <c r="A96" s="207"/>
      <c r="B96" s="123" t="s">
        <v>185</v>
      </c>
      <c r="C96" s="123" t="s">
        <v>246</v>
      </c>
      <c r="D96" s="121" t="s">
        <v>118</v>
      </c>
      <c r="E96" s="75"/>
      <c r="F96" s="27"/>
      <c r="G96" s="35">
        <f>IF(G90="-","-",SUM(G87:G95)*'3k EBIT'!$E$12)</f>
        <v>10.225690657636241</v>
      </c>
      <c r="H96" s="35">
        <f>IF(H90="-","-",SUM(H87:H95)*'3k EBIT'!$E$12)</f>
        <v>9.4166336246298457</v>
      </c>
      <c r="I96" s="35">
        <f>IF(I90="-","-",SUM(I87:I95)*'3k EBIT'!$E$12)</f>
        <v>8.6888187883723145</v>
      </c>
      <c r="J96" s="35">
        <f>IF(J90="-","-",SUM(J87:J95)*'3k EBIT'!$E$12)</f>
        <v>8.3944443065313585</v>
      </c>
      <c r="K96" s="35">
        <f>IF(K90="-","-",SUM(K87:K95)*'3k EBIT'!$E$12)</f>
        <v>9.0895156378814512</v>
      </c>
      <c r="L96" s="35">
        <f>IF(L90="-","-",SUM(L87:L95)*'3k EBIT'!$E$12)</f>
        <v>9.0789044491318922</v>
      </c>
      <c r="M96" s="35">
        <f>IF(M90="-","-",SUM(M87:M95)*'3k EBIT'!$E$12)</f>
        <v>9.5873246007846351</v>
      </c>
      <c r="N96" s="35">
        <f>IF(N90="-","-",SUM(N87:N95)*'3k EBIT'!$E$12)</f>
        <v>10.39272639496172</v>
      </c>
      <c r="O96" s="27"/>
      <c r="P96" s="35">
        <f>IF(P90="-","-",SUM(P87:P95)*'3k EBIT'!$E$12)</f>
        <v>10.39272639496172</v>
      </c>
      <c r="Q96" s="35">
        <f>IF(Q90="-","-",SUM(Q87:Q95)*'3k EBIT'!$E$12)</f>
        <v>11.357270991431976</v>
      </c>
      <c r="R96" s="35">
        <f>IF(R90="-","-",SUM(R87:R95)*'3k EBIT'!$E$12)</f>
        <v>10.344573542149313</v>
      </c>
      <c r="S96" s="35">
        <f>IF(S90="-","-",SUM(S87:S95)*'3k EBIT'!$E$12)</f>
        <v>10.007718127183951</v>
      </c>
      <c r="T96" s="35">
        <f>IF(T90="-","-",SUM(T87:T95)*'3k EBIT'!$E$12)</f>
        <v>8.7799289700222634</v>
      </c>
      <c r="U96" s="35">
        <f>IF(U90="-","-",SUM(U87:U95)*'3k EBIT'!$E$12)</f>
        <v>9.540270513292338</v>
      </c>
      <c r="V96" s="35">
        <f>IF(V90="-","-",SUM(V87:V95)*'3k EBIT'!$E$12)</f>
        <v>11.152072923553479</v>
      </c>
      <c r="W96" s="35">
        <f>IF(W90="-","-",SUM(W87:W95)*'3k EBIT'!$E$12)</f>
        <v>18.685381398004157</v>
      </c>
      <c r="X96" s="27"/>
      <c r="Y96" s="35">
        <f>IF(Y90="-","-",SUM(Y87:Y95)*'3k EBIT'!$E$12)</f>
        <v>35.4878117186556</v>
      </c>
      <c r="Z96" s="35">
        <f>IF(Z90="-","-",SUM(Z87:Z95)*'3k EBIT'!$E$12)</f>
        <v>40.713021643632075</v>
      </c>
      <c r="AA96" s="35">
        <f>IF(AA90="-","-",SUM(AA87:AA95)*'3k EBIT'!$E$12)</f>
        <v>30.711724368280553</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6.0560962245867707</v>
      </c>
      <c r="H97" s="35">
        <f>IF(H92="-","-",SUM(H87:H90,H92:H96)*'3l HAP'!$E$13)</f>
        <v>5.4344110851684748</v>
      </c>
      <c r="I97" s="35">
        <f>IF(I92="-","-",SUM(I87:I90,I92:I96)*'3l HAP'!$E$13)</f>
        <v>4.8404049730966214</v>
      </c>
      <c r="J97" s="35">
        <f>IF(J92="-","-",SUM(J87:J90,J92:J96)*'3l HAP'!$E$13)</f>
        <v>4.6186613562187917</v>
      </c>
      <c r="K97" s="35">
        <f>IF(K92="-","-",SUM(K87:K90,K92:K96)*'3l HAP'!$E$13)</f>
        <v>5.2178448896510687</v>
      </c>
      <c r="L97" s="35">
        <f>IF(L92="-","-",SUM(L87:L90,L92:L96)*'3l HAP'!$E$13)</f>
        <v>5.2093167503870559</v>
      </c>
      <c r="M97" s="35">
        <f>IF(M92="-","-",SUM(M87:M90,M92:M96)*'3l HAP'!$E$13)</f>
        <v>5.5597683375936242</v>
      </c>
      <c r="N97" s="35">
        <f>IF(N92="-","-",SUM(N87:N90,N92:N96)*'3l HAP'!$E$13)</f>
        <v>6.1793395960548363</v>
      </c>
      <c r="O97" s="27"/>
      <c r="P97" s="35">
        <f>IF(P92="-","-",SUM(P87:P90,P92:P96)*'3l HAP'!$E$13)</f>
        <v>6.1793395960548363</v>
      </c>
      <c r="Q97" s="35">
        <f>IF(Q92="-","-",SUM(Q87:Q90,Q92:Q96)*'3l HAP'!$E$13)</f>
        <v>6.8428599340024476</v>
      </c>
      <c r="R97" s="35">
        <f>IF(R92="-","-",SUM(R87:R90,R92:R96)*'3l HAP'!$E$13)</f>
        <v>6.0689975255754316</v>
      </c>
      <c r="S97" s="35">
        <f>IF(S92="-","-",SUM(S87:S90,S92:S96)*'3l HAP'!$E$13)</f>
        <v>5.7840187350365841</v>
      </c>
      <c r="T97" s="35">
        <f>IF(T92="-","-",SUM(T87:T90,T92:T96)*'3l HAP'!$E$13)</f>
        <v>4.876914271790473</v>
      </c>
      <c r="U97" s="35">
        <f>IF(U92="-","-",SUM(U87:U90,U92:U96)*'3l HAP'!$E$13)</f>
        <v>5.5792563462168649</v>
      </c>
      <c r="V97" s="35">
        <f>IF(V92="-","-",SUM(V87:V90,V92:V96)*'3l HAP'!$E$13)</f>
        <v>6.8276017495826204</v>
      </c>
      <c r="W97" s="35">
        <f>IF(W92="-","-",SUM(W87:W90,W92:W96)*'3l HAP'!$E$13)</f>
        <v>11.8460387259101</v>
      </c>
      <c r="X97" s="27"/>
      <c r="Y97" s="35">
        <f>IF(Y92="-","-",SUM(Y87:Y90,Y92:Y96)*'3l HAP'!$E$13)</f>
        <v>24.827194243713443</v>
      </c>
      <c r="Z97" s="35">
        <f>IF(Z92="-","-",SUM(Z87:Z90,Z92:Z96)*'3l HAP'!$E$13)</f>
        <v>28.853629344351244</v>
      </c>
      <c r="AA97" s="35">
        <f>IF(AA92="-","-",SUM(AA87:AA90,AA92:AA96)*'3l HAP'!$E$13)</f>
        <v>21.170848743454663</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544.25011906088071</v>
      </c>
      <c r="H98" s="35">
        <f t="shared" si="18"/>
        <v>501.0465024044413</v>
      </c>
      <c r="I98" s="35">
        <f t="shared" si="18"/>
        <v>462.14646810122082</v>
      </c>
      <c r="J98" s="35">
        <f t="shared" si="18"/>
        <v>446.43133710282439</v>
      </c>
      <c r="K98" s="35">
        <f t="shared" si="18"/>
        <v>483.61320717568674</v>
      </c>
      <c r="L98" s="35">
        <f t="shared" si="18"/>
        <v>483.04619564870796</v>
      </c>
      <c r="M98" s="35">
        <f t="shared" si="18"/>
        <v>510.15559153320658</v>
      </c>
      <c r="N98" s="35">
        <f t="shared" si="18"/>
        <v>553.16471339713598</v>
      </c>
      <c r="O98" s="27"/>
      <c r="P98" s="35">
        <f t="shared" ref="P98:W98" si="19">IF(P87="-","-",SUM(P87:P97))</f>
        <v>553.16471339713598</v>
      </c>
      <c r="Q98" s="35">
        <f t="shared" si="19"/>
        <v>604.59371784364885</v>
      </c>
      <c r="R98" s="35">
        <f t="shared" si="19"/>
        <v>550.5200116991432</v>
      </c>
      <c r="S98" s="35">
        <f t="shared" si="19"/>
        <v>532.50580786510943</v>
      </c>
      <c r="T98" s="35">
        <f t="shared" si="19"/>
        <v>466.9782481376339</v>
      </c>
      <c r="U98" s="35">
        <f t="shared" si="19"/>
        <v>507.69854964411985</v>
      </c>
      <c r="V98" s="35">
        <f t="shared" si="19"/>
        <v>593.77856581075901</v>
      </c>
      <c r="W98" s="35">
        <f t="shared" si="19"/>
        <v>995.28675872388112</v>
      </c>
      <c r="X98" s="27"/>
      <c r="Y98" s="35">
        <f t="shared" ref="Y98:AC98" si="20">IF(Y87="-","-",SUM(Y87:Y97))</f>
        <v>1892.6059868925424</v>
      </c>
      <c r="Z98" s="35">
        <f t="shared" si="20"/>
        <v>2171.6433570821632</v>
      </c>
      <c r="AA98" s="35">
        <f t="shared" si="20"/>
        <v>1637.5767267817348</v>
      </c>
      <c r="AB98" s="35" t="str">
        <f t="shared" si="20"/>
        <v>-</v>
      </c>
      <c r="AC98" s="35" t="str">
        <f t="shared" si="20"/>
        <v>-</v>
      </c>
      <c r="AD98" s="25"/>
    </row>
    <row r="99" spans="1:30" s="26" customFormat="1" ht="12.6"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f>IF('3a DF'!AA$147="-","-",'3a DF'!AA$147)</f>
        <v>1631.9111772946392</v>
      </c>
      <c r="AA99" s="117">
        <f>IF('3a DF'!AB$147="-","-",'3a DF'!AB$147)</f>
        <v>1133.4240853181414</v>
      </c>
      <c r="AB99" s="117" t="str">
        <f>IF('3a DF'!AC$147="-","-",'3a DF'!AC$147)</f>
        <v>-</v>
      </c>
      <c r="AC99" s="117" t="str">
        <f>IF('3a DF'!AD$147="-","-",'3a DF'!AD$147)</f>
        <v>-</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AA'!J202="-","-",'3c AA'!J202)</f>
        <v>-</v>
      </c>
      <c r="H101" s="117" t="str">
        <f>IF('3c AA'!K202="-","-",'3c AA'!K202)</f>
        <v>-</v>
      </c>
      <c r="I101" s="117" t="str">
        <f>IF('3c AA'!L202="-","-",'3c AA'!L202)</f>
        <v>-</v>
      </c>
      <c r="J101" s="117" t="str">
        <f>IF('3c AA'!M202="-","-",'3c AA'!M202)</f>
        <v>-</v>
      </c>
      <c r="K101" s="117" t="str">
        <f>IF('3c AA'!N202="-","-",'3c AA'!N202)</f>
        <v>-</v>
      </c>
      <c r="L101" s="117" t="str">
        <f>IF('3c AA'!O202="-","-",'3c AA'!O202)</f>
        <v>-</v>
      </c>
      <c r="M101" s="117" t="str">
        <f>IF('3c AA'!P202="-","-",'3c AA'!P202)</f>
        <v>-</v>
      </c>
      <c r="N101" s="117" t="str">
        <f>IF('3c AA'!Q202="-","-",'3c AA'!Q202)</f>
        <v>-</v>
      </c>
      <c r="O101" s="27"/>
      <c r="P101" s="117" t="str">
        <f>IF('3c AA'!S202="-","-",'3c AA'!S202)</f>
        <v>-</v>
      </c>
      <c r="Q101" s="117" t="str">
        <f>IF('3c AA'!T202="-","-",'3c AA'!T202)</f>
        <v>-</v>
      </c>
      <c r="R101" s="117" t="str">
        <f>IF('3c AA'!U202="-","-",'3c AA'!U202)</f>
        <v>-</v>
      </c>
      <c r="S101" s="117" t="str">
        <f>IF('3c AA'!V202="-","-",'3c AA'!V202)</f>
        <v>-</v>
      </c>
      <c r="T101" s="117">
        <f>IF('3c AA'!W202="-","-",'3c AA'!W202)</f>
        <v>10.705717509101307</v>
      </c>
      <c r="U101" s="117">
        <f>IF('3c AA'!X202="-","-",'3c AA'!X202)</f>
        <v>13.71215092385904</v>
      </c>
      <c r="V101" s="117">
        <f>IF('3c AA'!Y202="-","-",'3c AA'!Y202)</f>
        <v>4.43</v>
      </c>
      <c r="W101" s="117" t="str">
        <f>IF('3c AA'!Z202="-","-",'3c AA'!Z202)</f>
        <v>-</v>
      </c>
      <c r="X101" s="27"/>
      <c r="Y101" s="117">
        <f>IF('3c AA'!AB202="-","-",'3c AA'!AB202)</f>
        <v>26.679544917909343</v>
      </c>
      <c r="Z101" s="117">
        <f>IF('3c AA'!AC202="-","-",'3c AA'!AC202)</f>
        <v>26.679544917909343</v>
      </c>
      <c r="AA101" s="117">
        <f>IF('3c AA'!AD202="-","-",'3c AA'!AD202)</f>
        <v>32.690762131501096</v>
      </c>
      <c r="AB101" s="117" t="str">
        <f>IF('3c AA'!AE202="-","-",'3c AA'!AE202)</f>
        <v>-</v>
      </c>
      <c r="AC101" s="117" t="str">
        <f>IF('3c AA'!AF202="-","-",'3c AA'!AF202)</f>
        <v>-</v>
      </c>
      <c r="AD101" s="25"/>
    </row>
    <row r="102" spans="1:30" s="26" customFormat="1" ht="11.4">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f>IF('3d PC'!AA$43="-","-",'3d PC'!AA$43)</f>
        <v>33.951682778351348</v>
      </c>
      <c r="AB102" s="117" t="str">
        <f>IF('3d PC'!AB$43="-","-",'3d PC'!AB$43)</f>
        <v>-</v>
      </c>
      <c r="AC102" s="117" t="str">
        <f>IF('3d PC'!AC$43="-","-",'3d PC'!AC$43)</f>
        <v>-</v>
      </c>
      <c r="AD102" s="25"/>
    </row>
    <row r="103" spans="1:30" s="26" customFormat="1" ht="11.4">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f>IF('3f NC-Gas'!Y52="-","-",'3f NC-Gas'!Y52)</f>
        <v>186.5666054409462</v>
      </c>
      <c r="AA103" s="117">
        <f>IF('3f NC-Gas'!Z52="-","-",'3f NC-Gas'!Z52)</f>
        <v>180.93746327174543</v>
      </c>
      <c r="AB103" s="117" t="str">
        <f>IF('3f NC-Gas'!AA52="-","-",'3f NC-Gas'!AA52)</f>
        <v>-</v>
      </c>
      <c r="AC103" s="117" t="str">
        <f>IF('3f NC-Gas'!AB52="-","-",'3f NC-Gas'!AB52)</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f>IF('3g CPIH'!W$17="-","-",'3h OC '!$E$12*('3g CPIH'!W$17/'3g CPIH'!$G$17))</f>
        <v>109.36421849315069</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f>IF('3i SMNCC'!V$51="-","-",'3i SMNCC'!V$51)</f>
        <v>3.4563122415280967</v>
      </c>
      <c r="AA105" s="117">
        <f>IF('3i SMNCC'!W$51="-","-",'3i SMNCC'!W$51)</f>
        <v>4.0165235041284371</v>
      </c>
      <c r="AB105" s="117" t="str">
        <f>IF('3i SMNCC'!X$51="-","-",'3i SMNCC'!X$51)</f>
        <v>-</v>
      </c>
      <c r="AC105" s="117" t="str">
        <f>IF('3i SMNCC'!Y$51="-","-",'3i SMNCC'!Y$51)</f>
        <v>-</v>
      </c>
      <c r="AD105" s="25"/>
    </row>
    <row r="106" spans="1:30" s="26" customFormat="1" ht="11.25" customHeight="1">
      <c r="A106" s="207"/>
      <c r="B106" s="120" t="s">
        <v>244</v>
      </c>
      <c r="C106" s="120" t="s">
        <v>183</v>
      </c>
      <c r="D106" s="122" t="s">
        <v>122</v>
      </c>
      <c r="E106" s="119"/>
      <c r="F106" s="27"/>
      <c r="G106" s="117">
        <f>IF('3g CPIH'!C$17="-","-",'3j PAAC PAP'!$G$20*('3g CPIH'!C$17/'3g CPIH'!$G$17))</f>
        <v>13.137827495107633</v>
      </c>
      <c r="H106" s="117">
        <f>IF('3g CPIH'!D$17="-","-",'3j PAAC PAP'!$G$20*('3g CPIH'!D$17/'3g CPIH'!$G$17))</f>
        <v>13.164129452054794</v>
      </c>
      <c r="I106" s="117">
        <f>IF('3g CPIH'!E$17="-","-",'3j PAAC PAP'!$G$20*('3g CPIH'!E$17/'3g CPIH'!$G$17))</f>
        <v>13.203582387475539</v>
      </c>
      <c r="J106" s="117">
        <f>IF('3g CPIH'!F$17="-","-",'3j PAAC PAP'!$G$20*('3g CPIH'!F$17/'3g CPIH'!$G$17))</f>
        <v>13.282488258317025</v>
      </c>
      <c r="K106" s="117">
        <f>IF('3g CPIH'!G$17="-","-",'3j PAAC PAP'!$G$20*('3g CPIH'!G$17/'3g CPIH'!$G$17))</f>
        <v>13.440300000000001</v>
      </c>
      <c r="L106" s="117">
        <f>IF('3g CPIH'!H$17="-","-",'3j PAAC PAP'!$G$20*('3g CPIH'!H$17/'3g CPIH'!$G$17))</f>
        <v>13.611262720156557</v>
      </c>
      <c r="M106" s="117">
        <f>IF('3g CPIH'!I$17="-","-",'3j PAAC PAP'!$G$20*('3g CPIH'!I$17/'3g CPIH'!$G$17))</f>
        <v>13.808527397260272</v>
      </c>
      <c r="N106" s="117">
        <f>IF('3g CPIH'!J$17="-","-",'3j PAAC PAP'!$G$20*('3g CPIH'!J$17/'3g CPIH'!$G$17))</f>
        <v>13.926886203522507</v>
      </c>
      <c r="O106" s="27"/>
      <c r="P106" s="117">
        <f>IF('3g CPIH'!L$17="-","-",'3j PAAC PAP'!$G$20*('3g CPIH'!L$17/'3g CPIH'!$G$17))</f>
        <v>13.926886203522507</v>
      </c>
      <c r="Q106" s="117">
        <f>IF('3g CPIH'!M$17="-","-",'3j PAAC PAP'!$G$20*('3g CPIH'!M$17/'3g CPIH'!$G$17))</f>
        <v>14.08469794520548</v>
      </c>
      <c r="R106" s="117">
        <f>IF('3g CPIH'!N$17="-","-",'3j PAAC PAP'!$G$20*('3g CPIH'!N$17/'3g CPIH'!$G$17))</f>
        <v>14.189905772994129</v>
      </c>
      <c r="S106" s="117">
        <f>IF('3g CPIH'!O$17="-","-",'3j PAAC PAP'!$G$20*('3g CPIH'!O$17/'3g CPIH'!$G$17))</f>
        <v>14.268811643835617</v>
      </c>
      <c r="T106" s="117">
        <f>IF('3g CPIH'!P$17="-","-",'3j PAAC PAP'!$G$20*('3g CPIH'!P$17/'3g CPIH'!$G$17))</f>
        <v>14.30826457925636</v>
      </c>
      <c r="U106" s="117">
        <f>IF('3g CPIH'!Q$17="-","-",'3j PAAC PAP'!$G$20*('3g CPIH'!Q$17/'3g CPIH'!$G$17))</f>
        <v>14.387170450097848</v>
      </c>
      <c r="V106" s="117">
        <f>IF('3g CPIH'!R$17="-","-",'3j PAAC PAP'!$G$20*('3g CPIH'!R$17/'3g CPIH'!$G$17))</f>
        <v>14.650190019569473</v>
      </c>
      <c r="W106" s="117">
        <f>IF('3g CPIH'!S$17="-","-",'3j PAAC PAP'!$G$20*('3g CPIH'!S$17/'3g CPIH'!$G$17))</f>
        <v>15.084172309197653</v>
      </c>
      <c r="X106" s="27"/>
      <c r="Y106" s="117">
        <f>IF('3g CPIH'!U$17="-","-",'3j PAAC PAP'!$G$20*('3g CPIH'!U$17/'3g CPIH'!$G$17))</f>
        <v>15.846929060665364</v>
      </c>
      <c r="Z106" s="117">
        <f>IF('3g CPIH'!V$17="-","-",'3j PAAC PAP'!$G$20*('3g CPIH'!V$17/'3g CPIH'!$G$17))</f>
        <v>15.846929060665364</v>
      </c>
      <c r="AA106" s="117">
        <f>IF('3g CPIH'!W$17="-","-",'3j PAAC PAP'!$G$20*('3g CPIH'!W$17/'3g CPIH'!$G$17))</f>
        <v>16.478176027397261</v>
      </c>
      <c r="AB106" s="117" t="str">
        <f>IF('3g CPIH'!X$17="-","-",'3j PAAC PAP'!$G$20*('3g CPIH'!X$17/'3g CPIH'!$G$17))</f>
        <v>-</v>
      </c>
      <c r="AC106" s="117" t="str">
        <f>IF('3g CPIH'!Y$17="-","-",'3j PAAC PAP'!$G$20*('3g CPIH'!Y$17/'3g CPIH'!$G$17))</f>
        <v>-</v>
      </c>
      <c r="AD106" s="25"/>
    </row>
    <row r="107" spans="1:30" s="26" customFormat="1" ht="11.25" customHeight="1">
      <c r="A107" s="207"/>
      <c r="B107" s="120" t="s">
        <v>244</v>
      </c>
      <c r="C107" s="120" t="s">
        <v>184</v>
      </c>
      <c r="D107" s="122" t="s">
        <v>122</v>
      </c>
      <c r="E107" s="119"/>
      <c r="F107" s="27"/>
      <c r="G107" s="117">
        <f>IF(G99="-","-",SUM(G99:G105)*'3j PAAC PAP'!$G$38)</f>
        <v>28.74781941413309</v>
      </c>
      <c r="H107" s="117">
        <f>IF(H99="-","-",SUM(H99:H105)*'3j PAAC PAP'!$G$38)</f>
        <v>26.474079171072791</v>
      </c>
      <c r="I107" s="117">
        <f>IF(I99="-","-",SUM(I99:I105)*'3j PAAC PAP'!$G$38)</f>
        <v>24.287520367415706</v>
      </c>
      <c r="J107" s="117">
        <f>IF(J99="-","-",SUM(J99:J105)*'3j PAAC PAP'!$G$38)</f>
        <v>23.456450912689935</v>
      </c>
      <c r="K107" s="117">
        <f>IF(K99="-","-",SUM(K99:K105)*'3j PAAC PAP'!$G$38)</f>
        <v>25.466258716406184</v>
      </c>
      <c r="L107" s="117">
        <f>IF(L99="-","-",SUM(L99:L105)*'3j PAAC PAP'!$G$38)</f>
        <v>25.427156417749281</v>
      </c>
      <c r="M107" s="117">
        <f>IF(M99="-","-",SUM(M99:M105)*'3j PAAC PAP'!$G$38)</f>
        <v>27.038731889347893</v>
      </c>
      <c r="N107" s="117">
        <f>IF(N99="-","-",SUM(N99:N105)*'3j PAAC PAP'!$G$38)</f>
        <v>29.294336986558907</v>
      </c>
      <c r="O107" s="27"/>
      <c r="P107" s="117">
        <f>IF(P99="-","-",SUM(P99:P105)*'3j PAAC PAP'!$G$38)</f>
        <v>29.294336986558907</v>
      </c>
      <c r="Q107" s="117">
        <f>IF(Q99="-","-",SUM(Q99:Q105)*'3j PAAC PAP'!$G$38)</f>
        <v>32.120251764974348</v>
      </c>
      <c r="R107" s="117">
        <f>IF(R99="-","-",SUM(R99:R105)*'3j PAAC PAP'!$G$38)</f>
        <v>29.270276857451616</v>
      </c>
      <c r="S107" s="117">
        <f>IF(S99="-","-",SUM(S99:S105)*'3j PAAC PAP'!$G$38)</f>
        <v>28.178250116870007</v>
      </c>
      <c r="T107" s="117">
        <f>IF(T99="-","-",SUM(T99:T105)*'3j PAAC PAP'!$G$38)</f>
        <v>24.727747635056875</v>
      </c>
      <c r="U107" s="117">
        <f>IF(U99="-","-",SUM(U99:U105)*'3j PAAC PAP'!$G$38)</f>
        <v>26.814781407734856</v>
      </c>
      <c r="V107" s="117">
        <f>IF(V99="-","-",SUM(V99:V105)*'3j PAAC PAP'!$G$38)</f>
        <v>31.327366140307529</v>
      </c>
      <c r="W107" s="117">
        <f>IF(W99="-","-",SUM(W99:W105)*'3j PAAC PAP'!$G$38)</f>
        <v>52.539552502146307</v>
      </c>
      <c r="X107" s="27"/>
      <c r="Y107" s="117">
        <f>IF(Y99="-","-",SUM(Y99:Y105)*'3j PAAC PAP'!$G$38)</f>
        <v>99.643887878954644</v>
      </c>
      <c r="Z107" s="117">
        <f>IF(Z99="-","-",SUM(Z99:Z105)*'3j PAAC PAP'!$G$38)</f>
        <v>114.31936027942955</v>
      </c>
      <c r="AA107" s="117">
        <f>IF(AA99="-","-",SUM(AA99:AA105)*'3j PAAC PAP'!$G$38)</f>
        <v>85.965976294201468</v>
      </c>
      <c r="AB107" s="117" t="str">
        <f>IF(AB99="-","-",SUM(AB99:AB105)*'3j PAAC PAP'!$G$38)</f>
        <v>-</v>
      </c>
      <c r="AC107" s="117" t="str">
        <f>IF(AC99="-","-",SUM(AC99:AC105)*'3j PAAC PAP'!$G$38)</f>
        <v>-</v>
      </c>
      <c r="AD107" s="25"/>
    </row>
    <row r="108" spans="1:30" s="26" customFormat="1" ht="11.25" customHeight="1">
      <c r="A108" s="207"/>
      <c r="B108" s="120" t="s">
        <v>185</v>
      </c>
      <c r="C108" s="120" t="s">
        <v>246</v>
      </c>
      <c r="D108" s="122" t="s">
        <v>122</v>
      </c>
      <c r="E108" s="119"/>
      <c r="F108" s="27"/>
      <c r="G108" s="117">
        <f>IF(G102="-","-",SUM(G99:G107)*'3k EBIT'!$E$12)</f>
        <v>10.490130171075993</v>
      </c>
      <c r="H108" s="117">
        <f>IF(H102="-","-",SUM(H99:H107)*'3k EBIT'!$E$12)</f>
        <v>9.6810731379551846</v>
      </c>
      <c r="I108" s="117">
        <f>IF(I102="-","-",SUM(I99:I107)*'3k EBIT'!$E$12)</f>
        <v>8.9033118118720509</v>
      </c>
      <c r="J108" s="117">
        <f>IF(J102="-","-",SUM(J99:J107)*'3k EBIT'!$E$12)</f>
        <v>8.6089373296993124</v>
      </c>
      <c r="K108" s="117">
        <f>IF(K102="-","-",SUM(K99:K107)*'3k EBIT'!$E$12)</f>
        <v>9.3275869884474414</v>
      </c>
      <c r="L108" s="117">
        <f>IF(L102="-","-",SUM(L99:L107)*'3k EBIT'!$E$12)</f>
        <v>9.3169757997207654</v>
      </c>
      <c r="M108" s="117">
        <f>IF(M102="-","-",SUM(M99:M107)*'3k EBIT'!$E$12)</f>
        <v>9.8945987446142354</v>
      </c>
      <c r="N108" s="117">
        <f>IF(N102="-","-",SUM(N99:N107)*'3k EBIT'!$E$12)</f>
        <v>10.700000538859967</v>
      </c>
      <c r="O108" s="27"/>
      <c r="P108" s="117">
        <f>IF(P102="-","-",SUM(P99:P107)*'3k EBIT'!$E$12)</f>
        <v>10.700000538859967</v>
      </c>
      <c r="Q108" s="117">
        <f>IF(Q102="-","-",SUM(Q99:Q107)*'3k EBIT'!$E$12)</f>
        <v>11.709225529541037</v>
      </c>
      <c r="R108" s="117">
        <f>IF(R102="-","-",SUM(R99:R107)*'3k EBIT'!$E$12)</f>
        <v>10.696528079835064</v>
      </c>
      <c r="S108" s="117">
        <f>IF(S102="-","-",SUM(S99:S107)*'3k EBIT'!$E$12)</f>
        <v>10.30923961419119</v>
      </c>
      <c r="T108" s="117">
        <f>IF(T102="-","-",SUM(T99:T107)*'3k EBIT'!$E$12)</f>
        <v>9.0814504544896639</v>
      </c>
      <c r="U108" s="117">
        <f>IF(U102="-","-",SUM(U99:U107)*'3k EBIT'!$E$12)</f>
        <v>9.8260682125559882</v>
      </c>
      <c r="V108" s="117">
        <f>IF(V102="-","-",SUM(V99:V107)*'3k EBIT'!$E$12)</f>
        <v>11.437870622405262</v>
      </c>
      <c r="W108" s="117">
        <f>IF(W102="-","-",SUM(W99:W107)*'3k EBIT'!$E$12)</f>
        <v>18.998886475312499</v>
      </c>
      <c r="X108" s="27"/>
      <c r="Y108" s="117">
        <f>IF(Y102="-","-",SUM(Y99:Y107)*'3k EBIT'!$E$12)</f>
        <v>35.785183762338342</v>
      </c>
      <c r="Z108" s="117">
        <f>IF(Z102="-","-",SUM(Z99:Z107)*'3k EBIT'!$E$12)</f>
        <v>41.010393687314817</v>
      </c>
      <c r="AA108" s="117">
        <f>IF(AA102="-","-",SUM(AA99:AA107)*'3k EBIT'!$E$12)</f>
        <v>30.927381899270973</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6.0708417860611386</v>
      </c>
      <c r="H109" s="117">
        <f>IF(H104="-","-",SUM(H99:H102,H104:H108)*'3l HAP'!$E$13)</f>
        <v>5.4491566466364629</v>
      </c>
      <c r="I109" s="117">
        <f>IF(I104="-","-",SUM(I99:I102,I104:I108)*'3l HAP'!$E$13)</f>
        <v>4.8523654400582243</v>
      </c>
      <c r="J109" s="117">
        <f>IF(J104="-","-",SUM(J99:J102,J104:J108)*'3l HAP'!$E$13)</f>
        <v>4.6306218231618939</v>
      </c>
      <c r="K109" s="117">
        <f>IF(K104="-","-",SUM(K99:K102,K104:K108)*'3l HAP'!$E$13)</f>
        <v>5.2311201210618101</v>
      </c>
      <c r="L109" s="117">
        <f>IF(L104="-","-",SUM(L99:L102,L104:L108)*'3l HAP'!$E$13)</f>
        <v>5.2225919817990736</v>
      </c>
      <c r="M109" s="117">
        <f>IF(M104="-","-",SUM(M99:M102,M104:M108)*'3l HAP'!$E$13)</f>
        <v>5.5769024251525749</v>
      </c>
      <c r="N109" s="117">
        <f>IF(N104="-","-",SUM(N99:N102,N104:N108)*'3l HAP'!$E$13)</f>
        <v>6.196473683617616</v>
      </c>
      <c r="O109" s="27"/>
      <c r="P109" s="117">
        <f>IF(P104="-","-",SUM(P99:P102,P104:P108)*'3l HAP'!$E$13)</f>
        <v>6.196473683617616</v>
      </c>
      <c r="Q109" s="117">
        <f>IF(Q104="-","-",SUM(Q99:Q102,Q104:Q108)*'3l HAP'!$E$13)</f>
        <v>6.8624854703315803</v>
      </c>
      <c r="R109" s="117">
        <f>IF(R104="-","-",SUM(R99:R102,R104:R108)*'3l HAP'!$E$13)</f>
        <v>6.08862306188096</v>
      </c>
      <c r="S109" s="117">
        <f>IF(S104="-","-",SUM(S99:S102,S104:S108)*'3l HAP'!$E$13)</f>
        <v>5.8008320454404441</v>
      </c>
      <c r="T109" s="117">
        <f>IF(T104="-","-",SUM(T99:T102,T104:T108)*'3l HAP'!$E$13)</f>
        <v>4.8937275820527066</v>
      </c>
      <c r="U109" s="117">
        <f>IF(U104="-","-",SUM(U99:U102,U104:U108)*'3l HAP'!$E$13)</f>
        <v>5.5951928735871794</v>
      </c>
      <c r="V109" s="117">
        <f>IF(V104="-","-",SUM(V99:V102,V104:V108)*'3l HAP'!$E$13)</f>
        <v>6.8435382769299684</v>
      </c>
      <c r="W109" s="117">
        <f>IF(W104="-","-",SUM(W99:W102,W104:W108)*'3l HAP'!$E$13)</f>
        <v>11.863520260079651</v>
      </c>
      <c r="X109" s="27"/>
      <c r="Y109" s="117">
        <f>IF(Y104="-","-",SUM(Y99:Y102,Y104:Y108)*'3l HAP'!$E$13)</f>
        <v>24.84377617465805</v>
      </c>
      <c r="Z109" s="117">
        <f>IF(Z104="-","-",SUM(Z99:Z102,Z104:Z108)*'3l HAP'!$E$13)</f>
        <v>28.870211275295841</v>
      </c>
      <c r="AA109" s="117">
        <f>IF(AA104="-","-",SUM(AA99:AA102,AA104:AA108)*'3l HAP'!$E$13)</f>
        <v>21.182874145177973</v>
      </c>
      <c r="AB109" s="117" t="str">
        <f>IF(AB104="-","-",SUM(AB99:AB102,AB104:AB108)*'3l HAP'!$E$13)</f>
        <v>-</v>
      </c>
      <c r="AC109" s="117" t="str">
        <f>IF(AC104="-","-",SUM(AC99:AC102,AC104:AC108)*'3l HAP'!$E$13)</f>
        <v>-</v>
      </c>
      <c r="AD109" s="25"/>
    </row>
    <row r="110" spans="1:30" s="26" customFormat="1" ht="11.4">
      <c r="A110" s="207"/>
      <c r="B110" s="120" t="s">
        <v>249</v>
      </c>
      <c r="C110" s="120" t="str">
        <f>B110&amp;"_"&amp;D110</f>
        <v>Total_Southern</v>
      </c>
      <c r="D110" s="122" t="s">
        <v>122</v>
      </c>
      <c r="E110" s="119"/>
      <c r="F110" s="27"/>
      <c r="G110" s="117">
        <f t="shared" ref="G110:N110" si="21">IF(G99="-","-",SUM(G99:G109))</f>
        <v>558.18272800195291</v>
      </c>
      <c r="H110" s="117">
        <f t="shared" si="21"/>
        <v>514.9791113394856</v>
      </c>
      <c r="I110" s="117">
        <f t="shared" si="21"/>
        <v>473.44753040517543</v>
      </c>
      <c r="J110" s="117">
        <f t="shared" si="21"/>
        <v>457.73239938929828</v>
      </c>
      <c r="K110" s="117">
        <f t="shared" si="21"/>
        <v>496.15654831394136</v>
      </c>
      <c r="L110" s="117">
        <f t="shared" si="21"/>
        <v>495.58953678816818</v>
      </c>
      <c r="M110" s="117">
        <f t="shared" si="21"/>
        <v>526.34504230020025</v>
      </c>
      <c r="N110" s="117">
        <f t="shared" si="21"/>
        <v>569.35416416774638</v>
      </c>
      <c r="O110" s="27"/>
      <c r="P110" s="117">
        <f t="shared" ref="P110:W110" si="22">IF(P99="-","-",SUM(P99:P109))</f>
        <v>569.35416416774638</v>
      </c>
      <c r="Q110" s="117">
        <f t="shared" si="22"/>
        <v>623.13725878699756</v>
      </c>
      <c r="R110" s="117">
        <f t="shared" si="22"/>
        <v>569.06355262018894</v>
      </c>
      <c r="S110" s="117">
        <f t="shared" si="22"/>
        <v>548.39216656830513</v>
      </c>
      <c r="T110" s="117">
        <f t="shared" si="22"/>
        <v>482.86460670701234</v>
      </c>
      <c r="U110" s="117">
        <f t="shared" si="22"/>
        <v>522.75646413013271</v>
      </c>
      <c r="V110" s="117">
        <f t="shared" si="22"/>
        <v>608.83648027507161</v>
      </c>
      <c r="W110" s="117">
        <f t="shared" si="22"/>
        <v>1011.8045006693295</v>
      </c>
      <c r="X110" s="27"/>
      <c r="Y110" s="117">
        <f t="shared" ref="Y110:AC110" si="23">IF(Y99="-","-",SUM(Y99:Y109))</f>
        <v>1908.2737225525657</v>
      </c>
      <c r="Z110" s="117">
        <f t="shared" si="23"/>
        <v>2187.3110927421858</v>
      </c>
      <c r="AA110" s="117">
        <f t="shared" si="23"/>
        <v>1648.939143863066</v>
      </c>
      <c r="AB110" s="117" t="str">
        <f t="shared" si="23"/>
        <v>-</v>
      </c>
      <c r="AC110" s="117" t="str">
        <f t="shared" si="23"/>
        <v>-</v>
      </c>
      <c r="AD110" s="25"/>
    </row>
    <row r="111" spans="1:30" s="26" customFormat="1" ht="11.4">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f>IF('3a DF'!AA$147="-","-",'3a DF'!AA$147)</f>
        <v>1631.9111772946392</v>
      </c>
      <c r="AA111" s="35">
        <f>IF('3a DF'!AB$147="-","-",'3a DF'!AB$147)</f>
        <v>1133.4240853181414</v>
      </c>
      <c r="AB111" s="35" t="str">
        <f>IF('3a DF'!AC$147="-","-",'3a DF'!AC$147)</f>
        <v>-</v>
      </c>
      <c r="AC111" s="35" t="str">
        <f>IF('3a DF'!AD$147="-","-",'3a DF'!AD$147)</f>
        <v>-</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AA'!J203="-","-",'3c AA'!J203)</f>
        <v>-</v>
      </c>
      <c r="H113" s="35" t="str">
        <f>IF('3c AA'!K203="-","-",'3c AA'!K203)</f>
        <v>-</v>
      </c>
      <c r="I113" s="35" t="str">
        <f>IF('3c AA'!L203="-","-",'3c AA'!L203)</f>
        <v>-</v>
      </c>
      <c r="J113" s="35" t="str">
        <f>IF('3c AA'!M203="-","-",'3c AA'!M203)</f>
        <v>-</v>
      </c>
      <c r="K113" s="35" t="str">
        <f>IF('3c AA'!N203="-","-",'3c AA'!N203)</f>
        <v>-</v>
      </c>
      <c r="L113" s="35" t="str">
        <f>IF('3c AA'!O203="-","-",'3c AA'!O203)</f>
        <v>-</v>
      </c>
      <c r="M113" s="35" t="str">
        <f>IF('3c AA'!P203="-","-",'3c AA'!P203)</f>
        <v>-</v>
      </c>
      <c r="N113" s="35" t="str">
        <f>IF('3c AA'!Q203="-","-",'3c AA'!Q203)</f>
        <v>-</v>
      </c>
      <c r="O113" s="27"/>
      <c r="P113" s="35" t="str">
        <f>IF('3c AA'!S203="-","-",'3c AA'!S203)</f>
        <v>-</v>
      </c>
      <c r="Q113" s="35" t="str">
        <f>IF('3c AA'!T203="-","-",'3c AA'!T203)</f>
        <v>-</v>
      </c>
      <c r="R113" s="35" t="str">
        <f>IF('3c AA'!U203="-","-",'3c AA'!U203)</f>
        <v>-</v>
      </c>
      <c r="S113" s="35" t="str">
        <f>IF('3c AA'!V203="-","-",'3c AA'!V203)</f>
        <v>-</v>
      </c>
      <c r="T113" s="35">
        <f>IF('3c AA'!W203="-","-",'3c AA'!W203)</f>
        <v>10.705717509101307</v>
      </c>
      <c r="U113" s="35">
        <f>IF('3c AA'!X203="-","-",'3c AA'!X203)</f>
        <v>13.71215092385904</v>
      </c>
      <c r="V113" s="35">
        <f>IF('3c AA'!Y203="-","-",'3c AA'!Y203)</f>
        <v>4.43</v>
      </c>
      <c r="W113" s="35" t="str">
        <f>IF('3c AA'!Z203="-","-",'3c AA'!Z203)</f>
        <v>-</v>
      </c>
      <c r="X113" s="27"/>
      <c r="Y113" s="35">
        <f>IF('3c AA'!AB203="-","-",'3c AA'!AB203)</f>
        <v>26.679544917909343</v>
      </c>
      <c r="Z113" s="35">
        <f>IF('3c AA'!AC203="-","-",'3c AA'!AC203)</f>
        <v>26.679544917909343</v>
      </c>
      <c r="AA113" s="35">
        <f>IF('3c AA'!AD203="-","-",'3c AA'!AD203)</f>
        <v>32.690762131501096</v>
      </c>
      <c r="AB113" s="35" t="str">
        <f>IF('3c AA'!AE203="-","-",'3c AA'!AE203)</f>
        <v>-</v>
      </c>
      <c r="AC113" s="35" t="str">
        <f>IF('3c AA'!AF203="-","-",'3c AA'!AF203)</f>
        <v>-</v>
      </c>
      <c r="AD113" s="25"/>
    </row>
    <row r="114" spans="1:30" s="26" customFormat="1" ht="12.6"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f>IF('3d PC'!AA$43="-","-",'3d PC'!AA$43)</f>
        <v>33.951682778351348</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f>IF('3f NC-Gas'!Y53="-","-",'3f NC-Gas'!Y53)</f>
        <v>168.48134843106394</v>
      </c>
      <c r="AA115" s="35">
        <f>IF('3f NC-Gas'!Z53="-","-",'3f NC-Gas'!Z53)</f>
        <v>173.25013729188856</v>
      </c>
      <c r="AB115" s="35" t="str">
        <f>IF('3f NC-Gas'!AA53="-","-",'3f NC-Gas'!AA53)</f>
        <v>-</v>
      </c>
      <c r="AC115" s="35" t="str">
        <f>IF('3f NC-Gas'!AB53="-","-",'3f NC-Gas'!AB53)</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f>IF('3g CPIH'!W$17="-","-",'3h OC '!$E$12*('3g CPIH'!W$17/'3g CPIH'!$G$17))</f>
        <v>109.36421849315069</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f>IF('3i SMNCC'!V$51="-","-",'3i SMNCC'!V$51)</f>
        <v>3.4563122415280967</v>
      </c>
      <c r="AA117" s="35">
        <f>IF('3i SMNCC'!W$51="-","-",'3i SMNCC'!W$51)</f>
        <v>4.0165235041284371</v>
      </c>
      <c r="AB117" s="35" t="str">
        <f>IF('3i SMNCC'!X$51="-","-",'3i SMNCC'!X$51)</f>
        <v>-</v>
      </c>
      <c r="AC117" s="35" t="str">
        <f>IF('3i SMNCC'!Y$51="-","-",'3i SMNCC'!Y$51)</f>
        <v>-</v>
      </c>
      <c r="AD117" s="25"/>
    </row>
    <row r="118" spans="1:30" s="26" customFormat="1" ht="11.25" customHeight="1">
      <c r="A118" s="207"/>
      <c r="B118" s="123" t="s">
        <v>244</v>
      </c>
      <c r="C118" s="123" t="s">
        <v>183</v>
      </c>
      <c r="D118" s="121" t="s">
        <v>126</v>
      </c>
      <c r="E118" s="75"/>
      <c r="F118" s="27"/>
      <c r="G118" s="35">
        <f>IF('3g CPIH'!C$17="-","-",'3j PAAC PAP'!$G$20*('3g CPIH'!C$17/'3g CPIH'!$G$17))</f>
        <v>13.137827495107633</v>
      </c>
      <c r="H118" s="35">
        <f>IF('3g CPIH'!D$17="-","-",'3j PAAC PAP'!$G$20*('3g CPIH'!D$17/'3g CPIH'!$G$17))</f>
        <v>13.164129452054794</v>
      </c>
      <c r="I118" s="35">
        <f>IF('3g CPIH'!E$17="-","-",'3j PAAC PAP'!$G$20*('3g CPIH'!E$17/'3g CPIH'!$G$17))</f>
        <v>13.203582387475539</v>
      </c>
      <c r="J118" s="35">
        <f>IF('3g CPIH'!F$17="-","-",'3j PAAC PAP'!$G$20*('3g CPIH'!F$17/'3g CPIH'!$G$17))</f>
        <v>13.282488258317025</v>
      </c>
      <c r="K118" s="35">
        <f>IF('3g CPIH'!G$17="-","-",'3j PAAC PAP'!$G$20*('3g CPIH'!G$17/'3g CPIH'!$G$17))</f>
        <v>13.440300000000001</v>
      </c>
      <c r="L118" s="35">
        <f>IF('3g CPIH'!H$17="-","-",'3j PAAC PAP'!$G$20*('3g CPIH'!H$17/'3g CPIH'!$G$17))</f>
        <v>13.611262720156557</v>
      </c>
      <c r="M118" s="35">
        <f>IF('3g CPIH'!I$17="-","-",'3j PAAC PAP'!$G$20*('3g CPIH'!I$17/'3g CPIH'!$G$17))</f>
        <v>13.808527397260272</v>
      </c>
      <c r="N118" s="35">
        <f>IF('3g CPIH'!J$17="-","-",'3j PAAC PAP'!$G$20*('3g CPIH'!J$17/'3g CPIH'!$G$17))</f>
        <v>13.926886203522507</v>
      </c>
      <c r="O118" s="27"/>
      <c r="P118" s="35">
        <f>IF('3g CPIH'!L$17="-","-",'3j PAAC PAP'!$G$20*('3g CPIH'!L$17/'3g CPIH'!$G$17))</f>
        <v>13.926886203522507</v>
      </c>
      <c r="Q118" s="35">
        <f>IF('3g CPIH'!M$17="-","-",'3j PAAC PAP'!$G$20*('3g CPIH'!M$17/'3g CPIH'!$G$17))</f>
        <v>14.08469794520548</v>
      </c>
      <c r="R118" s="35">
        <f>IF('3g CPIH'!N$17="-","-",'3j PAAC PAP'!$G$20*('3g CPIH'!N$17/'3g CPIH'!$G$17))</f>
        <v>14.189905772994129</v>
      </c>
      <c r="S118" s="35">
        <f>IF('3g CPIH'!O$17="-","-",'3j PAAC PAP'!$G$20*('3g CPIH'!O$17/'3g CPIH'!$G$17))</f>
        <v>14.268811643835617</v>
      </c>
      <c r="T118" s="35">
        <f>IF('3g CPIH'!P$17="-","-",'3j PAAC PAP'!$G$20*('3g CPIH'!P$17/'3g CPIH'!$G$17))</f>
        <v>14.30826457925636</v>
      </c>
      <c r="U118" s="35">
        <f>IF('3g CPIH'!Q$17="-","-",'3j PAAC PAP'!$G$20*('3g CPIH'!Q$17/'3g CPIH'!$G$17))</f>
        <v>14.387170450097848</v>
      </c>
      <c r="V118" s="35">
        <f>IF('3g CPIH'!R$17="-","-",'3j PAAC PAP'!$G$20*('3g CPIH'!R$17/'3g CPIH'!$G$17))</f>
        <v>14.650190019569473</v>
      </c>
      <c r="W118" s="35">
        <f>IF('3g CPIH'!S$17="-","-",'3j PAAC PAP'!$G$20*('3g CPIH'!S$17/'3g CPIH'!$G$17))</f>
        <v>15.084172309197653</v>
      </c>
      <c r="X118" s="27"/>
      <c r="Y118" s="35">
        <f>IF('3g CPIH'!U$17="-","-",'3j PAAC PAP'!$G$20*('3g CPIH'!U$17/'3g CPIH'!$G$17))</f>
        <v>15.846929060665364</v>
      </c>
      <c r="Z118" s="35">
        <f>IF('3g CPIH'!V$17="-","-",'3j PAAC PAP'!$G$20*('3g CPIH'!V$17/'3g CPIH'!$G$17))</f>
        <v>15.846929060665364</v>
      </c>
      <c r="AA118" s="35">
        <f>IF('3g CPIH'!W$17="-","-",'3j PAAC PAP'!$G$20*('3g CPIH'!W$17/'3g CPIH'!$G$17))</f>
        <v>16.478176027397261</v>
      </c>
      <c r="AB118" s="35" t="str">
        <f>IF('3g CPIH'!X$17="-","-",'3j PAAC PAP'!$G$20*('3g CPIH'!X$17/'3g CPIH'!$G$17))</f>
        <v>-</v>
      </c>
      <c r="AC118" s="35" t="str">
        <f>IF('3g CPIH'!Y$17="-","-",'3j PAAC PAP'!$G$20*('3g CPIH'!Y$17/'3g CPIH'!$G$17))</f>
        <v>-</v>
      </c>
      <c r="AD118" s="25"/>
    </row>
    <row r="119" spans="1:30" s="26" customFormat="1" ht="11.25" customHeight="1">
      <c r="A119" s="207"/>
      <c r="B119" s="123" t="s">
        <v>244</v>
      </c>
      <c r="C119" s="123" t="s">
        <v>184</v>
      </c>
      <c r="D119" s="121" t="s">
        <v>126</v>
      </c>
      <c r="E119" s="75"/>
      <c r="F119" s="27"/>
      <c r="G119" s="35">
        <f>IF(G111="-","-",SUM(G111:G117)*'3j PAAC PAP'!$G$38)</f>
        <v>28.218541986409111</v>
      </c>
      <c r="H119" s="35">
        <f>IF(H111="-","-",SUM(H111:H117)*'3j PAAC PAP'!$G$38)</f>
        <v>25.944801743312297</v>
      </c>
      <c r="I119" s="35">
        <f>IF(I111="-","-",SUM(I111:I117)*'3j PAAC PAP'!$G$38)</f>
        <v>24.197553472844099</v>
      </c>
      <c r="J119" s="35">
        <f>IF(J111="-","-",SUM(J111:J117)*'3j PAAC PAP'!$G$38)</f>
        <v>23.366484018012425</v>
      </c>
      <c r="K119" s="35">
        <f>IF(K111="-","-",SUM(K111:K117)*'3j PAAC PAP'!$G$38)</f>
        <v>25.402276871157543</v>
      </c>
      <c r="L119" s="35">
        <f>IF(L111="-","-",SUM(L111:L117)*'3j PAAC PAP'!$G$38)</f>
        <v>25.363174572507951</v>
      </c>
      <c r="M119" s="35">
        <f>IF(M111="-","-",SUM(M111:M117)*'3j PAAC PAP'!$G$38)</f>
        <v>27.052607578209781</v>
      </c>
      <c r="N119" s="35">
        <f>IF(N111="-","-",SUM(N111:N117)*'3j PAAC PAP'!$G$38)</f>
        <v>29.3082126754427</v>
      </c>
      <c r="O119" s="27"/>
      <c r="P119" s="35">
        <f>IF(P111="-","-",SUM(P111:P117)*'3j PAAC PAP'!$G$38)</f>
        <v>29.3082126754427</v>
      </c>
      <c r="Q119" s="35">
        <f>IF(Q111="-","-",SUM(Q111:Q117)*'3j PAAC PAP'!$G$38)</f>
        <v>31.798539747968999</v>
      </c>
      <c r="R119" s="35">
        <f>IF(R111="-","-",SUM(R111:R117)*'3j PAAC PAP'!$G$38)</f>
        <v>28.948564840311157</v>
      </c>
      <c r="S119" s="35">
        <f>IF(S111="-","-",SUM(S111:S117)*'3j PAAC PAP'!$G$38)</f>
        <v>27.941627740995898</v>
      </c>
      <c r="T119" s="35">
        <f>IF(T111="-","-",SUM(T111:T117)*'3j PAAC PAP'!$G$38)</f>
        <v>24.491125258372094</v>
      </c>
      <c r="U119" s="35">
        <f>IF(U111="-","-",SUM(U111:U117)*'3j PAAC PAP'!$G$38)</f>
        <v>26.074036789472583</v>
      </c>
      <c r="V119" s="35">
        <f>IF(V111="-","-",SUM(V111:V117)*'3j PAAC PAP'!$G$38)</f>
        <v>30.586621521913798</v>
      </c>
      <c r="W119" s="35">
        <f>IF(W111="-","-",SUM(W111:W117)*'3j PAAC PAP'!$G$38)</f>
        <v>51.509544207287369</v>
      </c>
      <c r="X119" s="27"/>
      <c r="Y119" s="35">
        <f>IF(Y111="-","-",SUM(Y111:Y117)*'3j PAAC PAP'!$G$38)</f>
        <v>98.603515384204158</v>
      </c>
      <c r="Z119" s="35">
        <f>IF(Z111="-","-",SUM(Z111:Z117)*'3j PAAC PAP'!$G$38)</f>
        <v>113.27898778467906</v>
      </c>
      <c r="AA119" s="35">
        <f>IF(AA111="-","-",SUM(AA111:AA117)*'3j PAAC PAP'!$G$38)</f>
        <v>85.523755179884219</v>
      </c>
      <c r="AB119" s="35" t="str">
        <f>IF(AB111="-","-",SUM(AB111:AB117)*'3j PAAC PAP'!$G$38)</f>
        <v>-</v>
      </c>
      <c r="AC119" s="35" t="str">
        <f>IF(AC111="-","-",SUM(AC111:AC117)*'3j PAAC PAP'!$G$38)</f>
        <v>-</v>
      </c>
      <c r="AD119" s="25"/>
    </row>
    <row r="120" spans="1:30" s="26" customFormat="1" ht="11.25" customHeight="1">
      <c r="A120" s="207"/>
      <c r="B120" s="123" t="s">
        <v>185</v>
      </c>
      <c r="C120" s="123" t="s">
        <v>246</v>
      </c>
      <c r="D120" s="121" t="s">
        <v>126</v>
      </c>
      <c r="E120" s="75"/>
      <c r="F120" s="27"/>
      <c r="G120" s="35">
        <f>IF(G114="-","-",SUM(G111:G119)*'3k EBIT'!$E$12)</f>
        <v>10.301680655248491</v>
      </c>
      <c r="H120" s="35">
        <f>IF(H114="-","-",SUM(H111:H119)*'3k EBIT'!$E$12)</f>
        <v>9.4926236221146834</v>
      </c>
      <c r="I120" s="35">
        <f>IF(I114="-","-",SUM(I111:I119)*'3k EBIT'!$E$12)</f>
        <v>8.8712790501587282</v>
      </c>
      <c r="J120" s="35">
        <f>IF(J114="-","-",SUM(J111:J119)*'3k EBIT'!$E$12)</f>
        <v>8.5769045679482847</v>
      </c>
      <c r="K120" s="35">
        <f>IF(K114="-","-",SUM(K111:K119)*'3k EBIT'!$E$12)</f>
        <v>9.3048062176696167</v>
      </c>
      <c r="L120" s="35">
        <f>IF(L114="-","-",SUM(L111:L119)*'3k EBIT'!$E$12)</f>
        <v>9.2941950289455431</v>
      </c>
      <c r="M120" s="35">
        <f>IF(M114="-","-",SUM(M111:M119)*'3k EBIT'!$E$12)</f>
        <v>9.8995391911755792</v>
      </c>
      <c r="N120" s="35">
        <f>IF(N114="-","-",SUM(N111:N119)*'3k EBIT'!$E$12)</f>
        <v>10.70494098542911</v>
      </c>
      <c r="O120" s="27"/>
      <c r="P120" s="35">
        <f>IF(P114="-","-",SUM(P111:P119)*'3k EBIT'!$E$12)</f>
        <v>10.70494098542911</v>
      </c>
      <c r="Q120" s="35">
        <f>IF(Q114="-","-",SUM(Q111:Q119)*'3k EBIT'!$E$12)</f>
        <v>11.594679791021154</v>
      </c>
      <c r="R120" s="35">
        <f>IF(R114="-","-",SUM(R111:R119)*'3k EBIT'!$E$12)</f>
        <v>10.581982341267077</v>
      </c>
      <c r="S120" s="35">
        <f>IF(S114="-","-",SUM(S111:S119)*'3k EBIT'!$E$12)</f>
        <v>10.224990088646178</v>
      </c>
      <c r="T120" s="35">
        <f>IF(T114="-","-",SUM(T111:T119)*'3k EBIT'!$E$12)</f>
        <v>8.997200928656012</v>
      </c>
      <c r="U120" s="35">
        <f>IF(U114="-","-",SUM(U111:U119)*'3k EBIT'!$E$12)</f>
        <v>9.5623256885952834</v>
      </c>
      <c r="V120" s="35">
        <f>IF(V114="-","-",SUM(V111:V119)*'3k EBIT'!$E$12)</f>
        <v>11.17412809839775</v>
      </c>
      <c r="W120" s="35">
        <f>IF(W114="-","-",SUM(W111:W119)*'3k EBIT'!$E$12)</f>
        <v>18.632151462071572</v>
      </c>
      <c r="X120" s="27"/>
      <c r="Y120" s="35">
        <f>IF(Y114="-","-",SUM(Y111:Y119)*'3k EBIT'!$E$12)</f>
        <v>35.414758570092616</v>
      </c>
      <c r="Z120" s="35">
        <f>IF(Z114="-","-",SUM(Z111:Z119)*'3k EBIT'!$E$12)</f>
        <v>40.639968495069084</v>
      </c>
      <c r="AA120" s="35">
        <f>IF(AA114="-","-",SUM(AA111:AA119)*'3k EBIT'!$E$12)</f>
        <v>30.769928831151006</v>
      </c>
      <c r="AB120" s="35" t="str">
        <f>IF(AB114="-","-",SUM(AB111:AB119)*'3k EBIT'!$E$12)</f>
        <v>-</v>
      </c>
      <c r="AC120" s="35" t="str">
        <f>IF(AC114="-","-",SUM(AC111:AC119)*'3k EBIT'!$E$12)</f>
        <v>-</v>
      </c>
      <c r="AD120" s="25"/>
    </row>
    <row r="121" spans="1:30" s="26" customFormat="1" ht="11.4">
      <c r="A121" s="207"/>
      <c r="B121" s="123" t="s">
        <v>247</v>
      </c>
      <c r="C121" s="158" t="s">
        <v>248</v>
      </c>
      <c r="D121" s="121" t="s">
        <v>126</v>
      </c>
      <c r="E121" s="116"/>
      <c r="F121" s="27"/>
      <c r="G121" s="35">
        <f>IF(G116="-","-",SUM(G111:G114,G116:G120)*'3l HAP'!$E$13)</f>
        <v>6.060333545880602</v>
      </c>
      <c r="H121" s="35">
        <f>IF(H116="-","-",SUM(H111:H114,H116:H120)*'3l HAP'!$E$13)</f>
        <v>5.4386484064551999</v>
      </c>
      <c r="I121" s="35">
        <f>IF(I116="-","-",SUM(I111:I114,I116:I120)*'3l HAP'!$E$13)</f>
        <v>4.8505792430905563</v>
      </c>
      <c r="J121" s="35">
        <f>IF(J116="-","-",SUM(J111:J114,J116:J120)*'3l HAP'!$E$13)</f>
        <v>4.6288356261921244</v>
      </c>
      <c r="K121" s="35">
        <f>IF(K116="-","-",SUM(K111:K114,K116:K120)*'3l HAP'!$E$13)</f>
        <v>5.2298498296005675</v>
      </c>
      <c r="L121" s="35">
        <f>IF(L116="-","-",SUM(L111:L114,L116:L120)*'3l HAP'!$E$13)</f>
        <v>5.2213216903379749</v>
      </c>
      <c r="M121" s="35">
        <f>IF(M116="-","-",SUM(M111:M114,M116:M120)*'3l HAP'!$E$13)</f>
        <v>5.5771779121913063</v>
      </c>
      <c r="N121" s="35">
        <f>IF(N116="-","-",SUM(N111:N114,N116:N120)*'3l HAP'!$E$13)</f>
        <v>6.1967491706567825</v>
      </c>
      <c r="O121" s="27"/>
      <c r="P121" s="35">
        <f>IF(P116="-","-",SUM(P111:P114,P116:P120)*'3l HAP'!$E$13)</f>
        <v>6.1967491706567825</v>
      </c>
      <c r="Q121" s="35">
        <f>IF(Q116="-","-",SUM(Q111:Q114,Q116:Q120)*'3l HAP'!$E$13)</f>
        <v>6.8560982205329362</v>
      </c>
      <c r="R121" s="35">
        <f>IF(R116="-","-",SUM(R111:R114,R116:R120)*'3l HAP'!$E$13)</f>
        <v>6.0822358120796327</v>
      </c>
      <c r="S121" s="35">
        <f>IF(S116="-","-",SUM(S111:S114,S116:S120)*'3l HAP'!$E$13)</f>
        <v>5.796134159931766</v>
      </c>
      <c r="T121" s="35">
        <f>IF(T116="-","-",SUM(T111:T114,T116:T120)*'3l HAP'!$E$13)</f>
        <v>4.8890296965279347</v>
      </c>
      <c r="U121" s="35">
        <f>IF(U116="-","-",SUM(U111:U114,U116:U120)*'3l HAP'!$E$13)</f>
        <v>5.5804861773378933</v>
      </c>
      <c r="V121" s="35">
        <f>IF(V116="-","-",SUM(V111:V114,V116:V120)*'3l HAP'!$E$13)</f>
        <v>6.8288315806780719</v>
      </c>
      <c r="W121" s="35">
        <f>IF(W116="-","-",SUM(W111:W114,W116:W120)*'3l HAP'!$E$13)</f>
        <v>11.84307054130576</v>
      </c>
      <c r="X121" s="27"/>
      <c r="Y121" s="35">
        <f>IF(Y116="-","-",SUM(Y111:Y114,Y116:Y120)*'3l HAP'!$E$13)</f>
        <v>24.823120685722735</v>
      </c>
      <c r="Z121" s="35">
        <f>IF(Z116="-","-",SUM(Z111:Z114,Z116:Z120)*'3l HAP'!$E$13)</f>
        <v>28.849555786360533</v>
      </c>
      <c r="AA121" s="35">
        <f>IF(AA116="-","-",SUM(AA111:AA114,AA116:AA120)*'3l HAP'!$E$13)</f>
        <v>21.174094315472907</v>
      </c>
      <c r="AB121" s="35" t="str">
        <f>IF(AB116="-","-",SUM(AB111:AB114,AB116:AB120)*'3l HAP'!$E$13)</f>
        <v>-</v>
      </c>
      <c r="AC121" s="35" t="str">
        <f>IF(AC116="-","-",SUM(AC111:AC114,AC116:AC120)*'3l HAP'!$E$13)</f>
        <v>-</v>
      </c>
      <c r="AD121" s="25"/>
    </row>
    <row r="122" spans="1:30" s="26" customFormat="1" ht="11.4">
      <c r="A122" s="207"/>
      <c r="B122" s="123" t="s">
        <v>249</v>
      </c>
      <c r="C122" s="123" t="str">
        <f>B122&amp;"_"&amp;D122</f>
        <v>Total_South East</v>
      </c>
      <c r="D122" s="121" t="s">
        <v>126</v>
      </c>
      <c r="E122" s="75"/>
      <c r="F122" s="27"/>
      <c r="G122" s="35">
        <f t="shared" ref="G122:N122" si="24">IF(G111="-","-",SUM(G111:G121))</f>
        <v>548.25382828872148</v>
      </c>
      <c r="H122" s="35">
        <f t="shared" si="24"/>
        <v>505.0502116255692</v>
      </c>
      <c r="I122" s="35">
        <f t="shared" si="24"/>
        <v>471.75981007757025</v>
      </c>
      <c r="J122" s="35">
        <f t="shared" si="24"/>
        <v>456.04467905970654</v>
      </c>
      <c r="K122" s="35">
        <f t="shared" si="24"/>
        <v>494.95629058205009</v>
      </c>
      <c r="L122" s="35">
        <f t="shared" si="24"/>
        <v>494.38927905641395</v>
      </c>
      <c r="M122" s="35">
        <f t="shared" si="24"/>
        <v>526.6053411830643</v>
      </c>
      <c r="N122" s="35">
        <f t="shared" si="24"/>
        <v>569.61446305102129</v>
      </c>
      <c r="O122" s="27"/>
      <c r="P122" s="35">
        <f t="shared" ref="P122:W122" si="25">IF(P111="-","-",SUM(P111:P121))</f>
        <v>569.61446305102129</v>
      </c>
      <c r="Q122" s="35">
        <f t="shared" si="25"/>
        <v>617.10215094738396</v>
      </c>
      <c r="R122" s="35">
        <f t="shared" si="25"/>
        <v>563.02844477804092</v>
      </c>
      <c r="S122" s="35">
        <f t="shared" si="25"/>
        <v>543.95328495934723</v>
      </c>
      <c r="T122" s="35">
        <f t="shared" si="25"/>
        <v>478.42572508284667</v>
      </c>
      <c r="U122" s="35">
        <f t="shared" si="25"/>
        <v>508.86057769592509</v>
      </c>
      <c r="V122" s="35">
        <f t="shared" si="25"/>
        <v>594.94059383839794</v>
      </c>
      <c r="W122" s="35">
        <f t="shared" si="25"/>
        <v>992.48221612107523</v>
      </c>
      <c r="X122" s="27"/>
      <c r="Y122" s="35">
        <f t="shared" ref="Y122:AC122" si="26">IF(Y111="-","-",SUM(Y111:Y121))</f>
        <v>1888.7570123667515</v>
      </c>
      <c r="Z122" s="35">
        <f t="shared" si="26"/>
        <v>2167.7943825563725</v>
      </c>
      <c r="AA122" s="35">
        <f t="shared" si="26"/>
        <v>1640.6433638710666</v>
      </c>
      <c r="AB122" s="35" t="str">
        <f t="shared" si="26"/>
        <v>-</v>
      </c>
      <c r="AC122" s="35" t="str">
        <f t="shared" si="26"/>
        <v>-</v>
      </c>
      <c r="AD122" s="25"/>
    </row>
    <row r="123" spans="1:30" s="26" customFormat="1" ht="11.4">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f>IF('3a DF'!AA$147="-","-",'3a DF'!AA$147)</f>
        <v>1631.9111772946392</v>
      </c>
      <c r="AA123" s="117">
        <f>IF('3a DF'!AB$147="-","-",'3a DF'!AB$147)</f>
        <v>1133.4240853181414</v>
      </c>
      <c r="AB123" s="117" t="str">
        <f>IF('3a DF'!AC$147="-","-",'3a DF'!AC$147)</f>
        <v>-</v>
      </c>
      <c r="AC123" s="117" t="str">
        <f>IF('3a DF'!AD$147="-","-",'3a DF'!AD$147)</f>
        <v>-</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AA'!J204="-","-",'3c AA'!J204)</f>
        <v>-</v>
      </c>
      <c r="H125" s="117" t="str">
        <f>IF('3c AA'!K204="-","-",'3c AA'!K204)</f>
        <v>-</v>
      </c>
      <c r="I125" s="117" t="str">
        <f>IF('3c AA'!L204="-","-",'3c AA'!L204)</f>
        <v>-</v>
      </c>
      <c r="J125" s="117" t="str">
        <f>IF('3c AA'!M204="-","-",'3c AA'!M204)</f>
        <v>-</v>
      </c>
      <c r="K125" s="117" t="str">
        <f>IF('3c AA'!N204="-","-",'3c AA'!N204)</f>
        <v>-</v>
      </c>
      <c r="L125" s="117" t="str">
        <f>IF('3c AA'!O204="-","-",'3c AA'!O204)</f>
        <v>-</v>
      </c>
      <c r="M125" s="117" t="str">
        <f>IF('3c AA'!P204="-","-",'3c AA'!P204)</f>
        <v>-</v>
      </c>
      <c r="N125" s="117" t="str">
        <f>IF('3c AA'!Q204="-","-",'3c AA'!Q204)</f>
        <v>-</v>
      </c>
      <c r="O125" s="27"/>
      <c r="P125" s="117" t="str">
        <f>IF('3c AA'!S204="-","-",'3c AA'!S204)</f>
        <v>-</v>
      </c>
      <c r="Q125" s="117" t="str">
        <f>IF('3c AA'!T204="-","-",'3c AA'!T204)</f>
        <v>-</v>
      </c>
      <c r="R125" s="117" t="str">
        <f>IF('3c AA'!U204="-","-",'3c AA'!U204)</f>
        <v>-</v>
      </c>
      <c r="S125" s="117" t="str">
        <f>IF('3c AA'!V204="-","-",'3c AA'!V204)</f>
        <v>-</v>
      </c>
      <c r="T125" s="117">
        <f>IF('3c AA'!W204="-","-",'3c AA'!W204)</f>
        <v>10.705717509101307</v>
      </c>
      <c r="U125" s="117">
        <f>IF('3c AA'!X204="-","-",'3c AA'!X204)</f>
        <v>13.71215092385904</v>
      </c>
      <c r="V125" s="117">
        <f>IF('3c AA'!Y204="-","-",'3c AA'!Y204)</f>
        <v>4.43</v>
      </c>
      <c r="W125" s="117" t="str">
        <f>IF('3c AA'!Z204="-","-",'3c AA'!Z204)</f>
        <v>-</v>
      </c>
      <c r="X125" s="27"/>
      <c r="Y125" s="117">
        <f>IF('3c AA'!AB204="-","-",'3c AA'!AB204)</f>
        <v>26.679544917909343</v>
      </c>
      <c r="Z125" s="117">
        <f>IF('3c AA'!AC204="-","-",'3c AA'!AC204)</f>
        <v>26.679544917909343</v>
      </c>
      <c r="AA125" s="117">
        <f>IF('3c AA'!AD204="-","-",'3c AA'!AD204)</f>
        <v>32.690762131501096</v>
      </c>
      <c r="AB125" s="117" t="str">
        <f>IF('3c AA'!AE204="-","-",'3c AA'!AE204)</f>
        <v>-</v>
      </c>
      <c r="AC125" s="117" t="str">
        <f>IF('3c AA'!AF204="-","-",'3c AA'!AF204)</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f>IF('3d PC'!AA$43="-","-",'3d PC'!AA$43)</f>
        <v>33.951682778351348</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f>IF('3f NC-Gas'!Y54="-","-",'3f NC-Gas'!Y54)</f>
        <v>179.53770071655171</v>
      </c>
      <c r="AA127" s="117">
        <f>IF('3f NC-Gas'!Z54="-","-",'3f NC-Gas'!Z54)</f>
        <v>187.26217116595618</v>
      </c>
      <c r="AB127" s="117" t="str">
        <f>IF('3f NC-Gas'!AA54="-","-",'3f NC-Gas'!AA54)</f>
        <v>-</v>
      </c>
      <c r="AC127" s="117" t="str">
        <f>IF('3f NC-Gas'!AB54="-","-",'3f NC-Gas'!AB54)</f>
        <v>-</v>
      </c>
      <c r="AD127" s="25"/>
    </row>
    <row r="128" spans="1:30" s="26" customFormat="1" ht="12.6"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f>IF('3g CPIH'!W$17="-","-",'3h OC '!$E$12*('3g CPIH'!W$17/'3g CPIH'!$G$17))</f>
        <v>109.36421849315069</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f>IF('3i SMNCC'!V$51="-","-",'3i SMNCC'!V$51)</f>
        <v>3.4563122415280967</v>
      </c>
      <c r="AA129" s="117">
        <f>IF('3i SMNCC'!W$51="-","-",'3i SMNCC'!W$51)</f>
        <v>4.0165235041284371</v>
      </c>
      <c r="AB129" s="117" t="str">
        <f>IF('3i SMNCC'!X$51="-","-",'3i SMNCC'!X$51)</f>
        <v>-</v>
      </c>
      <c r="AC129" s="117" t="str">
        <f>IF('3i SMNCC'!Y$51="-","-",'3i SMNCC'!Y$51)</f>
        <v>-</v>
      </c>
      <c r="AD129" s="25"/>
    </row>
    <row r="130" spans="1:30" s="26" customFormat="1" ht="11.25" customHeight="1">
      <c r="A130" s="207"/>
      <c r="B130" s="120" t="s">
        <v>244</v>
      </c>
      <c r="C130" s="120" t="s">
        <v>183</v>
      </c>
      <c r="D130" s="122" t="s">
        <v>131</v>
      </c>
      <c r="E130" s="119"/>
      <c r="F130" s="27"/>
      <c r="G130" s="117">
        <f>IF('3g CPIH'!C$17="-","-",'3j PAAC PAP'!$G$20*('3g CPIH'!C$17/'3g CPIH'!$G$17))</f>
        <v>13.137827495107633</v>
      </c>
      <c r="H130" s="117">
        <f>IF('3g CPIH'!D$17="-","-",'3j PAAC PAP'!$G$20*('3g CPIH'!D$17/'3g CPIH'!$G$17))</f>
        <v>13.164129452054794</v>
      </c>
      <c r="I130" s="117">
        <f>IF('3g CPIH'!E$17="-","-",'3j PAAC PAP'!$G$20*('3g CPIH'!E$17/'3g CPIH'!$G$17))</f>
        <v>13.203582387475539</v>
      </c>
      <c r="J130" s="117">
        <f>IF('3g CPIH'!F$17="-","-",'3j PAAC PAP'!$G$20*('3g CPIH'!F$17/'3g CPIH'!$G$17))</f>
        <v>13.282488258317025</v>
      </c>
      <c r="K130" s="117">
        <f>IF('3g CPIH'!G$17="-","-",'3j PAAC PAP'!$G$20*('3g CPIH'!G$17/'3g CPIH'!$G$17))</f>
        <v>13.440300000000001</v>
      </c>
      <c r="L130" s="117">
        <f>IF('3g CPIH'!H$17="-","-",'3j PAAC PAP'!$G$20*('3g CPIH'!H$17/'3g CPIH'!$G$17))</f>
        <v>13.611262720156557</v>
      </c>
      <c r="M130" s="117">
        <f>IF('3g CPIH'!I$17="-","-",'3j PAAC PAP'!$G$20*('3g CPIH'!I$17/'3g CPIH'!$G$17))</f>
        <v>13.808527397260272</v>
      </c>
      <c r="N130" s="117">
        <f>IF('3g CPIH'!J$17="-","-",'3j PAAC PAP'!$G$20*('3g CPIH'!J$17/'3g CPIH'!$G$17))</f>
        <v>13.926886203522507</v>
      </c>
      <c r="O130" s="27"/>
      <c r="P130" s="117">
        <f>IF('3g CPIH'!L$17="-","-",'3j PAAC PAP'!$G$20*('3g CPIH'!L$17/'3g CPIH'!$G$17))</f>
        <v>13.926886203522507</v>
      </c>
      <c r="Q130" s="117">
        <f>IF('3g CPIH'!M$17="-","-",'3j PAAC PAP'!$G$20*('3g CPIH'!M$17/'3g CPIH'!$G$17))</f>
        <v>14.08469794520548</v>
      </c>
      <c r="R130" s="117">
        <f>IF('3g CPIH'!N$17="-","-",'3j PAAC PAP'!$G$20*('3g CPIH'!N$17/'3g CPIH'!$G$17))</f>
        <v>14.189905772994129</v>
      </c>
      <c r="S130" s="117">
        <f>IF('3g CPIH'!O$17="-","-",'3j PAAC PAP'!$G$20*('3g CPIH'!O$17/'3g CPIH'!$G$17))</f>
        <v>14.268811643835617</v>
      </c>
      <c r="T130" s="117">
        <f>IF('3g CPIH'!P$17="-","-",'3j PAAC PAP'!$G$20*('3g CPIH'!P$17/'3g CPIH'!$G$17))</f>
        <v>14.30826457925636</v>
      </c>
      <c r="U130" s="117">
        <f>IF('3g CPIH'!Q$17="-","-",'3j PAAC PAP'!$G$20*('3g CPIH'!Q$17/'3g CPIH'!$G$17))</f>
        <v>14.387170450097848</v>
      </c>
      <c r="V130" s="117">
        <f>IF('3g CPIH'!R$17="-","-",'3j PAAC PAP'!$G$20*('3g CPIH'!R$17/'3g CPIH'!$G$17))</f>
        <v>14.650190019569473</v>
      </c>
      <c r="W130" s="117">
        <f>IF('3g CPIH'!S$17="-","-",'3j PAAC PAP'!$G$20*('3g CPIH'!S$17/'3g CPIH'!$G$17))</f>
        <v>15.084172309197653</v>
      </c>
      <c r="X130" s="27"/>
      <c r="Y130" s="117">
        <f>IF('3g CPIH'!U$17="-","-",'3j PAAC PAP'!$G$20*('3g CPIH'!U$17/'3g CPIH'!$G$17))</f>
        <v>15.846929060665364</v>
      </c>
      <c r="Z130" s="117">
        <f>IF('3g CPIH'!V$17="-","-",'3j PAAC PAP'!$G$20*('3g CPIH'!V$17/'3g CPIH'!$G$17))</f>
        <v>15.846929060665364</v>
      </c>
      <c r="AA130" s="117">
        <f>IF('3g CPIH'!W$17="-","-",'3j PAAC PAP'!$G$20*('3g CPIH'!W$17/'3g CPIH'!$G$17))</f>
        <v>16.478176027397261</v>
      </c>
      <c r="AB130" s="117" t="str">
        <f>IF('3g CPIH'!X$17="-","-",'3j PAAC PAP'!$G$20*('3g CPIH'!X$17/'3g CPIH'!$G$17))</f>
        <v>-</v>
      </c>
      <c r="AC130" s="117" t="str">
        <f>IF('3g CPIH'!Y$17="-","-",'3j PAAC PAP'!$G$20*('3g CPIH'!Y$17/'3g CPIH'!$G$17))</f>
        <v>-</v>
      </c>
      <c r="AD130" s="25"/>
    </row>
    <row r="131" spans="1:30" s="26" customFormat="1" ht="11.25" customHeight="1">
      <c r="A131" s="207"/>
      <c r="B131" s="120" t="s">
        <v>244</v>
      </c>
      <c r="C131" s="120" t="s">
        <v>184</v>
      </c>
      <c r="D131" s="122" t="s">
        <v>131</v>
      </c>
      <c r="E131" s="119"/>
      <c r="F131" s="27"/>
      <c r="G131" s="117">
        <f>IF(G123="-","-",SUM(G123:G129)*'3j PAAC PAP'!$G$38)</f>
        <v>27.585443663480007</v>
      </c>
      <c r="H131" s="117">
        <f>IF(H123="-","-",SUM(H123:H129)*'3j PAAC PAP'!$G$38)</f>
        <v>25.311703420666586</v>
      </c>
      <c r="I131" s="117">
        <f>IF(I123="-","-",SUM(I123:I129)*'3j PAAC PAP'!$G$38)</f>
        <v>23.272459928352443</v>
      </c>
      <c r="J131" s="117">
        <f>IF(J123="-","-",SUM(J123:J129)*'3j PAAC PAP'!$G$38)</f>
        <v>22.441390474342612</v>
      </c>
      <c r="K131" s="117">
        <f>IF(K123="-","-",SUM(K123:K129)*'3j PAAC PAP'!$G$38)</f>
        <v>24.763995664107711</v>
      </c>
      <c r="L131" s="117">
        <f>IF(L123="-","-",SUM(L123:L129)*'3j PAAC PAP'!$G$38)</f>
        <v>24.724893365401435</v>
      </c>
      <c r="M131" s="117">
        <f>IF(M123="-","-",SUM(M123:M129)*'3j PAAC PAP'!$G$38)</f>
        <v>26.052045057720818</v>
      </c>
      <c r="N131" s="117">
        <f>IF(N123="-","-",SUM(N123:N129)*'3j PAAC PAP'!$G$38)</f>
        <v>28.307650154783708</v>
      </c>
      <c r="O131" s="27"/>
      <c r="P131" s="117">
        <f>IF(P123="-","-",SUM(P123:P129)*'3j PAAC PAP'!$G$38)</f>
        <v>28.307650154783708</v>
      </c>
      <c r="Q131" s="117">
        <f>IF(Q123="-","-",SUM(Q123:Q129)*'3j PAAC PAP'!$G$38)</f>
        <v>31.057606691365013</v>
      </c>
      <c r="R131" s="117">
        <f>IF(R123="-","-",SUM(R123:R129)*'3j PAAC PAP'!$G$38)</f>
        <v>28.207631784755716</v>
      </c>
      <c r="S131" s="117">
        <f>IF(S123="-","-",SUM(S123:S129)*'3j PAAC PAP'!$G$38)</f>
        <v>27.09121431635835</v>
      </c>
      <c r="T131" s="117">
        <f>IF(T123="-","-",SUM(T123:T129)*'3j PAAC PAP'!$G$38)</f>
        <v>23.640711840025837</v>
      </c>
      <c r="U131" s="117">
        <f>IF(U123="-","-",SUM(U123:U129)*'3j PAAC PAP'!$G$38)</f>
        <v>26.851875359816436</v>
      </c>
      <c r="V131" s="117">
        <f>IF(V123="-","-",SUM(V123:V129)*'3j PAAC PAP'!$G$38)</f>
        <v>31.364460093277863</v>
      </c>
      <c r="W131" s="117">
        <f>IF(W123="-","-",SUM(W123:W129)*'3j PAAC PAP'!$G$38)</f>
        <v>52.308741260676165</v>
      </c>
      <c r="X131" s="27"/>
      <c r="Y131" s="117">
        <f>IF(Y123="-","-",SUM(Y123:Y129)*'3j PAAC PAP'!$G$38)</f>
        <v>99.23954310577912</v>
      </c>
      <c r="Z131" s="117">
        <f>IF(Z123="-","-",SUM(Z123:Z129)*'3j PAAC PAP'!$G$38)</f>
        <v>113.91501550625404</v>
      </c>
      <c r="AA131" s="117">
        <f>IF(AA123="-","-",SUM(AA123:AA129)*'3j PAAC PAP'!$G$38)</f>
        <v>86.329811440523841</v>
      </c>
      <c r="AB131" s="117" t="str">
        <f>IF(AB123="-","-",SUM(AB123:AB129)*'3j PAAC PAP'!$G$38)</f>
        <v>-</v>
      </c>
      <c r="AC131" s="117" t="str">
        <f>IF(AC123="-","-",SUM(AC123:AC129)*'3j PAAC PAP'!$G$38)</f>
        <v>-</v>
      </c>
      <c r="AD131" s="25"/>
    </row>
    <row r="132" spans="1:30" s="26" customFormat="1" ht="11.4">
      <c r="A132" s="207"/>
      <c r="B132" s="120" t="s">
        <v>185</v>
      </c>
      <c r="C132" s="120" t="s">
        <v>246</v>
      </c>
      <c r="D132" s="122" t="s">
        <v>131</v>
      </c>
      <c r="E132" s="119"/>
      <c r="F132" s="27"/>
      <c r="G132" s="117">
        <f>IF(G126="-","-",SUM(G123:G131)*'3k EBIT'!$E$12)</f>
        <v>10.07626565325182</v>
      </c>
      <c r="H132" s="117">
        <f>IF(H126="-","-",SUM(H123:H131)*'3k EBIT'!$E$12)</f>
        <v>9.2672086202189146</v>
      </c>
      <c r="I132" s="117">
        <f>IF(I126="-","-",SUM(I123:I131)*'3k EBIT'!$E$12)</f>
        <v>8.5418989908120153</v>
      </c>
      <c r="J132" s="117">
        <f>IF(J126="-","-",SUM(J123:J131)*'3k EBIT'!$E$12)</f>
        <v>8.2475245088941875</v>
      </c>
      <c r="K132" s="117">
        <f>IF(K126="-","-",SUM(K123:K131)*'3k EBIT'!$E$12)</f>
        <v>9.0775458469646289</v>
      </c>
      <c r="L132" s="117">
        <f>IF(L126="-","-",SUM(L123:L131)*'3k EBIT'!$E$12)</f>
        <v>9.066934658220374</v>
      </c>
      <c r="M132" s="117">
        <f>IF(M126="-","-",SUM(M123:M131)*'3k EBIT'!$E$12)</f>
        <v>9.5432883619041995</v>
      </c>
      <c r="N132" s="117">
        <f>IF(N126="-","-",SUM(N123:N131)*'3k EBIT'!$E$12)</f>
        <v>10.348690156097192</v>
      </c>
      <c r="O132" s="27"/>
      <c r="P132" s="117">
        <f>IF(P126="-","-",SUM(P123:P131)*'3k EBIT'!$E$12)</f>
        <v>10.348690156097192</v>
      </c>
      <c r="Q132" s="117">
        <f>IF(Q126="-","-",SUM(Q123:Q131)*'3k EBIT'!$E$12)</f>
        <v>11.330870173486455</v>
      </c>
      <c r="R132" s="117">
        <f>IF(R126="-","-",SUM(R123:R131)*'3k EBIT'!$E$12)</f>
        <v>10.318172724105713</v>
      </c>
      <c r="S132" s="117">
        <f>IF(S126="-","-",SUM(S123:S131)*'3k EBIT'!$E$12)</f>
        <v>9.9221999265655683</v>
      </c>
      <c r="T132" s="117">
        <f>IF(T126="-","-",SUM(T123:T131)*'3k EBIT'!$E$12)</f>
        <v>8.694410768815418</v>
      </c>
      <c r="U132" s="117">
        <f>IF(U126="-","-",SUM(U123:U131)*'3k EBIT'!$E$12)</f>
        <v>9.8392755343568883</v>
      </c>
      <c r="V132" s="117">
        <f>IF(V126="-","-",SUM(V123:V131)*'3k EBIT'!$E$12)</f>
        <v>11.451077944522602</v>
      </c>
      <c r="W132" s="117">
        <f>IF(W126="-","-",SUM(W123:W131)*'3k EBIT'!$E$12)</f>
        <v>18.916706007330635</v>
      </c>
      <c r="X132" s="27"/>
      <c r="Y132" s="117">
        <f>IF(Y126="-","-",SUM(Y123:Y131)*'3k EBIT'!$E$12)</f>
        <v>35.641216586069405</v>
      </c>
      <c r="Z132" s="117">
        <f>IF(Z126="-","-",SUM(Z123:Z131)*'3k EBIT'!$E$12)</f>
        <v>40.866426511045873</v>
      </c>
      <c r="AA132" s="117">
        <f>IF(AA126="-","-",SUM(AA123:AA131)*'3k EBIT'!$E$12)</f>
        <v>31.056925600880021</v>
      </c>
      <c r="AB132" s="117" t="str">
        <f>IF(AB126="-","-",SUM(AB123:AB131)*'3k EBIT'!$E$12)</f>
        <v>-</v>
      </c>
      <c r="AC132" s="117" t="str">
        <f>IF(AC126="-","-",SUM(AC123:AC131)*'3k EBIT'!$E$12)</f>
        <v>-</v>
      </c>
      <c r="AD132" s="25"/>
    </row>
    <row r="133" spans="1:30" s="26" customFormat="1" ht="11.4">
      <c r="A133" s="207"/>
      <c r="B133" s="120" t="s">
        <v>247</v>
      </c>
      <c r="C133" s="156" t="s">
        <v>248</v>
      </c>
      <c r="D133" s="122" t="s">
        <v>131</v>
      </c>
      <c r="E133" s="118"/>
      <c r="F133" s="27"/>
      <c r="G133" s="117">
        <f>IF(G128="-","-",SUM(G123:G126,G128:G132)*'3l HAP'!$E$13)</f>
        <v>6.047764052290364</v>
      </c>
      <c r="H133" s="117">
        <f>IF(H128="-","-",SUM(H123:H126,H128:H132)*'3l HAP'!$E$13)</f>
        <v>5.4260789128705884</v>
      </c>
      <c r="I133" s="117">
        <f>IF(I128="-","-",SUM(I123:I126,I128:I132)*'3l HAP'!$E$13)</f>
        <v>4.8322124950567584</v>
      </c>
      <c r="J133" s="117">
        <f>IF(J128="-","-",SUM(J123:J126,J128:J132)*'3l HAP'!$E$13)</f>
        <v>4.6104688781746423</v>
      </c>
      <c r="K133" s="117">
        <f>IF(K128="-","-",SUM(K123:K126,K128:K132)*'3l HAP'!$E$13)</f>
        <v>5.217177435360659</v>
      </c>
      <c r="L133" s="117">
        <f>IF(L128="-","-",SUM(L123:L126,L128:L132)*'3l HAP'!$E$13)</f>
        <v>5.2086492960969411</v>
      </c>
      <c r="M133" s="117">
        <f>IF(M128="-","-",SUM(M123:M126,M128:M132)*'3l HAP'!$E$13)</f>
        <v>5.557312807937465</v>
      </c>
      <c r="N133" s="117">
        <f>IF(N128="-","-",SUM(N123:N126,N128:N132)*'3l HAP'!$E$13)</f>
        <v>6.1768840663995652</v>
      </c>
      <c r="O133" s="27"/>
      <c r="P133" s="117">
        <f>IF(P128="-","-",SUM(P123:P126,P128:P132)*'3l HAP'!$E$13)</f>
        <v>6.1768840663995652</v>
      </c>
      <c r="Q133" s="117">
        <f>IF(Q128="-","-",SUM(Q123:Q126,Q128:Q132)*'3l HAP'!$E$13)</f>
        <v>6.8413877830408714</v>
      </c>
      <c r="R133" s="117">
        <f>IF(R128="-","-",SUM(R123:R126,R128:R132)*'3l HAP'!$E$13)</f>
        <v>6.0675253746083859</v>
      </c>
      <c r="S133" s="117">
        <f>IF(S128="-","-",SUM(S123:S126,S128:S132)*'3l HAP'!$E$13)</f>
        <v>5.7792501062186252</v>
      </c>
      <c r="T133" s="117">
        <f>IF(T128="-","-",SUM(T123:T126,T128:T132)*'3l HAP'!$E$13)</f>
        <v>4.8721456429397021</v>
      </c>
      <c r="U133" s="117">
        <f>IF(U128="-","-",SUM(U123:U126,U128:U132)*'3l HAP'!$E$13)</f>
        <v>5.5959293345380932</v>
      </c>
      <c r="V133" s="117">
        <f>IF(V128="-","-",SUM(V123:V126,V128:V132)*'3l HAP'!$E$13)</f>
        <v>6.8442747378985267</v>
      </c>
      <c r="W133" s="117">
        <f>IF(W128="-","-",SUM(W123:W126,W128:W132)*'3l HAP'!$E$13)</f>
        <v>11.858937748461564</v>
      </c>
      <c r="X133" s="27"/>
      <c r="Y133" s="117">
        <f>IF(Y128="-","-",SUM(Y123:Y126,Y128:Y132)*'3l HAP'!$E$13)</f>
        <v>24.835748339406233</v>
      </c>
      <c r="Z133" s="117">
        <f>IF(Z128="-","-",SUM(Z123:Z126,Z128:Z132)*'3l HAP'!$E$13)</f>
        <v>28.862183440044028</v>
      </c>
      <c r="AA133" s="117">
        <f>IF(AA128="-","-",SUM(AA123:AA126,AA128:AA132)*'3l HAP'!$E$13)</f>
        <v>21.190097704890537</v>
      </c>
      <c r="AB133" s="117" t="str">
        <f>IF(AB128="-","-",SUM(AB123:AB126,AB128:AB132)*'3l HAP'!$E$13)</f>
        <v>-</v>
      </c>
      <c r="AC133" s="117" t="str">
        <f>IF(AC128="-","-",SUM(AC123:AC126,AC128:AC132)*'3l HAP'!$E$13)</f>
        <v>-</v>
      </c>
      <c r="AD133" s="25"/>
    </row>
    <row r="134" spans="1:30" s="26" customFormat="1" ht="11.4">
      <c r="A134" s="207"/>
      <c r="B134" s="120" t="s">
        <v>249</v>
      </c>
      <c r="C134" s="120" t="str">
        <f>B134&amp;"_"&amp;D134</f>
        <v>Total_South Wales</v>
      </c>
      <c r="D134" s="122" t="s">
        <v>131</v>
      </c>
      <c r="E134" s="119"/>
      <c r="F134" s="27"/>
      <c r="G134" s="117">
        <f t="shared" ref="G134:N134" si="27">IF(G123="-","-",SUM(G123:G133))</f>
        <v>536.37731622205501</v>
      </c>
      <c r="H134" s="117">
        <f t="shared" si="27"/>
        <v>493.17369956421896</v>
      </c>
      <c r="I134" s="117">
        <f t="shared" si="27"/>
        <v>454.40565789293271</v>
      </c>
      <c r="J134" s="117">
        <f t="shared" si="27"/>
        <v>438.69052689048618</v>
      </c>
      <c r="K134" s="117">
        <f t="shared" si="27"/>
        <v>482.9825509859927</v>
      </c>
      <c r="L134" s="117">
        <f t="shared" si="27"/>
        <v>482.41553945929326</v>
      </c>
      <c r="M134" s="117">
        <f t="shared" si="27"/>
        <v>507.83544017770004</v>
      </c>
      <c r="N134" s="117">
        <f t="shared" si="27"/>
        <v>550.84456204246737</v>
      </c>
      <c r="O134" s="27"/>
      <c r="P134" s="117">
        <f t="shared" ref="P134:W134" si="28">IF(P123="-","-",SUM(P123:P133))</f>
        <v>550.84456204246737</v>
      </c>
      <c r="Q134" s="117">
        <f t="shared" si="28"/>
        <v>603.20272953265578</v>
      </c>
      <c r="R134" s="117">
        <f t="shared" si="28"/>
        <v>549.12902338298261</v>
      </c>
      <c r="S134" s="117">
        <f t="shared" si="28"/>
        <v>528.00008316813978</v>
      </c>
      <c r="T134" s="117">
        <f t="shared" si="28"/>
        <v>462.47252340965986</v>
      </c>
      <c r="U134" s="117">
        <f t="shared" si="28"/>
        <v>523.45232250400909</v>
      </c>
      <c r="V134" s="117">
        <f t="shared" si="28"/>
        <v>609.53233866562039</v>
      </c>
      <c r="W134" s="117">
        <f t="shared" si="28"/>
        <v>1007.4746321557631</v>
      </c>
      <c r="X134" s="27"/>
      <c r="Y134" s="117">
        <f t="shared" ref="Y134:AC134" si="29">IF(Y123="-","-",SUM(Y123:Y133))</f>
        <v>1900.6884780434748</v>
      </c>
      <c r="Z134" s="117">
        <f t="shared" si="29"/>
        <v>2179.7258482330953</v>
      </c>
      <c r="AA134" s="117">
        <f t="shared" si="29"/>
        <v>1655.7644541649208</v>
      </c>
      <c r="AB134" s="117" t="str">
        <f t="shared" si="29"/>
        <v>-</v>
      </c>
      <c r="AC134" s="117" t="str">
        <f t="shared" si="29"/>
        <v>-</v>
      </c>
      <c r="AD134" s="25"/>
    </row>
    <row r="135" spans="1:30" s="26" customFormat="1" ht="11.4">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f>IF('3a DF'!AA$147="-","-",'3a DF'!AA$147)</f>
        <v>1631.9111772946392</v>
      </c>
      <c r="AA135" s="35">
        <f>IF('3a DF'!AB$147="-","-",'3a DF'!AB$147)</f>
        <v>1133.4240853181414</v>
      </c>
      <c r="AB135" s="35" t="str">
        <f>IF('3a DF'!AC$147="-","-",'3a DF'!AC$147)</f>
        <v>-</v>
      </c>
      <c r="AC135" s="35" t="str">
        <f>IF('3a DF'!AD$147="-","-",'3a DF'!AD$147)</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AA'!J205="-","-",'3c AA'!J205)</f>
        <v>-</v>
      </c>
      <c r="H137" s="35" t="str">
        <f>IF('3c AA'!K205="-","-",'3c AA'!K205)</f>
        <v>-</v>
      </c>
      <c r="I137" s="35" t="str">
        <f>IF('3c AA'!L205="-","-",'3c AA'!L205)</f>
        <v>-</v>
      </c>
      <c r="J137" s="35" t="str">
        <f>IF('3c AA'!M205="-","-",'3c AA'!M205)</f>
        <v>-</v>
      </c>
      <c r="K137" s="35" t="str">
        <f>IF('3c AA'!N205="-","-",'3c AA'!N205)</f>
        <v>-</v>
      </c>
      <c r="L137" s="35" t="str">
        <f>IF('3c AA'!O205="-","-",'3c AA'!O205)</f>
        <v>-</v>
      </c>
      <c r="M137" s="35" t="str">
        <f>IF('3c AA'!P205="-","-",'3c AA'!P205)</f>
        <v>-</v>
      </c>
      <c r="N137" s="35" t="str">
        <f>IF('3c AA'!Q205="-","-",'3c AA'!Q205)</f>
        <v>-</v>
      </c>
      <c r="O137" s="27"/>
      <c r="P137" s="35" t="str">
        <f>IF('3c AA'!S205="-","-",'3c AA'!S205)</f>
        <v>-</v>
      </c>
      <c r="Q137" s="35" t="str">
        <f>IF('3c AA'!T205="-","-",'3c AA'!T205)</f>
        <v>-</v>
      </c>
      <c r="R137" s="35" t="str">
        <f>IF('3c AA'!U205="-","-",'3c AA'!U205)</f>
        <v>-</v>
      </c>
      <c r="S137" s="35" t="str">
        <f>IF('3c AA'!V205="-","-",'3c AA'!V205)</f>
        <v>-</v>
      </c>
      <c r="T137" s="35">
        <f>IF('3c AA'!W205="-","-",'3c AA'!W205)</f>
        <v>10.705717509101307</v>
      </c>
      <c r="U137" s="35">
        <f>IF('3c AA'!X205="-","-",'3c AA'!X205)</f>
        <v>13.71215092385904</v>
      </c>
      <c r="V137" s="35">
        <f>IF('3c AA'!Y205="-","-",'3c AA'!Y205)</f>
        <v>4.43</v>
      </c>
      <c r="W137" s="35" t="str">
        <f>IF('3c AA'!Z205="-","-",'3c AA'!Z205)</f>
        <v>-</v>
      </c>
      <c r="X137" s="27"/>
      <c r="Y137" s="35">
        <f>IF('3c AA'!AB205="-","-",'3c AA'!AB205)</f>
        <v>26.679544917909343</v>
      </c>
      <c r="Z137" s="35">
        <f>IF('3c AA'!AC205="-","-",'3c AA'!AC205)</f>
        <v>26.679544917909343</v>
      </c>
      <c r="AA137" s="35">
        <f>IF('3c AA'!AD205="-","-",'3c AA'!AD205)</f>
        <v>32.690762131501096</v>
      </c>
      <c r="AB137" s="35" t="str">
        <f>IF('3c AA'!AE205="-","-",'3c AA'!AE205)</f>
        <v>-</v>
      </c>
      <c r="AC137" s="35" t="str">
        <f>IF('3c AA'!AF205="-","-",'3c AA'!AF205)</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f>IF('3d PC'!AA$43="-","-",'3d PC'!AA$43)</f>
        <v>33.951682778351348</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f>IF('3f NC-Gas'!Y55="-","-",'3f NC-Gas'!Y55)</f>
        <v>183.07456079319869</v>
      </c>
      <c r="AA139" s="35">
        <f>IF('3f NC-Gas'!Z55="-","-",'3f NC-Gas'!Z55)</f>
        <v>192.75106184974999</v>
      </c>
      <c r="AB139" s="35" t="str">
        <f>IF('3f NC-Gas'!AA55="-","-",'3f NC-Gas'!AA55)</f>
        <v>-</v>
      </c>
      <c r="AC139" s="35" t="str">
        <f>IF('3f NC-Gas'!AB55="-","-",'3f NC-Gas'!AB55)</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f>IF('3g CPIH'!W$17="-","-",'3h OC '!$E$12*('3g CPIH'!W$17/'3g CPIH'!$G$17))</f>
        <v>109.36421849315069</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f>IF('3i SMNCC'!V$51="-","-",'3i SMNCC'!V$51)</f>
        <v>3.4563122415280967</v>
      </c>
      <c r="AA141" s="35">
        <f>IF('3i SMNCC'!W$51="-","-",'3i SMNCC'!W$51)</f>
        <v>4.0165235041284371</v>
      </c>
      <c r="AB141" s="35" t="str">
        <f>IF('3i SMNCC'!X$51="-","-",'3i SMNCC'!X$51)</f>
        <v>-</v>
      </c>
      <c r="AC141" s="35" t="str">
        <f>IF('3i SMNCC'!Y$51="-","-",'3i SMNCC'!Y$51)</f>
        <v>-</v>
      </c>
      <c r="AD141" s="25"/>
    </row>
    <row r="142" spans="1:30" s="26" customFormat="1" ht="12.6" customHeight="1">
      <c r="A142" s="207"/>
      <c r="B142" s="123" t="s">
        <v>244</v>
      </c>
      <c r="C142" s="123" t="s">
        <v>183</v>
      </c>
      <c r="D142" s="121" t="s">
        <v>130</v>
      </c>
      <c r="E142" s="75"/>
      <c r="F142" s="27"/>
      <c r="G142" s="35">
        <f>IF('3g CPIH'!C$17="-","-",'3j PAAC PAP'!$G$20*('3g CPIH'!C$17/'3g CPIH'!$G$17))</f>
        <v>13.137827495107633</v>
      </c>
      <c r="H142" s="35">
        <f>IF('3g CPIH'!D$17="-","-",'3j PAAC PAP'!$G$20*('3g CPIH'!D$17/'3g CPIH'!$G$17))</f>
        <v>13.164129452054794</v>
      </c>
      <c r="I142" s="35">
        <f>IF('3g CPIH'!E$17="-","-",'3j PAAC PAP'!$G$20*('3g CPIH'!E$17/'3g CPIH'!$G$17))</f>
        <v>13.203582387475539</v>
      </c>
      <c r="J142" s="35">
        <f>IF('3g CPIH'!F$17="-","-",'3j PAAC PAP'!$G$20*('3g CPIH'!F$17/'3g CPIH'!$G$17))</f>
        <v>13.282488258317025</v>
      </c>
      <c r="K142" s="35">
        <f>IF('3g CPIH'!G$17="-","-",'3j PAAC PAP'!$G$20*('3g CPIH'!G$17/'3g CPIH'!$G$17))</f>
        <v>13.440300000000001</v>
      </c>
      <c r="L142" s="35">
        <f>IF('3g CPIH'!H$17="-","-",'3j PAAC PAP'!$G$20*('3g CPIH'!H$17/'3g CPIH'!$G$17))</f>
        <v>13.611262720156557</v>
      </c>
      <c r="M142" s="35">
        <f>IF('3g CPIH'!I$17="-","-",'3j PAAC PAP'!$G$20*('3g CPIH'!I$17/'3g CPIH'!$G$17))</f>
        <v>13.808527397260272</v>
      </c>
      <c r="N142" s="35">
        <f>IF('3g CPIH'!J$17="-","-",'3j PAAC PAP'!$G$20*('3g CPIH'!J$17/'3g CPIH'!$G$17))</f>
        <v>13.926886203522507</v>
      </c>
      <c r="O142" s="27"/>
      <c r="P142" s="35">
        <f>IF('3g CPIH'!L$17="-","-",'3j PAAC PAP'!$G$20*('3g CPIH'!L$17/'3g CPIH'!$G$17))</f>
        <v>13.926886203522507</v>
      </c>
      <c r="Q142" s="35">
        <f>IF('3g CPIH'!M$17="-","-",'3j PAAC PAP'!$G$20*('3g CPIH'!M$17/'3g CPIH'!$G$17))</f>
        <v>14.08469794520548</v>
      </c>
      <c r="R142" s="35">
        <f>IF('3g CPIH'!N$17="-","-",'3j PAAC PAP'!$G$20*('3g CPIH'!N$17/'3g CPIH'!$G$17))</f>
        <v>14.189905772994129</v>
      </c>
      <c r="S142" s="35">
        <f>IF('3g CPIH'!O$17="-","-",'3j PAAC PAP'!$G$20*('3g CPIH'!O$17/'3g CPIH'!$G$17))</f>
        <v>14.268811643835617</v>
      </c>
      <c r="T142" s="35">
        <f>IF('3g CPIH'!P$17="-","-",'3j PAAC PAP'!$G$20*('3g CPIH'!P$17/'3g CPIH'!$G$17))</f>
        <v>14.30826457925636</v>
      </c>
      <c r="U142" s="35">
        <f>IF('3g CPIH'!Q$17="-","-",'3j PAAC PAP'!$G$20*('3g CPIH'!Q$17/'3g CPIH'!$G$17))</f>
        <v>14.387170450097848</v>
      </c>
      <c r="V142" s="35">
        <f>IF('3g CPIH'!R$17="-","-",'3j PAAC PAP'!$G$20*('3g CPIH'!R$17/'3g CPIH'!$G$17))</f>
        <v>14.650190019569473</v>
      </c>
      <c r="W142" s="35">
        <f>IF('3g CPIH'!S$17="-","-",'3j PAAC PAP'!$G$20*('3g CPIH'!S$17/'3g CPIH'!$G$17))</f>
        <v>15.084172309197653</v>
      </c>
      <c r="X142" s="27"/>
      <c r="Y142" s="35">
        <f>IF('3g CPIH'!U$17="-","-",'3j PAAC PAP'!$G$20*('3g CPIH'!U$17/'3g CPIH'!$G$17))</f>
        <v>15.846929060665364</v>
      </c>
      <c r="Z142" s="35">
        <f>IF('3g CPIH'!V$17="-","-",'3j PAAC PAP'!$G$20*('3g CPIH'!V$17/'3g CPIH'!$G$17))</f>
        <v>15.846929060665364</v>
      </c>
      <c r="AA142" s="35">
        <f>IF('3g CPIH'!W$17="-","-",'3j PAAC PAP'!$G$20*('3g CPIH'!W$17/'3g CPIH'!$G$17))</f>
        <v>16.478176027397261</v>
      </c>
      <c r="AB142" s="35" t="str">
        <f>IF('3g CPIH'!X$17="-","-",'3j PAAC PAP'!$G$20*('3g CPIH'!X$17/'3g CPIH'!$G$17))</f>
        <v>-</v>
      </c>
      <c r="AC142" s="35" t="str">
        <f>IF('3g CPIH'!Y$17="-","-",'3j PAAC PAP'!$G$20*('3g CPIH'!Y$17/'3g CPIH'!$G$17))</f>
        <v>-</v>
      </c>
      <c r="AD142" s="25"/>
    </row>
    <row r="143" spans="1:30" s="26" customFormat="1" ht="11.25" customHeight="1">
      <c r="A143" s="207"/>
      <c r="B143" s="123" t="s">
        <v>244</v>
      </c>
      <c r="C143" s="123" t="s">
        <v>184</v>
      </c>
      <c r="D143" s="121" t="s">
        <v>130</v>
      </c>
      <c r="E143" s="75"/>
      <c r="F143" s="27"/>
      <c r="G143" s="35">
        <f>IF(G135="-","-",SUM(G135:G141)*'3j PAAC PAP'!$G$38)</f>
        <v>28.388226788443493</v>
      </c>
      <c r="H143" s="35">
        <f>IF(H135="-","-",SUM(H135:H141)*'3j PAAC PAP'!$G$38)</f>
        <v>26.114486545753515</v>
      </c>
      <c r="I143" s="35">
        <f>IF(I135="-","-",SUM(I135:I141)*'3j PAAC PAP'!$G$38)</f>
        <v>24.176825609701904</v>
      </c>
      <c r="J143" s="35">
        <f>IF(J135="-","-",SUM(J135:J141)*'3j PAAC PAP'!$G$38)</f>
        <v>23.345756156050037</v>
      </c>
      <c r="K143" s="35">
        <f>IF(K135="-","-",SUM(K135:K141)*'3j PAAC PAP'!$G$38)</f>
        <v>25.448035059305386</v>
      </c>
      <c r="L143" s="35">
        <f>IF(L135="-","-",SUM(L135:L141)*'3j PAAC PAP'!$G$38)</f>
        <v>25.408932760574423</v>
      </c>
      <c r="M143" s="35">
        <f>IF(M135="-","-",SUM(M135:M141)*'3j PAAC PAP'!$G$38)</f>
        <v>27.096111877597352</v>
      </c>
      <c r="N143" s="35">
        <f>IF(N135="-","-",SUM(N135:N141)*'3j PAAC PAP'!$G$38)</f>
        <v>29.351716974586182</v>
      </c>
      <c r="O143" s="27"/>
      <c r="P143" s="35">
        <f>IF(P135="-","-",SUM(P135:P141)*'3j PAAC PAP'!$G$38)</f>
        <v>29.351716974586182</v>
      </c>
      <c r="Q143" s="35">
        <f>IF(Q135="-","-",SUM(Q135:Q141)*'3j PAAC PAP'!$G$38)</f>
        <v>32.30621077375028</v>
      </c>
      <c r="R143" s="35">
        <f>IF(R135="-","-",SUM(R135:R141)*'3j PAAC PAP'!$G$38)</f>
        <v>29.456235867597712</v>
      </c>
      <c r="S143" s="35">
        <f>IF(S135="-","-",SUM(S135:S141)*'3j PAAC PAP'!$G$38)</f>
        <v>27.955401439580385</v>
      </c>
      <c r="T143" s="35">
        <f>IF(T135="-","-",SUM(T135:T141)*'3j PAAC PAP'!$G$38)</f>
        <v>24.504898965988186</v>
      </c>
      <c r="U143" s="35">
        <f>IF(U135="-","-",SUM(U135:U141)*'3j PAAC PAP'!$G$38)</f>
        <v>26.998164320861594</v>
      </c>
      <c r="V143" s="35">
        <f>IF(V135="-","-",SUM(V135:V141)*'3j PAAC PAP'!$G$38)</f>
        <v>31.510749054767398</v>
      </c>
      <c r="W143" s="35">
        <f>IF(W135="-","-",SUM(W135:W141)*'3j PAAC PAP'!$G$38)</f>
        <v>52.517353585069294</v>
      </c>
      <c r="X143" s="27"/>
      <c r="Y143" s="35">
        <f>IF(Y135="-","-",SUM(Y135:Y141)*'3j PAAC PAP'!$G$38)</f>
        <v>99.443004518548321</v>
      </c>
      <c r="Z143" s="35">
        <f>IF(Z135="-","-",SUM(Z135:Z141)*'3j PAAC PAP'!$G$38)</f>
        <v>114.11847691902324</v>
      </c>
      <c r="AA143" s="35">
        <f>IF(AA135="-","-",SUM(AA135:AA141)*'3j PAAC PAP'!$G$38)</f>
        <v>86.645565365999758</v>
      </c>
      <c r="AB143" s="35" t="str">
        <f>IF(AB135="-","-",SUM(AB135:AB141)*'3j PAAC PAP'!$G$38)</f>
        <v>-</v>
      </c>
      <c r="AC143" s="35" t="str">
        <f>IF(AC135="-","-",SUM(AC135:AC141)*'3j PAAC PAP'!$G$38)</f>
        <v>-</v>
      </c>
      <c r="AD143" s="25"/>
    </row>
    <row r="144" spans="1:30" s="26" customFormat="1" ht="11.4">
      <c r="A144" s="207"/>
      <c r="B144" s="123" t="s">
        <v>185</v>
      </c>
      <c r="C144" s="123" t="s">
        <v>246</v>
      </c>
      <c r="D144" s="121" t="s">
        <v>130</v>
      </c>
      <c r="E144" s="75"/>
      <c r="F144" s="27"/>
      <c r="G144" s="35">
        <f>IF(G138="-","-",SUM(G135:G143)*'3k EBIT'!$E$12)</f>
        <v>10.362097021244248</v>
      </c>
      <c r="H144" s="35">
        <f>IF(H138="-","-",SUM(H135:H143)*'3k EBIT'!$E$12)</f>
        <v>9.5530399882552928</v>
      </c>
      <c r="I144" s="35">
        <f>IF(I138="-","-",SUM(I135:I143)*'3k EBIT'!$E$12)</f>
        <v>8.8638988832204113</v>
      </c>
      <c r="J144" s="35">
        <f>IF(J138="-","-",SUM(J135:J143)*'3k EBIT'!$E$12)</f>
        <v>8.5695244014300371</v>
      </c>
      <c r="K144" s="35">
        <f>IF(K138="-","-",SUM(K135:K143)*'3k EBIT'!$E$12)</f>
        <v>9.3210984454313142</v>
      </c>
      <c r="L144" s="35">
        <f>IF(L138="-","-",SUM(L135:L143)*'3k EBIT'!$E$12)</f>
        <v>9.3104872566782699</v>
      </c>
      <c r="M144" s="35">
        <f>IF(M138="-","-",SUM(M135:M143)*'3k EBIT'!$E$12)</f>
        <v>9.9150289206190898</v>
      </c>
      <c r="N144" s="35">
        <f>IF(N138="-","-",SUM(N135:N143)*'3k EBIT'!$E$12)</f>
        <v>10.720430714785714</v>
      </c>
      <c r="O144" s="27"/>
      <c r="P144" s="35">
        <f>IF(P138="-","-",SUM(P135:P143)*'3k EBIT'!$E$12)</f>
        <v>10.720430714785714</v>
      </c>
      <c r="Q144" s="35">
        <f>IF(Q138="-","-",SUM(Q135:Q143)*'3k EBIT'!$E$12)</f>
        <v>11.775436335692895</v>
      </c>
      <c r="R144" s="35">
        <f>IF(R138="-","-",SUM(R135:R143)*'3k EBIT'!$E$12)</f>
        <v>10.76273888647477</v>
      </c>
      <c r="S144" s="35">
        <f>IF(S138="-","-",SUM(S135:S143)*'3k EBIT'!$E$12)</f>
        <v>10.229894221513819</v>
      </c>
      <c r="T144" s="35">
        <f>IF(T138="-","-",SUM(T135:T143)*'3k EBIT'!$E$12)</f>
        <v>9.0021050647393572</v>
      </c>
      <c r="U144" s="35">
        <f>IF(U138="-","-",SUM(U135:U143)*'3k EBIT'!$E$12)</f>
        <v>9.8913617984517259</v>
      </c>
      <c r="V144" s="35">
        <f>IF(V138="-","-",SUM(V135:V143)*'3k EBIT'!$E$12)</f>
        <v>11.503164208775662</v>
      </c>
      <c r="W144" s="35">
        <f>IF(W138="-","-",SUM(W135:W143)*'3k EBIT'!$E$12)</f>
        <v>18.990982538821108</v>
      </c>
      <c r="X144" s="27"/>
      <c r="Y144" s="35">
        <f>IF(Y138="-","-",SUM(Y135:Y143)*'3k EBIT'!$E$12)</f>
        <v>35.713659132676419</v>
      </c>
      <c r="Z144" s="35">
        <f>IF(Z138="-","-",SUM(Z135:Z143)*'3k EBIT'!$E$12)</f>
        <v>40.938869057652894</v>
      </c>
      <c r="AA144" s="35">
        <f>IF(AA138="-","-",SUM(AA135:AA143)*'3k EBIT'!$E$12)</f>
        <v>31.169349957672356</v>
      </c>
      <c r="AB144" s="35" t="str">
        <f>IF(AB138="-","-",SUM(AB135:AB143)*'3k EBIT'!$E$12)</f>
        <v>-</v>
      </c>
      <c r="AC144" s="35" t="str">
        <f>IF(AC138="-","-",SUM(AC135:AC143)*'3k EBIT'!$E$12)</f>
        <v>-</v>
      </c>
      <c r="AD144" s="25"/>
    </row>
    <row r="145" spans="1:30" s="26" customFormat="1" ht="11.4">
      <c r="A145" s="207"/>
      <c r="B145" s="123" t="s">
        <v>247</v>
      </c>
      <c r="C145" s="158" t="s">
        <v>248</v>
      </c>
      <c r="D145" s="121" t="s">
        <v>130</v>
      </c>
      <c r="E145" s="116"/>
      <c r="F145" s="27"/>
      <c r="G145" s="35">
        <f>IF(G140="-","-",SUM(G135:G138,G140:G144)*'3l HAP'!$E$13)</f>
        <v>6.0637024570817317</v>
      </c>
      <c r="H145" s="35">
        <f>IF(H140="-","-",SUM(H135:H138,H140:H144)*'3l HAP'!$E$13)</f>
        <v>5.4420173176644067</v>
      </c>
      <c r="I145" s="35">
        <f>IF(I140="-","-",SUM(I135:I138,I140:I144)*'3l HAP'!$E$13)</f>
        <v>4.8501677134221479</v>
      </c>
      <c r="J145" s="35">
        <f>IF(J140="-","-",SUM(J135:J138,J140:J144)*'3l HAP'!$E$13)</f>
        <v>4.6284240965471382</v>
      </c>
      <c r="K145" s="35">
        <f>IF(K140="-","-",SUM(K135:K138,K140:K144)*'3l HAP'!$E$13)</f>
        <v>5.2307583097398975</v>
      </c>
      <c r="L145" s="35">
        <f>IF(L140="-","-",SUM(L135:L138,L140:L144)*'3l HAP'!$E$13)</f>
        <v>5.222230170475691</v>
      </c>
      <c r="M145" s="35">
        <f>IF(M140="-","-",SUM(M135:M138,M140:M144)*'3l HAP'!$E$13)</f>
        <v>5.5780416437674223</v>
      </c>
      <c r="N145" s="35">
        <f>IF(N140="-","-",SUM(N135:N138,N140:N144)*'3l HAP'!$E$13)</f>
        <v>6.1976129022280526</v>
      </c>
      <c r="O145" s="27"/>
      <c r="P145" s="35">
        <f>IF(P140="-","-",SUM(P135:P138,P140:P144)*'3l HAP'!$E$13)</f>
        <v>6.1976129022280526</v>
      </c>
      <c r="Q145" s="35">
        <f>IF(Q140="-","-",SUM(Q135:Q138,Q140:Q144)*'3l HAP'!$E$13)</f>
        <v>6.866177488591938</v>
      </c>
      <c r="R145" s="35">
        <f>IF(R140="-","-",SUM(R135:R138,R140:R144)*'3l HAP'!$E$13)</f>
        <v>6.0923150801685209</v>
      </c>
      <c r="S145" s="35">
        <f>IF(S140="-","-",SUM(S135:S138,S140:S144)*'3l HAP'!$E$13)</f>
        <v>5.7964076220620573</v>
      </c>
      <c r="T145" s="35">
        <f>IF(T140="-","-",SUM(T135:T138,T140:T144)*'3l HAP'!$E$13)</f>
        <v>4.8893031588375377</v>
      </c>
      <c r="U145" s="35">
        <f>IF(U140="-","-",SUM(U135:U138,U140:U144)*'3l HAP'!$E$13)</f>
        <v>5.5988337462093671</v>
      </c>
      <c r="V145" s="35">
        <f>IF(V140="-","-",SUM(V135:V138,V140:V144)*'3l HAP'!$E$13)</f>
        <v>6.8471791495786247</v>
      </c>
      <c r="W145" s="35">
        <f>IF(W140="-","-",SUM(W135:W138,W140:W144)*'3l HAP'!$E$13)</f>
        <v>11.863079524200556</v>
      </c>
      <c r="X145" s="27"/>
      <c r="Y145" s="35">
        <f>IF(Y140="-","-",SUM(Y135:Y138,Y140:Y144)*'3l HAP'!$E$13)</f>
        <v>24.83978784927546</v>
      </c>
      <c r="Z145" s="35">
        <f>IF(Z140="-","-",SUM(Z135:Z138,Z140:Z144)*'3l HAP'!$E$13)</f>
        <v>28.866222949913254</v>
      </c>
      <c r="AA145" s="35">
        <f>IF(AA140="-","-",SUM(AA135:AA138,AA140:AA144)*'3l HAP'!$E$13)</f>
        <v>21.196366663121228</v>
      </c>
      <c r="AB145" s="35" t="str">
        <f>IF(AB140="-","-",SUM(AB135:AB138,AB140:AB144)*'3l HAP'!$E$13)</f>
        <v>-</v>
      </c>
      <c r="AC145" s="35" t="str">
        <f>IF(AC140="-","-",SUM(AC135:AC138,AC140:AC144)*'3l HAP'!$E$13)</f>
        <v>-</v>
      </c>
      <c r="AD145" s="25"/>
    </row>
    <row r="146" spans="1:30" s="26" customFormat="1" ht="11.4">
      <c r="A146" s="207"/>
      <c r="B146" s="123" t="s">
        <v>249</v>
      </c>
      <c r="C146" s="123" t="str">
        <f>B146&amp;"_"&amp;D146</f>
        <v>Total_Southern Western</v>
      </c>
      <c r="D146" s="121" t="s">
        <v>130</v>
      </c>
      <c r="E146" s="75"/>
      <c r="F146" s="27"/>
      <c r="G146" s="35">
        <f t="shared" ref="G146:N146" si="30">IF(G135="-","-",SUM(G135:G145))</f>
        <v>551.43700462311369</v>
      </c>
      <c r="H146" s="35">
        <f t="shared" si="30"/>
        <v>508.23338796759327</v>
      </c>
      <c r="I146" s="35">
        <f t="shared" si="30"/>
        <v>471.37096886948495</v>
      </c>
      <c r="J146" s="35">
        <f t="shared" si="30"/>
        <v>455.65583787375357</v>
      </c>
      <c r="K146" s="35">
        <f t="shared" si="30"/>
        <v>495.81468437967112</v>
      </c>
      <c r="L146" s="35">
        <f t="shared" si="30"/>
        <v>495.24767285250863</v>
      </c>
      <c r="M146" s="35">
        <f t="shared" si="30"/>
        <v>527.42145349597934</v>
      </c>
      <c r="N146" s="35">
        <f t="shared" si="30"/>
        <v>570.43057535935748</v>
      </c>
      <c r="O146" s="27"/>
      <c r="P146" s="35">
        <f t="shared" ref="P146:W146" si="31">IF(P135="-","-",SUM(P135:P145))</f>
        <v>570.43057535935748</v>
      </c>
      <c r="Q146" s="35">
        <f t="shared" si="31"/>
        <v>626.62572863701178</v>
      </c>
      <c r="R146" s="35">
        <f t="shared" si="31"/>
        <v>572.5520224959065</v>
      </c>
      <c r="S146" s="35">
        <f t="shared" si="31"/>
        <v>544.21167057105515</v>
      </c>
      <c r="T146" s="35">
        <f t="shared" si="31"/>
        <v>478.68411086398157</v>
      </c>
      <c r="U146" s="35">
        <f t="shared" si="31"/>
        <v>526.19660810412654</v>
      </c>
      <c r="V146" s="35">
        <f t="shared" si="31"/>
        <v>612.27662427407415</v>
      </c>
      <c r="W146" s="35">
        <f t="shared" si="31"/>
        <v>1011.3880634478371</v>
      </c>
      <c r="X146" s="27"/>
      <c r="Y146" s="35">
        <f t="shared" ref="Y146:AC146" si="32">IF(Y135="-","-",SUM(Y135:Y145))</f>
        <v>1904.5052815893671</v>
      </c>
      <c r="Z146" s="35">
        <f t="shared" si="32"/>
        <v>2183.5426517789879</v>
      </c>
      <c r="AA146" s="35">
        <f t="shared" si="32"/>
        <v>1661.6877920892134</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f>IF('3a DF'!AA$147="-","-",'3a DF'!AA$147)</f>
        <v>1631.9111772946392</v>
      </c>
      <c r="AA147" s="117">
        <f>IF('3a DF'!AB$147="-","-",'3a DF'!AB$147)</f>
        <v>1133.4240853181414</v>
      </c>
      <c r="AB147" s="117" t="str">
        <f>IF('3a DF'!AC$147="-","-",'3a DF'!AC$147)</f>
        <v>-</v>
      </c>
      <c r="AC147" s="117" t="str">
        <f>IF('3a DF'!AD$147="-","-",'3a DF'!AD$147)</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AA'!J206="-","-",'3c AA'!J206)</f>
        <v>-</v>
      </c>
      <c r="H149" s="117" t="str">
        <f>IF('3c AA'!K206="-","-",'3c AA'!K206)</f>
        <v>-</v>
      </c>
      <c r="I149" s="117" t="str">
        <f>IF('3c AA'!L206="-","-",'3c AA'!L206)</f>
        <v>-</v>
      </c>
      <c r="J149" s="117" t="str">
        <f>IF('3c AA'!M206="-","-",'3c AA'!M206)</f>
        <v>-</v>
      </c>
      <c r="K149" s="117" t="str">
        <f>IF('3c AA'!N206="-","-",'3c AA'!N206)</f>
        <v>-</v>
      </c>
      <c r="L149" s="117" t="str">
        <f>IF('3c AA'!O206="-","-",'3c AA'!O206)</f>
        <v>-</v>
      </c>
      <c r="M149" s="117" t="str">
        <f>IF('3c AA'!P206="-","-",'3c AA'!P206)</f>
        <v>-</v>
      </c>
      <c r="N149" s="117" t="str">
        <f>IF('3c AA'!Q206="-","-",'3c AA'!Q206)</f>
        <v>-</v>
      </c>
      <c r="O149" s="27"/>
      <c r="P149" s="117" t="str">
        <f>IF('3c AA'!S206="-","-",'3c AA'!S206)</f>
        <v>-</v>
      </c>
      <c r="Q149" s="117" t="str">
        <f>IF('3c AA'!T206="-","-",'3c AA'!T206)</f>
        <v>-</v>
      </c>
      <c r="R149" s="117" t="str">
        <f>IF('3c AA'!U206="-","-",'3c AA'!U206)</f>
        <v>-</v>
      </c>
      <c r="S149" s="117" t="str">
        <f>IF('3c AA'!V206="-","-",'3c AA'!V206)</f>
        <v>-</v>
      </c>
      <c r="T149" s="117">
        <f>IF('3c AA'!W206="-","-",'3c AA'!W206)</f>
        <v>10.705717509101307</v>
      </c>
      <c r="U149" s="117">
        <f>IF('3c AA'!X206="-","-",'3c AA'!X206)</f>
        <v>13.71215092385904</v>
      </c>
      <c r="V149" s="117">
        <f>IF('3c AA'!Y206="-","-",'3c AA'!Y206)</f>
        <v>4.43</v>
      </c>
      <c r="W149" s="117" t="str">
        <f>IF('3c AA'!Z206="-","-",'3c AA'!Z206)</f>
        <v>-</v>
      </c>
      <c r="X149" s="27"/>
      <c r="Y149" s="117">
        <f>IF('3c AA'!AB206="-","-",'3c AA'!AB206)</f>
        <v>26.679544917909343</v>
      </c>
      <c r="Z149" s="117">
        <f>IF('3c AA'!AC206="-","-",'3c AA'!AC206)</f>
        <v>26.679544917909343</v>
      </c>
      <c r="AA149" s="117">
        <f>IF('3c AA'!AD206="-","-",'3c AA'!AD206)</f>
        <v>32.690762131501096</v>
      </c>
      <c r="AB149" s="117" t="str">
        <f>IF('3c AA'!AE206="-","-",'3c AA'!AE206)</f>
        <v>-</v>
      </c>
      <c r="AC149" s="117" t="str">
        <f>IF('3c AA'!AF206="-","-",'3c AA'!AF206)</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f>IF('3d PC'!AA$43="-","-",'3d PC'!AA$43)</f>
        <v>33.951682778351348</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f>IF('3f NC-Gas'!Y56="-","-",'3f NC-Gas'!Y56)</f>
        <v>162.71087916744185</v>
      </c>
      <c r="AA151" s="117">
        <f>IF('3f NC-Gas'!Z56="-","-",'3f NC-Gas'!Z56)</f>
        <v>162.19052433179945</v>
      </c>
      <c r="AB151" s="117" t="str">
        <f>IF('3f NC-Gas'!AA56="-","-",'3f NC-Gas'!AA56)</f>
        <v>-</v>
      </c>
      <c r="AC151" s="117" t="str">
        <f>IF('3f NC-Gas'!AB56="-","-",'3f NC-Gas'!AB56)</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f>IF('3g CPIH'!W$17="-","-",'3h OC '!$E$12*('3g CPIH'!W$17/'3g CPIH'!$G$17))</f>
        <v>109.36421849315069</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f>IF('3i SMNCC'!V$51="-","-",'3i SMNCC'!V$51)</f>
        <v>3.4563122415280967</v>
      </c>
      <c r="AA153" s="117">
        <f>IF('3i SMNCC'!W$51="-","-",'3i SMNCC'!W$51)</f>
        <v>4.0165235041284371</v>
      </c>
      <c r="AB153" s="117" t="str">
        <f>IF('3i SMNCC'!X$51="-","-",'3i SMNCC'!X$51)</f>
        <v>-</v>
      </c>
      <c r="AC153" s="117" t="str">
        <f>IF('3i SMNCC'!Y$51="-","-",'3i SMNCC'!Y$51)</f>
        <v>-</v>
      </c>
      <c r="AD153" s="25"/>
    </row>
    <row r="154" spans="1:30" s="26" customFormat="1" ht="11.25" customHeight="1">
      <c r="A154" s="207"/>
      <c r="B154" s="120" t="s">
        <v>244</v>
      </c>
      <c r="C154" s="120" t="s">
        <v>183</v>
      </c>
      <c r="D154" s="122" t="s">
        <v>120</v>
      </c>
      <c r="E154" s="119"/>
      <c r="F154" s="27"/>
      <c r="G154" s="117">
        <f>IF('3g CPIH'!C$17="-","-",'3j PAAC PAP'!$G$20*('3g CPIH'!C$17/'3g CPIH'!$G$17))</f>
        <v>13.137827495107633</v>
      </c>
      <c r="H154" s="117">
        <f>IF('3g CPIH'!D$17="-","-",'3j PAAC PAP'!$G$20*('3g CPIH'!D$17/'3g CPIH'!$G$17))</f>
        <v>13.164129452054794</v>
      </c>
      <c r="I154" s="117">
        <f>IF('3g CPIH'!E$17="-","-",'3j PAAC PAP'!$G$20*('3g CPIH'!E$17/'3g CPIH'!$G$17))</f>
        <v>13.203582387475539</v>
      </c>
      <c r="J154" s="117">
        <f>IF('3g CPIH'!F$17="-","-",'3j PAAC PAP'!$G$20*('3g CPIH'!F$17/'3g CPIH'!$G$17))</f>
        <v>13.282488258317025</v>
      </c>
      <c r="K154" s="117">
        <f>IF('3g CPIH'!G$17="-","-",'3j PAAC PAP'!$G$20*('3g CPIH'!G$17/'3g CPIH'!$G$17))</f>
        <v>13.440300000000001</v>
      </c>
      <c r="L154" s="117">
        <f>IF('3g CPIH'!H$17="-","-",'3j PAAC PAP'!$G$20*('3g CPIH'!H$17/'3g CPIH'!$G$17))</f>
        <v>13.611262720156557</v>
      </c>
      <c r="M154" s="117">
        <f>IF('3g CPIH'!I$17="-","-",'3j PAAC PAP'!$G$20*('3g CPIH'!I$17/'3g CPIH'!$G$17))</f>
        <v>13.808527397260272</v>
      </c>
      <c r="N154" s="117">
        <f>IF('3g CPIH'!J$17="-","-",'3j PAAC PAP'!$G$20*('3g CPIH'!J$17/'3g CPIH'!$G$17))</f>
        <v>13.926886203522507</v>
      </c>
      <c r="O154" s="27"/>
      <c r="P154" s="117">
        <f>IF('3g CPIH'!L$17="-","-",'3j PAAC PAP'!$G$20*('3g CPIH'!L$17/'3g CPIH'!$G$17))</f>
        <v>13.926886203522507</v>
      </c>
      <c r="Q154" s="117">
        <f>IF('3g CPIH'!M$17="-","-",'3j PAAC PAP'!$G$20*('3g CPIH'!M$17/'3g CPIH'!$G$17))</f>
        <v>14.08469794520548</v>
      </c>
      <c r="R154" s="117">
        <f>IF('3g CPIH'!N$17="-","-",'3j PAAC PAP'!$G$20*('3g CPIH'!N$17/'3g CPIH'!$G$17))</f>
        <v>14.189905772994129</v>
      </c>
      <c r="S154" s="117">
        <f>IF('3g CPIH'!O$17="-","-",'3j PAAC PAP'!$G$20*('3g CPIH'!O$17/'3g CPIH'!$G$17))</f>
        <v>14.268811643835617</v>
      </c>
      <c r="T154" s="117">
        <f>IF('3g CPIH'!P$17="-","-",'3j PAAC PAP'!$G$20*('3g CPIH'!P$17/'3g CPIH'!$G$17))</f>
        <v>14.30826457925636</v>
      </c>
      <c r="U154" s="117">
        <f>IF('3g CPIH'!Q$17="-","-",'3j PAAC PAP'!$G$20*('3g CPIH'!Q$17/'3g CPIH'!$G$17))</f>
        <v>14.387170450097848</v>
      </c>
      <c r="V154" s="117">
        <f>IF('3g CPIH'!R$17="-","-",'3j PAAC PAP'!$G$20*('3g CPIH'!R$17/'3g CPIH'!$G$17))</f>
        <v>14.650190019569473</v>
      </c>
      <c r="W154" s="117">
        <f>IF('3g CPIH'!S$17="-","-",'3j PAAC PAP'!$G$20*('3g CPIH'!S$17/'3g CPIH'!$G$17))</f>
        <v>15.084172309197653</v>
      </c>
      <c r="X154" s="27"/>
      <c r="Y154" s="117">
        <f>IF('3g CPIH'!U$17="-","-",'3j PAAC PAP'!$G$20*('3g CPIH'!U$17/'3g CPIH'!$G$17))</f>
        <v>15.846929060665364</v>
      </c>
      <c r="Z154" s="117">
        <f>IF('3g CPIH'!V$17="-","-",'3j PAAC PAP'!$G$20*('3g CPIH'!V$17/'3g CPIH'!$G$17))</f>
        <v>15.846929060665364</v>
      </c>
      <c r="AA154" s="117">
        <f>IF('3g CPIH'!W$17="-","-",'3j PAAC PAP'!$G$20*('3g CPIH'!W$17/'3g CPIH'!$G$17))</f>
        <v>16.478176027397261</v>
      </c>
      <c r="AB154" s="117" t="str">
        <f>IF('3g CPIH'!X$17="-","-",'3j PAAC PAP'!$G$20*('3g CPIH'!X$17/'3g CPIH'!$G$17))</f>
        <v>-</v>
      </c>
      <c r="AC154" s="117" t="str">
        <f>IF('3g CPIH'!Y$17="-","-",'3j PAAC PAP'!$G$20*('3g CPIH'!Y$17/'3g CPIH'!$G$17))</f>
        <v>-</v>
      </c>
      <c r="AD154" s="25"/>
    </row>
    <row r="155" spans="1:30" s="26" customFormat="1" ht="11.4">
      <c r="A155" s="207"/>
      <c r="B155" s="120" t="s">
        <v>244</v>
      </c>
      <c r="C155" s="120" t="s">
        <v>184</v>
      </c>
      <c r="D155" s="122" t="s">
        <v>120</v>
      </c>
      <c r="E155" s="119"/>
      <c r="F155" s="27"/>
      <c r="G155" s="117">
        <f>IF(G147="-","-",SUM(G147:G153)*'3j PAAC PAP'!$G$38)</f>
        <v>27.333323951224283</v>
      </c>
      <c r="H155" s="117">
        <f>IF(H147="-","-",SUM(H147:H153)*'3j PAAC PAP'!$G$38)</f>
        <v>25.059583708452006</v>
      </c>
      <c r="I155" s="117">
        <f>IF(I147="-","-",SUM(I147:I153)*'3j PAAC PAP'!$G$38)</f>
        <v>22.931649750429688</v>
      </c>
      <c r="J155" s="117">
        <f>IF(J147="-","-",SUM(J147:J153)*'3j PAAC PAP'!$G$38)</f>
        <v>22.100580296539178</v>
      </c>
      <c r="K155" s="117">
        <f>IF(K147="-","-",SUM(K147:K153)*'3j PAAC PAP'!$G$38)</f>
        <v>24.337329261521816</v>
      </c>
      <c r="L155" s="117">
        <f>IF(L147="-","-",SUM(L147:L153)*'3j PAAC PAP'!$G$38)</f>
        <v>24.298226962807316</v>
      </c>
      <c r="M155" s="117">
        <f>IF(M147="-","-",SUM(M147:M153)*'3j PAAC PAP'!$G$38)</f>
        <v>25.62898527014752</v>
      </c>
      <c r="N155" s="117">
        <f>IF(N147="-","-",SUM(N147:N153)*'3j PAAC PAP'!$G$38)</f>
        <v>27.884590367185723</v>
      </c>
      <c r="O155" s="27"/>
      <c r="P155" s="117">
        <f>IF(P147="-","-",SUM(P147:P153)*'3j PAAC PAP'!$G$38)</f>
        <v>27.884590367185723</v>
      </c>
      <c r="Q155" s="117">
        <f>IF(Q147="-","-",SUM(Q147:Q153)*'3j PAAC PAP'!$G$38)</f>
        <v>30.608506171703752</v>
      </c>
      <c r="R155" s="117">
        <f>IF(R147="-","-",SUM(R147:R153)*'3j PAAC PAP'!$G$38)</f>
        <v>27.758531265246692</v>
      </c>
      <c r="S155" s="117">
        <f>IF(S147="-","-",SUM(S147:S153)*'3j PAAC PAP'!$G$38)</f>
        <v>26.739253636634135</v>
      </c>
      <c r="T155" s="117">
        <f>IF(T147="-","-",SUM(T147:T153)*'3j PAAC PAP'!$G$38)</f>
        <v>23.288751161215064</v>
      </c>
      <c r="U155" s="117">
        <f>IF(U147="-","-",SUM(U147:U153)*'3j PAAC PAP'!$G$38)</f>
        <v>25.622464542192979</v>
      </c>
      <c r="V155" s="117">
        <f>IF(V147="-","-",SUM(V147:V153)*'3j PAAC PAP'!$G$38)</f>
        <v>30.13504927580253</v>
      </c>
      <c r="W155" s="117">
        <f>IF(W147="-","-",SUM(W147:W153)*'3j PAAC PAP'!$G$38)</f>
        <v>51.258190791938809</v>
      </c>
      <c r="X155" s="27"/>
      <c r="Y155" s="117">
        <f>IF(Y147="-","-",SUM(Y147:Y153)*'3j PAAC PAP'!$G$38)</f>
        <v>98.271563369345031</v>
      </c>
      <c r="Z155" s="117">
        <f>IF(Z147="-","-",SUM(Z147:Z153)*'3j PAAC PAP'!$G$38)</f>
        <v>112.94703576981993</v>
      </c>
      <c r="AA155" s="117">
        <f>IF(AA147="-","-",SUM(AA147:AA153)*'3j PAAC PAP'!$G$38)</f>
        <v>84.887539884742139</v>
      </c>
      <c r="AB155" s="117" t="str">
        <f>IF(AB147="-","-",SUM(AB147:AB153)*'3j PAAC PAP'!$G$38)</f>
        <v>-</v>
      </c>
      <c r="AC155" s="117" t="str">
        <f>IF(AC147="-","-",SUM(AC147:AC153)*'3j PAAC PAP'!$G$38)</f>
        <v>-</v>
      </c>
      <c r="AD155" s="25"/>
    </row>
    <row r="156" spans="1:30" s="26" customFormat="1" ht="11.4">
      <c r="A156" s="207"/>
      <c r="B156" s="120" t="s">
        <v>185</v>
      </c>
      <c r="C156" s="120" t="s">
        <v>246</v>
      </c>
      <c r="D156" s="122" t="s">
        <v>120</v>
      </c>
      <c r="E156" s="161"/>
      <c r="F156" s="27"/>
      <c r="G156" s="117">
        <f>IF(G150="-","-",SUM(G147:G155)*'3k EBIT'!$E$12)</f>
        <v>9.9864982926646277</v>
      </c>
      <c r="H156" s="117">
        <f>IF(H150="-","-",SUM(H147:H155)*'3k EBIT'!$E$12)</f>
        <v>9.1774412596463737</v>
      </c>
      <c r="I156" s="117">
        <f>IF(I150="-","-",SUM(I147:I155)*'3k EBIT'!$E$12)</f>
        <v>8.4205533417167704</v>
      </c>
      <c r="J156" s="117">
        <f>IF(J150="-","-",SUM(J147:J155)*'3k EBIT'!$E$12)</f>
        <v>8.1261788598414277</v>
      </c>
      <c r="K156" s="117">
        <f>IF(K150="-","-",SUM(K147:K155)*'3k EBIT'!$E$12)</f>
        <v>8.9256310424113074</v>
      </c>
      <c r="L156" s="117">
        <f>IF(L150="-","-",SUM(L147:L155)*'3k EBIT'!$E$12)</f>
        <v>8.9150198536641216</v>
      </c>
      <c r="M156" s="117">
        <f>IF(M150="-","-",SUM(M147:M155)*'3k EBIT'!$E$12)</f>
        <v>9.3926576945864717</v>
      </c>
      <c r="N156" s="117">
        <f>IF(N150="-","-",SUM(N147:N155)*'3k EBIT'!$E$12)</f>
        <v>10.198059488770673</v>
      </c>
      <c r="O156" s="27"/>
      <c r="P156" s="117">
        <f>IF(P150="-","-",SUM(P147:P155)*'3k EBIT'!$E$12)</f>
        <v>10.198059488770673</v>
      </c>
      <c r="Q156" s="117">
        <f>IF(Q150="-","-",SUM(Q147:Q155)*'3k EBIT'!$E$12)</f>
        <v>11.170967689354486</v>
      </c>
      <c r="R156" s="117">
        <f>IF(R150="-","-",SUM(R147:R155)*'3k EBIT'!$E$12)</f>
        <v>10.158270240027948</v>
      </c>
      <c r="S156" s="117">
        <f>IF(S150="-","-",SUM(S147:S155)*'3k EBIT'!$E$12)</f>
        <v>9.7968841352431077</v>
      </c>
      <c r="T156" s="117">
        <f>IF(T150="-","-",SUM(T147:T155)*'3k EBIT'!$E$12)</f>
        <v>8.5690949778181906</v>
      </c>
      <c r="U156" s="117">
        <f>IF(U150="-","-",SUM(U147:U155)*'3k EBIT'!$E$12)</f>
        <v>9.4015431445013036</v>
      </c>
      <c r="V156" s="117">
        <f>IF(V150="-","-",SUM(V147:V155)*'3k EBIT'!$E$12)</f>
        <v>11.013345554719757</v>
      </c>
      <c r="W156" s="117">
        <f>IF(W150="-","-",SUM(W147:W155)*'3k EBIT'!$E$12)</f>
        <v>18.542656941914693</v>
      </c>
      <c r="X156" s="27"/>
      <c r="Y156" s="117">
        <f>IF(Y150="-","-",SUM(Y147:Y155)*'3k EBIT'!$E$12)</f>
        <v>35.296566874770988</v>
      </c>
      <c r="Z156" s="117">
        <f>IF(Z150="-","-",SUM(Z147:Z155)*'3k EBIT'!$E$12)</f>
        <v>40.521776799747464</v>
      </c>
      <c r="AA156" s="117">
        <f>IF(AA150="-","-",SUM(AA147:AA155)*'3k EBIT'!$E$12)</f>
        <v>30.543404029503691</v>
      </c>
      <c r="AB156" s="117" t="str">
        <f>IF(AB150="-","-",SUM(AB147:AB155)*'3k EBIT'!$E$12)</f>
        <v>-</v>
      </c>
      <c r="AC156" s="117" t="str">
        <f>IF(AC150="-","-",SUM(AC147:AC155)*'3k EBIT'!$E$12)</f>
        <v>-</v>
      </c>
      <c r="AD156" s="25"/>
    </row>
    <row r="157" spans="1:30" s="26" customFormat="1" ht="11.4">
      <c r="A157" s="207"/>
      <c r="B157" s="120" t="s">
        <v>247</v>
      </c>
      <c r="C157" s="156" t="s">
        <v>248</v>
      </c>
      <c r="D157" s="122" t="s">
        <v>120</v>
      </c>
      <c r="E157" s="122"/>
      <c r="F157" s="27"/>
      <c r="G157" s="117">
        <f>IF(G152="-","-",SUM(G147:G150,G152:G156)*'3l HAP'!$E$13)</f>
        <v>6.0427584836568711</v>
      </c>
      <c r="H157" s="117">
        <f>IF(H152="-","-",SUM(H147:H150,H152:H156)*'3l HAP'!$E$13)</f>
        <v>5.4210733442379127</v>
      </c>
      <c r="I157" s="117">
        <f>IF(I152="-","-",SUM(I147:I150,I152:I156)*'3l HAP'!$E$13)</f>
        <v>4.8254460715933885</v>
      </c>
      <c r="J157" s="117">
        <f>IF(J152="-","-",SUM(J147:J150,J152:J156)*'3l HAP'!$E$13)</f>
        <v>4.603702454713642</v>
      </c>
      <c r="K157" s="117">
        <f>IF(K152="-","-",SUM(K147:K150,K152:K156)*'3l HAP'!$E$13)</f>
        <v>5.2087064279069333</v>
      </c>
      <c r="L157" s="117">
        <f>IF(L152="-","-",SUM(L147:L150,L152:L156)*'3l HAP'!$E$13)</f>
        <v>5.2001782886430528</v>
      </c>
      <c r="M157" s="117">
        <f>IF(M152="-","-",SUM(M147:M150,M152:M156)*'3l HAP'!$E$13)</f>
        <v>5.5489134059874052</v>
      </c>
      <c r="N157" s="117">
        <f>IF(N152="-","-",SUM(N147:N150,N152:N156)*'3l HAP'!$E$13)</f>
        <v>6.1684846644490161</v>
      </c>
      <c r="O157" s="27"/>
      <c r="P157" s="117">
        <f>IF(P152="-","-",SUM(P147:P150,P152:P156)*'3l HAP'!$E$13)</f>
        <v>6.1684846644490161</v>
      </c>
      <c r="Q157" s="117">
        <f>IF(Q152="-","-",SUM(Q147:Q150,Q152:Q156)*'3l HAP'!$E$13)</f>
        <v>6.8324713700623345</v>
      </c>
      <c r="R157" s="117">
        <f>IF(R152="-","-",SUM(R147:R150,R152:R156)*'3l HAP'!$E$13)</f>
        <v>6.0586089616328715</v>
      </c>
      <c r="S157" s="117">
        <f>IF(S152="-","-",SUM(S147:S150,S152:S156)*'3l HAP'!$E$13)</f>
        <v>5.7722623014060312</v>
      </c>
      <c r="T157" s="117">
        <f>IF(T152="-","-",SUM(T147:T150,T152:T156)*'3l HAP'!$E$13)</f>
        <v>4.8651578381452421</v>
      </c>
      <c r="U157" s="117">
        <f>IF(U152="-","-",SUM(U147:U150,U152:U156)*'3l HAP'!$E$13)</f>
        <v>5.5715206908373922</v>
      </c>
      <c r="V157" s="117">
        <f>IF(V152="-","-",SUM(V147:V150,V152:V156)*'3l HAP'!$E$13)</f>
        <v>6.8198660942007674</v>
      </c>
      <c r="W157" s="117">
        <f>IF(W152="-","-",SUM(W147:W150,W152:W156)*'3l HAP'!$E$13)</f>
        <v>11.838080186682026</v>
      </c>
      <c r="X157" s="27"/>
      <c r="Y157" s="117">
        <f>IF(Y152="-","-",SUM(Y147:Y150,Y152:Y156)*'3l HAP'!$E$13)</f>
        <v>24.816530131661981</v>
      </c>
      <c r="Z157" s="117">
        <f>IF(Z152="-","-",SUM(Z147:Z150,Z152:Z156)*'3l HAP'!$E$13)</f>
        <v>28.842965232299775</v>
      </c>
      <c r="AA157" s="117">
        <f>IF(AA152="-","-",SUM(AA147:AA150,AA152:AA156)*'3l HAP'!$E$13)</f>
        <v>21.161462937715818</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531.64771467928654</v>
      </c>
      <c r="H158" s="117">
        <f t="shared" si="33"/>
        <v>488.44409802222248</v>
      </c>
      <c r="I158" s="117">
        <f t="shared" si="33"/>
        <v>448.01228099719958</v>
      </c>
      <c r="J158" s="117">
        <f t="shared" si="33"/>
        <v>432.29714999699149</v>
      </c>
      <c r="K158" s="117">
        <f t="shared" si="33"/>
        <v>474.9785672519842</v>
      </c>
      <c r="L158" s="117">
        <f t="shared" si="33"/>
        <v>474.41155572513048</v>
      </c>
      <c r="M158" s="117">
        <f t="shared" si="33"/>
        <v>499.89911419157306</v>
      </c>
      <c r="N158" s="117">
        <f t="shared" si="33"/>
        <v>542.9082360558773</v>
      </c>
      <c r="O158" s="27"/>
      <c r="P158" s="117">
        <f t="shared" ref="P158:W158" si="34">IF(P147="-","-",SUM(P147:P157))</f>
        <v>542.9082360558773</v>
      </c>
      <c r="Q158" s="117">
        <f t="shared" si="34"/>
        <v>594.77789637842159</v>
      </c>
      <c r="R158" s="117">
        <f t="shared" si="34"/>
        <v>540.70419023160446</v>
      </c>
      <c r="S158" s="117">
        <f t="shared" si="34"/>
        <v>521.39753012330277</v>
      </c>
      <c r="T158" s="117">
        <f t="shared" si="34"/>
        <v>455.86997038195835</v>
      </c>
      <c r="U158" s="117">
        <f t="shared" si="34"/>
        <v>500.38937654193228</v>
      </c>
      <c r="V158" s="117">
        <f t="shared" si="34"/>
        <v>586.46939270632231</v>
      </c>
      <c r="W158" s="117">
        <f t="shared" si="34"/>
        <v>987.76698980903325</v>
      </c>
      <c r="X158" s="27"/>
      <c r="Y158" s="117">
        <f t="shared" ref="Y158:AC158" si="35">IF(Y147="-","-",SUM(Y147:Y157))</f>
        <v>1882.5298088388881</v>
      </c>
      <c r="Z158" s="117">
        <f t="shared" si="35"/>
        <v>2161.5671790285087</v>
      </c>
      <c r="AA158" s="117">
        <f t="shared" si="35"/>
        <v>1628.7083794364314</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f>IF('3a DF'!AA$147="-","-",'3a DF'!AA$147)</f>
        <v>1631.9111772946392</v>
      </c>
      <c r="AA159" s="35">
        <f>IF('3a DF'!AB$147="-","-",'3a DF'!AB$147)</f>
        <v>1133.4240853181414</v>
      </c>
      <c r="AB159" s="35" t="str">
        <f>IF('3a DF'!AC$147="-","-",'3a DF'!AC$147)</f>
        <v>-</v>
      </c>
      <c r="AC159" s="35" t="str">
        <f>IF('3a DF'!AD$147="-","-",'3a DF'!AD$147)</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AA'!J207="-","-",'3c AA'!J207)</f>
        <v>-</v>
      </c>
      <c r="H161" s="35" t="str">
        <f>IF('3c AA'!K207="-","-",'3c AA'!K207)</f>
        <v>-</v>
      </c>
      <c r="I161" s="35" t="str">
        <f>IF('3c AA'!L207="-","-",'3c AA'!L207)</f>
        <v>-</v>
      </c>
      <c r="J161" s="35" t="str">
        <f>IF('3c AA'!M207="-","-",'3c AA'!M207)</f>
        <v>-</v>
      </c>
      <c r="K161" s="35" t="str">
        <f>IF('3c AA'!N207="-","-",'3c AA'!N207)</f>
        <v>-</v>
      </c>
      <c r="L161" s="35" t="str">
        <f>IF('3c AA'!O207="-","-",'3c AA'!O207)</f>
        <v>-</v>
      </c>
      <c r="M161" s="35" t="str">
        <f>IF('3c AA'!P207="-","-",'3c AA'!P207)</f>
        <v>-</v>
      </c>
      <c r="N161" s="35" t="str">
        <f>IF('3c AA'!Q207="-","-",'3c AA'!Q207)</f>
        <v>-</v>
      </c>
      <c r="O161" s="27"/>
      <c r="P161" s="35" t="str">
        <f>IF('3c AA'!S207="-","-",'3c AA'!S207)</f>
        <v>-</v>
      </c>
      <c r="Q161" s="35" t="str">
        <f>IF('3c AA'!T207="-","-",'3c AA'!T207)</f>
        <v>-</v>
      </c>
      <c r="R161" s="35" t="str">
        <f>IF('3c AA'!U207="-","-",'3c AA'!U207)</f>
        <v>-</v>
      </c>
      <c r="S161" s="35" t="str">
        <f>IF('3c AA'!V207="-","-",'3c AA'!V207)</f>
        <v>-</v>
      </c>
      <c r="T161" s="35">
        <f>IF('3c AA'!W207="-","-",'3c AA'!W207)</f>
        <v>10.705717509101307</v>
      </c>
      <c r="U161" s="35">
        <f>IF('3c AA'!X207="-","-",'3c AA'!X207)</f>
        <v>13.71215092385904</v>
      </c>
      <c r="V161" s="35">
        <f>IF('3c AA'!Y207="-","-",'3c AA'!Y207)</f>
        <v>4.43</v>
      </c>
      <c r="W161" s="35" t="str">
        <f>IF('3c AA'!Z207="-","-",'3c AA'!Z207)</f>
        <v>-</v>
      </c>
      <c r="X161" s="27"/>
      <c r="Y161" s="35">
        <f>IF('3c AA'!AB207="-","-",'3c AA'!AB207)</f>
        <v>26.679544917909343</v>
      </c>
      <c r="Z161" s="35">
        <f>IF('3c AA'!AC207="-","-",'3c AA'!AC207)</f>
        <v>26.679544917909343</v>
      </c>
      <c r="AA161" s="35">
        <f>IF('3c AA'!AD207="-","-",'3c AA'!AD207)</f>
        <v>32.690762131501096</v>
      </c>
      <c r="AB161" s="35" t="str">
        <f>IF('3c AA'!AE207="-","-",'3c AA'!AE207)</f>
        <v>-</v>
      </c>
      <c r="AC161" s="35" t="str">
        <f>IF('3c AA'!AF207="-","-",'3c AA'!AF207)</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f>IF('3d PC'!AA$43="-","-",'3d PC'!AA$43)</f>
        <v>33.951682778351348</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f>IF('3f NC-Gas'!Y57="-","-",'3f NC-Gas'!Y57)</f>
        <v>166.40714351919863</v>
      </c>
      <c r="AA163" s="35">
        <f>IF('3f NC-Gas'!Z57="-","-",'3f NC-Gas'!Z57)</f>
        <v>164.87019568696508</v>
      </c>
      <c r="AB163" s="35" t="str">
        <f>IF('3f NC-Gas'!AA57="-","-",'3f NC-Gas'!AA57)</f>
        <v>-</v>
      </c>
      <c r="AC163" s="35" t="str">
        <f>IF('3f NC-Gas'!AB57="-","-",'3f NC-Gas'!AB57)</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f>IF('3g CPIH'!W$17="-","-",'3h OC '!$E$12*('3g CPIH'!W$17/'3g CPIH'!$G$17))</f>
        <v>109.36421849315069</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f>IF('3i SMNCC'!V$51="-","-",'3i SMNCC'!V$51)</f>
        <v>3.4563122415280967</v>
      </c>
      <c r="AA165" s="35">
        <f>IF('3i SMNCC'!W$51="-","-",'3i SMNCC'!W$51)</f>
        <v>4.0165235041284371</v>
      </c>
      <c r="AB165" s="35" t="str">
        <f>IF('3i SMNCC'!X$51="-","-",'3i SMNCC'!X$51)</f>
        <v>-</v>
      </c>
      <c r="AC165" s="35" t="str">
        <f>IF('3i SMNCC'!Y$51="-","-",'3i SMNCC'!Y$51)</f>
        <v>-</v>
      </c>
      <c r="AD165" s="25"/>
    </row>
    <row r="166" spans="1:30" s="26" customFormat="1" ht="11.4">
      <c r="A166" s="207"/>
      <c r="B166" s="123" t="s">
        <v>244</v>
      </c>
      <c r="C166" s="123" t="s">
        <v>183</v>
      </c>
      <c r="D166" s="121" t="s">
        <v>123</v>
      </c>
      <c r="E166" s="160"/>
      <c r="F166" s="27"/>
      <c r="G166" s="35">
        <f>IF('3g CPIH'!C$17="-","-",'3j PAAC PAP'!$G$20*('3g CPIH'!C$17/'3g CPIH'!$G$17))</f>
        <v>13.137827495107633</v>
      </c>
      <c r="H166" s="35">
        <f>IF('3g CPIH'!D$17="-","-",'3j PAAC PAP'!$G$20*('3g CPIH'!D$17/'3g CPIH'!$G$17))</f>
        <v>13.164129452054794</v>
      </c>
      <c r="I166" s="35">
        <f>IF('3g CPIH'!E$17="-","-",'3j PAAC PAP'!$G$20*('3g CPIH'!E$17/'3g CPIH'!$G$17))</f>
        <v>13.203582387475539</v>
      </c>
      <c r="J166" s="35">
        <f>IF('3g CPIH'!F$17="-","-",'3j PAAC PAP'!$G$20*('3g CPIH'!F$17/'3g CPIH'!$G$17))</f>
        <v>13.282488258317025</v>
      </c>
      <c r="K166" s="35">
        <f>IF('3g CPIH'!G$17="-","-",'3j PAAC PAP'!$G$20*('3g CPIH'!G$17/'3g CPIH'!$G$17))</f>
        <v>13.440300000000001</v>
      </c>
      <c r="L166" s="35">
        <f>IF('3g CPIH'!H$17="-","-",'3j PAAC PAP'!$G$20*('3g CPIH'!H$17/'3g CPIH'!$G$17))</f>
        <v>13.611262720156557</v>
      </c>
      <c r="M166" s="35">
        <f>IF('3g CPIH'!I$17="-","-",'3j PAAC PAP'!$G$20*('3g CPIH'!I$17/'3g CPIH'!$G$17))</f>
        <v>13.808527397260272</v>
      </c>
      <c r="N166" s="35">
        <f>IF('3g CPIH'!J$17="-","-",'3j PAAC PAP'!$G$20*('3g CPIH'!J$17/'3g CPIH'!$G$17))</f>
        <v>13.926886203522507</v>
      </c>
      <c r="O166" s="27"/>
      <c r="P166" s="35">
        <f>IF('3g CPIH'!L$17="-","-",'3j PAAC PAP'!$G$20*('3g CPIH'!L$17/'3g CPIH'!$G$17))</f>
        <v>13.926886203522507</v>
      </c>
      <c r="Q166" s="35">
        <f>IF('3g CPIH'!M$17="-","-",'3j PAAC PAP'!$G$20*('3g CPIH'!M$17/'3g CPIH'!$G$17))</f>
        <v>14.08469794520548</v>
      </c>
      <c r="R166" s="35">
        <f>IF('3g CPIH'!N$17="-","-",'3j PAAC PAP'!$G$20*('3g CPIH'!N$17/'3g CPIH'!$G$17))</f>
        <v>14.189905772994129</v>
      </c>
      <c r="S166" s="35">
        <f>IF('3g CPIH'!O$17="-","-",'3j PAAC PAP'!$G$20*('3g CPIH'!O$17/'3g CPIH'!$G$17))</f>
        <v>14.268811643835617</v>
      </c>
      <c r="T166" s="35">
        <f>IF('3g CPIH'!P$17="-","-",'3j PAAC PAP'!$G$20*('3g CPIH'!P$17/'3g CPIH'!$G$17))</f>
        <v>14.30826457925636</v>
      </c>
      <c r="U166" s="35">
        <f>IF('3g CPIH'!Q$17="-","-",'3j PAAC PAP'!$G$20*('3g CPIH'!Q$17/'3g CPIH'!$G$17))</f>
        <v>14.387170450097848</v>
      </c>
      <c r="V166" s="35">
        <f>IF('3g CPIH'!R$17="-","-",'3j PAAC PAP'!$G$20*('3g CPIH'!R$17/'3g CPIH'!$G$17))</f>
        <v>14.650190019569473</v>
      </c>
      <c r="W166" s="35">
        <f>IF('3g CPIH'!S$17="-","-",'3j PAAC PAP'!$G$20*('3g CPIH'!S$17/'3g CPIH'!$G$17))</f>
        <v>15.084172309197653</v>
      </c>
      <c r="X166" s="27"/>
      <c r="Y166" s="35">
        <f>IF('3g CPIH'!U$17="-","-",'3j PAAC PAP'!$G$20*('3g CPIH'!U$17/'3g CPIH'!$G$17))</f>
        <v>15.846929060665364</v>
      </c>
      <c r="Z166" s="35">
        <f>IF('3g CPIH'!V$17="-","-",'3j PAAC PAP'!$G$20*('3g CPIH'!V$17/'3g CPIH'!$G$17))</f>
        <v>15.846929060665364</v>
      </c>
      <c r="AA166" s="35">
        <f>IF('3g CPIH'!W$17="-","-",'3j PAAC PAP'!$G$20*('3g CPIH'!W$17/'3g CPIH'!$G$17))</f>
        <v>16.478176027397261</v>
      </c>
      <c r="AB166" s="35" t="str">
        <f>IF('3g CPIH'!X$17="-","-",'3j PAAC PAP'!$G$20*('3g CPIH'!X$17/'3g CPIH'!$G$17))</f>
        <v>-</v>
      </c>
      <c r="AC166" s="35" t="str">
        <f>IF('3g CPIH'!Y$17="-","-",'3j PAAC PAP'!$G$20*('3g CPIH'!Y$17/'3g CPIH'!$G$17))</f>
        <v>-</v>
      </c>
      <c r="AD166" s="25"/>
    </row>
    <row r="167" spans="1:30" s="26" customFormat="1" ht="11.4">
      <c r="A167" s="207"/>
      <c r="B167" s="123" t="s">
        <v>244</v>
      </c>
      <c r="C167" s="123" t="s">
        <v>184</v>
      </c>
      <c r="D167" s="121" t="s">
        <v>123</v>
      </c>
      <c r="E167" s="160"/>
      <c r="F167" s="27"/>
      <c r="G167" s="35">
        <f>IF(G159="-","-",SUM(G159:G165)*'3j PAAC PAP'!$G$38)</f>
        <v>27.078894689826107</v>
      </c>
      <c r="H167" s="35">
        <f>IF(H159="-","-",SUM(H159:H165)*'3j PAAC PAP'!$G$38)</f>
        <v>24.805154446562138</v>
      </c>
      <c r="I167" s="35">
        <f>IF(I159="-","-",SUM(I159:I165)*'3j PAAC PAP'!$G$38)</f>
        <v>23.355729801415141</v>
      </c>
      <c r="J167" s="35">
        <f>IF(J159="-","-",SUM(J159:J165)*'3j PAAC PAP'!$G$38)</f>
        <v>22.52466034609872</v>
      </c>
      <c r="K167" s="35">
        <f>IF(K159="-","-",SUM(K159:K165)*'3j PAAC PAP'!$G$38)</f>
        <v>24.473810365128486</v>
      </c>
      <c r="L167" s="35">
        <f>IF(L159="-","-",SUM(L159:L165)*'3j PAAC PAP'!$G$38)</f>
        <v>24.434708066512325</v>
      </c>
      <c r="M167" s="35">
        <f>IF(M159="-","-",SUM(M159:M165)*'3j PAAC PAP'!$G$38)</f>
        <v>25.935086520230467</v>
      </c>
      <c r="N167" s="35">
        <f>IF(N159="-","-",SUM(N159:N165)*'3j PAAC PAP'!$G$38)</f>
        <v>28.190691617563676</v>
      </c>
      <c r="O167" s="27"/>
      <c r="P167" s="35">
        <f>IF(P159="-","-",SUM(P159:P165)*'3j PAAC PAP'!$G$38)</f>
        <v>28.190691617563676</v>
      </c>
      <c r="Q167" s="35">
        <f>IF(Q159="-","-",SUM(Q159:Q165)*'3j PAAC PAP'!$G$38)</f>
        <v>30.785769041681583</v>
      </c>
      <c r="R167" s="35">
        <f>IF(R159="-","-",SUM(R159:R165)*'3j PAAC PAP'!$G$38)</f>
        <v>27.93579413340527</v>
      </c>
      <c r="S167" s="35">
        <f>IF(S159="-","-",SUM(S159:S165)*'3j PAAC PAP'!$G$38)</f>
        <v>27.479517454798103</v>
      </c>
      <c r="T167" s="35">
        <f>IF(T159="-","-",SUM(T159:T165)*'3j PAAC PAP'!$G$38)</f>
        <v>24.029014968463461</v>
      </c>
      <c r="U167" s="35">
        <f>IF(U159="-","-",SUM(U159:U165)*'3j PAAC PAP'!$G$38)</f>
        <v>25.800541490310145</v>
      </c>
      <c r="V167" s="35">
        <f>IF(V159="-","-",SUM(V159:V165)*'3j PAAC PAP'!$G$38)</f>
        <v>30.313126222149606</v>
      </c>
      <c r="W167" s="35">
        <f>IF(W159="-","-",SUM(W159:W165)*'3j PAAC PAP'!$G$38)</f>
        <v>51.616913730128147</v>
      </c>
      <c r="X167" s="27"/>
      <c r="Y167" s="35">
        <f>IF(Y159="-","-",SUM(Y159:Y165)*'3j PAAC PAP'!$G$38)</f>
        <v>98.48419467244419</v>
      </c>
      <c r="Z167" s="35">
        <f>IF(Z159="-","-",SUM(Z159:Z165)*'3j PAAC PAP'!$G$38)</f>
        <v>113.15966707291911</v>
      </c>
      <c r="AA167" s="35">
        <f>IF(AA159="-","-",SUM(AA159:AA165)*'3j PAAC PAP'!$G$38)</f>
        <v>85.041690659119411</v>
      </c>
      <c r="AB167" s="35" t="str">
        <f>IF(AB159="-","-",SUM(AB159:AB165)*'3j PAAC PAP'!$G$38)</f>
        <v>-</v>
      </c>
      <c r="AC167" s="35" t="str">
        <f>IF(AC159="-","-",SUM(AC159:AC165)*'3j PAAC PAP'!$G$38)</f>
        <v>-</v>
      </c>
      <c r="AD167" s="25"/>
    </row>
    <row r="168" spans="1:30" s="26" customFormat="1" ht="11.4">
      <c r="A168" s="207"/>
      <c r="B168" s="123" t="s">
        <v>185</v>
      </c>
      <c r="C168" s="123" t="s">
        <v>246</v>
      </c>
      <c r="D168" s="121" t="s">
        <v>123</v>
      </c>
      <c r="E168" s="160"/>
      <c r="F168" s="27"/>
      <c r="G168" s="35">
        <f>IF(G162="-","-",SUM(G159:G167)*'3k EBIT'!$E$12)</f>
        <v>9.8959086158499208</v>
      </c>
      <c r="H168" s="35">
        <f>IF(H162="-","-",SUM(H159:H167)*'3k EBIT'!$E$12)</f>
        <v>9.0868515826565979</v>
      </c>
      <c r="I168" s="35">
        <f>IF(I162="-","-",SUM(I159:I167)*'3k EBIT'!$E$12)</f>
        <v>8.5715472743769556</v>
      </c>
      <c r="J168" s="35">
        <f>IF(J162="-","-",SUM(J159:J167)*'3k EBIT'!$E$12)</f>
        <v>8.277172791993916</v>
      </c>
      <c r="K168" s="35">
        <f>IF(K162="-","-",SUM(K159:K167)*'3k EBIT'!$E$12)</f>
        <v>8.9742252135341563</v>
      </c>
      <c r="L168" s="35">
        <f>IF(L162="-","-",SUM(L159:L167)*'3k EBIT'!$E$12)</f>
        <v>8.9636140248219842</v>
      </c>
      <c r="M168" s="35">
        <f>IF(M162="-","-",SUM(M159:M167)*'3k EBIT'!$E$12)</f>
        <v>9.5016452110584702</v>
      </c>
      <c r="N168" s="35">
        <f>IF(N162="-","-",SUM(N159:N167)*'3k EBIT'!$E$12)</f>
        <v>10.307047005347709</v>
      </c>
      <c r="O168" s="27"/>
      <c r="P168" s="35">
        <f>IF(P162="-","-",SUM(P159:P167)*'3k EBIT'!$E$12)</f>
        <v>10.307047005347709</v>
      </c>
      <c r="Q168" s="35">
        <f>IF(Q162="-","-",SUM(Q159:Q167)*'3k EBIT'!$E$12)</f>
        <v>11.234082230560531</v>
      </c>
      <c r="R168" s="35">
        <f>IF(R162="-","-",SUM(R159:R167)*'3k EBIT'!$E$12)</f>
        <v>10.221384780586247</v>
      </c>
      <c r="S168" s="35">
        <f>IF(S162="-","-",SUM(S159:S167)*'3k EBIT'!$E$12)</f>
        <v>10.060455470067476</v>
      </c>
      <c r="T168" s="35">
        <f>IF(T162="-","-",SUM(T159:T167)*'3k EBIT'!$E$12)</f>
        <v>8.8326663087560604</v>
      </c>
      <c r="U168" s="35">
        <f>IF(U162="-","-",SUM(U159:U167)*'3k EBIT'!$E$12)</f>
        <v>9.4649475386713497</v>
      </c>
      <c r="V168" s="35">
        <f>IF(V162="-","-",SUM(V159:V167)*'3k EBIT'!$E$12)</f>
        <v>11.076749948259563</v>
      </c>
      <c r="W168" s="35">
        <f>IF(W162="-","-",SUM(W159:W167)*'3k EBIT'!$E$12)</f>
        <v>18.670380439039256</v>
      </c>
      <c r="X168" s="27"/>
      <c r="Y168" s="35">
        <f>IF(Y162="-","-",SUM(Y159:Y167)*'3k EBIT'!$E$12)</f>
        <v>35.372274365814235</v>
      </c>
      <c r="Z168" s="35">
        <f>IF(Z162="-","-",SUM(Z159:Z167)*'3k EBIT'!$E$12)</f>
        <v>40.59748429079071</v>
      </c>
      <c r="AA168" s="35">
        <f>IF(AA162="-","-",SUM(AA159:AA167)*'3k EBIT'!$E$12)</f>
        <v>30.598289496508681</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6.0377070613824957</v>
      </c>
      <c r="H169" s="35">
        <f>IF(H164="-","-",SUM(H159:H162,H164:H168)*'3l HAP'!$E$13)</f>
        <v>5.4160219219537753</v>
      </c>
      <c r="I169" s="35">
        <f>IF(I164="-","-",SUM(I159:I162,I164:I168)*'3l HAP'!$E$13)</f>
        <v>4.8338657297879433</v>
      </c>
      <c r="J169" s="35">
        <f>IF(J164="-","-",SUM(J159:J162,J164:J168)*'3l HAP'!$E$13)</f>
        <v>4.612122112879887</v>
      </c>
      <c r="K169" s="35">
        <f>IF(K164="-","-",SUM(K159:K162,K164:K168)*'3l HAP'!$E$13)</f>
        <v>5.2114161150042486</v>
      </c>
      <c r="L169" s="35">
        <f>IF(L164="-","-",SUM(L159:L162,L164:L168)*'3l HAP'!$E$13)</f>
        <v>5.2028879757423203</v>
      </c>
      <c r="M169" s="35">
        <f>IF(M164="-","-",SUM(M159:M162,M164:M168)*'3l HAP'!$E$13)</f>
        <v>5.5549907206185365</v>
      </c>
      <c r="N169" s="35">
        <f>IF(N164="-","-",SUM(N159:N162,N164:N168)*'3l HAP'!$E$13)</f>
        <v>6.174561979086004</v>
      </c>
      <c r="O169" s="27"/>
      <c r="P169" s="35">
        <f>IF(P164="-","-",SUM(P159:P162,P164:P168)*'3l HAP'!$E$13)</f>
        <v>6.174561979086004</v>
      </c>
      <c r="Q169" s="35">
        <f>IF(Q164="-","-",SUM(Q159:Q162,Q164:Q168)*'3l HAP'!$E$13)</f>
        <v>6.835990735739478</v>
      </c>
      <c r="R169" s="35">
        <f>IF(R164="-","-",SUM(R159:R162,R164:R168)*'3l HAP'!$E$13)</f>
        <v>6.0621283272738955</v>
      </c>
      <c r="S169" s="35">
        <f>IF(S164="-","-",SUM(S159:S162,S164:S168)*'3l HAP'!$E$13)</f>
        <v>5.786959451880934</v>
      </c>
      <c r="T169" s="35">
        <f>IF(T164="-","-",SUM(T159:T162,T164:T168)*'3l HAP'!$E$13)</f>
        <v>4.8798549884034275</v>
      </c>
      <c r="U169" s="35">
        <f>IF(U164="-","-",SUM(U159:U162,U164:U168)*'3l HAP'!$E$13)</f>
        <v>5.5750562191698192</v>
      </c>
      <c r="V169" s="35">
        <f>IF(V164="-","-",SUM(V159:V162,V164:V168)*'3l HAP'!$E$13)</f>
        <v>6.8234016224980518</v>
      </c>
      <c r="W169" s="35">
        <f>IF(W164="-","-",SUM(W159:W162,W164:W168)*'3l HAP'!$E$13)</f>
        <v>11.845202248941456</v>
      </c>
      <c r="X169" s="27"/>
      <c r="Y169" s="35">
        <f>IF(Y164="-","-",SUM(Y159:Y162,Y164:Y168)*'3l HAP'!$E$13)</f>
        <v>24.820751699947017</v>
      </c>
      <c r="Z169" s="35">
        <f>IF(Z164="-","-",SUM(Z159:Z162,Z164:Z168)*'3l HAP'!$E$13)</f>
        <v>28.847186800584819</v>
      </c>
      <c r="AA169" s="35">
        <f>IF(AA164="-","-",SUM(AA159:AA162,AA164:AA168)*'3l HAP'!$E$13)</f>
        <v>21.164523437325894</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526.87478749930608</v>
      </c>
      <c r="H170" s="35">
        <f t="shared" si="36"/>
        <v>483.67117083301798</v>
      </c>
      <c r="I170" s="35">
        <f t="shared" si="36"/>
        <v>455.96774646022413</v>
      </c>
      <c r="J170" s="35">
        <f t="shared" si="36"/>
        <v>440.25261543326684</v>
      </c>
      <c r="K170" s="35">
        <f t="shared" si="36"/>
        <v>477.53886383649768</v>
      </c>
      <c r="L170" s="35">
        <f t="shared" si="36"/>
        <v>476.97185231148876</v>
      </c>
      <c r="M170" s="35">
        <f t="shared" si="36"/>
        <v>505.64137421433247</v>
      </c>
      <c r="N170" s="35">
        <f t="shared" si="36"/>
        <v>548.65049608417087</v>
      </c>
      <c r="O170" s="27"/>
      <c r="P170" s="35">
        <f t="shared" ref="P170:W170" si="37">IF(P159="-","-",SUM(P159:P169))</f>
        <v>548.65049608417087</v>
      </c>
      <c r="Q170" s="35">
        <f t="shared" si="37"/>
        <v>598.10323233022666</v>
      </c>
      <c r="R170" s="35">
        <f t="shared" si="37"/>
        <v>544.02952614928142</v>
      </c>
      <c r="S170" s="35">
        <f t="shared" si="37"/>
        <v>535.28439706091353</v>
      </c>
      <c r="T170" s="35">
        <f t="shared" si="37"/>
        <v>469.75683711480002</v>
      </c>
      <c r="U170" s="35">
        <f t="shared" si="37"/>
        <v>503.72998406924916</v>
      </c>
      <c r="V170" s="35">
        <f t="shared" si="37"/>
        <v>589.81000020043359</v>
      </c>
      <c r="W170" s="35">
        <f t="shared" si="37"/>
        <v>994.4963984169799</v>
      </c>
      <c r="X170" s="27"/>
      <c r="Y170" s="35">
        <f t="shared" ref="Y170:AC170" si="38">IF(Y159="-","-",SUM(Y159:Y169))</f>
        <v>1886.5186335530723</v>
      </c>
      <c r="Z170" s="35">
        <f t="shared" si="38"/>
        <v>2165.5560037426931</v>
      </c>
      <c r="AA170" s="35">
        <f t="shared" si="38"/>
        <v>1631.6001475325893</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f>IF('3a DF'!AA$147="-","-",'3a DF'!AA$147)</f>
        <v>1631.9111772946392</v>
      </c>
      <c r="AA171" s="117">
        <f>IF('3a DF'!AB$147="-","-",'3a DF'!AB$147)</f>
        <v>1133.4240853181414</v>
      </c>
      <c r="AB171" s="117" t="str">
        <f>IF('3a DF'!AC$147="-","-",'3a DF'!AC$147)</f>
        <v>-</v>
      </c>
      <c r="AC171" s="117" t="str">
        <f>IF('3a DF'!AD$147="-","-",'3a DF'!AD$147)</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AA'!J208="-","-",'3c AA'!J208)</f>
        <v>-</v>
      </c>
      <c r="H173" s="117" t="str">
        <f>IF('3c AA'!K208="-","-",'3c AA'!K208)</f>
        <v>-</v>
      </c>
      <c r="I173" s="117" t="str">
        <f>IF('3c AA'!L208="-","-",'3c AA'!L208)</f>
        <v>-</v>
      </c>
      <c r="J173" s="117" t="str">
        <f>IF('3c AA'!M208="-","-",'3c AA'!M208)</f>
        <v>-</v>
      </c>
      <c r="K173" s="117" t="str">
        <f>IF('3c AA'!N208="-","-",'3c AA'!N208)</f>
        <v>-</v>
      </c>
      <c r="L173" s="117" t="str">
        <f>IF('3c AA'!O208="-","-",'3c AA'!O208)</f>
        <v>-</v>
      </c>
      <c r="M173" s="117" t="str">
        <f>IF('3c AA'!P208="-","-",'3c AA'!P208)</f>
        <v>-</v>
      </c>
      <c r="N173" s="117" t="str">
        <f>IF('3c AA'!Q208="-","-",'3c AA'!Q208)</f>
        <v>-</v>
      </c>
      <c r="O173" s="27"/>
      <c r="P173" s="117" t="str">
        <f>IF('3c AA'!S208="-","-",'3c AA'!S208)</f>
        <v>-</v>
      </c>
      <c r="Q173" s="117" t="str">
        <f>IF('3c AA'!T208="-","-",'3c AA'!T208)</f>
        <v>-</v>
      </c>
      <c r="R173" s="117" t="str">
        <f>IF('3c AA'!U208="-","-",'3c AA'!U208)</f>
        <v>-</v>
      </c>
      <c r="S173" s="117" t="str">
        <f>IF('3c AA'!V208="-","-",'3c AA'!V208)</f>
        <v>-</v>
      </c>
      <c r="T173" s="117">
        <f>IF('3c AA'!W208="-","-",'3c AA'!W208)</f>
        <v>10.705717509101307</v>
      </c>
      <c r="U173" s="117">
        <f>IF('3c AA'!X208="-","-",'3c AA'!X208)</f>
        <v>13.71215092385904</v>
      </c>
      <c r="V173" s="117">
        <f>IF('3c AA'!Y208="-","-",'3c AA'!Y208)</f>
        <v>4.43</v>
      </c>
      <c r="W173" s="117" t="str">
        <f>IF('3c AA'!Z208="-","-",'3c AA'!Z208)</f>
        <v>-</v>
      </c>
      <c r="X173" s="27"/>
      <c r="Y173" s="117">
        <f>IF('3c AA'!AB208="-","-",'3c AA'!AB208)</f>
        <v>26.679544917909343</v>
      </c>
      <c r="Z173" s="117">
        <f>IF('3c AA'!AC208="-","-",'3c AA'!AC208)</f>
        <v>26.679544917909343</v>
      </c>
      <c r="AA173" s="117">
        <f>IF('3c AA'!AD208="-","-",'3c AA'!AD208)</f>
        <v>32.690762131501096</v>
      </c>
      <c r="AB173" s="117" t="str">
        <f>IF('3c AA'!AE208="-","-",'3c AA'!AE208)</f>
        <v>-</v>
      </c>
      <c r="AC173" s="117" t="str">
        <f>IF('3c AA'!AF208="-","-",'3c AA'!AF208)</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f>IF('3d PC'!AA$43="-","-",'3d PC'!AA$43)</f>
        <v>33.951682778351348</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f>IF('3f NC-Gas'!Y58="-","-",'3f NC-Gas'!Y58)</f>
        <v>166.42872578171944</v>
      </c>
      <c r="AA175" s="117">
        <f>IF('3f NC-Gas'!Z58="-","-",'3f NC-Gas'!Z58)</f>
        <v>164.88114573985638</v>
      </c>
      <c r="AB175" s="117" t="str">
        <f>IF('3f NC-Gas'!AA58="-","-",'3f NC-Gas'!AA58)</f>
        <v>-</v>
      </c>
      <c r="AC175" s="117" t="str">
        <f>IF('3f NC-Gas'!AB58="-","-",'3f NC-Gas'!AB58)</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f>IF('3g CPIH'!W$17="-","-",'3h OC '!$E$12*('3g CPIH'!W$17/'3g CPIH'!$G$17))</f>
        <v>109.36421849315069</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f>IF('3i SMNCC'!V$51="-","-",'3i SMNCC'!V$51)</f>
        <v>3.4563122415280967</v>
      </c>
      <c r="AA177" s="117">
        <f>IF('3i SMNCC'!W$51="-","-",'3i SMNCC'!W$51)</f>
        <v>4.0165235041284371</v>
      </c>
      <c r="AB177" s="117" t="str">
        <f>IF('3i SMNCC'!X$51="-","-",'3i SMNCC'!X$51)</f>
        <v>-</v>
      </c>
      <c r="AC177" s="117" t="str">
        <f>IF('3i SMNCC'!Y$51="-","-",'3i SMNCC'!Y$51)</f>
        <v>-</v>
      </c>
      <c r="AD177" s="25"/>
    </row>
    <row r="178" spans="1:30" s="26" customFormat="1" ht="12.6" customHeight="1">
      <c r="A178" s="207"/>
      <c r="B178" s="120" t="s">
        <v>244</v>
      </c>
      <c r="C178" s="157" t="s">
        <v>183</v>
      </c>
      <c r="D178" s="122" t="s">
        <v>121</v>
      </c>
      <c r="E178" s="119"/>
      <c r="F178" s="27"/>
      <c r="G178" s="117">
        <f>IF('3g CPIH'!C$17="-","-",'3j PAAC PAP'!$G$20*('3g CPIH'!C$17/'3g CPIH'!$G$17))</f>
        <v>13.137827495107633</v>
      </c>
      <c r="H178" s="117">
        <f>IF('3g CPIH'!D$17="-","-",'3j PAAC PAP'!$G$20*('3g CPIH'!D$17/'3g CPIH'!$G$17))</f>
        <v>13.164129452054794</v>
      </c>
      <c r="I178" s="117">
        <f>IF('3g CPIH'!E$17="-","-",'3j PAAC PAP'!$G$20*('3g CPIH'!E$17/'3g CPIH'!$G$17))</f>
        <v>13.203582387475539</v>
      </c>
      <c r="J178" s="117">
        <f>IF('3g CPIH'!F$17="-","-",'3j PAAC PAP'!$G$20*('3g CPIH'!F$17/'3g CPIH'!$G$17))</f>
        <v>13.282488258317025</v>
      </c>
      <c r="K178" s="117">
        <f>IF('3g CPIH'!G$17="-","-",'3j PAAC PAP'!$G$20*('3g CPIH'!G$17/'3g CPIH'!$G$17))</f>
        <v>13.440300000000001</v>
      </c>
      <c r="L178" s="117">
        <f>IF('3g CPIH'!H$17="-","-",'3j PAAC PAP'!$G$20*('3g CPIH'!H$17/'3g CPIH'!$G$17))</f>
        <v>13.611262720156557</v>
      </c>
      <c r="M178" s="117">
        <f>IF('3g CPIH'!I$17="-","-",'3j PAAC PAP'!$G$20*('3g CPIH'!I$17/'3g CPIH'!$G$17))</f>
        <v>13.808527397260272</v>
      </c>
      <c r="N178" s="117">
        <f>IF('3g CPIH'!J$17="-","-",'3j PAAC PAP'!$G$20*('3g CPIH'!J$17/'3g CPIH'!$G$17))</f>
        <v>13.926886203522507</v>
      </c>
      <c r="O178" s="27"/>
      <c r="P178" s="117">
        <f>IF('3g CPIH'!L$17="-","-",'3j PAAC PAP'!$G$20*('3g CPIH'!L$17/'3g CPIH'!$G$17))</f>
        <v>13.926886203522507</v>
      </c>
      <c r="Q178" s="117">
        <f>IF('3g CPIH'!M$17="-","-",'3j PAAC PAP'!$G$20*('3g CPIH'!M$17/'3g CPIH'!$G$17))</f>
        <v>14.08469794520548</v>
      </c>
      <c r="R178" s="117">
        <f>IF('3g CPIH'!N$17="-","-",'3j PAAC PAP'!$G$20*('3g CPIH'!N$17/'3g CPIH'!$G$17))</f>
        <v>14.189905772994129</v>
      </c>
      <c r="S178" s="117">
        <f>IF('3g CPIH'!O$17="-","-",'3j PAAC PAP'!$G$20*('3g CPIH'!O$17/'3g CPIH'!$G$17))</f>
        <v>14.268811643835617</v>
      </c>
      <c r="T178" s="117">
        <f>IF('3g CPIH'!P$17="-","-",'3j PAAC PAP'!$G$20*('3g CPIH'!P$17/'3g CPIH'!$G$17))</f>
        <v>14.30826457925636</v>
      </c>
      <c r="U178" s="117">
        <f>IF('3g CPIH'!Q$17="-","-",'3j PAAC PAP'!$G$20*('3g CPIH'!Q$17/'3g CPIH'!$G$17))</f>
        <v>14.387170450097848</v>
      </c>
      <c r="V178" s="117">
        <f>IF('3g CPIH'!R$17="-","-",'3j PAAC PAP'!$G$20*('3g CPIH'!R$17/'3g CPIH'!$G$17))</f>
        <v>14.650190019569473</v>
      </c>
      <c r="W178" s="117">
        <f>IF('3g CPIH'!S$17="-","-",'3j PAAC PAP'!$G$20*('3g CPIH'!S$17/'3g CPIH'!$G$17))</f>
        <v>15.084172309197653</v>
      </c>
      <c r="X178" s="27"/>
      <c r="Y178" s="117">
        <f>IF('3g CPIH'!U$17="-","-",'3j PAAC PAP'!$G$20*('3g CPIH'!U$17/'3g CPIH'!$G$17))</f>
        <v>15.846929060665364</v>
      </c>
      <c r="Z178" s="117">
        <f>IF('3g CPIH'!V$17="-","-",'3j PAAC PAP'!$G$20*('3g CPIH'!V$17/'3g CPIH'!$G$17))</f>
        <v>15.846929060665364</v>
      </c>
      <c r="AA178" s="117">
        <f>IF('3g CPIH'!W$17="-","-",'3j PAAC PAP'!$G$20*('3g CPIH'!W$17/'3g CPIH'!$G$17))</f>
        <v>16.478176027397261</v>
      </c>
      <c r="AB178" s="117" t="str">
        <f>IF('3g CPIH'!X$17="-","-",'3j PAAC PAP'!$G$20*('3g CPIH'!X$17/'3g CPIH'!$G$17))</f>
        <v>-</v>
      </c>
      <c r="AC178" s="117" t="str">
        <f>IF('3g CPIH'!Y$17="-","-",'3j PAAC PAP'!$G$20*('3g CPIH'!Y$17/'3g CPIH'!$G$17))</f>
        <v>-</v>
      </c>
      <c r="AD178" s="25"/>
    </row>
    <row r="179" spans="1:30" s="26" customFormat="1" ht="11.25" customHeight="1">
      <c r="A179" s="207"/>
      <c r="B179" s="120" t="s">
        <v>244</v>
      </c>
      <c r="C179" s="120" t="s">
        <v>184</v>
      </c>
      <c r="D179" s="122" t="s">
        <v>121</v>
      </c>
      <c r="E179" s="119"/>
      <c r="F179" s="27"/>
      <c r="G179" s="117">
        <f>IF(G171="-","-",SUM(G171:G177)*'3j PAAC PAP'!$G$38)</f>
        <v>27.07683366718862</v>
      </c>
      <c r="H179" s="117">
        <f>IF(H171="-","-",SUM(H171:H177)*'3j PAAC PAP'!$G$38)</f>
        <v>24.803093424144784</v>
      </c>
      <c r="I179" s="117">
        <f>IF(I171="-","-",SUM(I171:I177)*'3j PAAC PAP'!$G$38)</f>
        <v>23.356018919964928</v>
      </c>
      <c r="J179" s="117">
        <f>IF(J171="-","-",SUM(J171:J177)*'3j PAAC PAP'!$G$38)</f>
        <v>22.524949465286884</v>
      </c>
      <c r="K179" s="117">
        <f>IF(K171="-","-",SUM(K171:K177)*'3j PAAC PAP'!$G$38)</f>
        <v>24.473916158848102</v>
      </c>
      <c r="L179" s="117">
        <f>IF(L171="-","-",SUM(L171:L177)*'3j PAAC PAP'!$G$38)</f>
        <v>24.434813860187905</v>
      </c>
      <c r="M179" s="117">
        <f>IF(M171="-","-",SUM(M171:M177)*'3j PAAC PAP'!$G$38)</f>
        <v>25.935942873601881</v>
      </c>
      <c r="N179" s="117">
        <f>IF(N171="-","-",SUM(N171:N177)*'3j PAAC PAP'!$G$38)</f>
        <v>28.191547970803018</v>
      </c>
      <c r="O179" s="27"/>
      <c r="P179" s="117">
        <f>IF(P171="-","-",SUM(P171:P177)*'3j PAAC PAP'!$G$38)</f>
        <v>28.191547970803018</v>
      </c>
      <c r="Q179" s="117">
        <f>IF(Q171="-","-",SUM(Q171:Q177)*'3j PAAC PAP'!$G$38)</f>
        <v>30.786040312474405</v>
      </c>
      <c r="R179" s="117">
        <f>IF(R171="-","-",SUM(R171:R177)*'3j PAAC PAP'!$G$38)</f>
        <v>27.936065405012563</v>
      </c>
      <c r="S179" s="117">
        <f>IF(S171="-","-",SUM(S171:S177)*'3j PAAC PAP'!$G$38)</f>
        <v>27.481028533668599</v>
      </c>
      <c r="T179" s="117">
        <f>IF(T171="-","-",SUM(T171:T177)*'3j PAAC PAP'!$G$38)</f>
        <v>24.030526052220839</v>
      </c>
      <c r="U179" s="117">
        <f>IF(U171="-","-",SUM(U171:U177)*'3j PAAC PAP'!$G$38)</f>
        <v>25.801408789724817</v>
      </c>
      <c r="V179" s="117">
        <f>IF(V171="-","-",SUM(V171:V177)*'3j PAAC PAP'!$G$38)</f>
        <v>30.313993522356743</v>
      </c>
      <c r="W179" s="117">
        <f>IF(W171="-","-",SUM(W171:W177)*'3j PAAC PAP'!$G$38)</f>
        <v>51.61862291968729</v>
      </c>
      <c r="X179" s="27"/>
      <c r="Y179" s="117">
        <f>IF(Y171="-","-",SUM(Y171:Y177)*'3j PAAC PAP'!$G$38)</f>
        <v>98.485436213677957</v>
      </c>
      <c r="Z179" s="117">
        <f>IF(Z171="-","-",SUM(Z171:Z177)*'3j PAAC PAP'!$G$38)</f>
        <v>113.16090861415287</v>
      </c>
      <c r="AA179" s="117">
        <f>IF(AA171="-","-",SUM(AA171:AA177)*'3j PAAC PAP'!$G$38)</f>
        <v>85.042320571862021</v>
      </c>
      <c r="AB179" s="117" t="str">
        <f>IF(AB171="-","-",SUM(AB171:AB177)*'3j PAAC PAP'!$G$38)</f>
        <v>-</v>
      </c>
      <c r="AC179" s="117" t="str">
        <f>IF(AC171="-","-",SUM(AC171:AC177)*'3j PAAC PAP'!$G$38)</f>
        <v>-</v>
      </c>
      <c r="AD179" s="25"/>
    </row>
    <row r="180" spans="1:30">
      <c r="A180" s="207"/>
      <c r="B180" s="120" t="s">
        <v>185</v>
      </c>
      <c r="C180" s="157" t="s">
        <v>246</v>
      </c>
      <c r="D180" s="122" t="s">
        <v>121</v>
      </c>
      <c r="E180" s="119"/>
      <c r="F180" s="27"/>
      <c r="G180" s="117">
        <f>IF(G174="-","-",SUM(G171:G179)*'3k EBIT'!$E$12)</f>
        <v>9.8951747876195846</v>
      </c>
      <c r="H180" s="117">
        <f>IF(H174="-","-",SUM(H171:H179)*'3k EBIT'!$E$12)</f>
        <v>9.0861177545046399</v>
      </c>
      <c r="I180" s="117">
        <f>IF(I174="-","-",SUM(I171:I179)*'3k EBIT'!$E$12)</f>
        <v>8.5716502151937561</v>
      </c>
      <c r="J180" s="117">
        <f>IF(J174="-","-",SUM(J171:J179)*'3k EBIT'!$E$12)</f>
        <v>8.277275733038012</v>
      </c>
      <c r="K180" s="117">
        <f>IF(K174="-","-",SUM(K171:K179)*'3k EBIT'!$E$12)</f>
        <v>8.9742628814455276</v>
      </c>
      <c r="L180" s="117">
        <f>IF(L174="-","-",SUM(L171:L179)*'3k EBIT'!$E$12)</f>
        <v>8.9636516927176793</v>
      </c>
      <c r="M180" s="117">
        <f>IF(M174="-","-",SUM(M171:M179)*'3k EBIT'!$E$12)</f>
        <v>9.5019501161418312</v>
      </c>
      <c r="N180" s="117">
        <f>IF(N174="-","-",SUM(N171:N179)*'3k EBIT'!$E$12)</f>
        <v>10.307351910384044</v>
      </c>
      <c r="O180" s="27"/>
      <c r="P180" s="117">
        <f>IF(P174="-","-",SUM(P171:P179)*'3k EBIT'!$E$12)</f>
        <v>10.307351910384044</v>
      </c>
      <c r="Q180" s="117">
        <f>IF(Q174="-","-",SUM(Q171:Q179)*'3k EBIT'!$E$12)</f>
        <v>11.234178816673763</v>
      </c>
      <c r="R180" s="117">
        <f>IF(R174="-","-",SUM(R171:R179)*'3k EBIT'!$E$12)</f>
        <v>10.221481366989472</v>
      </c>
      <c r="S180" s="117">
        <f>IF(S174="-","-",SUM(S171:S179)*'3k EBIT'!$E$12)</f>
        <v>10.060993490520655</v>
      </c>
      <c r="T180" s="117">
        <f>IF(T174="-","-",SUM(T171:T179)*'3k EBIT'!$E$12)</f>
        <v>8.8332043309492203</v>
      </c>
      <c r="U180" s="117">
        <f>IF(U174="-","-",SUM(U171:U179)*'3k EBIT'!$E$12)</f>
        <v>9.4652563410993604</v>
      </c>
      <c r="V180" s="117">
        <f>IF(V174="-","-",SUM(V171:V179)*'3k EBIT'!$E$12)</f>
        <v>11.077058750969732</v>
      </c>
      <c r="W180" s="117">
        <f>IF(W174="-","-",SUM(W171:W179)*'3k EBIT'!$E$12)</f>
        <v>18.670988996910811</v>
      </c>
      <c r="X180" s="27"/>
      <c r="Y180" s="117">
        <f>IF(Y174="-","-",SUM(Y171:Y179)*'3k EBIT'!$E$12)</f>
        <v>35.372716417245357</v>
      </c>
      <c r="Z180" s="117">
        <f>IF(Z174="-","-",SUM(Z171:Z179)*'3k EBIT'!$E$12)</f>
        <v>40.597926342221839</v>
      </c>
      <c r="AA180" s="117">
        <f>IF(AA174="-","-",SUM(AA171:AA179)*'3k EBIT'!$E$12)</f>
        <v>30.598513777283074</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6.0376661419709405</v>
      </c>
      <c r="H181" s="117">
        <f>IF(H176="-","-",SUM(H171:H174,H176:H180)*'3l HAP'!$E$13)</f>
        <v>5.41598100254659</v>
      </c>
      <c r="I181" s="117">
        <f>IF(I176="-","-",SUM(I171:I174,I176:I180)*'3l HAP'!$E$13)</f>
        <v>4.8338714699291305</v>
      </c>
      <c r="J181" s="117">
        <f>IF(J176="-","-",SUM(J171:J174,J176:J180)*'3l HAP'!$E$13)</f>
        <v>4.6121278530337486</v>
      </c>
      <c r="K181" s="117">
        <f>IF(K176="-","-",SUM(K171:K174,K176:K180)*'3l HAP'!$E$13)</f>
        <v>5.2114182154259883</v>
      </c>
      <c r="L181" s="117">
        <f>IF(L176="-","-",SUM(L171:L174,L176:L180)*'3l HAP'!$E$13)</f>
        <v>5.2028900761631851</v>
      </c>
      <c r="M181" s="117">
        <f>IF(M176="-","-",SUM(M171:M174,M176:M180)*'3l HAP'!$E$13)</f>
        <v>5.5550077226035732</v>
      </c>
      <c r="N181" s="117">
        <f>IF(N176="-","-",SUM(N171:N174,N176:N180)*'3l HAP'!$E$13)</f>
        <v>6.174578981068418</v>
      </c>
      <c r="O181" s="27"/>
      <c r="P181" s="117">
        <f>IF(P176="-","-",SUM(P171:P174,P176:P180)*'3l HAP'!$E$13)</f>
        <v>6.174578981068418</v>
      </c>
      <c r="Q181" s="117">
        <f>IF(Q176="-","-",SUM(Q171:Q174,Q176:Q180)*'3l HAP'!$E$13)</f>
        <v>6.835996121532439</v>
      </c>
      <c r="R181" s="117">
        <f>IF(R176="-","-",SUM(R171:R174,R176:R180)*'3l HAP'!$E$13)</f>
        <v>6.0621337130830275</v>
      </c>
      <c r="S181" s="117">
        <f>IF(S176="-","-",SUM(S171:S174,S176:S180)*'3l HAP'!$E$13)</f>
        <v>5.7869894527441321</v>
      </c>
      <c r="T181" s="117">
        <f>IF(T176="-","-",SUM(T171:T174,T176:T180)*'3l HAP'!$E$13)</f>
        <v>4.8798849893636493</v>
      </c>
      <c r="U181" s="117">
        <f>IF(U176="-","-",SUM(U171:U174,U176:U180)*'3l HAP'!$E$13)</f>
        <v>5.5750734384768972</v>
      </c>
      <c r="V181" s="117">
        <f>IF(V176="-","-",SUM(V171:V174,V176:V180)*'3l HAP'!$E$13)</f>
        <v>6.823418841820863</v>
      </c>
      <c r="W181" s="117">
        <f>IF(W176="-","-",SUM(W171:W174,W176:W180)*'3l HAP'!$E$13)</f>
        <v>11.845236183081591</v>
      </c>
      <c r="X181" s="27"/>
      <c r="Y181" s="117">
        <f>IF(Y176="-","-",SUM(Y171:Y174,Y176:Y180)*'3l HAP'!$E$13)</f>
        <v>24.820776349427224</v>
      </c>
      <c r="Z181" s="117">
        <f>IF(Z176="-","-",SUM(Z171:Z174,Z176:Z180)*'3l HAP'!$E$13)</f>
        <v>28.847211450065025</v>
      </c>
      <c r="AA181" s="117">
        <f>IF(AA176="-","-",SUM(AA171:AA174,AA176:AA180)*'3l HAP'!$E$13)</f>
        <v>21.164535943573174</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526.83612405740882</v>
      </c>
      <c r="H182" s="117">
        <f t="shared" si="39"/>
        <v>483.63250739525029</v>
      </c>
      <c r="I182" s="117">
        <f t="shared" si="39"/>
        <v>455.97317013585382</v>
      </c>
      <c r="J182" s="117">
        <f t="shared" si="39"/>
        <v>440.25803912087213</v>
      </c>
      <c r="K182" s="117">
        <f t="shared" si="39"/>
        <v>477.54084845775174</v>
      </c>
      <c r="L182" s="117">
        <f t="shared" si="39"/>
        <v>476.97383693191671</v>
      </c>
      <c r="M182" s="117">
        <f t="shared" si="39"/>
        <v>505.65743884565529</v>
      </c>
      <c r="N182" s="117">
        <f t="shared" si="39"/>
        <v>548.666560713016</v>
      </c>
      <c r="O182" s="27"/>
      <c r="P182" s="117">
        <f t="shared" ref="P182:W182" si="40">IF(P171="-","-",SUM(P171:P181))</f>
        <v>548.666560713016</v>
      </c>
      <c r="Q182" s="117">
        <f t="shared" si="40"/>
        <v>598.1083211935636</v>
      </c>
      <c r="R182" s="117">
        <f t="shared" si="40"/>
        <v>544.0346150278973</v>
      </c>
      <c r="S182" s="117">
        <f t="shared" si="40"/>
        <v>535.31274391603722</v>
      </c>
      <c r="T182" s="117">
        <f t="shared" si="40"/>
        <v>469.7851840615985</v>
      </c>
      <c r="U182" s="117">
        <f t="shared" si="40"/>
        <v>503.74625404121196</v>
      </c>
      <c r="V182" s="117">
        <f t="shared" si="40"/>
        <v>589.82627018726248</v>
      </c>
      <c r="W182" s="117">
        <f t="shared" si="40"/>
        <v>994.52846169955103</v>
      </c>
      <c r="X182" s="27"/>
      <c r="Y182" s="117">
        <f t="shared" ref="Y182:AC182" si="41">IF(Y171="-","-",SUM(Y171:Y181))</f>
        <v>1886.541924057738</v>
      </c>
      <c r="Z182" s="117">
        <f t="shared" si="41"/>
        <v>2165.579294247359</v>
      </c>
      <c r="AA182" s="117">
        <f t="shared" si="41"/>
        <v>1631.6119642852448</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f t="shared" si="44"/>
        <v>1631.9111772946392</v>
      </c>
      <c r="AA183" s="35">
        <f t="shared" si="44"/>
        <v>1133.4240853181416</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f t="shared" si="47"/>
        <v>26.67954491790935</v>
      </c>
      <c r="AA185" s="35">
        <f t="shared" si="47"/>
        <v>32.690762131501103</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f t="shared" si="50"/>
        <v>33.475871166766694</v>
      </c>
      <c r="AA186" s="35">
        <f t="shared" si="50"/>
        <v>33.951682778351355</v>
      </c>
      <c r="AB186" s="35" t="str">
        <f t="shared" si="50"/>
        <v>-</v>
      </c>
      <c r="AC186" s="35" t="str">
        <f t="shared" si="50"/>
        <v>-</v>
      </c>
      <c r="AD186" s="25"/>
    </row>
    <row r="187" spans="1:30" s="26" customFormat="1" ht="11.4">
      <c r="A187" s="207"/>
      <c r="B187" s="123" t="s">
        <v>243</v>
      </c>
      <c r="C187" s="123" t="s">
        <v>180</v>
      </c>
      <c r="D187" s="121" t="s">
        <v>132</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f t="shared" si="52"/>
        <v>172.44542104951498</v>
      </c>
      <c r="AA187" s="35">
        <f t="shared" si="52"/>
        <v>169.73380104854746</v>
      </c>
      <c r="AB187" s="35" t="str">
        <f t="shared" si="52"/>
        <v>-</v>
      </c>
      <c r="AC187" s="35" t="str">
        <f t="shared" si="52"/>
        <v>-</v>
      </c>
      <c r="AD187" s="25"/>
    </row>
    <row r="188" spans="1:30" s="26" customFormat="1" ht="11.4">
      <c r="A188" s="207"/>
      <c r="B188" s="123" t="s">
        <v>244</v>
      </c>
      <c r="C188" s="123" t="s">
        <v>181</v>
      </c>
      <c r="D188" s="121" t="s">
        <v>132</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f t="shared" si="54"/>
        <v>105.1746873776908</v>
      </c>
      <c r="AA188" s="35">
        <f t="shared" si="54"/>
        <v>109.36421849315069</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f t="shared" si="56"/>
        <v>3.4563122415280962</v>
      </c>
      <c r="AA189" s="35">
        <f t="shared" si="56"/>
        <v>4.0165235041284371</v>
      </c>
      <c r="AB189" s="35" t="str">
        <f t="shared" si="56"/>
        <v>-</v>
      </c>
      <c r="AC189" s="35" t="str">
        <f t="shared" si="56"/>
        <v>-</v>
      </c>
      <c r="AD189" s="25"/>
    </row>
    <row r="190" spans="1:30" s="26" customFormat="1" ht="11.4">
      <c r="A190" s="207"/>
      <c r="B190" s="123" t="s">
        <v>244</v>
      </c>
      <c r="C190" s="123" t="s">
        <v>183</v>
      </c>
      <c r="D190" s="121" t="s">
        <v>132</v>
      </c>
      <c r="E190" s="75"/>
      <c r="F190" s="27"/>
      <c r="G190" s="35">
        <f t="shared" si="48"/>
        <v>13.137827495107635</v>
      </c>
      <c r="H190" s="35">
        <f t="shared" si="48"/>
        <v>13.164129452054794</v>
      </c>
      <c r="I190" s="35">
        <f t="shared" si="48"/>
        <v>13.203582387475537</v>
      </c>
      <c r="J190" s="35">
        <f t="shared" si="48"/>
        <v>13.282488258317025</v>
      </c>
      <c r="K190" s="35">
        <f t="shared" si="48"/>
        <v>13.440300000000006</v>
      </c>
      <c r="L190" s="35">
        <f t="shared" si="48"/>
        <v>13.611262720156558</v>
      </c>
      <c r="M190" s="35">
        <f t="shared" si="48"/>
        <v>13.808527397260272</v>
      </c>
      <c r="N190" s="35">
        <f t="shared" si="48"/>
        <v>13.926886203522512</v>
      </c>
      <c r="O190" s="27"/>
      <c r="P190" s="35">
        <f t="shared" ref="P190:W190" si="57">IF(P22="-","-",AVERAGE(P22,P34,P46,P58,P70,P82,P94,P106,P118,P130,P142,P154,P166,P178))</f>
        <v>13.926886203522512</v>
      </c>
      <c r="Q190" s="35">
        <f t="shared" si="57"/>
        <v>14.084697945205479</v>
      </c>
      <c r="R190" s="35">
        <f t="shared" si="57"/>
        <v>14.189905772994129</v>
      </c>
      <c r="S190" s="35">
        <f t="shared" si="57"/>
        <v>14.268811643835617</v>
      </c>
      <c r="T190" s="35">
        <f t="shared" si="57"/>
        <v>14.30826457925636</v>
      </c>
      <c r="U190" s="35">
        <f t="shared" si="57"/>
        <v>14.387170450097843</v>
      </c>
      <c r="V190" s="35">
        <f t="shared" si="57"/>
        <v>14.65019001956947</v>
      </c>
      <c r="W190" s="35">
        <f t="shared" si="57"/>
        <v>15.084172309197649</v>
      </c>
      <c r="X190" s="27"/>
      <c r="Y190" s="35">
        <f t="shared" ref="Y190:AC190" si="58">IF(Y22="-","-",AVERAGE(Y22,Y34,Y46,Y58,Y70,Y82,Y94,Y106,Y118,Y130,Y142,Y154,Y166,Y178))</f>
        <v>15.846929060665362</v>
      </c>
      <c r="Z190" s="35">
        <f t="shared" si="58"/>
        <v>15.846929060665362</v>
      </c>
      <c r="AA190" s="35">
        <f t="shared" si="58"/>
        <v>16.478176027397264</v>
      </c>
      <c r="AB190" s="35" t="str">
        <f t="shared" si="58"/>
        <v>-</v>
      </c>
      <c r="AC190" s="35" t="str">
        <f t="shared" si="58"/>
        <v>-</v>
      </c>
      <c r="AD190" s="25"/>
    </row>
    <row r="191" spans="1:30" s="26" customFormat="1" ht="11.4">
      <c r="A191" s="207"/>
      <c r="B191" s="123" t="s">
        <v>244</v>
      </c>
      <c r="C191" s="123" t="s">
        <v>184</v>
      </c>
      <c r="D191" s="121" t="s">
        <v>132</v>
      </c>
      <c r="E191" s="75"/>
      <c r="F191" s="27"/>
      <c r="G191" s="35">
        <f t="shared" si="48"/>
        <v>27.857920411669262</v>
      </c>
      <c r="H191" s="35">
        <f t="shared" si="48"/>
        <v>25.584180168696442</v>
      </c>
      <c r="I191" s="35">
        <f t="shared" si="48"/>
        <v>23.559665088016054</v>
      </c>
      <c r="J191" s="35">
        <f t="shared" si="48"/>
        <v>22.728595633543943</v>
      </c>
      <c r="K191" s="35">
        <f t="shared" si="48"/>
        <v>24.822350619675547</v>
      </c>
      <c r="L191" s="35">
        <f t="shared" si="48"/>
        <v>24.783248321001146</v>
      </c>
      <c r="M191" s="35">
        <f t="shared" si="48"/>
        <v>26.257052399554038</v>
      </c>
      <c r="N191" s="35">
        <f t="shared" si="48"/>
        <v>28.512657496712563</v>
      </c>
      <c r="O191" s="27"/>
      <c r="P191" s="35">
        <f t="shared" ref="P191:W191" si="59">IF(P23="-","-",AVERAGE(P23,P35,P47,P59,P71,P83,P95,P107,P119,P131,P143,P155,P167,P179))</f>
        <v>28.512657496712563</v>
      </c>
      <c r="Q191" s="35">
        <f t="shared" si="59"/>
        <v>31.210589580375522</v>
      </c>
      <c r="R191" s="35">
        <f t="shared" si="59"/>
        <v>28.360614673176428</v>
      </c>
      <c r="S191" s="35">
        <f t="shared" si="59"/>
        <v>27.364765218465969</v>
      </c>
      <c r="T191" s="35">
        <f t="shared" si="59"/>
        <v>23.914262738594708</v>
      </c>
      <c r="U191" s="35">
        <f t="shared" si="59"/>
        <v>26.163375175139418</v>
      </c>
      <c r="V191" s="35">
        <f t="shared" si="59"/>
        <v>30.675959908026993</v>
      </c>
      <c r="W191" s="35">
        <f t="shared" si="59"/>
        <v>51.805542806254827</v>
      </c>
      <c r="X191" s="27"/>
      <c r="Y191" s="35">
        <f t="shared" ref="Y191:AC191" si="60">IF(Y23="-","-",AVERAGE(Y23,Y35,Y47,Y59,Y71,Y83,Y95,Y107,Y119,Y131,Y143,Y155,Y167,Y179))</f>
        <v>98.831552625653174</v>
      </c>
      <c r="Z191" s="35">
        <f t="shared" si="60"/>
        <v>113.50702502612809</v>
      </c>
      <c r="AA191" s="35">
        <f t="shared" si="60"/>
        <v>85.321474421149802</v>
      </c>
      <c r="AB191" s="35" t="str">
        <f t="shared" si="60"/>
        <v>-</v>
      </c>
      <c r="AC191" s="35" t="str">
        <f t="shared" si="60"/>
        <v>-</v>
      </c>
      <c r="AD191" s="25"/>
    </row>
    <row r="192" spans="1:30" s="26" customFormat="1" ht="11.4">
      <c r="A192" s="207"/>
      <c r="B192" s="123" t="s">
        <v>185</v>
      </c>
      <c r="C192" s="123" t="s">
        <v>246</v>
      </c>
      <c r="D192" s="121" t="s">
        <v>132</v>
      </c>
      <c r="E192" s="75"/>
      <c r="F192" s="27"/>
      <c r="G192" s="35">
        <f t="shared" si="48"/>
        <v>10.173281147548124</v>
      </c>
      <c r="H192" s="35">
        <f t="shared" si="48"/>
        <v>9.3642241144584624</v>
      </c>
      <c r="I192" s="35">
        <f t="shared" si="48"/>
        <v>8.6441585440193229</v>
      </c>
      <c r="J192" s="35">
        <f t="shared" si="48"/>
        <v>8.3497840619369033</v>
      </c>
      <c r="K192" s="35">
        <f t="shared" si="48"/>
        <v>9.0983231606131323</v>
      </c>
      <c r="L192" s="35">
        <f t="shared" si="48"/>
        <v>9.0877119718802266</v>
      </c>
      <c r="M192" s="35">
        <f t="shared" si="48"/>
        <v>9.616281337394744</v>
      </c>
      <c r="N192" s="35">
        <f t="shared" si="48"/>
        <v>10.421683131621787</v>
      </c>
      <c r="O192" s="27"/>
      <c r="P192" s="35">
        <f t="shared" ref="P192:W192" si="61">IF(P24="-","-",AVERAGE(P24,P36,P48,P60,P72,P84,P96,P108,P120,P132,P144,P156,P168,P180))</f>
        <v>10.421683131621787</v>
      </c>
      <c r="Q192" s="35">
        <f t="shared" si="61"/>
        <v>11.385339814271807</v>
      </c>
      <c r="R192" s="35">
        <f t="shared" si="61"/>
        <v>10.372642364681072</v>
      </c>
      <c r="S192" s="35">
        <f t="shared" si="61"/>
        <v>10.019597873948353</v>
      </c>
      <c r="T192" s="35">
        <f t="shared" si="61"/>
        <v>8.7918087149382291</v>
      </c>
      <c r="U192" s="35">
        <f t="shared" si="61"/>
        <v>9.5941346693714404</v>
      </c>
      <c r="V192" s="35">
        <f t="shared" si="61"/>
        <v>11.205937079332832</v>
      </c>
      <c r="W192" s="35">
        <f t="shared" si="61"/>
        <v>18.737541924122656</v>
      </c>
      <c r="X192" s="27"/>
      <c r="Y192" s="35">
        <f t="shared" ref="Y192:AC192" si="62">IF(Y24="-","-",AVERAGE(Y24,Y36,Y48,Y60,Y72,Y84,Y96,Y108,Y120,Y132,Y144,Y156,Y168,Y180))</f>
        <v>35.495951353859155</v>
      </c>
      <c r="Z192" s="35">
        <f t="shared" si="62"/>
        <v>40.721161278835631</v>
      </c>
      <c r="AA192" s="35">
        <f t="shared" si="62"/>
        <v>30.697906657054808</v>
      </c>
      <c r="AB192" s="35" t="str">
        <f t="shared" si="62"/>
        <v>-</v>
      </c>
      <c r="AC192" s="35" t="str">
        <f t="shared" si="62"/>
        <v>-</v>
      </c>
      <c r="AD192" s="25"/>
    </row>
    <row r="193" spans="1:30" s="26" customFormat="1" ht="11.4">
      <c r="A193" s="207"/>
      <c r="B193" s="123" t="s">
        <v>247</v>
      </c>
      <c r="C193" s="123" t="s">
        <v>248</v>
      </c>
      <c r="D193" s="121" t="s">
        <v>132</v>
      </c>
      <c r="E193" s="75"/>
      <c r="F193" s="27"/>
      <c r="G193" s="35">
        <f t="shared" si="48"/>
        <v>6.0531737882125958</v>
      </c>
      <c r="H193" s="35">
        <f t="shared" si="48"/>
        <v>5.4314886487896548</v>
      </c>
      <c r="I193" s="35">
        <f t="shared" si="48"/>
        <v>4.8379146479179012</v>
      </c>
      <c r="J193" s="35">
        <f t="shared" si="48"/>
        <v>4.6161710310266084</v>
      </c>
      <c r="K193" s="35">
        <f t="shared" si="48"/>
        <v>5.218336010914256</v>
      </c>
      <c r="L193" s="35">
        <f t="shared" si="48"/>
        <v>5.2098078716511704</v>
      </c>
      <c r="M193" s="35">
        <f t="shared" si="48"/>
        <v>5.5613830105834028</v>
      </c>
      <c r="N193" s="35">
        <f t="shared" si="48"/>
        <v>6.1809542690474029</v>
      </c>
      <c r="O193" s="27"/>
      <c r="P193" s="35">
        <f t="shared" ref="P193:W193" si="63">IF(P25="-","-",AVERAGE(P25,P37,P49,P61,P73,P85,P97,P109,P121,P133,P145,P157,P169,P181))</f>
        <v>6.1809542690474029</v>
      </c>
      <c r="Q193" s="35">
        <f t="shared" si="63"/>
        <v>6.8444250955296111</v>
      </c>
      <c r="R193" s="35">
        <f t="shared" si="63"/>
        <v>6.0705626870854177</v>
      </c>
      <c r="S193" s="35">
        <f t="shared" si="63"/>
        <v>5.7846811683240151</v>
      </c>
      <c r="T193" s="35">
        <f t="shared" si="63"/>
        <v>4.8775767049748326</v>
      </c>
      <c r="U193" s="35">
        <f t="shared" si="63"/>
        <v>5.5822598959299849</v>
      </c>
      <c r="V193" s="35">
        <f t="shared" si="63"/>
        <v>6.8306052992790258</v>
      </c>
      <c r="W193" s="35">
        <f t="shared" si="63"/>
        <v>11.848947278548135</v>
      </c>
      <c r="X193" s="27"/>
      <c r="Y193" s="35">
        <f t="shared" ref="Y193:AC193" si="64">IF(Y25="-","-",AVERAGE(Y25,Y37,Y49,Y61,Y73,Y85,Y97,Y109,Y121,Y133,Y145,Y157,Y169,Y181))</f>
        <v>24.827648122521914</v>
      </c>
      <c r="Z193" s="35">
        <f t="shared" si="64"/>
        <v>28.854083223159716</v>
      </c>
      <c r="AA193" s="35">
        <f t="shared" si="64"/>
        <v>21.170078246233338</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541.48880249607282</v>
      </c>
      <c r="H194" s="35">
        <f t="shared" si="48"/>
        <v>498.28518583524647</v>
      </c>
      <c r="I194" s="35">
        <f t="shared" si="48"/>
        <v>459.79343957046484</v>
      </c>
      <c r="J194" s="35">
        <f t="shared" si="48"/>
        <v>444.07830855934634</v>
      </c>
      <c r="K194" s="35">
        <f t="shared" si="48"/>
        <v>484.07725193346113</v>
      </c>
      <c r="L194" s="35">
        <f t="shared" si="48"/>
        <v>483.51024040735984</v>
      </c>
      <c r="M194" s="35">
        <f t="shared" si="48"/>
        <v>511.68124434564146</v>
      </c>
      <c r="N194" s="35">
        <f t="shared" si="48"/>
        <v>554.690366212203</v>
      </c>
      <c r="O194" s="27"/>
      <c r="P194" s="35">
        <f t="shared" ref="P194:W194" si="65">IF(P26="-","-",AVERAGE(P26,P38,P50,P62,P74,P86,P98,P110,P122,P134,P146,P158,P170,P182))</f>
        <v>554.690366212203</v>
      </c>
      <c r="Q194" s="35">
        <f t="shared" si="65"/>
        <v>606.07258886022532</v>
      </c>
      <c r="R194" s="35">
        <f t="shared" si="65"/>
        <v>551.99888269948804</v>
      </c>
      <c r="S194" s="35">
        <f t="shared" si="65"/>
        <v>533.13171986984128</v>
      </c>
      <c r="T194" s="35">
        <f t="shared" si="65"/>
        <v>467.60416004497654</v>
      </c>
      <c r="U194" s="35">
        <f t="shared" si="65"/>
        <v>510.53650760595826</v>
      </c>
      <c r="V194" s="35">
        <f t="shared" si="65"/>
        <v>596.61652375680455</v>
      </c>
      <c r="W194" s="35">
        <f t="shared" si="65"/>
        <v>998.03495699091184</v>
      </c>
      <c r="X194" s="27"/>
      <c r="Y194" s="35">
        <f t="shared" ref="Y194:AC194" si="66">IF(Y26="-","-",AVERAGE(Y26,Y38,Y50,Y62,Y74,Y86,Y98,Y110,Y122,Y134,Y146,Y158,Y170,Y182))</f>
        <v>1893.0348424472174</v>
      </c>
      <c r="Z194" s="35">
        <f t="shared" si="66"/>
        <v>2172.0722126368378</v>
      </c>
      <c r="AA194" s="35">
        <f t="shared" si="66"/>
        <v>1636.8487086256557</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252</v>
      </c>
      <c r="D7" s="69"/>
      <c r="E7" s="69"/>
      <c r="F7" s="69"/>
      <c r="G7" s="69"/>
      <c r="I7" s="70"/>
      <c r="J7" s="70"/>
      <c r="K7" s="70"/>
      <c r="L7" s="70"/>
      <c r="M7" s="70"/>
      <c r="N7" s="70"/>
      <c r="O7" s="70"/>
      <c r="P7" s="70"/>
      <c r="Q7" s="70"/>
      <c r="W7" s="378"/>
      <c r="X7" s="70"/>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f>IF('3a DF'!AB133="-","-",'3a DF'!AB133)</f>
        <v>1506.1594269732807</v>
      </c>
      <c r="AB15" s="35" t="str">
        <f>IF('3a DF'!AC133="-","-",'3a DF'!AC133)</f>
        <v>-</v>
      </c>
      <c r="AC15" s="35" t="str">
        <f>IF('3a DF'!AD133="-","-",'3a DF'!AD133)</f>
        <v>-</v>
      </c>
      <c r="AD15" s="25"/>
    </row>
    <row r="16" spans="1:30" s="26" customFormat="1" ht="11.25" customHeight="1">
      <c r="A16" s="207"/>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f>IF('3b CM'!AA28="-","-",'3b CM'!AA28)</f>
        <v>18.889509025929613</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AA'!J139="-","-",'3c AA'!J139)</f>
        <v>-</v>
      </c>
      <c r="H17" s="35" t="str">
        <f>IF('3c AA'!K139="-","-",'3c AA'!K139)</f>
        <v>-</v>
      </c>
      <c r="I17" s="35" t="str">
        <f>IF('3c AA'!L139="-","-",'3c AA'!L139)</f>
        <v>-</v>
      </c>
      <c r="J17" s="35" t="str">
        <f>IF('3c AA'!M139="-","-",'3c AA'!M139)</f>
        <v>-</v>
      </c>
      <c r="K17" s="35" t="str">
        <f>IF('3c AA'!N139="-","-",'3c AA'!N139)</f>
        <v>-</v>
      </c>
      <c r="L17" s="35" t="str">
        <f>IF('3c AA'!O139="-","-",'3c AA'!O139)</f>
        <v>-</v>
      </c>
      <c r="M17" s="35" t="str">
        <f>IF('3c AA'!P139="-","-",'3c AA'!P139)</f>
        <v>-</v>
      </c>
      <c r="N17" s="35" t="str">
        <f>IF('3c AA'!Q139="-","-",'3c AA'!Q139)</f>
        <v>-</v>
      </c>
      <c r="O17" s="27"/>
      <c r="P17" s="35" t="str">
        <f>IF('3c AA'!S139="-","-",'3c AA'!S139)</f>
        <v>-</v>
      </c>
      <c r="Q17" s="35" t="str">
        <f>IF('3c AA'!T139="-","-",'3c AA'!T139)</f>
        <v>-</v>
      </c>
      <c r="R17" s="35" t="str">
        <f>IF('3c AA'!U139="-","-",'3c AA'!U139)</f>
        <v>-</v>
      </c>
      <c r="S17" s="35" t="str">
        <f>IF('3c AA'!V139="-","-",'3c AA'!V139)</f>
        <v>-</v>
      </c>
      <c r="T17" s="35">
        <f>IF('3c AA'!W139="-","-",'3c AA'!W139)</f>
        <v>6.589438471117524</v>
      </c>
      <c r="U17" s="35">
        <f>IF('3c AA'!X139="-","-",'3c AA'!X139)</f>
        <v>9.9756950960531068</v>
      </c>
      <c r="V17" s="35">
        <f>IF('3c AA'!Y139="-","-",'3c AA'!Y139)</f>
        <v>4.43</v>
      </c>
      <c r="W17" s="35" t="str">
        <f>IF('3c AA'!Z139="-","-",'3c AA'!Z139)</f>
        <v>-</v>
      </c>
      <c r="X17" s="27"/>
      <c r="Y17" s="35">
        <f>IF('3c AA'!AB139="-","-",'3c AA'!AB139)</f>
        <v>20.776449606704151</v>
      </c>
      <c r="Z17" s="35">
        <f>IF('3c AA'!AC139="-","-",'3c AA'!AC139)</f>
        <v>20.776449606704151</v>
      </c>
      <c r="AA17" s="35">
        <f>IF('3c AA'!AD139="-","-",'3c AA'!AD139)</f>
        <v>26.787666820295904</v>
      </c>
      <c r="AB17" s="35" t="str">
        <f>IF('3c AA'!AE139="-","-",'3c AA'!AE139)</f>
        <v>-</v>
      </c>
      <c r="AC17" s="35" t="str">
        <f>IF('3c AA'!AF139="-","-",'3c AA'!AF139)</f>
        <v>-</v>
      </c>
      <c r="AD17" s="25"/>
    </row>
    <row r="18" spans="1:30" s="26" customFormat="1" ht="11.25" customHeight="1">
      <c r="A18" s="207"/>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f>IF('3d PC'!AA29="-","-",'3d PC'!AA29)</f>
        <v>185.65371798796323</v>
      </c>
      <c r="AB18" s="35" t="str">
        <f>IF('3d PC'!AB29="-","-",'3d PC'!AB29)</f>
        <v>-</v>
      </c>
      <c r="AC18" s="35" t="str">
        <f>IF('3d PC'!AC29="-","-",'3d PC'!AC29)</f>
        <v>-</v>
      </c>
      <c r="AD18" s="25"/>
    </row>
    <row r="19" spans="1:30" s="26" customFormat="1" ht="11.25" customHeight="1">
      <c r="A19" s="207"/>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f>IF('3e NC-Elec'!AB57="-","-",'3e NC-Elec'!AB57)</f>
        <v>233.23975857694677</v>
      </c>
      <c r="AB19" s="35" t="str">
        <f>IF('3e NC-Elec'!AC57="-","-",'3e NC-Elec'!AC57)</f>
        <v>-</v>
      </c>
      <c r="AC19" s="35" t="str">
        <f>IF('3e NC-Elec'!AD57="-","-",'3e NC-Elec'!AD57)</f>
        <v>-</v>
      </c>
      <c r="AD19" s="25"/>
    </row>
    <row r="20" spans="1:30" s="26" customFormat="1" ht="11.25" customHeight="1">
      <c r="A20" s="207"/>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f>IF('3g CPIH'!W$17="-","-",'3h OC '!$E$10*('3g CPIH'!W$17/'3g CPIH'!$G$17))</f>
        <v>95.953808219178072</v>
      </c>
      <c r="AB20" s="35" t="str">
        <f>IF('3g CPIH'!X$17="-","-",'3h OC '!$E$10*('3g CPIH'!X$17/'3g CPIH'!$G$17))</f>
        <v>-</v>
      </c>
      <c r="AC20" s="35" t="str">
        <f>IF('3g CPIH'!Y$17="-","-",'3h OC '!$E$10*('3g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f>IF('3i SMNCC'!W$50="-","-",'3i SMNCC'!W$50)</f>
        <v>17.321266150037467</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PAP'!$G$16*('3g CPIH'!C$17/'3g CPIH'!$G$17))</f>
        <v>3.3460635029354204</v>
      </c>
      <c r="H22" s="35">
        <f>IF('3g CPIH'!D$17="-","-",'3j PAAC PAP'!$G$16*('3g CPIH'!D$17/'3g CPIH'!$G$17))</f>
        <v>3.3527623287671227</v>
      </c>
      <c r="I22" s="35">
        <f>IF('3g CPIH'!E$17="-","-",'3j PAAC PAP'!$G$16*('3g CPIH'!E$17/'3g CPIH'!$G$17))</f>
        <v>3.3628105675146771</v>
      </c>
      <c r="J22" s="35">
        <f>IF('3g CPIH'!F$17="-","-",'3j PAAC PAP'!$G$16*('3g CPIH'!F$17/'3g CPIH'!$G$17))</f>
        <v>3.3829070450097847</v>
      </c>
      <c r="K22" s="35">
        <f>IF('3g CPIH'!G$17="-","-",'3j PAAC PAP'!$G$16*('3g CPIH'!G$17/'3g CPIH'!$G$17))</f>
        <v>3.4230999999999998</v>
      </c>
      <c r="L22" s="35">
        <f>IF('3g CPIH'!H$17="-","-",'3j PAAC PAP'!$G$16*('3g CPIH'!H$17/'3g CPIH'!$G$17))</f>
        <v>3.4666423679060667</v>
      </c>
      <c r="M22" s="35">
        <f>IF('3g CPIH'!I$17="-","-",'3j PAAC PAP'!$G$16*('3g CPIH'!I$17/'3g CPIH'!$G$17))</f>
        <v>3.516883561643835</v>
      </c>
      <c r="N22" s="35">
        <f>IF('3g CPIH'!J$17="-","-",'3j PAAC PAP'!$G$16*('3g CPIH'!J$17/'3g CPIH'!$G$17))</f>
        <v>3.547028277886497</v>
      </c>
      <c r="O22" s="27"/>
      <c r="P22" s="35">
        <f>IF('3g CPIH'!L$17="-","-",'3j PAAC PAP'!$G$16*('3g CPIH'!L$17/'3g CPIH'!$G$17))</f>
        <v>3.547028277886497</v>
      </c>
      <c r="Q22" s="35">
        <f>IF('3g CPIH'!M$17="-","-",'3j PAAC PAP'!$G$16*('3g CPIH'!M$17/'3g CPIH'!$G$17))</f>
        <v>3.5872212328767121</v>
      </c>
      <c r="R22" s="35">
        <f>IF('3g CPIH'!N$17="-","-",'3j PAAC PAP'!$G$16*('3g CPIH'!N$17/'3g CPIH'!$G$17))</f>
        <v>3.6140165362035224</v>
      </c>
      <c r="S22" s="35">
        <f>IF('3g CPIH'!O$17="-","-",'3j PAAC PAP'!$G$16*('3g CPIH'!O$17/'3g CPIH'!$G$17))</f>
        <v>3.6341130136986299</v>
      </c>
      <c r="T22" s="35">
        <f>IF('3g CPIH'!P$17="-","-",'3j PAAC PAP'!$G$16*('3g CPIH'!P$17/'3g CPIH'!$G$17))</f>
        <v>3.6441612524461835</v>
      </c>
      <c r="U22" s="35">
        <f>IF('3g CPIH'!Q$17="-","-",'3j PAAC PAP'!$G$16*('3g CPIH'!Q$17/'3g CPIH'!$G$17))</f>
        <v>3.6642577299412915</v>
      </c>
      <c r="V22" s="35">
        <f>IF('3g CPIH'!R$17="-","-",'3j PAAC PAP'!$G$16*('3g CPIH'!R$17/'3g CPIH'!$G$17))</f>
        <v>3.7312459882583173</v>
      </c>
      <c r="W22" s="35">
        <f>IF('3g CPIH'!S$17="-","-",'3j PAAC PAP'!$G$16*('3g CPIH'!S$17/'3g CPIH'!$G$17))</f>
        <v>3.8417766144814092</v>
      </c>
      <c r="X22" s="27"/>
      <c r="Y22" s="35">
        <f>IF('3g CPIH'!U$17="-","-",'3j PAAC PAP'!$G$16*('3g CPIH'!U$17/'3g CPIH'!$G$17))</f>
        <v>4.0360425636007822</v>
      </c>
      <c r="Z22" s="35">
        <f>IF('3g CPIH'!V$17="-","-",'3j PAAC PAP'!$G$16*('3g CPIH'!V$17/'3g CPIH'!$G$17))</f>
        <v>4.0360425636007822</v>
      </c>
      <c r="AA22" s="35">
        <f>IF('3g CPIH'!W$17="-","-",'3j PAAC PAP'!$G$16*('3g CPIH'!W$17/'3g CPIH'!$G$17))</f>
        <v>4.1968143835616436</v>
      </c>
      <c r="AB22" s="35" t="str">
        <f>IF('3g CPIH'!X$17="-","-",'3j PAAC PAP'!$G$16*('3g CPIH'!X$17/'3g CPIH'!$G$17))</f>
        <v>-</v>
      </c>
      <c r="AC22" s="35" t="str">
        <f>IF('3g CPIH'!Y$17="-","-",'3j PAAC PAP'!$G$16*('3g CPIH'!Y$17/'3g CPIH'!$G$17))</f>
        <v>-</v>
      </c>
      <c r="AD22" s="25"/>
    </row>
    <row r="23" spans="1:30" s="26" customFormat="1" ht="11.4">
      <c r="A23" s="207"/>
      <c r="B23" s="123" t="s">
        <v>244</v>
      </c>
      <c r="C23" s="123" t="s">
        <v>184</v>
      </c>
      <c r="D23" s="116" t="s">
        <v>127</v>
      </c>
      <c r="E23" s="75"/>
      <c r="F23" s="27"/>
      <c r="G23" s="35">
        <f>IF(G15="-","-",SUM(G15:G21)*'3j PAAC PAP'!$G$34)</f>
        <v>2.6122310141582621</v>
      </c>
      <c r="H23" s="35">
        <f>IF(H15="-","-",SUM(H15:H21)*'3j PAAC PAP'!$G$34)</f>
        <v>2.4870493893712715</v>
      </c>
      <c r="I23" s="35">
        <f>IF(I15="-","-",SUM(I15:I21)*'3j PAAC PAP'!$G$34)</f>
        <v>2.5321959054671224</v>
      </c>
      <c r="J23" s="35">
        <f>IF(J15="-","-",SUM(J15:J21)*'3j PAAC PAP'!$G$34)</f>
        <v>2.4769395823082005</v>
      </c>
      <c r="K23" s="35">
        <f>IF(K15="-","-",SUM(K15:K21)*'3j PAAC PAP'!$G$34)</f>
        <v>2.7732093334631172</v>
      </c>
      <c r="L23" s="35">
        <f>IF(L15="-","-",SUM(L15:L21)*'3j PAAC PAP'!$G$34)</f>
        <v>2.7350778684833217</v>
      </c>
      <c r="M23" s="35">
        <f>IF(M15="-","-",SUM(M15:M21)*'3j PAAC PAP'!$G$34)</f>
        <v>2.9921386710095752</v>
      </c>
      <c r="N23" s="35">
        <f>IF(N15="-","-",SUM(N15:N21)*'3j PAAC PAP'!$G$34)</f>
        <v>3.1513248752986396</v>
      </c>
      <c r="O23" s="27"/>
      <c r="P23" s="35">
        <f>IF(P15="-","-",SUM(P15:P21)*'3j PAAC PAP'!$G$34)</f>
        <v>3.1513248752986396</v>
      </c>
      <c r="Q23" s="35">
        <f>IF(Q15="-","-",SUM(Q15:Q21)*'3j PAAC PAP'!$G$34)</f>
        <v>3.538577696339257</v>
      </c>
      <c r="R23" s="35">
        <f>IF(R15="-","-",SUM(R15:R21)*'3j PAAC PAP'!$G$34)</f>
        <v>3.4012330680120724</v>
      </c>
      <c r="S23" s="35">
        <f>IF(S15="-","-",SUM(S15:S21)*'3j PAAC PAP'!$G$34)</f>
        <v>3.4062731964105977</v>
      </c>
      <c r="T23" s="35">
        <f>IF(T15="-","-",SUM(T15:T21)*'3j PAAC PAP'!$G$34)</f>
        <v>3.274565775682337</v>
      </c>
      <c r="U23" s="35">
        <f>IF(U15="-","-",SUM(U15:U21)*'3j PAAC PAP'!$G$34)</f>
        <v>3.5818737816774093</v>
      </c>
      <c r="V23" s="35">
        <f>IF(V15="-","-",SUM(V15:V21)*'3j PAAC PAP'!$G$34)</f>
        <v>3.9343509341085507</v>
      </c>
      <c r="W23" s="35">
        <f>IF(W15="-","-",SUM(W15:W21)*'3j PAAC PAP'!$G$34)</f>
        <v>5.6386142329131177</v>
      </c>
      <c r="X23" s="27"/>
      <c r="Y23" s="35">
        <f>IF(Y15="-","-",SUM(Y15:Y21)*'3j PAAC PAP'!$G$34)</f>
        <v>9.7986554480645882</v>
      </c>
      <c r="Z23" s="35">
        <f>IF(Z15="-","-",SUM(Z15:Z21)*'3j PAAC PAP'!$G$34)</f>
        <v>13.141713049237715</v>
      </c>
      <c r="AA23" s="35">
        <f>IF(AA15="-","-",SUM(AA15:AA21)*'3j PAAC PAP'!$G$34)</f>
        <v>9.974048665864883</v>
      </c>
      <c r="AB23" s="35" t="str">
        <f>IF(AB15="-","-",SUM(AB15:AB21)*'3j PAAC PAP'!$G$34)</f>
        <v>-</v>
      </c>
      <c r="AC23" s="35" t="str">
        <f>IF(AC15="-","-",SUM(AC15:AC21)*'3j PAAC PAP'!$G$34)</f>
        <v>-</v>
      </c>
      <c r="AD23" s="25"/>
    </row>
    <row r="24" spans="1:30" s="26" customFormat="1" ht="11.4">
      <c r="A24" s="207"/>
      <c r="B24" s="123" t="s">
        <v>185</v>
      </c>
      <c r="C24" s="123" t="s">
        <v>246</v>
      </c>
      <c r="D24" s="116" t="s">
        <v>127</v>
      </c>
      <c r="E24" s="75"/>
      <c r="F24" s="27"/>
      <c r="G24" s="35">
        <f>IF(G15="-","-",SUM(G15:G23)*'3k EBIT'!$E$10)</f>
        <v>10.686585012565034</v>
      </c>
      <c r="H24" s="35">
        <f>IF(H15="-","-",SUM(H15:H23)*'3k EBIT'!$E$10)</f>
        <v>10.177704840958821</v>
      </c>
      <c r="I24" s="35">
        <f>IF(I15="-","-",SUM(I15:I23)*'3k EBIT'!$E$10)</f>
        <v>10.361472917689484</v>
      </c>
      <c r="J24" s="35">
        <f>IF(J15="-","-",SUM(J15:J23)*'3k EBIT'!$E$10)</f>
        <v>10.13718047774894</v>
      </c>
      <c r="K24" s="35">
        <f>IF(K15="-","-",SUM(K15:K23)*'3k EBIT'!$E$10)</f>
        <v>11.342642457347205</v>
      </c>
      <c r="L24" s="35">
        <f>IF(L15="-","-",SUM(L15:L23)*'3k EBIT'!$E$10)</f>
        <v>11.188436722131989</v>
      </c>
      <c r="M24" s="35">
        <f>IF(M15="-","-",SUM(M15:M23)*'3k EBIT'!$E$10)</f>
        <v>12.234663019265936</v>
      </c>
      <c r="N24" s="35">
        <f>IF(N15="-","-",SUM(N15:N23)*'3k EBIT'!$E$10)</f>
        <v>12.882525217615989</v>
      </c>
      <c r="O24" s="27"/>
      <c r="P24" s="35">
        <f>IF(P15="-","-",SUM(P15:P23)*'3k EBIT'!$E$10)</f>
        <v>12.882525217615989</v>
      </c>
      <c r="Q24" s="35">
        <f>IF(Q15="-","-",SUM(Q15:Q23)*'3k EBIT'!$E$10)</f>
        <v>14.457939933481098</v>
      </c>
      <c r="R24" s="35">
        <f>IF(R15="-","-",SUM(R15:R23)*'3k EBIT'!$E$10)</f>
        <v>13.899992136043142</v>
      </c>
      <c r="S24" s="35">
        <f>IF(S15="-","-",SUM(S15:S23)*'3k EBIT'!$E$10)</f>
        <v>13.920875389436336</v>
      </c>
      <c r="T24" s="35">
        <f>IF(T15="-","-",SUM(T15:T23)*'3k EBIT'!$E$10)</f>
        <v>13.38552508590309</v>
      </c>
      <c r="U24" s="35">
        <f>IF(U15="-","-",SUM(U15:U23)*'3k EBIT'!$E$10)</f>
        <v>14.635481270588835</v>
      </c>
      <c r="V24" s="35">
        <f>IF(V15="-","-",SUM(V15:V23)*'3k EBIT'!$E$10)</f>
        <v>16.070011136565242</v>
      </c>
      <c r="W24" s="35">
        <f>IF(W15="-","-",SUM(W15:W23)*'3k EBIT'!$E$10)</f>
        <v>23.001978195528086</v>
      </c>
      <c r="X24" s="27"/>
      <c r="Y24" s="35">
        <f>IF(Y15="-","-",SUM(Y15:Y23)*'3k EBIT'!$E$10)</f>
        <v>39.921180418159501</v>
      </c>
      <c r="Z24" s="35">
        <f>IF(Z15="-","-",SUM(Z15:Z23)*'3k EBIT'!$E$10)</f>
        <v>53.514624875522678</v>
      </c>
      <c r="AA24" s="35">
        <f>IF(AA15="-","-",SUM(AA15:AA23)*'3k EBIT'!$E$10)</f>
        <v>40.637473093441635</v>
      </c>
      <c r="AB24" s="35" t="str">
        <f>IF(AB15="-","-",SUM(AB15:AB23)*'3k EBIT'!$E$10)</f>
        <v>-</v>
      </c>
      <c r="AC24" s="35" t="str">
        <f>IF(AC15="-","-",SUM(AC15:AC23)*'3k EBIT'!$E$10)</f>
        <v>-</v>
      </c>
      <c r="AD24" s="25"/>
    </row>
    <row r="25" spans="1:30" s="26" customFormat="1" ht="11.4">
      <c r="A25" s="207"/>
      <c r="B25" s="123" t="s">
        <v>247</v>
      </c>
      <c r="C25" s="158" t="s">
        <v>248</v>
      </c>
      <c r="D25" s="116" t="s">
        <v>127</v>
      </c>
      <c r="E25" s="116"/>
      <c r="F25" s="27"/>
      <c r="G25" s="35">
        <f>IF(G15="-","-",SUM(G15:G18,G20:G24)*'3l HAP'!$E$11)</f>
        <v>6.5107084874101018</v>
      </c>
      <c r="H25" s="35">
        <f>IF(H15="-","-",SUM(H15:H18,H20:H24)*'3l HAP'!$E$11)</f>
        <v>6.1036725688903042</v>
      </c>
      <c r="I25" s="35">
        <f>IF(I15="-","-",SUM(I15:I18,I20:I24)*'3l HAP'!$E$11)</f>
        <v>6.1346938727229237</v>
      </c>
      <c r="J25" s="35">
        <f>IF(J15="-","-",SUM(J15:J18,J20:J24)*'3l HAP'!$E$11)</f>
        <v>5.9730685289830197</v>
      </c>
      <c r="K25" s="35">
        <f>IF(K15="-","-",SUM(K15:K18,K20:K24)*'3l HAP'!$E$11)</f>
        <v>6.7970530466117891</v>
      </c>
      <c r="L25" s="35">
        <f>IF(L15="-","-",SUM(L15:L18,L20:L24)*'3l HAP'!$E$11)</f>
        <v>6.6603585967893686</v>
      </c>
      <c r="M25" s="35">
        <f>IF(M15="-","-",SUM(M15:M18,M20:M24)*'3l HAP'!$E$11)</f>
        <v>7.4526388692827332</v>
      </c>
      <c r="N25" s="35">
        <f>IF(N15="-","-",SUM(N15:N18,N20:N24)*'3l HAP'!$E$11)</f>
        <v>7.9597242116025813</v>
      </c>
      <c r="O25" s="27"/>
      <c r="P25" s="35">
        <f>IF(P15="-","-",SUM(P15:P18,P20:P24)*'3l HAP'!$E$11)</f>
        <v>7.9597242116025813</v>
      </c>
      <c r="Q25" s="35">
        <f>IF(Q15="-","-",SUM(Q15:Q18,Q20:Q24)*'3l HAP'!$E$11)</f>
        <v>9.0145678476407127</v>
      </c>
      <c r="R25" s="35">
        <f>IF(R15="-","-",SUM(R15:R18,R20:R24)*'3l HAP'!$E$11)</f>
        <v>8.573760366582718</v>
      </c>
      <c r="S25" s="35">
        <f>IF(S15="-","-",SUM(S15:S18,S20:S24)*'3l HAP'!$E$11)</f>
        <v>8.5588453008258476</v>
      </c>
      <c r="T25" s="35">
        <f>IF(T15="-","-",SUM(T15:T18,T20:T24)*'3l HAP'!$E$11)</f>
        <v>8.1012689862252998</v>
      </c>
      <c r="U25" s="35">
        <f>IF(U15="-","-",SUM(U15:U18,U20:U24)*'3l HAP'!$E$11)</f>
        <v>8.9453156154787727</v>
      </c>
      <c r="V25" s="35">
        <f>IF(V15="-","-",SUM(V15:V18,V20:V24)*'3l HAP'!$E$11)</f>
        <v>10.066796196995579</v>
      </c>
      <c r="W25" s="35">
        <f>IF(W15="-","-",SUM(W15:W18,W20:W24)*'3l HAP'!$E$11)</f>
        <v>14.670848401743797</v>
      </c>
      <c r="X25" s="27"/>
      <c r="Y25" s="35">
        <f>IF(Y15="-","-",SUM(Y15:Y18,Y20:Y24)*'3l HAP'!$E$11)</f>
        <v>27.536548485139399</v>
      </c>
      <c r="Z25" s="35">
        <f>IF(Z15="-","-",SUM(Z15:Z18,Z20:Z24)*'3l HAP'!$E$11)</f>
        <v>38.011366279554387</v>
      </c>
      <c r="AA25" s="35">
        <f>IF(AA15="-","-",SUM(AA15:AA18,AA20:AA24)*'3l HAP'!$E$11)</f>
        <v>27.899505000249576</v>
      </c>
      <c r="AB25" s="35" t="str">
        <f>IF(AB15="-","-",SUM(AB15:AB18,AB20:AB24)*'3l HAP'!$E$11)</f>
        <v>-</v>
      </c>
      <c r="AC25" s="35" t="str">
        <f>IF(AC15="-","-",SUM(AC15:AC18,AC20:AC24)*'3l HAP'!$E$11)</f>
        <v>-</v>
      </c>
      <c r="AD25" s="25"/>
    </row>
    <row r="26" spans="1:30" s="26" customFormat="1" ht="11.25" customHeight="1">
      <c r="A26" s="207"/>
      <c r="B26" s="123" t="s">
        <v>249</v>
      </c>
      <c r="C26" s="123" t="str">
        <f>B26&amp;"_"&amp;D26</f>
        <v>Total_Eastern</v>
      </c>
      <c r="D26" s="116" t="s">
        <v>127</v>
      </c>
      <c r="E26" s="75"/>
      <c r="F26" s="27"/>
      <c r="G26" s="35">
        <f t="shared" ref="G26:N26" si="0">IF(G15="-","-",SUM(G15:G25))</f>
        <v>568.96231893187485</v>
      </c>
      <c r="H26" s="35">
        <f t="shared" si="0"/>
        <v>541.77212714956511</v>
      </c>
      <c r="I26" s="35">
        <f t="shared" si="0"/>
        <v>551.47514849680874</v>
      </c>
      <c r="J26" s="35">
        <f t="shared" si="0"/>
        <v>539.50866276906891</v>
      </c>
      <c r="K26" s="35">
        <f t="shared" si="0"/>
        <v>603.77798842770983</v>
      </c>
      <c r="L26" s="35">
        <f t="shared" si="0"/>
        <v>595.52520600314222</v>
      </c>
      <c r="M26" s="35">
        <f t="shared" si="0"/>
        <v>651.38200548550935</v>
      </c>
      <c r="N26" s="35">
        <f t="shared" si="0"/>
        <v>685.98708718303885</v>
      </c>
      <c r="O26" s="27"/>
      <c r="P26" s="35">
        <f t="shared" ref="P26:W26" si="1">IF(P15="-","-",SUM(P15:P25))</f>
        <v>685.98708718303885</v>
      </c>
      <c r="Q26" s="35">
        <f t="shared" si="1"/>
        <v>769.95846056308676</v>
      </c>
      <c r="R26" s="35">
        <f t="shared" si="1"/>
        <v>740.15199166222635</v>
      </c>
      <c r="S26" s="35">
        <f t="shared" si="1"/>
        <v>741.23619474211762</v>
      </c>
      <c r="T26" s="35">
        <f t="shared" si="1"/>
        <v>712.60229830091237</v>
      </c>
      <c r="U26" s="35">
        <f t="shared" si="1"/>
        <v>779.23348537165384</v>
      </c>
      <c r="V26" s="35">
        <f t="shared" si="1"/>
        <v>855.85650666055597</v>
      </c>
      <c r="W26" s="35">
        <f t="shared" si="1"/>
        <v>1225.3007796914524</v>
      </c>
      <c r="X26" s="27"/>
      <c r="Y26" s="35">
        <f t="shared" ref="Y26:AC26" si="2">IF(Y15="-","-",SUM(Y15:Y25))</f>
        <v>2128.6504394650246</v>
      </c>
      <c r="Z26" s="35">
        <f t="shared" si="2"/>
        <v>2854.5694068677308</v>
      </c>
      <c r="AA26" s="35">
        <f t="shared" si="2"/>
        <v>2166.7129948967495</v>
      </c>
      <c r="AB26" s="35" t="str">
        <f t="shared" si="2"/>
        <v>-</v>
      </c>
      <c r="AC26" s="35" t="str">
        <f t="shared" si="2"/>
        <v>-</v>
      </c>
      <c r="AD26" s="25"/>
    </row>
    <row r="27" spans="1:30" s="26" customFormat="1" ht="11.25" customHeight="1">
      <c r="A27" s="207"/>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f>IF('3a DF'!AB134="-","-",'3a DF'!AB134)</f>
        <v>1486.1674798773502</v>
      </c>
      <c r="AB27" s="117" t="str">
        <f>IF('3a DF'!AC134="-","-",'3a DF'!AC134)</f>
        <v>-</v>
      </c>
      <c r="AC27" s="117" t="str">
        <f>IF('3a DF'!AD134="-","-",'3a DF'!AD134)</f>
        <v>-</v>
      </c>
      <c r="AD27" s="25"/>
    </row>
    <row r="28" spans="1:30" s="26" customFormat="1" ht="11.25" customHeight="1">
      <c r="A28" s="207"/>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f>IF('3b CM'!AA29="-","-",'3b CM'!AA29)</f>
        <v>18.417499319285575</v>
      </c>
      <c r="AB28" s="117" t="str">
        <f>IF('3b CM'!AB29="-","-",'3b CM'!AB29)</f>
        <v>-</v>
      </c>
      <c r="AC28" s="117" t="str">
        <f>IF('3b CM'!AC29="-","-",'3b CM'!AC29)</f>
        <v>-</v>
      </c>
      <c r="AD28" s="25"/>
    </row>
    <row r="29" spans="1:30" s="26" customFormat="1" ht="12.6" customHeight="1">
      <c r="A29" s="207"/>
      <c r="B29" s="120" t="s">
        <v>241</v>
      </c>
      <c r="C29" s="120" t="s">
        <v>178</v>
      </c>
      <c r="D29" s="118" t="s">
        <v>128</v>
      </c>
      <c r="E29" s="119"/>
      <c r="F29" s="27"/>
      <c r="G29" s="117" t="str">
        <f>IF('3c AA'!J140="-","-",'3c AA'!J140)</f>
        <v>-</v>
      </c>
      <c r="H29" s="117" t="str">
        <f>IF('3c AA'!K140="-","-",'3c AA'!K140)</f>
        <v>-</v>
      </c>
      <c r="I29" s="117" t="str">
        <f>IF('3c AA'!L140="-","-",'3c AA'!L140)</f>
        <v>-</v>
      </c>
      <c r="J29" s="117" t="str">
        <f>IF('3c AA'!M140="-","-",'3c AA'!M140)</f>
        <v>-</v>
      </c>
      <c r="K29" s="117" t="str">
        <f>IF('3c AA'!N140="-","-",'3c AA'!N140)</f>
        <v>-</v>
      </c>
      <c r="L29" s="117" t="str">
        <f>IF('3c AA'!O140="-","-",'3c AA'!O140)</f>
        <v>-</v>
      </c>
      <c r="M29" s="117" t="str">
        <f>IF('3c AA'!P140="-","-",'3c AA'!P140)</f>
        <v>-</v>
      </c>
      <c r="N29" s="117" t="str">
        <f>IF('3c AA'!Q140="-","-",'3c AA'!Q140)</f>
        <v>-</v>
      </c>
      <c r="O29" s="27"/>
      <c r="P29" s="117" t="str">
        <f>IF('3c AA'!S140="-","-",'3c AA'!S140)</f>
        <v>-</v>
      </c>
      <c r="Q29" s="117" t="str">
        <f>IF('3c AA'!T140="-","-",'3c AA'!T140)</f>
        <v>-</v>
      </c>
      <c r="R29" s="117" t="str">
        <f>IF('3c AA'!U140="-","-",'3c AA'!U140)</f>
        <v>-</v>
      </c>
      <c r="S29" s="117" t="str">
        <f>IF('3c AA'!V140="-","-",'3c AA'!V140)</f>
        <v>-</v>
      </c>
      <c r="T29" s="117">
        <f>IF('3c AA'!W140="-","-",'3c AA'!W140)</f>
        <v>6.5144851219082414</v>
      </c>
      <c r="U29" s="117">
        <f>IF('3c AA'!X140="-","-",'3c AA'!X140)</f>
        <v>9.9756950960531068</v>
      </c>
      <c r="V29" s="117">
        <f>IF('3c AA'!Y140="-","-",'3c AA'!Y140)</f>
        <v>4.43</v>
      </c>
      <c r="W29" s="117" t="str">
        <f>IF('3c AA'!Z140="-","-",'3c AA'!Z140)</f>
        <v>-</v>
      </c>
      <c r="X29" s="27"/>
      <c r="Y29" s="117">
        <f>IF('3c AA'!AB140="-","-",'3c AA'!AB140)</f>
        <v>20.439523217664604</v>
      </c>
      <c r="Z29" s="117">
        <f>IF('3c AA'!AC140="-","-",'3c AA'!AC140)</f>
        <v>20.439523217664604</v>
      </c>
      <c r="AA29" s="117">
        <f>IF('3c AA'!AD140="-","-",'3c AA'!AD140)</f>
        <v>26.450740431256357</v>
      </c>
      <c r="AB29" s="117" t="str">
        <f>IF('3c AA'!AE140="-","-",'3c AA'!AE140)</f>
        <v>-</v>
      </c>
      <c r="AC29" s="117" t="str">
        <f>IF('3c AA'!AF140="-","-",'3c AA'!AF140)</f>
        <v>-</v>
      </c>
      <c r="AD29" s="25"/>
    </row>
    <row r="30" spans="1:30" s="26" customFormat="1" ht="12.6" customHeight="1">
      <c r="A30" s="207"/>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f>IF('3d PC'!AA30="-","-",'3d PC'!AA30)</f>
        <v>185.62461706082144</v>
      </c>
      <c r="AB30" s="117" t="str">
        <f>IF('3d PC'!AB30="-","-",'3d PC'!AB30)</f>
        <v>-</v>
      </c>
      <c r="AC30" s="117" t="str">
        <f>IF('3d PC'!AC30="-","-",'3d PC'!AC30)</f>
        <v>-</v>
      </c>
      <c r="AD30" s="25"/>
    </row>
    <row r="31" spans="1:30" s="26" customFormat="1" ht="11.25" customHeight="1">
      <c r="A31" s="207"/>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f>IF('3e NC-Elec'!AB58="-","-",'3e NC-Elec'!AB58)</f>
        <v>226.43281182825638</v>
      </c>
      <c r="AB31" s="117" t="str">
        <f>IF('3e NC-Elec'!AC58="-","-",'3e NC-Elec'!AC58)</f>
        <v>-</v>
      </c>
      <c r="AC31" s="117" t="str">
        <f>IF('3e NC-Elec'!AD58="-","-",'3e NC-Elec'!AD58)</f>
        <v>-</v>
      </c>
      <c r="AD31" s="25"/>
    </row>
    <row r="32" spans="1:30" s="26" customFormat="1" ht="11.25" customHeight="1">
      <c r="A32" s="207"/>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f>IF('3g CPIH'!W$17="-","-",'3h OC '!$E$10*('3g CPIH'!W$17/'3g CPIH'!$G$17))</f>
        <v>95.953808219178072</v>
      </c>
      <c r="AB32" s="117" t="str">
        <f>IF('3g CPIH'!X$17="-","-",'3h OC '!$E$10*('3g CPIH'!X$17/'3g CPIH'!$G$17))</f>
        <v>-</v>
      </c>
      <c r="AC32" s="117" t="str">
        <f>IF('3g CPIH'!Y$17="-","-",'3h OC '!$E$10*('3g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f>IF('3i SMNCC'!W$50="-","-",'3i SMNCC'!W$50)</f>
        <v>17.321266150037467</v>
      </c>
      <c r="AB33" s="117" t="str">
        <f>IF('3i SMNCC'!X$50="-","-",'3i SMNCC'!X$50)</f>
        <v>-</v>
      </c>
      <c r="AC33" s="117" t="str">
        <f>IF('3i SMNCC'!Y$50="-","-",'3i SMNCC'!Y$50)</f>
        <v>-</v>
      </c>
      <c r="AD33" s="25"/>
    </row>
    <row r="34" spans="1:30" s="26" customFormat="1" ht="11.4">
      <c r="A34" s="207"/>
      <c r="B34" s="120" t="s">
        <v>244</v>
      </c>
      <c r="C34" s="120" t="s">
        <v>183</v>
      </c>
      <c r="D34" s="118" t="s">
        <v>128</v>
      </c>
      <c r="E34" s="119"/>
      <c r="F34" s="27"/>
      <c r="G34" s="117">
        <f>IF('3g CPIH'!C$17="-","-",'3j PAAC PAP'!$G$16*('3g CPIH'!C$17/'3g CPIH'!$G$17))</f>
        <v>3.3460635029354204</v>
      </c>
      <c r="H34" s="117">
        <f>IF('3g CPIH'!D$17="-","-",'3j PAAC PAP'!$G$16*('3g CPIH'!D$17/'3g CPIH'!$G$17))</f>
        <v>3.3527623287671227</v>
      </c>
      <c r="I34" s="117">
        <f>IF('3g CPIH'!E$17="-","-",'3j PAAC PAP'!$G$16*('3g CPIH'!E$17/'3g CPIH'!$G$17))</f>
        <v>3.3628105675146771</v>
      </c>
      <c r="J34" s="117">
        <f>IF('3g CPIH'!F$17="-","-",'3j PAAC PAP'!$G$16*('3g CPIH'!F$17/'3g CPIH'!$G$17))</f>
        <v>3.3829070450097847</v>
      </c>
      <c r="K34" s="117">
        <f>IF('3g CPIH'!G$17="-","-",'3j PAAC PAP'!$G$16*('3g CPIH'!G$17/'3g CPIH'!$G$17))</f>
        <v>3.4230999999999998</v>
      </c>
      <c r="L34" s="117">
        <f>IF('3g CPIH'!H$17="-","-",'3j PAAC PAP'!$G$16*('3g CPIH'!H$17/'3g CPIH'!$G$17))</f>
        <v>3.4666423679060667</v>
      </c>
      <c r="M34" s="117">
        <f>IF('3g CPIH'!I$17="-","-",'3j PAAC PAP'!$G$16*('3g CPIH'!I$17/'3g CPIH'!$G$17))</f>
        <v>3.516883561643835</v>
      </c>
      <c r="N34" s="117">
        <f>IF('3g CPIH'!J$17="-","-",'3j PAAC PAP'!$G$16*('3g CPIH'!J$17/'3g CPIH'!$G$17))</f>
        <v>3.547028277886497</v>
      </c>
      <c r="O34" s="27"/>
      <c r="P34" s="117">
        <f>IF('3g CPIH'!L$17="-","-",'3j PAAC PAP'!$G$16*('3g CPIH'!L$17/'3g CPIH'!$G$17))</f>
        <v>3.547028277886497</v>
      </c>
      <c r="Q34" s="117">
        <f>IF('3g CPIH'!M$17="-","-",'3j PAAC PAP'!$G$16*('3g CPIH'!M$17/'3g CPIH'!$G$17))</f>
        <v>3.5872212328767121</v>
      </c>
      <c r="R34" s="117">
        <f>IF('3g CPIH'!N$17="-","-",'3j PAAC PAP'!$G$16*('3g CPIH'!N$17/'3g CPIH'!$G$17))</f>
        <v>3.6140165362035224</v>
      </c>
      <c r="S34" s="117">
        <f>IF('3g CPIH'!O$17="-","-",'3j PAAC PAP'!$G$16*('3g CPIH'!O$17/'3g CPIH'!$G$17))</f>
        <v>3.6341130136986299</v>
      </c>
      <c r="T34" s="117">
        <f>IF('3g CPIH'!P$17="-","-",'3j PAAC PAP'!$G$16*('3g CPIH'!P$17/'3g CPIH'!$G$17))</f>
        <v>3.6441612524461835</v>
      </c>
      <c r="U34" s="117">
        <f>IF('3g CPIH'!Q$17="-","-",'3j PAAC PAP'!$G$16*('3g CPIH'!Q$17/'3g CPIH'!$G$17))</f>
        <v>3.6642577299412915</v>
      </c>
      <c r="V34" s="117">
        <f>IF('3g CPIH'!R$17="-","-",'3j PAAC PAP'!$G$16*('3g CPIH'!R$17/'3g CPIH'!$G$17))</f>
        <v>3.7312459882583173</v>
      </c>
      <c r="W34" s="117">
        <f>IF('3g CPIH'!S$17="-","-",'3j PAAC PAP'!$G$16*('3g CPIH'!S$17/'3g CPIH'!$G$17))</f>
        <v>3.8417766144814092</v>
      </c>
      <c r="X34" s="27"/>
      <c r="Y34" s="117">
        <f>IF('3g CPIH'!U$17="-","-",'3j PAAC PAP'!$G$16*('3g CPIH'!U$17/'3g CPIH'!$G$17))</f>
        <v>4.0360425636007822</v>
      </c>
      <c r="Z34" s="117">
        <f>IF('3g CPIH'!V$17="-","-",'3j PAAC PAP'!$G$16*('3g CPIH'!V$17/'3g CPIH'!$G$17))</f>
        <v>4.0360425636007822</v>
      </c>
      <c r="AA34" s="117">
        <f>IF('3g CPIH'!W$17="-","-",'3j PAAC PAP'!$G$16*('3g CPIH'!W$17/'3g CPIH'!$G$17))</f>
        <v>4.1968143835616436</v>
      </c>
      <c r="AB34" s="117" t="str">
        <f>IF('3g CPIH'!X$17="-","-",'3j PAAC PAP'!$G$16*('3g CPIH'!X$17/'3g CPIH'!$G$17))</f>
        <v>-</v>
      </c>
      <c r="AC34" s="117" t="str">
        <f>IF('3g CPIH'!Y$17="-","-",'3j PAAC PAP'!$G$16*('3g CPIH'!Y$17/'3g CPIH'!$G$17))</f>
        <v>-</v>
      </c>
      <c r="AD34" s="25"/>
    </row>
    <row r="35" spans="1:30" s="26" customFormat="1" ht="11.4">
      <c r="A35" s="207"/>
      <c r="B35" s="120" t="s">
        <v>244</v>
      </c>
      <c r="C35" s="120" t="s">
        <v>184</v>
      </c>
      <c r="D35" s="118" t="s">
        <v>128</v>
      </c>
      <c r="E35" s="119"/>
      <c r="F35" s="27"/>
      <c r="G35" s="117">
        <f>IF(G27="-","-",SUM(G27:G33)*'3j PAAC PAP'!$G$34)</f>
        <v>2.55522275246576</v>
      </c>
      <c r="H35" s="117">
        <f>IF(H27="-","-",SUM(H27:H33)*'3j PAAC PAP'!$G$34)</f>
        <v>2.432616635495886</v>
      </c>
      <c r="I35" s="117">
        <f>IF(I27="-","-",SUM(I27:I33)*'3j PAAC PAP'!$G$34)</f>
        <v>2.5193866706462464</v>
      </c>
      <c r="J35" s="117">
        <f>IF(J27="-","-",SUM(J27:J33)*'3j PAAC PAP'!$G$34)</f>
        <v>2.4653211120856193</v>
      </c>
      <c r="K35" s="117">
        <f>IF(K27="-","-",SUM(K27:K33)*'3j PAAC PAP'!$G$34)</f>
        <v>2.7043424750388674</v>
      </c>
      <c r="L35" s="117">
        <f>IF(L27="-","-",SUM(L27:L33)*'3j PAAC PAP'!$G$34)</f>
        <v>2.6671348227939524</v>
      </c>
      <c r="M35" s="117">
        <f>IF(M27="-","-",SUM(M27:M33)*'3j PAAC PAP'!$G$34)</f>
        <v>2.9559259374170699</v>
      </c>
      <c r="N35" s="117">
        <f>IF(N27="-","-",SUM(N27:N33)*'3j PAAC PAP'!$G$34)</f>
        <v>3.1138947619485458</v>
      </c>
      <c r="O35" s="27"/>
      <c r="P35" s="117">
        <f>IF(P27="-","-",SUM(P27:P33)*'3j PAAC PAP'!$G$34)</f>
        <v>3.1138947619485458</v>
      </c>
      <c r="Q35" s="117">
        <f>IF(Q27="-","-",SUM(Q27:Q33)*'3j PAAC PAP'!$G$34)</f>
        <v>3.4693408105436214</v>
      </c>
      <c r="R35" s="117">
        <f>IF(R27="-","-",SUM(R27:R33)*'3j PAAC PAP'!$G$34)</f>
        <v>3.3353140980267399</v>
      </c>
      <c r="S35" s="117">
        <f>IF(S27="-","-",SUM(S27:S33)*'3j PAAC PAP'!$G$34)</f>
        <v>3.3284468298958636</v>
      </c>
      <c r="T35" s="117">
        <f>IF(T27="-","-",SUM(T27:T33)*'3j PAAC PAP'!$G$34)</f>
        <v>3.1992728035270064</v>
      </c>
      <c r="U35" s="117">
        <f>IF(U27="-","-",SUM(U27:U33)*'3j PAAC PAP'!$G$34)</f>
        <v>3.539067986600354</v>
      </c>
      <c r="V35" s="117">
        <f>IF(V27="-","-",SUM(V27:V33)*'3j PAAC PAP'!$G$34)</f>
        <v>3.8867042752296217</v>
      </c>
      <c r="W35" s="117">
        <f>IF(W27="-","-",SUM(W27:W33)*'3j PAAC PAP'!$G$34)</f>
        <v>5.5197141933581078</v>
      </c>
      <c r="X35" s="27"/>
      <c r="Y35" s="117">
        <f>IF(Y27="-","-",SUM(Y27:Y33)*'3j PAAC PAP'!$G$34)</f>
        <v>9.6046776962135887</v>
      </c>
      <c r="Z35" s="117">
        <f>IF(Z27="-","-",SUM(Z27:Z33)*'3j PAAC PAP'!$G$34)</f>
        <v>12.892001798134748</v>
      </c>
      <c r="AA35" s="117">
        <f>IF(AA27="-","-",SUM(AA27:AA33)*'3j PAAC PAP'!$G$34)</f>
        <v>9.8417783147332845</v>
      </c>
      <c r="AB35" s="117" t="str">
        <f>IF(AB27="-","-",SUM(AB27:AB33)*'3j PAAC PAP'!$G$34)</f>
        <v>-</v>
      </c>
      <c r="AC35" s="117" t="str">
        <f>IF(AC27="-","-",SUM(AC27:AC33)*'3j PAAC PAP'!$G$34)</f>
        <v>-</v>
      </c>
      <c r="AD35" s="25"/>
    </row>
    <row r="36" spans="1:30" s="26" customFormat="1" ht="11.4">
      <c r="A36" s="207"/>
      <c r="B36" s="120" t="s">
        <v>185</v>
      </c>
      <c r="C36" s="120" t="s">
        <v>246</v>
      </c>
      <c r="D36" s="118" t="s">
        <v>128</v>
      </c>
      <c r="E36" s="119"/>
      <c r="F36" s="27"/>
      <c r="G36" s="117">
        <f>IF(G27="-","-",SUM(G27:G35)*'3k EBIT'!$E$10)</f>
        <v>10.454779662081121</v>
      </c>
      <c r="H36" s="117">
        <f>IF(H27="-","-",SUM(H27:H35)*'3k EBIT'!$E$10)</f>
        <v>9.9563719461242481</v>
      </c>
      <c r="I36" s="117">
        <f>IF(I27="-","-",SUM(I27:I35)*'3k EBIT'!$E$10)</f>
        <v>10.309388376275122</v>
      </c>
      <c r="J36" s="117">
        <f>IF(J27="-","-",SUM(J27:J35)*'3k EBIT'!$E$10)</f>
        <v>10.08993778902148</v>
      </c>
      <c r="K36" s="117">
        <f>IF(K27="-","-",SUM(K27:K35)*'3k EBIT'!$E$10)</f>
        <v>11.062618022645683</v>
      </c>
      <c r="L36" s="117">
        <f>IF(L27="-","-",SUM(L27:L35)*'3k EBIT'!$E$10)</f>
        <v>10.912168668144997</v>
      </c>
      <c r="M36" s="117">
        <f>IF(M27="-","-",SUM(M27:M35)*'3k EBIT'!$E$10)</f>
        <v>12.087415845730465</v>
      </c>
      <c r="N36" s="117">
        <f>IF(N27="-","-",SUM(N27:N35)*'3k EBIT'!$E$10)</f>
        <v>12.730327969600053</v>
      </c>
      <c r="O36" s="27"/>
      <c r="P36" s="117">
        <f>IF(P27="-","-",SUM(P27:P35)*'3k EBIT'!$E$10)</f>
        <v>12.730327969600053</v>
      </c>
      <c r="Q36" s="117">
        <f>IF(Q27="-","-",SUM(Q27:Q35)*'3k EBIT'!$E$10)</f>
        <v>14.17641090414774</v>
      </c>
      <c r="R36" s="117">
        <f>IF(R27="-","-",SUM(R27:R35)*'3k EBIT'!$E$10)</f>
        <v>13.631954320341803</v>
      </c>
      <c r="S36" s="117">
        <f>IF(S27="-","-",SUM(S27:S35)*'3k EBIT'!$E$10)</f>
        <v>13.604420061186776</v>
      </c>
      <c r="T36" s="117">
        <f>IF(T27="-","-",SUM(T27:T35)*'3k EBIT'!$E$10)</f>
        <v>13.079370972774997</v>
      </c>
      <c r="U36" s="117">
        <f>IF(U27="-","-",SUM(U27:U35)*'3k EBIT'!$E$10)</f>
        <v>14.461425580483755</v>
      </c>
      <c r="V36" s="117">
        <f>IF(V27="-","-",SUM(V27:V35)*'3k EBIT'!$E$10)</f>
        <v>15.876271665602379</v>
      </c>
      <c r="W36" s="117">
        <f>IF(W27="-","-",SUM(W27:W35)*'3k EBIT'!$E$10)</f>
        <v>22.518510281872594</v>
      </c>
      <c r="X36" s="27"/>
      <c r="Y36" s="117">
        <f>IF(Y27="-","-",SUM(Y27:Y35)*'3k EBIT'!$E$10)</f>
        <v>39.132433674811303</v>
      </c>
      <c r="Z36" s="117">
        <f>IF(Z27="-","-",SUM(Z27:Z35)*'3k EBIT'!$E$10)</f>
        <v>52.499256183982425</v>
      </c>
      <c r="AA36" s="117">
        <f>IF(AA27="-","-",SUM(AA27:AA35)*'3k EBIT'!$E$10)</f>
        <v>40.099639204240212</v>
      </c>
      <c r="AB36" s="117" t="str">
        <f>IF(AB27="-","-",SUM(AB27:AB35)*'3k EBIT'!$E$10)</f>
        <v>-</v>
      </c>
      <c r="AC36" s="117" t="str">
        <f>IF(AC27="-","-",SUM(AC27:AC35)*'3k EBIT'!$E$10)</f>
        <v>-</v>
      </c>
      <c r="AD36" s="25"/>
    </row>
    <row r="37" spans="1:30" s="26" customFormat="1" ht="11.25" customHeight="1">
      <c r="A37" s="207"/>
      <c r="B37" s="120" t="s">
        <v>247</v>
      </c>
      <c r="C37" s="156" t="s">
        <v>248</v>
      </c>
      <c r="D37" s="118" t="s">
        <v>128</v>
      </c>
      <c r="E37" s="118"/>
      <c r="F37" s="27"/>
      <c r="G37" s="117">
        <f>IF(G27="-","-",SUM(G27:G30,G32:G36)*'3l HAP'!$E$11)</f>
        <v>6.4267320684412059</v>
      </c>
      <c r="H37" s="117">
        <f>IF(H27="-","-",SUM(H27:H30,H32:H36)*'3l HAP'!$E$11)</f>
        <v>6.0280762875576182</v>
      </c>
      <c r="I37" s="117">
        <f>IF(I27="-","-",SUM(I27:I30,I32:I36)*'3l HAP'!$E$11)</f>
        <v>6.0678939644288077</v>
      </c>
      <c r="J37" s="117">
        <f>IF(J27="-","-",SUM(J27:J30,J32:J36)*'3l HAP'!$E$11)</f>
        <v>5.9097662711438081</v>
      </c>
      <c r="K37" s="117">
        <f>IF(K27="-","-",SUM(K27:K30,K32:K36)*'3l HAP'!$E$11)</f>
        <v>6.7146383234336113</v>
      </c>
      <c r="L37" s="117">
        <f>IF(L27="-","-",SUM(L27:L30,L32:L36)*'3l HAP'!$E$11)</f>
        <v>6.5812104368835378</v>
      </c>
      <c r="M37" s="117">
        <f>IF(M27="-","-",SUM(M27:M30,M32:M36)*'3l HAP'!$E$11)</f>
        <v>7.4021746277043778</v>
      </c>
      <c r="N37" s="117">
        <f>IF(N27="-","-",SUM(N27:N30,N32:N36)*'3l HAP'!$E$11)</f>
        <v>7.9053561816505047</v>
      </c>
      <c r="O37" s="27"/>
      <c r="P37" s="117">
        <f>IF(P27="-","-",SUM(P27:P30,P32:P36)*'3l HAP'!$E$11)</f>
        <v>7.9053561816505047</v>
      </c>
      <c r="Q37" s="117">
        <f>IF(Q27="-","-",SUM(Q27:Q30,Q32:Q36)*'3l HAP'!$E$11)</f>
        <v>8.9142411310956362</v>
      </c>
      <c r="R37" s="117">
        <f>IF(R27="-","-",SUM(R27:R30,R32:R36)*'3l HAP'!$E$11)</f>
        <v>8.4822998669062422</v>
      </c>
      <c r="S37" s="117">
        <f>IF(S27="-","-",SUM(S27:S30,S32:S36)*'3l HAP'!$E$11)</f>
        <v>8.4815117178426558</v>
      </c>
      <c r="T37" s="117">
        <f>IF(T27="-","-",SUM(T27:T30,T32:T36)*'3l HAP'!$E$11)</f>
        <v>8.0312062274431728</v>
      </c>
      <c r="U37" s="117">
        <f>IF(U27="-","-",SUM(U27:U30,U32:U36)*'3l HAP'!$E$11)</f>
        <v>8.8681470867372987</v>
      </c>
      <c r="V37" s="117">
        <f>IF(V27="-","-",SUM(V27:V30,V32:V36)*'3l HAP'!$E$11)</f>
        <v>9.9715743572566833</v>
      </c>
      <c r="W37" s="117">
        <f>IF(W27="-","-",SUM(W27:W30,W32:W36)*'3l HAP'!$E$11)</f>
        <v>14.493686317143183</v>
      </c>
      <c r="X37" s="27"/>
      <c r="Y37" s="117">
        <f>IF(Y27="-","-",SUM(Y27:Y30,Y32:Y36)*'3l HAP'!$E$11)</f>
        <v>27.142655780186765</v>
      </c>
      <c r="Z37" s="117">
        <f>IF(Z27="-","-",SUM(Z27:Z30,Z32:Z36)*'3l HAP'!$E$11)</f>
        <v>37.442843544444742</v>
      </c>
      <c r="AA37" s="117">
        <f>IF(AA27="-","-",SUM(AA27:AA30,AA32:AA36)*'3l HAP'!$E$11)</f>
        <v>27.584722206584157</v>
      </c>
      <c r="AB37" s="117" t="str">
        <f>IF(AB27="-","-",SUM(AB27:AB30,AB32:AB36)*'3l HAP'!$E$11)</f>
        <v>-</v>
      </c>
      <c r="AC37" s="117" t="str">
        <f>IF(AC27="-","-",SUM(AC27:AC30,AC32:AC36)*'3l HAP'!$E$11)</f>
        <v>-</v>
      </c>
      <c r="AD37" s="25"/>
    </row>
    <row r="38" spans="1:30" s="26" customFormat="1" ht="11.25" customHeight="1">
      <c r="A38" s="207"/>
      <c r="B38" s="120" t="s">
        <v>249</v>
      </c>
      <c r="C38" s="120" t="str">
        <f>B38&amp;"_"&amp;D38</f>
        <v>Total_East Midlands</v>
      </c>
      <c r="D38" s="118" t="s">
        <v>128</v>
      </c>
      <c r="E38" s="119"/>
      <c r="F38" s="27"/>
      <c r="G38" s="117">
        <f t="shared" ref="G38:N38" si="3">IF(G27="-","-",SUM(G27:G37))</f>
        <v>556.67806594784577</v>
      </c>
      <c r="H38" s="117">
        <f t="shared" si="3"/>
        <v>530.04743595178638</v>
      </c>
      <c r="I38" s="117">
        <f t="shared" si="3"/>
        <v>548.66705806742436</v>
      </c>
      <c r="J38" s="117">
        <f t="shared" si="3"/>
        <v>536.9589042368217</v>
      </c>
      <c r="K38" s="117">
        <f t="shared" si="3"/>
        <v>588.95745164996629</v>
      </c>
      <c r="L38" s="117">
        <f t="shared" si="3"/>
        <v>580.90563995514196</v>
      </c>
      <c r="M38" s="117">
        <f t="shared" si="3"/>
        <v>643.58169320631725</v>
      </c>
      <c r="N38" s="117">
        <f t="shared" si="3"/>
        <v>677.92234098727147</v>
      </c>
      <c r="O38" s="27"/>
      <c r="P38" s="117">
        <f t="shared" ref="P38:W38" si="4">IF(P27="-","-",SUM(P27:P37))</f>
        <v>677.92234098727147</v>
      </c>
      <c r="Q38" s="117">
        <f t="shared" si="4"/>
        <v>755.04082263353644</v>
      </c>
      <c r="R38" s="117">
        <f t="shared" si="4"/>
        <v>725.9532835316204</v>
      </c>
      <c r="S38" s="117">
        <f t="shared" si="4"/>
        <v>724.5033244466656</v>
      </c>
      <c r="T38" s="117">
        <f t="shared" si="4"/>
        <v>696.41886782263646</v>
      </c>
      <c r="U38" s="117">
        <f t="shared" si="4"/>
        <v>769.99549483180976</v>
      </c>
      <c r="V38" s="117">
        <f t="shared" si="4"/>
        <v>845.56447477143308</v>
      </c>
      <c r="W38" s="117">
        <f t="shared" si="4"/>
        <v>1199.6779484511735</v>
      </c>
      <c r="X38" s="27"/>
      <c r="Y38" s="117">
        <f t="shared" ref="Y38:AC38" si="5">IF(Y27="-","-",SUM(Y27:Y37))</f>
        <v>2086.7435774151027</v>
      </c>
      <c r="Z38" s="117">
        <f t="shared" si="5"/>
        <v>2800.5604487568467</v>
      </c>
      <c r="AA38" s="117">
        <f t="shared" si="5"/>
        <v>2138.0911769953045</v>
      </c>
      <c r="AB38" s="117" t="str">
        <f t="shared" si="5"/>
        <v>-</v>
      </c>
      <c r="AC38" s="117" t="str">
        <f t="shared" si="5"/>
        <v>-</v>
      </c>
      <c r="AD38" s="25"/>
    </row>
    <row r="39" spans="1:30" s="26" customFormat="1" ht="11.25" customHeight="1">
      <c r="A39" s="207"/>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f>IF('3a DF'!AB135="-","-",'3a DF'!AB135)</f>
        <v>1520.9362884762618</v>
      </c>
      <c r="AB39" s="35" t="str">
        <f>IF('3a DF'!AC135="-","-",'3a DF'!AC135)</f>
        <v>-</v>
      </c>
      <c r="AC39" s="35" t="str">
        <f>IF('3a DF'!AD135="-","-",'3a DF'!AD135)</f>
        <v>-</v>
      </c>
      <c r="AD39" s="25"/>
    </row>
    <row r="40" spans="1:30" s="26" customFormat="1" ht="11.25" customHeight="1">
      <c r="A40" s="207"/>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f>IF('3b CM'!AA30="-","-",'3b CM'!AA30)</f>
        <v>18.973052434865732</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AA'!J141="-","-",'3c AA'!J141)</f>
        <v>-</v>
      </c>
      <c r="H41" s="35" t="str">
        <f>IF('3c AA'!K141="-","-",'3c AA'!K141)</f>
        <v>-</v>
      </c>
      <c r="I41" s="35" t="str">
        <f>IF('3c AA'!L141="-","-",'3c AA'!L141)</f>
        <v>-</v>
      </c>
      <c r="J41" s="35" t="str">
        <f>IF('3c AA'!M141="-","-",'3c AA'!M141)</f>
        <v>-</v>
      </c>
      <c r="K41" s="35" t="str">
        <f>IF('3c AA'!N141="-","-",'3c AA'!N141)</f>
        <v>-</v>
      </c>
      <c r="L41" s="35" t="str">
        <f>IF('3c AA'!O141="-","-",'3c AA'!O141)</f>
        <v>-</v>
      </c>
      <c r="M41" s="35" t="str">
        <f>IF('3c AA'!P141="-","-",'3c AA'!P141)</f>
        <v>-</v>
      </c>
      <c r="N41" s="35" t="str">
        <f>IF('3c AA'!Q141="-","-",'3c AA'!Q141)</f>
        <v>-</v>
      </c>
      <c r="O41" s="27"/>
      <c r="P41" s="35" t="str">
        <f>IF('3c AA'!S141="-","-",'3c AA'!S141)</f>
        <v>-</v>
      </c>
      <c r="Q41" s="35" t="str">
        <f>IF('3c AA'!T141="-","-",'3c AA'!T141)</f>
        <v>-</v>
      </c>
      <c r="R41" s="35" t="str">
        <f>IF('3c AA'!U141="-","-",'3c AA'!U141)</f>
        <v>-</v>
      </c>
      <c r="S41" s="35" t="str">
        <f>IF('3c AA'!V141="-","-",'3c AA'!V141)</f>
        <v>-</v>
      </c>
      <c r="T41" s="35">
        <f>IF('3c AA'!W141="-","-",'3c AA'!W141)</f>
        <v>6.6425540505401202</v>
      </c>
      <c r="U41" s="35">
        <f>IF('3c AA'!X141="-","-",'3c AA'!X141)</f>
        <v>9.9756950960531068</v>
      </c>
      <c r="V41" s="35">
        <f>IF('3c AA'!Y141="-","-",'3c AA'!Y141)</f>
        <v>4.43</v>
      </c>
      <c r="W41" s="35" t="str">
        <f>IF('3c AA'!Z141="-","-",'3c AA'!Z141)</f>
        <v>-</v>
      </c>
      <c r="X41" s="27"/>
      <c r="Y41" s="35">
        <f>IF('3c AA'!AB141="-","-",'3c AA'!AB141)</f>
        <v>21.024150948431132</v>
      </c>
      <c r="Z41" s="35">
        <f>IF('3c AA'!AC141="-","-",'3c AA'!AC141)</f>
        <v>21.024150948431132</v>
      </c>
      <c r="AA41" s="35">
        <f>IF('3c AA'!AD141="-","-",'3c AA'!AD141)</f>
        <v>27.035368162022884</v>
      </c>
      <c r="AB41" s="35" t="str">
        <f>IF('3c AA'!AE141="-","-",'3c AA'!AE141)</f>
        <v>-</v>
      </c>
      <c r="AC41" s="35" t="str">
        <f>IF('3c AA'!AF141="-","-",'3c AA'!AF141)</f>
        <v>-</v>
      </c>
      <c r="AD41" s="25"/>
    </row>
    <row r="42" spans="1:30" s="26" customFormat="1" ht="11.25" customHeight="1">
      <c r="A42" s="207"/>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f>IF('3d PC'!AA31="-","-",'3d PC'!AA31)</f>
        <v>185.63710581968712</v>
      </c>
      <c r="AB42" s="35" t="str">
        <f>IF('3d PC'!AB31="-","-",'3d PC'!AB31)</f>
        <v>-</v>
      </c>
      <c r="AC42" s="35" t="str">
        <f>IF('3d PC'!AC31="-","-",'3d PC'!AC31)</f>
        <v>-</v>
      </c>
      <c r="AD42" s="25"/>
    </row>
    <row r="43" spans="1:30" s="26" customFormat="1" ht="11.25" customHeight="1">
      <c r="A43" s="207"/>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f>IF('3e NC-Elec'!AB59="-","-",'3e NC-Elec'!AB59)</f>
        <v>224.20151045689775</v>
      </c>
      <c r="AB43" s="35" t="str">
        <f>IF('3e NC-Elec'!AC59="-","-",'3e NC-Elec'!AC59)</f>
        <v>-</v>
      </c>
      <c r="AC43" s="35" t="str">
        <f>IF('3e NC-Elec'!AD59="-","-",'3e NC-Elec'!AD59)</f>
        <v>-</v>
      </c>
      <c r="AD43" s="25"/>
    </row>
    <row r="44" spans="1:30" s="26" customFormat="1" ht="12.6" customHeight="1">
      <c r="A44" s="207"/>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f>IF('3g CPIH'!W$17="-","-",'3h OC '!$E$10*('3g CPIH'!W$17/'3g CPIH'!$G$17))</f>
        <v>95.953808219178072</v>
      </c>
      <c r="AB44" s="35" t="str">
        <f>IF('3g CPIH'!X$17="-","-",'3h OC '!$E$10*('3g CPIH'!X$17/'3g CPIH'!$G$17))</f>
        <v>-</v>
      </c>
      <c r="AC44" s="35" t="str">
        <f>IF('3g CPIH'!Y$17="-","-",'3h OC '!$E$10*('3g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f>IF('3i SMNCC'!W$50="-","-",'3i SMNCC'!W$50)</f>
        <v>17.321266150037467</v>
      </c>
      <c r="AB45" s="35" t="str">
        <f>IF('3i SMNCC'!X$50="-","-",'3i SMNCC'!X$50)</f>
        <v>-</v>
      </c>
      <c r="AC45" s="35" t="str">
        <f>IF('3i SMNCC'!Y$50="-","-",'3i SMNCC'!Y$50)</f>
        <v>-</v>
      </c>
      <c r="AD45" s="25"/>
    </row>
    <row r="46" spans="1:30" s="26" customFormat="1" ht="11.4">
      <c r="A46" s="207"/>
      <c r="B46" s="123" t="s">
        <v>244</v>
      </c>
      <c r="C46" s="123" t="s">
        <v>183</v>
      </c>
      <c r="D46" s="116" t="s">
        <v>125</v>
      </c>
      <c r="E46" s="75"/>
      <c r="F46" s="27"/>
      <c r="G46" s="35">
        <f>IF('3g CPIH'!C$17="-","-",'3j PAAC PAP'!$G$16*('3g CPIH'!C$17/'3g CPIH'!$G$17))</f>
        <v>3.3460635029354204</v>
      </c>
      <c r="H46" s="35">
        <f>IF('3g CPIH'!D$17="-","-",'3j PAAC PAP'!$G$16*('3g CPIH'!D$17/'3g CPIH'!$G$17))</f>
        <v>3.3527623287671227</v>
      </c>
      <c r="I46" s="35">
        <f>IF('3g CPIH'!E$17="-","-",'3j PAAC PAP'!$G$16*('3g CPIH'!E$17/'3g CPIH'!$G$17))</f>
        <v>3.3628105675146771</v>
      </c>
      <c r="J46" s="35">
        <f>IF('3g CPIH'!F$17="-","-",'3j PAAC PAP'!$G$16*('3g CPIH'!F$17/'3g CPIH'!$G$17))</f>
        <v>3.3829070450097847</v>
      </c>
      <c r="K46" s="35">
        <f>IF('3g CPIH'!G$17="-","-",'3j PAAC PAP'!$G$16*('3g CPIH'!G$17/'3g CPIH'!$G$17))</f>
        <v>3.4230999999999998</v>
      </c>
      <c r="L46" s="35">
        <f>IF('3g CPIH'!H$17="-","-",'3j PAAC PAP'!$G$16*('3g CPIH'!H$17/'3g CPIH'!$G$17))</f>
        <v>3.4666423679060667</v>
      </c>
      <c r="M46" s="35">
        <f>IF('3g CPIH'!I$17="-","-",'3j PAAC PAP'!$G$16*('3g CPIH'!I$17/'3g CPIH'!$G$17))</f>
        <v>3.516883561643835</v>
      </c>
      <c r="N46" s="35">
        <f>IF('3g CPIH'!J$17="-","-",'3j PAAC PAP'!$G$16*('3g CPIH'!J$17/'3g CPIH'!$G$17))</f>
        <v>3.547028277886497</v>
      </c>
      <c r="O46" s="27"/>
      <c r="P46" s="35">
        <f>IF('3g CPIH'!L$17="-","-",'3j PAAC PAP'!$G$16*('3g CPIH'!L$17/'3g CPIH'!$G$17))</f>
        <v>3.547028277886497</v>
      </c>
      <c r="Q46" s="35">
        <f>IF('3g CPIH'!M$17="-","-",'3j PAAC PAP'!$G$16*('3g CPIH'!M$17/'3g CPIH'!$G$17))</f>
        <v>3.5872212328767121</v>
      </c>
      <c r="R46" s="35">
        <f>IF('3g CPIH'!N$17="-","-",'3j PAAC PAP'!$G$16*('3g CPIH'!N$17/'3g CPIH'!$G$17))</f>
        <v>3.6140165362035224</v>
      </c>
      <c r="S46" s="35">
        <f>IF('3g CPIH'!O$17="-","-",'3j PAAC PAP'!$G$16*('3g CPIH'!O$17/'3g CPIH'!$G$17))</f>
        <v>3.6341130136986299</v>
      </c>
      <c r="T46" s="35">
        <f>IF('3g CPIH'!P$17="-","-",'3j PAAC PAP'!$G$16*('3g CPIH'!P$17/'3g CPIH'!$G$17))</f>
        <v>3.6441612524461835</v>
      </c>
      <c r="U46" s="35">
        <f>IF('3g CPIH'!Q$17="-","-",'3j PAAC PAP'!$G$16*('3g CPIH'!Q$17/'3g CPIH'!$G$17))</f>
        <v>3.6642577299412915</v>
      </c>
      <c r="V46" s="35">
        <f>IF('3g CPIH'!R$17="-","-",'3j PAAC PAP'!$G$16*('3g CPIH'!R$17/'3g CPIH'!$G$17))</f>
        <v>3.7312459882583173</v>
      </c>
      <c r="W46" s="35">
        <f>IF('3g CPIH'!S$17="-","-",'3j PAAC PAP'!$G$16*('3g CPIH'!S$17/'3g CPIH'!$G$17))</f>
        <v>3.8417766144814092</v>
      </c>
      <c r="X46" s="27"/>
      <c r="Y46" s="35">
        <f>IF('3g CPIH'!U$17="-","-",'3j PAAC PAP'!$G$16*('3g CPIH'!U$17/'3g CPIH'!$G$17))</f>
        <v>4.0360425636007822</v>
      </c>
      <c r="Z46" s="35">
        <f>IF('3g CPIH'!V$17="-","-",'3j PAAC PAP'!$G$16*('3g CPIH'!V$17/'3g CPIH'!$G$17))</f>
        <v>4.0360425636007822</v>
      </c>
      <c r="AA46" s="35">
        <f>IF('3g CPIH'!W$17="-","-",'3j PAAC PAP'!$G$16*('3g CPIH'!W$17/'3g CPIH'!$G$17))</f>
        <v>4.1968143835616436</v>
      </c>
      <c r="AB46" s="35" t="str">
        <f>IF('3g CPIH'!X$17="-","-",'3j PAAC PAP'!$G$16*('3g CPIH'!X$17/'3g CPIH'!$G$17))</f>
        <v>-</v>
      </c>
      <c r="AC46" s="35" t="str">
        <f>IF('3g CPIH'!Y$17="-","-",'3j PAAC PAP'!$G$16*('3g CPIH'!Y$17/'3g CPIH'!$G$17))</f>
        <v>-</v>
      </c>
      <c r="AD46" s="25"/>
    </row>
    <row r="47" spans="1:30" s="26" customFormat="1" ht="11.4">
      <c r="A47" s="207"/>
      <c r="B47" s="123" t="s">
        <v>244</v>
      </c>
      <c r="C47" s="123" t="s">
        <v>184</v>
      </c>
      <c r="D47" s="116" t="s">
        <v>125</v>
      </c>
      <c r="E47" s="75"/>
      <c r="F47" s="27"/>
      <c r="G47" s="35">
        <f>IF(G39="-","-",SUM(G39:G45)*'3j PAAC PAP'!$G$34)</f>
        <v>2.5622079906370554</v>
      </c>
      <c r="H47" s="35">
        <f>IF(H39="-","-",SUM(H39:H45)*'3j PAAC PAP'!$G$34)</f>
        <v>2.4385918551513868</v>
      </c>
      <c r="I47" s="35">
        <f>IF(I39="-","-",SUM(I39:I45)*'3j PAAC PAP'!$G$34)</f>
        <v>2.5088317176762089</v>
      </c>
      <c r="J47" s="35">
        <f>IF(J39="-","-",SUM(J39:J45)*'3j PAAC PAP'!$G$34)</f>
        <v>2.4542600415363309</v>
      </c>
      <c r="K47" s="35">
        <f>IF(K39="-","-",SUM(K39:K45)*'3j PAAC PAP'!$G$34)</f>
        <v>2.6489914137025434</v>
      </c>
      <c r="L47" s="35">
        <f>IF(L39="-","-",SUM(L39:L45)*'3j PAAC PAP'!$G$34)</f>
        <v>2.6114219879748228</v>
      </c>
      <c r="M47" s="35">
        <f>IF(M39="-","-",SUM(M39:M45)*'3j PAAC PAP'!$G$34)</f>
        <v>2.913932662782611</v>
      </c>
      <c r="N47" s="35">
        <f>IF(N39="-","-",SUM(N39:N45)*'3j PAAC PAP'!$G$34)</f>
        <v>3.074062761870695</v>
      </c>
      <c r="O47" s="27"/>
      <c r="P47" s="35">
        <f>IF(P39="-","-",SUM(P39:P45)*'3j PAAC PAP'!$G$34)</f>
        <v>3.074062761870695</v>
      </c>
      <c r="Q47" s="35">
        <f>IF(Q39="-","-",SUM(Q39:Q45)*'3j PAAC PAP'!$G$34)</f>
        <v>3.4659076866560903</v>
      </c>
      <c r="R47" s="35">
        <f>IF(R39="-","-",SUM(R39:R45)*'3j PAAC PAP'!$G$34)</f>
        <v>3.328717595980438</v>
      </c>
      <c r="S47" s="35">
        <f>IF(S39="-","-",SUM(S39:S45)*'3j PAAC PAP'!$G$34)</f>
        <v>3.3571387092660472</v>
      </c>
      <c r="T47" s="35">
        <f>IF(T39="-","-",SUM(T39:T45)*'3j PAAC PAP'!$G$34)</f>
        <v>3.2251419304748645</v>
      </c>
      <c r="U47" s="35">
        <f>IF(U39="-","-",SUM(U39:U45)*'3j PAAC PAP'!$G$34)</f>
        <v>3.5551071344669527</v>
      </c>
      <c r="V47" s="35">
        <f>IF(V39="-","-",SUM(V39:V45)*'3j PAAC PAP'!$G$34)</f>
        <v>3.9107759117827583</v>
      </c>
      <c r="W47" s="35">
        <f>IF(W39="-","-",SUM(W39:W45)*'3j PAAC PAP'!$G$34)</f>
        <v>5.6184771822664477</v>
      </c>
      <c r="X47" s="27"/>
      <c r="Y47" s="35">
        <f>IF(Y39="-","-",SUM(Y39:Y45)*'3j PAAC PAP'!$G$34)</f>
        <v>9.8372949293363803</v>
      </c>
      <c r="Z47" s="35">
        <f>IF(Z39="-","-",SUM(Z39:Z45)*'3j PAAC PAP'!$G$34)</f>
        <v>13.220973481790381</v>
      </c>
      <c r="AA47" s="35">
        <f>IF(AA39="-","-",SUM(AA39:AA45)*'3j PAAC PAP'!$G$34)</f>
        <v>10.003019501054897</v>
      </c>
      <c r="AB47" s="35" t="str">
        <f>IF(AB39="-","-",SUM(AB39:AB45)*'3j PAAC PAP'!$G$34)</f>
        <v>-</v>
      </c>
      <c r="AC47" s="35" t="str">
        <f>IF(AC39="-","-",SUM(AC39:AC45)*'3j PAAC PAP'!$G$34)</f>
        <v>-</v>
      </c>
      <c r="AD47" s="25"/>
    </row>
    <row r="48" spans="1:30" s="26" customFormat="1" ht="11.25" customHeight="1">
      <c r="A48" s="207"/>
      <c r="B48" s="123" t="s">
        <v>185</v>
      </c>
      <c r="C48" s="123" t="s">
        <v>246</v>
      </c>
      <c r="D48" s="121" t="s">
        <v>125</v>
      </c>
      <c r="E48" s="75"/>
      <c r="F48" s="27"/>
      <c r="G48" s="35">
        <f>IF(G39="-","-",SUM(G39:G47)*'3k EBIT'!$E$10)</f>
        <v>10.483182836190245</v>
      </c>
      <c r="H48" s="35">
        <f>IF(H39="-","-",SUM(H39:H47)*'3k EBIT'!$E$10)</f>
        <v>9.980668212057294</v>
      </c>
      <c r="I48" s="35">
        <f>IF(I39="-","-",SUM(I39:I47)*'3k EBIT'!$E$10)</f>
        <v>10.266470130745063</v>
      </c>
      <c r="J48" s="35">
        <f>IF(J39="-","-",SUM(J39:J47)*'3k EBIT'!$E$10)</f>
        <v>10.04496158277904</v>
      </c>
      <c r="K48" s="35">
        <f>IF(K39="-","-",SUM(K39:K47)*'3k EBIT'!$E$10)</f>
        <v>10.837551132482801</v>
      </c>
      <c r="L48" s="35">
        <f>IF(L39="-","-",SUM(L39:L47)*'3k EBIT'!$E$10)</f>
        <v>10.685630745074112</v>
      </c>
      <c r="M48" s="35">
        <f>IF(M39="-","-",SUM(M39:M47)*'3k EBIT'!$E$10)</f>
        <v>11.916664002828925</v>
      </c>
      <c r="N48" s="35">
        <f>IF(N39="-","-",SUM(N39:N47)*'3k EBIT'!$E$10)</f>
        <v>12.568364239003863</v>
      </c>
      <c r="O48" s="27"/>
      <c r="P48" s="35">
        <f>IF(P39="-","-",SUM(P39:P47)*'3k EBIT'!$E$10)</f>
        <v>12.568364239003863</v>
      </c>
      <c r="Q48" s="35">
        <f>IF(Q39="-","-",SUM(Q39:Q47)*'3k EBIT'!$E$10)</f>
        <v>14.162451234752867</v>
      </c>
      <c r="R48" s="35">
        <f>IF(R39="-","-",SUM(R39:R47)*'3k EBIT'!$E$10)</f>
        <v>13.605131813859167</v>
      </c>
      <c r="S48" s="35">
        <f>IF(S39="-","-",SUM(S39:S47)*'3k EBIT'!$E$10)</f>
        <v>13.721086154065071</v>
      </c>
      <c r="T48" s="35">
        <f>IF(T39="-","-",SUM(T39:T47)*'3k EBIT'!$E$10)</f>
        <v>13.184559271116845</v>
      </c>
      <c r="U48" s="35">
        <f>IF(U39="-","-",SUM(U39:U47)*'3k EBIT'!$E$10)</f>
        <v>14.526643501225395</v>
      </c>
      <c r="V48" s="35">
        <f>IF(V39="-","-",SUM(V39:V47)*'3k EBIT'!$E$10)</f>
        <v>15.974151060312202</v>
      </c>
      <c r="W48" s="35">
        <f>IF(W39="-","-",SUM(W39:W47)*'3k EBIT'!$E$10)</f>
        <v>22.920097500620354</v>
      </c>
      <c r="X48" s="27"/>
      <c r="Y48" s="35">
        <f>IF(Y39="-","-",SUM(Y39:Y47)*'3k EBIT'!$E$10)</f>
        <v>40.078295163159737</v>
      </c>
      <c r="Z48" s="35">
        <f>IF(Z39="-","-",SUM(Z39:Z47)*'3k EBIT'!$E$10)</f>
        <v>53.836911361760045</v>
      </c>
      <c r="AA48" s="35">
        <f>IF(AA39="-","-",SUM(AA39:AA47)*'3k EBIT'!$E$10)</f>
        <v>40.755273468433884</v>
      </c>
      <c r="AB48" s="35" t="str">
        <f>IF(AB39="-","-",SUM(AB39:AB47)*'3k EBIT'!$E$10)</f>
        <v>-</v>
      </c>
      <c r="AC48" s="35" t="str">
        <f>IF(AC39="-","-",SUM(AC39:AC47)*'3k EBIT'!$E$10)</f>
        <v>-</v>
      </c>
      <c r="AD48" s="25"/>
    </row>
    <row r="49" spans="1:30" s="26" customFormat="1" ht="11.25" customHeight="1">
      <c r="A49" s="207"/>
      <c r="B49" s="123" t="s">
        <v>247</v>
      </c>
      <c r="C49" s="158" t="s">
        <v>248</v>
      </c>
      <c r="D49" s="121" t="s">
        <v>125</v>
      </c>
      <c r="E49" s="116"/>
      <c r="F49" s="27"/>
      <c r="G49" s="35">
        <f>IF(G39="-","-",SUM(G39:G42,G44:G48)*'3l HAP'!$E$11)</f>
        <v>6.4596226834128228</v>
      </c>
      <c r="H49" s="35">
        <f>IF(H39="-","-",SUM(H39:H42,H44:H48)*'3l HAP'!$E$11)</f>
        <v>6.0576761575139493</v>
      </c>
      <c r="I49" s="35">
        <f>IF(I39="-","-",SUM(I39:I42,I44:I48)*'3l HAP'!$E$11)</f>
        <v>6.0938828765819348</v>
      </c>
      <c r="J49" s="35">
        <f>IF(J39="-","-",SUM(J39:J42,J44:J48)*'3l HAP'!$E$11)</f>
        <v>5.9342641688543774</v>
      </c>
      <c r="K49" s="35">
        <f>IF(K39="-","-",SUM(K39:K42,K44:K48)*'3l HAP'!$E$11)</f>
        <v>6.7421078062497664</v>
      </c>
      <c r="L49" s="35">
        <f>IF(L39="-","-",SUM(L39:L42,L44:L48)*'3l HAP'!$E$11)</f>
        <v>6.6073952634490238</v>
      </c>
      <c r="M49" s="35">
        <f>IF(M39="-","-",SUM(M39:M42,M44:M48)*'3l HAP'!$E$11)</f>
        <v>7.478592361804882</v>
      </c>
      <c r="N49" s="35">
        <f>IF(N39="-","-",SUM(N39:N42,N44:N48)*'3l HAP'!$E$11)</f>
        <v>7.9886985436764837</v>
      </c>
      <c r="O49" s="27"/>
      <c r="P49" s="35">
        <f>IF(P39="-","-",SUM(P39:P42,P44:P48)*'3l HAP'!$E$11)</f>
        <v>7.9886985436764837</v>
      </c>
      <c r="Q49" s="35">
        <f>IF(Q39="-","-",SUM(Q39:Q42,Q44:Q48)*'3l HAP'!$E$11)</f>
        <v>9.0317323435704076</v>
      </c>
      <c r="R49" s="35">
        <f>IF(R39="-","-",SUM(R39:R42,R44:R48)*'3l HAP'!$E$11)</f>
        <v>8.5886357927020693</v>
      </c>
      <c r="S49" s="35">
        <f>IF(S39="-","-",SUM(S39:S42,S44:S48)*'3l HAP'!$E$11)</f>
        <v>8.589027187091272</v>
      </c>
      <c r="T49" s="35">
        <f>IF(T39="-","-",SUM(T39:T42,T44:T48)*'3l HAP'!$E$11)</f>
        <v>8.127977725735871</v>
      </c>
      <c r="U49" s="35">
        <f>IF(U39="-","-",SUM(U39:U42,U44:U48)*'3l HAP'!$E$11)</f>
        <v>8.9882818850257138</v>
      </c>
      <c r="V49" s="35">
        <f>IF(V39="-","-",SUM(V39:V42,V44:V48)*'3l HAP'!$E$11)</f>
        <v>10.121166331385725</v>
      </c>
      <c r="W49" s="35">
        <f>IF(W39="-","-",SUM(W39:W42,W44:W48)*'3l HAP'!$E$11)</f>
        <v>14.791350878011338</v>
      </c>
      <c r="X49" s="27"/>
      <c r="Y49" s="35">
        <f>IF(Y39="-","-",SUM(Y39:Y42,Y44:Y48)*'3l HAP'!$E$11)</f>
        <v>27.813925478848969</v>
      </c>
      <c r="Z49" s="35">
        <f>IF(Z39="-","-",SUM(Z39:Z42,Z44:Z48)*'3l HAP'!$E$11)</f>
        <v>38.416021087189044</v>
      </c>
      <c r="AA49" s="35">
        <f>IF(AA39="-","-",SUM(AA39:AA42,AA44:AA48)*'3l HAP'!$E$11)</f>
        <v>28.122608442441724</v>
      </c>
      <c r="AB49" s="35" t="str">
        <f>IF(AB39="-","-",SUM(AB39:AB42,AB44:AB48)*'3l HAP'!$E$11)</f>
        <v>-</v>
      </c>
      <c r="AC49" s="35" t="str">
        <f>IF(AC39="-","-",SUM(AC39:AC42,AC44:AC48)*'3l HAP'!$E$11)</f>
        <v>-</v>
      </c>
      <c r="AD49" s="25"/>
    </row>
    <row r="50" spans="1:30" s="26" customFormat="1" ht="11.25" customHeight="1">
      <c r="A50" s="207"/>
      <c r="B50" s="123" t="s">
        <v>249</v>
      </c>
      <c r="C50" s="123" t="str">
        <f>B50&amp;"_"&amp;D50</f>
        <v>Total_London</v>
      </c>
      <c r="D50" s="121" t="s">
        <v>125</v>
      </c>
      <c r="E50" s="75"/>
      <c r="F50" s="27"/>
      <c r="G50" s="35">
        <f t="shared" ref="G50:N50" si="6">IF(G39="-","-",SUM(G39:G49))</f>
        <v>558.20585984582397</v>
      </c>
      <c r="H50" s="35">
        <f t="shared" si="6"/>
        <v>531.35578613213283</v>
      </c>
      <c r="I50" s="35">
        <f t="shared" si="6"/>
        <v>546.43419288470534</v>
      </c>
      <c r="J50" s="35">
        <f t="shared" si="6"/>
        <v>534.61623436269497</v>
      </c>
      <c r="K50" s="35">
        <f t="shared" si="6"/>
        <v>577.13930022760087</v>
      </c>
      <c r="L50" s="35">
        <f t="shared" si="6"/>
        <v>569.00878112387386</v>
      </c>
      <c r="M50" s="35">
        <f t="shared" si="6"/>
        <v>634.67117555241396</v>
      </c>
      <c r="N50" s="35">
        <f t="shared" si="6"/>
        <v>669.48127999684095</v>
      </c>
      <c r="O50" s="27"/>
      <c r="P50" s="35">
        <f t="shared" ref="P50:W50" si="7">IF(P39="-","-",SUM(P39:P49))</f>
        <v>669.48127999684095</v>
      </c>
      <c r="Q50" s="35">
        <f t="shared" si="7"/>
        <v>754.42359470765348</v>
      </c>
      <c r="R50" s="35">
        <f t="shared" si="7"/>
        <v>724.6479091730198</v>
      </c>
      <c r="S50" s="35">
        <f t="shared" si="7"/>
        <v>730.75115805744463</v>
      </c>
      <c r="T50" s="35">
        <f t="shared" si="7"/>
        <v>702.05186326269563</v>
      </c>
      <c r="U50" s="35">
        <f t="shared" si="7"/>
        <v>773.54815035658339</v>
      </c>
      <c r="V50" s="35">
        <f t="shared" si="7"/>
        <v>850.86561170769357</v>
      </c>
      <c r="W50" s="35">
        <f t="shared" si="7"/>
        <v>1221.1117736894721</v>
      </c>
      <c r="X50" s="27"/>
      <c r="Y50" s="35">
        <f t="shared" ref="Y50:AC50" si="8">IF(Y39="-","-",SUM(Y39:Y49))</f>
        <v>2137.1970101483971</v>
      </c>
      <c r="Z50" s="35">
        <f t="shared" si="8"/>
        <v>2871.9365013130573</v>
      </c>
      <c r="AA50" s="35">
        <f t="shared" si="8"/>
        <v>2173.1361155144427</v>
      </c>
      <c r="AB50" s="35" t="str">
        <f t="shared" si="8"/>
        <v>-</v>
      </c>
      <c r="AC50" s="35" t="str">
        <f t="shared" si="8"/>
        <v>-</v>
      </c>
      <c r="AD50" s="25"/>
    </row>
    <row r="51" spans="1:30" s="26" customFormat="1" ht="11.25" customHeight="1">
      <c r="A51" s="207"/>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f>IF('3a DF'!AB136="-","-",'3a DF'!AB136)</f>
        <v>1529.3461555509068</v>
      </c>
      <c r="AB51" s="117" t="str">
        <f>IF('3a DF'!AC136="-","-",'3a DF'!AC136)</f>
        <v>-</v>
      </c>
      <c r="AC51" s="117" t="str">
        <f>IF('3a DF'!AD136="-","-",'3a DF'!AD136)</f>
        <v>-</v>
      </c>
      <c r="AD51" s="25"/>
    </row>
    <row r="52" spans="1:30" s="26" customFormat="1" ht="11.25" customHeight="1">
      <c r="A52" s="207"/>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f>IF('3b CM'!AA31="-","-",'3b CM'!AA31)</f>
        <v>19.348920743832995</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AA'!J142="-","-",'3c AA'!J142)</f>
        <v>-</v>
      </c>
      <c r="H53" s="117" t="str">
        <f>IF('3c AA'!K142="-","-",'3c AA'!K142)</f>
        <v>-</v>
      </c>
      <c r="I53" s="117" t="str">
        <f>IF('3c AA'!L142="-","-",'3c AA'!L142)</f>
        <v>-</v>
      </c>
      <c r="J53" s="117" t="str">
        <f>IF('3c AA'!M142="-","-",'3c AA'!M142)</f>
        <v>-</v>
      </c>
      <c r="K53" s="117" t="str">
        <f>IF('3c AA'!N142="-","-",'3c AA'!N142)</f>
        <v>-</v>
      </c>
      <c r="L53" s="117" t="str">
        <f>IF('3c AA'!O142="-","-",'3c AA'!O142)</f>
        <v>-</v>
      </c>
      <c r="M53" s="117" t="str">
        <f>IF('3c AA'!P142="-","-",'3c AA'!P142)</f>
        <v>-</v>
      </c>
      <c r="N53" s="117" t="str">
        <f>IF('3c AA'!Q142="-","-",'3c AA'!Q142)</f>
        <v>-</v>
      </c>
      <c r="O53" s="27"/>
      <c r="P53" s="117" t="str">
        <f>IF('3c AA'!S142="-","-",'3c AA'!S142)</f>
        <v>-</v>
      </c>
      <c r="Q53" s="117" t="str">
        <f>IF('3c AA'!T142="-","-",'3c AA'!T142)</f>
        <v>-</v>
      </c>
      <c r="R53" s="117" t="str">
        <f>IF('3c AA'!U142="-","-",'3c AA'!U142)</f>
        <v>-</v>
      </c>
      <c r="S53" s="117" t="str">
        <f>IF('3c AA'!V142="-","-",'3c AA'!V142)</f>
        <v>-</v>
      </c>
      <c r="T53" s="117">
        <f>IF('3c AA'!W142="-","-",'3c AA'!W142)</f>
        <v>6.6841469186482252</v>
      </c>
      <c r="U53" s="117">
        <f>IF('3c AA'!X142="-","-",'3c AA'!X142)</f>
        <v>9.9756950960531068</v>
      </c>
      <c r="V53" s="117">
        <f>IF('3c AA'!Y142="-","-",'3c AA'!Y142)</f>
        <v>4.43</v>
      </c>
      <c r="W53" s="117" t="str">
        <f>IF('3c AA'!Z142="-","-",'3c AA'!Z142)</f>
        <v>-</v>
      </c>
      <c r="X53" s="27"/>
      <c r="Y53" s="117">
        <f>IF('3c AA'!AB142="-","-",'3c AA'!AB142)</f>
        <v>21.237987179006147</v>
      </c>
      <c r="Z53" s="117">
        <f>IF('3c AA'!AC142="-","-",'3c AA'!AC142)</f>
        <v>21.237987179006147</v>
      </c>
      <c r="AA53" s="117">
        <f>IF('3c AA'!AD142="-","-",'3c AA'!AD142)</f>
        <v>27.2492043925979</v>
      </c>
      <c r="AB53" s="117" t="str">
        <f>IF('3c AA'!AE142="-","-",'3c AA'!AE142)</f>
        <v>-</v>
      </c>
      <c r="AC53" s="117" t="str">
        <f>IF('3c AA'!AF142="-","-",'3c AA'!AF142)</f>
        <v>-</v>
      </c>
      <c r="AD53" s="25"/>
    </row>
    <row r="54" spans="1:30" s="26" customFormat="1" ht="11.25" customHeight="1">
      <c r="A54" s="207"/>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f>IF('3d PC'!AA32="-","-",'3d PC'!AA32)</f>
        <v>185.6892977908378</v>
      </c>
      <c r="AB54" s="117" t="str">
        <f>IF('3d PC'!AB32="-","-",'3d PC'!AB32)</f>
        <v>-</v>
      </c>
      <c r="AC54" s="117" t="str">
        <f>IF('3d PC'!AC32="-","-",'3d PC'!AC32)</f>
        <v>-</v>
      </c>
      <c r="AD54" s="25"/>
    </row>
    <row r="55" spans="1:30" s="26" customFormat="1" ht="11.25" customHeight="1">
      <c r="A55" s="207"/>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f>IF('3e NC-Elec'!AB60="-","-",'3e NC-Elec'!AB60)</f>
        <v>298.95191429747001</v>
      </c>
      <c r="AB55" s="117" t="str">
        <f>IF('3e NC-Elec'!AC60="-","-",'3e NC-Elec'!AC60)</f>
        <v>-</v>
      </c>
      <c r="AC55" s="117" t="str">
        <f>IF('3e NC-Elec'!AD60="-","-",'3e NC-Elec'!AD60)</f>
        <v>-</v>
      </c>
      <c r="AD55" s="25"/>
    </row>
    <row r="56" spans="1:30" s="26" customFormat="1" ht="11.4">
      <c r="A56" s="207"/>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f>IF('3g CPIH'!W$17="-","-",'3h OC '!$E$10*('3g CPIH'!W$17/'3g CPIH'!$G$17))</f>
        <v>95.953808219178072</v>
      </c>
      <c r="AB56" s="117" t="str">
        <f>IF('3g CPIH'!X$17="-","-",'3h OC '!$E$10*('3g CPIH'!X$17/'3g CPIH'!$G$17))</f>
        <v>-</v>
      </c>
      <c r="AC56" s="117" t="str">
        <f>IF('3g CPIH'!Y$17="-","-",'3h OC '!$E$10*('3g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f>IF('3i SMNCC'!W$50="-","-",'3i SMNCC'!W$50)</f>
        <v>17.321266150037467</v>
      </c>
      <c r="AB57" s="117" t="str">
        <f>IF('3i SMNCC'!X$50="-","-",'3i SMNCC'!X$50)</f>
        <v>-</v>
      </c>
      <c r="AC57" s="117" t="str">
        <f>IF('3i SMNCC'!Y$50="-","-",'3i SMNCC'!Y$50)</f>
        <v>-</v>
      </c>
      <c r="AD57" s="25"/>
    </row>
    <row r="58" spans="1:30" s="26" customFormat="1" ht="12.6" customHeight="1">
      <c r="A58" s="207"/>
      <c r="B58" s="120" t="s">
        <v>244</v>
      </c>
      <c r="C58" s="120" t="s">
        <v>183</v>
      </c>
      <c r="D58" s="122" t="s">
        <v>124</v>
      </c>
      <c r="E58" s="119"/>
      <c r="F58" s="27"/>
      <c r="G58" s="117">
        <f>IF('3g CPIH'!C$17="-","-",'3j PAAC PAP'!$G$16*('3g CPIH'!C$17/'3g CPIH'!$G$17))</f>
        <v>3.3460635029354204</v>
      </c>
      <c r="H58" s="117">
        <f>IF('3g CPIH'!D$17="-","-",'3j PAAC PAP'!$G$16*('3g CPIH'!D$17/'3g CPIH'!$G$17))</f>
        <v>3.3527623287671227</v>
      </c>
      <c r="I58" s="117">
        <f>IF('3g CPIH'!E$17="-","-",'3j PAAC PAP'!$G$16*('3g CPIH'!E$17/'3g CPIH'!$G$17))</f>
        <v>3.3628105675146771</v>
      </c>
      <c r="J58" s="117">
        <f>IF('3g CPIH'!F$17="-","-",'3j PAAC PAP'!$G$16*('3g CPIH'!F$17/'3g CPIH'!$G$17))</f>
        <v>3.3829070450097847</v>
      </c>
      <c r="K58" s="117">
        <f>IF('3g CPIH'!G$17="-","-",'3j PAAC PAP'!$G$16*('3g CPIH'!G$17/'3g CPIH'!$G$17))</f>
        <v>3.4230999999999998</v>
      </c>
      <c r="L58" s="117">
        <f>IF('3g CPIH'!H$17="-","-",'3j PAAC PAP'!$G$16*('3g CPIH'!H$17/'3g CPIH'!$G$17))</f>
        <v>3.4666423679060667</v>
      </c>
      <c r="M58" s="117">
        <f>IF('3g CPIH'!I$17="-","-",'3j PAAC PAP'!$G$16*('3g CPIH'!I$17/'3g CPIH'!$G$17))</f>
        <v>3.516883561643835</v>
      </c>
      <c r="N58" s="117">
        <f>IF('3g CPIH'!J$17="-","-",'3j PAAC PAP'!$G$16*('3g CPIH'!J$17/'3g CPIH'!$G$17))</f>
        <v>3.547028277886497</v>
      </c>
      <c r="O58" s="27"/>
      <c r="P58" s="117">
        <f>IF('3g CPIH'!L$17="-","-",'3j PAAC PAP'!$G$16*('3g CPIH'!L$17/'3g CPIH'!$G$17))</f>
        <v>3.547028277886497</v>
      </c>
      <c r="Q58" s="117">
        <f>IF('3g CPIH'!M$17="-","-",'3j PAAC PAP'!$G$16*('3g CPIH'!M$17/'3g CPIH'!$G$17))</f>
        <v>3.5872212328767121</v>
      </c>
      <c r="R58" s="117">
        <f>IF('3g CPIH'!N$17="-","-",'3j PAAC PAP'!$G$16*('3g CPIH'!N$17/'3g CPIH'!$G$17))</f>
        <v>3.6140165362035224</v>
      </c>
      <c r="S58" s="117">
        <f>IF('3g CPIH'!O$17="-","-",'3j PAAC PAP'!$G$16*('3g CPIH'!O$17/'3g CPIH'!$G$17))</f>
        <v>3.6341130136986299</v>
      </c>
      <c r="T58" s="117">
        <f>IF('3g CPIH'!P$17="-","-",'3j PAAC PAP'!$G$16*('3g CPIH'!P$17/'3g CPIH'!$G$17))</f>
        <v>3.6441612524461835</v>
      </c>
      <c r="U58" s="117">
        <f>IF('3g CPIH'!Q$17="-","-",'3j PAAC PAP'!$G$16*('3g CPIH'!Q$17/'3g CPIH'!$G$17))</f>
        <v>3.6642577299412915</v>
      </c>
      <c r="V58" s="117">
        <f>IF('3g CPIH'!R$17="-","-",'3j PAAC PAP'!$G$16*('3g CPIH'!R$17/'3g CPIH'!$G$17))</f>
        <v>3.7312459882583173</v>
      </c>
      <c r="W58" s="117">
        <f>IF('3g CPIH'!S$17="-","-",'3j PAAC PAP'!$G$16*('3g CPIH'!S$17/'3g CPIH'!$G$17))</f>
        <v>3.8417766144814092</v>
      </c>
      <c r="X58" s="27"/>
      <c r="Y58" s="117">
        <f>IF('3g CPIH'!U$17="-","-",'3j PAAC PAP'!$G$16*('3g CPIH'!U$17/'3g CPIH'!$G$17))</f>
        <v>4.0360425636007822</v>
      </c>
      <c r="Z58" s="117">
        <f>IF('3g CPIH'!V$17="-","-",'3j PAAC PAP'!$G$16*('3g CPIH'!V$17/'3g CPIH'!$G$17))</f>
        <v>4.0360425636007822</v>
      </c>
      <c r="AA58" s="117">
        <f>IF('3g CPIH'!W$17="-","-",'3j PAAC PAP'!$G$16*('3g CPIH'!W$17/'3g CPIH'!$G$17))</f>
        <v>4.1968143835616436</v>
      </c>
      <c r="AB58" s="117" t="str">
        <f>IF('3g CPIH'!X$17="-","-",'3j PAAC PAP'!$G$16*('3g CPIH'!X$17/'3g CPIH'!$G$17))</f>
        <v>-</v>
      </c>
      <c r="AC58" s="117" t="str">
        <f>IF('3g CPIH'!Y$17="-","-",'3j PAAC PAP'!$G$16*('3g CPIH'!Y$17/'3g CPIH'!$G$17))</f>
        <v>-</v>
      </c>
      <c r="AD58" s="25"/>
    </row>
    <row r="59" spans="1:30" s="26" customFormat="1" ht="11.4">
      <c r="A59" s="207"/>
      <c r="B59" s="120" t="s">
        <v>244</v>
      </c>
      <c r="C59" s="120" t="s">
        <v>184</v>
      </c>
      <c r="D59" s="122" t="s">
        <v>124</v>
      </c>
      <c r="E59" s="119"/>
      <c r="F59" s="27"/>
      <c r="G59" s="117">
        <f>IF(G51="-","-",SUM(G51:G57)*'3j PAAC PAP'!$G$34)</f>
        <v>2.8299863783573276</v>
      </c>
      <c r="H59" s="117">
        <f>IF(H51="-","-",SUM(H51:H57)*'3j PAAC PAP'!$G$34)</f>
        <v>2.7049442200407801</v>
      </c>
      <c r="I59" s="117">
        <f>IF(I51="-","-",SUM(I51:I57)*'3j PAAC PAP'!$G$34)</f>
        <v>2.6829510661575195</v>
      </c>
      <c r="J59" s="117">
        <f>IF(J51="-","-",SUM(J51:J57)*'3j PAAC PAP'!$G$34)</f>
        <v>2.6277040187211105</v>
      </c>
      <c r="K59" s="117">
        <f>IF(K51="-","-",SUM(K51:K57)*'3j PAAC PAP'!$G$34)</f>
        <v>2.912051577444438</v>
      </c>
      <c r="L59" s="117">
        <f>IF(L51="-","-",SUM(L51:L57)*'3j PAAC PAP'!$G$34)</f>
        <v>2.8739672623783989</v>
      </c>
      <c r="M59" s="117">
        <f>IF(M51="-","-",SUM(M51:M57)*'3j PAAC PAP'!$G$34)</f>
        <v>3.1527985952161197</v>
      </c>
      <c r="N59" s="117">
        <f>IF(N51="-","-",SUM(N51:N57)*'3j PAAC PAP'!$G$34)</f>
        <v>3.3136000206413412</v>
      </c>
      <c r="O59" s="27"/>
      <c r="P59" s="117">
        <f>IF(P51="-","-",SUM(P51:P57)*'3j PAAC PAP'!$G$34)</f>
        <v>3.3136000206413412</v>
      </c>
      <c r="Q59" s="117">
        <f>IF(Q51="-","-",SUM(Q51:Q57)*'3j PAAC PAP'!$G$34)</f>
        <v>3.7410304079939487</v>
      </c>
      <c r="R59" s="117">
        <f>IF(R51="-","-",SUM(R51:R57)*'3j PAAC PAP'!$G$34)</f>
        <v>3.6027467875654735</v>
      </c>
      <c r="S59" s="117">
        <f>IF(S51="-","-",SUM(S51:S57)*'3j PAAC PAP'!$G$34)</f>
        <v>3.6372668924402216</v>
      </c>
      <c r="T59" s="117">
        <f>IF(T51="-","-",SUM(T51:T57)*'3j PAAC PAP'!$G$34)</f>
        <v>3.5040652383623416</v>
      </c>
      <c r="U59" s="117">
        <f>IF(U51="-","-",SUM(U51:U57)*'3j PAAC PAP'!$G$34)</f>
        <v>3.8004109565685953</v>
      </c>
      <c r="V59" s="117">
        <f>IF(V51="-","-",SUM(V51:V57)*'3j PAAC PAP'!$G$34)</f>
        <v>4.158678453003116</v>
      </c>
      <c r="W59" s="117">
        <f>IF(W51="-","-",SUM(W51:W57)*'3j PAAC PAP'!$G$34)</f>
        <v>5.865036377183956</v>
      </c>
      <c r="X59" s="27"/>
      <c r="Y59" s="117">
        <f>IF(Y51="-","-",SUM(Y51:Y57)*'3j PAAC PAP'!$G$34)</f>
        <v>10.116465717400063</v>
      </c>
      <c r="Z59" s="117">
        <f>IF(Z51="-","-",SUM(Z51:Z57)*'3j PAAC PAP'!$G$34)</f>
        <v>13.535564922546879</v>
      </c>
      <c r="AA59" s="117">
        <f>IF(AA51="-","-",SUM(AA51:AA57)*'3j PAAC PAP'!$G$34)</f>
        <v>10.404096674355305</v>
      </c>
      <c r="AB59" s="117" t="str">
        <f>IF(AB51="-","-",SUM(AB51:AB57)*'3j PAAC PAP'!$G$34)</f>
        <v>-</v>
      </c>
      <c r="AC59" s="117" t="str">
        <f>IF(AC51="-","-",SUM(AC51:AC57)*'3j PAAC PAP'!$G$34)</f>
        <v>-</v>
      </c>
      <c r="AD59" s="25"/>
    </row>
    <row r="60" spans="1:30" s="26" customFormat="1" ht="11.25" customHeight="1">
      <c r="A60" s="207"/>
      <c r="B60" s="120" t="s">
        <v>185</v>
      </c>
      <c r="C60" s="120" t="s">
        <v>246</v>
      </c>
      <c r="D60" s="122" t="s">
        <v>124</v>
      </c>
      <c r="E60" s="119"/>
      <c r="F60" s="27"/>
      <c r="G60" s="117">
        <f>IF(G51="-","-",SUM(G51:G59)*'3k EBIT'!$E$10)</f>
        <v>11.572015597875369</v>
      </c>
      <c r="H60" s="117">
        <f>IF(H51="-","-",SUM(H51:H59)*'3k EBIT'!$E$10)</f>
        <v>11.063702520811283</v>
      </c>
      <c r="I60" s="117">
        <f>IF(I51="-","-",SUM(I51:I59)*'3k EBIT'!$E$10)</f>
        <v>10.974469206711442</v>
      </c>
      <c r="J60" s="117">
        <f>IF(J51="-","-",SUM(J51:J59)*'3k EBIT'!$E$10)</f>
        <v>10.750214483446417</v>
      </c>
      <c r="K60" s="117">
        <f>IF(K51="-","-",SUM(K51:K59)*'3k EBIT'!$E$10)</f>
        <v>11.907198787825465</v>
      </c>
      <c r="L60" s="117">
        <f>IF(L51="-","-",SUM(L51:L59)*'3k EBIT'!$E$10)</f>
        <v>11.753184772230513</v>
      </c>
      <c r="M60" s="117">
        <f>IF(M51="-","-",SUM(M51:M59)*'3k EBIT'!$E$10)</f>
        <v>12.887933772201652</v>
      </c>
      <c r="N60" s="117">
        <f>IF(N51="-","-",SUM(N51:N59)*'3k EBIT'!$E$10)</f>
        <v>13.542363736178302</v>
      </c>
      <c r="O60" s="27"/>
      <c r="P60" s="117">
        <f>IF(P51="-","-",SUM(P51:P59)*'3k EBIT'!$E$10)</f>
        <v>13.542363736178302</v>
      </c>
      <c r="Q60" s="117">
        <f>IF(Q51="-","-",SUM(Q51:Q59)*'3k EBIT'!$E$10)</f>
        <v>15.281147314100231</v>
      </c>
      <c r="R60" s="117">
        <f>IF(R51="-","-",SUM(R51:R59)*'3k EBIT'!$E$10)</f>
        <v>14.719381414045582</v>
      </c>
      <c r="S60" s="117">
        <f>IF(S51="-","-",SUM(S51:S59)*'3k EBIT'!$E$10)</f>
        <v>14.860135298053484</v>
      </c>
      <c r="T60" s="117">
        <f>IF(T51="-","-",SUM(T51:T59)*'3k EBIT'!$E$10)</f>
        <v>14.318709185943899</v>
      </c>
      <c r="U60" s="117">
        <f>IF(U51="-","-",SUM(U51:U59)*'3k EBIT'!$E$10)</f>
        <v>15.524090832000503</v>
      </c>
      <c r="V60" s="117">
        <f>IF(V51="-","-",SUM(V51:V59)*'3k EBIT'!$E$10)</f>
        <v>16.982165227862168</v>
      </c>
      <c r="W60" s="117">
        <f>IF(W51="-","-",SUM(W51:W59)*'3k EBIT'!$E$10)</f>
        <v>23.922649392154387</v>
      </c>
      <c r="X60" s="27"/>
      <c r="Y60" s="117">
        <f>IF(Y51="-","-",SUM(Y51:Y59)*'3k EBIT'!$E$10)</f>
        <v>41.213451374745887</v>
      </c>
      <c r="Z60" s="117">
        <f>IF(Z51="-","-",SUM(Z51:Z59)*'3k EBIT'!$E$10)</f>
        <v>55.116094010358346</v>
      </c>
      <c r="AA60" s="117">
        <f>IF(AA51="-","-",SUM(AA51:AA59)*'3k EBIT'!$E$10)</f>
        <v>42.386121909831402</v>
      </c>
      <c r="AB60" s="117" t="str">
        <f>IF(AB51="-","-",SUM(AB51:AB59)*'3k EBIT'!$E$10)</f>
        <v>-</v>
      </c>
      <c r="AC60" s="117" t="str">
        <f>IF(AC51="-","-",SUM(AC51:AC59)*'3k EBIT'!$E$10)</f>
        <v>-</v>
      </c>
      <c r="AD60" s="25"/>
    </row>
    <row r="61" spans="1:30" s="26" customFormat="1" ht="11.25" customHeight="1">
      <c r="A61" s="207"/>
      <c r="B61" s="120" t="s">
        <v>247</v>
      </c>
      <c r="C61" s="156" t="s">
        <v>248</v>
      </c>
      <c r="D61" s="122" t="s">
        <v>124</v>
      </c>
      <c r="E61" s="118"/>
      <c r="F61" s="27"/>
      <c r="G61" s="117">
        <f>IF(G51="-","-",SUM(G51:G54,G56:G60)*'3l HAP'!$E$11)</f>
        <v>6.5230405009890173</v>
      </c>
      <c r="H61" s="117">
        <f>IF(H51="-","-",SUM(H51:H54,H56:H60)*'3l HAP'!$E$11)</f>
        <v>6.1164567986801552</v>
      </c>
      <c r="I61" s="117">
        <f>IF(I51="-","-",SUM(I51:I54,I56:I60)*'3l HAP'!$E$11)</f>
        <v>6.1427463578782548</v>
      </c>
      <c r="J61" s="117">
        <f>IF(J51="-","-",SUM(J51:J54,J56:J60)*'3l HAP'!$E$11)</f>
        <v>5.9811386263419424</v>
      </c>
      <c r="K61" s="117">
        <f>IF(K51="-","-",SUM(K51:K54,K56:K60)*'3l HAP'!$E$11)</f>
        <v>6.8039286027725439</v>
      </c>
      <c r="L61" s="117">
        <f>IF(L51="-","-",SUM(L51:L54,L56:L60)*'3l HAP'!$E$11)</f>
        <v>6.6674001402678451</v>
      </c>
      <c r="M61" s="117">
        <f>IF(M51="-","-",SUM(M51:M54,M56:M60)*'3l HAP'!$E$11)</f>
        <v>7.5228534834010246</v>
      </c>
      <c r="N61" s="117">
        <f>IF(N51="-","-",SUM(N51:N54,N56:N60)*'3l HAP'!$E$11)</f>
        <v>8.0351127262945798</v>
      </c>
      <c r="O61" s="27"/>
      <c r="P61" s="117">
        <f>IF(P51="-","-",SUM(P51:P54,P56:P60)*'3l HAP'!$E$11)</f>
        <v>8.0351127262945798</v>
      </c>
      <c r="Q61" s="117">
        <f>IF(Q51="-","-",SUM(Q51:Q54,Q56:Q60)*'3l HAP'!$E$11)</f>
        <v>9.0888863653160019</v>
      </c>
      <c r="R61" s="117">
        <f>IF(R51="-","-",SUM(R51:R54,R56:R60)*'3l HAP'!$E$11)</f>
        <v>8.6423388557429632</v>
      </c>
      <c r="S61" s="117">
        <f>IF(S51="-","-",SUM(S51:S54,S56:S60)*'3l HAP'!$E$11)</f>
        <v>8.6516811041585804</v>
      </c>
      <c r="T61" s="117">
        <f>IF(T51="-","-",SUM(T51:T54,T56:T60)*'3l HAP'!$E$11)</f>
        <v>8.1866810462834501</v>
      </c>
      <c r="U61" s="117">
        <f>IF(U51="-","-",SUM(U51:U54,U56:U60)*'3l HAP'!$E$11)</f>
        <v>9.0338561436724287</v>
      </c>
      <c r="V61" s="117">
        <f>IF(V51="-","-",SUM(V51:V54,V56:V60)*'3l HAP'!$E$11)</f>
        <v>10.173190063724892</v>
      </c>
      <c r="W61" s="117">
        <f>IF(W51="-","-",SUM(W51:W54,W56:W60)*'3l HAP'!$E$11)</f>
        <v>14.917047358816204</v>
      </c>
      <c r="X61" s="27"/>
      <c r="Y61" s="117">
        <f>IF(Y51="-","-",SUM(Y51:Y54,Y56:Y60)*'3l HAP'!$E$11)</f>
        <v>28.076432550458538</v>
      </c>
      <c r="Z61" s="117">
        <f>IF(Z51="-","-",SUM(Z51:Z54,Z56:Z60)*'3l HAP'!$E$11)</f>
        <v>38.789511853182546</v>
      </c>
      <c r="AA61" s="117">
        <f>IF(AA51="-","-",SUM(AA51:AA54,AA56:AA60)*'3l HAP'!$E$11)</f>
        <v>28.284884736019453</v>
      </c>
      <c r="AB61" s="117" t="str">
        <f>IF(AB51="-","-",SUM(AB51:AB54,AB56:AB60)*'3l HAP'!$E$11)</f>
        <v>-</v>
      </c>
      <c r="AC61" s="117" t="str">
        <f>IF(AC51="-","-",SUM(AC51:AC54,AC56:AC60)*'3l HAP'!$E$11)</f>
        <v>-</v>
      </c>
      <c r="AD61" s="25"/>
    </row>
    <row r="62" spans="1:30" s="26" customFormat="1" ht="11.25" customHeight="1">
      <c r="A62" s="207"/>
      <c r="B62" s="120" t="s">
        <v>249</v>
      </c>
      <c r="C62" s="120" t="str">
        <f>B62&amp;"_"&amp;D62</f>
        <v>Total_N Wales and Mersey</v>
      </c>
      <c r="D62" s="122" t="s">
        <v>124</v>
      </c>
      <c r="E62" s="119"/>
      <c r="F62" s="27"/>
      <c r="G62" s="117">
        <f t="shared" ref="G62:N62" si="9">IF(G51="-","-",SUM(G51:G61))</f>
        <v>615.57624144971999</v>
      </c>
      <c r="H62" s="117">
        <f t="shared" si="9"/>
        <v>588.41634895245727</v>
      </c>
      <c r="I62" s="117">
        <f t="shared" si="9"/>
        <v>583.74615023577121</v>
      </c>
      <c r="J62" s="117">
        <f t="shared" si="9"/>
        <v>571.78166720759998</v>
      </c>
      <c r="K62" s="117">
        <f t="shared" si="9"/>
        <v>633.4983427884431</v>
      </c>
      <c r="L62" s="117">
        <f t="shared" si="9"/>
        <v>625.2558168533551</v>
      </c>
      <c r="M62" s="117">
        <f t="shared" si="9"/>
        <v>685.83487710492386</v>
      </c>
      <c r="N62" s="117">
        <f t="shared" si="9"/>
        <v>720.7908044353303</v>
      </c>
      <c r="O62" s="27"/>
      <c r="P62" s="117">
        <f t="shared" ref="P62:W62" si="10">IF(P51="-","-",SUM(P51:P61))</f>
        <v>720.7908044353303</v>
      </c>
      <c r="Q62" s="117">
        <f t="shared" si="10"/>
        <v>813.35946542767283</v>
      </c>
      <c r="R62" s="117">
        <f t="shared" si="10"/>
        <v>783.34630381200157</v>
      </c>
      <c r="S62" s="117">
        <f t="shared" si="10"/>
        <v>790.76374215879423</v>
      </c>
      <c r="T62" s="117">
        <f t="shared" si="10"/>
        <v>761.80264270764553</v>
      </c>
      <c r="U62" s="117">
        <f t="shared" si="10"/>
        <v>826.09093086665314</v>
      </c>
      <c r="V62" s="117">
        <f t="shared" si="10"/>
        <v>903.97099076567667</v>
      </c>
      <c r="W62" s="117">
        <f t="shared" si="10"/>
        <v>1274.0033374033037</v>
      </c>
      <c r="X62" s="27"/>
      <c r="Y62" s="117">
        <f t="shared" ref="Y62:AC62" si="11">IF(Y51="-","-",SUM(Y51:Y61))</f>
        <v>2197.2045563098536</v>
      </c>
      <c r="Z62" s="117">
        <f t="shared" si="11"/>
        <v>2939.6353668279326</v>
      </c>
      <c r="AA62" s="117">
        <f t="shared" si="11"/>
        <v>2259.1324848486288</v>
      </c>
      <c r="AB62" s="117" t="str">
        <f t="shared" si="11"/>
        <v>-</v>
      </c>
      <c r="AC62" s="117" t="str">
        <f t="shared" si="11"/>
        <v>-</v>
      </c>
      <c r="AD62" s="25"/>
    </row>
    <row r="63" spans="1:30" s="26" customFormat="1" ht="11.25" customHeight="1">
      <c r="A63" s="207"/>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f>IF('3a DF'!AB137="-","-",'3a DF'!AB137)</f>
        <v>1501.8697254694275</v>
      </c>
      <c r="AB63" s="35" t="str">
        <f>IF('3a DF'!AC137="-","-",'3a DF'!AC137)</f>
        <v>-</v>
      </c>
      <c r="AC63" s="35" t="str">
        <f>IF('3a DF'!AD137="-","-",'3a DF'!AD137)</f>
        <v>-</v>
      </c>
      <c r="AD63" s="25"/>
    </row>
    <row r="64" spans="1:30" s="26" customFormat="1" ht="11.25" customHeight="1">
      <c r="A64" s="207"/>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f>IF('3b CM'!AA32="-","-",'3b CM'!AA32)</f>
        <v>18.58042745526047</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AA'!J143="-","-",'3c AA'!J143)</f>
        <v>-</v>
      </c>
      <c r="H65" s="35" t="str">
        <f>IF('3c AA'!K143="-","-",'3c AA'!K143)</f>
        <v>-</v>
      </c>
      <c r="I65" s="35" t="str">
        <f>IF('3c AA'!L143="-","-",'3c AA'!L143)</f>
        <v>-</v>
      </c>
      <c r="J65" s="35" t="str">
        <f>IF('3c AA'!M143="-","-",'3c AA'!M143)</f>
        <v>-</v>
      </c>
      <c r="K65" s="35" t="str">
        <f>IF('3c AA'!N143="-","-",'3c AA'!N143)</f>
        <v>-</v>
      </c>
      <c r="L65" s="35" t="str">
        <f>IF('3c AA'!O143="-","-",'3c AA'!O143)</f>
        <v>-</v>
      </c>
      <c r="M65" s="35" t="str">
        <f>IF('3c AA'!P143="-","-",'3c AA'!P143)</f>
        <v>-</v>
      </c>
      <c r="N65" s="35" t="str">
        <f>IF('3c AA'!Q143="-","-",'3c AA'!Q143)</f>
        <v>-</v>
      </c>
      <c r="O65" s="27"/>
      <c r="P65" s="35" t="str">
        <f>IF('3c AA'!S143="-","-",'3c AA'!S143)</f>
        <v>-</v>
      </c>
      <c r="Q65" s="35" t="str">
        <f>IF('3c AA'!T143="-","-",'3c AA'!T143)</f>
        <v>-</v>
      </c>
      <c r="R65" s="35" t="str">
        <f>IF('3c AA'!U143="-","-",'3c AA'!U143)</f>
        <v>-</v>
      </c>
      <c r="S65" s="35" t="str">
        <f>IF('3c AA'!V143="-","-",'3c AA'!V143)</f>
        <v>-</v>
      </c>
      <c r="T65" s="35">
        <f>IF('3c AA'!W143="-","-",'3c AA'!W143)</f>
        <v>6.5589913661887502</v>
      </c>
      <c r="U65" s="35">
        <f>IF('3c AA'!X143="-","-",'3c AA'!X143)</f>
        <v>9.9756950960531068</v>
      </c>
      <c r="V65" s="35">
        <f>IF('3c AA'!Y143="-","-",'3c AA'!Y143)</f>
        <v>4.43</v>
      </c>
      <c r="W65" s="35" t="str">
        <f>IF('3c AA'!Z143="-","-",'3c AA'!Z143)</f>
        <v>-</v>
      </c>
      <c r="X65" s="27"/>
      <c r="Y65" s="35">
        <f>IF('3c AA'!AB143="-","-",'3c AA'!AB143)</f>
        <v>20.83766717230861</v>
      </c>
      <c r="Z65" s="35">
        <f>IF('3c AA'!AC143="-","-",'3c AA'!AC143)</f>
        <v>20.83766717230861</v>
      </c>
      <c r="AA65" s="35">
        <f>IF('3c AA'!AD143="-","-",'3c AA'!AD143)</f>
        <v>26.848884385900362</v>
      </c>
      <c r="AB65" s="35" t="str">
        <f>IF('3c AA'!AE143="-","-",'3c AA'!AE143)</f>
        <v>-</v>
      </c>
      <c r="AC65" s="35" t="str">
        <f>IF('3c AA'!AF143="-","-",'3c AA'!AF143)</f>
        <v>-</v>
      </c>
      <c r="AD65" s="25"/>
    </row>
    <row r="66" spans="1:30" s="26" customFormat="1" ht="11.25" customHeight="1">
      <c r="A66" s="207"/>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f>IF('3d PC'!AA33="-","-",'3d PC'!AA33)</f>
        <v>185.62557180081791</v>
      </c>
      <c r="AB66" s="35" t="str">
        <f>IF('3d PC'!AB33="-","-",'3d PC'!AB33)</f>
        <v>-</v>
      </c>
      <c r="AC66" s="35" t="str">
        <f>IF('3d PC'!AC33="-","-",'3d PC'!AC33)</f>
        <v>-</v>
      </c>
      <c r="AD66" s="25"/>
    </row>
    <row r="67" spans="1:30" s="26" customFormat="1" ht="11.4">
      <c r="A67" s="207"/>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f>IF('3e NC-Elec'!AB61="-","-",'3e NC-Elec'!AB61)</f>
        <v>238.09573634076668</v>
      </c>
      <c r="AB67" s="35" t="str">
        <f>IF('3e NC-Elec'!AC61="-","-",'3e NC-Elec'!AC61)</f>
        <v>-</v>
      </c>
      <c r="AC67" s="35" t="str">
        <f>IF('3e NC-Elec'!AD61="-","-",'3e NC-Elec'!AD61)</f>
        <v>-</v>
      </c>
      <c r="AD67" s="25"/>
    </row>
    <row r="68" spans="1:30" s="26" customFormat="1" ht="11.4">
      <c r="A68" s="207"/>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f>IF('3g CPIH'!W$17="-","-",'3h OC '!$E$10*('3g CPIH'!W$17/'3g CPIH'!$G$17))</f>
        <v>95.953808219178072</v>
      </c>
      <c r="AB68" s="35" t="str">
        <f>IF('3g CPIH'!X$17="-","-",'3h OC '!$E$10*('3g CPIH'!X$17/'3g CPIH'!$G$17))</f>
        <v>-</v>
      </c>
      <c r="AC68" s="35" t="str">
        <f>IF('3g CPIH'!Y$17="-","-",'3h OC '!$E$10*('3g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f>IF('3i SMNCC'!W$50="-","-",'3i SMNCC'!W$50)</f>
        <v>17.321266150037467</v>
      </c>
      <c r="AB69" s="35" t="str">
        <f>IF('3i SMNCC'!X$50="-","-",'3i SMNCC'!X$50)</f>
        <v>-</v>
      </c>
      <c r="AC69" s="35" t="str">
        <f>IF('3i SMNCC'!Y$50="-","-",'3i SMNCC'!Y$50)</f>
        <v>-</v>
      </c>
      <c r="AD69" s="25"/>
    </row>
    <row r="70" spans="1:30" s="26" customFormat="1" ht="11.4">
      <c r="A70" s="207"/>
      <c r="B70" s="123" t="s">
        <v>244</v>
      </c>
      <c r="C70" s="123" t="s">
        <v>183</v>
      </c>
      <c r="D70" s="121" t="s">
        <v>129</v>
      </c>
      <c r="E70" s="75"/>
      <c r="F70" s="27"/>
      <c r="G70" s="35">
        <f>IF('3g CPIH'!C$17="-","-",'3j PAAC PAP'!$G$16*('3g CPIH'!C$17/'3g CPIH'!$G$17))</f>
        <v>3.3460635029354204</v>
      </c>
      <c r="H70" s="35">
        <f>IF('3g CPIH'!D$17="-","-",'3j PAAC PAP'!$G$16*('3g CPIH'!D$17/'3g CPIH'!$G$17))</f>
        <v>3.3527623287671227</v>
      </c>
      <c r="I70" s="35">
        <f>IF('3g CPIH'!E$17="-","-",'3j PAAC PAP'!$G$16*('3g CPIH'!E$17/'3g CPIH'!$G$17))</f>
        <v>3.3628105675146771</v>
      </c>
      <c r="J70" s="35">
        <f>IF('3g CPIH'!F$17="-","-",'3j PAAC PAP'!$G$16*('3g CPIH'!F$17/'3g CPIH'!$G$17))</f>
        <v>3.3829070450097847</v>
      </c>
      <c r="K70" s="35">
        <f>IF('3g CPIH'!G$17="-","-",'3j PAAC PAP'!$G$16*('3g CPIH'!G$17/'3g CPIH'!$G$17))</f>
        <v>3.4230999999999998</v>
      </c>
      <c r="L70" s="35">
        <f>IF('3g CPIH'!H$17="-","-",'3j PAAC PAP'!$G$16*('3g CPIH'!H$17/'3g CPIH'!$G$17))</f>
        <v>3.4666423679060667</v>
      </c>
      <c r="M70" s="35">
        <f>IF('3g CPIH'!I$17="-","-",'3j PAAC PAP'!$G$16*('3g CPIH'!I$17/'3g CPIH'!$G$17))</f>
        <v>3.516883561643835</v>
      </c>
      <c r="N70" s="35">
        <f>IF('3g CPIH'!J$17="-","-",'3j PAAC PAP'!$G$16*('3g CPIH'!J$17/'3g CPIH'!$G$17))</f>
        <v>3.547028277886497</v>
      </c>
      <c r="O70" s="27"/>
      <c r="P70" s="35">
        <f>IF('3g CPIH'!L$17="-","-",'3j PAAC PAP'!$G$16*('3g CPIH'!L$17/'3g CPIH'!$G$17))</f>
        <v>3.547028277886497</v>
      </c>
      <c r="Q70" s="35">
        <f>IF('3g CPIH'!M$17="-","-",'3j PAAC PAP'!$G$16*('3g CPIH'!M$17/'3g CPIH'!$G$17))</f>
        <v>3.5872212328767121</v>
      </c>
      <c r="R70" s="35">
        <f>IF('3g CPIH'!N$17="-","-",'3j PAAC PAP'!$G$16*('3g CPIH'!N$17/'3g CPIH'!$G$17))</f>
        <v>3.6140165362035224</v>
      </c>
      <c r="S70" s="35">
        <f>IF('3g CPIH'!O$17="-","-",'3j PAAC PAP'!$G$16*('3g CPIH'!O$17/'3g CPIH'!$G$17))</f>
        <v>3.6341130136986299</v>
      </c>
      <c r="T70" s="35">
        <f>IF('3g CPIH'!P$17="-","-",'3j PAAC PAP'!$G$16*('3g CPIH'!P$17/'3g CPIH'!$G$17))</f>
        <v>3.6441612524461835</v>
      </c>
      <c r="U70" s="35">
        <f>IF('3g CPIH'!Q$17="-","-",'3j PAAC PAP'!$G$16*('3g CPIH'!Q$17/'3g CPIH'!$G$17))</f>
        <v>3.6642577299412915</v>
      </c>
      <c r="V70" s="35">
        <f>IF('3g CPIH'!R$17="-","-",'3j PAAC PAP'!$G$16*('3g CPIH'!R$17/'3g CPIH'!$G$17))</f>
        <v>3.7312459882583173</v>
      </c>
      <c r="W70" s="35">
        <f>IF('3g CPIH'!S$17="-","-",'3j PAAC PAP'!$G$16*('3g CPIH'!S$17/'3g CPIH'!$G$17))</f>
        <v>3.8417766144814092</v>
      </c>
      <c r="X70" s="27"/>
      <c r="Y70" s="35">
        <f>IF('3g CPIH'!U$17="-","-",'3j PAAC PAP'!$G$16*('3g CPIH'!U$17/'3g CPIH'!$G$17))</f>
        <v>4.0360425636007822</v>
      </c>
      <c r="Z70" s="35">
        <f>IF('3g CPIH'!V$17="-","-",'3j PAAC PAP'!$G$16*('3g CPIH'!V$17/'3g CPIH'!$G$17))</f>
        <v>4.0360425636007822</v>
      </c>
      <c r="AA70" s="35">
        <f>IF('3g CPIH'!W$17="-","-",'3j PAAC PAP'!$G$16*('3g CPIH'!W$17/'3g CPIH'!$G$17))</f>
        <v>4.1968143835616436</v>
      </c>
      <c r="AB70" s="35" t="str">
        <f>IF('3g CPIH'!X$17="-","-",'3j PAAC PAP'!$G$16*('3g CPIH'!X$17/'3g CPIH'!$G$17))</f>
        <v>-</v>
      </c>
      <c r="AC70" s="35" t="str">
        <f>IF('3g CPIH'!Y$17="-","-",'3j PAAC PAP'!$G$16*('3g CPIH'!Y$17/'3g CPIH'!$G$17))</f>
        <v>-</v>
      </c>
      <c r="AD70" s="25"/>
    </row>
    <row r="71" spans="1:30" s="26" customFormat="1" ht="11.25" customHeight="1">
      <c r="A71" s="207"/>
      <c r="B71" s="123" t="s">
        <v>244</v>
      </c>
      <c r="C71" s="123" t="s">
        <v>184</v>
      </c>
      <c r="D71" s="121" t="s">
        <v>129</v>
      </c>
      <c r="E71" s="75"/>
      <c r="F71" s="27"/>
      <c r="G71" s="35">
        <f>IF(G63="-","-",SUM(G63:G69)*'3j PAAC PAP'!$G$34)</f>
        <v>2.5804670359556297</v>
      </c>
      <c r="H71" s="35">
        <f>IF(H63="-","-",SUM(H63:H69)*'3j PAAC PAP'!$G$34)</f>
        <v>2.4577252154843521</v>
      </c>
      <c r="I71" s="35">
        <f>IF(I63="-","-",SUM(I63:I69)*'3j PAAC PAP'!$G$34)</f>
        <v>2.557331319357929</v>
      </c>
      <c r="J71" s="35">
        <f>IF(J63="-","-",SUM(J63:J69)*'3j PAAC PAP'!$G$34)</f>
        <v>2.5031571815413574</v>
      </c>
      <c r="K71" s="35">
        <f>IF(K63="-","-",SUM(K63:K69)*'3j PAAC PAP'!$G$34)</f>
        <v>2.7421619443568885</v>
      </c>
      <c r="L71" s="35">
        <f>IF(L63="-","-",SUM(L63:L69)*'3j PAAC PAP'!$G$34)</f>
        <v>2.7048999537354002</v>
      </c>
      <c r="M71" s="35">
        <f>IF(M63="-","-",SUM(M63:M69)*'3j PAAC PAP'!$G$34)</f>
        <v>3.0361163821773163</v>
      </c>
      <c r="N71" s="35">
        <f>IF(N63="-","-",SUM(N63:N69)*'3j PAAC PAP'!$G$34)</f>
        <v>3.1948008421074006</v>
      </c>
      <c r="O71" s="27"/>
      <c r="P71" s="35">
        <f>IF(P63="-","-",SUM(P63:P69)*'3j PAAC PAP'!$G$34)</f>
        <v>3.1948008421074006</v>
      </c>
      <c r="Q71" s="35">
        <f>IF(Q63="-","-",SUM(Q63:Q69)*'3j PAAC PAP'!$G$34)</f>
        <v>3.5448555603030982</v>
      </c>
      <c r="R71" s="35">
        <f>IF(R63="-","-",SUM(R63:R69)*'3j PAAC PAP'!$G$34)</f>
        <v>3.409119232763139</v>
      </c>
      <c r="S71" s="35">
        <f>IF(S63="-","-",SUM(S63:S69)*'3j PAAC PAP'!$G$34)</f>
        <v>3.3844140558382385</v>
      </c>
      <c r="T71" s="35">
        <f>IF(T63="-","-",SUM(T63:T69)*'3j PAAC PAP'!$G$34)</f>
        <v>3.2528930510249547</v>
      </c>
      <c r="U71" s="35">
        <f>IF(U63="-","-",SUM(U63:U69)*'3j PAAC PAP'!$G$34)</f>
        <v>3.6112069077943421</v>
      </c>
      <c r="V71" s="35">
        <f>IF(V63="-","-",SUM(V63:V69)*'3j PAAC PAP'!$G$34)</f>
        <v>3.9654145552327198</v>
      </c>
      <c r="W71" s="35">
        <f>IF(W63="-","-",SUM(W63:W69)*'3j PAAC PAP'!$G$34)</f>
        <v>5.6206243707406038</v>
      </c>
      <c r="X71" s="27"/>
      <c r="Y71" s="35">
        <f>IF(Y63="-","-",SUM(Y63:Y69)*'3j PAAC PAP'!$G$34)</f>
        <v>9.7850752483970922</v>
      </c>
      <c r="Z71" s="35">
        <f>IF(Z63="-","-",SUM(Z63:Z69)*'3j PAAC PAP'!$G$34)</f>
        <v>13.137518996551028</v>
      </c>
      <c r="AA71" s="35">
        <f>IF(AA63="-","-",SUM(AA63:AA69)*'3j PAAC PAP'!$G$34)</f>
        <v>9.975437879265165</v>
      </c>
      <c r="AB71" s="35" t="str">
        <f>IF(AB63="-","-",SUM(AB63:AB69)*'3j PAAC PAP'!$G$34)</f>
        <v>-</v>
      </c>
      <c r="AC71" s="35" t="str">
        <f>IF(AC63="-","-",SUM(AC63:AC69)*'3j PAAC PAP'!$G$34)</f>
        <v>-</v>
      </c>
      <c r="AD71" s="25"/>
    </row>
    <row r="72" spans="1:30" s="26" customFormat="1" ht="11.25" customHeight="1">
      <c r="A72" s="207"/>
      <c r="B72" s="123" t="s">
        <v>185</v>
      </c>
      <c r="C72" s="123" t="s">
        <v>246</v>
      </c>
      <c r="D72" s="121" t="s">
        <v>129</v>
      </c>
      <c r="E72" s="75"/>
      <c r="F72" s="27"/>
      <c r="G72" s="35">
        <f>IF(G63="-","-",SUM(G63:G71)*'3k EBIT'!$E$10)</f>
        <v>10.557427239964628</v>
      </c>
      <c r="H72" s="35">
        <f>IF(H63="-","-",SUM(H63:H71)*'3k EBIT'!$E$10)</f>
        <v>10.058467730341878</v>
      </c>
      <c r="I72" s="35">
        <f>IF(I63="-","-",SUM(I63:I71)*'3k EBIT'!$E$10)</f>
        <v>10.463677813147347</v>
      </c>
      <c r="J72" s="35">
        <f>IF(J63="-","-",SUM(J63:J71)*'3k EBIT'!$E$10)</f>
        <v>10.243785724052882</v>
      </c>
      <c r="K72" s="35">
        <f>IF(K63="-","-",SUM(K63:K71)*'3k EBIT'!$E$10)</f>
        <v>11.216398458675583</v>
      </c>
      <c r="L72" s="35">
        <f>IF(L63="-","-",SUM(L63:L71)*'3k EBIT'!$E$10)</f>
        <v>11.065728155034325</v>
      </c>
      <c r="M72" s="35">
        <f>IF(M63="-","-",SUM(M63:M71)*'3k EBIT'!$E$10)</f>
        <v>12.413483920799569</v>
      </c>
      <c r="N72" s="35">
        <f>IF(N63="-","-",SUM(N63:N71)*'3k EBIT'!$E$10)</f>
        <v>13.059305940699453</v>
      </c>
      <c r="O72" s="27"/>
      <c r="P72" s="35">
        <f>IF(P63="-","-",SUM(P63:P71)*'3k EBIT'!$E$10)</f>
        <v>13.059305940699453</v>
      </c>
      <c r="Q72" s="35">
        <f>IF(Q63="-","-",SUM(Q63:Q71)*'3k EBIT'!$E$10)</f>
        <v>14.483466802977276</v>
      </c>
      <c r="R72" s="35">
        <f>IF(R63="-","-",SUM(R63:R71)*'3k EBIT'!$E$10)</f>
        <v>13.932058631842564</v>
      </c>
      <c r="S72" s="35">
        <f>IF(S63="-","-",SUM(S63:S71)*'3k EBIT'!$E$10)</f>
        <v>13.831992382110412</v>
      </c>
      <c r="T72" s="35">
        <f>IF(T63="-","-",SUM(T63:T71)*'3k EBIT'!$E$10)</f>
        <v>13.297400077597375</v>
      </c>
      <c r="U72" s="35">
        <f>IF(U63="-","-",SUM(U63:U71)*'3k EBIT'!$E$10)</f>
        <v>14.754754782505421</v>
      </c>
      <c r="V72" s="35">
        <f>IF(V63="-","-",SUM(V63:V71)*'3k EBIT'!$E$10)</f>
        <v>16.196321137400343</v>
      </c>
      <c r="W72" s="35">
        <f>IF(W63="-","-",SUM(W63:W71)*'3k EBIT'!$E$10)</f>
        <v>22.928828336503262</v>
      </c>
      <c r="X72" s="27"/>
      <c r="Y72" s="35">
        <f>IF(Y63="-","-",SUM(Y63:Y71)*'3k EBIT'!$E$10)</f>
        <v>39.865961001708143</v>
      </c>
      <c r="Z72" s="35">
        <f>IF(Z63="-","-",SUM(Z63:Z71)*'3k EBIT'!$E$10)</f>
        <v>53.497571139377733</v>
      </c>
      <c r="AA72" s="35">
        <f>IF(AA63="-","-",SUM(AA63:AA71)*'3k EBIT'!$E$10)</f>
        <v>40.643121872927075</v>
      </c>
      <c r="AB72" s="35" t="str">
        <f>IF(AB63="-","-",SUM(AB63:AB71)*'3k EBIT'!$E$10)</f>
        <v>-</v>
      </c>
      <c r="AC72" s="35" t="str">
        <f>IF(AC63="-","-",SUM(AC63:AC71)*'3k EBIT'!$E$10)</f>
        <v>-</v>
      </c>
      <c r="AD72" s="25"/>
    </row>
    <row r="73" spans="1:30" s="26" customFormat="1" ht="11.25" customHeight="1">
      <c r="A73" s="207"/>
      <c r="B73" s="123" t="s">
        <v>247</v>
      </c>
      <c r="C73" s="158" t="s">
        <v>248</v>
      </c>
      <c r="D73" s="121" t="s">
        <v>129</v>
      </c>
      <c r="E73" s="116"/>
      <c r="F73" s="27"/>
      <c r="G73" s="35">
        <f>IF(G63="-","-",SUM(G63:G66,G68:G72)*'3l HAP'!$E$11)</f>
        <v>6.434052690028282</v>
      </c>
      <c r="H73" s="35">
        <f>IF(H63="-","-",SUM(H63:H66,H68:H72)*'3l HAP'!$E$11)</f>
        <v>6.0349500682162329</v>
      </c>
      <c r="I73" s="35">
        <f>IF(I63="-","-",SUM(I63:I66,I68:I72)*'3l HAP'!$E$11)</f>
        <v>6.0753839769331863</v>
      </c>
      <c r="J73" s="35">
        <f>IF(J63="-","-",SUM(J63:J66,J68:J72)*'3l HAP'!$E$11)</f>
        <v>5.916932348355286</v>
      </c>
      <c r="K73" s="35">
        <f>IF(K63="-","-",SUM(K63:K66,K68:K72)*'3l HAP'!$E$11)</f>
        <v>6.7230583233697381</v>
      </c>
      <c r="L73" s="35">
        <f>IF(L63="-","-",SUM(L63:L66,L68:L72)*'3l HAP'!$E$11)</f>
        <v>6.5894342351712192</v>
      </c>
      <c r="M73" s="35">
        <f>IF(M63="-","-",SUM(M63:M66,M68:M72)*'3l HAP'!$E$11)</f>
        <v>7.4356149958211857</v>
      </c>
      <c r="N73" s="35">
        <f>IF(N63="-","-",SUM(N63:N66,N68:N72)*'3l HAP'!$E$11)</f>
        <v>7.9410919181899251</v>
      </c>
      <c r="O73" s="27"/>
      <c r="P73" s="35">
        <f>IF(P63="-","-",SUM(P63:P66,P68:P72)*'3l HAP'!$E$11)</f>
        <v>7.9410919181899251</v>
      </c>
      <c r="Q73" s="35">
        <f>IF(Q63="-","-",SUM(Q63:Q66,Q68:Q72)*'3l HAP'!$E$11)</f>
        <v>8.9747297042828222</v>
      </c>
      <c r="R73" s="35">
        <f>IF(R63="-","-",SUM(R63:R66,R68:R72)*'3l HAP'!$E$11)</f>
        <v>8.5376973458365839</v>
      </c>
      <c r="S73" s="35">
        <f>IF(S63="-","-",SUM(S63:S66,S68:S72)*'3l HAP'!$E$11)</f>
        <v>8.5566410195427132</v>
      </c>
      <c r="T73" s="35">
        <f>IF(T63="-","-",SUM(T63:T66,T68:T72)*'3l HAP'!$E$11)</f>
        <v>8.0986295829374093</v>
      </c>
      <c r="U73" s="35">
        <f>IF(U63="-","-",SUM(U63:U66,U68:U72)*'3l HAP'!$E$11)</f>
        <v>8.9554365056358574</v>
      </c>
      <c r="V73" s="35">
        <f>IF(V63="-","-",SUM(V63:V66,V68:V72)*'3l HAP'!$E$11)</f>
        <v>10.079262014383062</v>
      </c>
      <c r="W73" s="35">
        <f>IF(W63="-","-",SUM(W63:W66,W68:W72)*'3l HAP'!$E$11)</f>
        <v>14.698229189301943</v>
      </c>
      <c r="X73" s="27"/>
      <c r="Y73" s="35">
        <f>IF(Y63="-","-",SUM(Y63:Y66,Y68:Y72)*'3l HAP'!$E$11)</f>
        <v>27.597211439520347</v>
      </c>
      <c r="Z73" s="35">
        <f>IF(Z63="-","-",SUM(Z63:Z66,Z68:Z72)*'3l HAP'!$E$11)</f>
        <v>38.101438891543715</v>
      </c>
      <c r="AA73" s="35">
        <f>IF(AA63="-","-",SUM(AA63:AA66,AA68:AA72)*'3l HAP'!$E$11)</f>
        <v>27.832761458561354</v>
      </c>
      <c r="AB73" s="35" t="str">
        <f>IF(AB63="-","-",SUM(AB63:AB66,AB68:AB72)*'3l HAP'!$E$11)</f>
        <v>-</v>
      </c>
      <c r="AC73" s="35" t="str">
        <f>IF(AC63="-","-",SUM(AC63:AC66,AC68:AC72)*'3l HAP'!$E$11)</f>
        <v>-</v>
      </c>
      <c r="AD73" s="25"/>
    </row>
    <row r="74" spans="1:30" s="26" customFormat="1" ht="11.25" customHeight="1">
      <c r="A74" s="207"/>
      <c r="B74" s="123" t="s">
        <v>249</v>
      </c>
      <c r="C74" s="123" t="str">
        <f>B74&amp;"_"&amp;D74</f>
        <v>Total_Midlands</v>
      </c>
      <c r="D74" s="121" t="s">
        <v>129</v>
      </c>
      <c r="E74" s="75"/>
      <c r="F74" s="27"/>
      <c r="G74" s="35">
        <f t="shared" ref="G74:N74" si="12">IF(G63="-","-",SUM(G63:G73))</f>
        <v>562.08788843704724</v>
      </c>
      <c r="H74" s="35">
        <f t="shared" si="12"/>
        <v>535.427769840167</v>
      </c>
      <c r="I74" s="35">
        <f t="shared" si="12"/>
        <v>556.79504140322319</v>
      </c>
      <c r="J74" s="35">
        <f t="shared" si="12"/>
        <v>545.06332670793495</v>
      </c>
      <c r="K74" s="35">
        <f t="shared" si="12"/>
        <v>597.05957546624518</v>
      </c>
      <c r="L74" s="35">
        <f t="shared" si="12"/>
        <v>588.99593867244039</v>
      </c>
      <c r="M74" s="35">
        <f t="shared" si="12"/>
        <v>660.77660412105945</v>
      </c>
      <c r="N74" s="35">
        <f t="shared" si="12"/>
        <v>695.27269962982359</v>
      </c>
      <c r="O74" s="27"/>
      <c r="P74" s="35">
        <f t="shared" ref="P74:W74" si="13">IF(P63="-","-",SUM(P63:P73))</f>
        <v>695.27269962982359</v>
      </c>
      <c r="Q74" s="35">
        <f t="shared" si="13"/>
        <v>771.26214131195218</v>
      </c>
      <c r="R74" s="35">
        <f t="shared" si="13"/>
        <v>741.8036382496</v>
      </c>
      <c r="S74" s="35">
        <f t="shared" si="13"/>
        <v>736.55593937596188</v>
      </c>
      <c r="T74" s="35">
        <f t="shared" si="13"/>
        <v>707.96150248154754</v>
      </c>
      <c r="U74" s="35">
        <f t="shared" si="13"/>
        <v>785.52115692761981</v>
      </c>
      <c r="V74" s="35">
        <f t="shared" si="13"/>
        <v>862.51686451280887</v>
      </c>
      <c r="W74" s="35">
        <f t="shared" si="13"/>
        <v>1221.4781694890055</v>
      </c>
      <c r="X74" s="27"/>
      <c r="Y74" s="35">
        <f t="shared" ref="Y74:AC74" si="14">IF(Y63="-","-",SUM(Y63:Y73))</f>
        <v>2125.8048185434664</v>
      </c>
      <c r="Z74" s="35">
        <f t="shared" si="14"/>
        <v>2853.7619147902014</v>
      </c>
      <c r="AA74" s="35">
        <f t="shared" si="14"/>
        <v>2166.9435554157035</v>
      </c>
      <c r="AB74" s="35" t="str">
        <f t="shared" si="14"/>
        <v>-</v>
      </c>
      <c r="AC74" s="35" t="str">
        <f t="shared" si="14"/>
        <v>-</v>
      </c>
      <c r="AD74" s="25"/>
    </row>
    <row r="75" spans="1:30" s="26" customFormat="1" ht="11.25" customHeight="1">
      <c r="A75" s="207"/>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f>IF('3a DF'!AB138="-","-",'3a DF'!AB138)</f>
        <v>1463.9608758907978</v>
      </c>
      <c r="AB75" s="117" t="str">
        <f>IF('3a DF'!AC138="-","-",'3a DF'!AC138)</f>
        <v>-</v>
      </c>
      <c r="AC75" s="117" t="str">
        <f>IF('3a DF'!AD138="-","-",'3a DF'!AD138)</f>
        <v>-</v>
      </c>
      <c r="AD75" s="25"/>
    </row>
    <row r="76" spans="1:30" s="26" customFormat="1" ht="11.25" customHeight="1">
      <c r="A76" s="207"/>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f>IF('3b CM'!AA33="-","-",'3b CM'!AA33)</f>
        <v>18.104178793426744</v>
      </c>
      <c r="AB76" s="117" t="str">
        <f>IF('3b CM'!AB33="-","-",'3b CM'!AB33)</f>
        <v>-</v>
      </c>
      <c r="AC76" s="117" t="str">
        <f>IF('3b CM'!AC33="-","-",'3b CM'!AC33)</f>
        <v>-</v>
      </c>
      <c r="AD76" s="25"/>
    </row>
    <row r="77" spans="1:30" s="26" customFormat="1" ht="11.4">
      <c r="A77" s="207"/>
      <c r="B77" s="120" t="s">
        <v>241</v>
      </c>
      <c r="C77" s="120" t="s">
        <v>178</v>
      </c>
      <c r="D77" s="122" t="s">
        <v>119</v>
      </c>
      <c r="E77" s="119"/>
      <c r="F77" s="27"/>
      <c r="G77" s="117" t="str">
        <f>IF('3c AA'!J144="-","-",'3c AA'!J144)</f>
        <v>-</v>
      </c>
      <c r="H77" s="117" t="str">
        <f>IF('3c AA'!K144="-","-",'3c AA'!K144)</f>
        <v>-</v>
      </c>
      <c r="I77" s="117" t="str">
        <f>IF('3c AA'!L144="-","-",'3c AA'!L144)</f>
        <v>-</v>
      </c>
      <c r="J77" s="117" t="str">
        <f>IF('3c AA'!M144="-","-",'3c AA'!M144)</f>
        <v>-</v>
      </c>
      <c r="K77" s="117" t="str">
        <f>IF('3c AA'!N144="-","-",'3c AA'!N144)</f>
        <v>-</v>
      </c>
      <c r="L77" s="117" t="str">
        <f>IF('3c AA'!O144="-","-",'3c AA'!O144)</f>
        <v>-</v>
      </c>
      <c r="M77" s="117" t="str">
        <f>IF('3c AA'!P144="-","-",'3c AA'!P144)</f>
        <v>-</v>
      </c>
      <c r="N77" s="117" t="str">
        <f>IF('3c AA'!Q144="-","-",'3c AA'!Q144)</f>
        <v>-</v>
      </c>
      <c r="O77" s="27"/>
      <c r="P77" s="117" t="str">
        <f>IF('3c AA'!S144="-","-",'3c AA'!S144)</f>
        <v>-</v>
      </c>
      <c r="Q77" s="117" t="str">
        <f>IF('3c AA'!T144="-","-",'3c AA'!T144)</f>
        <v>-</v>
      </c>
      <c r="R77" s="117" t="str">
        <f>IF('3c AA'!U144="-","-",'3c AA'!U144)</f>
        <v>-</v>
      </c>
      <c r="S77" s="117" t="str">
        <f>IF('3c AA'!V144="-","-",'3c AA'!V144)</f>
        <v>-</v>
      </c>
      <c r="T77" s="117">
        <f>IF('3c AA'!W144="-","-",'3c AA'!W144)</f>
        <v>6.4764453689561785</v>
      </c>
      <c r="U77" s="117">
        <f>IF('3c AA'!X144="-","-",'3c AA'!X144)</f>
        <v>9.9756950960531068</v>
      </c>
      <c r="V77" s="117">
        <f>IF('3c AA'!Y144="-","-",'3c AA'!Y144)</f>
        <v>4.43</v>
      </c>
      <c r="W77" s="117" t="str">
        <f>IF('3c AA'!Z144="-","-",'3c AA'!Z144)</f>
        <v>-</v>
      </c>
      <c r="X77" s="27"/>
      <c r="Y77" s="117">
        <f>IF('3c AA'!AB144="-","-",'3c AA'!AB144)</f>
        <v>20.219374094906922</v>
      </c>
      <c r="Z77" s="117">
        <f>IF('3c AA'!AC144="-","-",'3c AA'!AC144)</f>
        <v>20.219374094906922</v>
      </c>
      <c r="AA77" s="117">
        <f>IF('3c AA'!AD144="-","-",'3c AA'!AD144)</f>
        <v>26.230591308498674</v>
      </c>
      <c r="AB77" s="117" t="str">
        <f>IF('3c AA'!AE144="-","-",'3c AA'!AE144)</f>
        <v>-</v>
      </c>
      <c r="AC77" s="117" t="str">
        <f>IF('3c AA'!AF144="-","-",'3c AA'!AF144)</f>
        <v>-</v>
      </c>
      <c r="AD77" s="25"/>
    </row>
    <row r="78" spans="1:30" s="26" customFormat="1" ht="11.4">
      <c r="A78" s="207"/>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f>IF('3d PC'!AA34="-","-",'3d PC'!AA34)</f>
        <v>185.61589025339802</v>
      </c>
      <c r="AB78" s="117" t="str">
        <f>IF('3d PC'!AB34="-","-",'3d PC'!AB34)</f>
        <v>-</v>
      </c>
      <c r="AC78" s="117" t="str">
        <f>IF('3d PC'!AC34="-","-",'3d PC'!AC34)</f>
        <v>-</v>
      </c>
      <c r="AD78" s="25"/>
    </row>
    <row r="79" spans="1:30" s="26" customFormat="1" ht="11.4">
      <c r="A79" s="207"/>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f>IF('3e NC-Elec'!AB62="-","-",'3e NC-Elec'!AB62)</f>
        <v>251.94869817718626</v>
      </c>
      <c r="AB79" s="117" t="str">
        <f>IF('3e NC-Elec'!AC62="-","-",'3e NC-Elec'!AC62)</f>
        <v>-</v>
      </c>
      <c r="AC79" s="117" t="str">
        <f>IF('3e NC-Elec'!AD62="-","-",'3e NC-Elec'!AD62)</f>
        <v>-</v>
      </c>
      <c r="AD79" s="25"/>
    </row>
    <row r="80" spans="1:30" s="26" customFormat="1" ht="11.4">
      <c r="A80" s="207"/>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f>IF('3g CPIH'!W$17="-","-",'3h OC '!$E$10*('3g CPIH'!W$17/'3g CPIH'!$G$17))</f>
        <v>95.953808219178072</v>
      </c>
      <c r="AB80" s="117" t="str">
        <f>IF('3g CPIH'!X$17="-","-",'3h OC '!$E$10*('3g CPIH'!X$17/'3g CPIH'!$G$17))</f>
        <v>-</v>
      </c>
      <c r="AC80" s="117" t="str">
        <f>IF('3g CPIH'!Y$17="-","-",'3h OC '!$E$10*('3g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f>IF('3i SMNCC'!W$50="-","-",'3i SMNCC'!W$50)</f>
        <v>17.321266150037467</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PAP'!$G$16*('3g CPIH'!C$17/'3g CPIH'!$G$17))</f>
        <v>3.3460635029354204</v>
      </c>
      <c r="H82" s="117">
        <f>IF('3g CPIH'!D$17="-","-",'3j PAAC PAP'!$G$16*('3g CPIH'!D$17/'3g CPIH'!$G$17))</f>
        <v>3.3527623287671227</v>
      </c>
      <c r="I82" s="117">
        <f>IF('3g CPIH'!E$17="-","-",'3j PAAC PAP'!$G$16*('3g CPIH'!E$17/'3g CPIH'!$G$17))</f>
        <v>3.3628105675146771</v>
      </c>
      <c r="J82" s="117">
        <f>IF('3g CPIH'!F$17="-","-",'3j PAAC PAP'!$G$16*('3g CPIH'!F$17/'3g CPIH'!$G$17))</f>
        <v>3.3829070450097847</v>
      </c>
      <c r="K82" s="117">
        <f>IF('3g CPIH'!G$17="-","-",'3j PAAC PAP'!$G$16*('3g CPIH'!G$17/'3g CPIH'!$G$17))</f>
        <v>3.4230999999999998</v>
      </c>
      <c r="L82" s="117">
        <f>IF('3g CPIH'!H$17="-","-",'3j PAAC PAP'!$G$16*('3g CPIH'!H$17/'3g CPIH'!$G$17))</f>
        <v>3.4666423679060667</v>
      </c>
      <c r="M82" s="117">
        <f>IF('3g CPIH'!I$17="-","-",'3j PAAC PAP'!$G$16*('3g CPIH'!I$17/'3g CPIH'!$G$17))</f>
        <v>3.516883561643835</v>
      </c>
      <c r="N82" s="117">
        <f>IF('3g CPIH'!J$17="-","-",'3j PAAC PAP'!$G$16*('3g CPIH'!J$17/'3g CPIH'!$G$17))</f>
        <v>3.547028277886497</v>
      </c>
      <c r="O82" s="27"/>
      <c r="P82" s="117">
        <f>IF('3g CPIH'!L$17="-","-",'3j PAAC PAP'!$G$16*('3g CPIH'!L$17/'3g CPIH'!$G$17))</f>
        <v>3.547028277886497</v>
      </c>
      <c r="Q82" s="117">
        <f>IF('3g CPIH'!M$17="-","-",'3j PAAC PAP'!$G$16*('3g CPIH'!M$17/'3g CPIH'!$G$17))</f>
        <v>3.5872212328767121</v>
      </c>
      <c r="R82" s="117">
        <f>IF('3g CPIH'!N$17="-","-",'3j PAAC PAP'!$G$16*('3g CPIH'!N$17/'3g CPIH'!$G$17))</f>
        <v>3.6140165362035224</v>
      </c>
      <c r="S82" s="117">
        <f>IF('3g CPIH'!O$17="-","-",'3j PAAC PAP'!$G$16*('3g CPIH'!O$17/'3g CPIH'!$G$17))</f>
        <v>3.6341130136986299</v>
      </c>
      <c r="T82" s="117">
        <f>IF('3g CPIH'!P$17="-","-",'3j PAAC PAP'!$G$16*('3g CPIH'!P$17/'3g CPIH'!$G$17))</f>
        <v>3.6441612524461835</v>
      </c>
      <c r="U82" s="117">
        <f>IF('3g CPIH'!Q$17="-","-",'3j PAAC PAP'!$G$16*('3g CPIH'!Q$17/'3g CPIH'!$G$17))</f>
        <v>3.6642577299412915</v>
      </c>
      <c r="V82" s="117">
        <f>IF('3g CPIH'!R$17="-","-",'3j PAAC PAP'!$G$16*('3g CPIH'!R$17/'3g CPIH'!$G$17))</f>
        <v>3.7312459882583173</v>
      </c>
      <c r="W82" s="117">
        <f>IF('3g CPIH'!S$17="-","-",'3j PAAC PAP'!$G$16*('3g CPIH'!S$17/'3g CPIH'!$G$17))</f>
        <v>3.8417766144814092</v>
      </c>
      <c r="X82" s="27"/>
      <c r="Y82" s="117">
        <f>IF('3g CPIH'!U$17="-","-",'3j PAAC PAP'!$G$16*('3g CPIH'!U$17/'3g CPIH'!$G$17))</f>
        <v>4.0360425636007822</v>
      </c>
      <c r="Z82" s="117">
        <f>IF('3g CPIH'!V$17="-","-",'3j PAAC PAP'!$G$16*('3g CPIH'!V$17/'3g CPIH'!$G$17))</f>
        <v>4.0360425636007822</v>
      </c>
      <c r="AA82" s="117">
        <f>IF('3g CPIH'!W$17="-","-",'3j PAAC PAP'!$G$16*('3g CPIH'!W$17/'3g CPIH'!$G$17))</f>
        <v>4.1968143835616436</v>
      </c>
      <c r="AB82" s="117" t="str">
        <f>IF('3g CPIH'!X$17="-","-",'3j PAAC PAP'!$G$16*('3g CPIH'!X$17/'3g CPIH'!$G$17))</f>
        <v>-</v>
      </c>
      <c r="AC82" s="117" t="str">
        <f>IF('3g CPIH'!Y$17="-","-",'3j PAAC PAP'!$G$16*('3g CPIH'!Y$17/'3g CPIH'!$G$17))</f>
        <v>-</v>
      </c>
      <c r="AD82" s="25"/>
    </row>
    <row r="83" spans="1:30" s="26" customFormat="1" ht="11.25" customHeight="1">
      <c r="A83" s="207"/>
      <c r="B83" s="120" t="s">
        <v>244</v>
      </c>
      <c r="C83" s="120" t="s">
        <v>184</v>
      </c>
      <c r="D83" s="122" t="s">
        <v>119</v>
      </c>
      <c r="E83" s="119"/>
      <c r="F83" s="27"/>
      <c r="G83" s="117">
        <f>IF(G75="-","-",SUM(G75:G81)*'3j PAAC PAP'!$G$34)</f>
        <v>2.6839630074710028</v>
      </c>
      <c r="H83" s="117">
        <f>IF(H75="-","-",SUM(H75:H81)*'3j PAAC PAP'!$G$34)</f>
        <v>2.5602993627982698</v>
      </c>
      <c r="I83" s="117">
        <f>IF(I75="-","-",SUM(I75:I81)*'3j PAAC PAP'!$G$34)</f>
        <v>2.6143381083822907</v>
      </c>
      <c r="J83" s="117">
        <f>IF(J75="-","-",SUM(J75:J81)*'3j PAAC PAP'!$G$34)</f>
        <v>2.5597659367819596</v>
      </c>
      <c r="K83" s="117">
        <f>IF(K75="-","-",SUM(K75:K81)*'3j PAAC PAP'!$G$34)</f>
        <v>2.7879595975704414</v>
      </c>
      <c r="L83" s="117">
        <f>IF(L75="-","-",SUM(L75:L81)*'3j PAAC PAP'!$G$34)</f>
        <v>2.7503897597210711</v>
      </c>
      <c r="M83" s="117">
        <f>IF(M75="-","-",SUM(M75:M81)*'3j PAAC PAP'!$G$34)</f>
        <v>2.9982494276174281</v>
      </c>
      <c r="N83" s="117">
        <f>IF(N75="-","-",SUM(N75:N81)*'3j PAAC PAP'!$G$34)</f>
        <v>3.1555555733273692</v>
      </c>
      <c r="O83" s="27"/>
      <c r="P83" s="117">
        <f>IF(P75="-","-",SUM(P75:P81)*'3j PAAC PAP'!$G$34)</f>
        <v>3.1555555733273692</v>
      </c>
      <c r="Q83" s="117">
        <f>IF(Q75="-","-",SUM(Q75:Q81)*'3j PAAC PAP'!$G$34)</f>
        <v>3.5176235361342476</v>
      </c>
      <c r="R83" s="117">
        <f>IF(R75="-","-",SUM(R75:R81)*'3j PAAC PAP'!$G$34)</f>
        <v>3.3857351324890712</v>
      </c>
      <c r="S83" s="117">
        <f>IF(S75="-","-",SUM(S75:S81)*'3j PAAC PAP'!$G$34)</f>
        <v>3.3977104754359551</v>
      </c>
      <c r="T83" s="117">
        <f>IF(T75="-","-",SUM(T75:T81)*'3j PAAC PAP'!$G$34)</f>
        <v>3.2710941336550925</v>
      </c>
      <c r="U83" s="117">
        <f>IF(U75="-","-",SUM(U75:U81)*'3j PAAC PAP'!$G$34)</f>
        <v>3.5823716309870401</v>
      </c>
      <c r="V83" s="117">
        <f>IF(V75="-","-",SUM(V75:V81)*'3j PAAC PAP'!$G$34)</f>
        <v>3.9237317695380849</v>
      </c>
      <c r="W83" s="117">
        <f>IF(W75="-","-",SUM(W75:W81)*'3j PAAC PAP'!$G$34)</f>
        <v>5.5021303159916366</v>
      </c>
      <c r="X83" s="27"/>
      <c r="Y83" s="117">
        <f>IF(Y75="-","-",SUM(Y75:Y81)*'3j PAAC PAP'!$G$34)</f>
        <v>9.5403789513379014</v>
      </c>
      <c r="Z83" s="117">
        <f>IF(Z75="-","-",SUM(Z75:Z81)*'3j PAAC PAP'!$G$34)</f>
        <v>12.792245772028572</v>
      </c>
      <c r="AA83" s="117">
        <f>IF(AA75="-","-",SUM(AA75:AA81)*'3j PAAC PAP'!$G$34)</f>
        <v>9.8550215878810157</v>
      </c>
      <c r="AB83" s="117" t="str">
        <f>IF(AB75="-","-",SUM(AB75:AB81)*'3j PAAC PAP'!$G$34)</f>
        <v>-</v>
      </c>
      <c r="AC83" s="117" t="str">
        <f>IF(AC75="-","-",SUM(AC75:AC81)*'3j PAAC PAP'!$G$34)</f>
        <v>-</v>
      </c>
      <c r="AD83" s="25"/>
    </row>
    <row r="84" spans="1:30" s="26" customFormat="1" ht="11.25" customHeight="1">
      <c r="A84" s="207"/>
      <c r="B84" s="120" t="s">
        <v>185</v>
      </c>
      <c r="C84" s="120" t="s">
        <v>246</v>
      </c>
      <c r="D84" s="122" t="s">
        <v>119</v>
      </c>
      <c r="E84" s="119"/>
      <c r="F84" s="27"/>
      <c r="G84" s="117">
        <f>IF(G75="-","-",SUM(G75:G83)*'3k EBIT'!$E$10)</f>
        <v>10.978259576165289</v>
      </c>
      <c r="H84" s="117">
        <f>IF(H75="-","-",SUM(H75:H83)*'3k EBIT'!$E$10)</f>
        <v>10.475551771545305</v>
      </c>
      <c r="I84" s="117">
        <f>IF(I75="-","-",SUM(I75:I83)*'3k EBIT'!$E$10)</f>
        <v>10.695477175510518</v>
      </c>
      <c r="J84" s="117">
        <f>IF(J75="-","-",SUM(J75:J83)*'3k EBIT'!$E$10)</f>
        <v>10.473966612917485</v>
      </c>
      <c r="K84" s="117">
        <f>IF(K75="-","-",SUM(K75:K83)*'3k EBIT'!$E$10)</f>
        <v>11.402619556097758</v>
      </c>
      <c r="L84" s="117">
        <f>IF(L75="-","-",SUM(L75:L83)*'3k EBIT'!$E$10)</f>
        <v>11.250697492931899</v>
      </c>
      <c r="M84" s="117">
        <f>IF(M75="-","-",SUM(M75:M83)*'3k EBIT'!$E$10)</f>
        <v>12.25951040164791</v>
      </c>
      <c r="N84" s="117">
        <f>IF(N75="-","-",SUM(N75:N83)*'3k EBIT'!$E$10)</f>
        <v>12.899727959994472</v>
      </c>
      <c r="O84" s="27"/>
      <c r="P84" s="117">
        <f>IF(P75="-","-",SUM(P75:P83)*'3k EBIT'!$E$10)</f>
        <v>12.899727959994472</v>
      </c>
      <c r="Q84" s="117">
        <f>IF(Q75="-","-",SUM(Q75:Q83)*'3k EBIT'!$E$10)</f>
        <v>14.372736731239671</v>
      </c>
      <c r="R84" s="117">
        <f>IF(R75="-","-",SUM(R75:R83)*'3k EBIT'!$E$10)</f>
        <v>13.836974877333097</v>
      </c>
      <c r="S84" s="117">
        <f>IF(S75="-","-",SUM(S75:S83)*'3k EBIT'!$E$10)</f>
        <v>13.886057900221715</v>
      </c>
      <c r="T84" s="117">
        <f>IF(T75="-","-",SUM(T75:T83)*'3k EBIT'!$E$10)</f>
        <v>13.371408795158759</v>
      </c>
      <c r="U84" s="117">
        <f>IF(U75="-","-",SUM(U75:U83)*'3k EBIT'!$E$10)</f>
        <v>14.637505611101613</v>
      </c>
      <c r="V84" s="117">
        <f>IF(V75="-","-",SUM(V75:V83)*'3k EBIT'!$E$10)</f>
        <v>16.026831795676358</v>
      </c>
      <c r="W84" s="117">
        <f>IF(W75="-","-",SUM(W75:W83)*'3k EBIT'!$E$10)</f>
        <v>22.447011226563966</v>
      </c>
      <c r="X84" s="27"/>
      <c r="Y84" s="117">
        <f>IF(Y75="-","-",SUM(Y75:Y83)*'3k EBIT'!$E$10)</f>
        <v>38.870983971749318</v>
      </c>
      <c r="Z84" s="117">
        <f>IF(Z75="-","-",SUM(Z75:Z83)*'3k EBIT'!$E$10)</f>
        <v>52.093631106004189</v>
      </c>
      <c r="AA84" s="117">
        <f>IF(AA75="-","-",SUM(AA75:AA83)*'3k EBIT'!$E$10)</f>
        <v>40.153488619788483</v>
      </c>
      <c r="AB84" s="117" t="str">
        <f>IF(AB75="-","-",SUM(AB75:AB83)*'3k EBIT'!$E$10)</f>
        <v>-</v>
      </c>
      <c r="AC84" s="117" t="str">
        <f>IF(AC75="-","-",SUM(AC75:AC83)*'3k EBIT'!$E$10)</f>
        <v>-</v>
      </c>
      <c r="AD84" s="25"/>
    </row>
    <row r="85" spans="1:30" s="26" customFormat="1" ht="12.6" customHeight="1">
      <c r="A85" s="207"/>
      <c r="B85" s="120" t="s">
        <v>247</v>
      </c>
      <c r="C85" s="156" t="s">
        <v>248</v>
      </c>
      <c r="D85" s="122" t="s">
        <v>119</v>
      </c>
      <c r="E85" s="118"/>
      <c r="F85" s="27"/>
      <c r="G85" s="117">
        <f>IF(G75="-","-",SUM(G75:G78,G80:G84)*'3l HAP'!$E$11)</f>
        <v>6.46894801446832</v>
      </c>
      <c r="H85" s="117">
        <f>IF(H75="-","-",SUM(H75:H78,H80:H84)*'3l HAP'!$E$11)</f>
        <v>6.0668517823314412</v>
      </c>
      <c r="I85" s="117">
        <f>IF(I75="-","-",SUM(I75:I78,I80:I84)*'3l HAP'!$E$11)</f>
        <v>6.1018616910963219</v>
      </c>
      <c r="J85" s="117">
        <f>IF(J75="-","-",SUM(J75:J78,J80:J84)*'3l HAP'!$E$11)</f>
        <v>5.9422420668575695</v>
      </c>
      <c r="K85" s="117">
        <f>IF(K75="-","-",SUM(K75:K78,K80:K84)*'3l HAP'!$E$11)</f>
        <v>6.752603168403831</v>
      </c>
      <c r="L85" s="117">
        <f>IF(L75="-","-",SUM(L75:L78,L80:L84)*'3l HAP'!$E$11)</f>
        <v>6.617888320723317</v>
      </c>
      <c r="M85" s="117">
        <f>IF(M75="-","-",SUM(M75:M78,M80:M84)*'3l HAP'!$E$11)</f>
        <v>7.3832100934872464</v>
      </c>
      <c r="N85" s="117">
        <f>IF(N75="-","-",SUM(N75:N78,N80:N84)*'3l HAP'!$E$11)</f>
        <v>7.8842699180858418</v>
      </c>
      <c r="O85" s="27"/>
      <c r="P85" s="117">
        <f>IF(P75="-","-",SUM(P75:P78,P80:P84)*'3l HAP'!$E$11)</f>
        <v>7.8842699180858418</v>
      </c>
      <c r="Q85" s="117">
        <f>IF(Q75="-","-",SUM(Q75:Q78,Q80:Q84)*'3l HAP'!$E$11)</f>
        <v>8.8776861883949891</v>
      </c>
      <c r="R85" s="117">
        <f>IF(R75="-","-",SUM(R75:R78,R80:R84)*'3l HAP'!$E$11)</f>
        <v>8.4495295448254204</v>
      </c>
      <c r="S85" s="117">
        <f>IF(S75="-","-",SUM(S75:S78,S80:S84)*'3l HAP'!$E$11)</f>
        <v>8.4328636626906697</v>
      </c>
      <c r="T85" s="117">
        <f>IF(T75="-","-",SUM(T75:T78,T80:T84)*'3l HAP'!$E$11)</f>
        <v>7.9885918464640291</v>
      </c>
      <c r="U85" s="117">
        <f>IF(U75="-","-",SUM(U75:U78,U80:U84)*'3l HAP'!$E$11)</f>
        <v>8.7979046663214415</v>
      </c>
      <c r="V85" s="117">
        <f>IF(V75="-","-",SUM(V75:V78,V80:V84)*'3l HAP'!$E$11)</f>
        <v>9.8825890575059248</v>
      </c>
      <c r="W85" s="117">
        <f>IF(W75="-","-",SUM(W75:W78,W80:W84)*'3l HAP'!$E$11)</f>
        <v>14.383921031175912</v>
      </c>
      <c r="X85" s="27"/>
      <c r="Y85" s="117">
        <f>IF(Y75="-","-",SUM(Y75:Y78,Y80:Y84)*'3l HAP'!$E$11)</f>
        <v>26.89838868244437</v>
      </c>
      <c r="Z85" s="117">
        <f>IF(Z75="-","-",SUM(Z75:Z78,Z80:Z84)*'3l HAP'!$E$11)</f>
        <v>37.087477983952439</v>
      </c>
      <c r="AA85" s="117">
        <f>IF(AA75="-","-",SUM(AA75:AA78,AA80:AA84)*'3l HAP'!$E$11)</f>
        <v>27.252639323359357</v>
      </c>
      <c r="AB85" s="117" t="str">
        <f>IF(AB75="-","-",SUM(AB75:AB78,AB80:AB84)*'3l HAP'!$E$11)</f>
        <v>-</v>
      </c>
      <c r="AC85" s="117" t="str">
        <f>IF(AC75="-","-",SUM(AC75:AC78,AC80:AC84)*'3l HAP'!$E$11)</f>
        <v>-</v>
      </c>
      <c r="AD85" s="25"/>
    </row>
    <row r="86" spans="1:30" s="26" customFormat="1" ht="11.25" customHeight="1">
      <c r="A86" s="207"/>
      <c r="B86" s="120" t="s">
        <v>249</v>
      </c>
      <c r="C86" s="120" t="str">
        <f>B86&amp;"_"&amp;D86</f>
        <v>Total_Northern</v>
      </c>
      <c r="D86" s="122" t="s">
        <v>119</v>
      </c>
      <c r="E86" s="119"/>
      <c r="F86" s="27"/>
      <c r="G86" s="117">
        <f t="shared" ref="G86:N86" si="15">IF(G75="-","-",SUM(G75:G85))</f>
        <v>584.27184493911</v>
      </c>
      <c r="H86" s="117">
        <f t="shared" si="15"/>
        <v>557.41145412932622</v>
      </c>
      <c r="I86" s="117">
        <f t="shared" si="15"/>
        <v>569.02148051832717</v>
      </c>
      <c r="J86" s="117">
        <f t="shared" si="15"/>
        <v>557.20341504684882</v>
      </c>
      <c r="K86" s="117">
        <f t="shared" si="15"/>
        <v>606.89022665354742</v>
      </c>
      <c r="L86" s="117">
        <f t="shared" si="15"/>
        <v>598.75961704723113</v>
      </c>
      <c r="M86" s="117">
        <f t="shared" si="15"/>
        <v>652.62033313701409</v>
      </c>
      <c r="N86" s="117">
        <f t="shared" si="15"/>
        <v>686.81704000914556</v>
      </c>
      <c r="O86" s="27"/>
      <c r="P86" s="117">
        <f t="shared" ref="P86:W86" si="16">IF(P75="-","-",SUM(P75:P85))</f>
        <v>686.81704000914556</v>
      </c>
      <c r="Q86" s="117">
        <f t="shared" si="16"/>
        <v>765.33720169078674</v>
      </c>
      <c r="R86" s="117">
        <f t="shared" si="16"/>
        <v>736.7110643835947</v>
      </c>
      <c r="S86" s="117">
        <f t="shared" si="16"/>
        <v>739.27771442855249</v>
      </c>
      <c r="T86" s="117">
        <f t="shared" si="16"/>
        <v>711.74665879727957</v>
      </c>
      <c r="U86" s="117">
        <f t="shared" si="16"/>
        <v>779.19261861600273</v>
      </c>
      <c r="V86" s="117">
        <f t="shared" si="16"/>
        <v>853.39970357087941</v>
      </c>
      <c r="W86" s="117">
        <f t="shared" si="16"/>
        <v>1195.8050765454293</v>
      </c>
      <c r="X86" s="27"/>
      <c r="Y86" s="117">
        <f t="shared" ref="Y86:AC86" si="17">IF(Y75="-","-",SUM(Y75:Y85))</f>
        <v>2072.7388053137001</v>
      </c>
      <c r="Z86" s="117">
        <f t="shared" si="17"/>
        <v>2778.8564036998382</v>
      </c>
      <c r="AA86" s="117">
        <f t="shared" si="17"/>
        <v>2140.5932727071131</v>
      </c>
      <c r="AB86" s="117" t="str">
        <f t="shared" si="17"/>
        <v>-</v>
      </c>
      <c r="AC86" s="117" t="str">
        <f t="shared" si="17"/>
        <v>-</v>
      </c>
      <c r="AD86" s="25"/>
    </row>
    <row r="87" spans="1:30" s="26" customFormat="1" ht="11.25" customHeight="1">
      <c r="A87" s="207"/>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f>IF('3a DF'!AB139="-","-",'3a DF'!AB139)</f>
        <v>1470.5744937291802</v>
      </c>
      <c r="AB87" s="35" t="str">
        <f>IF('3a DF'!AC139="-","-",'3a DF'!AC139)</f>
        <v>-</v>
      </c>
      <c r="AC87" s="35" t="str">
        <f>IF('3a DF'!AD139="-","-",'3a DF'!AD139)</f>
        <v>-</v>
      </c>
      <c r="AD87" s="25"/>
    </row>
    <row r="88" spans="1:30" s="26" customFormat="1" ht="11.4">
      <c r="A88" s="207"/>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f>IF('3b CM'!AA34="-","-",'3b CM'!AA34)</f>
        <v>18.047323742996355</v>
      </c>
      <c r="AB88" s="35" t="str">
        <f>IF('3b CM'!AB34="-","-",'3b CM'!AB34)</f>
        <v>-</v>
      </c>
      <c r="AC88" s="35" t="str">
        <f>IF('3b CM'!AC34="-","-",'3b CM'!AC34)</f>
        <v>-</v>
      </c>
      <c r="AD88" s="25"/>
    </row>
    <row r="89" spans="1:30" s="26" customFormat="1" ht="11.4">
      <c r="A89" s="207"/>
      <c r="B89" s="123" t="s">
        <v>241</v>
      </c>
      <c r="C89" s="123" t="s">
        <v>178</v>
      </c>
      <c r="D89" s="121" t="s">
        <v>118</v>
      </c>
      <c r="E89" s="75"/>
      <c r="F89" s="27"/>
      <c r="G89" s="35" t="str">
        <f>IF('3c AA'!J145="-","-",'3c AA'!J145)</f>
        <v>-</v>
      </c>
      <c r="H89" s="35" t="str">
        <f>IF('3c AA'!K145="-","-",'3c AA'!K145)</f>
        <v>-</v>
      </c>
      <c r="I89" s="35" t="str">
        <f>IF('3c AA'!L145="-","-",'3c AA'!L145)</f>
        <v>-</v>
      </c>
      <c r="J89" s="35" t="str">
        <f>IF('3c AA'!M145="-","-",'3c AA'!M145)</f>
        <v>-</v>
      </c>
      <c r="K89" s="35" t="str">
        <f>IF('3c AA'!N145="-","-",'3c AA'!N145)</f>
        <v>-</v>
      </c>
      <c r="L89" s="35" t="str">
        <f>IF('3c AA'!O145="-","-",'3c AA'!O145)</f>
        <v>-</v>
      </c>
      <c r="M89" s="35" t="str">
        <f>IF('3c AA'!P145="-","-",'3c AA'!P145)</f>
        <v>-</v>
      </c>
      <c r="N89" s="35" t="str">
        <f>IF('3c AA'!Q145="-","-",'3c AA'!Q145)</f>
        <v>-</v>
      </c>
      <c r="O89" s="27"/>
      <c r="P89" s="35" t="str">
        <f>IF('3c AA'!S145="-","-",'3c AA'!S145)</f>
        <v>-</v>
      </c>
      <c r="Q89" s="35" t="str">
        <f>IF('3c AA'!T145="-","-",'3c AA'!T145)</f>
        <v>-</v>
      </c>
      <c r="R89" s="35" t="str">
        <f>IF('3c AA'!U145="-","-",'3c AA'!U145)</f>
        <v>-</v>
      </c>
      <c r="S89" s="35" t="str">
        <f>IF('3c AA'!V145="-","-",'3c AA'!V145)</f>
        <v>-</v>
      </c>
      <c r="T89" s="35">
        <f>IF('3c AA'!W145="-","-",'3c AA'!W145)</f>
        <v>6.5873529519024565</v>
      </c>
      <c r="U89" s="35">
        <f>IF('3c AA'!X145="-","-",'3c AA'!X145)</f>
        <v>9.9756950960531068</v>
      </c>
      <c r="V89" s="35">
        <f>IF('3c AA'!Y145="-","-",'3c AA'!Y145)</f>
        <v>4.43</v>
      </c>
      <c r="W89" s="35" t="str">
        <f>IF('3c AA'!Z145="-","-",'3c AA'!Z145)</f>
        <v>-</v>
      </c>
      <c r="X89" s="27"/>
      <c r="Y89" s="35">
        <f>IF('3c AA'!AB145="-","-",'3c AA'!AB145)</f>
        <v>20.533735959244328</v>
      </c>
      <c r="Z89" s="35">
        <f>IF('3c AA'!AC145="-","-",'3c AA'!AC145)</f>
        <v>20.533735959244328</v>
      </c>
      <c r="AA89" s="35">
        <f>IF('3c AA'!AD145="-","-",'3c AA'!AD145)</f>
        <v>26.544953172836081</v>
      </c>
      <c r="AB89" s="35" t="str">
        <f>IF('3c AA'!AE145="-","-",'3c AA'!AE145)</f>
        <v>-</v>
      </c>
      <c r="AC89" s="35" t="str">
        <f>IF('3c AA'!AF145="-","-",'3c AA'!AF145)</f>
        <v>-</v>
      </c>
      <c r="AD89" s="25"/>
    </row>
    <row r="90" spans="1:30" s="26" customFormat="1" ht="11.4">
      <c r="A90" s="207"/>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f>IF('3d PC'!AA35="-","-",'3d PC'!AA35)</f>
        <v>185.61507639344055</v>
      </c>
      <c r="AB90" s="35" t="str">
        <f>IF('3d PC'!AB35="-","-",'3d PC'!AB35)</f>
        <v>-</v>
      </c>
      <c r="AC90" s="35" t="str">
        <f>IF('3d PC'!AC35="-","-",'3d PC'!AC35)</f>
        <v>-</v>
      </c>
      <c r="AD90" s="25"/>
    </row>
    <row r="91" spans="1:30" s="26" customFormat="1" ht="11.4">
      <c r="A91" s="207"/>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f>IF('3e NC-Elec'!AB63="-","-",'3e NC-Elec'!AB63)</f>
        <v>252.02845578472807</v>
      </c>
      <c r="AB91" s="35" t="str">
        <f>IF('3e NC-Elec'!AC63="-","-",'3e NC-Elec'!AC63)</f>
        <v>-</v>
      </c>
      <c r="AC91" s="35" t="str">
        <f>IF('3e NC-Elec'!AD63="-","-",'3e NC-Elec'!AD63)</f>
        <v>-</v>
      </c>
      <c r="AD91" s="25"/>
    </row>
    <row r="92" spans="1:30" s="26" customFormat="1" ht="11.4">
      <c r="A92" s="207"/>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f>IF('3g CPIH'!W$17="-","-",'3h OC '!$E$10*('3g CPIH'!W$17/'3g CPIH'!$G$17))</f>
        <v>95.953808219178072</v>
      </c>
      <c r="AB92" s="35" t="str">
        <f>IF('3g CPIH'!X$17="-","-",'3h OC '!$E$10*('3g CPIH'!X$17/'3g CPIH'!$G$17))</f>
        <v>-</v>
      </c>
      <c r="AC92" s="35" t="str">
        <f>IF('3g CPIH'!Y$17="-","-",'3h OC '!$E$10*('3g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f>IF('3i SMNCC'!W$50="-","-",'3i SMNCC'!W$50)</f>
        <v>17.321266150037467</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PAP'!$G$16*('3g CPIH'!C$17/'3g CPIH'!$G$17))</f>
        <v>3.3460635029354204</v>
      </c>
      <c r="H94" s="35">
        <f>IF('3g CPIH'!D$17="-","-",'3j PAAC PAP'!$G$16*('3g CPIH'!D$17/'3g CPIH'!$G$17))</f>
        <v>3.3527623287671227</v>
      </c>
      <c r="I94" s="35">
        <f>IF('3g CPIH'!E$17="-","-",'3j PAAC PAP'!$G$16*('3g CPIH'!E$17/'3g CPIH'!$G$17))</f>
        <v>3.3628105675146771</v>
      </c>
      <c r="J94" s="35">
        <f>IF('3g CPIH'!F$17="-","-",'3j PAAC PAP'!$G$16*('3g CPIH'!F$17/'3g CPIH'!$G$17))</f>
        <v>3.3829070450097847</v>
      </c>
      <c r="K94" s="35">
        <f>IF('3g CPIH'!G$17="-","-",'3j PAAC PAP'!$G$16*('3g CPIH'!G$17/'3g CPIH'!$G$17))</f>
        <v>3.4230999999999998</v>
      </c>
      <c r="L94" s="35">
        <f>IF('3g CPIH'!H$17="-","-",'3j PAAC PAP'!$G$16*('3g CPIH'!H$17/'3g CPIH'!$G$17))</f>
        <v>3.4666423679060667</v>
      </c>
      <c r="M94" s="35">
        <f>IF('3g CPIH'!I$17="-","-",'3j PAAC PAP'!$G$16*('3g CPIH'!I$17/'3g CPIH'!$G$17))</f>
        <v>3.516883561643835</v>
      </c>
      <c r="N94" s="35">
        <f>IF('3g CPIH'!J$17="-","-",'3j PAAC PAP'!$G$16*('3g CPIH'!J$17/'3g CPIH'!$G$17))</f>
        <v>3.547028277886497</v>
      </c>
      <c r="O94" s="27"/>
      <c r="P94" s="35">
        <f>IF('3g CPIH'!L$17="-","-",'3j PAAC PAP'!$G$16*('3g CPIH'!L$17/'3g CPIH'!$G$17))</f>
        <v>3.547028277886497</v>
      </c>
      <c r="Q94" s="35">
        <f>IF('3g CPIH'!M$17="-","-",'3j PAAC PAP'!$G$16*('3g CPIH'!M$17/'3g CPIH'!$G$17))</f>
        <v>3.5872212328767121</v>
      </c>
      <c r="R94" s="35">
        <f>IF('3g CPIH'!N$17="-","-",'3j PAAC PAP'!$G$16*('3g CPIH'!N$17/'3g CPIH'!$G$17))</f>
        <v>3.6140165362035224</v>
      </c>
      <c r="S94" s="35">
        <f>IF('3g CPIH'!O$17="-","-",'3j PAAC PAP'!$G$16*('3g CPIH'!O$17/'3g CPIH'!$G$17))</f>
        <v>3.6341130136986299</v>
      </c>
      <c r="T94" s="35">
        <f>IF('3g CPIH'!P$17="-","-",'3j PAAC PAP'!$G$16*('3g CPIH'!P$17/'3g CPIH'!$G$17))</f>
        <v>3.6441612524461835</v>
      </c>
      <c r="U94" s="35">
        <f>IF('3g CPIH'!Q$17="-","-",'3j PAAC PAP'!$G$16*('3g CPIH'!Q$17/'3g CPIH'!$G$17))</f>
        <v>3.6642577299412915</v>
      </c>
      <c r="V94" s="35">
        <f>IF('3g CPIH'!R$17="-","-",'3j PAAC PAP'!$G$16*('3g CPIH'!R$17/'3g CPIH'!$G$17))</f>
        <v>3.7312459882583173</v>
      </c>
      <c r="W94" s="35">
        <f>IF('3g CPIH'!S$17="-","-",'3j PAAC PAP'!$G$16*('3g CPIH'!S$17/'3g CPIH'!$G$17))</f>
        <v>3.8417766144814092</v>
      </c>
      <c r="X94" s="27"/>
      <c r="Y94" s="35">
        <f>IF('3g CPIH'!U$17="-","-",'3j PAAC PAP'!$G$16*('3g CPIH'!U$17/'3g CPIH'!$G$17))</f>
        <v>4.0360425636007822</v>
      </c>
      <c r="Z94" s="35">
        <f>IF('3g CPIH'!V$17="-","-",'3j PAAC PAP'!$G$16*('3g CPIH'!V$17/'3g CPIH'!$G$17))</f>
        <v>4.0360425636007822</v>
      </c>
      <c r="AA94" s="35">
        <f>IF('3g CPIH'!W$17="-","-",'3j PAAC PAP'!$G$16*('3g CPIH'!W$17/'3g CPIH'!$G$17))</f>
        <v>4.1968143835616436</v>
      </c>
      <c r="AB94" s="35" t="str">
        <f>IF('3g CPIH'!X$17="-","-",'3j PAAC PAP'!$G$16*('3g CPIH'!X$17/'3g CPIH'!$G$17))</f>
        <v>-</v>
      </c>
      <c r="AC94" s="35" t="str">
        <f>IF('3g CPIH'!Y$17="-","-",'3j PAAC PAP'!$G$16*('3g CPIH'!Y$17/'3g CPIH'!$G$17))</f>
        <v>-</v>
      </c>
      <c r="AD94" s="25"/>
    </row>
    <row r="95" spans="1:30" s="26" customFormat="1" ht="11.25" customHeight="1">
      <c r="A95" s="207"/>
      <c r="B95" s="123" t="s">
        <v>244</v>
      </c>
      <c r="C95" s="123" t="s">
        <v>184</v>
      </c>
      <c r="D95" s="121" t="s">
        <v>118</v>
      </c>
      <c r="E95" s="75"/>
      <c r="F95" s="27"/>
      <c r="G95" s="35">
        <f>IF(G87="-","-",SUM(G87:G93)*'3j PAAC PAP'!$G$34)</f>
        <v>2.5968097985156149</v>
      </c>
      <c r="H95" s="35">
        <f>IF(H87="-","-",SUM(H87:H93)*'3j PAAC PAP'!$G$34)</f>
        <v>2.4725025260651035</v>
      </c>
      <c r="I95" s="35">
        <f>IF(I87="-","-",SUM(I87:I93)*'3j PAAC PAP'!$G$34)</f>
        <v>2.5533908056994825</v>
      </c>
      <c r="J95" s="35">
        <f>IF(J87="-","-",SUM(J87:J93)*'3j PAAC PAP'!$G$34)</f>
        <v>2.4985308906301102</v>
      </c>
      <c r="K95" s="35">
        <f>IF(K87="-","-",SUM(K87:K93)*'3j PAAC PAP'!$G$34)</f>
        <v>2.7347477479864768</v>
      </c>
      <c r="L95" s="35">
        <f>IF(L87="-","-",SUM(L87:L93)*'3j PAAC PAP'!$G$34)</f>
        <v>2.6969253972867495</v>
      </c>
      <c r="M95" s="35">
        <f>IF(M87="-","-",SUM(M87:M93)*'3j PAAC PAP'!$G$34)</f>
        <v>2.9918020793597839</v>
      </c>
      <c r="N95" s="35">
        <f>IF(N87="-","-",SUM(N87:N93)*'3j PAAC PAP'!$G$34)</f>
        <v>3.1509734882918798</v>
      </c>
      <c r="O95" s="27"/>
      <c r="P95" s="35">
        <f>IF(P87="-","-",SUM(P87:P93)*'3j PAAC PAP'!$G$34)</f>
        <v>3.1509734882918798</v>
      </c>
      <c r="Q95" s="35">
        <f>IF(Q87="-","-",SUM(Q87:Q93)*'3j PAAC PAP'!$G$34)</f>
        <v>3.5386192258042959</v>
      </c>
      <c r="R95" s="35">
        <f>IF(R87="-","-",SUM(R87:R93)*'3j PAAC PAP'!$G$34)</f>
        <v>3.4028733411601193</v>
      </c>
      <c r="S95" s="35">
        <f>IF(S87="-","-",SUM(S87:S93)*'3j PAAC PAP'!$G$34)</f>
        <v>3.3574661519617055</v>
      </c>
      <c r="T95" s="35">
        <f>IF(T87="-","-",SUM(T87:T93)*'3j PAAC PAP'!$G$34)</f>
        <v>3.2277356266079065</v>
      </c>
      <c r="U95" s="35">
        <f>IF(U87="-","-",SUM(U87:U93)*'3j PAAC PAP'!$G$34)</f>
        <v>3.5092253847002897</v>
      </c>
      <c r="V95" s="35">
        <f>IF(V87="-","-",SUM(V87:V93)*'3j PAAC PAP'!$G$34)</f>
        <v>3.8571458042896118</v>
      </c>
      <c r="W95" s="35">
        <f>IF(W87="-","-",SUM(W87:W93)*'3j PAAC PAP'!$G$34)</f>
        <v>5.5386604219163873</v>
      </c>
      <c r="X95" s="27"/>
      <c r="Y95" s="35">
        <f>IF(Y87="-","-",SUM(Y87:Y93)*'3j PAAC PAP'!$G$34)</f>
        <v>9.6325607739758237</v>
      </c>
      <c r="Z95" s="35">
        <f>IF(Z87="-","-",SUM(Z87:Z93)*'3j PAAC PAP'!$G$34)</f>
        <v>12.930391016080598</v>
      </c>
      <c r="AA95" s="35">
        <f>IF(AA87="-","-",SUM(AA87:AA93)*'3j PAAC PAP'!$G$34)</f>
        <v>9.8882846152428137</v>
      </c>
      <c r="AB95" s="35" t="str">
        <f>IF(AB87="-","-",SUM(AB87:AB93)*'3j PAAC PAP'!$G$34)</f>
        <v>-</v>
      </c>
      <c r="AC95" s="35" t="str">
        <f>IF(AC87="-","-",SUM(AC87:AC93)*'3j PAAC PAP'!$G$34)</f>
        <v>-</v>
      </c>
      <c r="AD95" s="25"/>
    </row>
    <row r="96" spans="1:30" s="26" customFormat="1" ht="11.25" customHeight="1">
      <c r="A96" s="207"/>
      <c r="B96" s="123" t="s">
        <v>185</v>
      </c>
      <c r="C96" s="123" t="s">
        <v>246</v>
      </c>
      <c r="D96" s="121" t="s">
        <v>118</v>
      </c>
      <c r="E96" s="75"/>
      <c r="F96" s="27"/>
      <c r="G96" s="35">
        <f>IF(G87="-","-",SUM(G87:G95)*'3k EBIT'!$E$10)</f>
        <v>10.623879710021106</v>
      </c>
      <c r="H96" s="35">
        <f>IF(H87="-","-",SUM(H87:H95)*'3k EBIT'!$E$10)</f>
        <v>10.118554804683091</v>
      </c>
      <c r="I96" s="35">
        <f>IF(I87="-","-",SUM(I87:I95)*'3k EBIT'!$E$10)</f>
        <v>10.447655010091015</v>
      </c>
      <c r="J96" s="35">
        <f>IF(J87="-","-",SUM(J87:J95)*'3k EBIT'!$E$10)</f>
        <v>10.224974433298103</v>
      </c>
      <c r="K96" s="35">
        <f>IF(K87="-","-",SUM(K87:K95)*'3k EBIT'!$E$10)</f>
        <v>11.18625106710153</v>
      </c>
      <c r="L96" s="35">
        <f>IF(L87="-","-",SUM(L87:L95)*'3k EBIT'!$E$10)</f>
        <v>11.033302243461996</v>
      </c>
      <c r="M96" s="35">
        <f>IF(M87="-","-",SUM(M87:M95)*'3k EBIT'!$E$10)</f>
        <v>12.233294380001496</v>
      </c>
      <c r="N96" s="35">
        <f>IF(N87="-","-",SUM(N87:N95)*'3k EBIT'!$E$10)</f>
        <v>12.881096417897508</v>
      </c>
      <c r="O96" s="27"/>
      <c r="P96" s="35">
        <f>IF(P87="-","-",SUM(P87:P95)*'3k EBIT'!$E$10)</f>
        <v>12.881096417897508</v>
      </c>
      <c r="Q96" s="35">
        <f>IF(Q87="-","-",SUM(Q87:Q95)*'3k EBIT'!$E$10)</f>
        <v>14.45810879939479</v>
      </c>
      <c r="R96" s="35">
        <f>IF(R87="-","-",SUM(R87:R95)*'3k EBIT'!$E$10)</f>
        <v>13.906661767438383</v>
      </c>
      <c r="S96" s="35">
        <f>IF(S87="-","-",SUM(S87:S95)*'3k EBIT'!$E$10)</f>
        <v>13.722417592115928</v>
      </c>
      <c r="T96" s="35">
        <f>IF(T87="-","-",SUM(T87:T95)*'3k EBIT'!$E$10)</f>
        <v>13.195105683572145</v>
      </c>
      <c r="U96" s="35">
        <f>IF(U87="-","-",SUM(U87:U95)*'3k EBIT'!$E$10)</f>
        <v>14.340080452822965</v>
      </c>
      <c r="V96" s="35">
        <f>IF(V87="-","-",SUM(V87:V95)*'3k EBIT'!$E$10)</f>
        <v>15.756081863061553</v>
      </c>
      <c r="W96" s="35">
        <f>IF(W87="-","-",SUM(W87:W95)*'3k EBIT'!$E$10)</f>
        <v>22.595548890328846</v>
      </c>
      <c r="X96" s="27"/>
      <c r="Y96" s="35">
        <f>IF(Y87="-","-",SUM(Y87:Y95)*'3k EBIT'!$E$10)</f>
        <v>39.245811041904311</v>
      </c>
      <c r="Z96" s="35">
        <f>IF(Z87="-","-",SUM(Z87:Z95)*'3k EBIT'!$E$10)</f>
        <v>52.655353315460324</v>
      </c>
      <c r="AA96" s="35">
        <f>IF(AA87="-","-",SUM(AA87:AA95)*'3k EBIT'!$E$10)</f>
        <v>40.288741782871192</v>
      </c>
      <c r="AB96" s="35" t="str">
        <f>IF(AB87="-","-",SUM(AB87:AB95)*'3k EBIT'!$E$10)</f>
        <v>-</v>
      </c>
      <c r="AC96" s="35" t="str">
        <f>IF(AC87="-","-",SUM(AC87:AC95)*'3k EBIT'!$E$10)</f>
        <v>-</v>
      </c>
      <c r="AD96" s="25"/>
    </row>
    <row r="97" spans="1:30" s="26" customFormat="1" ht="11.25" customHeight="1">
      <c r="A97" s="207"/>
      <c r="B97" s="123" t="s">
        <v>247</v>
      </c>
      <c r="C97" s="158" t="s">
        <v>248</v>
      </c>
      <c r="D97" s="121" t="s">
        <v>118</v>
      </c>
      <c r="E97" s="116"/>
      <c r="F97" s="27"/>
      <c r="G97" s="35">
        <f>IF(G87="-","-",SUM(G87:G90,G92:G96)*'3l HAP'!$E$11)</f>
        <v>6.4832247808862871</v>
      </c>
      <c r="H97" s="35">
        <f>IF(H87="-","-",SUM(H87:H90,H92:H96)*'3l HAP'!$E$11)</f>
        <v>6.0790311421675138</v>
      </c>
      <c r="I97" s="35">
        <f>IF(I87="-","-",SUM(I87:I90,I92:I96)*'3l HAP'!$E$11)</f>
        <v>6.1144562662131223</v>
      </c>
      <c r="J97" s="35">
        <f>IF(J87="-","-",SUM(J87:J90,J92:J96)*'3l HAP'!$E$11)</f>
        <v>5.9539957698939148</v>
      </c>
      <c r="K97" s="35">
        <f>IF(K87="-","-",SUM(K87:K90,K92:K96)*'3l HAP'!$E$11)</f>
        <v>6.7685052390413656</v>
      </c>
      <c r="L97" s="35">
        <f>IF(L87="-","-",SUM(L87:L90,L92:L96)*'3l HAP'!$E$11)</f>
        <v>6.6329024177764966</v>
      </c>
      <c r="M97" s="35">
        <f>IF(M87="-","-",SUM(M87:M90,M92:M96)*'3l HAP'!$E$11)</f>
        <v>7.4499577918659297</v>
      </c>
      <c r="N97" s="35">
        <f>IF(N87="-","-",SUM(N87:N90,N92:N96)*'3l HAP'!$E$11)</f>
        <v>7.9569942892641219</v>
      </c>
      <c r="O97" s="27"/>
      <c r="P97" s="35">
        <f>IF(P87="-","-",SUM(P87:P90,P92:P96)*'3l HAP'!$E$11)</f>
        <v>7.9569942892641219</v>
      </c>
      <c r="Q97" s="35">
        <f>IF(Q87="-","-",SUM(Q87:Q90,Q92:Q96)*'3l HAP'!$E$11)</f>
        <v>8.9902289911511275</v>
      </c>
      <c r="R97" s="35">
        <f>IF(R87="-","-",SUM(R87:R90,R92:R96)*'3l HAP'!$E$11)</f>
        <v>8.5517465549937715</v>
      </c>
      <c r="S97" s="35">
        <f>IF(S87="-","-",SUM(S87:S90,S92:S96)*'3l HAP'!$E$11)</f>
        <v>8.5179828303706877</v>
      </c>
      <c r="T97" s="35">
        <f>IF(T87="-","-",SUM(T87:T90,T92:T96)*'3l HAP'!$E$11)</f>
        <v>8.0648165309018029</v>
      </c>
      <c r="U97" s="35">
        <f>IF(U87="-","-",SUM(U87:U90,U92:U96)*'3l HAP'!$E$11)</f>
        <v>8.8711624061935161</v>
      </c>
      <c r="V97" s="35">
        <f>IF(V87="-","-",SUM(V87:V90,V92:V96)*'3l HAP'!$E$11)</f>
        <v>9.9758292983910923</v>
      </c>
      <c r="W97" s="35">
        <f>IF(W87="-","-",SUM(W87:W90,W92:W96)*'3l HAP'!$E$11)</f>
        <v>14.542094132464227</v>
      </c>
      <c r="X97" s="27"/>
      <c r="Y97" s="35">
        <f>IF(Y87="-","-",SUM(Y87:Y90,Y92:Y96)*'3l HAP'!$E$11)</f>
        <v>27.216644283922591</v>
      </c>
      <c r="Z97" s="35">
        <f>IF(Z87="-","-",SUM(Z87:Z90,Z92:Z96)*'3l HAP'!$E$11)</f>
        <v>37.549750985654839</v>
      </c>
      <c r="AA97" s="35">
        <f>IF(AA87="-","-",SUM(AA87:AA90,AA92:AA96)*'3l HAP'!$E$11)</f>
        <v>27.355694789214191</v>
      </c>
      <c r="AB97" s="35" t="str">
        <f>IF(AB87="-","-",SUM(AB87:AB90,AB92:AB96)*'3l HAP'!$E$11)</f>
        <v>-</v>
      </c>
      <c r="AC97" s="35" t="str">
        <f>IF(AC87="-","-",SUM(AC87:AC90,AC92:AC96)*'3l HAP'!$E$11)</f>
        <v>-</v>
      </c>
      <c r="AD97" s="25"/>
    </row>
    <row r="98" spans="1:30" s="26" customFormat="1" ht="11.25" customHeight="1">
      <c r="A98" s="207"/>
      <c r="B98" s="123" t="s">
        <v>249</v>
      </c>
      <c r="C98" s="123" t="str">
        <f>B98&amp;"_"&amp;D98</f>
        <v>Total_North West</v>
      </c>
      <c r="D98" s="121" t="s">
        <v>118</v>
      </c>
      <c r="E98" s="75"/>
      <c r="F98" s="27"/>
      <c r="G98" s="35">
        <f t="shared" ref="G98:N98" si="18">IF(G87="-","-",SUM(G87:G97))</f>
        <v>565.63455750728008</v>
      </c>
      <c r="H98" s="35">
        <f t="shared" si="18"/>
        <v>538.63432720475498</v>
      </c>
      <c r="I98" s="35">
        <f t="shared" si="18"/>
        <v>555.990808616815</v>
      </c>
      <c r="J98" s="35">
        <f t="shared" si="18"/>
        <v>544.11032260396155</v>
      </c>
      <c r="K98" s="35">
        <f t="shared" si="18"/>
        <v>595.51831821762221</v>
      </c>
      <c r="L98" s="35">
        <f t="shared" si="18"/>
        <v>587.33278063511273</v>
      </c>
      <c r="M98" s="35">
        <f t="shared" si="18"/>
        <v>651.30729079234948</v>
      </c>
      <c r="N98" s="35">
        <f t="shared" si="18"/>
        <v>685.90915730657866</v>
      </c>
      <c r="O98" s="27"/>
      <c r="P98" s="35">
        <f t="shared" ref="P98:W98" si="19">IF(P87="-","-",SUM(P87:P97))</f>
        <v>685.90915730657866</v>
      </c>
      <c r="Q98" s="35">
        <f t="shared" si="19"/>
        <v>769.94300938259425</v>
      </c>
      <c r="R98" s="35">
        <f t="shared" si="19"/>
        <v>740.48101093697073</v>
      </c>
      <c r="S98" s="35">
        <f t="shared" si="19"/>
        <v>730.75018935866626</v>
      </c>
      <c r="T98" s="35">
        <f t="shared" si="19"/>
        <v>702.54377617833927</v>
      </c>
      <c r="U98" s="35">
        <f t="shared" si="19"/>
        <v>763.61192712290358</v>
      </c>
      <c r="V98" s="35">
        <f t="shared" si="19"/>
        <v>839.24295324434991</v>
      </c>
      <c r="W98" s="35">
        <f t="shared" si="19"/>
        <v>1203.7810181946666</v>
      </c>
      <c r="X98" s="27"/>
      <c r="Y98" s="35">
        <f t="shared" ref="Y98:AC98" si="20">IF(Y87="-","-",SUM(Y87:Y97))</f>
        <v>2092.7847933010598</v>
      </c>
      <c r="Z98" s="35">
        <f t="shared" si="20"/>
        <v>2808.8829913034037</v>
      </c>
      <c r="AA98" s="35">
        <f t="shared" si="20"/>
        <v>2147.8149127632869</v>
      </c>
      <c r="AB98" s="35" t="str">
        <f t="shared" si="20"/>
        <v>-</v>
      </c>
      <c r="AC98" s="35" t="str">
        <f t="shared" si="20"/>
        <v>-</v>
      </c>
      <c r="AD98" s="25"/>
    </row>
    <row r="99" spans="1:30" s="26" customFormat="1" ht="12.6" customHeight="1">
      <c r="A99" s="207"/>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f>IF('3a DF'!AB140="-","-",'3a DF'!AB140)</f>
        <v>1506.0556004498974</v>
      </c>
      <c r="AB99" s="117" t="str">
        <f>IF('3a DF'!AC140="-","-",'3a DF'!AC140)</f>
        <v>-</v>
      </c>
      <c r="AC99" s="117" t="str">
        <f>IF('3a DF'!AD140="-","-",'3a DF'!AD140)</f>
        <v>-</v>
      </c>
      <c r="AD99" s="25"/>
    </row>
    <row r="100" spans="1:30" s="26" customFormat="1" ht="11.4">
      <c r="A100" s="207"/>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f>IF('3b CM'!AA35="-","-",'3b CM'!AA35)</f>
        <v>18.629862331801373</v>
      </c>
      <c r="AB100" s="117" t="str">
        <f>IF('3b CM'!AB35="-","-",'3b CM'!AB35)</f>
        <v>-</v>
      </c>
      <c r="AC100" s="117" t="str">
        <f>IF('3b CM'!AC35="-","-",'3b CM'!AC35)</f>
        <v>-</v>
      </c>
      <c r="AD100" s="25"/>
    </row>
    <row r="101" spans="1:30" s="26" customFormat="1" ht="11.4">
      <c r="A101" s="207"/>
      <c r="B101" s="120" t="s">
        <v>241</v>
      </c>
      <c r="C101" s="120" t="s">
        <v>178</v>
      </c>
      <c r="D101" s="122" t="s">
        <v>122</v>
      </c>
      <c r="E101" s="119"/>
      <c r="F101" s="27"/>
      <c r="G101" s="117" t="str">
        <f>IF('3c AA'!J146="-","-",'3c AA'!J146)</f>
        <v>-</v>
      </c>
      <c r="H101" s="117" t="str">
        <f>IF('3c AA'!K146="-","-",'3c AA'!K146)</f>
        <v>-</v>
      </c>
      <c r="I101" s="117" t="str">
        <f>IF('3c AA'!L146="-","-",'3c AA'!L146)</f>
        <v>-</v>
      </c>
      <c r="J101" s="117" t="str">
        <f>IF('3c AA'!M146="-","-",'3c AA'!M146)</f>
        <v>-</v>
      </c>
      <c r="K101" s="117" t="str">
        <f>IF('3c AA'!N146="-","-",'3c AA'!N146)</f>
        <v>-</v>
      </c>
      <c r="L101" s="117" t="str">
        <f>IF('3c AA'!O146="-","-",'3c AA'!O146)</f>
        <v>-</v>
      </c>
      <c r="M101" s="117" t="str">
        <f>IF('3c AA'!P146="-","-",'3c AA'!P146)</f>
        <v>-</v>
      </c>
      <c r="N101" s="117" t="str">
        <f>IF('3c AA'!Q146="-","-",'3c AA'!Q146)</f>
        <v>-</v>
      </c>
      <c r="O101" s="27"/>
      <c r="P101" s="117" t="str">
        <f>IF('3c AA'!S146="-","-",'3c AA'!S146)</f>
        <v>-</v>
      </c>
      <c r="Q101" s="117" t="str">
        <f>IF('3c AA'!T146="-","-",'3c AA'!T146)</f>
        <v>-</v>
      </c>
      <c r="R101" s="117" t="str">
        <f>IF('3c AA'!U146="-","-",'3c AA'!U146)</f>
        <v>-</v>
      </c>
      <c r="S101" s="117" t="str">
        <f>IF('3c AA'!V146="-","-",'3c AA'!V146)</f>
        <v>-</v>
      </c>
      <c r="T101" s="117">
        <f>IF('3c AA'!W146="-","-",'3c AA'!W146)</f>
        <v>6.5436735830868322</v>
      </c>
      <c r="U101" s="117">
        <f>IF('3c AA'!X146="-","-",'3c AA'!X146)</f>
        <v>9.9756950960531068</v>
      </c>
      <c r="V101" s="117">
        <f>IF('3c AA'!Y146="-","-",'3c AA'!Y146)</f>
        <v>4.43</v>
      </c>
      <c r="W101" s="117" t="str">
        <f>IF('3c AA'!Z146="-","-",'3c AA'!Z146)</f>
        <v>-</v>
      </c>
      <c r="X101" s="27"/>
      <c r="Y101" s="117">
        <f>IF('3c AA'!AB146="-","-",'3c AA'!AB146)</f>
        <v>20.791660367715085</v>
      </c>
      <c r="Z101" s="117">
        <f>IF('3c AA'!AC146="-","-",'3c AA'!AC146)</f>
        <v>20.791660367715085</v>
      </c>
      <c r="AA101" s="117">
        <f>IF('3c AA'!AD146="-","-",'3c AA'!AD146)</f>
        <v>26.802877581306838</v>
      </c>
      <c r="AB101" s="117" t="str">
        <f>IF('3c AA'!AE146="-","-",'3c AA'!AE146)</f>
        <v>-</v>
      </c>
      <c r="AC101" s="117" t="str">
        <f>IF('3c AA'!AF146="-","-",'3c AA'!AF146)</f>
        <v>-</v>
      </c>
      <c r="AD101" s="25"/>
    </row>
    <row r="102" spans="1:30" s="26" customFormat="1" ht="11.4">
      <c r="A102" s="207"/>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f>IF('3d PC'!AA36="-","-",'3d PC'!AA36)</f>
        <v>185.62392879546283</v>
      </c>
      <c r="AB102" s="117" t="str">
        <f>IF('3d PC'!AB36="-","-",'3d PC'!AB36)</f>
        <v>-</v>
      </c>
      <c r="AC102" s="117" t="str">
        <f>IF('3d PC'!AC36="-","-",'3d PC'!AC36)</f>
        <v>-</v>
      </c>
      <c r="AD102" s="25"/>
    </row>
    <row r="103" spans="1:30" s="26" customFormat="1" ht="11.4">
      <c r="A103" s="207"/>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f>IF('3e NC-Elec'!AB64="-","-",'3e NC-Elec'!AB64)</f>
        <v>240.95488898412637</v>
      </c>
      <c r="AB103" s="117" t="str">
        <f>IF('3e NC-Elec'!AC64="-","-",'3e NC-Elec'!AC64)</f>
        <v>-</v>
      </c>
      <c r="AC103" s="117" t="str">
        <f>IF('3e NC-Elec'!AD64="-","-",'3e NC-Elec'!AD64)</f>
        <v>-</v>
      </c>
      <c r="AD103" s="25"/>
    </row>
    <row r="104" spans="1:30" s="26" customFormat="1" ht="11.25" customHeight="1">
      <c r="A104" s="207"/>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f>IF('3g CPIH'!W$17="-","-",'3h OC '!$E$10*('3g CPIH'!W$17/'3g CPIH'!$G$17))</f>
        <v>95.953808219178072</v>
      </c>
      <c r="AB104" s="117" t="str">
        <f>IF('3g CPIH'!X$17="-","-",'3h OC '!$E$10*('3g CPIH'!X$17/'3g CPIH'!$G$17))</f>
        <v>-</v>
      </c>
      <c r="AC104" s="117" t="str">
        <f>IF('3g CPIH'!Y$17="-","-",'3h OC '!$E$10*('3g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f>IF('3i SMNCC'!W$50="-","-",'3i SMNCC'!W$50)</f>
        <v>17.321266150037467</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PAP'!$G$16*('3g CPIH'!C$17/'3g CPIH'!$G$17))</f>
        <v>3.3460635029354204</v>
      </c>
      <c r="H106" s="117">
        <f>IF('3g CPIH'!D$17="-","-",'3j PAAC PAP'!$G$16*('3g CPIH'!D$17/'3g CPIH'!$G$17))</f>
        <v>3.3527623287671227</v>
      </c>
      <c r="I106" s="117">
        <f>IF('3g CPIH'!E$17="-","-",'3j PAAC PAP'!$G$16*('3g CPIH'!E$17/'3g CPIH'!$G$17))</f>
        <v>3.3628105675146771</v>
      </c>
      <c r="J106" s="117">
        <f>IF('3g CPIH'!F$17="-","-",'3j PAAC PAP'!$G$16*('3g CPIH'!F$17/'3g CPIH'!$G$17))</f>
        <v>3.3829070450097847</v>
      </c>
      <c r="K106" s="117">
        <f>IF('3g CPIH'!G$17="-","-",'3j PAAC PAP'!$G$16*('3g CPIH'!G$17/'3g CPIH'!$G$17))</f>
        <v>3.4230999999999998</v>
      </c>
      <c r="L106" s="117">
        <f>IF('3g CPIH'!H$17="-","-",'3j PAAC PAP'!$G$16*('3g CPIH'!H$17/'3g CPIH'!$G$17))</f>
        <v>3.4666423679060667</v>
      </c>
      <c r="M106" s="117">
        <f>IF('3g CPIH'!I$17="-","-",'3j PAAC PAP'!$G$16*('3g CPIH'!I$17/'3g CPIH'!$G$17))</f>
        <v>3.516883561643835</v>
      </c>
      <c r="N106" s="117">
        <f>IF('3g CPIH'!J$17="-","-",'3j PAAC PAP'!$G$16*('3g CPIH'!J$17/'3g CPIH'!$G$17))</f>
        <v>3.547028277886497</v>
      </c>
      <c r="O106" s="27"/>
      <c r="P106" s="117">
        <f>IF('3g CPIH'!L$17="-","-",'3j PAAC PAP'!$G$16*('3g CPIH'!L$17/'3g CPIH'!$G$17))</f>
        <v>3.547028277886497</v>
      </c>
      <c r="Q106" s="117">
        <f>IF('3g CPIH'!M$17="-","-",'3j PAAC PAP'!$G$16*('3g CPIH'!M$17/'3g CPIH'!$G$17))</f>
        <v>3.5872212328767121</v>
      </c>
      <c r="R106" s="117">
        <f>IF('3g CPIH'!N$17="-","-",'3j PAAC PAP'!$G$16*('3g CPIH'!N$17/'3g CPIH'!$G$17))</f>
        <v>3.6140165362035224</v>
      </c>
      <c r="S106" s="117">
        <f>IF('3g CPIH'!O$17="-","-",'3j PAAC PAP'!$G$16*('3g CPIH'!O$17/'3g CPIH'!$G$17))</f>
        <v>3.6341130136986299</v>
      </c>
      <c r="T106" s="117">
        <f>IF('3g CPIH'!P$17="-","-",'3j PAAC PAP'!$G$16*('3g CPIH'!P$17/'3g CPIH'!$G$17))</f>
        <v>3.6441612524461835</v>
      </c>
      <c r="U106" s="117">
        <f>IF('3g CPIH'!Q$17="-","-",'3j PAAC PAP'!$G$16*('3g CPIH'!Q$17/'3g CPIH'!$G$17))</f>
        <v>3.6642577299412915</v>
      </c>
      <c r="V106" s="117">
        <f>IF('3g CPIH'!R$17="-","-",'3j PAAC PAP'!$G$16*('3g CPIH'!R$17/'3g CPIH'!$G$17))</f>
        <v>3.7312459882583173</v>
      </c>
      <c r="W106" s="117">
        <f>IF('3g CPIH'!S$17="-","-",'3j PAAC PAP'!$G$16*('3g CPIH'!S$17/'3g CPIH'!$G$17))</f>
        <v>3.8417766144814092</v>
      </c>
      <c r="X106" s="27"/>
      <c r="Y106" s="117">
        <f>IF('3g CPIH'!U$17="-","-",'3j PAAC PAP'!$G$16*('3g CPIH'!U$17/'3g CPIH'!$G$17))</f>
        <v>4.0360425636007822</v>
      </c>
      <c r="Z106" s="117">
        <f>IF('3g CPIH'!V$17="-","-",'3j PAAC PAP'!$G$16*('3g CPIH'!V$17/'3g CPIH'!$G$17))</f>
        <v>4.0360425636007822</v>
      </c>
      <c r="AA106" s="117">
        <f>IF('3g CPIH'!W$17="-","-",'3j PAAC PAP'!$G$16*('3g CPIH'!W$17/'3g CPIH'!$G$17))</f>
        <v>4.1968143835616436</v>
      </c>
      <c r="AB106" s="117" t="str">
        <f>IF('3g CPIH'!X$17="-","-",'3j PAAC PAP'!$G$16*('3g CPIH'!X$17/'3g CPIH'!$G$17))</f>
        <v>-</v>
      </c>
      <c r="AC106" s="117" t="str">
        <f>IF('3g CPIH'!Y$17="-","-",'3j PAAC PAP'!$G$16*('3g CPIH'!Y$17/'3g CPIH'!$G$17))</f>
        <v>-</v>
      </c>
      <c r="AD106" s="25"/>
    </row>
    <row r="107" spans="1:30" s="26" customFormat="1" ht="11.25" customHeight="1">
      <c r="A107" s="207"/>
      <c r="B107" s="120" t="s">
        <v>244</v>
      </c>
      <c r="C107" s="120" t="s">
        <v>184</v>
      </c>
      <c r="D107" s="122" t="s">
        <v>122</v>
      </c>
      <c r="E107" s="119"/>
      <c r="F107" s="27"/>
      <c r="G107" s="117">
        <f>IF(G99="-","-",SUM(G99:G105)*'3j PAAC PAP'!$G$34)</f>
        <v>2.5814303769369902</v>
      </c>
      <c r="H107" s="117">
        <f>IF(H99="-","-",SUM(H99:H105)*'3j PAAC PAP'!$G$34)</f>
        <v>2.4591946386669492</v>
      </c>
      <c r="I107" s="117">
        <f>IF(I99="-","-",SUM(I99:I105)*'3j PAAC PAP'!$G$34)</f>
        <v>2.5016799904147033</v>
      </c>
      <c r="J107" s="117">
        <f>IF(J99="-","-",SUM(J99:J105)*'3j PAAC PAP'!$G$34)</f>
        <v>2.4477332419997757</v>
      </c>
      <c r="K107" s="117">
        <f>IF(K99="-","-",SUM(K99:K105)*'3j PAAC PAP'!$G$34)</f>
        <v>2.7351606458665243</v>
      </c>
      <c r="L107" s="117">
        <f>IF(L99="-","-",SUM(L99:L105)*'3j PAAC PAP'!$G$34)</f>
        <v>2.698102569812709</v>
      </c>
      <c r="M107" s="117">
        <f>IF(M99="-","-",SUM(M99:M105)*'3j PAAC PAP'!$G$34)</f>
        <v>3.0016450361924085</v>
      </c>
      <c r="N107" s="117">
        <f>IF(N99="-","-",SUM(N99:N105)*'3j PAAC PAP'!$G$34)</f>
        <v>3.1600880209983284</v>
      </c>
      <c r="O107" s="27"/>
      <c r="P107" s="117">
        <f>IF(P99="-","-",SUM(P99:P105)*'3j PAAC PAP'!$G$34)</f>
        <v>3.1600880209983284</v>
      </c>
      <c r="Q107" s="117">
        <f>IF(Q99="-","-",SUM(Q99:Q105)*'3j PAAC PAP'!$G$34)</f>
        <v>3.5225659575830313</v>
      </c>
      <c r="R107" s="117">
        <f>IF(R99="-","-",SUM(R99:R105)*'3j PAAC PAP'!$G$34)</f>
        <v>3.3946901012989645</v>
      </c>
      <c r="S107" s="117">
        <f>IF(S99="-","-",SUM(S99:S105)*'3j PAAC PAP'!$G$34)</f>
        <v>3.3538098086262349</v>
      </c>
      <c r="T107" s="117">
        <f>IF(T99="-","-",SUM(T99:T105)*'3j PAAC PAP'!$G$34)</f>
        <v>3.2275531709487031</v>
      </c>
      <c r="U107" s="117">
        <f>IF(U99="-","-",SUM(U99:U105)*'3j PAAC PAP'!$G$34)</f>
        <v>3.580706038795562</v>
      </c>
      <c r="V107" s="117">
        <f>IF(V99="-","-",SUM(V99:V105)*'3j PAAC PAP'!$G$34)</f>
        <v>3.9323409616844915</v>
      </c>
      <c r="W107" s="117">
        <f>IF(W99="-","-",SUM(W99:W105)*'3j PAAC PAP'!$G$34)</f>
        <v>5.6248079496885914</v>
      </c>
      <c r="X107" s="27"/>
      <c r="Y107" s="117">
        <f>IF(Y99="-","-",SUM(Y99:Y105)*'3j PAAC PAP'!$G$34)</f>
        <v>9.7767851870430817</v>
      </c>
      <c r="Z107" s="117">
        <f>IF(Z99="-","-",SUM(Z99:Z105)*'3j PAAC PAP'!$G$34)</f>
        <v>13.120043296147129</v>
      </c>
      <c r="AA107" s="117">
        <f>IF(AA99="-","-",SUM(AA99:AA105)*'3j PAAC PAP'!$G$34)</f>
        <v>10.009163924801525</v>
      </c>
      <c r="AB107" s="117" t="str">
        <f>IF(AB99="-","-",SUM(AB99:AB105)*'3j PAAC PAP'!$G$34)</f>
        <v>-</v>
      </c>
      <c r="AC107" s="117" t="str">
        <f>IF(AC99="-","-",SUM(AC99:AC105)*'3j PAAC PAP'!$G$34)</f>
        <v>-</v>
      </c>
      <c r="AD107" s="25"/>
    </row>
    <row r="108" spans="1:30" s="26" customFormat="1" ht="11.25" customHeight="1">
      <c r="A108" s="207"/>
      <c r="B108" s="120" t="s">
        <v>185</v>
      </c>
      <c r="C108" s="120" t="s">
        <v>246</v>
      </c>
      <c r="D108" s="122" t="s">
        <v>122</v>
      </c>
      <c r="E108" s="119"/>
      <c r="F108" s="27"/>
      <c r="G108" s="117">
        <f>IF(G99="-","-",SUM(G99:G107)*'3k EBIT'!$E$10)</f>
        <v>10.561344349295627</v>
      </c>
      <c r="H108" s="117">
        <f>IF(H99="-","-",SUM(H99:H107)*'3k EBIT'!$E$10)</f>
        <v>10.064442656532199</v>
      </c>
      <c r="I108" s="117">
        <f>IF(I99="-","-",SUM(I99:I107)*'3k EBIT'!$E$10)</f>
        <v>10.237389983496215</v>
      </c>
      <c r="J108" s="117">
        <f>IF(J99="-","-",SUM(J99:J107)*'3k EBIT'!$E$10)</f>
        <v>10.018422498632427</v>
      </c>
      <c r="K108" s="117">
        <f>IF(K99="-","-",SUM(K99:K107)*'3k EBIT'!$E$10)</f>
        <v>11.187929980559982</v>
      </c>
      <c r="L108" s="117">
        <f>IF(L99="-","-",SUM(L99:L107)*'3k EBIT'!$E$10)</f>
        <v>11.038088828456148</v>
      </c>
      <c r="M108" s="117">
        <f>IF(M99="-","-",SUM(M99:M107)*'3k EBIT'!$E$10)</f>
        <v>12.273317527360234</v>
      </c>
      <c r="N108" s="117">
        <f>IF(N99="-","-",SUM(N99:N107)*'3k EBIT'!$E$10)</f>
        <v>12.918157668070537</v>
      </c>
      <c r="O108" s="27"/>
      <c r="P108" s="117">
        <f>IF(P99="-","-",SUM(P99:P107)*'3k EBIT'!$E$10)</f>
        <v>12.918157668070537</v>
      </c>
      <c r="Q108" s="117">
        <f>IF(Q99="-","-",SUM(Q99:Q107)*'3k EBIT'!$E$10)</f>
        <v>14.392833462874014</v>
      </c>
      <c r="R108" s="117">
        <f>IF(R99="-","-",SUM(R99:R107)*'3k EBIT'!$E$10)</f>
        <v>13.873387313389234</v>
      </c>
      <c r="S108" s="117">
        <f>IF(S99="-","-",SUM(S99:S107)*'3k EBIT'!$E$10)</f>
        <v>13.707550274235933</v>
      </c>
      <c r="T108" s="117">
        <f>IF(T99="-","-",SUM(T99:T107)*'3k EBIT'!$E$10)</f>
        <v>13.194363787629804</v>
      </c>
      <c r="U108" s="117">
        <f>IF(U99="-","-",SUM(U99:U107)*'3k EBIT'!$E$10)</f>
        <v>14.630733028141771</v>
      </c>
      <c r="V108" s="117">
        <f>IF(V99="-","-",SUM(V99:V107)*'3k EBIT'!$E$10)</f>
        <v>16.061838244630117</v>
      </c>
      <c r="W108" s="117">
        <f>IF(W99="-","-",SUM(W99:W107)*'3k EBIT'!$E$10)</f>
        <v>22.945839484633794</v>
      </c>
      <c r="X108" s="27"/>
      <c r="Y108" s="117">
        <f>IF(Y99="-","-",SUM(Y99:Y107)*'3k EBIT'!$E$10)</f>
        <v>39.832252193183791</v>
      </c>
      <c r="Z108" s="117">
        <f>IF(Z99="-","-",SUM(Z99:Z107)*'3k EBIT'!$E$10)</f>
        <v>53.426511950116215</v>
      </c>
      <c r="AA108" s="117">
        <f>IF(AA99="-","-",SUM(AA99:AA107)*'3k EBIT'!$E$10)</f>
        <v>40.780257747165123</v>
      </c>
      <c r="AB108" s="117" t="str">
        <f>IF(AB99="-","-",SUM(AB99:AB107)*'3k EBIT'!$E$10)</f>
        <v>-</v>
      </c>
      <c r="AC108" s="117" t="str">
        <f>IF(AC99="-","-",SUM(AC99:AC107)*'3k EBIT'!$E$10)</f>
        <v>-</v>
      </c>
      <c r="AD108" s="25"/>
    </row>
    <row r="109" spans="1:30" s="26" customFormat="1" ht="11.25" customHeight="1">
      <c r="A109" s="207"/>
      <c r="B109" s="120" t="s">
        <v>247</v>
      </c>
      <c r="C109" s="156" t="s">
        <v>248</v>
      </c>
      <c r="D109" s="122" t="s">
        <v>122</v>
      </c>
      <c r="E109" s="118"/>
      <c r="F109" s="27"/>
      <c r="G109" s="117">
        <f>IF(G99="-","-",SUM(G99:G102,G104:G108)*'3l HAP'!$E$11)</f>
        <v>6.4186741829596246</v>
      </c>
      <c r="H109" s="117">
        <f>IF(H99="-","-",SUM(H99:H102,H104:H108)*'3l HAP'!$E$11)</f>
        <v>6.0212173665173134</v>
      </c>
      <c r="I109" s="117">
        <f>IF(I99="-","-",SUM(I99:I102,I104:I108)*'3l HAP'!$E$11)</f>
        <v>6.0584745524824362</v>
      </c>
      <c r="J109" s="117">
        <f>IF(J99="-","-",SUM(J99:J102,J104:J108)*'3l HAP'!$E$11)</f>
        <v>5.900690204114194</v>
      </c>
      <c r="K109" s="117">
        <f>IF(K99="-","-",SUM(K99:K102,K104:K108)*'3l HAP'!$E$11)</f>
        <v>6.7074258971796299</v>
      </c>
      <c r="L109" s="117">
        <f>IF(L99="-","-",SUM(L99:L102,L104:L108)*'3l HAP'!$E$11)</f>
        <v>6.5745127789787166</v>
      </c>
      <c r="M109" s="117">
        <f>IF(M99="-","-",SUM(M99:M102,M104:M108)*'3l HAP'!$E$11)</f>
        <v>7.4238532808380464</v>
      </c>
      <c r="N109" s="117">
        <f>IF(N99="-","-",SUM(N99:N102,N104:N108)*'3l HAP'!$E$11)</f>
        <v>7.9285553247169585</v>
      </c>
      <c r="O109" s="27"/>
      <c r="P109" s="117">
        <f>IF(P99="-","-",SUM(P99:P102,P104:P108)*'3l HAP'!$E$11)</f>
        <v>7.9285553247169585</v>
      </c>
      <c r="Q109" s="117">
        <f>IF(Q99="-","-",SUM(Q99:Q102,Q104:Q108)*'3l HAP'!$E$11)</f>
        <v>8.9682586461279374</v>
      </c>
      <c r="R109" s="117">
        <f>IF(R99="-","-",SUM(R99:R102,R104:R108)*'3l HAP'!$E$11)</f>
        <v>8.5525887924491322</v>
      </c>
      <c r="S109" s="117">
        <f>IF(S99="-","-",SUM(S99:S102,S104:S108)*'3l HAP'!$E$11)</f>
        <v>8.5525656637169245</v>
      </c>
      <c r="T109" s="117">
        <f>IF(T99="-","-",SUM(T99:T102,T104:T108)*'3l HAP'!$E$11)</f>
        <v>8.1087062604137081</v>
      </c>
      <c r="U109" s="117">
        <f>IF(U99="-","-",SUM(U99:U102,U104:U108)*'3l HAP'!$E$11)</f>
        <v>8.9836014402281616</v>
      </c>
      <c r="V109" s="117">
        <f>IF(V99="-","-",SUM(V99:V102,V104:V108)*'3l HAP'!$E$11)</f>
        <v>10.103164084189229</v>
      </c>
      <c r="W109" s="117">
        <f>IF(W99="-","-",SUM(W99:W102,W104:W108)*'3l HAP'!$E$11)</f>
        <v>14.676053060175651</v>
      </c>
      <c r="X109" s="27"/>
      <c r="Y109" s="117">
        <f>IF(Y99="-","-",SUM(Y99:Y102,Y104:Y108)*'3l HAP'!$E$11)</f>
        <v>27.53511735870169</v>
      </c>
      <c r="Z109" s="117">
        <f>IF(Z99="-","-",SUM(Z99:Z102,Z104:Z108)*'3l HAP'!$E$11)</f>
        <v>38.010563405541042</v>
      </c>
      <c r="AA109" s="117">
        <f>IF(AA99="-","-",SUM(AA99:AA102,AA104:AA108)*'3l HAP'!$E$11)</f>
        <v>27.896574578677804</v>
      </c>
      <c r="AB109" s="117" t="str">
        <f>IF(AB99="-","-",SUM(AB99:AB102,AB104:AB108)*'3l HAP'!$E$11)</f>
        <v>-</v>
      </c>
      <c r="AC109" s="117" t="str">
        <f>IF(AC99="-","-",SUM(AC99:AC102,AC104:AC108)*'3l HAP'!$E$11)</f>
        <v>-</v>
      </c>
      <c r="AD109" s="25"/>
    </row>
    <row r="110" spans="1:30" s="26" customFormat="1" ht="11.4">
      <c r="A110" s="207"/>
      <c r="B110" s="120" t="s">
        <v>249</v>
      </c>
      <c r="C110" s="120" t="str">
        <f>B110&amp;"_"&amp;D110</f>
        <v>Total_Southern</v>
      </c>
      <c r="D110" s="122" t="s">
        <v>122</v>
      </c>
      <c r="E110" s="119"/>
      <c r="F110" s="27"/>
      <c r="G110" s="117">
        <f t="shared" ref="G110:N110" si="21">IF(G99="-","-",SUM(G99:G109))</f>
        <v>562.27867349382211</v>
      </c>
      <c r="H110" s="117">
        <f t="shared" si="21"/>
        <v>535.72850680806596</v>
      </c>
      <c r="I110" s="117">
        <f t="shared" si="21"/>
        <v>544.86825112706777</v>
      </c>
      <c r="J110" s="117">
        <f t="shared" si="21"/>
        <v>533.18586707245061</v>
      </c>
      <c r="K110" s="117">
        <f t="shared" si="21"/>
        <v>595.54560270549575</v>
      </c>
      <c r="L110" s="117">
        <f t="shared" si="21"/>
        <v>587.52631641826451</v>
      </c>
      <c r="M110" s="117">
        <f t="shared" si="21"/>
        <v>653.38766685116798</v>
      </c>
      <c r="N110" s="117">
        <f t="shared" si="21"/>
        <v>687.8313096507045</v>
      </c>
      <c r="O110" s="27"/>
      <c r="P110" s="117">
        <f t="shared" ref="P110:W110" si="22">IF(P99="-","-",SUM(P99:P109))</f>
        <v>687.8313096507045</v>
      </c>
      <c r="Q110" s="117">
        <f t="shared" si="22"/>
        <v>766.48549642922171</v>
      </c>
      <c r="R110" s="117">
        <f t="shared" si="22"/>
        <v>738.73056684258108</v>
      </c>
      <c r="S110" s="117">
        <f t="shared" si="22"/>
        <v>730.00228210048556</v>
      </c>
      <c r="T110" s="117">
        <f t="shared" si="22"/>
        <v>702.54861876911968</v>
      </c>
      <c r="U110" s="117">
        <f t="shared" si="22"/>
        <v>779.02186380241437</v>
      </c>
      <c r="V110" s="117">
        <f t="shared" si="22"/>
        <v>855.46272251831329</v>
      </c>
      <c r="W110" s="117">
        <f t="shared" si="22"/>
        <v>1222.3513165758811</v>
      </c>
      <c r="X110" s="27"/>
      <c r="Y110" s="117">
        <f t="shared" ref="Y110:AC110" si="23">IF(Y99="-","-",SUM(Y99:Y109))</f>
        <v>2123.9685773783926</v>
      </c>
      <c r="Z110" s="117">
        <f t="shared" si="23"/>
        <v>2849.9310835194437</v>
      </c>
      <c r="AA110" s="117">
        <f t="shared" si="23"/>
        <v>2174.2250431460166</v>
      </c>
      <c r="AB110" s="117" t="str">
        <f t="shared" si="23"/>
        <v>-</v>
      </c>
      <c r="AC110" s="117" t="str">
        <f t="shared" si="23"/>
        <v>-</v>
      </c>
      <c r="AD110" s="25"/>
    </row>
    <row r="111" spans="1:30" s="26" customFormat="1" ht="11.4">
      <c r="A111" s="207"/>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f>IF('3a DF'!AB141="-","-",'3a DF'!AB141)</f>
        <v>1507.3551961289527</v>
      </c>
      <c r="AB111" s="35" t="str">
        <f>IF('3a DF'!AC141="-","-",'3a DF'!AC141)</f>
        <v>-</v>
      </c>
      <c r="AC111" s="35" t="str">
        <f>IF('3a DF'!AD141="-","-",'3a DF'!AD141)</f>
        <v>-</v>
      </c>
      <c r="AD111" s="25"/>
    </row>
    <row r="112" spans="1:30" s="26" customFormat="1" ht="11.4">
      <c r="A112" s="207"/>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f>IF('3b CM'!AA36="-","-",'3b CM'!AA36)</f>
        <v>18.822449265398852</v>
      </c>
      <c r="AB112" s="35" t="str">
        <f>IF('3b CM'!AB36="-","-",'3b CM'!AB36)</f>
        <v>-</v>
      </c>
      <c r="AC112" s="35" t="str">
        <f>IF('3b CM'!AC36="-","-",'3b CM'!AC36)</f>
        <v>-</v>
      </c>
      <c r="AD112" s="25"/>
    </row>
    <row r="113" spans="1:30" s="26" customFormat="1" ht="12.6" customHeight="1">
      <c r="A113" s="207"/>
      <c r="B113" s="123" t="s">
        <v>241</v>
      </c>
      <c r="C113" s="123" t="s">
        <v>178</v>
      </c>
      <c r="D113" s="121" t="s">
        <v>126</v>
      </c>
      <c r="E113" s="75"/>
      <c r="F113" s="27"/>
      <c r="G113" s="35" t="str">
        <f>IF('3c AA'!J147="-","-",'3c AA'!J147)</f>
        <v>-</v>
      </c>
      <c r="H113" s="35" t="str">
        <f>IF('3c AA'!K147="-","-",'3c AA'!K147)</f>
        <v>-</v>
      </c>
      <c r="I113" s="35" t="str">
        <f>IF('3c AA'!L147="-","-",'3c AA'!L147)</f>
        <v>-</v>
      </c>
      <c r="J113" s="35" t="str">
        <f>IF('3c AA'!M147="-","-",'3c AA'!M147)</f>
        <v>-</v>
      </c>
      <c r="K113" s="35" t="str">
        <f>IF('3c AA'!N147="-","-",'3c AA'!N147)</f>
        <v>-</v>
      </c>
      <c r="L113" s="35" t="str">
        <f>IF('3c AA'!O147="-","-",'3c AA'!O147)</f>
        <v>-</v>
      </c>
      <c r="M113" s="35" t="str">
        <f>IF('3c AA'!P147="-","-",'3c AA'!P147)</f>
        <v>-</v>
      </c>
      <c r="N113" s="35" t="str">
        <f>IF('3c AA'!Q147="-","-",'3c AA'!Q147)</f>
        <v>-</v>
      </c>
      <c r="O113" s="27"/>
      <c r="P113" s="35" t="str">
        <f>IF('3c AA'!S147="-","-",'3c AA'!S147)</f>
        <v>-</v>
      </c>
      <c r="Q113" s="35" t="str">
        <f>IF('3c AA'!T147="-","-",'3c AA'!T147)</f>
        <v>-</v>
      </c>
      <c r="R113" s="35" t="str">
        <f>IF('3c AA'!U147="-","-",'3c AA'!U147)</f>
        <v>-</v>
      </c>
      <c r="S113" s="35" t="str">
        <f>IF('3c AA'!V147="-","-",'3c AA'!V147)</f>
        <v>-</v>
      </c>
      <c r="T113" s="35">
        <f>IF('3c AA'!W147="-","-",'3c AA'!W147)</f>
        <v>6.5514359392354615</v>
      </c>
      <c r="U113" s="35">
        <f>IF('3c AA'!X147="-","-",'3c AA'!X147)</f>
        <v>9.9756950960531068</v>
      </c>
      <c r="V113" s="35">
        <f>IF('3c AA'!Y147="-","-",'3c AA'!Y147)</f>
        <v>4.43</v>
      </c>
      <c r="W113" s="35" t="str">
        <f>IF('3c AA'!Z147="-","-",'3c AA'!Z147)</f>
        <v>-</v>
      </c>
      <c r="X113" s="27"/>
      <c r="Y113" s="35">
        <f>IF('3c AA'!AB147="-","-",'3c AA'!AB147)</f>
        <v>20.789339339467748</v>
      </c>
      <c r="Z113" s="35">
        <f>IF('3c AA'!AC147="-","-",'3c AA'!AC147)</f>
        <v>20.789339339467748</v>
      </c>
      <c r="AA113" s="35">
        <f>IF('3c AA'!AD147="-","-",'3c AA'!AD147)</f>
        <v>26.800556553059501</v>
      </c>
      <c r="AB113" s="35" t="str">
        <f>IF('3c AA'!AE147="-","-",'3c AA'!AE147)</f>
        <v>-</v>
      </c>
      <c r="AC113" s="35" t="str">
        <f>IF('3c AA'!AF147="-","-",'3c AA'!AF147)</f>
        <v>-</v>
      </c>
      <c r="AD113" s="25"/>
    </row>
    <row r="114" spans="1:30" s="26" customFormat="1" ht="12.6" customHeight="1">
      <c r="A114" s="207"/>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f>IF('3d PC'!AA37="-","-",'3d PC'!AA37)</f>
        <v>185.63411064414666</v>
      </c>
      <c r="AB114" s="35" t="str">
        <f>IF('3d PC'!AB37="-","-",'3d PC'!AB37)</f>
        <v>-</v>
      </c>
      <c r="AC114" s="35" t="str">
        <f>IF('3d PC'!AC37="-","-",'3d PC'!AC37)</f>
        <v>-</v>
      </c>
      <c r="AD114" s="25"/>
    </row>
    <row r="115" spans="1:30" s="26" customFormat="1" ht="11.25" customHeight="1">
      <c r="A115" s="207"/>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f>IF('3e NC-Elec'!AB65="-","-",'3e NC-Elec'!AB65)</f>
        <v>249.77614439220392</v>
      </c>
      <c r="AB115" s="35" t="str">
        <f>IF('3e NC-Elec'!AC65="-","-",'3e NC-Elec'!AC65)</f>
        <v>-</v>
      </c>
      <c r="AC115" s="35" t="str">
        <f>IF('3e NC-Elec'!AD65="-","-",'3e NC-Elec'!AD65)</f>
        <v>-</v>
      </c>
      <c r="AD115" s="25"/>
    </row>
    <row r="116" spans="1:30" s="26" customFormat="1" ht="11.25" customHeight="1">
      <c r="A116" s="207"/>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f>IF('3g CPIH'!W$17="-","-",'3h OC '!$E$10*('3g CPIH'!W$17/'3g CPIH'!$G$17))</f>
        <v>95.953808219178072</v>
      </c>
      <c r="AB116" s="35" t="str">
        <f>IF('3g CPIH'!X$17="-","-",'3h OC '!$E$10*('3g CPIH'!X$17/'3g CPIH'!$G$17))</f>
        <v>-</v>
      </c>
      <c r="AC116" s="35" t="str">
        <f>IF('3g CPIH'!Y$17="-","-",'3h OC '!$E$10*('3g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f>IF('3i SMNCC'!W$50="-","-",'3i SMNCC'!W$50)</f>
        <v>17.321266150037467</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PAP'!$G$16*('3g CPIH'!C$17/'3g CPIH'!$G$17))</f>
        <v>3.3460635029354204</v>
      </c>
      <c r="H118" s="35">
        <f>IF('3g CPIH'!D$17="-","-",'3j PAAC PAP'!$G$16*('3g CPIH'!D$17/'3g CPIH'!$G$17))</f>
        <v>3.3527623287671227</v>
      </c>
      <c r="I118" s="35">
        <f>IF('3g CPIH'!E$17="-","-",'3j PAAC PAP'!$G$16*('3g CPIH'!E$17/'3g CPIH'!$G$17))</f>
        <v>3.3628105675146771</v>
      </c>
      <c r="J118" s="35">
        <f>IF('3g CPIH'!F$17="-","-",'3j PAAC PAP'!$G$16*('3g CPIH'!F$17/'3g CPIH'!$G$17))</f>
        <v>3.3829070450097847</v>
      </c>
      <c r="K118" s="35">
        <f>IF('3g CPIH'!G$17="-","-",'3j PAAC PAP'!$G$16*('3g CPIH'!G$17/'3g CPIH'!$G$17))</f>
        <v>3.4230999999999998</v>
      </c>
      <c r="L118" s="35">
        <f>IF('3g CPIH'!H$17="-","-",'3j PAAC PAP'!$G$16*('3g CPIH'!H$17/'3g CPIH'!$G$17))</f>
        <v>3.4666423679060667</v>
      </c>
      <c r="M118" s="35">
        <f>IF('3g CPIH'!I$17="-","-",'3j PAAC PAP'!$G$16*('3g CPIH'!I$17/'3g CPIH'!$G$17))</f>
        <v>3.516883561643835</v>
      </c>
      <c r="N118" s="35">
        <f>IF('3g CPIH'!J$17="-","-",'3j PAAC PAP'!$G$16*('3g CPIH'!J$17/'3g CPIH'!$G$17))</f>
        <v>3.547028277886497</v>
      </c>
      <c r="O118" s="27"/>
      <c r="P118" s="35">
        <f>IF('3g CPIH'!L$17="-","-",'3j PAAC PAP'!$G$16*('3g CPIH'!L$17/'3g CPIH'!$G$17))</f>
        <v>3.547028277886497</v>
      </c>
      <c r="Q118" s="35">
        <f>IF('3g CPIH'!M$17="-","-",'3j PAAC PAP'!$G$16*('3g CPIH'!M$17/'3g CPIH'!$G$17))</f>
        <v>3.5872212328767121</v>
      </c>
      <c r="R118" s="35">
        <f>IF('3g CPIH'!N$17="-","-",'3j PAAC PAP'!$G$16*('3g CPIH'!N$17/'3g CPIH'!$G$17))</f>
        <v>3.6140165362035224</v>
      </c>
      <c r="S118" s="35">
        <f>IF('3g CPIH'!O$17="-","-",'3j PAAC PAP'!$G$16*('3g CPIH'!O$17/'3g CPIH'!$G$17))</f>
        <v>3.6341130136986299</v>
      </c>
      <c r="T118" s="35">
        <f>IF('3g CPIH'!P$17="-","-",'3j PAAC PAP'!$G$16*('3g CPIH'!P$17/'3g CPIH'!$G$17))</f>
        <v>3.6441612524461835</v>
      </c>
      <c r="U118" s="35">
        <f>IF('3g CPIH'!Q$17="-","-",'3j PAAC PAP'!$G$16*('3g CPIH'!Q$17/'3g CPIH'!$G$17))</f>
        <v>3.6642577299412915</v>
      </c>
      <c r="V118" s="35">
        <f>IF('3g CPIH'!R$17="-","-",'3j PAAC PAP'!$G$16*('3g CPIH'!R$17/'3g CPIH'!$G$17))</f>
        <v>3.7312459882583173</v>
      </c>
      <c r="W118" s="35">
        <f>IF('3g CPIH'!S$17="-","-",'3j PAAC PAP'!$G$16*('3g CPIH'!S$17/'3g CPIH'!$G$17))</f>
        <v>3.8417766144814092</v>
      </c>
      <c r="X118" s="27"/>
      <c r="Y118" s="35">
        <f>IF('3g CPIH'!U$17="-","-",'3j PAAC PAP'!$G$16*('3g CPIH'!U$17/'3g CPIH'!$G$17))</f>
        <v>4.0360425636007822</v>
      </c>
      <c r="Z118" s="35">
        <f>IF('3g CPIH'!V$17="-","-",'3j PAAC PAP'!$G$16*('3g CPIH'!V$17/'3g CPIH'!$G$17))</f>
        <v>4.0360425636007822</v>
      </c>
      <c r="AA118" s="35">
        <f>IF('3g CPIH'!W$17="-","-",'3j PAAC PAP'!$G$16*('3g CPIH'!W$17/'3g CPIH'!$G$17))</f>
        <v>4.1968143835616436</v>
      </c>
      <c r="AB118" s="35" t="str">
        <f>IF('3g CPIH'!X$17="-","-",'3j PAAC PAP'!$G$16*('3g CPIH'!X$17/'3g CPIH'!$G$17))</f>
        <v>-</v>
      </c>
      <c r="AC118" s="35" t="str">
        <f>IF('3g CPIH'!Y$17="-","-",'3j PAAC PAP'!$G$16*('3g CPIH'!Y$17/'3g CPIH'!$G$17))</f>
        <v>-</v>
      </c>
      <c r="AD118" s="25"/>
    </row>
    <row r="119" spans="1:30" s="26" customFormat="1" ht="11.25" customHeight="1">
      <c r="A119" s="207"/>
      <c r="B119" s="123" t="s">
        <v>244</v>
      </c>
      <c r="C119" s="123" t="s">
        <v>184</v>
      </c>
      <c r="D119" s="121" t="s">
        <v>126</v>
      </c>
      <c r="E119" s="75"/>
      <c r="F119" s="27"/>
      <c r="G119" s="35">
        <f>IF(G111="-","-",SUM(G111:G117)*'3j PAAC PAP'!$G$34)</f>
        <v>2.6519429838510518</v>
      </c>
      <c r="H119" s="35">
        <f>IF(H111="-","-",SUM(H111:H117)*'3j PAAC PAP'!$G$34)</f>
        <v>2.528557090176244</v>
      </c>
      <c r="I119" s="35">
        <f>IF(I111="-","-",SUM(I111:I117)*'3j PAAC PAP'!$G$34)</f>
        <v>2.6431990221593389</v>
      </c>
      <c r="J119" s="35">
        <f>IF(J111="-","-",SUM(J111:J117)*'3j PAAC PAP'!$G$34)</f>
        <v>2.5887394585718022</v>
      </c>
      <c r="K119" s="35">
        <f>IF(K111="-","-",SUM(K111:K117)*'3j PAAC PAP'!$G$34)</f>
        <v>2.8289637876475227</v>
      </c>
      <c r="L119" s="35">
        <f>IF(L111="-","-",SUM(L111:L117)*'3j PAAC PAP'!$G$34)</f>
        <v>2.7914949672621163</v>
      </c>
      <c r="M119" s="35">
        <f>IF(M111="-","-",SUM(M111:M117)*'3j PAAC PAP'!$G$34)</f>
        <v>3.0507569787432836</v>
      </c>
      <c r="N119" s="35">
        <f>IF(N111="-","-",SUM(N111:N117)*'3j PAAC PAP'!$G$34)</f>
        <v>3.2092944143676152</v>
      </c>
      <c r="O119" s="27"/>
      <c r="P119" s="35">
        <f>IF(P111="-","-",SUM(P111:P117)*'3j PAAC PAP'!$G$34)</f>
        <v>3.2092944143676152</v>
      </c>
      <c r="Q119" s="35">
        <f>IF(Q111="-","-",SUM(Q111:Q117)*'3j PAAC PAP'!$G$34)</f>
        <v>3.6044943547575898</v>
      </c>
      <c r="R119" s="35">
        <f>IF(R111="-","-",SUM(R111:R117)*'3j PAAC PAP'!$G$34)</f>
        <v>3.4679918544631563</v>
      </c>
      <c r="S119" s="35">
        <f>IF(S111="-","-",SUM(S111:S117)*'3j PAAC PAP'!$G$34)</f>
        <v>3.5028711400235126</v>
      </c>
      <c r="T119" s="35">
        <f>IF(T111="-","-",SUM(T111:T117)*'3j PAAC PAP'!$G$34)</f>
        <v>3.3708502808216751</v>
      </c>
      <c r="U119" s="35">
        <f>IF(U111="-","-",SUM(U111:U117)*'3j PAAC PAP'!$G$34)</f>
        <v>3.6990426848849087</v>
      </c>
      <c r="V119" s="35">
        <f>IF(V111="-","-",SUM(V111:V117)*'3j PAAC PAP'!$G$34)</f>
        <v>4.0519402296829403</v>
      </c>
      <c r="W119" s="35">
        <f>IF(W111="-","-",SUM(W111:W117)*'3j PAAC PAP'!$G$34)</f>
        <v>5.7333227025344389</v>
      </c>
      <c r="X119" s="27"/>
      <c r="Y119" s="35">
        <f>IF(Y111="-","-",SUM(Y111:Y117)*'3j PAAC PAP'!$G$34)</f>
        <v>9.8971369507240095</v>
      </c>
      <c r="Z119" s="35">
        <f>IF(Z111="-","-",SUM(Z111:Z117)*'3j PAAC PAP'!$G$34)</f>
        <v>13.242247215296915</v>
      </c>
      <c r="AA119" s="35">
        <f>IF(AA111="-","-",SUM(AA111:AA117)*'3j PAAC PAP'!$G$34)</f>
        <v>10.058561661055348</v>
      </c>
      <c r="AB119" s="35" t="str">
        <f>IF(AB111="-","-",SUM(AB111:AB117)*'3j PAAC PAP'!$G$34)</f>
        <v>-</v>
      </c>
      <c r="AC119" s="35" t="str">
        <f>IF(AC111="-","-",SUM(AC111:AC117)*'3j PAAC PAP'!$G$34)</f>
        <v>-</v>
      </c>
      <c r="AD119" s="25"/>
    </row>
    <row r="120" spans="1:30" s="26" customFormat="1" ht="11.25" customHeight="1">
      <c r="A120" s="207"/>
      <c r="B120" s="123" t="s">
        <v>185</v>
      </c>
      <c r="C120" s="123" t="s">
        <v>246</v>
      </c>
      <c r="D120" s="121" t="s">
        <v>126</v>
      </c>
      <c r="E120" s="75"/>
      <c r="F120" s="27"/>
      <c r="G120" s="35">
        <f>IF(G111="-","-",SUM(G111:G119)*'3k EBIT'!$E$10)</f>
        <v>10.848060679069254</v>
      </c>
      <c r="H120" s="35">
        <f>IF(H111="-","-",SUM(H111:H119)*'3k EBIT'!$E$10)</f>
        <v>10.34648225755112</v>
      </c>
      <c r="I120" s="35">
        <f>IF(I111="-","-",SUM(I111:I119)*'3k EBIT'!$E$10)</f>
        <v>10.812830591221747</v>
      </c>
      <c r="J120" s="35">
        <f>IF(J111="-","-",SUM(J111:J119)*'3k EBIT'!$E$10)</f>
        <v>10.591777912084515</v>
      </c>
      <c r="K120" s="35">
        <f>IF(K111="-","-",SUM(K111:K119)*'3k EBIT'!$E$10)</f>
        <v>11.569349611881533</v>
      </c>
      <c r="L120" s="35">
        <f>IF(L111="-","-",SUM(L111:L119)*'3k EBIT'!$E$10)</f>
        <v>11.417838303015907</v>
      </c>
      <c r="M120" s="35">
        <f>IF(M111="-","-",SUM(M111:M119)*'3k EBIT'!$E$10)</f>
        <v>12.473015092554522</v>
      </c>
      <c r="N120" s="35">
        <f>IF(N111="-","-",SUM(N111:N119)*'3k EBIT'!$E$10)</f>
        <v>13.118239286460193</v>
      </c>
      <c r="O120" s="27"/>
      <c r="P120" s="35">
        <f>IF(P111="-","-",SUM(P111:P119)*'3k EBIT'!$E$10)</f>
        <v>13.118239286460193</v>
      </c>
      <c r="Q120" s="35">
        <f>IF(Q111="-","-",SUM(Q111:Q119)*'3k EBIT'!$E$10)</f>
        <v>14.725968349955332</v>
      </c>
      <c r="R120" s="35">
        <f>IF(R111="-","-",SUM(R111:R119)*'3k EBIT'!$E$10)</f>
        <v>14.171444789250591</v>
      </c>
      <c r="S120" s="35">
        <f>IF(S111="-","-",SUM(S111:S119)*'3k EBIT'!$E$10)</f>
        <v>14.313659163409264</v>
      </c>
      <c r="T120" s="35">
        <f>IF(T111="-","-",SUM(T111:T119)*'3k EBIT'!$E$10)</f>
        <v>13.777034365389326</v>
      </c>
      <c r="U120" s="35">
        <f>IF(U111="-","-",SUM(U111:U119)*'3k EBIT'!$E$10)</f>
        <v>15.111910087526478</v>
      </c>
      <c r="V120" s="35">
        <f>IF(V111="-","-",SUM(V111:V119)*'3k EBIT'!$E$10)</f>
        <v>16.548149340827713</v>
      </c>
      <c r="W120" s="35">
        <f>IF(W111="-","-",SUM(W111:W119)*'3k EBIT'!$E$10)</f>
        <v>23.387079044818726</v>
      </c>
      <c r="X120" s="27"/>
      <c r="Y120" s="35">
        <f>IF(Y111="-","-",SUM(Y111:Y119)*'3k EBIT'!$E$10)</f>
        <v>40.321623065635492</v>
      </c>
      <c r="Z120" s="35">
        <f>IF(Z111="-","-",SUM(Z111:Z119)*'3k EBIT'!$E$10)</f>
        <v>53.923414003748732</v>
      </c>
      <c r="AA120" s="35">
        <f>IF(AA111="-","-",SUM(AA111:AA119)*'3k EBIT'!$E$10)</f>
        <v>40.981117398476592</v>
      </c>
      <c r="AB120" s="35" t="str">
        <f>IF(AB111="-","-",SUM(AB111:AB119)*'3k EBIT'!$E$10)</f>
        <v>-</v>
      </c>
      <c r="AC120" s="35" t="str">
        <f>IF(AC111="-","-",SUM(AC111:AC119)*'3k EBIT'!$E$10)</f>
        <v>-</v>
      </c>
      <c r="AD120" s="25"/>
    </row>
    <row r="121" spans="1:30" s="26" customFormat="1" ht="11.4">
      <c r="A121" s="207"/>
      <c r="B121" s="123" t="s">
        <v>247</v>
      </c>
      <c r="C121" s="158" t="s">
        <v>248</v>
      </c>
      <c r="D121" s="121" t="s">
        <v>126</v>
      </c>
      <c r="E121" s="116"/>
      <c r="F121" s="27"/>
      <c r="G121" s="35">
        <f>IF(G111="-","-",SUM(G111:G114,G116:G120)*'3l HAP'!$E$11)</f>
        <v>6.4592173114582359</v>
      </c>
      <c r="H121" s="35">
        <f>IF(H111="-","-",SUM(H111:H114,H116:H120)*'3l HAP'!$E$11)</f>
        <v>6.0580195487315995</v>
      </c>
      <c r="I121" s="35">
        <f>IF(I111="-","-",SUM(I111:I114,I116:I120)*'3l HAP'!$E$11)</f>
        <v>6.0979924139506556</v>
      </c>
      <c r="J121" s="35">
        <f>IF(J111="-","-",SUM(J111:J114,J116:J120)*'3l HAP'!$E$11)</f>
        <v>5.9387044215386551</v>
      </c>
      <c r="K121" s="35">
        <f>IF(K111="-","-",SUM(K111:K114,K116:K120)*'3l HAP'!$E$11)</f>
        <v>6.7486944136347562</v>
      </c>
      <c r="L121" s="35">
        <f>IF(L111="-","-",SUM(L111:L114,L116:L120)*'3l HAP'!$E$11)</f>
        <v>6.61432988012149</v>
      </c>
      <c r="M121" s="35">
        <f>IF(M111="-","-",SUM(M111:M114,M116:M120)*'3l HAP'!$E$11)</f>
        <v>7.4338941969195398</v>
      </c>
      <c r="N121" s="35">
        <f>IF(N111="-","-",SUM(N111:N114,N116:N120)*'3l HAP'!$E$11)</f>
        <v>7.9389014390289177</v>
      </c>
      <c r="O121" s="27"/>
      <c r="P121" s="35">
        <f>IF(P111="-","-",SUM(P111:P114,P116:P120)*'3l HAP'!$E$11)</f>
        <v>7.9389014390289177</v>
      </c>
      <c r="Q121" s="35">
        <f>IF(Q111="-","-",SUM(Q111:Q114,Q116:Q120)*'3l HAP'!$E$11)</f>
        <v>8.9784741784329096</v>
      </c>
      <c r="R121" s="35">
        <f>IF(R111="-","-",SUM(R111:R114,R116:R120)*'3l HAP'!$E$11)</f>
        <v>8.5412559123230132</v>
      </c>
      <c r="S121" s="35">
        <f>IF(S111="-","-",SUM(S111:S114,S116:S120)*'3l HAP'!$E$11)</f>
        <v>8.5607507897796626</v>
      </c>
      <c r="T121" s="35">
        <f>IF(T111="-","-",SUM(T111:T114,T116:T120)*'3l HAP'!$E$11)</f>
        <v>8.1030892012764681</v>
      </c>
      <c r="U121" s="35">
        <f>IF(U111="-","-",SUM(U111:U114,U116:U120)*'3l HAP'!$E$11)</f>
        <v>8.960603620575549</v>
      </c>
      <c r="V121" s="35">
        <f>IF(V111="-","-",SUM(V111:V114,V116:V120)*'3l HAP'!$E$11)</f>
        <v>10.083786440865673</v>
      </c>
      <c r="W121" s="35">
        <f>IF(W111="-","-",SUM(W111:W114,W116:W120)*'3l HAP'!$E$11)</f>
        <v>14.684392392292498</v>
      </c>
      <c r="X121" s="27"/>
      <c r="Y121" s="35">
        <f>IF(Y111="-","-",SUM(Y111:Y114,Y116:Y120)*'3l HAP'!$E$11)</f>
        <v>27.557959020925498</v>
      </c>
      <c r="Z121" s="35">
        <f>IF(Z111="-","-",SUM(Z111:Z114,Z116:Z120)*'3l HAP'!$E$11)</f>
        <v>38.039208435034517</v>
      </c>
      <c r="AA121" s="35">
        <f>IF(AA111="-","-",SUM(AA111:AA114,AA116:AA120)*'3l HAP'!$E$11)</f>
        <v>27.922200732993009</v>
      </c>
      <c r="AB121" s="35" t="str">
        <f>IF(AB111="-","-",SUM(AB111:AB114,AB116:AB120)*'3l HAP'!$E$11)</f>
        <v>-</v>
      </c>
      <c r="AC121" s="35" t="str">
        <f>IF(AC111="-","-",SUM(AC111:AC114,AC116:AC120)*'3l HAP'!$E$11)</f>
        <v>-</v>
      </c>
      <c r="AD121" s="25"/>
    </row>
    <row r="122" spans="1:30" s="26" customFormat="1" ht="11.4">
      <c r="A122" s="207"/>
      <c r="B122" s="123" t="s">
        <v>249</v>
      </c>
      <c r="C122" s="123" t="str">
        <f>B122&amp;"_"&amp;D122</f>
        <v>Total_South East</v>
      </c>
      <c r="D122" s="121" t="s">
        <v>126</v>
      </c>
      <c r="E122" s="75"/>
      <c r="F122" s="27"/>
      <c r="G122" s="35">
        <f t="shared" ref="G122:N122" si="24">IF(G111="-","-",SUM(G111:G121))</f>
        <v>577.40954353520192</v>
      </c>
      <c r="H122" s="35">
        <f t="shared" si="24"/>
        <v>550.60949238616297</v>
      </c>
      <c r="I122" s="35">
        <f t="shared" si="24"/>
        <v>575.1941042537137</v>
      </c>
      <c r="J122" s="35">
        <f t="shared" si="24"/>
        <v>563.40046953336059</v>
      </c>
      <c r="K122" s="35">
        <f t="shared" si="24"/>
        <v>615.66158036801596</v>
      </c>
      <c r="L122" s="35">
        <f t="shared" si="24"/>
        <v>607.55293971431809</v>
      </c>
      <c r="M122" s="35">
        <f t="shared" si="24"/>
        <v>663.90810159402406</v>
      </c>
      <c r="N122" s="35">
        <f t="shared" si="24"/>
        <v>698.37226290951389</v>
      </c>
      <c r="O122" s="27"/>
      <c r="P122" s="35">
        <f t="shared" ref="P122:W122" si="25">IF(P111="-","-",SUM(P111:P121))</f>
        <v>698.37226290951389</v>
      </c>
      <c r="Q122" s="35">
        <f t="shared" si="25"/>
        <v>784.02911982884939</v>
      </c>
      <c r="R122" s="35">
        <f t="shared" si="25"/>
        <v>754.40646305445421</v>
      </c>
      <c r="S122" s="35">
        <f t="shared" si="25"/>
        <v>761.91092190120969</v>
      </c>
      <c r="T122" s="35">
        <f t="shared" si="25"/>
        <v>733.20986155661456</v>
      </c>
      <c r="U122" s="35">
        <f t="shared" si="25"/>
        <v>804.32396391083216</v>
      </c>
      <c r="V122" s="35">
        <f t="shared" si="25"/>
        <v>881.03865515528457</v>
      </c>
      <c r="W122" s="35">
        <f t="shared" si="25"/>
        <v>1245.5827810622002</v>
      </c>
      <c r="X122" s="27"/>
      <c r="Y122" s="35">
        <f t="shared" ref="Y122:AC122" si="26">IF(Y111="-","-",SUM(Y111:Y121))</f>
        <v>2149.7477701098719</v>
      </c>
      <c r="Z122" s="35">
        <f t="shared" si="26"/>
        <v>2876.1124574113533</v>
      </c>
      <c r="AA122" s="35">
        <f t="shared" si="26"/>
        <v>2184.8222255290634</v>
      </c>
      <c r="AB122" s="35" t="str">
        <f t="shared" si="26"/>
        <v>-</v>
      </c>
      <c r="AC122" s="35" t="str">
        <f t="shared" si="26"/>
        <v>-</v>
      </c>
      <c r="AD122" s="25"/>
    </row>
    <row r="123" spans="1:30" s="26" customFormat="1" ht="11.4">
      <c r="A123" s="207"/>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f>IF('3a DF'!AB142="-","-",'3a DF'!AB142)</f>
        <v>1493.7152607721689</v>
      </c>
      <c r="AB123" s="117" t="str">
        <f>IF('3a DF'!AC142="-","-",'3a DF'!AC142)</f>
        <v>-</v>
      </c>
      <c r="AC123" s="117" t="str">
        <f>IF('3a DF'!AD142="-","-",'3a DF'!AD142)</f>
        <v>-</v>
      </c>
      <c r="AD123" s="25"/>
    </row>
    <row r="124" spans="1:30" s="26" customFormat="1" ht="11.4">
      <c r="A124" s="207"/>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f>IF('3b CM'!AA37="-","-",'3b CM'!AA37)</f>
        <v>18.341602536018073</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AA'!J148="-","-",'3c AA'!J148)</f>
        <v>-</v>
      </c>
      <c r="H125" s="117" t="str">
        <f>IF('3c AA'!K148="-","-",'3c AA'!K148)</f>
        <v>-</v>
      </c>
      <c r="I125" s="117" t="str">
        <f>IF('3c AA'!L148="-","-",'3c AA'!L148)</f>
        <v>-</v>
      </c>
      <c r="J125" s="117" t="str">
        <f>IF('3c AA'!M148="-","-",'3c AA'!M148)</f>
        <v>-</v>
      </c>
      <c r="K125" s="117" t="str">
        <f>IF('3c AA'!N148="-","-",'3c AA'!N148)</f>
        <v>-</v>
      </c>
      <c r="L125" s="117" t="str">
        <f>IF('3c AA'!O148="-","-",'3c AA'!O148)</f>
        <v>-</v>
      </c>
      <c r="M125" s="117" t="str">
        <f>IF('3c AA'!P148="-","-",'3c AA'!P148)</f>
        <v>-</v>
      </c>
      <c r="N125" s="117" t="str">
        <f>IF('3c AA'!Q148="-","-",'3c AA'!Q148)</f>
        <v>-</v>
      </c>
      <c r="O125" s="27"/>
      <c r="P125" s="117" t="str">
        <f>IF('3c AA'!S148="-","-",'3c AA'!S148)</f>
        <v>-</v>
      </c>
      <c r="Q125" s="117" t="str">
        <f>IF('3c AA'!T148="-","-",'3c AA'!T148)</f>
        <v>-</v>
      </c>
      <c r="R125" s="117" t="str">
        <f>IF('3c AA'!U148="-","-",'3c AA'!U148)</f>
        <v>-</v>
      </c>
      <c r="S125" s="117" t="str">
        <f>IF('3c AA'!V148="-","-",'3c AA'!V148)</f>
        <v>-</v>
      </c>
      <c r="T125" s="117">
        <f>IF('3c AA'!W148="-","-",'3c AA'!W148)</f>
        <v>6.4670012065997176</v>
      </c>
      <c r="U125" s="117">
        <f>IF('3c AA'!X148="-","-",'3c AA'!X148)</f>
        <v>9.9756950960531068</v>
      </c>
      <c r="V125" s="117">
        <f>IF('3c AA'!Y148="-","-",'3c AA'!Y148)</f>
        <v>4.43</v>
      </c>
      <c r="W125" s="117" t="str">
        <f>IF('3c AA'!Z148="-","-",'3c AA'!Z148)</f>
        <v>-</v>
      </c>
      <c r="X125" s="27"/>
      <c r="Y125" s="117">
        <f>IF('3c AA'!AB148="-","-",'3c AA'!AB148)</f>
        <v>20.726479639735103</v>
      </c>
      <c r="Z125" s="117">
        <f>IF('3c AA'!AC148="-","-",'3c AA'!AC148)</f>
        <v>20.726479639735103</v>
      </c>
      <c r="AA125" s="117">
        <f>IF('3c AA'!AD148="-","-",'3c AA'!AD148)</f>
        <v>26.737696853326856</v>
      </c>
      <c r="AB125" s="117" t="str">
        <f>IF('3c AA'!AE148="-","-",'3c AA'!AE148)</f>
        <v>-</v>
      </c>
      <c r="AC125" s="117" t="str">
        <f>IF('3c AA'!AF148="-","-",'3c AA'!AF148)</f>
        <v>-</v>
      </c>
      <c r="AD125" s="25"/>
    </row>
    <row r="126" spans="1:30" s="26" customFormat="1" ht="11.25" customHeight="1">
      <c r="A126" s="207"/>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f>IF('3d PC'!AA38="-","-",'3d PC'!AA38)</f>
        <v>185.62327316143512</v>
      </c>
      <c r="AB126" s="117" t="str">
        <f>IF('3d PC'!AB38="-","-",'3d PC'!AB38)</f>
        <v>-</v>
      </c>
      <c r="AC126" s="117" t="str">
        <f>IF('3d PC'!AC38="-","-",'3d PC'!AC38)</f>
        <v>-</v>
      </c>
      <c r="AD126" s="25"/>
    </row>
    <row r="127" spans="1:30" s="26" customFormat="1" ht="11.25" customHeight="1">
      <c r="A127" s="207"/>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f>IF('3e NC-Elec'!AB66="-","-",'3e NC-Elec'!AB66)</f>
        <v>259.3104733382927</v>
      </c>
      <c r="AB127" s="117" t="str">
        <f>IF('3e NC-Elec'!AC66="-","-",'3e NC-Elec'!AC66)</f>
        <v>-</v>
      </c>
      <c r="AC127" s="117" t="str">
        <f>IF('3e NC-Elec'!AD66="-","-",'3e NC-Elec'!AD66)</f>
        <v>-</v>
      </c>
      <c r="AD127" s="25"/>
    </row>
    <row r="128" spans="1:30" s="26" customFormat="1" ht="12.6" customHeight="1">
      <c r="A128" s="207"/>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f>IF('3g CPIH'!W$17="-","-",'3h OC '!$E$10*('3g CPIH'!W$17/'3g CPIH'!$G$17))</f>
        <v>95.953808219178072</v>
      </c>
      <c r="AB128" s="117" t="str">
        <f>IF('3g CPIH'!X$17="-","-",'3h OC '!$E$10*('3g CPIH'!X$17/'3g CPIH'!$G$17))</f>
        <v>-</v>
      </c>
      <c r="AC128" s="117" t="str">
        <f>IF('3g CPIH'!Y$17="-","-",'3h OC '!$E$10*('3g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f>IF('3i SMNCC'!W$50="-","-",'3i SMNCC'!W$50)</f>
        <v>17.321266150037467</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PAP'!$G$16*('3g CPIH'!C$17/'3g CPIH'!$G$17))</f>
        <v>3.3460635029354204</v>
      </c>
      <c r="H130" s="117">
        <f>IF('3g CPIH'!D$17="-","-",'3j PAAC PAP'!$G$16*('3g CPIH'!D$17/'3g CPIH'!$G$17))</f>
        <v>3.3527623287671227</v>
      </c>
      <c r="I130" s="117">
        <f>IF('3g CPIH'!E$17="-","-",'3j PAAC PAP'!$G$16*('3g CPIH'!E$17/'3g CPIH'!$G$17))</f>
        <v>3.3628105675146771</v>
      </c>
      <c r="J130" s="117">
        <f>IF('3g CPIH'!F$17="-","-",'3j PAAC PAP'!$G$16*('3g CPIH'!F$17/'3g CPIH'!$G$17))</f>
        <v>3.3829070450097847</v>
      </c>
      <c r="K130" s="117">
        <f>IF('3g CPIH'!G$17="-","-",'3j PAAC PAP'!$G$16*('3g CPIH'!G$17/'3g CPIH'!$G$17))</f>
        <v>3.4230999999999998</v>
      </c>
      <c r="L130" s="117">
        <f>IF('3g CPIH'!H$17="-","-",'3j PAAC PAP'!$G$16*('3g CPIH'!H$17/'3g CPIH'!$G$17))</f>
        <v>3.4666423679060667</v>
      </c>
      <c r="M130" s="117">
        <f>IF('3g CPIH'!I$17="-","-",'3j PAAC PAP'!$G$16*('3g CPIH'!I$17/'3g CPIH'!$G$17))</f>
        <v>3.516883561643835</v>
      </c>
      <c r="N130" s="117">
        <f>IF('3g CPIH'!J$17="-","-",'3j PAAC PAP'!$G$16*('3g CPIH'!J$17/'3g CPIH'!$G$17))</f>
        <v>3.547028277886497</v>
      </c>
      <c r="O130" s="27"/>
      <c r="P130" s="117">
        <f>IF('3g CPIH'!L$17="-","-",'3j PAAC PAP'!$G$16*('3g CPIH'!L$17/'3g CPIH'!$G$17))</f>
        <v>3.547028277886497</v>
      </c>
      <c r="Q130" s="117">
        <f>IF('3g CPIH'!M$17="-","-",'3j PAAC PAP'!$G$16*('3g CPIH'!M$17/'3g CPIH'!$G$17))</f>
        <v>3.5872212328767121</v>
      </c>
      <c r="R130" s="117">
        <f>IF('3g CPIH'!N$17="-","-",'3j PAAC PAP'!$G$16*('3g CPIH'!N$17/'3g CPIH'!$G$17))</f>
        <v>3.6140165362035224</v>
      </c>
      <c r="S130" s="117">
        <f>IF('3g CPIH'!O$17="-","-",'3j PAAC PAP'!$G$16*('3g CPIH'!O$17/'3g CPIH'!$G$17))</f>
        <v>3.6341130136986299</v>
      </c>
      <c r="T130" s="117">
        <f>IF('3g CPIH'!P$17="-","-",'3j PAAC PAP'!$G$16*('3g CPIH'!P$17/'3g CPIH'!$G$17))</f>
        <v>3.6441612524461835</v>
      </c>
      <c r="U130" s="117">
        <f>IF('3g CPIH'!Q$17="-","-",'3j PAAC PAP'!$G$16*('3g CPIH'!Q$17/'3g CPIH'!$G$17))</f>
        <v>3.6642577299412915</v>
      </c>
      <c r="V130" s="117">
        <f>IF('3g CPIH'!R$17="-","-",'3j PAAC PAP'!$G$16*('3g CPIH'!R$17/'3g CPIH'!$G$17))</f>
        <v>3.7312459882583173</v>
      </c>
      <c r="W130" s="117">
        <f>IF('3g CPIH'!S$17="-","-",'3j PAAC PAP'!$G$16*('3g CPIH'!S$17/'3g CPIH'!$G$17))</f>
        <v>3.8417766144814092</v>
      </c>
      <c r="X130" s="27"/>
      <c r="Y130" s="117">
        <f>IF('3g CPIH'!U$17="-","-",'3j PAAC PAP'!$G$16*('3g CPIH'!U$17/'3g CPIH'!$G$17))</f>
        <v>4.0360425636007822</v>
      </c>
      <c r="Z130" s="117">
        <f>IF('3g CPIH'!V$17="-","-",'3j PAAC PAP'!$G$16*('3g CPIH'!V$17/'3g CPIH'!$G$17))</f>
        <v>4.0360425636007822</v>
      </c>
      <c r="AA130" s="117">
        <f>IF('3g CPIH'!W$17="-","-",'3j PAAC PAP'!$G$16*('3g CPIH'!W$17/'3g CPIH'!$G$17))</f>
        <v>4.1968143835616436</v>
      </c>
      <c r="AB130" s="117" t="str">
        <f>IF('3g CPIH'!X$17="-","-",'3j PAAC PAP'!$G$16*('3g CPIH'!X$17/'3g CPIH'!$G$17))</f>
        <v>-</v>
      </c>
      <c r="AC130" s="117" t="str">
        <f>IF('3g CPIH'!Y$17="-","-",'3j PAAC PAP'!$G$16*('3g CPIH'!Y$17/'3g CPIH'!$G$17))</f>
        <v>-</v>
      </c>
      <c r="AD130" s="25"/>
    </row>
    <row r="131" spans="1:30" s="26" customFormat="1" ht="11.25" customHeight="1">
      <c r="A131" s="207"/>
      <c r="B131" s="120" t="s">
        <v>244</v>
      </c>
      <c r="C131" s="120" t="s">
        <v>184</v>
      </c>
      <c r="D131" s="122" t="s">
        <v>131</v>
      </c>
      <c r="E131" s="119"/>
      <c r="F131" s="27"/>
      <c r="G131" s="117">
        <f>IF(G123="-","-",SUM(G123:G129)*'3j PAAC PAP'!$G$34)</f>
        <v>2.6418557747666651</v>
      </c>
      <c r="H131" s="117">
        <f>IF(H123="-","-",SUM(H123:H129)*'3j PAAC PAP'!$G$34)</f>
        <v>2.5189290768074022</v>
      </c>
      <c r="I131" s="117">
        <f>IF(I123="-","-",SUM(I123:I129)*'3j PAAC PAP'!$G$34)</f>
        <v>2.6371892679107085</v>
      </c>
      <c r="J131" s="117">
        <f>IF(J123="-","-",SUM(J123:J129)*'3j PAAC PAP'!$G$34)</f>
        <v>2.5829542144893045</v>
      </c>
      <c r="K131" s="117">
        <f>IF(K123="-","-",SUM(K123:K129)*'3j PAAC PAP'!$G$34)</f>
        <v>2.828434201869428</v>
      </c>
      <c r="L131" s="117">
        <f>IF(L123="-","-",SUM(L123:L129)*'3j PAAC PAP'!$G$34)</f>
        <v>2.7911226978984081</v>
      </c>
      <c r="M131" s="117">
        <f>IF(M123="-","-",SUM(M123:M129)*'3j PAAC PAP'!$G$34)</f>
        <v>3.0991984266476278</v>
      </c>
      <c r="N131" s="117">
        <f>IF(N123="-","-",SUM(N123:N129)*'3j PAAC PAP'!$G$34)</f>
        <v>3.2563575652979821</v>
      </c>
      <c r="O131" s="27"/>
      <c r="P131" s="117">
        <f>IF(P123="-","-",SUM(P123:P129)*'3j PAAC PAP'!$G$34)</f>
        <v>3.2563575652979821</v>
      </c>
      <c r="Q131" s="117">
        <f>IF(Q123="-","-",SUM(Q123:Q129)*'3j PAAC PAP'!$G$34)</f>
        <v>3.616449171924597</v>
      </c>
      <c r="R131" s="117">
        <f>IF(R123="-","-",SUM(R123:R129)*'3j PAAC PAP'!$G$34)</f>
        <v>3.482653212319625</v>
      </c>
      <c r="S131" s="117">
        <f>IF(S123="-","-",SUM(S123:S129)*'3j PAAC PAP'!$G$34)</f>
        <v>3.4673562052747138</v>
      </c>
      <c r="T131" s="117">
        <f>IF(T123="-","-",SUM(T123:T129)*'3j PAAC PAP'!$G$34)</f>
        <v>3.3380624031484332</v>
      </c>
      <c r="U131" s="117">
        <f>IF(U123="-","-",SUM(U123:U129)*'3j PAAC PAP'!$G$34)</f>
        <v>3.7051897315095417</v>
      </c>
      <c r="V131" s="117">
        <f>IF(V123="-","-",SUM(V123:V129)*'3j PAAC PAP'!$G$34)</f>
        <v>4.0554824995385301</v>
      </c>
      <c r="W131" s="117">
        <f>IF(W123="-","-",SUM(W123:W129)*'3j PAAC PAP'!$G$34)</f>
        <v>5.6836015880296626</v>
      </c>
      <c r="X131" s="27"/>
      <c r="Y131" s="117">
        <f>IF(Y123="-","-",SUM(Y123:Y129)*'3j PAAC PAP'!$G$34)</f>
        <v>9.8226844294556912</v>
      </c>
      <c r="Z131" s="117">
        <f>IF(Z123="-","-",SUM(Z123:Z129)*'3j PAAC PAP'!$G$34)</f>
        <v>13.156245408668241</v>
      </c>
      <c r="AA131" s="117">
        <f>IF(AA123="-","-",SUM(AA123:AA129)*'3j PAAC PAP'!$G$34)</f>
        <v>10.036258181611771</v>
      </c>
      <c r="AB131" s="117" t="str">
        <f>IF(AB123="-","-",SUM(AB123:AB129)*'3j PAAC PAP'!$G$34)</f>
        <v>-</v>
      </c>
      <c r="AC131" s="117" t="str">
        <f>IF(AC123="-","-",SUM(AC123:AC129)*'3j PAAC PAP'!$G$34)</f>
        <v>-</v>
      </c>
      <c r="AD131" s="25"/>
    </row>
    <row r="132" spans="1:30" s="26" customFormat="1" ht="11.4">
      <c r="A132" s="207"/>
      <c r="B132" s="120" t="s">
        <v>185</v>
      </c>
      <c r="C132" s="120" t="s">
        <v>246</v>
      </c>
      <c r="D132" s="122" t="s">
        <v>131</v>
      </c>
      <c r="E132" s="119"/>
      <c r="F132" s="27"/>
      <c r="G132" s="117">
        <f>IF(G123="-","-",SUM(G123:G131)*'3k EBIT'!$E$10)</f>
        <v>10.807044360244744</v>
      </c>
      <c r="H132" s="117">
        <f>IF(H123="-","-",SUM(H123:H131)*'3k EBIT'!$E$10)</f>
        <v>10.307333107109267</v>
      </c>
      <c r="I132" s="117">
        <f>IF(I123="-","-",SUM(I123:I131)*'3k EBIT'!$E$10)</f>
        <v>10.788393901721543</v>
      </c>
      <c r="J132" s="117">
        <f>IF(J123="-","-",SUM(J123:J131)*'3k EBIT'!$E$10)</f>
        <v>10.568254119350543</v>
      </c>
      <c r="K132" s="117">
        <f>IF(K123="-","-",SUM(K123:K131)*'3k EBIT'!$E$10)</f>
        <v>11.567196225455463</v>
      </c>
      <c r="L132" s="117">
        <f>IF(L123="-","-",SUM(L123:L131)*'3k EBIT'!$E$10)</f>
        <v>11.416324592059517</v>
      </c>
      <c r="M132" s="117">
        <f>IF(M123="-","-",SUM(M123:M131)*'3k EBIT'!$E$10)</f>
        <v>12.669986311743472</v>
      </c>
      <c r="N132" s="117">
        <f>IF(N123="-","-",SUM(N123:N131)*'3k EBIT'!$E$10)</f>
        <v>13.309606114221687</v>
      </c>
      <c r="O132" s="27"/>
      <c r="P132" s="117">
        <f>IF(P123="-","-",SUM(P123:P131)*'3k EBIT'!$E$10)</f>
        <v>13.309606114221687</v>
      </c>
      <c r="Q132" s="117">
        <f>IF(Q123="-","-",SUM(Q123:Q131)*'3k EBIT'!$E$10)</f>
        <v>14.774578682933328</v>
      </c>
      <c r="R132" s="117">
        <f>IF(R123="-","-",SUM(R123:R131)*'3k EBIT'!$E$10)</f>
        <v>14.231060379966557</v>
      </c>
      <c r="S132" s="117">
        <f>IF(S123="-","-",SUM(S123:S131)*'3k EBIT'!$E$10)</f>
        <v>14.169249359418671</v>
      </c>
      <c r="T132" s="117">
        <f>IF(T123="-","-",SUM(T123:T131)*'3k EBIT'!$E$10)</f>
        <v>13.643713242274481</v>
      </c>
      <c r="U132" s="117">
        <f>IF(U123="-","-",SUM(U123:U131)*'3k EBIT'!$E$10)</f>
        <v>15.136905031328658</v>
      </c>
      <c r="V132" s="117">
        <f>IF(V123="-","-",SUM(V123:V131)*'3k EBIT'!$E$10)</f>
        <v>16.562552816411877</v>
      </c>
      <c r="W132" s="117">
        <f>IF(W123="-","-",SUM(W123:W131)*'3k EBIT'!$E$10)</f>
        <v>23.184904482184301</v>
      </c>
      <c r="X132" s="27"/>
      <c r="Y132" s="117">
        <f>IF(Y123="-","-",SUM(Y123:Y131)*'3k EBIT'!$E$10)</f>
        <v>40.01888636967896</v>
      </c>
      <c r="Z132" s="117">
        <f>IF(Z123="-","-",SUM(Z123:Z131)*'3k EBIT'!$E$10)</f>
        <v>53.573715936557328</v>
      </c>
      <c r="AA132" s="117">
        <f>IF(AA123="-","-",SUM(AA123:AA131)*'3k EBIT'!$E$10)</f>
        <v>40.890427633240179</v>
      </c>
      <c r="AB132" s="117" t="str">
        <f>IF(AB123="-","-",SUM(AB123:AB131)*'3k EBIT'!$E$10)</f>
        <v>-</v>
      </c>
      <c r="AC132" s="117" t="str">
        <f>IF(AC123="-","-",SUM(AC123:AC131)*'3k EBIT'!$E$10)</f>
        <v>-</v>
      </c>
      <c r="AD132" s="25"/>
    </row>
    <row r="133" spans="1:30" s="26" customFormat="1" ht="11.4">
      <c r="A133" s="207"/>
      <c r="B133" s="120" t="s">
        <v>247</v>
      </c>
      <c r="C133" s="156" t="s">
        <v>248</v>
      </c>
      <c r="D133" s="122" t="s">
        <v>131</v>
      </c>
      <c r="E133" s="118"/>
      <c r="F133" s="27"/>
      <c r="G133" s="117">
        <f>IF(G123="-","-",SUM(G123:G126,G128:G132)*'3l HAP'!$E$11)</f>
        <v>6.4441926822818463</v>
      </c>
      <c r="H133" s="117">
        <f>IF(H123="-","-",SUM(H123:H126,H128:H132)*'3l HAP'!$E$11)</f>
        <v>6.0444891637486391</v>
      </c>
      <c r="I133" s="117">
        <f>IF(I123="-","-",SUM(I123:I126,I128:I132)*'3l HAP'!$E$11)</f>
        <v>6.085798577983887</v>
      </c>
      <c r="J133" s="117">
        <f>IF(J123="-","-",SUM(J123:J126,J128:J132)*'3l HAP'!$E$11)</f>
        <v>5.9271723428407919</v>
      </c>
      <c r="K133" s="117">
        <f>IF(K123="-","-",SUM(K123:K126,K128:K132)*'3l HAP'!$E$11)</f>
        <v>6.7345786055489665</v>
      </c>
      <c r="L133" s="117">
        <f>IF(L123="-","-",SUM(L123:L126,L128:L132)*'3l HAP'!$E$11)</f>
        <v>6.6007734594996386</v>
      </c>
      <c r="M133" s="117">
        <f>IF(M123="-","-",SUM(M123:M126,M128:M132)*'3l HAP'!$E$11)</f>
        <v>7.3838840538899051</v>
      </c>
      <c r="N133" s="117">
        <f>IF(N123="-","-",SUM(N123:N126,N128:N132)*'3l HAP'!$E$11)</f>
        <v>7.8844720003302218</v>
      </c>
      <c r="O133" s="27"/>
      <c r="P133" s="117">
        <f>IF(P123="-","-",SUM(P123:P126,P128:P132)*'3l HAP'!$E$11)</f>
        <v>7.8844720003302218</v>
      </c>
      <c r="Q133" s="117">
        <f>IF(Q123="-","-",SUM(Q123:Q126,Q128:Q132)*'3l HAP'!$E$11)</f>
        <v>8.9382722407195008</v>
      </c>
      <c r="R133" s="117">
        <f>IF(R123="-","-",SUM(R123:R126,R128:R132)*'3l HAP'!$E$11)</f>
        <v>8.505198312430517</v>
      </c>
      <c r="S133" s="117">
        <f>IF(S123="-","-",SUM(S123:S126,S128:S132)*'3l HAP'!$E$11)</f>
        <v>8.4999876295454708</v>
      </c>
      <c r="T133" s="117">
        <f>IF(T123="-","-",SUM(T123:T126,T128:T132)*'3l HAP'!$E$11)</f>
        <v>8.047925234125751</v>
      </c>
      <c r="U133" s="117">
        <f>IF(U123="-","-",SUM(U123:U126,U128:U132)*'3l HAP'!$E$11)</f>
        <v>8.9191437410800738</v>
      </c>
      <c r="V133" s="117">
        <f>IF(V123="-","-",SUM(V123:V126,V128:V132)*'3l HAP'!$E$11)</f>
        <v>10.032608314773125</v>
      </c>
      <c r="W133" s="117">
        <f>IF(W123="-","-",SUM(W123:W126,W128:W132)*'3l HAP'!$E$11)</f>
        <v>14.647279059478839</v>
      </c>
      <c r="X133" s="27"/>
      <c r="Y133" s="117">
        <f>IF(Y123="-","-",SUM(Y123:Y126,Y128:Y132)*'3l HAP'!$E$11)</f>
        <v>27.471444024843343</v>
      </c>
      <c r="Z133" s="117">
        <f>IF(Z123="-","-",SUM(Z123:Z126,Z128:Z132)*'3l HAP'!$E$11)</f>
        <v>37.916506009886525</v>
      </c>
      <c r="AA133" s="117">
        <f>IF(AA123="-","-",SUM(AA123:AA126,AA128:AA132)*'3l HAP'!$E$11)</f>
        <v>27.712725027925956</v>
      </c>
      <c r="AB133" s="117" t="str">
        <f>IF(AB123="-","-",SUM(AB123:AB126,AB128:AB132)*'3l HAP'!$E$11)</f>
        <v>-</v>
      </c>
      <c r="AC133" s="117" t="str">
        <f>IF(AC123="-","-",SUM(AC123:AC126,AC128:AC132)*'3l HAP'!$E$11)</f>
        <v>-</v>
      </c>
      <c r="AD133" s="25"/>
    </row>
    <row r="134" spans="1:30" s="26" customFormat="1" ht="11.4">
      <c r="A134" s="207"/>
      <c r="B134" s="120" t="s">
        <v>249</v>
      </c>
      <c r="C134" s="120" t="str">
        <f>B134&amp;"_"&amp;D134</f>
        <v>Total_South Wales</v>
      </c>
      <c r="D134" s="122" t="s">
        <v>131</v>
      </c>
      <c r="E134" s="119"/>
      <c r="F134" s="27"/>
      <c r="G134" s="117">
        <f t="shared" ref="G134:N134" si="27">IF(G123="-","-",SUM(G123:G133))</f>
        <v>575.23576617536128</v>
      </c>
      <c r="H134" s="117">
        <f t="shared" si="27"/>
        <v>548.53548125006409</v>
      </c>
      <c r="I134" s="117">
        <f t="shared" si="27"/>
        <v>573.89576939634844</v>
      </c>
      <c r="J134" s="117">
        <f t="shared" si="27"/>
        <v>562.15084361164111</v>
      </c>
      <c r="K134" s="117">
        <f t="shared" si="27"/>
        <v>615.53412847905611</v>
      </c>
      <c r="L134" s="117">
        <f t="shared" si="27"/>
        <v>607.45971432889894</v>
      </c>
      <c r="M134" s="117">
        <f t="shared" si="27"/>
        <v>674.22499344202083</v>
      </c>
      <c r="N134" s="117">
        <f t="shared" si="27"/>
        <v>708.38976761381286</v>
      </c>
      <c r="O134" s="27"/>
      <c r="P134" s="117">
        <f t="shared" ref="P134:W134" si="28">IF(P123="-","-",SUM(P123:P133))</f>
        <v>708.38976761381286</v>
      </c>
      <c r="Q134" s="117">
        <f t="shared" si="28"/>
        <v>786.54735541215587</v>
      </c>
      <c r="R134" s="117">
        <f t="shared" si="28"/>
        <v>757.50806682780376</v>
      </c>
      <c r="S134" s="117">
        <f t="shared" si="28"/>
        <v>754.24964588088233</v>
      </c>
      <c r="T134" s="117">
        <f t="shared" si="28"/>
        <v>726.13779927124119</v>
      </c>
      <c r="U134" s="117">
        <f t="shared" si="28"/>
        <v>805.59802684596605</v>
      </c>
      <c r="V134" s="117">
        <f t="shared" si="28"/>
        <v>881.74555437839058</v>
      </c>
      <c r="W134" s="117">
        <f t="shared" si="28"/>
        <v>1234.9049056701381</v>
      </c>
      <c r="X134" s="27"/>
      <c r="Y134" s="117">
        <f t="shared" ref="Y134:AC134" si="29">IF(Y123="-","-",SUM(Y123:Y133))</f>
        <v>2133.7277513816643</v>
      </c>
      <c r="Z134" s="117">
        <f t="shared" si="29"/>
        <v>2857.5846011573758</v>
      </c>
      <c r="AA134" s="117">
        <f t="shared" si="29"/>
        <v>2179.8396062567967</v>
      </c>
      <c r="AB134" s="117" t="str">
        <f t="shared" si="29"/>
        <v>-</v>
      </c>
      <c r="AC134" s="117" t="str">
        <f t="shared" si="29"/>
        <v>-</v>
      </c>
      <c r="AD134" s="25"/>
    </row>
    <row r="135" spans="1:30" s="26" customFormat="1" ht="11.4">
      <c r="A135" s="207"/>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f>IF('3a DF'!AB143="-","-",'3a DF'!AB143)</f>
        <v>1478.3434070487895</v>
      </c>
      <c r="AB135" s="35" t="str">
        <f>IF('3a DF'!AC143="-","-",'3a DF'!AC143)</f>
        <v>-</v>
      </c>
      <c r="AC135" s="35" t="str">
        <f>IF('3a DF'!AD143="-","-",'3a DF'!AD143)</f>
        <v>-</v>
      </c>
      <c r="AD135" s="25"/>
    </row>
    <row r="136" spans="1:30" s="26" customFormat="1" ht="11.25" customHeight="1">
      <c r="A136" s="207"/>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f>IF('3b CM'!AA38="-","-",'3b CM'!AA38)</f>
        <v>18.055739495531395</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AA'!J149="-","-",'3c AA'!J149)</f>
        <v>-</v>
      </c>
      <c r="H137" s="35" t="str">
        <f>IF('3c AA'!K149="-","-",'3c AA'!K149)</f>
        <v>-</v>
      </c>
      <c r="I137" s="35" t="str">
        <f>IF('3c AA'!L149="-","-",'3c AA'!L149)</f>
        <v>-</v>
      </c>
      <c r="J137" s="35" t="str">
        <f>IF('3c AA'!M149="-","-",'3c AA'!M149)</f>
        <v>-</v>
      </c>
      <c r="K137" s="35" t="str">
        <f>IF('3c AA'!N149="-","-",'3c AA'!N149)</f>
        <v>-</v>
      </c>
      <c r="L137" s="35" t="str">
        <f>IF('3c AA'!O149="-","-",'3c AA'!O149)</f>
        <v>-</v>
      </c>
      <c r="M137" s="35" t="str">
        <f>IF('3c AA'!P149="-","-",'3c AA'!P149)</f>
        <v>-</v>
      </c>
      <c r="N137" s="35" t="str">
        <f>IF('3c AA'!Q149="-","-",'3c AA'!Q149)</f>
        <v>-</v>
      </c>
      <c r="O137" s="27"/>
      <c r="P137" s="35" t="str">
        <f>IF('3c AA'!S149="-","-",'3c AA'!S149)</f>
        <v>-</v>
      </c>
      <c r="Q137" s="35" t="str">
        <f>IF('3c AA'!T149="-","-",'3c AA'!T149)</f>
        <v>-</v>
      </c>
      <c r="R137" s="35" t="str">
        <f>IF('3c AA'!U149="-","-",'3c AA'!U149)</f>
        <v>-</v>
      </c>
      <c r="S137" s="35" t="str">
        <f>IF('3c AA'!V149="-","-",'3c AA'!V149)</f>
        <v>-</v>
      </c>
      <c r="T137" s="35">
        <f>IF('3c AA'!W149="-","-",'3c AA'!W149)</f>
        <v>6.4423133309405731</v>
      </c>
      <c r="U137" s="35">
        <f>IF('3c AA'!X149="-","-",'3c AA'!X149)</f>
        <v>9.9756950960531068</v>
      </c>
      <c r="V137" s="35">
        <f>IF('3c AA'!Y149="-","-",'3c AA'!Y149)</f>
        <v>4.43</v>
      </c>
      <c r="W137" s="35" t="str">
        <f>IF('3c AA'!Z149="-","-",'3c AA'!Z149)</f>
        <v>-</v>
      </c>
      <c r="X137" s="27"/>
      <c r="Y137" s="35">
        <f>IF('3c AA'!AB149="-","-",'3c AA'!AB149)</f>
        <v>20.528902949146971</v>
      </c>
      <c r="Z137" s="35">
        <f>IF('3c AA'!AC149="-","-",'3c AA'!AC149)</f>
        <v>20.528902949146971</v>
      </c>
      <c r="AA137" s="35">
        <f>IF('3c AA'!AD149="-","-",'3c AA'!AD149)</f>
        <v>26.540120162738724</v>
      </c>
      <c r="AB137" s="35" t="str">
        <f>IF('3c AA'!AE149="-","-",'3c AA'!AE149)</f>
        <v>-</v>
      </c>
      <c r="AC137" s="35" t="str">
        <f>IF('3c AA'!AF149="-","-",'3c AA'!AF149)</f>
        <v>-</v>
      </c>
      <c r="AD137" s="25"/>
    </row>
    <row r="138" spans="1:30" s="26" customFormat="1" ht="11.25" customHeight="1">
      <c r="A138" s="207"/>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f>IF('3d PC'!AA39="-","-",'3d PC'!AA39)</f>
        <v>185.5870923300867</v>
      </c>
      <c r="AB138" s="35" t="str">
        <f>IF('3d PC'!AB39="-","-",'3d PC'!AB39)</f>
        <v>-</v>
      </c>
      <c r="AC138" s="35" t="str">
        <f>IF('3d PC'!AC39="-","-",'3d PC'!AC39)</f>
        <v>-</v>
      </c>
      <c r="AD138" s="25"/>
    </row>
    <row r="139" spans="1:30" s="26" customFormat="1" ht="11.25" customHeight="1">
      <c r="A139" s="207"/>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f>IF('3e NC-Elec'!AB67="-","-",'3e NC-Elec'!AB67)</f>
        <v>270.52683958878771</v>
      </c>
      <c r="AB139" s="35" t="str">
        <f>IF('3e NC-Elec'!AC67="-","-",'3e NC-Elec'!AC67)</f>
        <v>-</v>
      </c>
      <c r="AC139" s="35" t="str">
        <f>IF('3e NC-Elec'!AD67="-","-",'3e NC-Elec'!AD67)</f>
        <v>-</v>
      </c>
      <c r="AD139" s="25"/>
    </row>
    <row r="140" spans="1:30" s="26" customFormat="1" ht="11.25" customHeight="1">
      <c r="A140" s="207"/>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f>IF('3g CPIH'!W$17="-","-",'3h OC '!$E$10*('3g CPIH'!W$17/'3g CPIH'!$G$17))</f>
        <v>95.953808219178072</v>
      </c>
      <c r="AB140" s="35" t="str">
        <f>IF('3g CPIH'!X$17="-","-",'3h OC '!$E$10*('3g CPIH'!X$17/'3g CPIH'!$G$17))</f>
        <v>-</v>
      </c>
      <c r="AC140" s="35" t="str">
        <f>IF('3g CPIH'!Y$17="-","-",'3h OC '!$E$10*('3g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f>IF('3i SMNCC'!W$50="-","-",'3i SMNCC'!W$50)</f>
        <v>17.321266150037467</v>
      </c>
      <c r="AB141" s="35" t="str">
        <f>IF('3i SMNCC'!X$50="-","-",'3i SMNCC'!X$50)</f>
        <v>-</v>
      </c>
      <c r="AC141" s="35" t="str">
        <f>IF('3i SMNCC'!Y$50="-","-",'3i SMNCC'!Y$50)</f>
        <v>-</v>
      </c>
      <c r="AD141" s="25"/>
    </row>
    <row r="142" spans="1:30" s="26" customFormat="1" ht="12.6" customHeight="1">
      <c r="A142" s="207"/>
      <c r="B142" s="123" t="s">
        <v>244</v>
      </c>
      <c r="C142" s="123" t="s">
        <v>183</v>
      </c>
      <c r="D142" s="121" t="s">
        <v>130</v>
      </c>
      <c r="E142" s="75"/>
      <c r="F142" s="27"/>
      <c r="G142" s="35">
        <f>IF('3g CPIH'!C$17="-","-",'3j PAAC PAP'!$G$16*('3g CPIH'!C$17/'3g CPIH'!$G$17))</f>
        <v>3.3460635029354204</v>
      </c>
      <c r="H142" s="35">
        <f>IF('3g CPIH'!D$17="-","-",'3j PAAC PAP'!$G$16*('3g CPIH'!D$17/'3g CPIH'!$G$17))</f>
        <v>3.3527623287671227</v>
      </c>
      <c r="I142" s="35">
        <f>IF('3g CPIH'!E$17="-","-",'3j PAAC PAP'!$G$16*('3g CPIH'!E$17/'3g CPIH'!$G$17))</f>
        <v>3.3628105675146771</v>
      </c>
      <c r="J142" s="35">
        <f>IF('3g CPIH'!F$17="-","-",'3j PAAC PAP'!$G$16*('3g CPIH'!F$17/'3g CPIH'!$G$17))</f>
        <v>3.3829070450097847</v>
      </c>
      <c r="K142" s="35">
        <f>IF('3g CPIH'!G$17="-","-",'3j PAAC PAP'!$G$16*('3g CPIH'!G$17/'3g CPIH'!$G$17))</f>
        <v>3.4230999999999998</v>
      </c>
      <c r="L142" s="35">
        <f>IF('3g CPIH'!H$17="-","-",'3j PAAC PAP'!$G$16*('3g CPIH'!H$17/'3g CPIH'!$G$17))</f>
        <v>3.4666423679060667</v>
      </c>
      <c r="M142" s="35">
        <f>IF('3g CPIH'!I$17="-","-",'3j PAAC PAP'!$G$16*('3g CPIH'!I$17/'3g CPIH'!$G$17))</f>
        <v>3.516883561643835</v>
      </c>
      <c r="N142" s="35">
        <f>IF('3g CPIH'!J$17="-","-",'3j PAAC PAP'!$G$16*('3g CPIH'!J$17/'3g CPIH'!$G$17))</f>
        <v>3.547028277886497</v>
      </c>
      <c r="O142" s="27"/>
      <c r="P142" s="35">
        <f>IF('3g CPIH'!L$17="-","-",'3j PAAC PAP'!$G$16*('3g CPIH'!L$17/'3g CPIH'!$G$17))</f>
        <v>3.547028277886497</v>
      </c>
      <c r="Q142" s="35">
        <f>IF('3g CPIH'!M$17="-","-",'3j PAAC PAP'!$G$16*('3g CPIH'!M$17/'3g CPIH'!$G$17))</f>
        <v>3.5872212328767121</v>
      </c>
      <c r="R142" s="35">
        <f>IF('3g CPIH'!N$17="-","-",'3j PAAC PAP'!$G$16*('3g CPIH'!N$17/'3g CPIH'!$G$17))</f>
        <v>3.6140165362035224</v>
      </c>
      <c r="S142" s="35">
        <f>IF('3g CPIH'!O$17="-","-",'3j PAAC PAP'!$G$16*('3g CPIH'!O$17/'3g CPIH'!$G$17))</f>
        <v>3.6341130136986299</v>
      </c>
      <c r="T142" s="35">
        <f>IF('3g CPIH'!P$17="-","-",'3j PAAC PAP'!$G$16*('3g CPIH'!P$17/'3g CPIH'!$G$17))</f>
        <v>3.6441612524461835</v>
      </c>
      <c r="U142" s="35">
        <f>IF('3g CPIH'!Q$17="-","-",'3j PAAC PAP'!$G$16*('3g CPIH'!Q$17/'3g CPIH'!$G$17))</f>
        <v>3.6642577299412915</v>
      </c>
      <c r="V142" s="35">
        <f>IF('3g CPIH'!R$17="-","-",'3j PAAC PAP'!$G$16*('3g CPIH'!R$17/'3g CPIH'!$G$17))</f>
        <v>3.7312459882583173</v>
      </c>
      <c r="W142" s="35">
        <f>IF('3g CPIH'!S$17="-","-",'3j PAAC PAP'!$G$16*('3g CPIH'!S$17/'3g CPIH'!$G$17))</f>
        <v>3.8417766144814092</v>
      </c>
      <c r="X142" s="27"/>
      <c r="Y142" s="35">
        <f>IF('3g CPIH'!U$17="-","-",'3j PAAC PAP'!$G$16*('3g CPIH'!U$17/'3g CPIH'!$G$17))</f>
        <v>4.0360425636007822</v>
      </c>
      <c r="Z142" s="35">
        <f>IF('3g CPIH'!V$17="-","-",'3j PAAC PAP'!$G$16*('3g CPIH'!V$17/'3g CPIH'!$G$17))</f>
        <v>4.0360425636007822</v>
      </c>
      <c r="AA142" s="35">
        <f>IF('3g CPIH'!W$17="-","-",'3j PAAC PAP'!$G$16*('3g CPIH'!W$17/'3g CPIH'!$G$17))</f>
        <v>4.1968143835616436</v>
      </c>
      <c r="AB142" s="35" t="str">
        <f>IF('3g CPIH'!X$17="-","-",'3j PAAC PAP'!$G$16*('3g CPIH'!X$17/'3g CPIH'!$G$17))</f>
        <v>-</v>
      </c>
      <c r="AC142" s="35" t="str">
        <f>IF('3g CPIH'!Y$17="-","-",'3j PAAC PAP'!$G$16*('3g CPIH'!Y$17/'3g CPIH'!$G$17))</f>
        <v>-</v>
      </c>
      <c r="AD142" s="25"/>
    </row>
    <row r="143" spans="1:30" s="26" customFormat="1" ht="11.25" customHeight="1">
      <c r="A143" s="207"/>
      <c r="B143" s="123" t="s">
        <v>244</v>
      </c>
      <c r="C143" s="123" t="s">
        <v>184</v>
      </c>
      <c r="D143" s="121" t="s">
        <v>130</v>
      </c>
      <c r="E143" s="75"/>
      <c r="F143" s="27"/>
      <c r="G143" s="35">
        <f>IF(G135="-","-",SUM(G135:G141)*'3j PAAC PAP'!$G$34)</f>
        <v>2.7078650246657481</v>
      </c>
      <c r="H143" s="35">
        <f>IF(H135="-","-",SUM(H135:H141)*'3j PAAC PAP'!$G$34)</f>
        <v>2.5868711866419036</v>
      </c>
      <c r="I143" s="35">
        <f>IF(I135="-","-",SUM(I135:I141)*'3j PAAC PAP'!$G$34)</f>
        <v>2.6957390356523172</v>
      </c>
      <c r="J143" s="35">
        <f>IF(J135="-","-",SUM(J135:J141)*'3j PAAC PAP'!$G$34)</f>
        <v>2.6424082489390526</v>
      </c>
      <c r="K143" s="35">
        <f>IF(K135="-","-",SUM(K135:K141)*'3j PAAC PAP'!$G$34)</f>
        <v>2.8976712265560729</v>
      </c>
      <c r="L143" s="35">
        <f>IF(L135="-","-",SUM(L135:L141)*'3j PAAC PAP'!$G$34)</f>
        <v>2.8610256666365781</v>
      </c>
      <c r="M143" s="35">
        <f>IF(M135="-","-",SUM(M135:M141)*'3j PAAC PAP'!$G$34)</f>
        <v>3.1604325925994625</v>
      </c>
      <c r="N143" s="35">
        <f>IF(N135="-","-",SUM(N135:N141)*'3j PAAC PAP'!$G$34)</f>
        <v>3.3171826335123598</v>
      </c>
      <c r="O143" s="27"/>
      <c r="P143" s="35">
        <f>IF(P135="-","-",SUM(P135:P141)*'3j PAAC PAP'!$G$34)</f>
        <v>3.3171826335123598</v>
      </c>
      <c r="Q143" s="35">
        <f>IF(Q135="-","-",SUM(Q135:Q141)*'3j PAAC PAP'!$G$34)</f>
        <v>3.6650647836325705</v>
      </c>
      <c r="R143" s="35">
        <f>IF(R135="-","-",SUM(R135:R141)*'3j PAAC PAP'!$G$34)</f>
        <v>3.5301689959693725</v>
      </c>
      <c r="S143" s="35">
        <f>IF(S135="-","-",SUM(S135:S141)*'3j PAAC PAP'!$G$34)</f>
        <v>3.5314948719050667</v>
      </c>
      <c r="T143" s="35">
        <f>IF(T135="-","-",SUM(T135:T141)*'3j PAAC PAP'!$G$34)</f>
        <v>3.4006754776112804</v>
      </c>
      <c r="U143" s="35">
        <f>IF(U135="-","-",SUM(U135:U141)*'3j PAAC PAP'!$G$34)</f>
        <v>3.7745623490720486</v>
      </c>
      <c r="V143" s="35">
        <f>IF(V135="-","-",SUM(V135:V141)*'3j PAAC PAP'!$G$34)</f>
        <v>4.1249182875511909</v>
      </c>
      <c r="W143" s="35">
        <f>IF(W135="-","-",SUM(W135:W141)*'3j PAAC PAP'!$G$34)</f>
        <v>5.7414398133154005</v>
      </c>
      <c r="X143" s="27"/>
      <c r="Y143" s="35">
        <f>IF(Y135="-","-",SUM(Y135:Y141)*'3j PAAC PAP'!$G$34)</f>
        <v>9.8437075917811434</v>
      </c>
      <c r="Z143" s="35">
        <f>IF(Z135="-","-",SUM(Z135:Z141)*'3j PAAC PAP'!$G$34)</f>
        <v>13.144983581743702</v>
      </c>
      <c r="AA143" s="35">
        <f>IF(AA135="-","-",SUM(AA135:AA141)*'3j PAAC PAP'!$G$34)</f>
        <v>10.013883114554787</v>
      </c>
      <c r="AB143" s="35" t="str">
        <f>IF(AB135="-","-",SUM(AB135:AB141)*'3j PAAC PAP'!$G$34)</f>
        <v>-</v>
      </c>
      <c r="AC143" s="35" t="str">
        <f>IF(AC135="-","-",SUM(AC135:AC141)*'3j PAAC PAP'!$G$34)</f>
        <v>-</v>
      </c>
      <c r="AD143" s="25"/>
    </row>
    <row r="144" spans="1:30" s="26" customFormat="1" ht="11.4">
      <c r="A144" s="207"/>
      <c r="B144" s="123" t="s">
        <v>185</v>
      </c>
      <c r="C144" s="123" t="s">
        <v>246</v>
      </c>
      <c r="D144" s="121" t="s">
        <v>130</v>
      </c>
      <c r="E144" s="75"/>
      <c r="F144" s="27"/>
      <c r="G144" s="35">
        <f>IF(G135="-","-",SUM(G135:G143)*'3k EBIT'!$E$10)</f>
        <v>11.075449269529139</v>
      </c>
      <c r="H144" s="35">
        <f>IF(H135="-","-",SUM(H135:H143)*'3k EBIT'!$E$10)</f>
        <v>10.583597355750175</v>
      </c>
      <c r="I144" s="35">
        <f>IF(I135="-","-",SUM(I135:I143)*'3k EBIT'!$E$10)</f>
        <v>11.026467279669857</v>
      </c>
      <c r="J144" s="35">
        <f>IF(J135="-","-",SUM(J135:J143)*'3k EBIT'!$E$10)</f>
        <v>10.810004400522848</v>
      </c>
      <c r="K144" s="35">
        <f>IF(K135="-","-",SUM(K135:K143)*'3k EBIT'!$E$10)</f>
        <v>11.848725819543439</v>
      </c>
      <c r="L144" s="35">
        <f>IF(L135="-","-",SUM(L135:L143)*'3k EBIT'!$E$10)</f>
        <v>11.700562028654584</v>
      </c>
      <c r="M144" s="35">
        <f>IF(M135="-","-",SUM(M135:M143)*'3k EBIT'!$E$10)</f>
        <v>12.918974912318923</v>
      </c>
      <c r="N144" s="35">
        <f>IF(N135="-","-",SUM(N135:N143)*'3k EBIT'!$E$10)</f>
        <v>13.556931253368953</v>
      </c>
      <c r="O144" s="27"/>
      <c r="P144" s="35">
        <f>IF(P135="-","-",SUM(P135:P143)*'3k EBIT'!$E$10)</f>
        <v>13.556931253368953</v>
      </c>
      <c r="Q144" s="35">
        <f>IF(Q135="-","-",SUM(Q135:Q143)*'3k EBIT'!$E$10)</f>
        <v>14.972258081960485</v>
      </c>
      <c r="R144" s="35">
        <f>IF(R135="-","-",SUM(R135:R143)*'3k EBIT'!$E$10)</f>
        <v>14.424267689844877</v>
      </c>
      <c r="S144" s="35">
        <f>IF(S135="-","-",SUM(S135:S143)*'3k EBIT'!$E$10)</f>
        <v>14.43004815693358</v>
      </c>
      <c r="T144" s="35">
        <f>IF(T135="-","-",SUM(T135:T143)*'3k EBIT'!$E$10)</f>
        <v>13.898308720891654</v>
      </c>
      <c r="U144" s="35">
        <f>IF(U135="-","-",SUM(U135:U143)*'3k EBIT'!$E$10)</f>
        <v>15.418985969260124</v>
      </c>
      <c r="V144" s="35">
        <f>IF(V135="-","-",SUM(V135:V143)*'3k EBIT'!$E$10)</f>
        <v>16.844890616206929</v>
      </c>
      <c r="W144" s="35">
        <f>IF(W135="-","-",SUM(W135:W143)*'3k EBIT'!$E$10)</f>
        <v>23.420084606708102</v>
      </c>
      <c r="X144" s="27"/>
      <c r="Y144" s="35">
        <f>IF(Y135="-","-",SUM(Y135:Y143)*'3k EBIT'!$E$10)</f>
        <v>40.10437014635361</v>
      </c>
      <c r="Z144" s="35">
        <f>IF(Z135="-","-",SUM(Z135:Z143)*'3k EBIT'!$E$10)</f>
        <v>53.52792342052846</v>
      </c>
      <c r="AA144" s="35">
        <f>IF(AA135="-","-",SUM(AA135:AA143)*'3k EBIT'!$E$10)</f>
        <v>40.79944678051357</v>
      </c>
      <c r="AB144" s="35" t="str">
        <f>IF(AB135="-","-",SUM(AB135:AB143)*'3k EBIT'!$E$10)</f>
        <v>-</v>
      </c>
      <c r="AC144" s="35" t="str">
        <f>IF(AC135="-","-",SUM(AC135:AC143)*'3k EBIT'!$E$10)</f>
        <v>-</v>
      </c>
      <c r="AD144" s="25"/>
    </row>
    <row r="145" spans="1:30" s="26" customFormat="1" ht="11.4">
      <c r="A145" s="207"/>
      <c r="B145" s="123" t="s">
        <v>247</v>
      </c>
      <c r="C145" s="158" t="s">
        <v>248</v>
      </c>
      <c r="D145" s="121" t="s">
        <v>130</v>
      </c>
      <c r="E145" s="116"/>
      <c r="F145" s="27"/>
      <c r="G145" s="35">
        <f>IF(G135="-","-",SUM(G135:G138,G140:G144)*'3l HAP'!$E$11)</f>
        <v>6.3896502794751306</v>
      </c>
      <c r="H145" s="35">
        <f>IF(H135="-","-",SUM(H135:H138,H140:H144)*'3l HAP'!$E$11)</f>
        <v>5.9962342308983931</v>
      </c>
      <c r="I145" s="35">
        <f>IF(I135="-","-",SUM(I135:I138,I140:I144)*'3l HAP'!$E$11)</f>
        <v>6.0410029916437002</v>
      </c>
      <c r="J145" s="35">
        <f>IF(J135="-","-",SUM(J135:J138,J140:J144)*'3l HAP'!$E$11)</f>
        <v>5.8850361826490269</v>
      </c>
      <c r="K145" s="35">
        <f>IF(K135="-","-",SUM(K135:K138,K140:K144)*'3l HAP'!$E$11)</f>
        <v>6.6823673277722015</v>
      </c>
      <c r="L145" s="35">
        <f>IF(L135="-","-",SUM(L135:L138,L140:L144)*'3l HAP'!$E$11)</f>
        <v>6.550925990282944</v>
      </c>
      <c r="M145" s="35">
        <f>IF(M135="-","-",SUM(M135:M138,M140:M144)*'3l HAP'!$E$11)</f>
        <v>7.3735719397334885</v>
      </c>
      <c r="N145" s="35">
        <f>IF(N135="-","-",SUM(N135:N138,N140:N144)*'3l HAP'!$E$11)</f>
        <v>7.8728486230295394</v>
      </c>
      <c r="O145" s="27"/>
      <c r="P145" s="35">
        <f>IF(P135="-","-",SUM(P135:P138,P140:P144)*'3l HAP'!$E$11)</f>
        <v>7.8728486230295394</v>
      </c>
      <c r="Q145" s="35">
        <f>IF(Q135="-","-",SUM(Q135:Q138,Q140:Q144)*'3l HAP'!$E$11)</f>
        <v>8.9369251865584349</v>
      </c>
      <c r="R145" s="35">
        <f>IF(R135="-","-",SUM(R135:R138,R140:R144)*'3l HAP'!$E$11)</f>
        <v>8.5042329520799811</v>
      </c>
      <c r="S145" s="35">
        <f>IF(S135="-","-",SUM(S135:S138,S140:S144)*'3l HAP'!$E$11)</f>
        <v>8.5129834898676684</v>
      </c>
      <c r="T145" s="35">
        <f>IF(T135="-","-",SUM(T135:T138,T140:T144)*'3l HAP'!$E$11)</f>
        <v>8.0595460397638004</v>
      </c>
      <c r="U145" s="35">
        <f>IF(U135="-","-",SUM(U135:U138,U140:U144)*'3l HAP'!$E$11)</f>
        <v>8.9213148582467703</v>
      </c>
      <c r="V145" s="35">
        <f>IF(V135="-","-",SUM(V135:V138,V140:V144)*'3l HAP'!$E$11)</f>
        <v>10.034080180973204</v>
      </c>
      <c r="W145" s="35">
        <f>IF(W135="-","-",SUM(W135:W138,W140:W144)*'3l HAP'!$E$11)</f>
        <v>14.553973363953538</v>
      </c>
      <c r="X145" s="27"/>
      <c r="Y145" s="35">
        <f>IF(Y135="-","-",SUM(Y135:Y138,Y140:Y144)*'3l HAP'!$E$11)</f>
        <v>27.254637809837313</v>
      </c>
      <c r="Z145" s="35">
        <f>IF(Z135="-","-",SUM(Z135:Z138,Z140:Z144)*'3l HAP'!$E$11)</f>
        <v>37.598541089218458</v>
      </c>
      <c r="AA145" s="35">
        <f>IF(AA135="-","-",SUM(AA135:AA138,AA140:AA144)*'3l HAP'!$E$11)</f>
        <v>27.478398308885964</v>
      </c>
      <c r="AB145" s="35" t="str">
        <f>IF(AB135="-","-",SUM(AB135:AB138,AB140:AB144)*'3l HAP'!$E$11)</f>
        <v>-</v>
      </c>
      <c r="AC145" s="35" t="str">
        <f>IF(AC135="-","-",SUM(AC135:AC138,AC140:AC144)*'3l HAP'!$E$11)</f>
        <v>-</v>
      </c>
      <c r="AD145" s="25"/>
    </row>
    <row r="146" spans="1:30" s="26" customFormat="1" ht="11.4">
      <c r="A146" s="207"/>
      <c r="B146" s="123" t="s">
        <v>249</v>
      </c>
      <c r="C146" s="123" t="str">
        <f>B146&amp;"_"&amp;D146</f>
        <v>Total_Southern Western</v>
      </c>
      <c r="D146" s="121" t="s">
        <v>130</v>
      </c>
      <c r="E146" s="75"/>
      <c r="F146" s="27"/>
      <c r="G146" s="35">
        <f t="shared" ref="G146:N146" si="30">IF(G135="-","-",SUM(G135:G145))</f>
        <v>589.30779211040146</v>
      </c>
      <c r="H146" s="35">
        <f t="shared" si="30"/>
        <v>563.02744392401814</v>
      </c>
      <c r="I146" s="35">
        <f t="shared" si="30"/>
        <v>586.38114642114101</v>
      </c>
      <c r="J146" s="35">
        <f t="shared" si="30"/>
        <v>574.83240120496293</v>
      </c>
      <c r="K146" s="35">
        <f t="shared" si="30"/>
        <v>630.29925813819955</v>
      </c>
      <c r="L146" s="35">
        <f t="shared" si="30"/>
        <v>622.36972576442406</v>
      </c>
      <c r="M146" s="35">
        <f t="shared" si="30"/>
        <v>687.31933910313273</v>
      </c>
      <c r="N146" s="35">
        <f t="shared" si="30"/>
        <v>721.39525144646007</v>
      </c>
      <c r="O146" s="27"/>
      <c r="P146" s="35">
        <f t="shared" ref="P146:W146" si="31">IF(P135="-","-",SUM(P135:P145))</f>
        <v>721.39525144646007</v>
      </c>
      <c r="Q146" s="35">
        <f t="shared" si="31"/>
        <v>796.95018295668945</v>
      </c>
      <c r="R146" s="35">
        <f t="shared" si="31"/>
        <v>767.6759030502725</v>
      </c>
      <c r="S146" s="35">
        <f t="shared" si="31"/>
        <v>767.98888857232691</v>
      </c>
      <c r="T146" s="35">
        <f t="shared" si="31"/>
        <v>739.54917657455746</v>
      </c>
      <c r="U146" s="35">
        <f t="shared" si="31"/>
        <v>820.4465569850928</v>
      </c>
      <c r="V146" s="35">
        <f t="shared" si="31"/>
        <v>896.60690430641853</v>
      </c>
      <c r="W146" s="35">
        <f t="shared" si="31"/>
        <v>1247.1894961526164</v>
      </c>
      <c r="X146" s="27"/>
      <c r="Y146" s="35">
        <f t="shared" ref="Y146:AC146" si="32">IF(Y135="-","-",SUM(Y135:Y145))</f>
        <v>2138.0100894490456</v>
      </c>
      <c r="Z146" s="35">
        <f t="shared" si="32"/>
        <v>2854.856504809647</v>
      </c>
      <c r="AA146" s="35">
        <f t="shared" si="32"/>
        <v>2174.8168155826656</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f>IF('3a DF'!AB144="-","-",'3a DF'!AB144)</f>
        <v>1494.7047492344261</v>
      </c>
      <c r="AB147" s="117" t="str">
        <f>IF('3a DF'!AC144="-","-",'3a DF'!AC144)</f>
        <v>-</v>
      </c>
      <c r="AC147" s="117" t="str">
        <f>IF('3a DF'!AD144="-","-",'3a DF'!AD144)</f>
        <v>-</v>
      </c>
      <c r="AD147" s="25"/>
    </row>
    <row r="148" spans="1:30" s="26" customFormat="1" ht="11.25" customHeight="1">
      <c r="A148" s="207"/>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f>IF('3b CM'!AA39="-","-",'3b CM'!AA39)</f>
        <v>18.669421456667781</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AA'!J150="-","-",'3c AA'!J150)</f>
        <v>-</v>
      </c>
      <c r="H149" s="117" t="str">
        <f>IF('3c AA'!K150="-","-",'3c AA'!K150)</f>
        <v>-</v>
      </c>
      <c r="I149" s="117" t="str">
        <f>IF('3c AA'!L150="-","-",'3c AA'!L150)</f>
        <v>-</v>
      </c>
      <c r="J149" s="117" t="str">
        <f>IF('3c AA'!M150="-","-",'3c AA'!M150)</f>
        <v>-</v>
      </c>
      <c r="K149" s="117" t="str">
        <f>IF('3c AA'!N150="-","-",'3c AA'!N150)</f>
        <v>-</v>
      </c>
      <c r="L149" s="117" t="str">
        <f>IF('3c AA'!O150="-","-",'3c AA'!O150)</f>
        <v>-</v>
      </c>
      <c r="M149" s="117" t="str">
        <f>IF('3c AA'!P150="-","-",'3c AA'!P150)</f>
        <v>-</v>
      </c>
      <c r="N149" s="117" t="str">
        <f>IF('3c AA'!Q150="-","-",'3c AA'!Q150)</f>
        <v>-</v>
      </c>
      <c r="O149" s="27"/>
      <c r="P149" s="117" t="str">
        <f>IF('3c AA'!S150="-","-",'3c AA'!S150)</f>
        <v>-</v>
      </c>
      <c r="Q149" s="117" t="str">
        <f>IF('3c AA'!T150="-","-",'3c AA'!T150)</f>
        <v>-</v>
      </c>
      <c r="R149" s="117" t="str">
        <f>IF('3c AA'!U150="-","-",'3c AA'!U150)</f>
        <v>-</v>
      </c>
      <c r="S149" s="117" t="str">
        <f>IF('3c AA'!V150="-","-",'3c AA'!V150)</f>
        <v>-</v>
      </c>
      <c r="T149" s="117">
        <f>IF('3c AA'!W150="-","-",'3c AA'!W150)</f>
        <v>6.5562763096546641</v>
      </c>
      <c r="U149" s="117">
        <f>IF('3c AA'!X150="-","-",'3c AA'!X150)</f>
        <v>9.9756950960531068</v>
      </c>
      <c r="V149" s="117">
        <f>IF('3c AA'!Y150="-","-",'3c AA'!Y150)</f>
        <v>4.43</v>
      </c>
      <c r="W149" s="117" t="str">
        <f>IF('3c AA'!Z150="-","-",'3c AA'!Z150)</f>
        <v>-</v>
      </c>
      <c r="X149" s="27"/>
      <c r="Y149" s="117">
        <f>IF('3c AA'!AB150="-","-",'3c AA'!AB150)</f>
        <v>20.639993667674457</v>
      </c>
      <c r="Z149" s="117">
        <f>IF('3c AA'!AC150="-","-",'3c AA'!AC150)</f>
        <v>20.639993667674457</v>
      </c>
      <c r="AA149" s="117">
        <f>IF('3c AA'!AD150="-","-",'3c AA'!AD150)</f>
        <v>26.651210881266209</v>
      </c>
      <c r="AB149" s="117" t="str">
        <f>IF('3c AA'!AE150="-","-",'3c AA'!AE150)</f>
        <v>-</v>
      </c>
      <c r="AC149" s="117" t="str">
        <f>IF('3c AA'!AF150="-","-",'3c AA'!AF150)</f>
        <v>-</v>
      </c>
      <c r="AD149" s="25"/>
    </row>
    <row r="150" spans="1:30" s="26" customFormat="1" ht="11.25" customHeight="1">
      <c r="A150" s="207"/>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f>IF('3d PC'!AA40="-","-",'3d PC'!AA40)</f>
        <v>185.65789109215496</v>
      </c>
      <c r="AB150" s="117" t="str">
        <f>IF('3d PC'!AB40="-","-",'3d PC'!AB40)</f>
        <v>-</v>
      </c>
      <c r="AC150" s="117" t="str">
        <f>IF('3d PC'!AC40="-","-",'3d PC'!AC40)</f>
        <v>-</v>
      </c>
      <c r="AD150" s="25"/>
    </row>
    <row r="151" spans="1:30" s="26" customFormat="1" ht="11.25" customHeight="1">
      <c r="A151" s="207"/>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f>IF('3e NC-Elec'!AB68="-","-",'3e NC-Elec'!AB68)</f>
        <v>234.29550121971099</v>
      </c>
      <c r="AB151" s="117" t="str">
        <f>IF('3e NC-Elec'!AC68="-","-",'3e NC-Elec'!AC68)</f>
        <v>-</v>
      </c>
      <c r="AC151" s="117" t="str">
        <f>IF('3e NC-Elec'!AD68="-","-",'3e NC-Elec'!AD68)</f>
        <v>-</v>
      </c>
      <c r="AD151" s="25"/>
    </row>
    <row r="152" spans="1:30" s="26" customFormat="1" ht="11.25" customHeight="1">
      <c r="A152" s="207"/>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f>IF('3g CPIH'!W$17="-","-",'3h OC '!$E$10*('3g CPIH'!W$17/'3g CPIH'!$G$17))</f>
        <v>95.953808219178072</v>
      </c>
      <c r="AB152" s="117" t="str">
        <f>IF('3g CPIH'!X$17="-","-",'3h OC '!$E$10*('3g CPIH'!X$17/'3g CPIH'!$G$17))</f>
        <v>-</v>
      </c>
      <c r="AC152" s="117" t="str">
        <f>IF('3g CPIH'!Y$17="-","-",'3h OC '!$E$10*('3g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f>IF('3i SMNCC'!W$50="-","-",'3i SMNCC'!W$50)</f>
        <v>17.321266150037467</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PAP'!$G$16*('3g CPIH'!C$17/'3g CPIH'!$G$17))</f>
        <v>3.3460635029354204</v>
      </c>
      <c r="H154" s="117">
        <f>IF('3g CPIH'!D$17="-","-",'3j PAAC PAP'!$G$16*('3g CPIH'!D$17/'3g CPIH'!$G$17))</f>
        <v>3.3527623287671227</v>
      </c>
      <c r="I154" s="117">
        <f>IF('3g CPIH'!E$17="-","-",'3j PAAC PAP'!$G$16*('3g CPIH'!E$17/'3g CPIH'!$G$17))</f>
        <v>3.3628105675146771</v>
      </c>
      <c r="J154" s="117">
        <f>IF('3g CPIH'!F$17="-","-",'3j PAAC PAP'!$G$16*('3g CPIH'!F$17/'3g CPIH'!$G$17))</f>
        <v>3.3829070450097847</v>
      </c>
      <c r="K154" s="117">
        <f>IF('3g CPIH'!G$17="-","-",'3j PAAC PAP'!$G$16*('3g CPIH'!G$17/'3g CPIH'!$G$17))</f>
        <v>3.4230999999999998</v>
      </c>
      <c r="L154" s="117">
        <f>IF('3g CPIH'!H$17="-","-",'3j PAAC PAP'!$G$16*('3g CPIH'!H$17/'3g CPIH'!$G$17))</f>
        <v>3.4666423679060667</v>
      </c>
      <c r="M154" s="117">
        <f>IF('3g CPIH'!I$17="-","-",'3j PAAC PAP'!$G$16*('3g CPIH'!I$17/'3g CPIH'!$G$17))</f>
        <v>3.516883561643835</v>
      </c>
      <c r="N154" s="117">
        <f>IF('3g CPIH'!J$17="-","-",'3j PAAC PAP'!$G$16*('3g CPIH'!J$17/'3g CPIH'!$G$17))</f>
        <v>3.547028277886497</v>
      </c>
      <c r="O154" s="27"/>
      <c r="P154" s="117">
        <f>IF('3g CPIH'!L$17="-","-",'3j PAAC PAP'!$G$16*('3g CPIH'!L$17/'3g CPIH'!$G$17))</f>
        <v>3.547028277886497</v>
      </c>
      <c r="Q154" s="117">
        <f>IF('3g CPIH'!M$17="-","-",'3j PAAC PAP'!$G$16*('3g CPIH'!M$17/'3g CPIH'!$G$17))</f>
        <v>3.5872212328767121</v>
      </c>
      <c r="R154" s="117">
        <f>IF('3g CPIH'!N$17="-","-",'3j PAAC PAP'!$G$16*('3g CPIH'!N$17/'3g CPIH'!$G$17))</f>
        <v>3.6140165362035224</v>
      </c>
      <c r="S154" s="117">
        <f>IF('3g CPIH'!O$17="-","-",'3j PAAC PAP'!$G$16*('3g CPIH'!O$17/'3g CPIH'!$G$17))</f>
        <v>3.6341130136986299</v>
      </c>
      <c r="T154" s="117">
        <f>IF('3g CPIH'!P$17="-","-",'3j PAAC PAP'!$G$16*('3g CPIH'!P$17/'3g CPIH'!$G$17))</f>
        <v>3.6441612524461835</v>
      </c>
      <c r="U154" s="117">
        <f>IF('3g CPIH'!Q$17="-","-",'3j PAAC PAP'!$G$16*('3g CPIH'!Q$17/'3g CPIH'!$G$17))</f>
        <v>3.6642577299412915</v>
      </c>
      <c r="V154" s="117">
        <f>IF('3g CPIH'!R$17="-","-",'3j PAAC PAP'!$G$16*('3g CPIH'!R$17/'3g CPIH'!$G$17))</f>
        <v>3.7312459882583173</v>
      </c>
      <c r="W154" s="117">
        <f>IF('3g CPIH'!S$17="-","-",'3j PAAC PAP'!$G$16*('3g CPIH'!S$17/'3g CPIH'!$G$17))</f>
        <v>3.8417766144814092</v>
      </c>
      <c r="X154" s="27"/>
      <c r="Y154" s="117">
        <f>IF('3g CPIH'!U$17="-","-",'3j PAAC PAP'!$G$16*('3g CPIH'!U$17/'3g CPIH'!$G$17))</f>
        <v>4.0360425636007822</v>
      </c>
      <c r="Z154" s="117">
        <f>IF('3g CPIH'!V$17="-","-",'3j PAAC PAP'!$G$16*('3g CPIH'!V$17/'3g CPIH'!$G$17))</f>
        <v>4.0360425636007822</v>
      </c>
      <c r="AA154" s="117">
        <f>IF('3g CPIH'!W$17="-","-",'3j PAAC PAP'!$G$16*('3g CPIH'!W$17/'3g CPIH'!$G$17))</f>
        <v>4.1968143835616436</v>
      </c>
      <c r="AB154" s="117" t="str">
        <f>IF('3g CPIH'!X$17="-","-",'3j PAAC PAP'!$G$16*('3g CPIH'!X$17/'3g CPIH'!$G$17))</f>
        <v>-</v>
      </c>
      <c r="AC154" s="117" t="str">
        <f>IF('3g CPIH'!Y$17="-","-",'3j PAAC PAP'!$G$16*('3g CPIH'!Y$17/'3g CPIH'!$G$17))</f>
        <v>-</v>
      </c>
      <c r="AD154" s="25"/>
    </row>
    <row r="155" spans="1:30" s="26" customFormat="1" ht="11.4">
      <c r="A155" s="207"/>
      <c r="B155" s="120" t="s">
        <v>244</v>
      </c>
      <c r="C155" s="120" t="s">
        <v>184</v>
      </c>
      <c r="D155" s="122" t="s">
        <v>120</v>
      </c>
      <c r="E155" s="119"/>
      <c r="F155" s="27"/>
      <c r="G155" s="117">
        <f>IF(G147="-","-",SUM(G147:G153)*'3j PAAC PAP'!$G$34)</f>
        <v>2.645248848446569</v>
      </c>
      <c r="H155" s="117">
        <f>IF(H147="-","-",SUM(H147:H153)*'3j PAAC PAP'!$G$34)</f>
        <v>2.5200679016659548</v>
      </c>
      <c r="I155" s="117">
        <f>IF(I147="-","-",SUM(I147:I153)*'3j PAAC PAP'!$G$34)</f>
        <v>2.5425062445641693</v>
      </c>
      <c r="J155" s="117">
        <f>IF(J147="-","-",SUM(J147:J153)*'3j PAAC PAP'!$G$34)</f>
        <v>2.4872494500795455</v>
      </c>
      <c r="K155" s="117">
        <f>IF(K147="-","-",SUM(K147:K153)*'3j PAAC PAP'!$G$34)</f>
        <v>2.7371311142077648</v>
      </c>
      <c r="L155" s="117">
        <f>IF(L147="-","-",SUM(L147:L153)*'3j PAAC PAP'!$G$34)</f>
        <v>2.6990459352318013</v>
      </c>
      <c r="M155" s="117">
        <f>IF(M147="-","-",SUM(M147:M153)*'3j PAAC PAP'!$G$34)</f>
        <v>2.985202413179151</v>
      </c>
      <c r="N155" s="117">
        <f>IF(N147="-","-",SUM(N147:N153)*'3j PAAC PAP'!$G$34)</f>
        <v>3.1438398041840463</v>
      </c>
      <c r="O155" s="27"/>
      <c r="P155" s="117">
        <f>IF(P147="-","-",SUM(P147:P153)*'3j PAAC PAP'!$G$34)</f>
        <v>3.1438398041840463</v>
      </c>
      <c r="Q155" s="117">
        <f>IF(Q147="-","-",SUM(Q147:Q153)*'3j PAAC PAP'!$G$34)</f>
        <v>3.5064850302622999</v>
      </c>
      <c r="R155" s="117">
        <f>IF(R147="-","-",SUM(R147:R153)*'3j PAAC PAP'!$G$34)</f>
        <v>3.3714618085185135</v>
      </c>
      <c r="S155" s="117">
        <f>IF(S147="-","-",SUM(S147:S153)*'3j PAAC PAP'!$G$34)</f>
        <v>3.3920296384974451</v>
      </c>
      <c r="T155" s="117">
        <f>IF(T147="-","-",SUM(T147:T153)*'3j PAAC PAP'!$G$34)</f>
        <v>3.2612528638855576</v>
      </c>
      <c r="U155" s="117">
        <f>IF(U147="-","-",SUM(U147:U153)*'3j PAAC PAP'!$G$34)</f>
        <v>3.5624861177426399</v>
      </c>
      <c r="V155" s="117">
        <f>IF(V147="-","-",SUM(V147:V153)*'3j PAAC PAP'!$G$34)</f>
        <v>3.9134245370727401</v>
      </c>
      <c r="W155" s="117">
        <f>IF(W147="-","-",SUM(W147:W153)*'3j PAAC PAP'!$G$34)</f>
        <v>5.5449749944576716</v>
      </c>
      <c r="X155" s="27"/>
      <c r="Y155" s="117">
        <f>IF(Y147="-","-",SUM(Y147:Y153)*'3j PAAC PAP'!$G$34)</f>
        <v>9.6688569989078736</v>
      </c>
      <c r="Z155" s="117">
        <f>IF(Z147="-","-",SUM(Z147:Z153)*'3j PAAC PAP'!$G$34)</f>
        <v>12.989834751431244</v>
      </c>
      <c r="AA155" s="117">
        <f>IF(AA147="-","-",SUM(AA147:AA153)*'3j PAAC PAP'!$G$34)</f>
        <v>9.9225929177409729</v>
      </c>
      <c r="AB155" s="117" t="str">
        <f>IF(AB147="-","-",SUM(AB147:AB153)*'3j PAAC PAP'!$G$34)</f>
        <v>-</v>
      </c>
      <c r="AC155" s="117" t="str">
        <f>IF(AC147="-","-",SUM(AC147:AC153)*'3j PAAC PAP'!$G$34)</f>
        <v>-</v>
      </c>
      <c r="AD155" s="25"/>
    </row>
    <row r="156" spans="1:30" s="26" customFormat="1" ht="11.4">
      <c r="A156" s="207"/>
      <c r="B156" s="120" t="s">
        <v>185</v>
      </c>
      <c r="C156" s="120" t="s">
        <v>246</v>
      </c>
      <c r="D156" s="122" t="s">
        <v>120</v>
      </c>
      <c r="E156" s="161"/>
      <c r="F156" s="27"/>
      <c r="G156" s="117">
        <f>IF(G147="-","-",SUM(G147:G155)*'3k EBIT'!$E$10)</f>
        <v>10.820841178639775</v>
      </c>
      <c r="H156" s="117">
        <f>IF(H147="-","-",SUM(H147:H155)*'3k EBIT'!$E$10)</f>
        <v>10.311963763923547</v>
      </c>
      <c r="I156" s="117">
        <f>IF(I147="-","-",SUM(I147:I155)*'3k EBIT'!$E$10)</f>
        <v>10.403396521339959</v>
      </c>
      <c r="J156" s="117">
        <f>IF(J147="-","-",SUM(J147:J155)*'3k EBIT'!$E$10)</f>
        <v>10.179102164908429</v>
      </c>
      <c r="K156" s="117">
        <f>IF(K147="-","-",SUM(K147:K155)*'3k EBIT'!$E$10)</f>
        <v>11.195942242132215</v>
      </c>
      <c r="L156" s="117">
        <f>IF(L147="-","-",SUM(L147:L155)*'3k EBIT'!$E$10)</f>
        <v>11.04192471373163</v>
      </c>
      <c r="M156" s="117">
        <f>IF(M147="-","-",SUM(M147:M155)*'3k EBIT'!$E$10)</f>
        <v>12.206459007607048</v>
      </c>
      <c r="N156" s="117">
        <f>IF(N147="-","-",SUM(N147:N155)*'3k EBIT'!$E$10)</f>
        <v>12.852089637200045</v>
      </c>
      <c r="O156" s="27"/>
      <c r="P156" s="117">
        <f>IF(P147="-","-",SUM(P147:P155)*'3k EBIT'!$E$10)</f>
        <v>12.852089637200045</v>
      </c>
      <c r="Q156" s="117">
        <f>IF(Q147="-","-",SUM(Q147:Q155)*'3k EBIT'!$E$10)</f>
        <v>14.327445659720235</v>
      </c>
      <c r="R156" s="117">
        <f>IF(R147="-","-",SUM(R147:R155)*'3k EBIT'!$E$10)</f>
        <v>13.778937098819306</v>
      </c>
      <c r="S156" s="117">
        <f>IF(S147="-","-",SUM(S147:S155)*'3k EBIT'!$E$10)</f>
        <v>13.862958644807188</v>
      </c>
      <c r="T156" s="117">
        <f>IF(T147="-","-",SUM(T147:T155)*'3k EBIT'!$E$10)</f>
        <v>13.331392507687328</v>
      </c>
      <c r="U156" s="117">
        <f>IF(U147="-","-",SUM(U147:U155)*'3k EBIT'!$E$10)</f>
        <v>14.556647710328662</v>
      </c>
      <c r="V156" s="117">
        <f>IF(V147="-","-",SUM(V147:V155)*'3k EBIT'!$E$10)</f>
        <v>15.984920824122165</v>
      </c>
      <c r="W156" s="117">
        <f>IF(W147="-","-",SUM(W147:W155)*'3k EBIT'!$E$10)</f>
        <v>22.621225023184532</v>
      </c>
      <c r="X156" s="27"/>
      <c r="Y156" s="117">
        <f>IF(Y147="-","-",SUM(Y147:Y155)*'3k EBIT'!$E$10)</f>
        <v>39.393397705518076</v>
      </c>
      <c r="Z156" s="117">
        <f>IF(Z147="-","-",SUM(Z147:Z155)*'3k EBIT'!$E$10)</f>
        <v>52.897061718732722</v>
      </c>
      <c r="AA156" s="117">
        <f>IF(AA147="-","-",SUM(AA147:AA155)*'3k EBIT'!$E$10)</f>
        <v>40.42824521358429</v>
      </c>
      <c r="AB156" s="117" t="str">
        <f>IF(AB147="-","-",SUM(AB147:AB155)*'3k EBIT'!$E$10)</f>
        <v>-</v>
      </c>
      <c r="AC156" s="117" t="str">
        <f>IF(AC147="-","-",SUM(AC147:AC155)*'3k EBIT'!$E$10)</f>
        <v>-</v>
      </c>
      <c r="AD156" s="25"/>
    </row>
    <row r="157" spans="1:30" s="26" customFormat="1" ht="11.4">
      <c r="A157" s="207"/>
      <c r="B157" s="120" t="s">
        <v>247</v>
      </c>
      <c r="C157" s="156" t="s">
        <v>248</v>
      </c>
      <c r="D157" s="122" t="s">
        <v>120</v>
      </c>
      <c r="E157" s="122"/>
      <c r="F157" s="27"/>
      <c r="G157" s="117">
        <f>IF(G147="-","-",SUM(G147:G150,G152:G156)*'3l HAP'!$E$11)</f>
        <v>6.5134538028989422</v>
      </c>
      <c r="H157" s="117">
        <f>IF(H147="-","-",SUM(H147:H150,H152:H156)*'3l HAP'!$E$11)</f>
        <v>6.1064191201717808</v>
      </c>
      <c r="I157" s="117">
        <f>IF(I147="-","-",SUM(I147:I150,I152:I156)*'3l HAP'!$E$11)</f>
        <v>6.1356208986288072</v>
      </c>
      <c r="J157" s="117">
        <f>IF(J147="-","-",SUM(J147:J150,J152:J156)*'3l HAP'!$E$11)</f>
        <v>5.9739947464348386</v>
      </c>
      <c r="K157" s="117">
        <f>IF(K147="-","-",SUM(K147:K150,K152:K156)*'3l HAP'!$E$11)</f>
        <v>6.7946833726403959</v>
      </c>
      <c r="L157" s="117">
        <f>IF(L147="-","-",SUM(L147:L150,L152:L156)*'3l HAP'!$E$11)</f>
        <v>6.6581328856915416</v>
      </c>
      <c r="M157" s="117">
        <f>IF(M147="-","-",SUM(M147:M150,M152:M156)*'3l HAP'!$E$11)</f>
        <v>7.4309451919020164</v>
      </c>
      <c r="N157" s="117">
        <f>IF(N147="-","-",SUM(N147:N150,N152:N156)*'3l HAP'!$E$11)</f>
        <v>7.936271395832593</v>
      </c>
      <c r="O157" s="27"/>
      <c r="P157" s="117">
        <f>IF(P147="-","-",SUM(P147:P150,P152:P156)*'3l HAP'!$E$11)</f>
        <v>7.936271395832593</v>
      </c>
      <c r="Q157" s="117">
        <f>IF(Q147="-","-",SUM(Q147:Q150,Q152:Q156)*'3l HAP'!$E$11)</f>
        <v>8.9637876115494795</v>
      </c>
      <c r="R157" s="117">
        <f>IF(R147="-","-",SUM(R147:R150,R152:R156)*'3l HAP'!$E$11)</f>
        <v>8.5274693735322966</v>
      </c>
      <c r="S157" s="117">
        <f>IF(S147="-","-",SUM(S147:S150,S152:S156)*'3l HAP'!$E$11)</f>
        <v>8.5494415271186117</v>
      </c>
      <c r="T157" s="117">
        <f>IF(T147="-","-",SUM(T147:T150,T152:T156)*'3l HAP'!$E$11)</f>
        <v>8.0925086624214586</v>
      </c>
      <c r="U157" s="117">
        <f>IF(U147="-","-",SUM(U147:U150,U152:U156)*'3l HAP'!$E$11)</f>
        <v>8.9130489525840932</v>
      </c>
      <c r="V157" s="117">
        <f>IF(V147="-","-",SUM(V147:V150,V152:V156)*'3l HAP'!$E$11)</f>
        <v>10.026674635529037</v>
      </c>
      <c r="W157" s="117">
        <f>IF(W147="-","-",SUM(W147:W150,W152:W156)*'3l HAP'!$E$11)</f>
        <v>14.596551171067597</v>
      </c>
      <c r="X157" s="27"/>
      <c r="Y157" s="117">
        <f>IF(Y147="-","-",SUM(Y147:Y150,Y152:Y156)*'3l HAP'!$E$11)</f>
        <v>27.377552632797734</v>
      </c>
      <c r="Z157" s="117">
        <f>IF(Z147="-","-",SUM(Z147:Z150,Z152:Z156)*'3l HAP'!$E$11)</f>
        <v>37.783187535642661</v>
      </c>
      <c r="AA157" s="117">
        <f>IF(AA147="-","-",SUM(AA147:AA150,AA152:AA156)*'3l HAP'!$E$11)</f>
        <v>27.722821339391306</v>
      </c>
      <c r="AB157" s="117" t="str">
        <f>IF(AB147="-","-",SUM(AB147:AB150,AB152:AB156)*'3l HAP'!$E$11)</f>
        <v>-</v>
      </c>
      <c r="AC157" s="117" t="str">
        <f>IF(AC147="-","-",SUM(AC147:AC150,AC152:AC156)*'3l HAP'!$E$11)</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576.03117533262173</v>
      </c>
      <c r="H158" s="117">
        <f t="shared" si="33"/>
        <v>548.84112988551772</v>
      </c>
      <c r="I158" s="117">
        <f t="shared" si="33"/>
        <v>553.68258006660017</v>
      </c>
      <c r="J158" s="117">
        <f t="shared" si="33"/>
        <v>541.71599266250132</v>
      </c>
      <c r="K158" s="117">
        <f t="shared" si="33"/>
        <v>596.05455798425919</v>
      </c>
      <c r="L158" s="117">
        <f t="shared" si="33"/>
        <v>587.81182514029626</v>
      </c>
      <c r="M158" s="117">
        <f t="shared" si="33"/>
        <v>649.87589075501535</v>
      </c>
      <c r="N158" s="117">
        <f t="shared" si="33"/>
        <v>684.36176237545544</v>
      </c>
      <c r="O158" s="27"/>
      <c r="P158" s="117">
        <f t="shared" ref="P158:W158" si="34">IF(P147="-","-",SUM(P147:P157))</f>
        <v>684.36176237545544</v>
      </c>
      <c r="Q158" s="117">
        <f t="shared" si="34"/>
        <v>763.03956349226485</v>
      </c>
      <c r="R158" s="117">
        <f t="shared" si="34"/>
        <v>733.73438555224141</v>
      </c>
      <c r="S158" s="117">
        <f t="shared" si="34"/>
        <v>738.17854251017388</v>
      </c>
      <c r="T158" s="117">
        <f t="shared" si="34"/>
        <v>709.74445608994199</v>
      </c>
      <c r="U158" s="117">
        <f t="shared" si="34"/>
        <v>775.05208567203408</v>
      </c>
      <c r="V158" s="117">
        <f t="shared" si="34"/>
        <v>851.33794945191494</v>
      </c>
      <c r="W158" s="117">
        <f t="shared" si="34"/>
        <v>1205.1868500885382</v>
      </c>
      <c r="X158" s="27"/>
      <c r="Y158" s="117">
        <f t="shared" ref="Y158:AC158" si="35">IF(Y147="-","-",SUM(Y147:Y157))</f>
        <v>2100.7134175790261</v>
      </c>
      <c r="Z158" s="117">
        <f t="shared" si="35"/>
        <v>2821.8379175078207</v>
      </c>
      <c r="AA158" s="117">
        <f t="shared" si="35"/>
        <v>2155.5243221077203</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f>IF('3a DF'!AB145="-","-",'3a DF'!AB145)</f>
        <v>1500.6237495478374</v>
      </c>
      <c r="AB159" s="35" t="str">
        <f>IF('3a DF'!AC145="-","-",'3a DF'!AC145)</f>
        <v>-</v>
      </c>
      <c r="AC159" s="35" t="str">
        <f>IF('3a DF'!AD145="-","-",'3a DF'!AD145)</f>
        <v>-</v>
      </c>
      <c r="AD159" s="25"/>
    </row>
    <row r="160" spans="1:30" s="26" customFormat="1" ht="11.25" customHeight="1">
      <c r="A160" s="207"/>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f>IF('3b CM'!AA40="-","-",'3b CM'!AA40)</f>
        <v>18.829831009683392</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AA'!J151="-","-",'3c AA'!J151)</f>
        <v>-</v>
      </c>
      <c r="H161" s="35" t="str">
        <f>IF('3c AA'!K151="-","-",'3c AA'!K151)</f>
        <v>-</v>
      </c>
      <c r="I161" s="35" t="str">
        <f>IF('3c AA'!L151="-","-",'3c AA'!L151)</f>
        <v>-</v>
      </c>
      <c r="J161" s="35" t="str">
        <f>IF('3c AA'!M151="-","-",'3c AA'!M151)</f>
        <v>-</v>
      </c>
      <c r="K161" s="35" t="str">
        <f>IF('3c AA'!N151="-","-",'3c AA'!N151)</f>
        <v>-</v>
      </c>
      <c r="L161" s="35" t="str">
        <f>IF('3c AA'!O151="-","-",'3c AA'!O151)</f>
        <v>-</v>
      </c>
      <c r="M161" s="35" t="str">
        <f>IF('3c AA'!P151="-","-",'3c AA'!P151)</f>
        <v>-</v>
      </c>
      <c r="N161" s="35" t="str">
        <f>IF('3c AA'!Q151="-","-",'3c AA'!Q151)</f>
        <v>-</v>
      </c>
      <c r="O161" s="27"/>
      <c r="P161" s="35" t="str">
        <f>IF('3c AA'!S151="-","-",'3c AA'!S151)</f>
        <v>-</v>
      </c>
      <c r="Q161" s="35" t="str">
        <f>IF('3c AA'!T151="-","-",'3c AA'!T151)</f>
        <v>-</v>
      </c>
      <c r="R161" s="35" t="str">
        <f>IF('3c AA'!U151="-","-",'3c AA'!U151)</f>
        <v>-</v>
      </c>
      <c r="S161" s="35" t="str">
        <f>IF('3c AA'!V151="-","-",'3c AA'!V151)</f>
        <v>-</v>
      </c>
      <c r="T161" s="35">
        <f>IF('3c AA'!W151="-","-",'3c AA'!W151)</f>
        <v>6.5542135821073106</v>
      </c>
      <c r="U161" s="35">
        <f>IF('3c AA'!X151="-","-",'3c AA'!X151)</f>
        <v>9.9756950960531068</v>
      </c>
      <c r="V161" s="35">
        <f>IF('3c AA'!Y151="-","-",'3c AA'!Y151)</f>
        <v>4.43</v>
      </c>
      <c r="W161" s="35" t="str">
        <f>IF('3c AA'!Z151="-","-",'3c AA'!Z151)</f>
        <v>-</v>
      </c>
      <c r="X161" s="27"/>
      <c r="Y161" s="35">
        <f>IF('3c AA'!AB151="-","-",'3c AA'!AB151)</f>
        <v>20.844949774329585</v>
      </c>
      <c r="Z161" s="35">
        <f>IF('3c AA'!AC151="-","-",'3c AA'!AC151)</f>
        <v>20.844949774329585</v>
      </c>
      <c r="AA161" s="35">
        <f>IF('3c AA'!AD151="-","-",'3c AA'!AD151)</f>
        <v>26.856166987921338</v>
      </c>
      <c r="AB161" s="35" t="str">
        <f>IF('3c AA'!AE151="-","-",'3c AA'!AE151)</f>
        <v>-</v>
      </c>
      <c r="AC161" s="35" t="str">
        <f>IF('3c AA'!AF151="-","-",'3c AA'!AF151)</f>
        <v>-</v>
      </c>
      <c r="AD161" s="25"/>
    </row>
    <row r="162" spans="1:30" s="26" customFormat="1" ht="11.25" customHeight="1">
      <c r="A162" s="207"/>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f>IF('3d PC'!AA41="-","-",'3d PC'!AA41)</f>
        <v>185.67267687545436</v>
      </c>
      <c r="AB162" s="35" t="str">
        <f>IF('3d PC'!AB41="-","-",'3d PC'!AB41)</f>
        <v>-</v>
      </c>
      <c r="AC162" s="35" t="str">
        <f>IF('3d PC'!AC41="-","-",'3d PC'!AC41)</f>
        <v>-</v>
      </c>
      <c r="AD162" s="25"/>
    </row>
    <row r="163" spans="1:30" s="26" customFormat="1" ht="11.25" customHeight="1">
      <c r="A163" s="207"/>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f>IF('3e NC-Elec'!AB69="-","-",'3e NC-Elec'!AB69)</f>
        <v>263.39284089670389</v>
      </c>
      <c r="AB163" s="35" t="str">
        <f>IF('3e NC-Elec'!AC69="-","-",'3e NC-Elec'!AC69)</f>
        <v>-</v>
      </c>
      <c r="AC163" s="35" t="str">
        <f>IF('3e NC-Elec'!AD69="-","-",'3e NC-Elec'!AD69)</f>
        <v>-</v>
      </c>
      <c r="AD163" s="25"/>
    </row>
    <row r="164" spans="1:30" s="26" customFormat="1" ht="11.25" customHeight="1">
      <c r="A164" s="207"/>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f>IF('3g CPIH'!W$17="-","-",'3h OC '!$E$10*('3g CPIH'!W$17/'3g CPIH'!$G$17))</f>
        <v>95.953808219178072</v>
      </c>
      <c r="AB164" s="35" t="str">
        <f>IF('3g CPIH'!X$17="-","-",'3h OC '!$E$10*('3g CPIH'!X$17/'3g CPIH'!$G$17))</f>
        <v>-</v>
      </c>
      <c r="AC164" s="35" t="str">
        <f>IF('3g CPIH'!Y$17="-","-",'3h OC '!$E$10*('3g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f>IF('3i SMNCC'!W$50="-","-",'3i SMNCC'!W$50)</f>
        <v>17.321266150037467</v>
      </c>
      <c r="AB165" s="35" t="str">
        <f>IF('3i SMNCC'!X$50="-","-",'3i SMNCC'!X$50)</f>
        <v>-</v>
      </c>
      <c r="AC165" s="35" t="str">
        <f>IF('3i SMNCC'!Y$50="-","-",'3i SMNCC'!Y$50)</f>
        <v>-</v>
      </c>
      <c r="AD165" s="25"/>
    </row>
    <row r="166" spans="1:30" s="26" customFormat="1" ht="11.4">
      <c r="A166" s="207"/>
      <c r="B166" s="123" t="s">
        <v>244</v>
      </c>
      <c r="C166" s="123" t="s">
        <v>183</v>
      </c>
      <c r="D166" s="121" t="s">
        <v>123</v>
      </c>
      <c r="E166" s="160"/>
      <c r="F166" s="27"/>
      <c r="G166" s="35">
        <f>IF('3g CPIH'!C$17="-","-",'3j PAAC PAP'!$G$16*('3g CPIH'!C$17/'3g CPIH'!$G$17))</f>
        <v>3.3460635029354204</v>
      </c>
      <c r="H166" s="35">
        <f>IF('3g CPIH'!D$17="-","-",'3j PAAC PAP'!$G$16*('3g CPIH'!D$17/'3g CPIH'!$G$17))</f>
        <v>3.3527623287671227</v>
      </c>
      <c r="I166" s="35">
        <f>IF('3g CPIH'!E$17="-","-",'3j PAAC PAP'!$G$16*('3g CPIH'!E$17/'3g CPIH'!$G$17))</f>
        <v>3.3628105675146771</v>
      </c>
      <c r="J166" s="35">
        <f>IF('3g CPIH'!F$17="-","-",'3j PAAC PAP'!$G$16*('3g CPIH'!F$17/'3g CPIH'!$G$17))</f>
        <v>3.3829070450097847</v>
      </c>
      <c r="K166" s="35">
        <f>IF('3g CPIH'!G$17="-","-",'3j PAAC PAP'!$G$16*('3g CPIH'!G$17/'3g CPIH'!$G$17))</f>
        <v>3.4230999999999998</v>
      </c>
      <c r="L166" s="35">
        <f>IF('3g CPIH'!H$17="-","-",'3j PAAC PAP'!$G$16*('3g CPIH'!H$17/'3g CPIH'!$G$17))</f>
        <v>3.4666423679060667</v>
      </c>
      <c r="M166" s="35">
        <f>IF('3g CPIH'!I$17="-","-",'3j PAAC PAP'!$G$16*('3g CPIH'!I$17/'3g CPIH'!$G$17))</f>
        <v>3.516883561643835</v>
      </c>
      <c r="N166" s="35">
        <f>IF('3g CPIH'!J$17="-","-",'3j PAAC PAP'!$G$16*('3g CPIH'!J$17/'3g CPIH'!$G$17))</f>
        <v>3.547028277886497</v>
      </c>
      <c r="O166" s="27"/>
      <c r="P166" s="35">
        <f>IF('3g CPIH'!L$17="-","-",'3j PAAC PAP'!$G$16*('3g CPIH'!L$17/'3g CPIH'!$G$17))</f>
        <v>3.547028277886497</v>
      </c>
      <c r="Q166" s="35">
        <f>IF('3g CPIH'!M$17="-","-",'3j PAAC PAP'!$G$16*('3g CPIH'!M$17/'3g CPIH'!$G$17))</f>
        <v>3.5872212328767121</v>
      </c>
      <c r="R166" s="35">
        <f>IF('3g CPIH'!N$17="-","-",'3j PAAC PAP'!$G$16*('3g CPIH'!N$17/'3g CPIH'!$G$17))</f>
        <v>3.6140165362035224</v>
      </c>
      <c r="S166" s="35">
        <f>IF('3g CPIH'!O$17="-","-",'3j PAAC PAP'!$G$16*('3g CPIH'!O$17/'3g CPIH'!$G$17))</f>
        <v>3.6341130136986299</v>
      </c>
      <c r="T166" s="35">
        <f>IF('3g CPIH'!P$17="-","-",'3j PAAC PAP'!$G$16*('3g CPIH'!P$17/'3g CPIH'!$G$17))</f>
        <v>3.6441612524461835</v>
      </c>
      <c r="U166" s="35">
        <f>IF('3g CPIH'!Q$17="-","-",'3j PAAC PAP'!$G$16*('3g CPIH'!Q$17/'3g CPIH'!$G$17))</f>
        <v>3.6642577299412915</v>
      </c>
      <c r="V166" s="35">
        <f>IF('3g CPIH'!R$17="-","-",'3j PAAC PAP'!$G$16*('3g CPIH'!R$17/'3g CPIH'!$G$17))</f>
        <v>3.7312459882583173</v>
      </c>
      <c r="W166" s="35">
        <f>IF('3g CPIH'!S$17="-","-",'3j PAAC PAP'!$G$16*('3g CPIH'!S$17/'3g CPIH'!$G$17))</f>
        <v>3.8417766144814092</v>
      </c>
      <c r="X166" s="27"/>
      <c r="Y166" s="35">
        <f>IF('3g CPIH'!U$17="-","-",'3j PAAC PAP'!$G$16*('3g CPIH'!U$17/'3g CPIH'!$G$17))</f>
        <v>4.0360425636007822</v>
      </c>
      <c r="Z166" s="35">
        <f>IF('3g CPIH'!V$17="-","-",'3j PAAC PAP'!$G$16*('3g CPIH'!V$17/'3g CPIH'!$G$17))</f>
        <v>4.0360425636007822</v>
      </c>
      <c r="AA166" s="35">
        <f>IF('3g CPIH'!W$17="-","-",'3j PAAC PAP'!$G$16*('3g CPIH'!W$17/'3g CPIH'!$G$17))</f>
        <v>4.1968143835616436</v>
      </c>
      <c r="AB166" s="35" t="str">
        <f>IF('3g CPIH'!X$17="-","-",'3j PAAC PAP'!$G$16*('3g CPIH'!X$17/'3g CPIH'!$G$17))</f>
        <v>-</v>
      </c>
      <c r="AC166" s="35" t="str">
        <f>IF('3g CPIH'!Y$17="-","-",'3j PAAC PAP'!$G$16*('3g CPIH'!Y$17/'3g CPIH'!$G$17))</f>
        <v>-</v>
      </c>
      <c r="AD166" s="25"/>
    </row>
    <row r="167" spans="1:30" s="26" customFormat="1" ht="11.4">
      <c r="A167" s="207"/>
      <c r="B167" s="123" t="s">
        <v>244</v>
      </c>
      <c r="C167" s="123" t="s">
        <v>184</v>
      </c>
      <c r="D167" s="121" t="s">
        <v>123</v>
      </c>
      <c r="E167" s="160"/>
      <c r="F167" s="27"/>
      <c r="G167" s="35">
        <f>IF(G159="-","-",SUM(G159:G165)*'3j PAAC PAP'!$G$34)</f>
        <v>2.666464502017591</v>
      </c>
      <c r="H167" s="35">
        <f>IF(H159="-","-",SUM(H159:H165)*'3j PAAC PAP'!$G$34)</f>
        <v>2.5421124724977213</v>
      </c>
      <c r="I167" s="35">
        <f>IF(I159="-","-",SUM(I159:I165)*'3j PAAC PAP'!$G$34)</f>
        <v>2.6224086046733905</v>
      </c>
      <c r="J167" s="35">
        <f>IF(J159="-","-",SUM(J159:J165)*'3j PAAC PAP'!$G$34)</f>
        <v>2.5675458089456726</v>
      </c>
      <c r="K167" s="35">
        <f>IF(K159="-","-",SUM(K159:K165)*'3j PAAC PAP'!$G$34)</f>
        <v>2.7789660737027049</v>
      </c>
      <c r="L167" s="35">
        <f>IF(L159="-","-",SUM(L159:L165)*'3j PAAC PAP'!$G$34)</f>
        <v>2.7411376765930426</v>
      </c>
      <c r="M167" s="35">
        <f>IF(M159="-","-",SUM(M159:M165)*'3j PAAC PAP'!$G$34)</f>
        <v>3.0310458552722492</v>
      </c>
      <c r="N167" s="35">
        <f>IF(N159="-","-",SUM(N159:N165)*'3j PAAC PAP'!$G$34)</f>
        <v>3.189610993161005</v>
      </c>
      <c r="O167" s="27"/>
      <c r="P167" s="35">
        <f>IF(P159="-","-",SUM(P159:P165)*'3j PAAC PAP'!$G$34)</f>
        <v>3.189610993161005</v>
      </c>
      <c r="Q167" s="35">
        <f>IF(Q159="-","-",SUM(Q159:Q165)*'3j PAAC PAP'!$G$34)</f>
        <v>3.5567758995321048</v>
      </c>
      <c r="R167" s="35">
        <f>IF(R159="-","-",SUM(R159:R165)*'3j PAAC PAP'!$G$34)</f>
        <v>3.4230888799965249</v>
      </c>
      <c r="S167" s="35">
        <f>IF(S159="-","-",SUM(S159:S165)*'3j PAAC PAP'!$G$34)</f>
        <v>3.4264349452915761</v>
      </c>
      <c r="T167" s="35">
        <f>IF(T159="-","-",SUM(T159:T165)*'3j PAAC PAP'!$G$34)</f>
        <v>3.2982329947062992</v>
      </c>
      <c r="U167" s="35">
        <f>IF(U159="-","-",SUM(U159:U165)*'3j PAAC PAP'!$G$34)</f>
        <v>3.5765317697949381</v>
      </c>
      <c r="V167" s="35">
        <f>IF(V159="-","-",SUM(V159:V165)*'3j PAAC PAP'!$G$34)</f>
        <v>3.9265279082468232</v>
      </c>
      <c r="W167" s="35">
        <f>IF(W159="-","-",SUM(W159:W165)*'3j PAAC PAP'!$G$34)</f>
        <v>5.6317744050878504</v>
      </c>
      <c r="X167" s="27"/>
      <c r="Y167" s="35">
        <f>IF(Y159="-","-",SUM(Y159:Y165)*'3j PAAC PAP'!$G$34)</f>
        <v>9.7975084377511674</v>
      </c>
      <c r="Z167" s="35">
        <f>IF(Z159="-","-",SUM(Z159:Z165)*'3j PAAC PAP'!$G$34)</f>
        <v>13.1521961559144</v>
      </c>
      <c r="AA167" s="35">
        <f>IF(AA159="-","-",SUM(AA159:AA165)*'3j PAAC PAP'!$G$34)</f>
        <v>10.092000525741101</v>
      </c>
      <c r="AB167" s="35" t="str">
        <f>IF(AB159="-","-",SUM(AB159:AB165)*'3j PAAC PAP'!$G$34)</f>
        <v>-</v>
      </c>
      <c r="AC167" s="35" t="str">
        <f>IF(AC159="-","-",SUM(AC159:AC165)*'3j PAAC PAP'!$G$34)</f>
        <v>-</v>
      </c>
      <c r="AD167" s="25"/>
    </row>
    <row r="168" spans="1:30" s="26" customFormat="1" ht="11.4">
      <c r="A168" s="207"/>
      <c r="B168" s="123" t="s">
        <v>185</v>
      </c>
      <c r="C168" s="123" t="s">
        <v>246</v>
      </c>
      <c r="D168" s="121" t="s">
        <v>123</v>
      </c>
      <c r="E168" s="160"/>
      <c r="F168" s="27"/>
      <c r="G168" s="35">
        <f>IF(G159="-","-",SUM(G159:G167)*'3k EBIT'!$E$10)</f>
        <v>10.907107657668776</v>
      </c>
      <c r="H168" s="35">
        <f>IF(H159="-","-",SUM(H159:H167)*'3k EBIT'!$E$10)</f>
        <v>10.401600762425419</v>
      </c>
      <c r="I168" s="35">
        <f>IF(I159="-","-",SUM(I159:I167)*'3k EBIT'!$E$10)</f>
        <v>10.728293194904838</v>
      </c>
      <c r="J168" s="35">
        <f>IF(J159="-","-",SUM(J159:J167)*'3k EBIT'!$E$10)</f>
        <v>10.505600904861991</v>
      </c>
      <c r="K168" s="35">
        <f>IF(K159="-","-",SUM(K159:K167)*'3k EBIT'!$E$10)</f>
        <v>11.366050348576731</v>
      </c>
      <c r="L168" s="35">
        <f>IF(L159="-","-",SUM(L159:L167)*'3k EBIT'!$E$10)</f>
        <v>11.213076939199404</v>
      </c>
      <c r="M168" s="35">
        <f>IF(M159="-","-",SUM(M159:M167)*'3k EBIT'!$E$10)</f>
        <v>12.39286629045141</v>
      </c>
      <c r="N168" s="35">
        <f>IF(N159="-","-",SUM(N159:N167)*'3k EBIT'!$E$10)</f>
        <v>13.03820312650619</v>
      </c>
      <c r="O168" s="27"/>
      <c r="P168" s="35">
        <f>IF(P159="-","-",SUM(P159:P167)*'3k EBIT'!$E$10)</f>
        <v>13.03820312650619</v>
      </c>
      <c r="Q168" s="35">
        <f>IF(Q159="-","-",SUM(Q159:Q167)*'3k EBIT'!$E$10)</f>
        <v>14.531936942757568</v>
      </c>
      <c r="R168" s="35">
        <f>IF(R159="-","-",SUM(R159:R167)*'3k EBIT'!$E$10)</f>
        <v>13.988861608760864</v>
      </c>
      <c r="S168" s="35">
        <f>IF(S159="-","-",SUM(S159:S167)*'3k EBIT'!$E$10)</f>
        <v>14.002856511592505</v>
      </c>
      <c r="T168" s="35">
        <f>IF(T159="-","-",SUM(T159:T167)*'3k EBIT'!$E$10)</f>
        <v>13.48176004971274</v>
      </c>
      <c r="U168" s="35">
        <f>IF(U159="-","-",SUM(U159:U167)*'3k EBIT'!$E$10)</f>
        <v>14.613759735850854</v>
      </c>
      <c r="V168" s="35">
        <f>IF(V159="-","-",SUM(V159:V167)*'3k EBIT'!$E$10)</f>
        <v>16.038201374297731</v>
      </c>
      <c r="W168" s="35">
        <f>IF(W159="-","-",SUM(W159:W167)*'3k EBIT'!$E$10)</f>
        <v>22.974166284776661</v>
      </c>
      <c r="X168" s="27"/>
      <c r="Y168" s="35">
        <f>IF(Y159="-","-",SUM(Y159:Y167)*'3k EBIT'!$E$10)</f>
        <v>39.916516477884578</v>
      </c>
      <c r="Z168" s="35">
        <f>IF(Z159="-","-",SUM(Z159:Z167)*'3k EBIT'!$E$10)</f>
        <v>53.557250981725602</v>
      </c>
      <c r="AA168" s="35">
        <f>IF(AA159="-","-",SUM(AA159:AA167)*'3k EBIT'!$E$10)</f>
        <v>41.117085546217623</v>
      </c>
      <c r="AB168" s="35" t="str">
        <f>IF(AB159="-","-",SUM(AB159:AB167)*'3k EBIT'!$E$10)</f>
        <v>-</v>
      </c>
      <c r="AC168" s="35" t="str">
        <f>IF(AC159="-","-",SUM(AC159:AC167)*'3k EBIT'!$E$10)</f>
        <v>-</v>
      </c>
      <c r="AD168" s="25"/>
    </row>
    <row r="169" spans="1:30" s="26" customFormat="1" ht="11.25" customHeight="1">
      <c r="A169" s="207"/>
      <c r="B169" s="123" t="s">
        <v>247</v>
      </c>
      <c r="C169" s="124" t="s">
        <v>248</v>
      </c>
      <c r="D169" s="121" t="s">
        <v>123</v>
      </c>
      <c r="E169" s="116"/>
      <c r="F169" s="27"/>
      <c r="G169" s="35">
        <f>IF(G159="-","-",SUM(G159:G162,G164:G168)*'3l HAP'!$E$11)</f>
        <v>6.4897238912870794</v>
      </c>
      <c r="H169" s="35">
        <f>IF(H159="-","-",SUM(H159:H162,H164:H168)*'3l HAP'!$E$11)</f>
        <v>6.0853848388791993</v>
      </c>
      <c r="I169" s="35">
        <f>IF(I159="-","-",SUM(I159:I162,I164:I168)*'3l HAP'!$E$11)</f>
        <v>6.1206683929579349</v>
      </c>
      <c r="J169" s="35">
        <f>IF(J159="-","-",SUM(J159:J162,J164:J168)*'3l HAP'!$E$11)</f>
        <v>5.9602027638268993</v>
      </c>
      <c r="K169" s="35">
        <f>IF(K159="-","-",SUM(K159:K162,K164:K168)*'3l HAP'!$E$11)</f>
        <v>6.7735687841752492</v>
      </c>
      <c r="L169" s="35">
        <f>IF(L159="-","-",SUM(L159:L162,L164:L168)*'3l HAP'!$E$11)</f>
        <v>6.637940812415887</v>
      </c>
      <c r="M169" s="35">
        <f>IF(M159="-","-",SUM(M159:M162,M164:M168)*'3l HAP'!$E$11)</f>
        <v>7.4352809050819131</v>
      </c>
      <c r="N169" s="35">
        <f>IF(N159="-","-",SUM(N159:N162,N164:N168)*'3l HAP'!$E$11)</f>
        <v>7.9403782586035918</v>
      </c>
      <c r="O169" s="27"/>
      <c r="P169" s="35">
        <f>IF(P159="-","-",SUM(P159:P162,P164:P168)*'3l HAP'!$E$11)</f>
        <v>7.9403782586035918</v>
      </c>
      <c r="Q169" s="35">
        <f>IF(Q159="-","-",SUM(Q159:Q162,Q164:Q168)*'3l HAP'!$E$11)</f>
        <v>8.9701894823355559</v>
      </c>
      <c r="R169" s="35">
        <f>IF(R159="-","-",SUM(R159:R162,R164:R168)*'3l HAP'!$E$11)</f>
        <v>8.5337544497270041</v>
      </c>
      <c r="S169" s="35">
        <f>IF(S159="-","-",SUM(S159:S162,S164:S168)*'3l HAP'!$E$11)</f>
        <v>8.5126059367163869</v>
      </c>
      <c r="T169" s="35">
        <f>IF(T159="-","-",SUM(T159:T162,T164:T168)*'3l HAP'!$E$11)</f>
        <v>8.060520281917066</v>
      </c>
      <c r="U169" s="35">
        <f>IF(U159="-","-",SUM(U159:U162,U164:U168)*'3l HAP'!$E$11)</f>
        <v>8.9073094920132032</v>
      </c>
      <c r="V169" s="35">
        <f>IF(V159="-","-",SUM(V159:V162,V164:V168)*'3l HAP'!$E$11)</f>
        <v>10.019376999453115</v>
      </c>
      <c r="W169" s="35">
        <f>IF(W159="-","-",SUM(W159:W162,W164:W168)*'3l HAP'!$E$11)</f>
        <v>14.704522545762943</v>
      </c>
      <c r="X169" s="27"/>
      <c r="Y169" s="35">
        <f>IF(Y159="-","-",SUM(Y159:Y162,Y164:Y168)*'3l HAP'!$E$11)</f>
        <v>27.615466679356462</v>
      </c>
      <c r="Z169" s="35">
        <f>IF(Z159="-","-",SUM(Z159:Z162,Z164:Z168)*'3l HAP'!$E$11)</f>
        <v>38.126725172955432</v>
      </c>
      <c r="AA169" s="35">
        <f>IF(AA159="-","-",SUM(AA159:AA162,AA164:AA168)*'3l HAP'!$E$11)</f>
        <v>27.827612828355299</v>
      </c>
      <c r="AB169" s="35" t="str">
        <f>IF(AB159="-","-",SUM(AB159:AB162,AB164:AB168)*'3l HAP'!$E$11)</f>
        <v>-</v>
      </c>
      <c r="AC169" s="35" t="str">
        <f>IF(AC159="-","-",SUM(AC159:AC162,AC164:AC168)*'3l HAP'!$E$11)</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580.54778454713721</v>
      </c>
      <c r="H170" s="35">
        <f t="shared" si="36"/>
        <v>553.53783041880877</v>
      </c>
      <c r="I170" s="35">
        <f t="shared" si="36"/>
        <v>570.76744542227198</v>
      </c>
      <c r="J170" s="35">
        <f t="shared" si="36"/>
        <v>558.88633779002271</v>
      </c>
      <c r="K170" s="35">
        <f t="shared" si="36"/>
        <v>604.98649793163327</v>
      </c>
      <c r="L170" s="35">
        <f t="shared" si="36"/>
        <v>596.79964121296405</v>
      </c>
      <c r="M170" s="35">
        <f t="shared" si="36"/>
        <v>659.69113203916243</v>
      </c>
      <c r="N170" s="35">
        <f t="shared" si="36"/>
        <v>694.16131199777965</v>
      </c>
      <c r="O170" s="27"/>
      <c r="P170" s="35">
        <f t="shared" ref="P170:W170" si="37">IF(P159="-","-",SUM(P159:P169))</f>
        <v>694.16131199777965</v>
      </c>
      <c r="Q170" s="35">
        <f t="shared" si="37"/>
        <v>773.80866002471964</v>
      </c>
      <c r="R170" s="35">
        <f t="shared" si="37"/>
        <v>744.78932448273736</v>
      </c>
      <c r="S170" s="35">
        <f t="shared" si="37"/>
        <v>745.50474949872739</v>
      </c>
      <c r="T170" s="35">
        <f t="shared" si="37"/>
        <v>717.62654559973907</v>
      </c>
      <c r="U170" s="35">
        <f t="shared" si="37"/>
        <v>778.05224104998581</v>
      </c>
      <c r="V170" s="35">
        <f t="shared" si="37"/>
        <v>854.13489014046559</v>
      </c>
      <c r="W170" s="35">
        <f t="shared" si="37"/>
        <v>1223.8706696637005</v>
      </c>
      <c r="X170" s="27"/>
      <c r="Y170" s="35">
        <f t="shared" ref="Y170:AC170" si="38">IF(Y159="-","-",SUM(Y159:Y169))</f>
        <v>2128.4838872198484</v>
      </c>
      <c r="Z170" s="35">
        <f t="shared" si="38"/>
        <v>2856.9282441082955</v>
      </c>
      <c r="AA170" s="35">
        <f t="shared" si="38"/>
        <v>2191.8838529706914</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f>IF('3a DF'!AB146="-","-",'3a DF'!AB146)</f>
        <v>1458.8729315021537</v>
      </c>
      <c r="AB171" s="117" t="str">
        <f>IF('3a DF'!AC146="-","-",'3a DF'!AC146)</f>
        <v>-</v>
      </c>
      <c r="AC171" s="117" t="str">
        <f>IF('3a DF'!AD146="-","-",'3a DF'!AD146)</f>
        <v>-</v>
      </c>
      <c r="AD171" s="25"/>
    </row>
    <row r="172" spans="1:30" s="26" customFormat="1" ht="11.25" customHeight="1">
      <c r="A172" s="207"/>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f>IF('3b CM'!AA41="-","-",'3b CM'!AA41)</f>
        <v>17.590536219013867</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AA'!J152="-","-",'3c AA'!J152)</f>
        <v>-</v>
      </c>
      <c r="H173" s="117" t="str">
        <f>IF('3c AA'!K152="-","-",'3c AA'!K152)</f>
        <v>-</v>
      </c>
      <c r="I173" s="117" t="str">
        <f>IF('3c AA'!L152="-","-",'3c AA'!L152)</f>
        <v>-</v>
      </c>
      <c r="J173" s="117" t="str">
        <f>IF('3c AA'!M152="-","-",'3c AA'!M152)</f>
        <v>-</v>
      </c>
      <c r="K173" s="117" t="str">
        <f>IF('3c AA'!N152="-","-",'3c AA'!N152)</f>
        <v>-</v>
      </c>
      <c r="L173" s="117" t="str">
        <f>IF('3c AA'!O152="-","-",'3c AA'!O152)</f>
        <v>-</v>
      </c>
      <c r="M173" s="117" t="str">
        <f>IF('3c AA'!P152="-","-",'3c AA'!P152)</f>
        <v>-</v>
      </c>
      <c r="N173" s="117" t="str">
        <f>IF('3c AA'!Q152="-","-",'3c AA'!Q152)</f>
        <v>-</v>
      </c>
      <c r="O173" s="27"/>
      <c r="P173" s="117" t="str">
        <f>IF('3c AA'!S152="-","-",'3c AA'!S152)</f>
        <v>-</v>
      </c>
      <c r="Q173" s="117" t="str">
        <f>IF('3c AA'!T152="-","-",'3c AA'!T152)</f>
        <v>-</v>
      </c>
      <c r="R173" s="117" t="str">
        <f>IF('3c AA'!U152="-","-",'3c AA'!U152)</f>
        <v>-</v>
      </c>
      <c r="S173" s="117" t="str">
        <f>IF('3c AA'!V152="-","-",'3c AA'!V152)</f>
        <v>-</v>
      </c>
      <c r="T173" s="117">
        <f>IF('3c AA'!W152="-","-",'3c AA'!W152)</f>
        <v>6.4988829015144267</v>
      </c>
      <c r="U173" s="117">
        <f>IF('3c AA'!X152="-","-",'3c AA'!X152)</f>
        <v>9.9756950960531068</v>
      </c>
      <c r="V173" s="117">
        <f>IF('3c AA'!Y152="-","-",'3c AA'!Y152)</f>
        <v>4.43</v>
      </c>
      <c r="W173" s="117" t="str">
        <f>IF('3c AA'!Z152="-","-",'3c AA'!Z152)</f>
        <v>-</v>
      </c>
      <c r="X173" s="27"/>
      <c r="Y173" s="117">
        <f>IF('3c AA'!AB152="-","-",'3c AA'!AB152)</f>
        <v>20.436822830914313</v>
      </c>
      <c r="Z173" s="117">
        <f>IF('3c AA'!AC152="-","-",'3c AA'!AC152)</f>
        <v>20.436822830914313</v>
      </c>
      <c r="AA173" s="117">
        <f>IF('3c AA'!AD152="-","-",'3c AA'!AD152)</f>
        <v>26.448040044506065</v>
      </c>
      <c r="AB173" s="117" t="str">
        <f>IF('3c AA'!AE152="-","-",'3c AA'!AE152)</f>
        <v>-</v>
      </c>
      <c r="AC173" s="117" t="str">
        <f>IF('3c AA'!AF152="-","-",'3c AA'!AF152)</f>
        <v>-</v>
      </c>
      <c r="AD173" s="25"/>
    </row>
    <row r="174" spans="1:30" s="26" customFormat="1" ht="11.25" customHeight="1">
      <c r="A174" s="207"/>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f>IF('3d PC'!AA42="-","-",'3d PC'!AA42)</f>
        <v>185.66540785168505</v>
      </c>
      <c r="AB174" s="117" t="str">
        <f>IF('3d PC'!AB42="-","-",'3d PC'!AB42)</f>
        <v>-</v>
      </c>
      <c r="AC174" s="117" t="str">
        <f>IF('3d PC'!AC42="-","-",'3d PC'!AC42)</f>
        <v>-</v>
      </c>
      <c r="AD174" s="25"/>
    </row>
    <row r="175" spans="1:30" s="26" customFormat="1" ht="11.25" customHeight="1">
      <c r="A175" s="207"/>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f>IF('3e NC-Elec'!AB70="-","-",'3e NC-Elec'!AB70)</f>
        <v>288.60530185483799</v>
      </c>
      <c r="AB175" s="117" t="str">
        <f>IF('3e NC-Elec'!AC70="-","-",'3e NC-Elec'!AC70)</f>
        <v>-</v>
      </c>
      <c r="AC175" s="117" t="str">
        <f>IF('3e NC-Elec'!AD70="-","-",'3e NC-Elec'!AD70)</f>
        <v>-</v>
      </c>
      <c r="AD175" s="25"/>
    </row>
    <row r="176" spans="1:30" s="26" customFormat="1" ht="11.25" customHeight="1">
      <c r="A176" s="207"/>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f>IF('3g CPIH'!W$17="-","-",'3h OC '!$E$10*('3g CPIH'!W$17/'3g CPIH'!$G$17))</f>
        <v>95.953808219178072</v>
      </c>
      <c r="AB176" s="117" t="str">
        <f>IF('3g CPIH'!X$17="-","-",'3h OC '!$E$10*('3g CPIH'!X$17/'3g CPIH'!$G$17))</f>
        <v>-</v>
      </c>
      <c r="AC176" s="117" t="str">
        <f>IF('3g CPIH'!Y$17="-","-",'3h OC '!$E$10*('3g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f>IF('3i SMNCC'!W$50="-","-",'3i SMNCC'!W$50)</f>
        <v>17.321266150037467</v>
      </c>
      <c r="AB177" s="117" t="str">
        <f>IF('3i SMNCC'!X$50="-","-",'3i SMNCC'!X$50)</f>
        <v>-</v>
      </c>
      <c r="AC177" s="117" t="str">
        <f>IF('3i SMNCC'!Y$50="-","-",'3i SMNCC'!Y$50)</f>
        <v>-</v>
      </c>
      <c r="AD177" s="25"/>
    </row>
    <row r="178" spans="1:30" s="26" customFormat="1" ht="12.6" customHeight="1">
      <c r="A178" s="207"/>
      <c r="B178" s="120" t="s">
        <v>244</v>
      </c>
      <c r="C178" s="157" t="s">
        <v>183</v>
      </c>
      <c r="D178" s="122" t="s">
        <v>121</v>
      </c>
      <c r="E178" s="119"/>
      <c r="F178" s="27"/>
      <c r="G178" s="117">
        <f>IF('3g CPIH'!C$17="-","-",'3j PAAC PAP'!$G$16*('3g CPIH'!C$17/'3g CPIH'!$G$17))</f>
        <v>3.3460635029354204</v>
      </c>
      <c r="H178" s="117">
        <f>IF('3g CPIH'!D$17="-","-",'3j PAAC PAP'!$G$16*('3g CPIH'!D$17/'3g CPIH'!$G$17))</f>
        <v>3.3527623287671227</v>
      </c>
      <c r="I178" s="117">
        <f>IF('3g CPIH'!E$17="-","-",'3j PAAC PAP'!$G$16*('3g CPIH'!E$17/'3g CPIH'!$G$17))</f>
        <v>3.3628105675146771</v>
      </c>
      <c r="J178" s="117">
        <f>IF('3g CPIH'!F$17="-","-",'3j PAAC PAP'!$G$16*('3g CPIH'!F$17/'3g CPIH'!$G$17))</f>
        <v>3.3829070450097847</v>
      </c>
      <c r="K178" s="117">
        <f>IF('3g CPIH'!G$17="-","-",'3j PAAC PAP'!$G$16*('3g CPIH'!G$17/'3g CPIH'!$G$17))</f>
        <v>3.4230999999999998</v>
      </c>
      <c r="L178" s="117">
        <f>IF('3g CPIH'!H$17="-","-",'3j PAAC PAP'!$G$16*('3g CPIH'!H$17/'3g CPIH'!$G$17))</f>
        <v>3.4666423679060667</v>
      </c>
      <c r="M178" s="117">
        <f>IF('3g CPIH'!I$17="-","-",'3j PAAC PAP'!$G$16*('3g CPIH'!I$17/'3g CPIH'!$G$17))</f>
        <v>3.516883561643835</v>
      </c>
      <c r="N178" s="117">
        <f>IF('3g CPIH'!J$17="-","-",'3j PAAC PAP'!$G$16*('3g CPIH'!J$17/'3g CPIH'!$G$17))</f>
        <v>3.547028277886497</v>
      </c>
      <c r="O178" s="27"/>
      <c r="P178" s="117">
        <f>IF('3g CPIH'!L$17="-","-",'3j PAAC PAP'!$G$16*('3g CPIH'!L$17/'3g CPIH'!$G$17))</f>
        <v>3.547028277886497</v>
      </c>
      <c r="Q178" s="117">
        <f>IF('3g CPIH'!M$17="-","-",'3j PAAC PAP'!$G$16*('3g CPIH'!M$17/'3g CPIH'!$G$17))</f>
        <v>3.5872212328767121</v>
      </c>
      <c r="R178" s="117">
        <f>IF('3g CPIH'!N$17="-","-",'3j PAAC PAP'!$G$16*('3g CPIH'!N$17/'3g CPIH'!$G$17))</f>
        <v>3.6140165362035224</v>
      </c>
      <c r="S178" s="117">
        <f>IF('3g CPIH'!O$17="-","-",'3j PAAC PAP'!$G$16*('3g CPIH'!O$17/'3g CPIH'!$G$17))</f>
        <v>3.6341130136986299</v>
      </c>
      <c r="T178" s="117">
        <f>IF('3g CPIH'!P$17="-","-",'3j PAAC PAP'!$G$16*('3g CPIH'!P$17/'3g CPIH'!$G$17))</f>
        <v>3.6441612524461835</v>
      </c>
      <c r="U178" s="117">
        <f>IF('3g CPIH'!Q$17="-","-",'3j PAAC PAP'!$G$16*('3g CPIH'!Q$17/'3g CPIH'!$G$17))</f>
        <v>3.6642577299412915</v>
      </c>
      <c r="V178" s="117">
        <f>IF('3g CPIH'!R$17="-","-",'3j PAAC PAP'!$G$16*('3g CPIH'!R$17/'3g CPIH'!$G$17))</f>
        <v>3.7312459882583173</v>
      </c>
      <c r="W178" s="117">
        <f>IF('3g CPIH'!S$17="-","-",'3j PAAC PAP'!$G$16*('3g CPIH'!S$17/'3g CPIH'!$G$17))</f>
        <v>3.8417766144814092</v>
      </c>
      <c r="X178" s="27"/>
      <c r="Y178" s="117">
        <f>IF('3g CPIH'!U$17="-","-",'3j PAAC PAP'!$G$16*('3g CPIH'!U$17/'3g CPIH'!$G$17))</f>
        <v>4.0360425636007822</v>
      </c>
      <c r="Z178" s="117">
        <f>IF('3g CPIH'!V$17="-","-",'3j PAAC PAP'!$G$16*('3g CPIH'!V$17/'3g CPIH'!$G$17))</f>
        <v>4.0360425636007822</v>
      </c>
      <c r="AA178" s="117">
        <f>IF('3g CPIH'!W$17="-","-",'3j PAAC PAP'!$G$16*('3g CPIH'!W$17/'3g CPIH'!$G$17))</f>
        <v>4.1968143835616436</v>
      </c>
      <c r="AB178" s="117" t="str">
        <f>IF('3g CPIH'!X$17="-","-",'3j PAAC PAP'!$G$16*('3g CPIH'!X$17/'3g CPIH'!$G$17))</f>
        <v>-</v>
      </c>
      <c r="AC178" s="117" t="str">
        <f>IF('3g CPIH'!Y$17="-","-",'3j PAAC PAP'!$G$16*('3g CPIH'!Y$17/'3g CPIH'!$G$17))</f>
        <v>-</v>
      </c>
      <c r="AD178" s="25"/>
    </row>
    <row r="179" spans="1:30" s="26" customFormat="1" ht="11.25" customHeight="1">
      <c r="A179" s="207"/>
      <c r="B179" s="120" t="s">
        <v>244</v>
      </c>
      <c r="C179" s="120" t="s">
        <v>184</v>
      </c>
      <c r="D179" s="122" t="s">
        <v>121</v>
      </c>
      <c r="E179" s="119"/>
      <c r="F179" s="27"/>
      <c r="G179" s="117">
        <f>IF(G171="-","-",SUM(G171:G177)*'3j PAAC PAP'!$G$34)</f>
        <v>2.8144951582087456</v>
      </c>
      <c r="H179" s="117">
        <f>IF(H171="-","-",SUM(H171:H177)*'3j PAAC PAP'!$G$34)</f>
        <v>2.6897718622620466</v>
      </c>
      <c r="I179" s="117">
        <f>IF(I171="-","-",SUM(I171:I177)*'3j PAAC PAP'!$G$34)</f>
        <v>2.8293605893003666</v>
      </c>
      <c r="J179" s="117">
        <f>IF(J171="-","-",SUM(J171:J177)*'3j PAAC PAP'!$G$34)</f>
        <v>2.774279884596027</v>
      </c>
      <c r="K179" s="117">
        <f>IF(K171="-","-",SUM(K171:K177)*'3j PAAC PAP'!$G$34)</f>
        <v>3.0392574385043205</v>
      </c>
      <c r="L179" s="117">
        <f>IF(L171="-","-",SUM(L171:L177)*'3j PAAC PAP'!$G$34)</f>
        <v>3.0013357757847632</v>
      </c>
      <c r="M179" s="117">
        <f>IF(M171="-","-",SUM(M171:M177)*'3j PAAC PAP'!$G$34)</f>
        <v>3.1928314413812666</v>
      </c>
      <c r="N179" s="117">
        <f>IF(N171="-","-",SUM(N171:N177)*'3j PAAC PAP'!$G$34)</f>
        <v>3.3505404868958877</v>
      </c>
      <c r="O179" s="27"/>
      <c r="P179" s="117">
        <f>IF(P171="-","-",SUM(P171:P177)*'3j PAAC PAP'!$G$34)</f>
        <v>3.3505404868958877</v>
      </c>
      <c r="Q179" s="117">
        <f>IF(Q171="-","-",SUM(Q171:Q177)*'3j PAAC PAP'!$G$34)</f>
        <v>3.6731038915362242</v>
      </c>
      <c r="R179" s="117">
        <f>IF(R171="-","-",SUM(R171:R177)*'3j PAAC PAP'!$G$34)</f>
        <v>3.5357917504788663</v>
      </c>
      <c r="S179" s="117">
        <f>IF(S171="-","-",SUM(S171:S177)*'3j PAAC PAP'!$G$34)</f>
        <v>3.5695955136561595</v>
      </c>
      <c r="T179" s="117">
        <f>IF(T171="-","-",SUM(T171:T177)*'3j PAAC PAP'!$G$34)</f>
        <v>3.4580283083247418</v>
      </c>
      <c r="U179" s="117">
        <f>IF(U171="-","-",SUM(U171:U177)*'3j PAAC PAP'!$G$34)</f>
        <v>3.7183002268589238</v>
      </c>
      <c r="V179" s="117">
        <f>IF(V171="-","-",SUM(V171:V177)*'3j PAAC PAP'!$G$34)</f>
        <v>4.0726323378059579</v>
      </c>
      <c r="W179" s="117">
        <f>IF(W171="-","-",SUM(W171:W177)*'3j PAAC PAP'!$G$34)</f>
        <v>5.6779017045807754</v>
      </c>
      <c r="X179" s="27"/>
      <c r="Y179" s="117">
        <f>IF(Y171="-","-",SUM(Y171:Y177)*'3j PAAC PAP'!$G$34)</f>
        <v>9.7198849120398609</v>
      </c>
      <c r="Z179" s="117">
        <f>IF(Z171="-","-",SUM(Z171:Z177)*'3j PAAC PAP'!$G$34)</f>
        <v>12.988960910589254</v>
      </c>
      <c r="AA179" s="117">
        <f>IF(AA171="-","-",SUM(AA171:AA177)*'3j PAAC PAP'!$G$34)</f>
        <v>10.004928598753001</v>
      </c>
      <c r="AB179" s="117" t="str">
        <f>IF(AB171="-","-",SUM(AB171:AB177)*'3j PAAC PAP'!$G$34)</f>
        <v>-</v>
      </c>
      <c r="AC179" s="117" t="str">
        <f>IF(AC171="-","-",SUM(AC171:AC177)*'3j PAAC PAP'!$G$34)</f>
        <v>-</v>
      </c>
      <c r="AD179" s="25"/>
    </row>
    <row r="180" spans="1:30">
      <c r="A180" s="207"/>
      <c r="B180" s="120" t="s">
        <v>185</v>
      </c>
      <c r="C180" s="157" t="s">
        <v>246</v>
      </c>
      <c r="D180" s="122" t="s">
        <v>121</v>
      </c>
      <c r="E180" s="119"/>
      <c r="F180" s="27"/>
      <c r="G180" s="117">
        <f>IF(G171="-","-",SUM(G171:G179)*'3k EBIT'!$E$10)</f>
        <v>11.509025645027222</v>
      </c>
      <c r="H180" s="117">
        <f>IF(H171="-","-",SUM(H171:H179)*'3k EBIT'!$E$10)</f>
        <v>11.002009116940501</v>
      </c>
      <c r="I180" s="117">
        <f>IF(I171="-","-",SUM(I171:I179)*'3k EBIT'!$E$10)</f>
        <v>11.569795389596512</v>
      </c>
      <c r="J180" s="117">
        <f>IF(J171="-","-",SUM(J171:J179)*'3k EBIT'!$E$10)</f>
        <v>11.346217044353953</v>
      </c>
      <c r="K180" s="117">
        <f>IF(K171="-","-",SUM(K171:K179)*'3k EBIT'!$E$10)</f>
        <v>12.424439593476489</v>
      </c>
      <c r="L180" s="117">
        <f>IF(L171="-","-",SUM(L171:L179)*'3k EBIT'!$E$10)</f>
        <v>12.271086950164499</v>
      </c>
      <c r="M180" s="117">
        <f>IF(M171="-","-",SUM(M171:M179)*'3k EBIT'!$E$10)</f>
        <v>13.050714177368803</v>
      </c>
      <c r="N180" s="117">
        <f>IF(N171="-","-",SUM(N171:N179)*'3k EBIT'!$E$10)</f>
        <v>13.692569995287945</v>
      </c>
      <c r="O180" s="27"/>
      <c r="P180" s="117">
        <f>IF(P171="-","-",SUM(P171:P179)*'3k EBIT'!$E$10)</f>
        <v>13.692569995287945</v>
      </c>
      <c r="Q180" s="117">
        <f>IF(Q171="-","-",SUM(Q171:Q179)*'3k EBIT'!$E$10)</f>
        <v>15.004946470798512</v>
      </c>
      <c r="R180" s="117">
        <f>IF(R171="-","-",SUM(R171:R179)*'3k EBIT'!$E$10)</f>
        <v>14.44713077216071</v>
      </c>
      <c r="S180" s="117">
        <f>IF(S171="-","-",SUM(S171:S179)*'3k EBIT'!$E$10)</f>
        <v>14.584971888206303</v>
      </c>
      <c r="T180" s="117">
        <f>IF(T171="-","-",SUM(T171:T179)*'3k EBIT'!$E$10)</f>
        <v>14.131515147996714</v>
      </c>
      <c r="U180" s="117">
        <f>IF(U171="-","-",SUM(U171:U179)*'3k EBIT'!$E$10)</f>
        <v>15.190214549620475</v>
      </c>
      <c r="V180" s="117">
        <f>IF(V171="-","-",SUM(V171:V179)*'3k EBIT'!$E$10)</f>
        <v>16.632286994446751</v>
      </c>
      <c r="W180" s="117">
        <f>IF(W171="-","-",SUM(W171:W179)*'3k EBIT'!$E$10)</f>
        <v>23.161727780398277</v>
      </c>
      <c r="X180" s="27"/>
      <c r="Y180" s="117">
        <f>IF(Y171="-","-",SUM(Y171:Y179)*'3k EBIT'!$E$10)</f>
        <v>39.600885935063211</v>
      </c>
      <c r="Z180" s="117">
        <f>IF(Z171="-","-",SUM(Z171:Z179)*'3k EBIT'!$E$10)</f>
        <v>52.893508532288671</v>
      </c>
      <c r="AA180" s="117">
        <f>IF(AA171="-","-",SUM(AA171:AA179)*'3k EBIT'!$E$10)</f>
        <v>40.763036186465939</v>
      </c>
      <c r="AB180" s="117" t="str">
        <f>IF(AB171="-","-",SUM(AB171:AB179)*'3k EBIT'!$E$10)</f>
        <v>-</v>
      </c>
      <c r="AC180" s="117" t="str">
        <f>IF(AC171="-","-",SUM(AC171:AC179)*'3k EBIT'!$E$10)</f>
        <v>-</v>
      </c>
    </row>
    <row r="181" spans="1:30">
      <c r="A181" s="207"/>
      <c r="B181" s="120" t="s">
        <v>247</v>
      </c>
      <c r="C181" s="155" t="s">
        <v>248</v>
      </c>
      <c r="D181" s="122" t="s">
        <v>121</v>
      </c>
      <c r="E181" s="118"/>
      <c r="F181" s="27"/>
      <c r="G181" s="117">
        <f>IF(G171="-","-",SUM(G171:G174,G176:G180)*'3l HAP'!$E$11)</f>
        <v>6.5118676041940775</v>
      </c>
      <c r="H181" s="117">
        <f>IF(H171="-","-",SUM(H171:H174,H176:H180)*'3l HAP'!$E$11)</f>
        <v>6.1063218452899388</v>
      </c>
      <c r="I181" s="117">
        <f>IF(I171="-","-",SUM(I171:I174,I176:I180)*'3l HAP'!$E$11)</f>
        <v>6.1452496644525958</v>
      </c>
      <c r="J181" s="117">
        <f>IF(J171="-","-",SUM(J171:J174,J176:J180)*'3l HAP'!$E$11)</f>
        <v>5.9841339145728378</v>
      </c>
      <c r="K181" s="117">
        <f>IF(K171="-","-",SUM(K171:K174,K176:K180)*'3l HAP'!$E$11)</f>
        <v>6.8025282012703689</v>
      </c>
      <c r="L181" s="117">
        <f>IF(L171="-","-",SUM(L171:L174,L176:L180)*'3l HAP'!$E$11)</f>
        <v>6.6665559526052043</v>
      </c>
      <c r="M181" s="117">
        <f>IF(M171="-","-",SUM(M171:M174,M176:M180)*'3l HAP'!$E$11)</f>
        <v>7.4091073797259996</v>
      </c>
      <c r="N181" s="117">
        <f>IF(N171="-","-",SUM(N171:N174,N176:N180)*'3l HAP'!$E$11)</f>
        <v>7.911456364376785</v>
      </c>
      <c r="O181" s="27"/>
      <c r="P181" s="117">
        <f>IF(P171="-","-",SUM(P171:P174,P176:P180)*'3l HAP'!$E$11)</f>
        <v>7.911456364376785</v>
      </c>
      <c r="Q181" s="117">
        <f>IF(Q171="-","-",SUM(Q171:Q174,Q176:Q180)*'3l HAP'!$E$11)</f>
        <v>8.875951694789725</v>
      </c>
      <c r="R181" s="117">
        <f>IF(R171="-","-",SUM(R171:R174,R176:R180)*'3l HAP'!$E$11)</f>
        <v>8.4281135994154308</v>
      </c>
      <c r="S181" s="117">
        <f>IF(S171="-","-",SUM(S171:S174,S176:S180)*'3l HAP'!$E$11)</f>
        <v>8.3886699680670631</v>
      </c>
      <c r="T181" s="117">
        <f>IF(T171="-","-",SUM(T171:T174,T176:T180)*'3l HAP'!$E$11)</f>
        <v>7.9847157575206689</v>
      </c>
      <c r="U181" s="117">
        <f>IF(U171="-","-",SUM(U171:U174,U176:U180)*'3l HAP'!$E$11)</f>
        <v>8.7972732376746539</v>
      </c>
      <c r="V181" s="117">
        <f>IF(V171="-","-",SUM(V171:V174,V176:V180)*'3l HAP'!$E$11)</f>
        <v>9.9170971501512302</v>
      </c>
      <c r="W181" s="117">
        <f>IF(W171="-","-",SUM(W171:W174,W176:W180)*'3l HAP'!$E$11)</f>
        <v>14.50206111326457</v>
      </c>
      <c r="X181" s="27"/>
      <c r="Y181" s="117">
        <f>IF(Y171="-","-",SUM(Y171:Y174,Y176:Y180)*'3l HAP'!$E$11)</f>
        <v>27.026358453856918</v>
      </c>
      <c r="Z181" s="117">
        <f>IF(Z171="-","-",SUM(Z171:Z174,Z176:Z180)*'3l HAP'!$E$11)</f>
        <v>37.269369351690031</v>
      </c>
      <c r="AA181" s="117">
        <f>IF(AA171="-","-",SUM(AA171:AA174,AA176:AA180)*'3l HAP'!$E$11)</f>
        <v>27.185654317203547</v>
      </c>
      <c r="AB181" s="117" t="str">
        <f>IF(AB171="-","-",SUM(AB171:AB174,AB176:AB180)*'3l HAP'!$E$11)</f>
        <v>-</v>
      </c>
      <c r="AC181" s="117" t="str">
        <f>IF(AC171="-","-",SUM(AC171:AC174,AC176:AC180)*'3l HAP'!$E$11)</f>
        <v>-</v>
      </c>
    </row>
    <row r="182" spans="1:30">
      <c r="A182" s="207"/>
      <c r="B182" s="120" t="s">
        <v>249</v>
      </c>
      <c r="C182" s="157" t="str">
        <f>B182&amp;"_"&amp;D182</f>
        <v>Total_Northern Scotland</v>
      </c>
      <c r="D182" s="122" t="s">
        <v>121</v>
      </c>
      <c r="E182" s="119"/>
      <c r="F182" s="27"/>
      <c r="G182" s="117">
        <f t="shared" ref="G182:N182" si="39">IF(G171="-","-",SUM(G171:G181))</f>
        <v>612.24980924608326</v>
      </c>
      <c r="H182" s="117">
        <f t="shared" si="39"/>
        <v>585.15919408390027</v>
      </c>
      <c r="I182" s="117">
        <f t="shared" si="39"/>
        <v>615.08159759414173</v>
      </c>
      <c r="J182" s="117">
        <f t="shared" si="39"/>
        <v>603.15320537621051</v>
      </c>
      <c r="K182" s="117">
        <f t="shared" si="39"/>
        <v>660.72013143975346</v>
      </c>
      <c r="L182" s="117">
        <f t="shared" si="39"/>
        <v>652.51297077165134</v>
      </c>
      <c r="M182" s="117">
        <f t="shared" si="39"/>
        <v>694.28851720810701</v>
      </c>
      <c r="N182" s="117">
        <f t="shared" si="39"/>
        <v>728.57273739270613</v>
      </c>
      <c r="O182" s="27"/>
      <c r="P182" s="117">
        <f t="shared" ref="P182:W182" si="40">IF(P171="-","-",SUM(P171:P181))</f>
        <v>728.57273739270613</v>
      </c>
      <c r="Q182" s="117">
        <f t="shared" si="40"/>
        <v>798.60965027207885</v>
      </c>
      <c r="R182" s="117">
        <f t="shared" si="40"/>
        <v>768.80310332245949</v>
      </c>
      <c r="S182" s="117">
        <f t="shared" si="40"/>
        <v>776.01845227584704</v>
      </c>
      <c r="T182" s="117">
        <f t="shared" si="40"/>
        <v>751.74836370171295</v>
      </c>
      <c r="U182" s="117">
        <f t="shared" si="40"/>
        <v>808.28191930425476</v>
      </c>
      <c r="V182" s="117">
        <f t="shared" si="40"/>
        <v>885.3002615943476</v>
      </c>
      <c r="W182" s="117">
        <f t="shared" si="40"/>
        <v>1233.5398618179852</v>
      </c>
      <c r="X182" s="27"/>
      <c r="Y182" s="117">
        <f t="shared" ref="Y182:AC182" si="41">IF(Y171="-","-",SUM(Y171:Y181))</f>
        <v>2111.282652023328</v>
      </c>
      <c r="Z182" s="117">
        <f t="shared" si="41"/>
        <v>2821.1370895882678</v>
      </c>
      <c r="AA182" s="117">
        <f t="shared" si="41"/>
        <v>2172.6077253273961</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f t="shared" si="44"/>
        <v>1494.1918100465305</v>
      </c>
      <c r="AB183" s="35" t="str">
        <f t="shared" si="44"/>
        <v>-</v>
      </c>
      <c r="AC183" s="35" t="str">
        <f t="shared" si="44"/>
        <v>-</v>
      </c>
      <c r="AD183" s="25"/>
    </row>
    <row r="184" spans="1:30" s="26" customFormat="1" ht="11.4">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f t="shared" si="46"/>
        <v>12.009130989979031</v>
      </c>
      <c r="AA184" s="35">
        <f t="shared" si="46"/>
        <v>18.521453844979444</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f t="shared" si="47"/>
        <v>20.701931196232078</v>
      </c>
      <c r="AA185" s="35">
        <f t="shared" si="47"/>
        <v>26.713148409823834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f t="shared" si="50"/>
        <v>166.49125558391935</v>
      </c>
      <c r="AA186" s="35">
        <f t="shared" si="50"/>
        <v>185.6375469898137</v>
      </c>
      <c r="AB186" s="35" t="str">
        <f t="shared" si="50"/>
        <v>-</v>
      </c>
      <c r="AC186" s="35" t="str">
        <f t="shared" si="50"/>
        <v>-</v>
      </c>
      <c r="AD186" s="25"/>
    </row>
    <row r="187" spans="1:30" s="26" customFormat="1" ht="11.4">
      <c r="A187" s="207"/>
      <c r="B187" s="123" t="s">
        <v>243</v>
      </c>
      <c r="C187" s="123" t="s">
        <v>180</v>
      </c>
      <c r="D187" s="121" t="s">
        <v>132</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f t="shared" si="52"/>
        <v>221.9286821365277</v>
      </c>
      <c r="AA187" s="35">
        <f t="shared" si="52"/>
        <v>252.2686339812083</v>
      </c>
      <c r="AB187" s="35" t="str">
        <f t="shared" si="52"/>
        <v>-</v>
      </c>
      <c r="AC187" s="35" t="str">
        <f t="shared" si="52"/>
        <v>-</v>
      </c>
      <c r="AD187" s="25"/>
    </row>
    <row r="188" spans="1:30" s="26" customFormat="1" ht="11.4">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f t="shared" si="54"/>
        <v>95.953808219178057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f t="shared" si="56"/>
        <v>17.32126615003747</v>
      </c>
      <c r="AB189" s="35" t="str">
        <f t="shared" si="56"/>
        <v>-</v>
      </c>
      <c r="AC189" s="35" t="str">
        <f t="shared" si="56"/>
        <v>-</v>
      </c>
      <c r="AD189" s="25"/>
    </row>
    <row r="190" spans="1:30" s="26" customFormat="1" ht="11.4">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f t="shared" si="58"/>
        <v>4.1968143835616436</v>
      </c>
      <c r="AB190" s="35" t="str">
        <f t="shared" si="58"/>
        <v>-</v>
      </c>
      <c r="AC190" s="35" t="str">
        <f t="shared" si="58"/>
        <v>-</v>
      </c>
      <c r="AD190" s="25"/>
    </row>
    <row r="191" spans="1:30" s="26" customFormat="1" ht="11.4">
      <c r="A191" s="207"/>
      <c r="B191" s="123" t="s">
        <v>244</v>
      </c>
      <c r="C191" s="123" t="s">
        <v>184</v>
      </c>
      <c r="D191" s="121" t="s">
        <v>132</v>
      </c>
      <c r="E191" s="75"/>
      <c r="F191" s="27"/>
      <c r="G191" s="35">
        <f t="shared" si="48"/>
        <v>2.652156474746715</v>
      </c>
      <c r="H191" s="35">
        <f t="shared" si="48"/>
        <v>2.5285166737946625</v>
      </c>
      <c r="I191" s="35">
        <f t="shared" si="48"/>
        <v>2.6028934534329857</v>
      </c>
      <c r="J191" s="35">
        <f t="shared" si="48"/>
        <v>2.5483277908018471</v>
      </c>
      <c r="K191" s="35">
        <f t="shared" si="48"/>
        <v>2.7963606127083653</v>
      </c>
      <c r="L191" s="35">
        <f t="shared" si="48"/>
        <v>2.7587915958280802</v>
      </c>
      <c r="M191" s="35">
        <f t="shared" si="48"/>
        <v>3.0401483213996672</v>
      </c>
      <c r="N191" s="35">
        <f t="shared" si="48"/>
        <v>3.1986518744216501</v>
      </c>
      <c r="O191" s="27"/>
      <c r="P191" s="35">
        <f t="shared" ref="P191:W191" si="59">IF(P23="-","-",AVERAGE(P23,P35,P47,P59,P71,P83,P95,P107,P119,P131,P143,P155,P167,P179))</f>
        <v>3.1986518744216501</v>
      </c>
      <c r="Q191" s="35">
        <f t="shared" si="59"/>
        <v>3.5686352866430697</v>
      </c>
      <c r="R191" s="35">
        <f t="shared" si="59"/>
        <v>3.4336847042172916</v>
      </c>
      <c r="S191" s="35">
        <f t="shared" si="59"/>
        <v>3.4365934596088095</v>
      </c>
      <c r="T191" s="35">
        <f t="shared" si="59"/>
        <v>3.3078160041986564</v>
      </c>
      <c r="U191" s="35">
        <f t="shared" si="59"/>
        <v>3.6282916215323966</v>
      </c>
      <c r="V191" s="35">
        <f t="shared" si="59"/>
        <v>3.9795763189119384</v>
      </c>
      <c r="W191" s="35">
        <f t="shared" si="59"/>
        <v>5.6386485894331893</v>
      </c>
      <c r="X191" s="27"/>
      <c r="Y191" s="35">
        <f t="shared" ref="Y191:AC191" si="60">IF(Y23="-","-",AVERAGE(Y23,Y35,Y47,Y59,Y71,Y83,Y95,Y107,Y119,Y131,Y143,Y155,Y167,Y179))</f>
        <v>9.7744052337448757</v>
      </c>
      <c r="Z191" s="35">
        <f t="shared" si="60"/>
        <v>13.103208596868628</v>
      </c>
      <c r="AA191" s="35">
        <f t="shared" si="60"/>
        <v>10.005648297332561</v>
      </c>
      <c r="AB191" s="35" t="str">
        <f t="shared" si="60"/>
        <v>-</v>
      </c>
      <c r="AC191" s="35" t="str">
        <f t="shared" si="60"/>
        <v>-</v>
      </c>
      <c r="AD191" s="25"/>
    </row>
    <row r="192" spans="1:30" s="26" customFormat="1" ht="11.4">
      <c r="A192" s="207"/>
      <c r="B192" s="123" t="s">
        <v>185</v>
      </c>
      <c r="C192" s="123" t="s">
        <v>246</v>
      </c>
      <c r="D192" s="121" t="s">
        <v>132</v>
      </c>
      <c r="E192" s="75"/>
      <c r="F192" s="27"/>
      <c r="G192" s="35">
        <f t="shared" si="48"/>
        <v>10.848928769595521</v>
      </c>
      <c r="H192" s="35">
        <f t="shared" si="48"/>
        <v>10.346317917625298</v>
      </c>
      <c r="I192" s="35">
        <f t="shared" si="48"/>
        <v>10.64894124943719</v>
      </c>
      <c r="J192" s="35">
        <f t="shared" si="48"/>
        <v>10.427457153427074</v>
      </c>
      <c r="K192" s="35">
        <f t="shared" si="48"/>
        <v>11.436779521700133</v>
      </c>
      <c r="L192" s="35">
        <f t="shared" si="48"/>
        <v>11.284860796735106</v>
      </c>
      <c r="M192" s="35">
        <f t="shared" si="48"/>
        <v>12.429878475848597</v>
      </c>
      <c r="N192" s="35">
        <f t="shared" si="48"/>
        <v>13.074964897293228</v>
      </c>
      <c r="O192" s="27"/>
      <c r="P192" s="35">
        <f t="shared" ref="P192:W192" si="61">IF(P24="-","-",AVERAGE(P24,P36,P48,P60,P72,P84,P96,P108,P120,P132,P144,P156,P168,P180))</f>
        <v>13.074964897293228</v>
      </c>
      <c r="Q192" s="35">
        <f t="shared" si="61"/>
        <v>14.580159240792367</v>
      </c>
      <c r="R192" s="35">
        <f t="shared" si="61"/>
        <v>14.03194604379256</v>
      </c>
      <c r="S192" s="35">
        <f t="shared" si="61"/>
        <v>14.044162769699511</v>
      </c>
      <c r="T192" s="35">
        <f t="shared" si="61"/>
        <v>13.520726206689224</v>
      </c>
      <c r="U192" s="35">
        <f t="shared" si="61"/>
        <v>14.824224153056107</v>
      </c>
      <c r="V192" s="35">
        <f t="shared" si="61"/>
        <v>16.253905292673107</v>
      </c>
      <c r="W192" s="35">
        <f t="shared" si="61"/>
        <v>23.002117895019712</v>
      </c>
      <c r="X192" s="27"/>
      <c r="Y192" s="35">
        <f t="shared" ref="Y192:AC192" si="62">IF(Y24="-","-",AVERAGE(Y24,Y36,Y48,Y60,Y72,Y84,Y96,Y108,Y120,Y132,Y144,Y156,Y168,Y180))</f>
        <v>39.822574895682564</v>
      </c>
      <c r="Z192" s="35">
        <f t="shared" si="62"/>
        <v>53.358059181154545</v>
      </c>
      <c r="AA192" s="35">
        <f t="shared" si="62"/>
        <v>40.765962604085516</v>
      </c>
      <c r="AB192" s="35" t="str">
        <f t="shared" si="62"/>
        <v>-</v>
      </c>
      <c r="AC192" s="35" t="str">
        <f t="shared" si="62"/>
        <v>-</v>
      </c>
      <c r="AD192" s="25"/>
    </row>
    <row r="193" spans="1:30" s="26" customFormat="1" ht="11.4">
      <c r="A193" s="207"/>
      <c r="B193" s="123" t="s">
        <v>247</v>
      </c>
      <c r="C193" s="123" t="s">
        <v>248</v>
      </c>
      <c r="D193" s="121" t="s">
        <v>132</v>
      </c>
      <c r="E193" s="75"/>
      <c r="F193" s="27"/>
      <c r="G193" s="35">
        <f t="shared" si="48"/>
        <v>6.4666506414422136</v>
      </c>
      <c r="H193" s="35">
        <f t="shared" si="48"/>
        <v>6.064628637113862</v>
      </c>
      <c r="I193" s="35">
        <f t="shared" si="48"/>
        <v>6.1011233212824694</v>
      </c>
      <c r="J193" s="35">
        <f t="shared" si="48"/>
        <v>5.941524454029083</v>
      </c>
      <c r="K193" s="35">
        <f t="shared" si="48"/>
        <v>6.7532672222931582</v>
      </c>
      <c r="L193" s="35">
        <f t="shared" si="48"/>
        <v>6.6185543693325881</v>
      </c>
      <c r="M193" s="35">
        <f t="shared" si="48"/>
        <v>7.4296842265327339</v>
      </c>
      <c r="N193" s="35">
        <f t="shared" si="48"/>
        <v>7.93458079962019</v>
      </c>
      <c r="O193" s="27"/>
      <c r="P193" s="35">
        <f t="shared" ref="P193:W193" si="63">IF(P25="-","-",AVERAGE(P25,P37,P49,P61,P73,P85,P97,P109,P121,P133,P145,P157,P169,P181))</f>
        <v>7.93458079962019</v>
      </c>
      <c r="Q193" s="35">
        <f t="shared" si="63"/>
        <v>8.9659951151403749</v>
      </c>
      <c r="R193" s="35">
        <f t="shared" si="63"/>
        <v>8.5299015513962235</v>
      </c>
      <c r="S193" s="35">
        <f t="shared" si="63"/>
        <v>8.5261112733810158</v>
      </c>
      <c r="T193" s="35">
        <f t="shared" si="63"/>
        <v>8.0754416702449969</v>
      </c>
      <c r="U193" s="35">
        <f t="shared" si="63"/>
        <v>8.9187428322476823</v>
      </c>
      <c r="V193" s="35">
        <f t="shared" si="63"/>
        <v>10.034799651826969</v>
      </c>
      <c r="W193" s="35">
        <f t="shared" si="63"/>
        <v>14.633000715332305</v>
      </c>
      <c r="X193" s="27"/>
      <c r="Y193" s="35">
        <f t="shared" ref="Y193:AC193" si="64">IF(Y25="-","-",AVERAGE(Y25,Y37,Y49,Y61,Y73,Y85,Y97,Y109,Y121,Y133,Y145,Y157,Y169,Y181))</f>
        <v>27.437167334345709</v>
      </c>
      <c r="Z193" s="35">
        <f t="shared" si="64"/>
        <v>37.867322258963597</v>
      </c>
      <c r="AA193" s="35">
        <f t="shared" si="64"/>
        <v>27.719914506418768</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577.46266582138071</v>
      </c>
      <c r="H194" s="35">
        <f t="shared" si="48"/>
        <v>550.60745200833765</v>
      </c>
      <c r="I194" s="35">
        <f t="shared" si="48"/>
        <v>566.57148389316853</v>
      </c>
      <c r="J194" s="35">
        <f t="shared" si="48"/>
        <v>554.75483215614861</v>
      </c>
      <c r="K194" s="35">
        <f t="shared" si="48"/>
        <v>608.68878289125348</v>
      </c>
      <c r="L194" s="35">
        <f t="shared" si="48"/>
        <v>600.55835097436545</v>
      </c>
      <c r="M194" s="35">
        <f t="shared" si="48"/>
        <v>661.63354431372977</v>
      </c>
      <c r="N194" s="35">
        <f t="shared" si="48"/>
        <v>696.09034378103297</v>
      </c>
      <c r="O194" s="27"/>
      <c r="P194" s="35">
        <f t="shared" ref="P194:W194" si="65">IF(P26="-","-",AVERAGE(P26,P38,P50,P62,P74,P86,P98,P110,P122,P134,P146,P158,P170,P182))</f>
        <v>696.09034378103297</v>
      </c>
      <c r="Q194" s="35">
        <f t="shared" si="65"/>
        <v>776.34248029523303</v>
      </c>
      <c r="R194" s="35">
        <f t="shared" si="65"/>
        <v>747.0530724915418</v>
      </c>
      <c r="S194" s="35">
        <f t="shared" si="65"/>
        <v>747.69226752198949</v>
      </c>
      <c r="T194" s="35">
        <f t="shared" si="65"/>
        <v>719.69231650814163</v>
      </c>
      <c r="U194" s="35">
        <f t="shared" si="65"/>
        <v>789.14074440455749</v>
      </c>
      <c r="V194" s="35">
        <f t="shared" si="65"/>
        <v>865.50314591275219</v>
      </c>
      <c r="W194" s="35">
        <f t="shared" si="65"/>
        <v>1225.2702846068257</v>
      </c>
      <c r="X194" s="27"/>
      <c r="Y194" s="35">
        <f t="shared" ref="Y194:AC194" si="66">IF(Y26="-","-",AVERAGE(Y26,Y38,Y50,Y62,Y74,Y86,Y98,Y110,Y122,Y134,Y146,Y158,Y170,Y182))</f>
        <v>2123.3612961169847</v>
      </c>
      <c r="Z194" s="35">
        <f t="shared" si="66"/>
        <v>2846.1850665472293</v>
      </c>
      <c r="AA194" s="35">
        <f t="shared" si="66"/>
        <v>2173.2960074329699</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252</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f>IF('3a DF'!AB133="-","-",'3a DF'!AB133)</f>
        <v>1506.1594269732807</v>
      </c>
      <c r="AB15" s="35" t="str">
        <f>IF('3a DF'!AC133="-","-",'3a DF'!AC133)</f>
        <v>-</v>
      </c>
      <c r="AC15" s="35" t="str">
        <f>IF('3a DF'!AD133="-","-",'3a DF'!AD133)</f>
        <v>-</v>
      </c>
      <c r="AD15" s="25"/>
    </row>
    <row r="16" spans="1:30" s="26" customFormat="1" ht="11.25" customHeight="1">
      <c r="A16" s="207"/>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f>IF('3b CM'!AA28="-","-",'3b CM'!AA28)</f>
        <v>18.889509025929613</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AA'!J111="-","-",'3c AA'!J111)</f>
        <v>-</v>
      </c>
      <c r="H17" s="35" t="str">
        <f>IF('3c AA'!K111="-","-",'3c AA'!K111)</f>
        <v>-</v>
      </c>
      <c r="I17" s="35" t="str">
        <f>IF('3c AA'!L111="-","-",'3c AA'!L111)</f>
        <v>-</v>
      </c>
      <c r="J17" s="35" t="str">
        <f>IF('3c AA'!M111="-","-",'3c AA'!M111)</f>
        <v>-</v>
      </c>
      <c r="K17" s="35" t="str">
        <f>IF('3c AA'!N111="-","-",'3c AA'!N111)</f>
        <v>-</v>
      </c>
      <c r="L17" s="35" t="str">
        <f>IF('3c AA'!O111="-","-",'3c AA'!O111)</f>
        <v>-</v>
      </c>
      <c r="M17" s="35" t="str">
        <f>IF('3c AA'!P111="-","-",'3c AA'!P111)</f>
        <v>-</v>
      </c>
      <c r="N17" s="35" t="str">
        <f>IF('3c AA'!Q111="-","-",'3c AA'!Q111)</f>
        <v>-</v>
      </c>
      <c r="O17" s="27"/>
      <c r="P17" s="35" t="str">
        <f>IF('3c AA'!S111="-","-",'3c AA'!S111)</f>
        <v>-</v>
      </c>
      <c r="Q17" s="35" t="str">
        <f>IF('3c AA'!T111="-","-",'3c AA'!T111)</f>
        <v>-</v>
      </c>
      <c r="R17" s="35" t="str">
        <f>IF('3c AA'!U111="-","-",'3c AA'!U111)</f>
        <v>-</v>
      </c>
      <c r="S17" s="35" t="str">
        <f>IF('3c AA'!V111="-","-",'3c AA'!V111)</f>
        <v>-</v>
      </c>
      <c r="T17" s="35">
        <f>IF('3c AA'!W111="-","-",'3c AA'!W111)</f>
        <v>6.589438471117524</v>
      </c>
      <c r="U17" s="35">
        <f>IF('3c AA'!X111="-","-",'3c AA'!X111)</f>
        <v>9.9756950960531068</v>
      </c>
      <c r="V17" s="35">
        <f>IF('3c AA'!Y111="-","-",'3c AA'!Y111)</f>
        <v>4.43</v>
      </c>
      <c r="W17" s="35" t="str">
        <f>IF('3c AA'!Z111="-","-",'3c AA'!Z111)</f>
        <v>-</v>
      </c>
      <c r="X17" s="27"/>
      <c r="Y17" s="35">
        <f>IF('3c AA'!AB111="-","-",'3c AA'!AB111)</f>
        <v>20.776449606704151</v>
      </c>
      <c r="Z17" s="35">
        <f>IF('3c AA'!AC111="-","-",'3c AA'!AC111)</f>
        <v>20.776449606704151</v>
      </c>
      <c r="AA17" s="35">
        <f>IF('3c AA'!AD111="-","-",'3c AA'!AD111)</f>
        <v>26.787666820295904</v>
      </c>
      <c r="AB17" s="35" t="str">
        <f>IF('3c AA'!AE111="-","-",'3c AA'!AE111)</f>
        <v>-</v>
      </c>
      <c r="AC17" s="35" t="str">
        <f>IF('3c AA'!AF111="-","-",'3c AA'!AF111)</f>
        <v>-</v>
      </c>
      <c r="AD17" s="25"/>
    </row>
    <row r="18" spans="1:30" s="26" customFormat="1" ht="11.25" customHeight="1">
      <c r="A18" s="207"/>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f>IF('3d PC'!AA29="-","-",'3d PC'!AA29)</f>
        <v>185.65371798796323</v>
      </c>
      <c r="AB18" s="35" t="str">
        <f>IF('3d PC'!AB29="-","-",'3d PC'!AB29)</f>
        <v>-</v>
      </c>
      <c r="AC18" s="35" t="str">
        <f>IF('3d PC'!AC29="-","-",'3d PC'!AC29)</f>
        <v>-</v>
      </c>
      <c r="AD18" s="25"/>
    </row>
    <row r="19" spans="1:30" s="26" customFormat="1" ht="11.25" customHeight="1">
      <c r="A19" s="207"/>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f>IF('3e NC-Elec'!AB57="-","-",'3e NC-Elec'!AB57)</f>
        <v>233.23975857694677</v>
      </c>
      <c r="AB19" s="35" t="str">
        <f>IF('3e NC-Elec'!AC57="-","-",'3e NC-Elec'!AC57)</f>
        <v>-</v>
      </c>
      <c r="AC19" s="35" t="str">
        <f>IF('3e NC-Elec'!AD57="-","-",'3e NC-Elec'!AD57)</f>
        <v>-</v>
      </c>
      <c r="AD19" s="25"/>
    </row>
    <row r="20" spans="1:30" s="26" customFormat="1" ht="11.25" customHeight="1">
      <c r="A20" s="207"/>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f>IF('3g CPIH'!W$17="-","-",'3h OC '!$E$10*('3g CPIH'!W$17/'3g CPIH'!$G$17))</f>
        <v>95.953808219178072</v>
      </c>
      <c r="AB20" s="35" t="str">
        <f>IF('3g CPIH'!X$17="-","-",'3h OC '!$E$10*('3g CPIH'!X$17/'3g CPIH'!$G$17))</f>
        <v>-</v>
      </c>
      <c r="AC20" s="35" t="str">
        <f>IF('3g CPIH'!Y$17="-","-",'3h OC '!$E$10*('3g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f>IF('3i SMNCC'!W$50="-","-",'3i SMNCC'!W$50)</f>
        <v>17.321266150037467</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PAP'!$G$14*('3g CPIH'!C$17/'3g CPIH'!$G$17))</f>
        <v>13.436452250489236</v>
      </c>
      <c r="H22" s="35">
        <f>IF('3g CPIH'!D$17="-","-",'3j PAAC PAP'!$G$14*('3g CPIH'!D$17/'3g CPIH'!$G$17))</f>
        <v>13.463352054794518</v>
      </c>
      <c r="I22" s="35">
        <f>IF('3g CPIH'!E$17="-","-",'3j PAAC PAP'!$G$14*('3g CPIH'!E$17/'3g CPIH'!$G$17))</f>
        <v>13.503701761252445</v>
      </c>
      <c r="J22" s="35">
        <f>IF('3g CPIH'!F$17="-","-",'3j PAAC PAP'!$G$14*('3g CPIH'!F$17/'3g CPIH'!$G$17))</f>
        <v>13.584401174168297</v>
      </c>
      <c r="K22" s="35">
        <f>IF('3g CPIH'!G$17="-","-",'3j PAAC PAP'!$G$14*('3g CPIH'!G$17/'3g CPIH'!$G$17))</f>
        <v>13.745799999999999</v>
      </c>
      <c r="L22" s="35">
        <f>IF('3g CPIH'!H$17="-","-",'3j PAAC PAP'!$G$14*('3g CPIH'!H$17/'3g CPIH'!$G$17))</f>
        <v>13.920648727984345</v>
      </c>
      <c r="M22" s="35">
        <f>IF('3g CPIH'!I$17="-","-",'3j PAAC PAP'!$G$14*('3g CPIH'!I$17/'3g CPIH'!$G$17))</f>
        <v>14.122397260273971</v>
      </c>
      <c r="N22" s="35">
        <f>IF('3g CPIH'!J$17="-","-",'3j PAAC PAP'!$G$14*('3g CPIH'!J$17/'3g CPIH'!$G$17))</f>
        <v>14.24344637964775</v>
      </c>
      <c r="O22" s="27"/>
      <c r="P22" s="35">
        <f>IF('3g CPIH'!L$17="-","-",'3j PAAC PAP'!$G$14*('3g CPIH'!L$17/'3g CPIH'!$G$17))</f>
        <v>14.24344637964775</v>
      </c>
      <c r="Q22" s="35">
        <f>IF('3g CPIH'!M$17="-","-",'3j PAAC PAP'!$G$14*('3g CPIH'!M$17/'3g CPIH'!$G$17))</f>
        <v>14.40484520547945</v>
      </c>
      <c r="R22" s="35">
        <f>IF('3g CPIH'!N$17="-","-",'3j PAAC PAP'!$G$14*('3g CPIH'!N$17/'3g CPIH'!$G$17))</f>
        <v>14.512444422700586</v>
      </c>
      <c r="S22" s="35">
        <f>IF('3g CPIH'!O$17="-","-",'3j PAAC PAP'!$G$14*('3g CPIH'!O$17/'3g CPIH'!$G$17))</f>
        <v>14.593143835616438</v>
      </c>
      <c r="T22" s="35">
        <f>IF('3g CPIH'!P$17="-","-",'3j PAAC PAP'!$G$14*('3g CPIH'!P$17/'3g CPIH'!$G$17))</f>
        <v>14.633493542074362</v>
      </c>
      <c r="U22" s="35">
        <f>IF('3g CPIH'!Q$17="-","-",'3j PAAC PAP'!$G$14*('3g CPIH'!Q$17/'3g CPIH'!$G$17))</f>
        <v>14.714192954990214</v>
      </c>
      <c r="V22" s="35">
        <f>IF('3g CPIH'!R$17="-","-",'3j PAAC PAP'!$G$14*('3g CPIH'!R$17/'3g CPIH'!$G$17))</f>
        <v>14.983190998043053</v>
      </c>
      <c r="W22" s="35">
        <f>IF('3g CPIH'!S$17="-","-",'3j PAAC PAP'!$G$14*('3g CPIH'!S$17/'3g CPIH'!$G$17))</f>
        <v>15.427037769080234</v>
      </c>
      <c r="X22" s="27"/>
      <c r="Y22" s="35">
        <f>IF('3g CPIH'!U$17="-","-",'3j PAAC PAP'!$G$14*('3g CPIH'!U$17/'3g CPIH'!$G$17))</f>
        <v>16.207132093933463</v>
      </c>
      <c r="Z22" s="35">
        <f>IF('3g CPIH'!V$17="-","-",'3j PAAC PAP'!$G$14*('3g CPIH'!V$17/'3g CPIH'!$G$17))</f>
        <v>16.207132093933463</v>
      </c>
      <c r="AA22" s="35">
        <f>IF('3g CPIH'!W$17="-","-",'3j PAAC PAP'!$G$14*('3g CPIH'!W$17/'3g CPIH'!$G$17))</f>
        <v>16.852727397260274</v>
      </c>
      <c r="AB22" s="35" t="str">
        <f>IF('3g CPIH'!X$17="-","-",'3j PAAC PAP'!$G$14*('3g CPIH'!X$17/'3g CPIH'!$G$17))</f>
        <v>-</v>
      </c>
      <c r="AC22" s="35" t="str">
        <f>IF('3g CPIH'!Y$17="-","-",'3j PAAC PAP'!$G$14*('3g CPIH'!Y$17/'3g CPIH'!$G$17))</f>
        <v>-</v>
      </c>
      <c r="AD22" s="25"/>
    </row>
    <row r="23" spans="1:30" s="26" customFormat="1" ht="11.4">
      <c r="A23" s="207"/>
      <c r="B23" s="123" t="s">
        <v>244</v>
      </c>
      <c r="C23" s="123" t="s">
        <v>184</v>
      </c>
      <c r="D23" s="116" t="s">
        <v>127</v>
      </c>
      <c r="E23" s="75"/>
      <c r="F23" s="27"/>
      <c r="G23" s="35">
        <f>IF(G15="-","-",SUM(G15:G21)*'3j PAAC PAP'!$G$32)</f>
        <v>31.604392946890929</v>
      </c>
      <c r="H23" s="35">
        <f>IF(H15="-","-",SUM(H15:H21)*'3j PAAC PAP'!$G$32)</f>
        <v>30.089867915201438</v>
      </c>
      <c r="I23" s="35">
        <f>IF(I15="-","-",SUM(I15:I21)*'3j PAAC PAP'!$G$32)</f>
        <v>30.636078501915634</v>
      </c>
      <c r="J23" s="35">
        <f>IF(J15="-","-",SUM(J15:J21)*'3j PAAC PAP'!$G$32)</f>
        <v>29.967553191386131</v>
      </c>
      <c r="K23" s="35">
        <f>IF(K15="-","-",SUM(K15:K21)*'3j PAAC PAP'!$G$32)</f>
        <v>33.552008617812014</v>
      </c>
      <c r="L23" s="35">
        <f>IF(L15="-","-",SUM(L15:L21)*'3j PAAC PAP'!$G$32)</f>
        <v>33.090670475691233</v>
      </c>
      <c r="M23" s="35">
        <f>IF(M15="-","-",SUM(M15:M21)*'3j PAAC PAP'!$G$32)</f>
        <v>36.20075169371885</v>
      </c>
      <c r="N23" s="35">
        <f>IF(N15="-","-",SUM(N15:N21)*'3j PAAC PAP'!$G$32)</f>
        <v>38.126685244315169</v>
      </c>
      <c r="O23" s="27"/>
      <c r="P23" s="35">
        <f>IF(P15="-","-",SUM(P15:P21)*'3j PAAC PAP'!$G$32)</f>
        <v>38.126685244315169</v>
      </c>
      <c r="Q23" s="35">
        <f>IF(Q15="-","-",SUM(Q15:Q21)*'3j PAAC PAP'!$G$32)</f>
        <v>42.81191034868958</v>
      </c>
      <c r="R23" s="35">
        <f>IF(R15="-","-",SUM(R15:R21)*'3j PAAC PAP'!$G$32)</f>
        <v>41.150229747215008</v>
      </c>
      <c r="S23" s="35">
        <f>IF(S15="-","-",SUM(S15:S21)*'3j PAAC PAP'!$G$32)</f>
        <v>41.211208350388475</v>
      </c>
      <c r="T23" s="35">
        <f>IF(T15="-","-",SUM(T15:T21)*'3j PAAC PAP'!$G$32)</f>
        <v>39.617730187026751</v>
      </c>
      <c r="U23" s="35">
        <f>IF(U15="-","-",SUM(U15:U21)*'3j PAAC PAP'!$G$32)</f>
        <v>43.335733275020623</v>
      </c>
      <c r="V23" s="35">
        <f>IF(V15="-","-",SUM(V15:V21)*'3j PAAC PAP'!$G$32)</f>
        <v>47.600220745637593</v>
      </c>
      <c r="W23" s="35">
        <f>IF(W15="-","-",SUM(W15:W21)*'3j PAAC PAP'!$G$32)</f>
        <v>68.219456444337879</v>
      </c>
      <c r="X23" s="27"/>
      <c r="Y23" s="35">
        <f>IF(Y15="-","-",SUM(Y15:Y21)*'3j PAAC PAP'!$G$32)</f>
        <v>118.55021835869869</v>
      </c>
      <c r="Z23" s="35">
        <f>IF(Z15="-","-",SUM(Z15:Z21)*'3j PAAC PAP'!$G$32)</f>
        <v>158.9966051824197</v>
      </c>
      <c r="AA23" s="35">
        <f>IF(AA15="-","-",SUM(AA15:AA21)*'3j PAAC PAP'!$G$32)</f>
        <v>120.6722344229503</v>
      </c>
      <c r="AB23" s="35" t="str">
        <f>IF(AB15="-","-",SUM(AB15:AB21)*'3j PAAC PAP'!$G$32)</f>
        <v>-</v>
      </c>
      <c r="AC23" s="35" t="str">
        <f>IF(AC15="-","-",SUM(AC15:AC21)*'3j PAAC PAP'!$G$32)</f>
        <v>-</v>
      </c>
      <c r="AD23" s="25"/>
    </row>
    <row r="24" spans="1:30" s="26" customFormat="1" ht="11.4">
      <c r="A24" s="207"/>
      <c r="B24" s="123" t="s">
        <v>185</v>
      </c>
      <c r="C24" s="123" t="s">
        <v>246</v>
      </c>
      <c r="D24" s="116" t="s">
        <v>127</v>
      </c>
      <c r="E24" s="75"/>
      <c r="F24" s="27"/>
      <c r="G24" s="35">
        <f>IF(G15="-","-",SUM(G15:G23)*'3k EBIT'!$E$10)</f>
        <v>11.443535854140821</v>
      </c>
      <c r="H24" s="35">
        <f>IF(H15="-","-",SUM(H15:H23)*'3k EBIT'!$E$10)</f>
        <v>10.908138131980801</v>
      </c>
      <c r="I24" s="35">
        <f>IF(I15="-","-",SUM(I15:I23)*'3k EBIT'!$E$10)</f>
        <v>11.102197696457814</v>
      </c>
      <c r="J24" s="35">
        <f>IF(J15="-","-",SUM(J15:J23)*'3k EBIT'!$E$10)</f>
        <v>10.867201220423105</v>
      </c>
      <c r="K24" s="35">
        <f>IF(K15="-","-",SUM(K15:K23)*'3k EBIT'!$E$10)</f>
        <v>12.138696295486476</v>
      </c>
      <c r="L24" s="35">
        <f>IF(L15="-","-",SUM(L15:L23)*'3k EBIT'!$E$10)</f>
        <v>11.978837034930388</v>
      </c>
      <c r="M24" s="35">
        <f>IF(M15="-","-",SUM(M15:M23)*'3k EBIT'!$E$10)</f>
        <v>13.083255025604837</v>
      </c>
      <c r="N24" s="35">
        <f>IF(N15="-","-",SUM(N15:N23)*'3k EBIT'!$E$10)</f>
        <v>13.767096223038012</v>
      </c>
      <c r="O24" s="27"/>
      <c r="P24" s="35">
        <f>IF(P15="-","-",SUM(P15:P23)*'3k EBIT'!$E$10)</f>
        <v>13.767096223038012</v>
      </c>
      <c r="Q24" s="35">
        <f>IF(Q15="-","-",SUM(Q15:Q23)*'3k EBIT'!$E$10)</f>
        <v>15.428101581393189</v>
      </c>
      <c r="R24" s="35">
        <f>IF(R15="-","-",SUM(R15:R23)*'3k EBIT'!$E$10)</f>
        <v>14.84219545503162</v>
      </c>
      <c r="S24" s="35">
        <f>IF(S15="-","-",SUM(S15:S23)*'3k EBIT'!$E$10)</f>
        <v>14.865335882457483</v>
      </c>
      <c r="T24" s="35">
        <f>IF(T15="-","-",SUM(T15:T23)*'3k EBIT'!$E$10)</f>
        <v>14.302260882007523</v>
      </c>
      <c r="U24" s="35">
        <f>IF(U15="-","-",SUM(U15:U23)*'3k EBIT'!$E$10)</f>
        <v>15.619449166694658</v>
      </c>
      <c r="V24" s="35">
        <f>IF(V15="-","-",SUM(V15:V23)*'3k EBIT'!$E$10)</f>
        <v>17.133659374024443</v>
      </c>
      <c r="W24" s="35">
        <f>IF(W15="-","-",SUM(W15:W23)*'3k EBIT'!$E$10)</f>
        <v>24.438427285521232</v>
      </c>
      <c r="X24" s="27"/>
      <c r="Y24" s="35">
        <f>IF(Y15="-","-",SUM(Y15:Y23)*'3k EBIT'!$E$10)</f>
        <v>42.26321035063615</v>
      </c>
      <c r="Z24" s="35">
        <f>IF(Z15="-","-",SUM(Z15:Z23)*'3k EBIT'!$E$10)</f>
        <v>56.575272088381631</v>
      </c>
      <c r="AA24" s="35">
        <f>IF(AA15="-","-",SUM(AA15:AA23)*'3k EBIT'!$E$10)</f>
        <v>43.026595278434179</v>
      </c>
      <c r="AB24" s="35" t="str">
        <f>IF(AB15="-","-",SUM(AB15:AB23)*'3k EBIT'!$E$10)</f>
        <v>-</v>
      </c>
      <c r="AC24" s="35" t="str">
        <f>IF(AC15="-","-",SUM(AC15:AC23)*'3k EBIT'!$E$10)</f>
        <v>-</v>
      </c>
      <c r="AD24" s="25"/>
    </row>
    <row r="25" spans="1:30" s="26" customFormat="1" ht="11.4">
      <c r="A25" s="207"/>
      <c r="B25" s="123" t="s">
        <v>247</v>
      </c>
      <c r="C25" s="158" t="s">
        <v>248</v>
      </c>
      <c r="D25" s="116" t="s">
        <v>127</v>
      </c>
      <c r="E25" s="116"/>
      <c r="F25" s="27"/>
      <c r="G25" s="35">
        <f>IF(G15="-","-",SUM(G15:G18,G20:G24)*'3l HAP'!$E$11)</f>
        <v>7.0939986291916863</v>
      </c>
      <c r="H25" s="35">
        <f>IF(H15="-","-",SUM(H15:H18,H20:H24)*'3l HAP'!$E$11)</f>
        <v>6.6665288529196038</v>
      </c>
      <c r="I25" s="35">
        <f>IF(I15="-","-",SUM(I15:I18,I20:I24)*'3l HAP'!$E$11)</f>
        <v>6.705480557270989</v>
      </c>
      <c r="J25" s="35">
        <f>IF(J15="-","-",SUM(J15:J18,J20:J24)*'3l HAP'!$E$11)</f>
        <v>6.5356069120720317</v>
      </c>
      <c r="K25" s="35">
        <f>IF(K15="-","-",SUM(K15:K18,K20:K24)*'3l HAP'!$E$11)</f>
        <v>7.4104751218781386</v>
      </c>
      <c r="L25" s="35">
        <f>IF(L15="-","-",SUM(L15:L18,L20:L24)*'3l HAP'!$E$11)</f>
        <v>7.269424186249088</v>
      </c>
      <c r="M25" s="35">
        <f>IF(M15="-","-",SUM(M15:M18,M20:M24)*'3l HAP'!$E$11)</f>
        <v>8.1065457341746701</v>
      </c>
      <c r="N25" s="35">
        <f>IF(N15="-","-",SUM(N15:N18,N20:N24)*'3l HAP'!$E$11)</f>
        <v>8.6413557242836205</v>
      </c>
      <c r="O25" s="27"/>
      <c r="P25" s="35">
        <f>IF(P15="-","-",SUM(P15:P18,P20:P24)*'3l HAP'!$E$11)</f>
        <v>8.6413557242836205</v>
      </c>
      <c r="Q25" s="35">
        <f>IF(Q15="-","-",SUM(Q15:Q18,Q20:Q24)*'3l HAP'!$E$11)</f>
        <v>9.7621536802737321</v>
      </c>
      <c r="R25" s="35">
        <f>IF(R15="-","-",SUM(R15:R18,R20:R24)*'3l HAP'!$E$11)</f>
        <v>9.2998021084424423</v>
      </c>
      <c r="S25" s="35">
        <f>IF(S15="-","-",SUM(S15:S18,S20:S24)*'3l HAP'!$E$11)</f>
        <v>9.286626372757258</v>
      </c>
      <c r="T25" s="35">
        <f>IF(T15="-","-",SUM(T15:T18,T20:T24)*'3l HAP'!$E$11)</f>
        <v>8.8076859992150034</v>
      </c>
      <c r="U25" s="35">
        <f>IF(U15="-","-",SUM(U15:U18,U20:U24)*'3l HAP'!$E$11)</f>
        <v>9.7035402479176405</v>
      </c>
      <c r="V25" s="35">
        <f>IF(V15="-","-",SUM(V15:V18,V20:V24)*'3l HAP'!$E$11)</f>
        <v>10.886420797639074</v>
      </c>
      <c r="W25" s="35">
        <f>IF(W15="-","-",SUM(W15:W18,W20:W24)*'3l HAP'!$E$11)</f>
        <v>15.777745372252337</v>
      </c>
      <c r="X25" s="27"/>
      <c r="Y25" s="35">
        <f>IF(Y15="-","-",SUM(Y15:Y18,Y20:Y24)*'3l HAP'!$E$11)</f>
        <v>29.341266699768983</v>
      </c>
      <c r="Z25" s="35">
        <f>IF(Z15="-","-",SUM(Z15:Z18,Z20:Z24)*'3l HAP'!$E$11)</f>
        <v>40.369835612933379</v>
      </c>
      <c r="AA25" s="35">
        <f>IF(AA15="-","-",SUM(AA15:AA18,AA20:AA24)*'3l HAP'!$E$11)</f>
        <v>29.7405114982631</v>
      </c>
      <c r="AB25" s="35" t="str">
        <f>IF(AB15="-","-",SUM(AB15:AB18,AB20:AB24)*'3l HAP'!$E$11)</f>
        <v>-</v>
      </c>
      <c r="AC25" s="35" t="str">
        <f>IF(AC15="-","-",SUM(AC15:AC18,AC20:AC24)*'3l HAP'!$E$11)</f>
        <v>-</v>
      </c>
      <c r="AD25" s="25"/>
    </row>
    <row r="26" spans="1:30" s="26" customFormat="1" ht="11.25" customHeight="1">
      <c r="A26" s="207"/>
      <c r="B26" s="123" t="s">
        <v>249</v>
      </c>
      <c r="C26" s="123" t="str">
        <f>B26&amp;"_"&amp;D26</f>
        <v>Total_Eastern</v>
      </c>
      <c r="D26" s="116" t="s">
        <v>127</v>
      </c>
      <c r="E26" s="75"/>
      <c r="F26" s="27"/>
      <c r="G26" s="35">
        <f t="shared" ref="G26:N26" si="0">IF(G15="-","-",SUM(G15:G25))</f>
        <v>609.38511059551865</v>
      </c>
      <c r="H26" s="35">
        <f t="shared" si="0"/>
        <v>580.77882497647408</v>
      </c>
      <c r="I26" s="35">
        <f t="shared" si="0"/>
        <v>591.03143375031152</v>
      </c>
      <c r="J26" s="35">
        <f t="shared" si="0"/>
        <v>578.49332963306847</v>
      </c>
      <c r="K26" s="35">
        <f t="shared" si="0"/>
        <v>646.28896362546436</v>
      </c>
      <c r="L26" s="35">
        <f t="shared" si="0"/>
        <v>637.73427087268658</v>
      </c>
      <c r="M26" s="35">
        <f t="shared" si="0"/>
        <v>696.69863107807964</v>
      </c>
      <c r="N26" s="35">
        <f t="shared" si="0"/>
        <v>733.22506817191947</v>
      </c>
      <c r="O26" s="27"/>
      <c r="P26" s="35">
        <f>IF(P15="-","-",SUM(P15:P25))</f>
        <v>733.22506817191947</v>
      </c>
      <c r="Q26" s="35">
        <f t="shared" ref="Q26:W26" si="1">IF(Q15="-","-",SUM(Q15:Q25))</f>
        <v>821.767164668585</v>
      </c>
      <c r="R26" s="35">
        <f t="shared" si="1"/>
        <v>790.46766128877459</v>
      </c>
      <c r="S26" s="35">
        <f t="shared" si="1"/>
        <v>791.67240228296578</v>
      </c>
      <c r="T26" s="35">
        <f t="shared" si="1"/>
        <v>761.55794781097904</v>
      </c>
      <c r="U26" s="35">
        <f t="shared" si="1"/>
        <v>831.77947261859083</v>
      </c>
      <c r="V26" s="35">
        <f t="shared" si="1"/>
        <v>912.6575943199723</v>
      </c>
      <c r="W26" s="35">
        <f t="shared" si="1"/>
        <v>1302.0102291179776</v>
      </c>
      <c r="X26" s="27"/>
      <c r="Y26" s="35">
        <f t="shared" ref="Y26:AC26" si="2">IF(Y15="-","-",SUM(Y15:Y25))</f>
        <v>2253.7198400530974</v>
      </c>
      <c r="Z26" s="35">
        <f t="shared" si="2"/>
        <v>3018.0145050774836</v>
      </c>
      <c r="AA26" s="35">
        <f t="shared" si="2"/>
        <v>2294.2972223505399</v>
      </c>
      <c r="AB26" s="35" t="str">
        <f t="shared" si="2"/>
        <v>-</v>
      </c>
      <c r="AC26" s="35" t="str">
        <f t="shared" si="2"/>
        <v>-</v>
      </c>
      <c r="AD26" s="25"/>
    </row>
    <row r="27" spans="1:30" s="26" customFormat="1" ht="11.25" customHeight="1">
      <c r="A27" s="207"/>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f>IF('3a DF'!AB134="-","-",'3a DF'!AB134)</f>
        <v>1486.1674798773502</v>
      </c>
      <c r="AB27" s="117" t="str">
        <f>IF('3a DF'!AC134="-","-",'3a DF'!AC134)</f>
        <v>-</v>
      </c>
      <c r="AC27" s="117" t="str">
        <f>IF('3a DF'!AD134="-","-",'3a DF'!AD134)</f>
        <v>-</v>
      </c>
      <c r="AD27" s="25"/>
    </row>
    <row r="28" spans="1:30" s="26" customFormat="1" ht="11.25" customHeight="1">
      <c r="A28" s="207"/>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f>IF('3b CM'!AA29="-","-",'3b CM'!AA29)</f>
        <v>18.417499319285575</v>
      </c>
      <c r="AB28" s="117" t="str">
        <f>IF('3b CM'!AB29="-","-",'3b CM'!AB29)</f>
        <v>-</v>
      </c>
      <c r="AC28" s="117" t="str">
        <f>IF('3b CM'!AC29="-","-",'3b CM'!AC29)</f>
        <v>-</v>
      </c>
      <c r="AD28" s="25"/>
    </row>
    <row r="29" spans="1:30" s="26" customFormat="1" ht="12.6" customHeight="1">
      <c r="A29" s="207"/>
      <c r="B29" s="120" t="s">
        <v>241</v>
      </c>
      <c r="C29" s="120" t="s">
        <v>178</v>
      </c>
      <c r="D29" s="118" t="s">
        <v>128</v>
      </c>
      <c r="E29" s="119"/>
      <c r="F29" s="27"/>
      <c r="G29" s="117" t="str">
        <f>IF('3c AA'!J112="-","-",'3c AA'!J112)</f>
        <v>-</v>
      </c>
      <c r="H29" s="117" t="str">
        <f>IF('3c AA'!K112="-","-",'3c AA'!K112)</f>
        <v>-</v>
      </c>
      <c r="I29" s="117" t="str">
        <f>IF('3c AA'!L112="-","-",'3c AA'!L112)</f>
        <v>-</v>
      </c>
      <c r="J29" s="117" t="str">
        <f>IF('3c AA'!M112="-","-",'3c AA'!M112)</f>
        <v>-</v>
      </c>
      <c r="K29" s="117" t="str">
        <f>IF('3c AA'!N112="-","-",'3c AA'!N112)</f>
        <v>-</v>
      </c>
      <c r="L29" s="117" t="str">
        <f>IF('3c AA'!O112="-","-",'3c AA'!O112)</f>
        <v>-</v>
      </c>
      <c r="M29" s="117" t="str">
        <f>IF('3c AA'!P112="-","-",'3c AA'!P112)</f>
        <v>-</v>
      </c>
      <c r="N29" s="117" t="str">
        <f>IF('3c AA'!Q112="-","-",'3c AA'!Q112)</f>
        <v>-</v>
      </c>
      <c r="O29" s="27"/>
      <c r="P29" s="117" t="str">
        <f>IF('3c AA'!S112="-","-",'3c AA'!S112)</f>
        <v>-</v>
      </c>
      <c r="Q29" s="117" t="str">
        <f>IF('3c AA'!T112="-","-",'3c AA'!T112)</f>
        <v>-</v>
      </c>
      <c r="R29" s="117" t="str">
        <f>IF('3c AA'!U112="-","-",'3c AA'!U112)</f>
        <v>-</v>
      </c>
      <c r="S29" s="117" t="str">
        <f>IF('3c AA'!V112="-","-",'3c AA'!V112)</f>
        <v>-</v>
      </c>
      <c r="T29" s="117">
        <f>IF('3c AA'!W112="-","-",'3c AA'!W112)</f>
        <v>6.5144851219082414</v>
      </c>
      <c r="U29" s="117">
        <f>IF('3c AA'!X112="-","-",'3c AA'!X112)</f>
        <v>9.9756950960531068</v>
      </c>
      <c r="V29" s="117">
        <f>IF('3c AA'!Y112="-","-",'3c AA'!Y112)</f>
        <v>4.43</v>
      </c>
      <c r="W29" s="117" t="str">
        <f>IF('3c AA'!Z112="-","-",'3c AA'!Z112)</f>
        <v>-</v>
      </c>
      <c r="X29" s="27"/>
      <c r="Y29" s="117">
        <f>IF('3c AA'!AB112="-","-",'3c AA'!AB112)</f>
        <v>20.439523217664604</v>
      </c>
      <c r="Z29" s="117">
        <f>IF('3c AA'!AC112="-","-",'3c AA'!AC112)</f>
        <v>20.439523217664604</v>
      </c>
      <c r="AA29" s="117">
        <f>IF('3c AA'!AD112="-","-",'3c AA'!AD112)</f>
        <v>26.450740431256357</v>
      </c>
      <c r="AB29" s="117" t="str">
        <f>IF('3c AA'!AE112="-","-",'3c AA'!AE112)</f>
        <v>-</v>
      </c>
      <c r="AC29" s="117" t="str">
        <f>IF('3c AA'!AF112="-","-",'3c AA'!AF112)</f>
        <v>-</v>
      </c>
      <c r="AD29" s="25"/>
    </row>
    <row r="30" spans="1:30" s="26" customFormat="1" ht="12.6" customHeight="1">
      <c r="A30" s="207"/>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f>IF('3d PC'!AA30="-","-",'3d PC'!AA30)</f>
        <v>185.62461706082144</v>
      </c>
      <c r="AB30" s="117" t="str">
        <f>IF('3d PC'!AB30="-","-",'3d PC'!AB30)</f>
        <v>-</v>
      </c>
      <c r="AC30" s="117" t="str">
        <f>IF('3d PC'!AC30="-","-",'3d PC'!AC30)</f>
        <v>-</v>
      </c>
      <c r="AD30" s="25"/>
    </row>
    <row r="31" spans="1:30" s="26" customFormat="1" ht="11.25" customHeight="1">
      <c r="A31" s="207"/>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f>IF('3e NC-Elec'!AB58="-","-",'3e NC-Elec'!AB58)</f>
        <v>226.43281182825638</v>
      </c>
      <c r="AB31" s="117" t="str">
        <f>IF('3e NC-Elec'!AC58="-","-",'3e NC-Elec'!AC58)</f>
        <v>-</v>
      </c>
      <c r="AC31" s="117" t="str">
        <f>IF('3e NC-Elec'!AD58="-","-",'3e NC-Elec'!AD58)</f>
        <v>-</v>
      </c>
      <c r="AD31" s="25"/>
    </row>
    <row r="32" spans="1:30" s="26" customFormat="1" ht="11.25" customHeight="1">
      <c r="A32" s="207"/>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f>IF('3g CPIH'!W$17="-","-",'3h OC '!$E$10*('3g CPIH'!W$17/'3g CPIH'!$G$17))</f>
        <v>95.953808219178072</v>
      </c>
      <c r="AB32" s="117" t="str">
        <f>IF('3g CPIH'!X$17="-","-",'3h OC '!$E$10*('3g CPIH'!X$17/'3g CPIH'!$G$17))</f>
        <v>-</v>
      </c>
      <c r="AC32" s="117" t="str">
        <f>IF('3g CPIH'!Y$17="-","-",'3h OC '!$E$10*('3g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f>IF('3i SMNCC'!W$50="-","-",'3i SMNCC'!W$50)</f>
        <v>17.321266150037467</v>
      </c>
      <c r="AB33" s="117" t="str">
        <f>IF('3i SMNCC'!X$50="-","-",'3i SMNCC'!X$50)</f>
        <v>-</v>
      </c>
      <c r="AC33" s="117" t="str">
        <f>IF('3i SMNCC'!Y$50="-","-",'3i SMNCC'!Y$50)</f>
        <v>-</v>
      </c>
      <c r="AD33" s="25"/>
    </row>
    <row r="34" spans="1:30" s="26" customFormat="1" ht="11.4">
      <c r="A34" s="207"/>
      <c r="B34" s="120" t="s">
        <v>244</v>
      </c>
      <c r="C34" s="120" t="s">
        <v>183</v>
      </c>
      <c r="D34" s="118" t="s">
        <v>128</v>
      </c>
      <c r="E34" s="119"/>
      <c r="F34" s="27"/>
      <c r="G34" s="117">
        <f>IF('3g CPIH'!C$17="-","-",'3j PAAC PAP'!$G$14*('3g CPIH'!C$17/'3g CPIH'!$G$17))</f>
        <v>13.436452250489236</v>
      </c>
      <c r="H34" s="117">
        <f>IF('3g CPIH'!D$17="-","-",'3j PAAC PAP'!$G$14*('3g CPIH'!D$17/'3g CPIH'!$G$17))</f>
        <v>13.463352054794518</v>
      </c>
      <c r="I34" s="117">
        <f>IF('3g CPIH'!E$17="-","-",'3j PAAC PAP'!$G$14*('3g CPIH'!E$17/'3g CPIH'!$G$17))</f>
        <v>13.503701761252445</v>
      </c>
      <c r="J34" s="117">
        <f>IF('3g CPIH'!F$17="-","-",'3j PAAC PAP'!$G$14*('3g CPIH'!F$17/'3g CPIH'!$G$17))</f>
        <v>13.584401174168297</v>
      </c>
      <c r="K34" s="117">
        <f>IF('3g CPIH'!G$17="-","-",'3j PAAC PAP'!$G$14*('3g CPIH'!G$17/'3g CPIH'!$G$17))</f>
        <v>13.745799999999999</v>
      </c>
      <c r="L34" s="117">
        <f>IF('3g CPIH'!H$17="-","-",'3j PAAC PAP'!$G$14*('3g CPIH'!H$17/'3g CPIH'!$G$17))</f>
        <v>13.920648727984345</v>
      </c>
      <c r="M34" s="117">
        <f>IF('3g CPIH'!I$17="-","-",'3j PAAC PAP'!$G$14*('3g CPIH'!I$17/'3g CPIH'!$G$17))</f>
        <v>14.122397260273971</v>
      </c>
      <c r="N34" s="117">
        <f>IF('3g CPIH'!J$17="-","-",'3j PAAC PAP'!$G$14*('3g CPIH'!J$17/'3g CPIH'!$G$17))</f>
        <v>14.24344637964775</v>
      </c>
      <c r="O34" s="27"/>
      <c r="P34" s="117">
        <f>IF('3g CPIH'!L$17="-","-",'3j PAAC PAP'!$G$14*('3g CPIH'!L$17/'3g CPIH'!$G$17))</f>
        <v>14.24344637964775</v>
      </c>
      <c r="Q34" s="117">
        <f>IF('3g CPIH'!M$17="-","-",'3j PAAC PAP'!$G$14*('3g CPIH'!M$17/'3g CPIH'!$G$17))</f>
        <v>14.40484520547945</v>
      </c>
      <c r="R34" s="117">
        <f>IF('3g CPIH'!N$17="-","-",'3j PAAC PAP'!$G$14*('3g CPIH'!N$17/'3g CPIH'!$G$17))</f>
        <v>14.512444422700586</v>
      </c>
      <c r="S34" s="117">
        <f>IF('3g CPIH'!O$17="-","-",'3j PAAC PAP'!$G$14*('3g CPIH'!O$17/'3g CPIH'!$G$17))</f>
        <v>14.593143835616438</v>
      </c>
      <c r="T34" s="117">
        <f>IF('3g CPIH'!P$17="-","-",'3j PAAC PAP'!$G$14*('3g CPIH'!P$17/'3g CPIH'!$G$17))</f>
        <v>14.633493542074362</v>
      </c>
      <c r="U34" s="117">
        <f>IF('3g CPIH'!Q$17="-","-",'3j PAAC PAP'!$G$14*('3g CPIH'!Q$17/'3g CPIH'!$G$17))</f>
        <v>14.714192954990214</v>
      </c>
      <c r="V34" s="117">
        <f>IF('3g CPIH'!R$17="-","-",'3j PAAC PAP'!$G$14*('3g CPIH'!R$17/'3g CPIH'!$G$17))</f>
        <v>14.983190998043053</v>
      </c>
      <c r="W34" s="117">
        <f>IF('3g CPIH'!S$17="-","-",'3j PAAC PAP'!$G$14*('3g CPIH'!S$17/'3g CPIH'!$G$17))</f>
        <v>15.427037769080234</v>
      </c>
      <c r="X34" s="27"/>
      <c r="Y34" s="117">
        <f>IF('3g CPIH'!U$17="-","-",'3j PAAC PAP'!$G$14*('3g CPIH'!U$17/'3g CPIH'!$G$17))</f>
        <v>16.207132093933463</v>
      </c>
      <c r="Z34" s="117">
        <f>IF('3g CPIH'!V$17="-","-",'3j PAAC PAP'!$G$14*('3g CPIH'!V$17/'3g CPIH'!$G$17))</f>
        <v>16.207132093933463</v>
      </c>
      <c r="AA34" s="117">
        <f>IF('3g CPIH'!W$17="-","-",'3j PAAC PAP'!$G$14*('3g CPIH'!W$17/'3g CPIH'!$G$17))</f>
        <v>16.852727397260274</v>
      </c>
      <c r="AB34" s="117" t="str">
        <f>IF('3g CPIH'!X$17="-","-",'3j PAAC PAP'!$G$14*('3g CPIH'!X$17/'3g CPIH'!$G$17))</f>
        <v>-</v>
      </c>
      <c r="AC34" s="117" t="str">
        <f>IF('3g CPIH'!Y$17="-","-",'3j PAAC PAP'!$G$14*('3g CPIH'!Y$17/'3g CPIH'!$G$17))</f>
        <v>-</v>
      </c>
      <c r="AD34" s="25"/>
    </row>
    <row r="35" spans="1:30" s="26" customFormat="1" ht="11.4">
      <c r="A35" s="207"/>
      <c r="B35" s="120" t="s">
        <v>244</v>
      </c>
      <c r="C35" s="120" t="s">
        <v>184</v>
      </c>
      <c r="D35" s="118" t="s">
        <v>128</v>
      </c>
      <c r="E35" s="119"/>
      <c r="F35" s="27"/>
      <c r="G35" s="117">
        <f>IF(G27="-","-",SUM(G27:G33)*'3j PAAC PAP'!$G$32)</f>
        <v>30.914671596067148</v>
      </c>
      <c r="H35" s="117">
        <f>IF(H27="-","-",SUM(H27:H33)*'3j PAAC PAP'!$G$32)</f>
        <v>29.431306657282441</v>
      </c>
      <c r="I35" s="117">
        <f>IF(I27="-","-",SUM(I27:I33)*'3j PAAC PAP'!$G$32)</f>
        <v>30.481104424801554</v>
      </c>
      <c r="J35" s="117">
        <f>IF(J27="-","-",SUM(J27:J33)*'3j PAAC PAP'!$G$32)</f>
        <v>29.826985723820659</v>
      </c>
      <c r="K35" s="117">
        <f>IF(K27="-","-",SUM(K27:K33)*'3j PAAC PAP'!$G$32)</f>
        <v>32.718814599801625</v>
      </c>
      <c r="L35" s="117">
        <f>IF(L27="-","-",SUM(L27:L33)*'3j PAAC PAP'!$G$32)</f>
        <v>32.268653317814668</v>
      </c>
      <c r="M35" s="117">
        <f>IF(M27="-","-",SUM(M27:M33)*'3j PAAC PAP'!$G$32)</f>
        <v>35.7626275554112</v>
      </c>
      <c r="N35" s="117">
        <f>IF(N27="-","-",SUM(N27:N33)*'3j PAAC PAP'!$G$32)</f>
        <v>37.673832489734345</v>
      </c>
      <c r="O35" s="27"/>
      <c r="P35" s="117">
        <f>IF(P27="-","-",SUM(P27:P33)*'3j PAAC PAP'!$G$32)</f>
        <v>37.673832489734345</v>
      </c>
      <c r="Q35" s="117">
        <f>IF(Q27="-","-",SUM(Q27:Q33)*'3j PAAC PAP'!$G$32)</f>
        <v>41.974239509761354</v>
      </c>
      <c r="R35" s="117">
        <f>IF(R27="-","-",SUM(R27:R33)*'3j PAAC PAP'!$G$32)</f>
        <v>40.352701114112065</v>
      </c>
      <c r="S35" s="117">
        <f>IF(S27="-","-",SUM(S27:S33)*'3j PAAC PAP'!$G$32)</f>
        <v>40.269616639843306</v>
      </c>
      <c r="T35" s="117">
        <f>IF(T27="-","-",SUM(T27:T33)*'3j PAAC PAP'!$G$32)</f>
        <v>38.706789054623435</v>
      </c>
      <c r="U35" s="117">
        <f>IF(U27="-","-",SUM(U27:U33)*'3j PAAC PAP'!$G$32)</f>
        <v>42.817842184727724</v>
      </c>
      <c r="V35" s="117">
        <f>IF(V27="-","-",SUM(V27:V33)*'3j PAAC PAP'!$G$32)</f>
        <v>47.023761879000418</v>
      </c>
      <c r="W35" s="117">
        <f>IF(W27="-","-",SUM(W27:W33)*'3j PAAC PAP'!$G$32)</f>
        <v>66.780929931510201</v>
      </c>
      <c r="X35" s="27"/>
      <c r="Y35" s="117">
        <f>IF(Y27="-","-",SUM(Y27:Y33)*'3j PAAC PAP'!$G$32)</f>
        <v>116.20335506091759</v>
      </c>
      <c r="Z35" s="117">
        <f>IF(Z27="-","-",SUM(Z27:Z33)*'3j PAAC PAP'!$G$32)</f>
        <v>155.97544340141962</v>
      </c>
      <c r="AA35" s="117">
        <f>IF(AA27="-","-",SUM(AA27:AA33)*'3j PAAC PAP'!$G$32)</f>
        <v>119.07194557800167</v>
      </c>
      <c r="AB35" s="117" t="str">
        <f>IF(AB27="-","-",SUM(AB27:AB33)*'3j PAAC PAP'!$G$32)</f>
        <v>-</v>
      </c>
      <c r="AC35" s="117" t="str">
        <f>IF(AC27="-","-",SUM(AC27:AC33)*'3j PAAC PAP'!$G$32)</f>
        <v>-</v>
      </c>
      <c r="AD35" s="25"/>
    </row>
    <row r="36" spans="1:30" s="26" customFormat="1" ht="11.4">
      <c r="A36" s="207"/>
      <c r="B36" s="120" t="s">
        <v>185</v>
      </c>
      <c r="C36" s="120" t="s">
        <v>246</v>
      </c>
      <c r="D36" s="118" t="s">
        <v>128</v>
      </c>
      <c r="E36" s="119"/>
      <c r="F36" s="27"/>
      <c r="G36" s="117">
        <f>IF(G27="-","-",SUM(G27:G35)*'3k EBIT'!$E$10)</f>
        <v>11.199476116546613</v>
      </c>
      <c r="H36" s="117">
        <f>IF(H27="-","-",SUM(H27:H35)*'3k EBIT'!$E$10)</f>
        <v>10.675104476279909</v>
      </c>
      <c r="I36" s="117">
        <f>IF(I27="-","-",SUM(I27:I35)*'3k EBIT'!$E$10)</f>
        <v>11.047359706377916</v>
      </c>
      <c r="J36" s="117">
        <f>IF(J27="-","-",SUM(J27:J35)*'3k EBIT'!$E$10)</f>
        <v>10.81746104751511</v>
      </c>
      <c r="K36" s="117">
        <f>IF(K27="-","-",SUM(K27:K35)*'3k EBIT'!$E$10)</f>
        <v>11.843868372358088</v>
      </c>
      <c r="L36" s="117">
        <f>IF(L27="-","-",SUM(L27:L35)*'3k EBIT'!$E$10)</f>
        <v>11.687964073538556</v>
      </c>
      <c r="M36" s="117">
        <f>IF(M27="-","-",SUM(M27:M35)*'3k EBIT'!$E$10)</f>
        <v>12.928223631982844</v>
      </c>
      <c r="N36" s="117">
        <f>IF(N27="-","-",SUM(N27:N35)*'3k EBIT'!$E$10)</f>
        <v>13.606853069306718</v>
      </c>
      <c r="O36" s="27"/>
      <c r="P36" s="117">
        <f>IF(P27="-","-",SUM(P27:P35)*'3k EBIT'!$E$10)</f>
        <v>13.606853069306718</v>
      </c>
      <c r="Q36" s="117">
        <f>IF(Q27="-","-",SUM(Q27:Q35)*'3k EBIT'!$E$10)</f>
        <v>15.131689523255559</v>
      </c>
      <c r="R36" s="117">
        <f>IF(R27="-","-",SUM(R27:R35)*'3k EBIT'!$E$10)</f>
        <v>14.559987823375018</v>
      </c>
      <c r="S36" s="117">
        <f>IF(S27="-","-",SUM(S27:S35)*'3k EBIT'!$E$10)</f>
        <v>14.532151147024742</v>
      </c>
      <c r="T36" s="117">
        <f>IF(T27="-","-",SUM(T27:T35)*'3k EBIT'!$E$10)</f>
        <v>13.979921935311751</v>
      </c>
      <c r="U36" s="117">
        <f>IF(U27="-","-",SUM(U27:U35)*'3k EBIT'!$E$10)</f>
        <v>15.436192024591836</v>
      </c>
      <c r="V36" s="117">
        <f>IF(V27="-","-",SUM(V27:V35)*'3k EBIT'!$E$10)</f>
        <v>16.929677868221724</v>
      </c>
      <c r="W36" s="117">
        <f>IF(W27="-","-",SUM(W27:W35)*'3k EBIT'!$E$10)</f>
        <v>23.929400846331394</v>
      </c>
      <c r="X36" s="27"/>
      <c r="Y36" s="117">
        <f>IF(Y27="-","-",SUM(Y27:Y35)*'3k EBIT'!$E$10)</f>
        <v>41.43276652003437</v>
      </c>
      <c r="Z36" s="117">
        <f>IF(Z27="-","-",SUM(Z27:Z35)*'3k EBIT'!$E$10)</f>
        <v>55.506225942978318</v>
      </c>
      <c r="AA36" s="117">
        <f>IF(AA27="-","-",SUM(AA27:AA35)*'3k EBIT'!$E$10)</f>
        <v>42.460328807044512</v>
      </c>
      <c r="AB36" s="117" t="str">
        <f>IF(AB27="-","-",SUM(AB27:AB35)*'3k EBIT'!$E$10)</f>
        <v>-</v>
      </c>
      <c r="AC36" s="117" t="str">
        <f>IF(AC27="-","-",SUM(AC27:AC35)*'3k EBIT'!$E$10)</f>
        <v>-</v>
      </c>
      <c r="AD36" s="25"/>
    </row>
    <row r="37" spans="1:30" s="26" customFormat="1" ht="11.25" customHeight="1">
      <c r="A37" s="207"/>
      <c r="B37" s="120" t="s">
        <v>247</v>
      </c>
      <c r="C37" s="156" t="s">
        <v>248</v>
      </c>
      <c r="D37" s="118" t="s">
        <v>128</v>
      </c>
      <c r="E37" s="118"/>
      <c r="F37" s="27"/>
      <c r="G37" s="117">
        <f>IF(G27="-","-",SUM(G27:G30,G32:G36)*'3l HAP'!$E$11)</f>
        <v>7.0005792414031394</v>
      </c>
      <c r="H37" s="117">
        <f>IF(H27="-","-",SUM(H27:H30,H32:H36)*'3l HAP'!$E$11)</f>
        <v>6.5819162153193709</v>
      </c>
      <c r="I37" s="117">
        <f>IF(I27="-","-",SUM(I27:I30,I32:I36)*'3l HAP'!$E$11)</f>
        <v>6.6365589002789447</v>
      </c>
      <c r="J37" s="117">
        <f>IF(J27="-","-",SUM(J27:J30,J32:J36)*'3l HAP'!$E$11)</f>
        <v>6.4703801462968356</v>
      </c>
      <c r="K37" s="117">
        <f>IF(K27="-","-",SUM(K27:K30,K32:K36)*'3l HAP'!$E$11)</f>
        <v>7.3166531468824028</v>
      </c>
      <c r="L37" s="117">
        <f>IF(L27="-","-",SUM(L27:L30,L32:L36)*'3l HAP'!$E$11)</f>
        <v>7.1790217968174099</v>
      </c>
      <c r="M37" s="117">
        <f>IF(M27="-","-",SUM(M27:M30,M32:M36)*'3l HAP'!$E$11)</f>
        <v>8.0500831389535943</v>
      </c>
      <c r="N37" s="117">
        <f>IF(N27="-","-",SUM(N27:N30,N32:N36)*'3l HAP'!$E$11)</f>
        <v>8.580787691335706</v>
      </c>
      <c r="O37" s="27"/>
      <c r="P37" s="117">
        <f>IF(P27="-","-",SUM(P27:P30,P32:P36)*'3l HAP'!$E$11)</f>
        <v>8.580787691335706</v>
      </c>
      <c r="Q37" s="117">
        <f>IF(Q27="-","-",SUM(Q27:Q30,Q32:Q36)*'3l HAP'!$E$11)</f>
        <v>9.6503584197961185</v>
      </c>
      <c r="R37" s="117">
        <f>IF(R27="-","-",SUM(R27:R30,R32:R36)*'3l HAP'!$E$11)</f>
        <v>9.1974226514128592</v>
      </c>
      <c r="S37" s="117">
        <f>IF(S27="-","-",SUM(S27:S30,S32:S36)*'3l HAP'!$E$11)</f>
        <v>9.1964014661215465</v>
      </c>
      <c r="T37" s="117">
        <f>IF(T27="-","-",SUM(T27:T30,T32:T36)*'3l HAP'!$E$11)</f>
        <v>8.72515155357042</v>
      </c>
      <c r="U37" s="117">
        <f>IF(U27="-","-",SUM(U27:U30,U32:U36)*'3l HAP'!$E$11)</f>
        <v>9.6192812769102112</v>
      </c>
      <c r="V37" s="117">
        <f>IF(V27="-","-",SUM(V27:V30,V32:V36)*'3l HAP'!$E$11)</f>
        <v>10.783306664734297</v>
      </c>
      <c r="W37" s="117">
        <f>IF(W27="-","-",SUM(W27:W30,W32:W36)*'3l HAP'!$E$11)</f>
        <v>15.580888434084192</v>
      </c>
      <c r="X37" s="27"/>
      <c r="Y37" s="117">
        <f>IF(Y27="-","-",SUM(Y27:Y30,Y32:Y36)*'3l HAP'!$E$11)</f>
        <v>28.915243110483907</v>
      </c>
      <c r="Z37" s="117">
        <f>IF(Z27="-","-",SUM(Z27:Z30,Z32:Z36)*'3l HAP'!$E$11)</f>
        <v>39.759950179013487</v>
      </c>
      <c r="AA37" s="117">
        <f>IF(AA27="-","-",SUM(AA27:AA30,AA32:AA36)*'3l HAP'!$E$11)</f>
        <v>29.403819164393887</v>
      </c>
      <c r="AB37" s="117" t="str">
        <f>IF(AB27="-","-",SUM(AB27:AB30,AB32:AB36)*'3l HAP'!$E$11)</f>
        <v>-</v>
      </c>
      <c r="AC37" s="117" t="str">
        <f>IF(AC27="-","-",SUM(AC27:AC30,AC32:AC36)*'3l HAP'!$E$11)</f>
        <v>-</v>
      </c>
      <c r="AD37" s="25"/>
    </row>
    <row r="38" spans="1:30" s="26" customFormat="1" ht="11.25" customHeight="1">
      <c r="A38" s="207"/>
      <c r="B38" s="120" t="s">
        <v>249</v>
      </c>
      <c r="C38" s="120" t="str">
        <f>B38&amp;"_"&amp;D38</f>
        <v>Total_East Midlands</v>
      </c>
      <c r="D38" s="118" t="s">
        <v>128</v>
      </c>
      <c r="E38" s="119"/>
      <c r="F38" s="27"/>
      <c r="G38" s="117">
        <f t="shared" ref="G38:N38" si="3">IF(G27="-","-",SUM(G27:G37))</f>
        <v>596.44644716642836</v>
      </c>
      <c r="H38" s="117">
        <f t="shared" si="3"/>
        <v>568.4292881575177</v>
      </c>
      <c r="I38" s="117">
        <f t="shared" si="3"/>
        <v>588.0763032812705</v>
      </c>
      <c r="J38" s="117">
        <f t="shared" si="3"/>
        <v>575.81020011136195</v>
      </c>
      <c r="K38" s="117">
        <f t="shared" si="3"/>
        <v>630.67788894789032</v>
      </c>
      <c r="L38" s="117">
        <f t="shared" si="3"/>
        <v>622.33477157556842</v>
      </c>
      <c r="M38" s="117">
        <f t="shared" si="3"/>
        <v>688.48262482044311</v>
      </c>
      <c r="N38" s="117">
        <f t="shared" si="3"/>
        <v>724.73065342621021</v>
      </c>
      <c r="O38" s="27"/>
      <c r="P38" s="117">
        <f t="shared" ref="P38:W38" si="4">IF(P27="-","-",SUM(P27:P37))</f>
        <v>724.73065342621021</v>
      </c>
      <c r="Q38" s="117">
        <f t="shared" si="4"/>
        <v>806.05474121316524</v>
      </c>
      <c r="R38" s="117">
        <f t="shared" si="4"/>
        <v>775.51225472174247</v>
      </c>
      <c r="S38" s="117">
        <f t="shared" si="4"/>
        <v>774.0461459126476</v>
      </c>
      <c r="T38" s="117">
        <f t="shared" si="4"/>
        <v>744.51021265202496</v>
      </c>
      <c r="U38" s="117">
        <f t="shared" si="4"/>
        <v>822.05010488926723</v>
      </c>
      <c r="V38" s="117">
        <f t="shared" si="4"/>
        <v>901.81861589508537</v>
      </c>
      <c r="W38" s="117">
        <f t="shared" si="4"/>
        <v>1275.0225180253244</v>
      </c>
      <c r="X38" s="27"/>
      <c r="Y38" s="117">
        <f t="shared" ref="Y38:AC38" si="5">IF(Y27="-","-",SUM(Y27:Y37))</f>
        <v>2209.5862644856593</v>
      </c>
      <c r="Z38" s="117">
        <f t="shared" si="5"/>
        <v>2961.1390562840284</v>
      </c>
      <c r="AA38" s="117">
        <f t="shared" si="5"/>
        <v>2264.1570438328858</v>
      </c>
      <c r="AB38" s="117" t="str">
        <f t="shared" si="5"/>
        <v>-</v>
      </c>
      <c r="AC38" s="117" t="str">
        <f t="shared" si="5"/>
        <v>-</v>
      </c>
      <c r="AD38" s="25"/>
    </row>
    <row r="39" spans="1:30" s="26" customFormat="1" ht="11.25" customHeight="1">
      <c r="A39" s="207"/>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f>IF('3a DF'!AB135="-","-",'3a DF'!AB135)</f>
        <v>1520.9362884762618</v>
      </c>
      <c r="AB39" s="35" t="str">
        <f>IF('3a DF'!AC135="-","-",'3a DF'!AC135)</f>
        <v>-</v>
      </c>
      <c r="AC39" s="35" t="str">
        <f>IF('3a DF'!AD135="-","-",'3a DF'!AD135)</f>
        <v>-</v>
      </c>
      <c r="AD39" s="25"/>
    </row>
    <row r="40" spans="1:30" s="26" customFormat="1" ht="11.25" customHeight="1">
      <c r="A40" s="207"/>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f>IF('3b CM'!AA30="-","-",'3b CM'!AA30)</f>
        <v>18.973052434865732</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AA'!J113="-","-",'3c AA'!J113)</f>
        <v>-</v>
      </c>
      <c r="H41" s="35" t="str">
        <f>IF('3c AA'!K113="-","-",'3c AA'!K113)</f>
        <v>-</v>
      </c>
      <c r="I41" s="35" t="str">
        <f>IF('3c AA'!L113="-","-",'3c AA'!L113)</f>
        <v>-</v>
      </c>
      <c r="J41" s="35" t="str">
        <f>IF('3c AA'!M113="-","-",'3c AA'!M113)</f>
        <v>-</v>
      </c>
      <c r="K41" s="35" t="str">
        <f>IF('3c AA'!N113="-","-",'3c AA'!N113)</f>
        <v>-</v>
      </c>
      <c r="L41" s="35" t="str">
        <f>IF('3c AA'!O113="-","-",'3c AA'!O113)</f>
        <v>-</v>
      </c>
      <c r="M41" s="35" t="str">
        <f>IF('3c AA'!P113="-","-",'3c AA'!P113)</f>
        <v>-</v>
      </c>
      <c r="N41" s="35" t="str">
        <f>IF('3c AA'!Q113="-","-",'3c AA'!Q113)</f>
        <v>-</v>
      </c>
      <c r="O41" s="27"/>
      <c r="P41" s="35" t="str">
        <f>IF('3c AA'!S113="-","-",'3c AA'!S113)</f>
        <v>-</v>
      </c>
      <c r="Q41" s="35" t="str">
        <f>IF('3c AA'!T113="-","-",'3c AA'!T113)</f>
        <v>-</v>
      </c>
      <c r="R41" s="35" t="str">
        <f>IF('3c AA'!U113="-","-",'3c AA'!U113)</f>
        <v>-</v>
      </c>
      <c r="S41" s="35" t="str">
        <f>IF('3c AA'!V113="-","-",'3c AA'!V113)</f>
        <v>-</v>
      </c>
      <c r="T41" s="35">
        <f>IF('3c AA'!W113="-","-",'3c AA'!W113)</f>
        <v>6.6425540505401202</v>
      </c>
      <c r="U41" s="35">
        <f>IF('3c AA'!X113="-","-",'3c AA'!X113)</f>
        <v>9.9756950960531068</v>
      </c>
      <c r="V41" s="35">
        <f>IF('3c AA'!Y113="-","-",'3c AA'!Y113)</f>
        <v>4.43</v>
      </c>
      <c r="W41" s="35" t="str">
        <f>IF('3c AA'!Z113="-","-",'3c AA'!Z113)</f>
        <v>-</v>
      </c>
      <c r="X41" s="27"/>
      <c r="Y41" s="35">
        <f>IF('3c AA'!AB113="-","-",'3c AA'!AB113)</f>
        <v>21.024150948431132</v>
      </c>
      <c r="Z41" s="35">
        <f>IF('3c AA'!AC113="-","-",'3c AA'!AC113)</f>
        <v>21.024150948431132</v>
      </c>
      <c r="AA41" s="35">
        <f>IF('3c AA'!AD113="-","-",'3c AA'!AD113)</f>
        <v>27.035368162022884</v>
      </c>
      <c r="AB41" s="35" t="str">
        <f>IF('3c AA'!AE113="-","-",'3c AA'!AE113)</f>
        <v>-</v>
      </c>
      <c r="AC41" s="35" t="str">
        <f>IF('3c AA'!AF113="-","-",'3c AA'!AF113)</f>
        <v>-</v>
      </c>
      <c r="AD41" s="25"/>
    </row>
    <row r="42" spans="1:30" s="26" customFormat="1" ht="11.25" customHeight="1">
      <c r="A42" s="207"/>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f>IF('3d PC'!AA31="-","-",'3d PC'!AA31)</f>
        <v>185.63710581968712</v>
      </c>
      <c r="AB42" s="35" t="str">
        <f>IF('3d PC'!AB31="-","-",'3d PC'!AB31)</f>
        <v>-</v>
      </c>
      <c r="AC42" s="35" t="str">
        <f>IF('3d PC'!AC31="-","-",'3d PC'!AC31)</f>
        <v>-</v>
      </c>
      <c r="AD42" s="25"/>
    </row>
    <row r="43" spans="1:30" s="26" customFormat="1" ht="11.25" customHeight="1">
      <c r="A43" s="207"/>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f>IF('3e NC-Elec'!AB59="-","-",'3e NC-Elec'!AB59)</f>
        <v>224.20151045689775</v>
      </c>
      <c r="AB43" s="35" t="str">
        <f>IF('3e NC-Elec'!AC59="-","-",'3e NC-Elec'!AC59)</f>
        <v>-</v>
      </c>
      <c r="AC43" s="35" t="str">
        <f>IF('3e NC-Elec'!AD59="-","-",'3e NC-Elec'!AD59)</f>
        <v>-</v>
      </c>
      <c r="AD43" s="25"/>
    </row>
    <row r="44" spans="1:30" s="26" customFormat="1" ht="12.6" customHeight="1">
      <c r="A44" s="207"/>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f>IF('3g CPIH'!W$17="-","-",'3h OC '!$E$10*('3g CPIH'!W$17/'3g CPIH'!$G$17))</f>
        <v>95.953808219178072</v>
      </c>
      <c r="AB44" s="35" t="str">
        <f>IF('3g CPIH'!X$17="-","-",'3h OC '!$E$10*('3g CPIH'!X$17/'3g CPIH'!$G$17))</f>
        <v>-</v>
      </c>
      <c r="AC44" s="35" t="str">
        <f>IF('3g CPIH'!Y$17="-","-",'3h OC '!$E$10*('3g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f>IF('3i SMNCC'!W$50="-","-",'3i SMNCC'!W$50)</f>
        <v>17.321266150037467</v>
      </c>
      <c r="AB45" s="35" t="str">
        <f>IF('3i SMNCC'!X$50="-","-",'3i SMNCC'!X$50)</f>
        <v>-</v>
      </c>
      <c r="AC45" s="35" t="str">
        <f>IF('3i SMNCC'!Y$50="-","-",'3i SMNCC'!Y$50)</f>
        <v>-</v>
      </c>
      <c r="AD45" s="25"/>
    </row>
    <row r="46" spans="1:30" s="26" customFormat="1" ht="11.4">
      <c r="A46" s="207"/>
      <c r="B46" s="123" t="s">
        <v>244</v>
      </c>
      <c r="C46" s="123" t="s">
        <v>183</v>
      </c>
      <c r="D46" s="116" t="s">
        <v>125</v>
      </c>
      <c r="E46" s="75"/>
      <c r="F46" s="27"/>
      <c r="G46" s="35">
        <f>IF('3g CPIH'!C$17="-","-",'3j PAAC PAP'!$G$14*('3g CPIH'!C$17/'3g CPIH'!$G$17))</f>
        <v>13.436452250489236</v>
      </c>
      <c r="H46" s="35">
        <f>IF('3g CPIH'!D$17="-","-",'3j PAAC PAP'!$G$14*('3g CPIH'!D$17/'3g CPIH'!$G$17))</f>
        <v>13.463352054794518</v>
      </c>
      <c r="I46" s="35">
        <f>IF('3g CPIH'!E$17="-","-",'3j PAAC PAP'!$G$14*('3g CPIH'!E$17/'3g CPIH'!$G$17))</f>
        <v>13.503701761252445</v>
      </c>
      <c r="J46" s="35">
        <f>IF('3g CPIH'!F$17="-","-",'3j PAAC PAP'!$G$14*('3g CPIH'!F$17/'3g CPIH'!$G$17))</f>
        <v>13.584401174168297</v>
      </c>
      <c r="K46" s="35">
        <f>IF('3g CPIH'!G$17="-","-",'3j PAAC PAP'!$G$14*('3g CPIH'!G$17/'3g CPIH'!$G$17))</f>
        <v>13.745799999999999</v>
      </c>
      <c r="L46" s="35">
        <f>IF('3g CPIH'!H$17="-","-",'3j PAAC PAP'!$G$14*('3g CPIH'!H$17/'3g CPIH'!$G$17))</f>
        <v>13.920648727984345</v>
      </c>
      <c r="M46" s="35">
        <f>IF('3g CPIH'!I$17="-","-",'3j PAAC PAP'!$G$14*('3g CPIH'!I$17/'3g CPIH'!$G$17))</f>
        <v>14.122397260273971</v>
      </c>
      <c r="N46" s="35">
        <f>IF('3g CPIH'!J$17="-","-",'3j PAAC PAP'!$G$14*('3g CPIH'!J$17/'3g CPIH'!$G$17))</f>
        <v>14.24344637964775</v>
      </c>
      <c r="O46" s="27"/>
      <c r="P46" s="35">
        <f>IF('3g CPIH'!L$17="-","-",'3j PAAC PAP'!$G$14*('3g CPIH'!L$17/'3g CPIH'!$G$17))</f>
        <v>14.24344637964775</v>
      </c>
      <c r="Q46" s="35">
        <f>IF('3g CPIH'!M$17="-","-",'3j PAAC PAP'!$G$14*('3g CPIH'!M$17/'3g CPIH'!$G$17))</f>
        <v>14.40484520547945</v>
      </c>
      <c r="R46" s="35">
        <f>IF('3g CPIH'!N$17="-","-",'3j PAAC PAP'!$G$14*('3g CPIH'!N$17/'3g CPIH'!$G$17))</f>
        <v>14.512444422700586</v>
      </c>
      <c r="S46" s="35">
        <f>IF('3g CPIH'!O$17="-","-",'3j PAAC PAP'!$G$14*('3g CPIH'!O$17/'3g CPIH'!$G$17))</f>
        <v>14.593143835616438</v>
      </c>
      <c r="T46" s="35">
        <f>IF('3g CPIH'!P$17="-","-",'3j PAAC PAP'!$G$14*('3g CPIH'!P$17/'3g CPIH'!$G$17))</f>
        <v>14.633493542074362</v>
      </c>
      <c r="U46" s="35">
        <f>IF('3g CPIH'!Q$17="-","-",'3j PAAC PAP'!$G$14*('3g CPIH'!Q$17/'3g CPIH'!$G$17))</f>
        <v>14.714192954990214</v>
      </c>
      <c r="V46" s="35">
        <f>IF('3g CPIH'!R$17="-","-",'3j PAAC PAP'!$G$14*('3g CPIH'!R$17/'3g CPIH'!$G$17))</f>
        <v>14.983190998043053</v>
      </c>
      <c r="W46" s="35">
        <f>IF('3g CPIH'!S$17="-","-",'3j PAAC PAP'!$G$14*('3g CPIH'!S$17/'3g CPIH'!$G$17))</f>
        <v>15.427037769080234</v>
      </c>
      <c r="X46" s="27"/>
      <c r="Y46" s="35">
        <f>IF('3g CPIH'!U$17="-","-",'3j PAAC PAP'!$G$14*('3g CPIH'!U$17/'3g CPIH'!$G$17))</f>
        <v>16.207132093933463</v>
      </c>
      <c r="Z46" s="35">
        <f>IF('3g CPIH'!V$17="-","-",'3j PAAC PAP'!$G$14*('3g CPIH'!V$17/'3g CPIH'!$G$17))</f>
        <v>16.207132093933463</v>
      </c>
      <c r="AA46" s="35">
        <f>IF('3g CPIH'!W$17="-","-",'3j PAAC PAP'!$G$14*('3g CPIH'!W$17/'3g CPIH'!$G$17))</f>
        <v>16.852727397260274</v>
      </c>
      <c r="AB46" s="35" t="str">
        <f>IF('3g CPIH'!X$17="-","-",'3j PAAC PAP'!$G$14*('3g CPIH'!X$17/'3g CPIH'!$G$17))</f>
        <v>-</v>
      </c>
      <c r="AC46" s="35" t="str">
        <f>IF('3g CPIH'!Y$17="-","-",'3j PAAC PAP'!$G$14*('3g CPIH'!Y$17/'3g CPIH'!$G$17))</f>
        <v>-</v>
      </c>
      <c r="AD46" s="25"/>
    </row>
    <row r="47" spans="1:30" s="26" customFormat="1" ht="11.4">
      <c r="A47" s="207"/>
      <c r="B47" s="123" t="s">
        <v>244</v>
      </c>
      <c r="C47" s="123" t="s">
        <v>184</v>
      </c>
      <c r="D47" s="116" t="s">
        <v>125</v>
      </c>
      <c r="E47" s="75"/>
      <c r="F47" s="27"/>
      <c r="G47" s="35">
        <f>IF(G39="-","-",SUM(G39:G45)*'3j PAAC PAP'!$G$32)</f>
        <v>30.999183345141674</v>
      </c>
      <c r="H47" s="35">
        <f>IF(H39="-","-",SUM(H39:H45)*'3j PAAC PAP'!$G$32)</f>
        <v>29.503598575153756</v>
      </c>
      <c r="I47" s="35">
        <f>IF(I39="-","-",SUM(I39:I45)*'3j PAAC PAP'!$G$32)</f>
        <v>30.353404049378018</v>
      </c>
      <c r="J47" s="35">
        <f>IF(J39="-","-",SUM(J39:J45)*'3j PAAC PAP'!$G$32)</f>
        <v>29.693162023635537</v>
      </c>
      <c r="K47" s="35">
        <f>IF(K39="-","-",SUM(K39:K45)*'3j PAAC PAP'!$G$32)</f>
        <v>32.049143087971601</v>
      </c>
      <c r="L47" s="35">
        <f>IF(L39="-","-",SUM(L39:L45)*'3j PAAC PAP'!$G$32)</f>
        <v>31.594604845736338</v>
      </c>
      <c r="M47" s="35">
        <f>IF(M39="-","-",SUM(M39:M45)*'3j PAAC PAP'!$G$32)</f>
        <v>35.254566841990034</v>
      </c>
      <c r="N47" s="35">
        <f>IF(N39="-","-",SUM(N39:N45)*'3j PAAC PAP'!$G$32)</f>
        <v>37.191920218002657</v>
      </c>
      <c r="O47" s="27"/>
      <c r="P47" s="35">
        <f>IF(P39="-","-",SUM(P39:P45)*'3j PAAC PAP'!$G$32)</f>
        <v>37.191920218002657</v>
      </c>
      <c r="Q47" s="35">
        <f>IF(Q39="-","-",SUM(Q39:Q45)*'3j PAAC PAP'!$G$32)</f>
        <v>41.932703445076108</v>
      </c>
      <c r="R47" s="35">
        <f>IF(R39="-","-",SUM(R39:R45)*'3j PAAC PAP'!$G$32)</f>
        <v>40.272892536074224</v>
      </c>
      <c r="S47" s="35">
        <f>IF(S39="-","-",SUM(S39:S45)*'3j PAAC PAP'!$G$32)</f>
        <v>40.616748813485408</v>
      </c>
      <c r="T47" s="35">
        <f>IF(T39="-","-",SUM(T39:T45)*'3j PAAC PAP'!$G$32)</f>
        <v>39.019769816593509</v>
      </c>
      <c r="U47" s="35">
        <f>IF(U39="-","-",SUM(U39:U45)*'3j PAAC PAP'!$G$32)</f>
        <v>43.011893755573425</v>
      </c>
      <c r="V47" s="35">
        <f>IF(V39="-","-",SUM(V39:V45)*'3j PAAC PAP'!$G$32)</f>
        <v>47.314995485973427</v>
      </c>
      <c r="W47" s="35">
        <f>IF(W39="-","-",SUM(W39:W45)*'3j PAAC PAP'!$G$32)</f>
        <v>67.975825900952017</v>
      </c>
      <c r="X47" s="27"/>
      <c r="Y47" s="35">
        <f>IF(Y39="-","-",SUM(Y39:Y45)*'3j PAAC PAP'!$G$32)</f>
        <v>119.0177027973869</v>
      </c>
      <c r="Z47" s="35">
        <f>IF(Z39="-","-",SUM(Z39:Z45)*'3j PAAC PAP'!$G$32)</f>
        <v>159.95554711441497</v>
      </c>
      <c r="AA47" s="35">
        <f>IF(AA39="-","-",SUM(AA39:AA45)*'3j PAAC PAP'!$G$32)</f>
        <v>121.0227415773261</v>
      </c>
      <c r="AB47" s="35" t="str">
        <f>IF(AB39="-","-",SUM(AB39:AB45)*'3j PAAC PAP'!$G$32)</f>
        <v>-</v>
      </c>
      <c r="AC47" s="35" t="str">
        <f>IF(AC39="-","-",SUM(AC39:AC45)*'3j PAAC PAP'!$G$32)</f>
        <v>-</v>
      </c>
      <c r="AD47" s="25"/>
    </row>
    <row r="48" spans="1:30" s="26" customFormat="1" ht="11.25" customHeight="1">
      <c r="A48" s="207"/>
      <c r="B48" s="123" t="s">
        <v>185</v>
      </c>
      <c r="C48" s="123" t="s">
        <v>246</v>
      </c>
      <c r="D48" s="121" t="s">
        <v>125</v>
      </c>
      <c r="E48" s="75"/>
      <c r="F48" s="27"/>
      <c r="G48" s="35">
        <f>IF(G39="-","-",SUM(G39:G47)*'3k EBIT'!$E$10)</f>
        <v>11.229380824118913</v>
      </c>
      <c r="H48" s="35">
        <f>IF(H39="-","-",SUM(H39:H47)*'3k EBIT'!$E$10)</f>
        <v>10.700685164024001</v>
      </c>
      <c r="I48" s="35">
        <f>IF(I39="-","-",SUM(I39:I47)*'3k EBIT'!$E$10)</f>
        <v>11.002172588305777</v>
      </c>
      <c r="J48" s="35">
        <f>IF(J39="-","-",SUM(J39:J47)*'3k EBIT'!$E$10)</f>
        <v>10.770107174661879</v>
      </c>
      <c r="K48" s="35">
        <f>IF(K39="-","-",SUM(K39:K47)*'3k EBIT'!$E$10)</f>
        <v>11.606903323710046</v>
      </c>
      <c r="L48" s="35">
        <f>IF(L39="-","-",SUM(L39:L47)*'3k EBIT'!$E$10)</f>
        <v>11.449450225845233</v>
      </c>
      <c r="M48" s="35">
        <f>IF(M39="-","-",SUM(M39:M47)*'3k EBIT'!$E$10)</f>
        <v>12.748444994926883</v>
      </c>
      <c r="N48" s="35">
        <f>IF(N39="-","-",SUM(N39:N47)*'3k EBIT'!$E$10)</f>
        <v>13.43632712800914</v>
      </c>
      <c r="O48" s="27"/>
      <c r="P48" s="35">
        <f>IF(P39="-","-",SUM(P39:P47)*'3k EBIT'!$E$10)</f>
        <v>13.43632712800914</v>
      </c>
      <c r="Q48" s="35">
        <f>IF(Q39="-","-",SUM(Q39:Q47)*'3k EBIT'!$E$10)</f>
        <v>15.116991876103315</v>
      </c>
      <c r="R48" s="35">
        <f>IF(R39="-","-",SUM(R39:R47)*'3k EBIT'!$E$10)</f>
        <v>14.531747345404579</v>
      </c>
      <c r="S48" s="35">
        <f>IF(S39="-","-",SUM(S39:S47)*'3k EBIT'!$E$10)</f>
        <v>14.654984791522494</v>
      </c>
      <c r="T48" s="35">
        <f>IF(T39="-","-",SUM(T39:T47)*'3k EBIT'!$E$10)</f>
        <v>14.09067101180071</v>
      </c>
      <c r="U48" s="35">
        <f>IF(U39="-","-",SUM(U39:U47)*'3k EBIT'!$E$10)</f>
        <v>15.504857689941733</v>
      </c>
      <c r="V48" s="35">
        <f>IF(V39="-","-",SUM(V39:V47)*'3k EBIT'!$E$10)</f>
        <v>17.032731655974636</v>
      </c>
      <c r="W48" s="35">
        <f>IF(W39="-","-",SUM(W39:W47)*'3k EBIT'!$E$10)</f>
        <v>24.35221796864613</v>
      </c>
      <c r="X48" s="27"/>
      <c r="Y48" s="35">
        <f>IF(Y39="-","-",SUM(Y39:Y47)*'3k EBIT'!$E$10)</f>
        <v>42.428630964771628</v>
      </c>
      <c r="Z48" s="35">
        <f>IF(Z39="-","-",SUM(Z39:Z47)*'3k EBIT'!$E$10)</f>
        <v>56.914596245900206</v>
      </c>
      <c r="AA48" s="35">
        <f>IF(AA39="-","-",SUM(AA39:AA47)*'3k EBIT'!$E$10)</f>
        <v>43.150623168856427</v>
      </c>
      <c r="AB48" s="35" t="str">
        <f>IF(AB39="-","-",SUM(AB39:AB47)*'3k EBIT'!$E$10)</f>
        <v>-</v>
      </c>
      <c r="AC48" s="35" t="str">
        <f>IF(AC39="-","-",SUM(AC39:AC47)*'3k EBIT'!$E$10)</f>
        <v>-</v>
      </c>
      <c r="AD48" s="25"/>
    </row>
    <row r="49" spans="1:30" s="26" customFormat="1" ht="11.25" customHeight="1">
      <c r="A49" s="207"/>
      <c r="B49" s="123" t="s">
        <v>247</v>
      </c>
      <c r="C49" s="158" t="s">
        <v>248</v>
      </c>
      <c r="D49" s="121" t="s">
        <v>125</v>
      </c>
      <c r="E49" s="116"/>
      <c r="F49" s="27"/>
      <c r="G49" s="35">
        <f>IF(G39="-","-",SUM(G39:G42,G44:G48)*'3l HAP'!$E$11)</f>
        <v>7.0346269059723241</v>
      </c>
      <c r="H49" s="35">
        <f>IF(H39="-","-",SUM(H39:H42,H44:H48)*'3l HAP'!$E$11)</f>
        <v>6.6125058332740148</v>
      </c>
      <c r="I49" s="35">
        <f>IF(I39="-","-",SUM(I39:I42,I44:I48)*'3l HAP'!$E$11)</f>
        <v>6.6607994677390421</v>
      </c>
      <c r="J49" s="35">
        <f>IF(J39="-","-",SUM(J39:J42,J44:J48)*'3l HAP'!$E$11)</f>
        <v>6.4930458649300586</v>
      </c>
      <c r="K49" s="35">
        <f>IF(K39="-","-",SUM(K39:K42,K44:K48)*'3l HAP'!$E$11)</f>
        <v>7.3349541630444977</v>
      </c>
      <c r="L49" s="35">
        <f>IF(L39="-","-",SUM(L39:L42,L44:L48)*'3l HAP'!$E$11)</f>
        <v>7.1959782318053866</v>
      </c>
      <c r="M49" s="35">
        <f>IF(M39="-","-",SUM(M39:M42,M44:M48)*'3l HAP'!$E$11)</f>
        <v>8.1195450183896085</v>
      </c>
      <c r="N49" s="35">
        <f>IF(N39="-","-",SUM(N39:N42,N44:N48)*'3l HAP'!$E$11)</f>
        <v>8.6575321967775238</v>
      </c>
      <c r="O49" s="27"/>
      <c r="P49" s="35">
        <f>IF(P39="-","-",SUM(P39:P42,P44:P48)*'3l HAP'!$E$11)</f>
        <v>8.6575321967775238</v>
      </c>
      <c r="Q49" s="35">
        <f>IF(Q39="-","-",SUM(Q39:Q42,Q44:Q48)*'3l HAP'!$E$11)</f>
        <v>9.7672809623823227</v>
      </c>
      <c r="R49" s="35">
        <f>IF(R39="-","-",SUM(R39:R42,R44:R48)*'3l HAP'!$E$11)</f>
        <v>9.302665918683541</v>
      </c>
      <c r="S49" s="35">
        <f>IF(S39="-","-",SUM(S39:S42,S44:S48)*'3l HAP'!$E$11)</f>
        <v>9.3086695188418584</v>
      </c>
      <c r="T49" s="35">
        <f>IF(T39="-","-",SUM(T39:T42,T44:T48)*'3l HAP'!$E$11)</f>
        <v>8.8262080686643323</v>
      </c>
      <c r="U49" s="35">
        <f>IF(U39="-","-",SUM(U39:U42,U44:U48)*'3l HAP'!$E$11)</f>
        <v>9.7420728335122728</v>
      </c>
      <c r="V49" s="35">
        <f>IF(V39="-","-",SUM(V39:V42,V44:V48)*'3l HAP'!$E$11)</f>
        <v>10.936885915560802</v>
      </c>
      <c r="W49" s="35">
        <f>IF(W39="-","-",SUM(W39:W42,W44:W48)*'3l HAP'!$E$11)</f>
        <v>15.894912304938456</v>
      </c>
      <c r="X49" s="27"/>
      <c r="Y49" s="35">
        <f>IF(Y39="-","-",SUM(Y39:Y42,Y44:Y48)*'3l HAP'!$E$11)</f>
        <v>29.625044018730094</v>
      </c>
      <c r="Z49" s="35">
        <f>IF(Z39="-","-",SUM(Z39:Z42,Z44:Z48)*'3l HAP'!$E$11)</f>
        <v>40.787619285946597</v>
      </c>
      <c r="AA49" s="35">
        <f>IF(AA39="-","-",SUM(AA39:AA42,AA44:AA48)*'3l HAP'!$E$11)</f>
        <v>29.96841373075786</v>
      </c>
      <c r="AB49" s="35" t="str">
        <f>IF(AB39="-","-",SUM(AB39:AB42,AB44:AB48)*'3l HAP'!$E$11)</f>
        <v>-</v>
      </c>
      <c r="AC49" s="35" t="str">
        <f>IF(AC39="-","-",SUM(AC39:AC42,AC44:AC48)*'3l HAP'!$E$11)</f>
        <v>-</v>
      </c>
      <c r="AD49" s="25"/>
    </row>
    <row r="50" spans="1:30" s="26" customFormat="1" ht="11.25" customHeight="1">
      <c r="A50" s="207"/>
      <c r="B50" s="123" t="s">
        <v>249</v>
      </c>
      <c r="C50" s="123" t="str">
        <f>B50&amp;"_"&amp;D50</f>
        <v>Total_London</v>
      </c>
      <c r="D50" s="121" t="s">
        <v>125</v>
      </c>
      <c r="E50" s="75"/>
      <c r="F50" s="27"/>
      <c r="G50" s="35">
        <f t="shared" ref="G50:N50" si="6">IF(G39="-","-",SUM(G39:G49))</f>
        <v>598.05442615837057</v>
      </c>
      <c r="H50" s="35">
        <f t="shared" si="6"/>
        <v>569.80622920588951</v>
      </c>
      <c r="I50" s="35">
        <f t="shared" si="6"/>
        <v>585.72227545886278</v>
      </c>
      <c r="J50" s="35">
        <f t="shared" si="6"/>
        <v>573.34055776191121</v>
      </c>
      <c r="K50" s="35">
        <f t="shared" si="6"/>
        <v>618.22435044989197</v>
      </c>
      <c r="L50" s="35">
        <f t="shared" si="6"/>
        <v>609.79837279084109</v>
      </c>
      <c r="M50" s="35">
        <f t="shared" si="6"/>
        <v>679.09005707893425</v>
      </c>
      <c r="N50" s="35">
        <f t="shared" si="6"/>
        <v>715.83235209684051</v>
      </c>
      <c r="O50" s="27"/>
      <c r="P50" s="35">
        <f t="shared" ref="P50:W50" si="7">IF(P39="-","-",SUM(P39:P49))</f>
        <v>715.83235209684051</v>
      </c>
      <c r="Q50" s="35">
        <f t="shared" si="7"/>
        <v>805.39810369883844</v>
      </c>
      <c r="R50" s="35">
        <f t="shared" si="7"/>
        <v>774.13115765713735</v>
      </c>
      <c r="S50" s="35">
        <f t="shared" si="7"/>
        <v>780.62333995278971</v>
      </c>
      <c r="T50" s="35">
        <f t="shared" si="7"/>
        <v>750.44016552205483</v>
      </c>
      <c r="U50" s="35">
        <f t="shared" si="7"/>
        <v>825.78687733994173</v>
      </c>
      <c r="V50" s="35">
        <f t="shared" si="7"/>
        <v>907.39607647150638</v>
      </c>
      <c r="W50" s="35">
        <f t="shared" si="7"/>
        <v>1297.5900654577094</v>
      </c>
      <c r="X50" s="27"/>
      <c r="Y50" s="35">
        <f t="shared" ref="Y50:AC50" si="8">IF(Y39="-","-",SUM(Y39:Y49))</f>
        <v>2262.7099618882735</v>
      </c>
      <c r="Z50" s="35">
        <f t="shared" si="8"/>
        <v>3036.2914475589123</v>
      </c>
      <c r="AA50" s="35">
        <f t="shared" si="8"/>
        <v>2301.0529055931511</v>
      </c>
      <c r="AB50" s="35" t="str">
        <f t="shared" si="8"/>
        <v>-</v>
      </c>
      <c r="AC50" s="35" t="str">
        <f t="shared" si="8"/>
        <v>-</v>
      </c>
      <c r="AD50" s="25"/>
    </row>
    <row r="51" spans="1:30" s="26" customFormat="1" ht="11.25" customHeight="1">
      <c r="A51" s="207"/>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f>IF('3a DF'!AB136="-","-",'3a DF'!AB136)</f>
        <v>1529.3461555509068</v>
      </c>
      <c r="AB51" s="117" t="str">
        <f>IF('3a DF'!AC136="-","-",'3a DF'!AC136)</f>
        <v>-</v>
      </c>
      <c r="AC51" s="117" t="str">
        <f>IF('3a DF'!AD136="-","-",'3a DF'!AD136)</f>
        <v>-</v>
      </c>
      <c r="AD51" s="25"/>
    </row>
    <row r="52" spans="1:30" s="26" customFormat="1" ht="11.25" customHeight="1">
      <c r="A52" s="207"/>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f>IF('3b CM'!AA31="-","-",'3b CM'!AA31)</f>
        <v>19.348920743832995</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AA'!J114="-","-",'3c AA'!J114)</f>
        <v>-</v>
      </c>
      <c r="H53" s="117" t="str">
        <f>IF('3c AA'!K114="-","-",'3c AA'!K114)</f>
        <v>-</v>
      </c>
      <c r="I53" s="117" t="str">
        <f>IF('3c AA'!L114="-","-",'3c AA'!L114)</f>
        <v>-</v>
      </c>
      <c r="J53" s="117" t="str">
        <f>IF('3c AA'!M114="-","-",'3c AA'!M114)</f>
        <v>-</v>
      </c>
      <c r="K53" s="117" t="str">
        <f>IF('3c AA'!N114="-","-",'3c AA'!N114)</f>
        <v>-</v>
      </c>
      <c r="L53" s="117" t="str">
        <f>IF('3c AA'!O114="-","-",'3c AA'!O114)</f>
        <v>-</v>
      </c>
      <c r="M53" s="117" t="str">
        <f>IF('3c AA'!P114="-","-",'3c AA'!P114)</f>
        <v>-</v>
      </c>
      <c r="N53" s="117" t="str">
        <f>IF('3c AA'!Q114="-","-",'3c AA'!Q114)</f>
        <v>-</v>
      </c>
      <c r="O53" s="27"/>
      <c r="P53" s="117" t="str">
        <f>IF('3c AA'!S114="-","-",'3c AA'!S114)</f>
        <v>-</v>
      </c>
      <c r="Q53" s="117" t="str">
        <f>IF('3c AA'!T114="-","-",'3c AA'!T114)</f>
        <v>-</v>
      </c>
      <c r="R53" s="117" t="str">
        <f>IF('3c AA'!U114="-","-",'3c AA'!U114)</f>
        <v>-</v>
      </c>
      <c r="S53" s="117" t="str">
        <f>IF('3c AA'!V114="-","-",'3c AA'!V114)</f>
        <v>-</v>
      </c>
      <c r="T53" s="117">
        <f>IF('3c AA'!W114="-","-",'3c AA'!W114)</f>
        <v>6.6841469186482252</v>
      </c>
      <c r="U53" s="117">
        <f>IF('3c AA'!X114="-","-",'3c AA'!X114)</f>
        <v>9.9756950960531068</v>
      </c>
      <c r="V53" s="117">
        <f>IF('3c AA'!Y114="-","-",'3c AA'!Y114)</f>
        <v>4.43</v>
      </c>
      <c r="W53" s="117" t="str">
        <f>IF('3c AA'!Z114="-","-",'3c AA'!Z114)</f>
        <v>-</v>
      </c>
      <c r="X53" s="27"/>
      <c r="Y53" s="117">
        <f>IF('3c AA'!AB114="-","-",'3c AA'!AB114)</f>
        <v>21.237987179006147</v>
      </c>
      <c r="Z53" s="117">
        <f>IF('3c AA'!AC114="-","-",'3c AA'!AC114)</f>
        <v>21.237987179006147</v>
      </c>
      <c r="AA53" s="117">
        <f>IF('3c AA'!AD114="-","-",'3c AA'!AD114)</f>
        <v>27.2492043925979</v>
      </c>
      <c r="AB53" s="117" t="str">
        <f>IF('3c AA'!AE114="-","-",'3c AA'!AE114)</f>
        <v>-</v>
      </c>
      <c r="AC53" s="117" t="str">
        <f>IF('3c AA'!AF114="-","-",'3c AA'!AF114)</f>
        <v>-</v>
      </c>
      <c r="AD53" s="25"/>
    </row>
    <row r="54" spans="1:30" s="26" customFormat="1" ht="11.25" customHeight="1">
      <c r="A54" s="207"/>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f>IF('3d PC'!AA32="-","-",'3d PC'!AA32)</f>
        <v>185.6892977908378</v>
      </c>
      <c r="AB54" s="117" t="str">
        <f>IF('3d PC'!AB32="-","-",'3d PC'!AB32)</f>
        <v>-</v>
      </c>
      <c r="AC54" s="117" t="str">
        <f>IF('3d PC'!AC32="-","-",'3d PC'!AC32)</f>
        <v>-</v>
      </c>
      <c r="AD54" s="25"/>
    </row>
    <row r="55" spans="1:30" s="26" customFormat="1" ht="11.25" customHeight="1">
      <c r="A55" s="207"/>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f>IF('3e NC-Elec'!AB60="-","-",'3e NC-Elec'!AB60)</f>
        <v>298.95191429747001</v>
      </c>
      <c r="AB55" s="117" t="str">
        <f>IF('3e NC-Elec'!AC60="-","-",'3e NC-Elec'!AC60)</f>
        <v>-</v>
      </c>
      <c r="AC55" s="117" t="str">
        <f>IF('3e NC-Elec'!AD60="-","-",'3e NC-Elec'!AD60)</f>
        <v>-</v>
      </c>
      <c r="AD55" s="25"/>
    </row>
    <row r="56" spans="1:30" s="26" customFormat="1" ht="11.4">
      <c r="A56" s="207"/>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f>IF('3g CPIH'!W$17="-","-",'3h OC '!$E$10*('3g CPIH'!W$17/'3g CPIH'!$G$17))</f>
        <v>95.953808219178072</v>
      </c>
      <c r="AB56" s="117" t="str">
        <f>IF('3g CPIH'!X$17="-","-",'3h OC '!$E$10*('3g CPIH'!X$17/'3g CPIH'!$G$17))</f>
        <v>-</v>
      </c>
      <c r="AC56" s="117" t="str">
        <f>IF('3g CPIH'!Y$17="-","-",'3h OC '!$E$10*('3g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f>IF('3i SMNCC'!W$50="-","-",'3i SMNCC'!W$50)</f>
        <v>17.321266150037467</v>
      </c>
      <c r="AB57" s="117" t="str">
        <f>IF('3i SMNCC'!X$50="-","-",'3i SMNCC'!X$50)</f>
        <v>-</v>
      </c>
      <c r="AC57" s="117" t="str">
        <f>IF('3i SMNCC'!Y$50="-","-",'3i SMNCC'!Y$50)</f>
        <v>-</v>
      </c>
      <c r="AD57" s="25"/>
    </row>
    <row r="58" spans="1:30" s="26" customFormat="1" ht="12.6" customHeight="1">
      <c r="A58" s="207"/>
      <c r="B58" s="120" t="s">
        <v>244</v>
      </c>
      <c r="C58" s="120" t="s">
        <v>183</v>
      </c>
      <c r="D58" s="122" t="s">
        <v>124</v>
      </c>
      <c r="E58" s="119"/>
      <c r="F58" s="27"/>
      <c r="G58" s="117">
        <f>IF('3g CPIH'!C$17="-","-",'3j PAAC PAP'!$G$14*('3g CPIH'!C$17/'3g CPIH'!$G$17))</f>
        <v>13.436452250489236</v>
      </c>
      <c r="H58" s="117">
        <f>IF('3g CPIH'!D$17="-","-",'3j PAAC PAP'!$G$14*('3g CPIH'!D$17/'3g CPIH'!$G$17))</f>
        <v>13.463352054794518</v>
      </c>
      <c r="I58" s="117">
        <f>IF('3g CPIH'!E$17="-","-",'3j PAAC PAP'!$G$14*('3g CPIH'!E$17/'3g CPIH'!$G$17))</f>
        <v>13.503701761252445</v>
      </c>
      <c r="J58" s="117">
        <f>IF('3g CPIH'!F$17="-","-",'3j PAAC PAP'!$G$14*('3g CPIH'!F$17/'3g CPIH'!$G$17))</f>
        <v>13.584401174168297</v>
      </c>
      <c r="K58" s="117">
        <f>IF('3g CPIH'!G$17="-","-",'3j PAAC PAP'!$G$14*('3g CPIH'!G$17/'3g CPIH'!$G$17))</f>
        <v>13.745799999999999</v>
      </c>
      <c r="L58" s="117">
        <f>IF('3g CPIH'!H$17="-","-",'3j PAAC PAP'!$G$14*('3g CPIH'!H$17/'3g CPIH'!$G$17))</f>
        <v>13.920648727984345</v>
      </c>
      <c r="M58" s="117">
        <f>IF('3g CPIH'!I$17="-","-",'3j PAAC PAP'!$G$14*('3g CPIH'!I$17/'3g CPIH'!$G$17))</f>
        <v>14.122397260273971</v>
      </c>
      <c r="N58" s="117">
        <f>IF('3g CPIH'!J$17="-","-",'3j PAAC PAP'!$G$14*('3g CPIH'!J$17/'3g CPIH'!$G$17))</f>
        <v>14.24344637964775</v>
      </c>
      <c r="O58" s="27"/>
      <c r="P58" s="117">
        <f>IF('3g CPIH'!L$17="-","-",'3j PAAC PAP'!$G$14*('3g CPIH'!L$17/'3g CPIH'!$G$17))</f>
        <v>14.24344637964775</v>
      </c>
      <c r="Q58" s="117">
        <f>IF('3g CPIH'!M$17="-","-",'3j PAAC PAP'!$G$14*('3g CPIH'!M$17/'3g CPIH'!$G$17))</f>
        <v>14.40484520547945</v>
      </c>
      <c r="R58" s="117">
        <f>IF('3g CPIH'!N$17="-","-",'3j PAAC PAP'!$G$14*('3g CPIH'!N$17/'3g CPIH'!$G$17))</f>
        <v>14.512444422700586</v>
      </c>
      <c r="S58" s="117">
        <f>IF('3g CPIH'!O$17="-","-",'3j PAAC PAP'!$G$14*('3g CPIH'!O$17/'3g CPIH'!$G$17))</f>
        <v>14.593143835616438</v>
      </c>
      <c r="T58" s="117">
        <f>IF('3g CPIH'!P$17="-","-",'3j PAAC PAP'!$G$14*('3g CPIH'!P$17/'3g CPIH'!$G$17))</f>
        <v>14.633493542074362</v>
      </c>
      <c r="U58" s="117">
        <f>IF('3g CPIH'!Q$17="-","-",'3j PAAC PAP'!$G$14*('3g CPIH'!Q$17/'3g CPIH'!$G$17))</f>
        <v>14.714192954990214</v>
      </c>
      <c r="V58" s="117">
        <f>IF('3g CPIH'!R$17="-","-",'3j PAAC PAP'!$G$14*('3g CPIH'!R$17/'3g CPIH'!$G$17))</f>
        <v>14.983190998043053</v>
      </c>
      <c r="W58" s="117">
        <f>IF('3g CPIH'!S$17="-","-",'3j PAAC PAP'!$G$14*('3g CPIH'!S$17/'3g CPIH'!$G$17))</f>
        <v>15.427037769080234</v>
      </c>
      <c r="X58" s="27"/>
      <c r="Y58" s="117">
        <f>IF('3g CPIH'!U$17="-","-",'3j PAAC PAP'!$G$14*('3g CPIH'!U$17/'3g CPIH'!$G$17))</f>
        <v>16.207132093933463</v>
      </c>
      <c r="Z58" s="117">
        <f>IF('3g CPIH'!V$17="-","-",'3j PAAC PAP'!$G$14*('3g CPIH'!V$17/'3g CPIH'!$G$17))</f>
        <v>16.207132093933463</v>
      </c>
      <c r="AA58" s="117">
        <f>IF('3g CPIH'!W$17="-","-",'3j PAAC PAP'!$G$14*('3g CPIH'!W$17/'3g CPIH'!$G$17))</f>
        <v>16.852727397260274</v>
      </c>
      <c r="AB58" s="117" t="str">
        <f>IF('3g CPIH'!X$17="-","-",'3j PAAC PAP'!$G$14*('3g CPIH'!X$17/'3g CPIH'!$G$17))</f>
        <v>-</v>
      </c>
      <c r="AC58" s="117" t="str">
        <f>IF('3g CPIH'!Y$17="-","-",'3j PAAC PAP'!$G$14*('3g CPIH'!Y$17/'3g CPIH'!$G$17))</f>
        <v>-</v>
      </c>
      <c r="AD58" s="25"/>
    </row>
    <row r="59" spans="1:30" s="26" customFormat="1" ht="11.4">
      <c r="A59" s="207"/>
      <c r="B59" s="120" t="s">
        <v>244</v>
      </c>
      <c r="C59" s="120" t="s">
        <v>184</v>
      </c>
      <c r="D59" s="122" t="s">
        <v>124</v>
      </c>
      <c r="E59" s="119"/>
      <c r="F59" s="27"/>
      <c r="G59" s="117">
        <f>IF(G51="-","-",SUM(G51:G57)*'3j PAAC PAP'!$G$32)</f>
        <v>34.238932564229557</v>
      </c>
      <c r="H59" s="117">
        <f>IF(H51="-","-",SUM(H51:H57)*'3j PAAC PAP'!$G$32)</f>
        <v>32.726094884505081</v>
      </c>
      <c r="I59" s="117">
        <f>IF(I51="-","-",SUM(I51:I57)*'3j PAAC PAP'!$G$32)</f>
        <v>32.460008051563932</v>
      </c>
      <c r="J59" s="117">
        <f>IF(J51="-","-",SUM(J51:J57)*'3j PAAC PAP'!$G$32)</f>
        <v>31.791594964485409</v>
      </c>
      <c r="K59" s="117">
        <f>IF(K51="-","-",SUM(K51:K57)*'3j PAAC PAP'!$G$32)</f>
        <v>35.231808303456475</v>
      </c>
      <c r="L59" s="117">
        <f>IF(L51="-","-",SUM(L51:L57)*'3j PAAC PAP'!$G$32)</f>
        <v>34.771040610271378</v>
      </c>
      <c r="M59" s="117">
        <f>IF(M51="-","-",SUM(M51:M57)*'3j PAAC PAP'!$G$32)</f>
        <v>38.144515223024271</v>
      </c>
      <c r="N59" s="117">
        <f>IF(N51="-","-",SUM(N51:N57)*'3j PAAC PAP'!$G$32)</f>
        <v>40.089990721942378</v>
      </c>
      <c r="O59" s="27"/>
      <c r="P59" s="117">
        <f>IF(P51="-","-",SUM(P51:P57)*'3j PAAC PAP'!$G$32)</f>
        <v>40.089990721942378</v>
      </c>
      <c r="Q59" s="117">
        <f>IF(Q51="-","-",SUM(Q51:Q57)*'3j PAAC PAP'!$G$32)</f>
        <v>45.261308972938068</v>
      </c>
      <c r="R59" s="117">
        <f>IF(R51="-","-",SUM(R51:R57)*'3j PAAC PAP'!$G$32)</f>
        <v>43.588267861928784</v>
      </c>
      <c r="S59" s="117">
        <f>IF(S51="-","-",SUM(S51:S57)*'3j PAAC PAP'!$G$32)</f>
        <v>44.005913526924061</v>
      </c>
      <c r="T59" s="117">
        <f>IF(T51="-","-",SUM(T51:T57)*'3j PAAC PAP'!$G$32)</f>
        <v>42.394357200612831</v>
      </c>
      <c r="U59" s="117">
        <f>IF(U51="-","-",SUM(U51:U57)*'3j PAAC PAP'!$G$32)</f>
        <v>45.979731723599649</v>
      </c>
      <c r="V59" s="117">
        <f>IF(V51="-","-",SUM(V51:V57)*'3j PAAC PAP'!$G$32)</f>
        <v>50.314274371644878</v>
      </c>
      <c r="W59" s="117">
        <f>IF(W51="-","-",SUM(W51:W57)*'3j PAAC PAP'!$G$32)</f>
        <v>70.958852148863301</v>
      </c>
      <c r="X59" s="27"/>
      <c r="Y59" s="117">
        <f>IF(Y51="-","-",SUM(Y51:Y57)*'3j PAAC PAP'!$G$32)</f>
        <v>122.39528435025765</v>
      </c>
      <c r="Z59" s="117">
        <f>IF(Z51="-","-",SUM(Z51:Z57)*'3j PAAC PAP'!$G$32)</f>
        <v>163.76166971900426</v>
      </c>
      <c r="AA59" s="117">
        <f>IF(AA51="-","-",SUM(AA51:AA57)*'3j PAAC PAP'!$G$32)</f>
        <v>125.87522227995602</v>
      </c>
      <c r="AB59" s="117" t="str">
        <f>IF(AB51="-","-",SUM(AB51:AB57)*'3j PAAC PAP'!$G$32)</f>
        <v>-</v>
      </c>
      <c r="AC59" s="117" t="str">
        <f>IF(AC51="-","-",SUM(AC51:AC57)*'3j PAAC PAP'!$G$32)</f>
        <v>-</v>
      </c>
      <c r="AD59" s="25"/>
    </row>
    <row r="60" spans="1:30" s="26" customFormat="1" ht="11.25" customHeight="1">
      <c r="A60" s="207"/>
      <c r="B60" s="120" t="s">
        <v>185</v>
      </c>
      <c r="C60" s="120" t="s">
        <v>246</v>
      </c>
      <c r="D60" s="122" t="s">
        <v>124</v>
      </c>
      <c r="E60" s="119"/>
      <c r="F60" s="27"/>
      <c r="G60" s="117">
        <f>IF(G51="-","-",SUM(G51:G59)*'3k EBIT'!$E$10)</f>
        <v>12.375774716865964</v>
      </c>
      <c r="H60" s="117">
        <f>IF(H51="-","-",SUM(H51:H59)*'3k EBIT'!$E$10)</f>
        <v>11.840974068694326</v>
      </c>
      <c r="I60" s="117">
        <f>IF(I51="-","-",SUM(I51:I59)*'3k EBIT'!$E$10)</f>
        <v>11.747600027045108</v>
      </c>
      <c r="J60" s="117">
        <f>IF(J51="-","-",SUM(J51:J59)*'3k EBIT'!$E$10)</f>
        <v>11.512643261577521</v>
      </c>
      <c r="K60" s="117">
        <f>IF(K51="-","-",SUM(K51:K59)*'3k EBIT'!$E$10)</f>
        <v>12.733097889694864</v>
      </c>
      <c r="L60" s="117">
        <f>IF(L51="-","-",SUM(L51:L59)*'3k EBIT'!$E$10)</f>
        <v>12.573440484014501</v>
      </c>
      <c r="M60" s="117">
        <f>IF(M51="-","-",SUM(M51:M59)*'3k EBIT'!$E$10)</f>
        <v>13.77106092916411</v>
      </c>
      <c r="N60" s="117">
        <f>IF(N51="-","-",SUM(N51:N59)*'3k EBIT'!$E$10)</f>
        <v>14.461817097076011</v>
      </c>
      <c r="O60" s="27"/>
      <c r="P60" s="117">
        <f>IF(P51="-","-",SUM(P51:P59)*'3k EBIT'!$E$10)</f>
        <v>14.461817097076011</v>
      </c>
      <c r="Q60" s="117">
        <f>IF(Q51="-","-",SUM(Q51:Q59)*'3k EBIT'!$E$10)</f>
        <v>16.294827810447437</v>
      </c>
      <c r="R60" s="117">
        <f>IF(R51="-","-",SUM(R51:R59)*'3k EBIT'!$E$10)</f>
        <v>15.704901737519526</v>
      </c>
      <c r="S60" s="117">
        <f>IF(S51="-","-",SUM(S51:S59)*'3k EBIT'!$E$10)</f>
        <v>15.854249755029068</v>
      </c>
      <c r="T60" s="117">
        <f>IF(T51="-","-",SUM(T51:T59)*'3k EBIT'!$E$10)</f>
        <v>15.284777748454283</v>
      </c>
      <c r="U60" s="117">
        <f>IF(U51="-","-",SUM(U51:U59)*'3k EBIT'!$E$10)</f>
        <v>16.555035062055111</v>
      </c>
      <c r="V60" s="117">
        <f>IF(V51="-","-",SUM(V51:V59)*'3k EBIT'!$E$10)</f>
        <v>18.094034480563931</v>
      </c>
      <c r="W60" s="117">
        <f>IF(W51="-","-",SUM(W51:W59)*'3k EBIT'!$E$10)</f>
        <v>25.407769754062542</v>
      </c>
      <c r="X60" s="27"/>
      <c r="Y60" s="117">
        <f>IF(Y51="-","-",SUM(Y51:Y59)*'3k EBIT'!$E$10)</f>
        <v>43.623797196050553</v>
      </c>
      <c r="Z60" s="117">
        <f>IF(Z51="-","-",SUM(Z51:Z59)*'3k EBIT'!$E$10)</f>
        <v>58.261402870079614</v>
      </c>
      <c r="AA60" s="117">
        <f>IF(AA51="-","-",SUM(AA51:AA59)*'3k EBIT'!$E$10)</f>
        <v>44.867686393809997</v>
      </c>
      <c r="AB60" s="117" t="str">
        <f>IF(AB51="-","-",SUM(AB51:AB59)*'3k EBIT'!$E$10)</f>
        <v>-</v>
      </c>
      <c r="AC60" s="117" t="str">
        <f>IF(AC51="-","-",SUM(AC51:AC59)*'3k EBIT'!$E$10)</f>
        <v>-</v>
      </c>
      <c r="AD60" s="25"/>
    </row>
    <row r="61" spans="1:30" s="26" customFormat="1" ht="11.25" customHeight="1">
      <c r="A61" s="207"/>
      <c r="B61" s="120" t="s">
        <v>247</v>
      </c>
      <c r="C61" s="156" t="s">
        <v>248</v>
      </c>
      <c r="D61" s="122" t="s">
        <v>124</v>
      </c>
      <c r="E61" s="118"/>
      <c r="F61" s="27"/>
      <c r="G61" s="117">
        <f>IF(G51="-","-",SUM(G51:G54,G56:G60)*'3l HAP'!$E$11)</f>
        <v>7.142400101010451</v>
      </c>
      <c r="H61" s="117">
        <f>IF(H51="-","-",SUM(H51:H54,H56:H60)*'3l HAP'!$E$11)</f>
        <v>6.7154056424699</v>
      </c>
      <c r="I61" s="117">
        <f>IF(I51="-","-",SUM(I51:I54,I56:I60)*'3l HAP'!$E$11)</f>
        <v>6.7385044455096113</v>
      </c>
      <c r="J61" s="117">
        <f>IF(J51="-","-",SUM(J51:J54,J56:J60)*'3l HAP'!$E$11)</f>
        <v>6.568649948964504</v>
      </c>
      <c r="K61" s="117">
        <f>IF(K51="-","-",SUM(K51:K54,K56:K60)*'3l HAP'!$E$11)</f>
        <v>7.4403488004485556</v>
      </c>
      <c r="L61" s="117">
        <f>IF(L51="-","-",SUM(L51:L54,L56:L60)*'3l HAP'!$E$11)</f>
        <v>7.2994716621484814</v>
      </c>
      <c r="M61" s="117">
        <f>IF(M51="-","-",SUM(M51:M54,M56:M60)*'3l HAP'!$E$11)</f>
        <v>8.2033723973154977</v>
      </c>
      <c r="N61" s="117">
        <f>IF(N51="-","-",SUM(N51:N54,N56:N60)*'3l HAP'!$E$11)</f>
        <v>8.7436238366371164</v>
      </c>
      <c r="O61" s="27"/>
      <c r="P61" s="117">
        <f>IF(P51="-","-",SUM(P51:P54,P56:P60)*'3l HAP'!$E$11)</f>
        <v>8.7436238366371164</v>
      </c>
      <c r="Q61" s="117">
        <f>IF(Q51="-","-",SUM(Q51:Q54,Q56:Q60)*'3l HAP'!$E$11)</f>
        <v>9.870006892515244</v>
      </c>
      <c r="R61" s="117">
        <f>IF(R51="-","-",SUM(R51:R54,R56:R60)*'3l HAP'!$E$11)</f>
        <v>9.4017597555349042</v>
      </c>
      <c r="S61" s="117">
        <f>IF(S51="-","-",SUM(S51:S54,S56:S60)*'3l HAP'!$E$11)</f>
        <v>9.4177244595623346</v>
      </c>
      <c r="T61" s="117">
        <f>IF(T51="-","-",SUM(T51:T54,T56:T60)*'3l HAP'!$E$11)</f>
        <v>8.9311128347789186</v>
      </c>
      <c r="U61" s="117">
        <f>IF(U51="-","-",SUM(U51:U54,U56:U60)*'3l HAP'!$E$11)</f>
        <v>9.8282797351247027</v>
      </c>
      <c r="V61" s="117">
        <f>IF(V51="-","-",SUM(V51:V54,V56:V60)*'3l HAP'!$E$11)</f>
        <v>11.02997274818679</v>
      </c>
      <c r="W61" s="117">
        <f>IF(W51="-","-",SUM(W51:W54,W56:W60)*'3l HAP'!$E$11)</f>
        <v>16.061449371312541</v>
      </c>
      <c r="X61" s="27"/>
      <c r="Y61" s="117">
        <f>IF(Y51="-","-",SUM(Y51:Y54,Y56:Y60)*'3l HAP'!$E$11)</f>
        <v>29.933793529045531</v>
      </c>
      <c r="Z61" s="117">
        <f>IF(Z51="-","-",SUM(Z51:Z54,Z56:Z60)*'3l HAP'!$E$11)</f>
        <v>41.213219642336263</v>
      </c>
      <c r="AA61" s="117">
        <f>IF(AA51="-","-",SUM(AA51:AA54,AA56:AA60)*'3l HAP'!$E$11)</f>
        <v>30.197125294054548</v>
      </c>
      <c r="AB61" s="117" t="str">
        <f>IF(AB51="-","-",SUM(AB51:AB54,AB56:AB60)*'3l HAP'!$E$11)</f>
        <v>-</v>
      </c>
      <c r="AC61" s="117" t="str">
        <f>IF(AC51="-","-",SUM(AC51:AC54,AC56:AC60)*'3l HAP'!$E$11)</f>
        <v>-</v>
      </c>
      <c r="AD61" s="25"/>
    </row>
    <row r="62" spans="1:30" s="26" customFormat="1" ht="11.25" customHeight="1">
      <c r="A62" s="207"/>
      <c r="B62" s="120" t="s">
        <v>249</v>
      </c>
      <c r="C62" s="120" t="str">
        <f>B62&amp;"_"&amp;D62</f>
        <v>Total_N Wales and Mersey</v>
      </c>
      <c r="D62" s="122" t="s">
        <v>124</v>
      </c>
      <c r="E62" s="119"/>
      <c r="F62" s="27"/>
      <c r="G62" s="117">
        <f t="shared" ref="G62:N62" si="9">IF(G51="-","-",SUM(G51:G61))</f>
        <v>658.49869510215797</v>
      </c>
      <c r="H62" s="117">
        <f t="shared" si="9"/>
        <v>629.92430973462183</v>
      </c>
      <c r="I62" s="117">
        <f t="shared" si="9"/>
        <v>625.03298732288044</v>
      </c>
      <c r="J62" s="117">
        <f t="shared" si="9"/>
        <v>612.49699238327651</v>
      </c>
      <c r="K62" s="117">
        <f t="shared" si="9"/>
        <v>677.60311881400048</v>
      </c>
      <c r="L62" s="117">
        <f t="shared" si="9"/>
        <v>669.059223794991</v>
      </c>
      <c r="M62" s="117">
        <f t="shared" si="9"/>
        <v>732.99575350223915</v>
      </c>
      <c r="N62" s="117">
        <f t="shared" si="9"/>
        <v>769.89157770963277</v>
      </c>
      <c r="O62" s="27"/>
      <c r="P62" s="117">
        <f t="shared" ref="P62:W62" si="10">IF(P51="-","-",SUM(P51:P61))</f>
        <v>769.89157770963277</v>
      </c>
      <c r="Q62" s="117">
        <f t="shared" si="10"/>
        <v>867.49216898876602</v>
      </c>
      <c r="R62" s="117">
        <f t="shared" si="10"/>
        <v>835.97519399612793</v>
      </c>
      <c r="S62" s="117">
        <f t="shared" si="10"/>
        <v>843.85157742757508</v>
      </c>
      <c r="T62" s="117">
        <f t="shared" si="10"/>
        <v>813.39276731052996</v>
      </c>
      <c r="U62" s="117">
        <f t="shared" si="10"/>
        <v>881.14555468024014</v>
      </c>
      <c r="V62" s="117">
        <f t="shared" si="10"/>
        <v>963.34718363126672</v>
      </c>
      <c r="W62" s="117">
        <f t="shared" si="10"/>
        <v>1353.3119367039865</v>
      </c>
      <c r="X62" s="27"/>
      <c r="Y62" s="117">
        <f t="shared" ref="Y62:AC62" si="11">IF(Y51="-","-",SUM(Y51:Y61))</f>
        <v>2325.9221712729354</v>
      </c>
      <c r="Z62" s="117">
        <f t="shared" si="11"/>
        <v>3107.601577803598</v>
      </c>
      <c r="AA62" s="117">
        <f t="shared" si="11"/>
        <v>2391.6533285099417</v>
      </c>
      <c r="AB62" s="117" t="str">
        <f t="shared" si="11"/>
        <v>-</v>
      </c>
      <c r="AC62" s="117" t="str">
        <f t="shared" si="11"/>
        <v>-</v>
      </c>
      <c r="AD62" s="25"/>
    </row>
    <row r="63" spans="1:30" s="26" customFormat="1" ht="11.25" customHeight="1">
      <c r="A63" s="207"/>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f>IF('3a DF'!AB137="-","-",'3a DF'!AB137)</f>
        <v>1501.8697254694275</v>
      </c>
      <c r="AB63" s="35" t="str">
        <f>IF('3a DF'!AC137="-","-",'3a DF'!AC137)</f>
        <v>-</v>
      </c>
      <c r="AC63" s="35" t="str">
        <f>IF('3a DF'!AD137="-","-",'3a DF'!AD137)</f>
        <v>-</v>
      </c>
      <c r="AD63" s="25"/>
    </row>
    <row r="64" spans="1:30" s="26" customFormat="1" ht="11.25" customHeight="1">
      <c r="A64" s="207"/>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f>IF('3b CM'!AA32="-","-",'3b CM'!AA32)</f>
        <v>18.58042745526047</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AA'!J115="-","-",'3c AA'!J115)</f>
        <v>-</v>
      </c>
      <c r="H65" s="35" t="str">
        <f>IF('3c AA'!K115="-","-",'3c AA'!K115)</f>
        <v>-</v>
      </c>
      <c r="I65" s="35" t="str">
        <f>IF('3c AA'!L115="-","-",'3c AA'!L115)</f>
        <v>-</v>
      </c>
      <c r="J65" s="35" t="str">
        <f>IF('3c AA'!M115="-","-",'3c AA'!M115)</f>
        <v>-</v>
      </c>
      <c r="K65" s="35" t="str">
        <f>IF('3c AA'!N115="-","-",'3c AA'!N115)</f>
        <v>-</v>
      </c>
      <c r="L65" s="35" t="str">
        <f>IF('3c AA'!O115="-","-",'3c AA'!O115)</f>
        <v>-</v>
      </c>
      <c r="M65" s="35" t="str">
        <f>IF('3c AA'!P115="-","-",'3c AA'!P115)</f>
        <v>-</v>
      </c>
      <c r="N65" s="35" t="str">
        <f>IF('3c AA'!Q115="-","-",'3c AA'!Q115)</f>
        <v>-</v>
      </c>
      <c r="O65" s="27"/>
      <c r="P65" s="35" t="str">
        <f>IF('3c AA'!S115="-","-",'3c AA'!S115)</f>
        <v>-</v>
      </c>
      <c r="Q65" s="35" t="str">
        <f>IF('3c AA'!T115="-","-",'3c AA'!T115)</f>
        <v>-</v>
      </c>
      <c r="R65" s="35" t="str">
        <f>IF('3c AA'!U115="-","-",'3c AA'!U115)</f>
        <v>-</v>
      </c>
      <c r="S65" s="35" t="str">
        <f>IF('3c AA'!V115="-","-",'3c AA'!V115)</f>
        <v>-</v>
      </c>
      <c r="T65" s="35">
        <f>IF('3c AA'!W115="-","-",'3c AA'!W115)</f>
        <v>6.5589913661887502</v>
      </c>
      <c r="U65" s="35">
        <f>IF('3c AA'!X115="-","-",'3c AA'!X115)</f>
        <v>9.9756950960531068</v>
      </c>
      <c r="V65" s="35">
        <f>IF('3c AA'!Y115="-","-",'3c AA'!Y115)</f>
        <v>4.43</v>
      </c>
      <c r="W65" s="35" t="str">
        <f>IF('3c AA'!Z115="-","-",'3c AA'!Z115)</f>
        <v>-</v>
      </c>
      <c r="X65" s="27"/>
      <c r="Y65" s="35">
        <f>IF('3c AA'!AB115="-","-",'3c AA'!AB115)</f>
        <v>20.83766717230861</v>
      </c>
      <c r="Z65" s="35">
        <f>IF('3c AA'!AC115="-","-",'3c AA'!AC115)</f>
        <v>20.83766717230861</v>
      </c>
      <c r="AA65" s="35">
        <f>IF('3c AA'!AD115="-","-",'3c AA'!AD115)</f>
        <v>26.848884385900362</v>
      </c>
      <c r="AB65" s="35" t="str">
        <f>IF('3c AA'!AE115="-","-",'3c AA'!AE115)</f>
        <v>-</v>
      </c>
      <c r="AC65" s="35" t="str">
        <f>IF('3c AA'!AF115="-","-",'3c AA'!AF115)</f>
        <v>-</v>
      </c>
      <c r="AD65" s="25"/>
    </row>
    <row r="66" spans="1:30" s="26" customFormat="1" ht="11.25" customHeight="1">
      <c r="A66" s="207"/>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f>IF('3d PC'!AA33="-","-",'3d PC'!AA33)</f>
        <v>185.62557180081791</v>
      </c>
      <c r="AB66" s="35" t="str">
        <f>IF('3d PC'!AB33="-","-",'3d PC'!AB33)</f>
        <v>-</v>
      </c>
      <c r="AC66" s="35" t="str">
        <f>IF('3d PC'!AC33="-","-",'3d PC'!AC33)</f>
        <v>-</v>
      </c>
      <c r="AD66" s="25"/>
    </row>
    <row r="67" spans="1:30" s="26" customFormat="1" ht="11.4">
      <c r="A67" s="207"/>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f>IF('3e NC-Elec'!AB61="-","-",'3e NC-Elec'!AB61)</f>
        <v>238.09573634076668</v>
      </c>
      <c r="AB67" s="35" t="str">
        <f>IF('3e NC-Elec'!AC61="-","-",'3e NC-Elec'!AC61)</f>
        <v>-</v>
      </c>
      <c r="AC67" s="35" t="str">
        <f>IF('3e NC-Elec'!AD61="-","-",'3e NC-Elec'!AD61)</f>
        <v>-</v>
      </c>
      <c r="AD67" s="25"/>
    </row>
    <row r="68" spans="1:30" s="26" customFormat="1" ht="11.4">
      <c r="A68" s="207"/>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f>IF('3g CPIH'!W$17="-","-",'3h OC '!$E$10*('3g CPIH'!W$17/'3g CPIH'!$G$17))</f>
        <v>95.953808219178072</v>
      </c>
      <c r="AB68" s="35" t="str">
        <f>IF('3g CPIH'!X$17="-","-",'3h OC '!$E$10*('3g CPIH'!X$17/'3g CPIH'!$G$17))</f>
        <v>-</v>
      </c>
      <c r="AC68" s="35" t="str">
        <f>IF('3g CPIH'!Y$17="-","-",'3h OC '!$E$10*('3g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f>IF('3i SMNCC'!W$50="-","-",'3i SMNCC'!W$50)</f>
        <v>17.321266150037467</v>
      </c>
      <c r="AB69" s="35" t="str">
        <f>IF('3i SMNCC'!X$50="-","-",'3i SMNCC'!X$50)</f>
        <v>-</v>
      </c>
      <c r="AC69" s="35" t="str">
        <f>IF('3i SMNCC'!Y$50="-","-",'3i SMNCC'!Y$50)</f>
        <v>-</v>
      </c>
      <c r="AD69" s="25"/>
    </row>
    <row r="70" spans="1:30" s="26" customFormat="1" ht="11.4">
      <c r="A70" s="207"/>
      <c r="B70" s="123" t="s">
        <v>244</v>
      </c>
      <c r="C70" s="123" t="s">
        <v>183</v>
      </c>
      <c r="D70" s="121" t="s">
        <v>129</v>
      </c>
      <c r="E70" s="75"/>
      <c r="F70" s="27"/>
      <c r="G70" s="35">
        <f>IF('3g CPIH'!C$17="-","-",'3j PAAC PAP'!$G$14*('3g CPIH'!C$17/'3g CPIH'!$G$17))</f>
        <v>13.436452250489236</v>
      </c>
      <c r="H70" s="35">
        <f>IF('3g CPIH'!D$17="-","-",'3j PAAC PAP'!$G$14*('3g CPIH'!D$17/'3g CPIH'!$G$17))</f>
        <v>13.463352054794518</v>
      </c>
      <c r="I70" s="35">
        <f>IF('3g CPIH'!E$17="-","-",'3j PAAC PAP'!$G$14*('3g CPIH'!E$17/'3g CPIH'!$G$17))</f>
        <v>13.503701761252445</v>
      </c>
      <c r="J70" s="35">
        <f>IF('3g CPIH'!F$17="-","-",'3j PAAC PAP'!$G$14*('3g CPIH'!F$17/'3g CPIH'!$G$17))</f>
        <v>13.584401174168297</v>
      </c>
      <c r="K70" s="35">
        <f>IF('3g CPIH'!G$17="-","-",'3j PAAC PAP'!$G$14*('3g CPIH'!G$17/'3g CPIH'!$G$17))</f>
        <v>13.745799999999999</v>
      </c>
      <c r="L70" s="35">
        <f>IF('3g CPIH'!H$17="-","-",'3j PAAC PAP'!$G$14*('3g CPIH'!H$17/'3g CPIH'!$G$17))</f>
        <v>13.920648727984345</v>
      </c>
      <c r="M70" s="35">
        <f>IF('3g CPIH'!I$17="-","-",'3j PAAC PAP'!$G$14*('3g CPIH'!I$17/'3g CPIH'!$G$17))</f>
        <v>14.122397260273971</v>
      </c>
      <c r="N70" s="35">
        <f>IF('3g CPIH'!J$17="-","-",'3j PAAC PAP'!$G$14*('3g CPIH'!J$17/'3g CPIH'!$G$17))</f>
        <v>14.24344637964775</v>
      </c>
      <c r="O70" s="27"/>
      <c r="P70" s="35">
        <f>IF('3g CPIH'!L$17="-","-",'3j PAAC PAP'!$G$14*('3g CPIH'!L$17/'3g CPIH'!$G$17))</f>
        <v>14.24344637964775</v>
      </c>
      <c r="Q70" s="35">
        <f>IF('3g CPIH'!M$17="-","-",'3j PAAC PAP'!$G$14*('3g CPIH'!M$17/'3g CPIH'!$G$17))</f>
        <v>14.40484520547945</v>
      </c>
      <c r="R70" s="35">
        <f>IF('3g CPIH'!N$17="-","-",'3j PAAC PAP'!$G$14*('3g CPIH'!N$17/'3g CPIH'!$G$17))</f>
        <v>14.512444422700586</v>
      </c>
      <c r="S70" s="35">
        <f>IF('3g CPIH'!O$17="-","-",'3j PAAC PAP'!$G$14*('3g CPIH'!O$17/'3g CPIH'!$G$17))</f>
        <v>14.593143835616438</v>
      </c>
      <c r="T70" s="35">
        <f>IF('3g CPIH'!P$17="-","-",'3j PAAC PAP'!$G$14*('3g CPIH'!P$17/'3g CPIH'!$G$17))</f>
        <v>14.633493542074362</v>
      </c>
      <c r="U70" s="35">
        <f>IF('3g CPIH'!Q$17="-","-",'3j PAAC PAP'!$G$14*('3g CPIH'!Q$17/'3g CPIH'!$G$17))</f>
        <v>14.714192954990214</v>
      </c>
      <c r="V70" s="35">
        <f>IF('3g CPIH'!R$17="-","-",'3j PAAC PAP'!$G$14*('3g CPIH'!R$17/'3g CPIH'!$G$17))</f>
        <v>14.983190998043053</v>
      </c>
      <c r="W70" s="35">
        <f>IF('3g CPIH'!S$17="-","-",'3j PAAC PAP'!$G$14*('3g CPIH'!S$17/'3g CPIH'!$G$17))</f>
        <v>15.427037769080234</v>
      </c>
      <c r="X70" s="27"/>
      <c r="Y70" s="35">
        <f>IF('3g CPIH'!U$17="-","-",'3j PAAC PAP'!$G$14*('3g CPIH'!U$17/'3g CPIH'!$G$17))</f>
        <v>16.207132093933463</v>
      </c>
      <c r="Z70" s="35">
        <f>IF('3g CPIH'!V$17="-","-",'3j PAAC PAP'!$G$14*('3g CPIH'!V$17/'3g CPIH'!$G$17))</f>
        <v>16.207132093933463</v>
      </c>
      <c r="AA70" s="35">
        <f>IF('3g CPIH'!W$17="-","-",'3j PAAC PAP'!$G$14*('3g CPIH'!W$17/'3g CPIH'!$G$17))</f>
        <v>16.852727397260274</v>
      </c>
      <c r="AB70" s="35" t="str">
        <f>IF('3g CPIH'!X$17="-","-",'3j PAAC PAP'!$G$14*('3g CPIH'!X$17/'3g CPIH'!$G$17))</f>
        <v>-</v>
      </c>
      <c r="AC70" s="35" t="str">
        <f>IF('3g CPIH'!Y$17="-","-",'3j PAAC PAP'!$G$14*('3g CPIH'!Y$17/'3g CPIH'!$G$17))</f>
        <v>-</v>
      </c>
      <c r="AD70" s="25"/>
    </row>
    <row r="71" spans="1:30" s="26" customFormat="1" ht="11.25" customHeight="1">
      <c r="A71" s="207"/>
      <c r="B71" s="123" t="s">
        <v>244</v>
      </c>
      <c r="C71" s="123" t="s">
        <v>184</v>
      </c>
      <c r="D71" s="121" t="s">
        <v>129</v>
      </c>
      <c r="E71" s="75"/>
      <c r="F71" s="27"/>
      <c r="G71" s="35">
        <f>IF(G63="-","-",SUM(G63:G69)*'3j PAAC PAP'!$G$32)</f>
        <v>31.220092613868527</v>
      </c>
      <c r="H71" s="35">
        <f>IF(H63="-","-",SUM(H63:H69)*'3j PAAC PAP'!$G$32)</f>
        <v>29.735085849854975</v>
      </c>
      <c r="I71" s="35">
        <f>IF(I63="-","-",SUM(I63:I69)*'3j PAAC PAP'!$G$32)</f>
        <v>30.940182347701946</v>
      </c>
      <c r="J71" s="35">
        <f>IF(J63="-","-",SUM(J63:J69)*'3j PAAC PAP'!$G$32)</f>
        <v>30.284749987457324</v>
      </c>
      <c r="K71" s="35">
        <f>IF(K63="-","-",SUM(K63:K69)*'3j PAAC PAP'!$G$32)</f>
        <v>33.176378024663869</v>
      </c>
      <c r="L71" s="35">
        <f>IF(L63="-","-",SUM(L63:L69)*'3j PAAC PAP'!$G$32)</f>
        <v>32.725559323254195</v>
      </c>
      <c r="M71" s="35">
        <f>IF(M63="-","-",SUM(M63:M69)*'3j PAAC PAP'!$G$32)</f>
        <v>36.732821352610799</v>
      </c>
      <c r="N71" s="35">
        <f>IF(N63="-","-",SUM(N63:N69)*'3j PAAC PAP'!$G$32)</f>
        <v>38.652684488380046</v>
      </c>
      <c r="O71" s="27"/>
      <c r="P71" s="35">
        <f>IF(P63="-","-",SUM(P63:P69)*'3j PAAC PAP'!$G$32)</f>
        <v>38.652684488380046</v>
      </c>
      <c r="Q71" s="35">
        <f>IF(Q63="-","-",SUM(Q63:Q69)*'3j PAAC PAP'!$G$32)</f>
        <v>42.887863845338607</v>
      </c>
      <c r="R71" s="35">
        <f>IF(R63="-","-",SUM(R63:R69)*'3j PAAC PAP'!$G$32)</f>
        <v>41.245641465507056</v>
      </c>
      <c r="S71" s="35">
        <f>IF(S63="-","-",SUM(S63:S69)*'3j PAAC PAP'!$G$32)</f>
        <v>40.946742893701909</v>
      </c>
      <c r="T71" s="35">
        <f>IF(T63="-","-",SUM(T63:T69)*'3j PAAC PAP'!$G$32)</f>
        <v>39.35552010583973</v>
      </c>
      <c r="U71" s="35">
        <f>IF(U63="-","-",SUM(U63:U69)*'3j PAAC PAP'!$G$32)</f>
        <v>43.690623650004923</v>
      </c>
      <c r="V71" s="35">
        <f>IF(V63="-","-",SUM(V63:V69)*'3j PAAC PAP'!$G$32)</f>
        <v>47.976047723818503</v>
      </c>
      <c r="W71" s="35">
        <f>IF(W63="-","-",SUM(W63:W69)*'3j PAAC PAP'!$G$32)</f>
        <v>68.001803920468845</v>
      </c>
      <c r="X71" s="27"/>
      <c r="Y71" s="35">
        <f>IF(Y63="-","-",SUM(Y63:Y69)*'3j PAAC PAP'!$G$32)</f>
        <v>118.38591667011808</v>
      </c>
      <c r="Z71" s="35">
        <f>IF(Z63="-","-",SUM(Z63:Z69)*'3j PAAC PAP'!$G$32)</f>
        <v>158.94586292860231</v>
      </c>
      <c r="AA71" s="35">
        <f>IF(AA63="-","-",SUM(AA63:AA69)*'3j PAAC PAP'!$G$32)</f>
        <v>120.68904198933767</v>
      </c>
      <c r="AB71" s="35" t="str">
        <f>IF(AB63="-","-",SUM(AB63:AB69)*'3j PAAC PAP'!$G$32)</f>
        <v>-</v>
      </c>
      <c r="AC71" s="35" t="str">
        <f>IF(AC63="-","-",SUM(AC63:AC69)*'3j PAAC PAP'!$G$32)</f>
        <v>-</v>
      </c>
      <c r="AD71" s="25"/>
    </row>
    <row r="72" spans="1:30" s="26" customFormat="1" ht="11.25" customHeight="1">
      <c r="A72" s="207"/>
      <c r="B72" s="123" t="s">
        <v>185</v>
      </c>
      <c r="C72" s="123" t="s">
        <v>246</v>
      </c>
      <c r="D72" s="121" t="s">
        <v>129</v>
      </c>
      <c r="E72" s="75"/>
      <c r="F72" s="27"/>
      <c r="G72" s="35">
        <f>IF(G63="-","-",SUM(G63:G71)*'3k EBIT'!$E$10)</f>
        <v>11.307550157420266</v>
      </c>
      <c r="H72" s="35">
        <f>IF(H63="-","-",SUM(H63:H71)*'3k EBIT'!$E$10)</f>
        <v>10.782597552922068</v>
      </c>
      <c r="I72" s="35">
        <f>IF(I63="-","-",SUM(I63:I71)*'3k EBIT'!$E$10)</f>
        <v>11.209805652504629</v>
      </c>
      <c r="J72" s="35">
        <f>IF(J63="-","-",SUM(J63:J71)*'3k EBIT'!$E$10)</f>
        <v>10.979442151811405</v>
      </c>
      <c r="K72" s="35">
        <f>IF(K63="-","-",SUM(K63:K71)*'3k EBIT'!$E$10)</f>
        <v>12.005778409318969</v>
      </c>
      <c r="L72" s="35">
        <f>IF(L63="-","-",SUM(L63:L71)*'3k EBIT'!$E$10)</f>
        <v>11.849641480885161</v>
      </c>
      <c r="M72" s="35">
        <f>IF(M63="-","-",SUM(M63:M71)*'3k EBIT'!$E$10)</f>
        <v>13.271529291981993</v>
      </c>
      <c r="N72" s="35">
        <f>IF(N63="-","-",SUM(N63:N71)*'3k EBIT'!$E$10)</f>
        <v>13.953222456955373</v>
      </c>
      <c r="O72" s="27"/>
      <c r="P72" s="35">
        <f>IF(P63="-","-",SUM(P63:P71)*'3k EBIT'!$E$10)</f>
        <v>13.953222456955373</v>
      </c>
      <c r="Q72" s="35">
        <f>IF(Q63="-","-",SUM(Q63:Q71)*'3k EBIT'!$E$10)</f>
        <v>15.454977928543215</v>
      </c>
      <c r="R72" s="35">
        <f>IF(R63="-","-",SUM(R63:R71)*'3k EBIT'!$E$10)</f>
        <v>14.875957145752023</v>
      </c>
      <c r="S72" s="35">
        <f>IF(S63="-","-",SUM(S63:S71)*'3k EBIT'!$E$10)</f>
        <v>14.771754076001057</v>
      </c>
      <c r="T72" s="35">
        <f>IF(T63="-","-",SUM(T63:T71)*'3k EBIT'!$E$10)</f>
        <v>14.209477146180546</v>
      </c>
      <c r="U72" s="35">
        <f>IF(U63="-","-",SUM(U63:U71)*'3k EBIT'!$E$10)</f>
        <v>15.745028071407305</v>
      </c>
      <c r="V72" s="35">
        <f>IF(V63="-","-",SUM(V63:V71)*'3k EBIT'!$E$10)</f>
        <v>17.266646751559019</v>
      </c>
      <c r="W72" s="35">
        <f>IF(W63="-","-",SUM(W63:W71)*'3k EBIT'!$E$10)</f>
        <v>24.361410360064667</v>
      </c>
      <c r="X72" s="27"/>
      <c r="Y72" s="35">
        <f>IF(Y63="-","-",SUM(Y63:Y71)*'3k EBIT'!$E$10)</f>
        <v>42.205071760387526</v>
      </c>
      <c r="Z72" s="35">
        <f>IF(Z63="-","-",SUM(Z63:Z71)*'3k EBIT'!$E$10)</f>
        <v>56.557316806677186</v>
      </c>
      <c r="AA72" s="35">
        <f>IF(AA63="-","-",SUM(AA63:AA71)*'3k EBIT'!$E$10)</f>
        <v>43.032542680580278</v>
      </c>
      <c r="AB72" s="35" t="str">
        <f>IF(AB63="-","-",SUM(AB63:AB71)*'3k EBIT'!$E$10)</f>
        <v>-</v>
      </c>
      <c r="AC72" s="35" t="str">
        <f>IF(AC63="-","-",SUM(AC63:AC71)*'3k EBIT'!$E$10)</f>
        <v>-</v>
      </c>
      <c r="AD72" s="25"/>
    </row>
    <row r="73" spans="1:30" s="26" customFormat="1" ht="11.25" customHeight="1">
      <c r="A73" s="207"/>
      <c r="B73" s="123" t="s">
        <v>247</v>
      </c>
      <c r="C73" s="158" t="s">
        <v>248</v>
      </c>
      <c r="D73" s="121" t="s">
        <v>129</v>
      </c>
      <c r="E73" s="116"/>
      <c r="F73" s="27"/>
      <c r="G73" s="35">
        <f>IF(G63="-","-",SUM(G63:G66,G68:G72)*'3l HAP'!$E$11)</f>
        <v>7.0120813794019083</v>
      </c>
      <c r="H73" s="35">
        <f>IF(H63="-","-",SUM(H63:H66,H68:H72)*'3l HAP'!$E$11)</f>
        <v>6.5929490341752173</v>
      </c>
      <c r="I73" s="35">
        <f>IF(I63="-","-",SUM(I63:I66,I68:I72)*'3l HAP'!$E$11)</f>
        <v>6.6503341445027155</v>
      </c>
      <c r="J73" s="35">
        <f>IF(J63="-","-",SUM(J63:J66,J68:J72)*'3l HAP'!$E$11)</f>
        <v>6.4838134699305225</v>
      </c>
      <c r="K73" s="35">
        <f>IF(K63="-","-",SUM(K63:K66,K68:K72)*'3l HAP'!$E$11)</f>
        <v>7.3313376435588813</v>
      </c>
      <c r="L73" s="35">
        <f>IF(L63="-","-",SUM(L63:L66,L68:L72)*'3l HAP'!$E$11)</f>
        <v>7.193501091122033</v>
      </c>
      <c r="M73" s="35">
        <f>IF(M63="-","-",SUM(M63:M66,M68:M72)*'3l HAP'!$E$11)</f>
        <v>8.096806421634426</v>
      </c>
      <c r="N73" s="35">
        <f>IF(N63="-","-",SUM(N63:N66,N68:N72)*'3l HAP'!$E$11)</f>
        <v>8.6299248817973915</v>
      </c>
      <c r="O73" s="27"/>
      <c r="P73" s="35">
        <f>IF(P63="-","-",SUM(P63:P66,P68:P72)*'3l HAP'!$E$11)</f>
        <v>8.6299248817973915</v>
      </c>
      <c r="Q73" s="35">
        <f>IF(Q63="-","-",SUM(Q63:Q66,Q68:Q72)*'3l HAP'!$E$11)</f>
        <v>9.7233554155563162</v>
      </c>
      <c r="R73" s="35">
        <f>IF(R63="-","-",SUM(R63:R66,R68:R72)*'3l HAP'!$E$11)</f>
        <v>9.2650453686745404</v>
      </c>
      <c r="S73" s="35">
        <f>IF(S63="-","-",SUM(S63:S66,S68:S72)*'3l HAP'!$E$11)</f>
        <v>9.2808012972818243</v>
      </c>
      <c r="T73" s="35">
        <f>IF(T63="-","-",SUM(T63:T66,T68:T72)*'3l HAP'!$E$11)</f>
        <v>8.8014566800605252</v>
      </c>
      <c r="U73" s="35">
        <f>IF(U63="-","-",SUM(U63:U66,U68:U72)*'3l HAP'!$E$11)</f>
        <v>9.7185199390113191</v>
      </c>
      <c r="V73" s="35">
        <f>IF(V63="-","-",SUM(V63:V66,V68:V72)*'3l HAP'!$E$11)</f>
        <v>10.904032058809481</v>
      </c>
      <c r="W73" s="35">
        <f>IF(W63="-","-",SUM(W63:W66,W68:W72)*'3l HAP'!$E$11)</f>
        <v>15.802146281060955</v>
      </c>
      <c r="X73" s="27"/>
      <c r="Y73" s="35">
        <f>IF(Y63="-","-",SUM(Y63:Y66,Y68:Y72)*'3l HAP'!$E$11)</f>
        <v>29.399680201207186</v>
      </c>
      <c r="Z73" s="35">
        <f>IF(Z63="-","-",SUM(Z63:Z66,Z68:Z72)*'3l HAP'!$E$11)</f>
        <v>40.45921351318141</v>
      </c>
      <c r="AA73" s="35">
        <f>IF(AA63="-","-",SUM(AA63:AA66,AA68:AA72)*'3l HAP'!$E$11)</f>
        <v>29.673998068815337</v>
      </c>
      <c r="AB73" s="35" t="str">
        <f>IF(AB63="-","-",SUM(AB63:AB66,AB68:AB72)*'3l HAP'!$E$11)</f>
        <v>-</v>
      </c>
      <c r="AC73" s="35" t="str">
        <f>IF(AC63="-","-",SUM(AC63:AC66,AC68:AC72)*'3l HAP'!$E$11)</f>
        <v>-</v>
      </c>
      <c r="AD73" s="25"/>
    </row>
    <row r="74" spans="1:30" s="26" customFormat="1" ht="11.25" customHeight="1">
      <c r="A74" s="207"/>
      <c r="B74" s="123" t="s">
        <v>249</v>
      </c>
      <c r="C74" s="123" t="str">
        <f>B74&amp;"_"&amp;D74</f>
        <v>Total_Midlands</v>
      </c>
      <c r="D74" s="121" t="s">
        <v>129</v>
      </c>
      <c r="E74" s="75"/>
      <c r="F74" s="27"/>
      <c r="G74" s="35">
        <f t="shared" ref="G74:N74" si="12">IF(G63="-","-",SUM(G63:G73))</f>
        <v>602.14605436934312</v>
      </c>
      <c r="H74" s="35">
        <f t="shared" si="12"/>
        <v>574.09784898910414</v>
      </c>
      <c r="I74" s="35">
        <f t="shared" si="12"/>
        <v>596.63986163223194</v>
      </c>
      <c r="J74" s="35">
        <f t="shared" si="12"/>
        <v>584.34895119234318</v>
      </c>
      <c r="K74" s="35">
        <f t="shared" si="12"/>
        <v>639.21415081738473</v>
      </c>
      <c r="L74" s="35">
        <f t="shared" si="12"/>
        <v>630.85858458383905</v>
      </c>
      <c r="M74" s="35">
        <f t="shared" si="12"/>
        <v>706.59805958711877</v>
      </c>
      <c r="N74" s="35">
        <f t="shared" si="12"/>
        <v>743.00975085772075</v>
      </c>
      <c r="O74" s="27"/>
      <c r="P74" s="35">
        <f t="shared" ref="P74:W74" si="13">IF(P63="-","-",SUM(P63:P73))</f>
        <v>743.00975085772075</v>
      </c>
      <c r="Q74" s="35">
        <f t="shared" si="13"/>
        <v>823.14291040642991</v>
      </c>
      <c r="R74" s="35">
        <f t="shared" si="13"/>
        <v>792.20983490558854</v>
      </c>
      <c r="S74" s="35">
        <f t="shared" si="13"/>
        <v>786.74122100737304</v>
      </c>
      <c r="T74" s="35">
        <f t="shared" si="13"/>
        <v>756.66836599169676</v>
      </c>
      <c r="U74" s="35">
        <f t="shared" si="13"/>
        <v>838.40386561715684</v>
      </c>
      <c r="V74" s="35">
        <f t="shared" si="13"/>
        <v>919.67453834976436</v>
      </c>
      <c r="W74" s="35">
        <f t="shared" si="13"/>
        <v>1297.9811093086528</v>
      </c>
      <c r="X74" s="27"/>
      <c r="Y74" s="35">
        <f t="shared" ref="Y74:AC74" si="14">IF(Y63="-","-",SUM(Y63:Y73))</f>
        <v>2250.7183290158864</v>
      </c>
      <c r="Z74" s="35">
        <f t="shared" si="14"/>
        <v>3017.1588685415227</v>
      </c>
      <c r="AA74" s="35">
        <f t="shared" si="14"/>
        <v>2294.5437299573819</v>
      </c>
      <c r="AB74" s="35" t="str">
        <f t="shared" si="14"/>
        <v>-</v>
      </c>
      <c r="AC74" s="35" t="str">
        <f t="shared" si="14"/>
        <v>-</v>
      </c>
      <c r="AD74" s="25"/>
    </row>
    <row r="75" spans="1:30" s="26" customFormat="1" ht="11.25" customHeight="1">
      <c r="A75" s="207"/>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f>IF('3a DF'!AB138="-","-",'3a DF'!AB138)</f>
        <v>1463.9608758907978</v>
      </c>
      <c r="AB75" s="117" t="str">
        <f>IF('3a DF'!AC138="-","-",'3a DF'!AC138)</f>
        <v>-</v>
      </c>
      <c r="AC75" s="117" t="str">
        <f>IF('3a DF'!AD138="-","-",'3a DF'!AD138)</f>
        <v>-</v>
      </c>
      <c r="AD75" s="25"/>
    </row>
    <row r="76" spans="1:30" s="26" customFormat="1" ht="11.25" customHeight="1">
      <c r="A76" s="207"/>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f>IF('3b CM'!AA33="-","-",'3b CM'!AA33)</f>
        <v>18.104178793426744</v>
      </c>
      <c r="AB76" s="117" t="str">
        <f>IF('3b CM'!AB33="-","-",'3b CM'!AB33)</f>
        <v>-</v>
      </c>
      <c r="AC76" s="117" t="str">
        <f>IF('3b CM'!AC33="-","-",'3b CM'!AC33)</f>
        <v>-</v>
      </c>
      <c r="AD76" s="25"/>
    </row>
    <row r="77" spans="1:30" s="26" customFormat="1" ht="11.4">
      <c r="A77" s="207"/>
      <c r="B77" s="120" t="s">
        <v>241</v>
      </c>
      <c r="C77" s="120" t="s">
        <v>178</v>
      </c>
      <c r="D77" s="122" t="s">
        <v>119</v>
      </c>
      <c r="E77" s="119"/>
      <c r="F77" s="27"/>
      <c r="G77" s="117" t="str">
        <f>IF('3c AA'!J116="-","-",'3c AA'!J116)</f>
        <v>-</v>
      </c>
      <c r="H77" s="117" t="str">
        <f>IF('3c AA'!K116="-","-",'3c AA'!K116)</f>
        <v>-</v>
      </c>
      <c r="I77" s="117" t="str">
        <f>IF('3c AA'!L116="-","-",'3c AA'!L116)</f>
        <v>-</v>
      </c>
      <c r="J77" s="117" t="str">
        <f>IF('3c AA'!M116="-","-",'3c AA'!M116)</f>
        <v>-</v>
      </c>
      <c r="K77" s="117" t="str">
        <f>IF('3c AA'!N116="-","-",'3c AA'!N116)</f>
        <v>-</v>
      </c>
      <c r="L77" s="117" t="str">
        <f>IF('3c AA'!O116="-","-",'3c AA'!O116)</f>
        <v>-</v>
      </c>
      <c r="M77" s="117" t="str">
        <f>IF('3c AA'!P116="-","-",'3c AA'!P116)</f>
        <v>-</v>
      </c>
      <c r="N77" s="117" t="str">
        <f>IF('3c AA'!Q116="-","-",'3c AA'!Q116)</f>
        <v>-</v>
      </c>
      <c r="O77" s="27"/>
      <c r="P77" s="117" t="str">
        <f>IF('3c AA'!S116="-","-",'3c AA'!S116)</f>
        <v>-</v>
      </c>
      <c r="Q77" s="117" t="str">
        <f>IF('3c AA'!T116="-","-",'3c AA'!T116)</f>
        <v>-</v>
      </c>
      <c r="R77" s="117" t="str">
        <f>IF('3c AA'!U116="-","-",'3c AA'!U116)</f>
        <v>-</v>
      </c>
      <c r="S77" s="117" t="str">
        <f>IF('3c AA'!V116="-","-",'3c AA'!V116)</f>
        <v>-</v>
      </c>
      <c r="T77" s="117">
        <f>IF('3c AA'!W116="-","-",'3c AA'!W116)</f>
        <v>6.4764453689561785</v>
      </c>
      <c r="U77" s="117">
        <f>IF('3c AA'!X116="-","-",'3c AA'!X116)</f>
        <v>9.9756950960531068</v>
      </c>
      <c r="V77" s="117">
        <f>IF('3c AA'!Y116="-","-",'3c AA'!Y116)</f>
        <v>4.43</v>
      </c>
      <c r="W77" s="117" t="str">
        <f>IF('3c AA'!Z116="-","-",'3c AA'!Z116)</f>
        <v>-</v>
      </c>
      <c r="X77" s="27"/>
      <c r="Y77" s="117">
        <f>IF('3c AA'!AB116="-","-",'3c AA'!AB116)</f>
        <v>20.219374094906922</v>
      </c>
      <c r="Z77" s="117">
        <f>IF('3c AA'!AC116="-","-",'3c AA'!AC116)</f>
        <v>20.219374094906922</v>
      </c>
      <c r="AA77" s="117">
        <f>IF('3c AA'!AD116="-","-",'3c AA'!AD116)</f>
        <v>26.230591308498674</v>
      </c>
      <c r="AB77" s="117" t="str">
        <f>IF('3c AA'!AE116="-","-",'3c AA'!AE116)</f>
        <v>-</v>
      </c>
      <c r="AC77" s="117" t="str">
        <f>IF('3c AA'!AF116="-","-",'3c AA'!AF116)</f>
        <v>-</v>
      </c>
      <c r="AD77" s="25"/>
    </row>
    <row r="78" spans="1:30" s="26" customFormat="1" ht="11.4">
      <c r="A78" s="207"/>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f>IF('3d PC'!AA34="-","-",'3d PC'!AA34)</f>
        <v>185.61589025339802</v>
      </c>
      <c r="AB78" s="117" t="str">
        <f>IF('3d PC'!AB34="-","-",'3d PC'!AB34)</f>
        <v>-</v>
      </c>
      <c r="AC78" s="117" t="str">
        <f>IF('3d PC'!AC34="-","-",'3d PC'!AC34)</f>
        <v>-</v>
      </c>
      <c r="AD78" s="25"/>
    </row>
    <row r="79" spans="1:30" s="26" customFormat="1" ht="11.4">
      <c r="A79" s="207"/>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f>IF('3e NC-Elec'!AB62="-","-",'3e NC-Elec'!AB62)</f>
        <v>251.94869817718626</v>
      </c>
      <c r="AB79" s="117" t="str">
        <f>IF('3e NC-Elec'!AC62="-","-",'3e NC-Elec'!AC62)</f>
        <v>-</v>
      </c>
      <c r="AC79" s="117" t="str">
        <f>IF('3e NC-Elec'!AD62="-","-",'3e NC-Elec'!AD62)</f>
        <v>-</v>
      </c>
      <c r="AD79" s="25"/>
    </row>
    <row r="80" spans="1:30" s="26" customFormat="1" ht="11.4">
      <c r="A80" s="207"/>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f>IF('3g CPIH'!W$17="-","-",'3h OC '!$E$10*('3g CPIH'!W$17/'3g CPIH'!$G$17))</f>
        <v>95.953808219178072</v>
      </c>
      <c r="AB80" s="117" t="str">
        <f>IF('3g CPIH'!X$17="-","-",'3h OC '!$E$10*('3g CPIH'!X$17/'3g CPIH'!$G$17))</f>
        <v>-</v>
      </c>
      <c r="AC80" s="117" t="str">
        <f>IF('3g CPIH'!Y$17="-","-",'3h OC '!$E$10*('3g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f>IF('3i SMNCC'!W$50="-","-",'3i SMNCC'!W$50)</f>
        <v>17.321266150037467</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PAP'!$G$14*('3g CPIH'!C$17/'3g CPIH'!$G$17))</f>
        <v>13.436452250489236</v>
      </c>
      <c r="H82" s="117">
        <f>IF('3g CPIH'!D$17="-","-",'3j PAAC PAP'!$G$14*('3g CPIH'!D$17/'3g CPIH'!$G$17))</f>
        <v>13.463352054794518</v>
      </c>
      <c r="I82" s="117">
        <f>IF('3g CPIH'!E$17="-","-",'3j PAAC PAP'!$G$14*('3g CPIH'!E$17/'3g CPIH'!$G$17))</f>
        <v>13.503701761252445</v>
      </c>
      <c r="J82" s="117">
        <f>IF('3g CPIH'!F$17="-","-",'3j PAAC PAP'!$G$14*('3g CPIH'!F$17/'3g CPIH'!$G$17))</f>
        <v>13.584401174168297</v>
      </c>
      <c r="K82" s="117">
        <f>IF('3g CPIH'!G$17="-","-",'3j PAAC PAP'!$G$14*('3g CPIH'!G$17/'3g CPIH'!$G$17))</f>
        <v>13.745799999999999</v>
      </c>
      <c r="L82" s="117">
        <f>IF('3g CPIH'!H$17="-","-",'3j PAAC PAP'!$G$14*('3g CPIH'!H$17/'3g CPIH'!$G$17))</f>
        <v>13.920648727984345</v>
      </c>
      <c r="M82" s="117">
        <f>IF('3g CPIH'!I$17="-","-",'3j PAAC PAP'!$G$14*('3g CPIH'!I$17/'3g CPIH'!$G$17))</f>
        <v>14.122397260273971</v>
      </c>
      <c r="N82" s="117">
        <f>IF('3g CPIH'!J$17="-","-",'3j PAAC PAP'!$G$14*('3g CPIH'!J$17/'3g CPIH'!$G$17))</f>
        <v>14.24344637964775</v>
      </c>
      <c r="O82" s="27"/>
      <c r="P82" s="117">
        <f>IF('3g CPIH'!L$17="-","-",'3j PAAC PAP'!$G$14*('3g CPIH'!L$17/'3g CPIH'!$G$17))</f>
        <v>14.24344637964775</v>
      </c>
      <c r="Q82" s="117">
        <f>IF('3g CPIH'!M$17="-","-",'3j PAAC PAP'!$G$14*('3g CPIH'!M$17/'3g CPIH'!$G$17))</f>
        <v>14.40484520547945</v>
      </c>
      <c r="R82" s="117">
        <f>IF('3g CPIH'!N$17="-","-",'3j PAAC PAP'!$G$14*('3g CPIH'!N$17/'3g CPIH'!$G$17))</f>
        <v>14.512444422700586</v>
      </c>
      <c r="S82" s="117">
        <f>IF('3g CPIH'!O$17="-","-",'3j PAAC PAP'!$G$14*('3g CPIH'!O$17/'3g CPIH'!$G$17))</f>
        <v>14.593143835616438</v>
      </c>
      <c r="T82" s="117">
        <f>IF('3g CPIH'!P$17="-","-",'3j PAAC PAP'!$G$14*('3g CPIH'!P$17/'3g CPIH'!$G$17))</f>
        <v>14.633493542074362</v>
      </c>
      <c r="U82" s="117">
        <f>IF('3g CPIH'!Q$17="-","-",'3j PAAC PAP'!$G$14*('3g CPIH'!Q$17/'3g CPIH'!$G$17))</f>
        <v>14.714192954990214</v>
      </c>
      <c r="V82" s="117">
        <f>IF('3g CPIH'!R$17="-","-",'3j PAAC PAP'!$G$14*('3g CPIH'!R$17/'3g CPIH'!$G$17))</f>
        <v>14.983190998043053</v>
      </c>
      <c r="W82" s="117">
        <f>IF('3g CPIH'!S$17="-","-",'3j PAAC PAP'!$G$14*('3g CPIH'!S$17/'3g CPIH'!$G$17))</f>
        <v>15.427037769080234</v>
      </c>
      <c r="X82" s="27"/>
      <c r="Y82" s="117">
        <f>IF('3g CPIH'!U$17="-","-",'3j PAAC PAP'!$G$14*('3g CPIH'!U$17/'3g CPIH'!$G$17))</f>
        <v>16.207132093933463</v>
      </c>
      <c r="Z82" s="117">
        <f>IF('3g CPIH'!V$17="-","-",'3j PAAC PAP'!$G$14*('3g CPIH'!V$17/'3g CPIH'!$G$17))</f>
        <v>16.207132093933463</v>
      </c>
      <c r="AA82" s="117">
        <f>IF('3g CPIH'!W$17="-","-",'3j PAAC PAP'!$G$14*('3g CPIH'!W$17/'3g CPIH'!$G$17))</f>
        <v>16.852727397260274</v>
      </c>
      <c r="AB82" s="117" t="str">
        <f>IF('3g CPIH'!X$17="-","-",'3j PAAC PAP'!$G$14*('3g CPIH'!X$17/'3g CPIH'!$G$17))</f>
        <v>-</v>
      </c>
      <c r="AC82" s="117" t="str">
        <f>IF('3g CPIH'!Y$17="-","-",'3j PAAC PAP'!$G$14*('3g CPIH'!Y$17/'3g CPIH'!$G$17))</f>
        <v>-</v>
      </c>
      <c r="AD82" s="25"/>
    </row>
    <row r="83" spans="1:30" s="26" customFormat="1" ht="11.25" customHeight="1">
      <c r="A83" s="207"/>
      <c r="B83" s="120" t="s">
        <v>244</v>
      </c>
      <c r="C83" s="120" t="s">
        <v>184</v>
      </c>
      <c r="D83" s="122" t="s">
        <v>119</v>
      </c>
      <c r="E83" s="119"/>
      <c r="F83" s="27"/>
      <c r="G83" s="117">
        <f>IF(G75="-","-",SUM(G75:G81)*'3j PAAC PAP'!$G$32)</f>
        <v>32.472251145967604</v>
      </c>
      <c r="H83" s="117">
        <f>IF(H75="-","-",SUM(H75:H81)*'3j PAAC PAP'!$G$32)</f>
        <v>30.976091580332426</v>
      </c>
      <c r="I83" s="117">
        <f>IF(I75="-","-",SUM(I75:I81)*'3j PAAC PAP'!$G$32)</f>
        <v>31.629885881272074</v>
      </c>
      <c r="J83" s="117">
        <f>IF(J75="-","-",SUM(J75:J81)*'3j PAAC PAP'!$G$32)</f>
        <v>30.969637861141361</v>
      </c>
      <c r="K83" s="117">
        <f>IF(K75="-","-",SUM(K75:K81)*'3j PAAC PAP'!$G$32)</f>
        <v>33.730466472569752</v>
      </c>
      <c r="L83" s="117">
        <f>IF(L75="-","-",SUM(L75:L81)*'3j PAAC PAP'!$G$32)</f>
        <v>33.27592324423086</v>
      </c>
      <c r="M83" s="117">
        <f>IF(M75="-","-",SUM(M75:M81)*'3j PAAC PAP'!$G$32)</f>
        <v>36.274683421805172</v>
      </c>
      <c r="N83" s="117">
        <f>IF(N75="-","-",SUM(N75:N81)*'3j PAAC PAP'!$G$32)</f>
        <v>38.177870856236517</v>
      </c>
      <c r="O83" s="27"/>
      <c r="P83" s="117">
        <f>IF(P75="-","-",SUM(P75:P81)*'3j PAAC PAP'!$G$32)</f>
        <v>38.177870856236517</v>
      </c>
      <c r="Q83" s="117">
        <f>IF(Q75="-","-",SUM(Q75:Q81)*'3j PAAC PAP'!$G$32)</f>
        <v>42.558393906459976</v>
      </c>
      <c r="R83" s="117">
        <f>IF(R75="-","-",SUM(R75:R81)*'3j PAAC PAP'!$G$32)</f>
        <v>40.962726099383026</v>
      </c>
      <c r="S83" s="117">
        <f>IF(S75="-","-",SUM(S75:S81)*'3j PAAC PAP'!$G$32)</f>
        <v>41.107611234777167</v>
      </c>
      <c r="T83" s="117">
        <f>IF(T75="-","-",SUM(T75:T81)*'3j PAAC PAP'!$G$32)</f>
        <v>39.575728105968338</v>
      </c>
      <c r="U83" s="117">
        <f>IF(U75="-","-",SUM(U75:U81)*'3j PAAC PAP'!$G$32)</f>
        <v>43.341756565121926</v>
      </c>
      <c r="V83" s="117">
        <f>IF(V75="-","-",SUM(V75:V81)*'3j PAAC PAP'!$G$32)</f>
        <v>47.471743498398084</v>
      </c>
      <c r="W83" s="117">
        <f>IF(W75="-","-",SUM(W75:W81)*'3j PAAC PAP'!$G$32)</f>
        <v>66.56818926393224</v>
      </c>
      <c r="X83" s="27"/>
      <c r="Y83" s="117">
        <f>IF(Y75="-","-",SUM(Y75:Y81)*'3j PAAC PAP'!$G$32)</f>
        <v>115.42542891731503</v>
      </c>
      <c r="Z83" s="117">
        <f>IF(Z75="-","-",SUM(Z75:Z81)*'3j PAAC PAP'!$G$32)</f>
        <v>154.7685330513043</v>
      </c>
      <c r="AA83" s="117">
        <f>IF(AA75="-","-",SUM(AA75:AA81)*'3j PAAC PAP'!$G$32)</f>
        <v>119.23217092032225</v>
      </c>
      <c r="AB83" s="117" t="str">
        <f>IF(AB75="-","-",SUM(AB75:AB81)*'3j PAAC PAP'!$G$32)</f>
        <v>-</v>
      </c>
      <c r="AC83" s="117" t="str">
        <f>IF(AC75="-","-",SUM(AC75:AC81)*'3j PAAC PAP'!$G$32)</f>
        <v>-</v>
      </c>
      <c r="AD83" s="25"/>
    </row>
    <row r="84" spans="1:30" s="26" customFormat="1" ht="11.25" customHeight="1">
      <c r="A84" s="207"/>
      <c r="B84" s="120" t="s">
        <v>185</v>
      </c>
      <c r="C84" s="120" t="s">
        <v>246</v>
      </c>
      <c r="D84" s="122" t="s">
        <v>119</v>
      </c>
      <c r="E84" s="119"/>
      <c r="F84" s="27"/>
      <c r="G84" s="117">
        <f>IF(G75="-","-",SUM(G75:G83)*'3k EBIT'!$E$10)</f>
        <v>11.750629790094314</v>
      </c>
      <c r="H84" s="117">
        <f>IF(H75="-","-",SUM(H75:H83)*'3k EBIT'!$E$10)</f>
        <v>11.221730737028208</v>
      </c>
      <c r="I84" s="117">
        <f>IF(I75="-","-",SUM(I75:I83)*'3k EBIT'!$E$10)</f>
        <v>11.453859085416163</v>
      </c>
      <c r="J84" s="117">
        <f>IF(J75="-","-",SUM(J75:J83)*'3k EBIT'!$E$10)</f>
        <v>11.221791550642017</v>
      </c>
      <c r="K84" s="117">
        <f>IF(K75="-","-",SUM(K75:K83)*'3k EBIT'!$E$10)</f>
        <v>12.201844082852746</v>
      </c>
      <c r="L84" s="117">
        <f>IF(L75="-","-",SUM(L75:L83)*'3k EBIT'!$E$10)</f>
        <v>12.044389220641881</v>
      </c>
      <c r="M84" s="117">
        <f>IF(M75="-","-",SUM(M75:M83)*'3k EBIT'!$E$10)</f>
        <v>13.109415964562407</v>
      </c>
      <c r="N84" s="117">
        <f>IF(N75="-","-",SUM(N75:N83)*'3k EBIT'!$E$10)</f>
        <v>13.785208388188767</v>
      </c>
      <c r="O84" s="27"/>
      <c r="P84" s="117">
        <f>IF(P75="-","-",SUM(P75:P83)*'3k EBIT'!$E$10)</f>
        <v>13.785208388188767</v>
      </c>
      <c r="Q84" s="117">
        <f>IF(Q75="-","-",SUM(Q75:Q83)*'3k EBIT'!$E$10)</f>
        <v>15.338394112873511</v>
      </c>
      <c r="R84" s="117">
        <f>IF(R75="-","-",SUM(R75:R83)*'3k EBIT'!$E$10)</f>
        <v>14.775846789685573</v>
      </c>
      <c r="S84" s="117">
        <f>IF(S75="-","-",SUM(S75:S83)*'3k EBIT'!$E$10)</f>
        <v>14.828677767087541</v>
      </c>
      <c r="T84" s="117">
        <f>IF(T75="-","-",SUM(T75:T83)*'3k EBIT'!$E$10)</f>
        <v>14.28739833372004</v>
      </c>
      <c r="U84" s="117">
        <f>IF(U75="-","-",SUM(U75:U83)*'3k EBIT'!$E$10)</f>
        <v>15.621580523944687</v>
      </c>
      <c r="V84" s="117">
        <f>IF(V75="-","-",SUM(V75:V83)*'3k EBIT'!$E$10)</f>
        <v>17.088197357790428</v>
      </c>
      <c r="W84" s="117">
        <f>IF(W75="-","-",SUM(W75:W83)*'3k EBIT'!$E$10)</f>
        <v>23.854121994309949</v>
      </c>
      <c r="X84" s="27"/>
      <c r="Y84" s="117">
        <f>IF(Y75="-","-",SUM(Y75:Y83)*'3k EBIT'!$E$10)</f>
        <v>41.157495281513846</v>
      </c>
      <c r="Z84" s="117">
        <f>IF(Z75="-","-",SUM(Z75:Z83)*'3k EBIT'!$E$10)</f>
        <v>55.079157500052681</v>
      </c>
      <c r="AA84" s="117">
        <f>IF(AA75="-","-",SUM(AA75:AA83)*'3k EBIT'!$E$10)</f>
        <v>42.51702497130853</v>
      </c>
      <c r="AB84" s="117" t="str">
        <f>IF(AB75="-","-",SUM(AB75:AB83)*'3k EBIT'!$E$10)</f>
        <v>-</v>
      </c>
      <c r="AC84" s="117" t="str">
        <f>IF(AC75="-","-",SUM(AC75:AC83)*'3k EBIT'!$E$10)</f>
        <v>-</v>
      </c>
      <c r="AD84" s="25"/>
    </row>
    <row r="85" spans="1:30" s="26" customFormat="1" ht="12.6" customHeight="1">
      <c r="A85" s="207"/>
      <c r="B85" s="120" t="s">
        <v>247</v>
      </c>
      <c r="C85" s="156" t="s">
        <v>248</v>
      </c>
      <c r="D85" s="122" t="s">
        <v>119</v>
      </c>
      <c r="E85" s="118"/>
      <c r="F85" s="27"/>
      <c r="G85" s="117">
        <f>IF(G75="-","-",SUM(G75:G78,G80:G84)*'3l HAP'!$E$11)</f>
        <v>7.0641199950591202</v>
      </c>
      <c r="H85" s="117">
        <f>IF(H75="-","-",SUM(H75:H78,H80:H84)*'3l HAP'!$E$11)</f>
        <v>6.6418413466007609</v>
      </c>
      <c r="I85" s="117">
        <f>IF(I75="-","-",SUM(I75:I78,I80:I84)*'3l HAP'!$E$11)</f>
        <v>6.686254583549645</v>
      </c>
      <c r="J85" s="117">
        <f>IF(J75="-","-",SUM(J75:J78,J80:J84)*'3l HAP'!$E$11)</f>
        <v>6.5184999821603498</v>
      </c>
      <c r="K85" s="117">
        <f>IF(K75="-","-",SUM(K75:K78,K80:K84)*'3l HAP'!$E$11)</f>
        <v>7.3684685085569157</v>
      </c>
      <c r="L85" s="117">
        <f>IF(L75="-","-",SUM(L75:L78,L80:L84)*'3l HAP'!$E$11)</f>
        <v>7.2294902041733327</v>
      </c>
      <c r="M85" s="117">
        <f>IF(M75="-","-",SUM(M75:M78,M80:M84)*'3l HAP'!$E$11)</f>
        <v>8.0381291570044251</v>
      </c>
      <c r="N85" s="117">
        <f>IF(N75="-","-",SUM(N75:N78,N80:N84)*'3l HAP'!$E$11)</f>
        <v>8.5666022125199923</v>
      </c>
      <c r="O85" s="27"/>
      <c r="P85" s="117">
        <f>IF(P75="-","-",SUM(P75:P78,P80:P84)*'3l HAP'!$E$11)</f>
        <v>8.5666022125199923</v>
      </c>
      <c r="Q85" s="117">
        <f>IF(Q75="-","-",SUM(Q75:Q78,Q80:Q84)*'3l HAP'!$E$11)</f>
        <v>9.6218011296943065</v>
      </c>
      <c r="R85" s="117">
        <f>IF(R75="-","-",SUM(R75:R78,R80:R84)*'3l HAP'!$E$11)</f>
        <v>9.1730041759266729</v>
      </c>
      <c r="S85" s="117">
        <f>IF(S75="-","-",SUM(S75:S78,S80:S84)*'3l HAP'!$E$11)</f>
        <v>9.1592263874426649</v>
      </c>
      <c r="T85" s="117">
        <f>IF(T75="-","-",SUM(T75:T78,T80:T84)*'3l HAP'!$E$11)</f>
        <v>8.6944338093391877</v>
      </c>
      <c r="U85" s="117">
        <f>IF(U75="-","-",SUM(U75:U78,U80:U84)*'3l HAP'!$E$11)</f>
        <v>9.5562117635709889</v>
      </c>
      <c r="V85" s="117">
        <f>IF(V75="-","-",SUM(V75:V78,V80:V84)*'3l HAP'!$E$11)</f>
        <v>10.700454677311333</v>
      </c>
      <c r="W85" s="117">
        <f>IF(W75="-","-",SUM(W75:W78,W80:W84)*'3l HAP'!$E$11)</f>
        <v>15.46821051754776</v>
      </c>
      <c r="X85" s="27"/>
      <c r="Y85" s="117">
        <f>IF(Y75="-","-",SUM(Y75:Y78,Y80:Y84)*'3l HAP'!$E$11)</f>
        <v>28.660325432896101</v>
      </c>
      <c r="Z85" s="117">
        <f>IF(Z75="-","-",SUM(Z75:Z78,Z80:Z84)*'3l HAP'!$E$11)</f>
        <v>39.388060819757179</v>
      </c>
      <c r="AA85" s="117">
        <f>IF(AA75="-","-",SUM(AA75:AA78,AA80:AA84)*'3l HAP'!$E$11)</f>
        <v>29.073929924891793</v>
      </c>
      <c r="AB85" s="117" t="str">
        <f>IF(AB75="-","-",SUM(AB75:AB78,AB80:AB84)*'3l HAP'!$E$11)</f>
        <v>-</v>
      </c>
      <c r="AC85" s="117" t="str">
        <f>IF(AC75="-","-",SUM(AC75:AC78,AC80:AC84)*'3l HAP'!$E$11)</f>
        <v>-</v>
      </c>
      <c r="AD85" s="25"/>
    </row>
    <row r="86" spans="1:30" s="26" customFormat="1" ht="11.25" customHeight="1">
      <c r="A86" s="207"/>
      <c r="B86" s="120" t="s">
        <v>249</v>
      </c>
      <c r="C86" s="120" t="str">
        <f>B86&amp;"_"&amp;D86</f>
        <v>Total_Northern</v>
      </c>
      <c r="D86" s="122" t="s">
        <v>119</v>
      </c>
      <c r="E86" s="119"/>
      <c r="F86" s="27"/>
      <c r="G86" s="117">
        <f t="shared" ref="G86:N86" si="15">IF(G75="-","-",SUM(G75:G85))</f>
        <v>625.5180640196802</v>
      </c>
      <c r="H86" s="117">
        <f t="shared" si="15"/>
        <v>597.25900460264018</v>
      </c>
      <c r="I86" s="117">
        <f t="shared" si="15"/>
        <v>609.52069428731375</v>
      </c>
      <c r="J86" s="117">
        <f t="shared" si="15"/>
        <v>597.13886395339398</v>
      </c>
      <c r="K86" s="117">
        <f t="shared" si="15"/>
        <v>649.57052339545487</v>
      </c>
      <c r="L86" s="117">
        <f t="shared" si="15"/>
        <v>641.14445050297923</v>
      </c>
      <c r="M86" s="117">
        <f t="shared" si="15"/>
        <v>698.00710545626362</v>
      </c>
      <c r="N86" s="117">
        <f t="shared" si="15"/>
        <v>734.10358611644438</v>
      </c>
      <c r="O86" s="27"/>
      <c r="P86" s="117">
        <f t="shared" ref="P86:W86" si="16">IF(P75="-","-",SUM(P75:P85))</f>
        <v>734.10358611644438</v>
      </c>
      <c r="Q86" s="117">
        <f t="shared" si="16"/>
        <v>816.9053683566483</v>
      </c>
      <c r="R86" s="117">
        <f t="shared" si="16"/>
        <v>786.84882978043947</v>
      </c>
      <c r="S86" s="117">
        <f t="shared" si="16"/>
        <v>789.61562860142931</v>
      </c>
      <c r="T86" s="117">
        <f t="shared" si="16"/>
        <v>760.66245656065735</v>
      </c>
      <c r="U86" s="117">
        <f t="shared" si="16"/>
        <v>831.74432078527934</v>
      </c>
      <c r="V86" s="117">
        <f t="shared" si="16"/>
        <v>910.07889149144353</v>
      </c>
      <c r="W86" s="117">
        <f t="shared" si="16"/>
        <v>1270.9477969020863</v>
      </c>
      <c r="X86" s="27"/>
      <c r="Y86" s="117">
        <f t="shared" ref="Y86:AC86" si="17">IF(Y75="-","-",SUM(Y75:Y85))</f>
        <v>2194.8433928702261</v>
      </c>
      <c r="Z86" s="117">
        <f t="shared" si="17"/>
        <v>2938.2898897392997</v>
      </c>
      <c r="AA86" s="117">
        <f t="shared" si="17"/>
        <v>2266.8111620063064</v>
      </c>
      <c r="AB86" s="117" t="str">
        <f t="shared" si="17"/>
        <v>-</v>
      </c>
      <c r="AC86" s="117" t="str">
        <f t="shared" si="17"/>
        <v>-</v>
      </c>
      <c r="AD86" s="25"/>
    </row>
    <row r="87" spans="1:30" s="26" customFormat="1" ht="11.25" customHeight="1">
      <c r="A87" s="207"/>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f>IF('3a DF'!AB139="-","-",'3a DF'!AB139)</f>
        <v>1470.5744937291802</v>
      </c>
      <c r="AB87" s="35" t="str">
        <f>IF('3a DF'!AC139="-","-",'3a DF'!AC139)</f>
        <v>-</v>
      </c>
      <c r="AC87" s="35" t="str">
        <f>IF('3a DF'!AD139="-","-",'3a DF'!AD139)</f>
        <v>-</v>
      </c>
      <c r="AD87" s="25"/>
    </row>
    <row r="88" spans="1:30" s="26" customFormat="1" ht="11.4">
      <c r="A88" s="207"/>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f>IF('3b CM'!AA34="-","-",'3b CM'!AA34)</f>
        <v>18.047323742996355</v>
      </c>
      <c r="AB88" s="35" t="str">
        <f>IF('3b CM'!AB34="-","-",'3b CM'!AB34)</f>
        <v>-</v>
      </c>
      <c r="AC88" s="35" t="str">
        <f>IF('3b CM'!AC34="-","-",'3b CM'!AC34)</f>
        <v>-</v>
      </c>
      <c r="AD88" s="25"/>
    </row>
    <row r="89" spans="1:30" s="26" customFormat="1" ht="11.4">
      <c r="A89" s="207"/>
      <c r="B89" s="123" t="s">
        <v>241</v>
      </c>
      <c r="C89" s="123" t="s">
        <v>178</v>
      </c>
      <c r="D89" s="121" t="s">
        <v>118</v>
      </c>
      <c r="E89" s="75"/>
      <c r="F89" s="27"/>
      <c r="G89" s="35" t="str">
        <f>IF('3c AA'!J117="-","-",'3c AA'!J117)</f>
        <v>-</v>
      </c>
      <c r="H89" s="35" t="str">
        <f>IF('3c AA'!K117="-","-",'3c AA'!K117)</f>
        <v>-</v>
      </c>
      <c r="I89" s="35" t="str">
        <f>IF('3c AA'!L117="-","-",'3c AA'!L117)</f>
        <v>-</v>
      </c>
      <c r="J89" s="35" t="str">
        <f>IF('3c AA'!M117="-","-",'3c AA'!M117)</f>
        <v>-</v>
      </c>
      <c r="K89" s="35" t="str">
        <f>IF('3c AA'!N117="-","-",'3c AA'!N117)</f>
        <v>-</v>
      </c>
      <c r="L89" s="35" t="str">
        <f>IF('3c AA'!O117="-","-",'3c AA'!O117)</f>
        <v>-</v>
      </c>
      <c r="M89" s="35" t="str">
        <f>IF('3c AA'!P117="-","-",'3c AA'!P117)</f>
        <v>-</v>
      </c>
      <c r="N89" s="35" t="str">
        <f>IF('3c AA'!Q117="-","-",'3c AA'!Q117)</f>
        <v>-</v>
      </c>
      <c r="O89" s="27"/>
      <c r="P89" s="35" t="str">
        <f>IF('3c AA'!S117="-","-",'3c AA'!S117)</f>
        <v>-</v>
      </c>
      <c r="Q89" s="35" t="str">
        <f>IF('3c AA'!T117="-","-",'3c AA'!T117)</f>
        <v>-</v>
      </c>
      <c r="R89" s="35" t="str">
        <f>IF('3c AA'!U117="-","-",'3c AA'!U117)</f>
        <v>-</v>
      </c>
      <c r="S89" s="35" t="str">
        <f>IF('3c AA'!V117="-","-",'3c AA'!V117)</f>
        <v>-</v>
      </c>
      <c r="T89" s="35">
        <f>IF('3c AA'!W117="-","-",'3c AA'!W117)</f>
        <v>6.5873529519024565</v>
      </c>
      <c r="U89" s="35">
        <f>IF('3c AA'!X117="-","-",'3c AA'!X117)</f>
        <v>9.9756950960531068</v>
      </c>
      <c r="V89" s="35">
        <f>IF('3c AA'!Y117="-","-",'3c AA'!Y117)</f>
        <v>4.43</v>
      </c>
      <c r="W89" s="35" t="str">
        <f>IF('3c AA'!Z117="-","-",'3c AA'!Z117)</f>
        <v>-</v>
      </c>
      <c r="X89" s="27"/>
      <c r="Y89" s="35">
        <f>IF('3c AA'!AB117="-","-",'3c AA'!AB117)</f>
        <v>20.533735959244328</v>
      </c>
      <c r="Z89" s="35">
        <f>IF('3c AA'!AC117="-","-",'3c AA'!AC117)</f>
        <v>20.533735959244328</v>
      </c>
      <c r="AA89" s="35">
        <f>IF('3c AA'!AD117="-","-",'3c AA'!AD117)</f>
        <v>26.544953172836081</v>
      </c>
      <c r="AB89" s="35" t="str">
        <f>IF('3c AA'!AE117="-","-",'3c AA'!AE117)</f>
        <v>-</v>
      </c>
      <c r="AC89" s="35" t="str">
        <f>IF('3c AA'!AF117="-","-",'3c AA'!AF117)</f>
        <v>-</v>
      </c>
      <c r="AD89" s="25"/>
    </row>
    <row r="90" spans="1:30" s="26" customFormat="1" ht="11.4">
      <c r="A90" s="207"/>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f>IF('3d PC'!AA35="-","-",'3d PC'!AA35)</f>
        <v>185.61507639344055</v>
      </c>
      <c r="AB90" s="35" t="str">
        <f>IF('3d PC'!AB35="-","-",'3d PC'!AB35)</f>
        <v>-</v>
      </c>
      <c r="AC90" s="35" t="str">
        <f>IF('3d PC'!AC35="-","-",'3d PC'!AC35)</f>
        <v>-</v>
      </c>
      <c r="AD90" s="25"/>
    </row>
    <row r="91" spans="1:30" s="26" customFormat="1" ht="11.4">
      <c r="A91" s="207"/>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f>IF('3e NC-Elec'!AB63="-","-",'3e NC-Elec'!AB63)</f>
        <v>252.02845578472807</v>
      </c>
      <c r="AB91" s="35" t="str">
        <f>IF('3e NC-Elec'!AC63="-","-",'3e NC-Elec'!AC63)</f>
        <v>-</v>
      </c>
      <c r="AC91" s="35" t="str">
        <f>IF('3e NC-Elec'!AD63="-","-",'3e NC-Elec'!AD63)</f>
        <v>-</v>
      </c>
      <c r="AD91" s="25"/>
    </row>
    <row r="92" spans="1:30" s="26" customFormat="1" ht="11.4">
      <c r="A92" s="207"/>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f>IF('3g CPIH'!W$17="-","-",'3h OC '!$E$10*('3g CPIH'!W$17/'3g CPIH'!$G$17))</f>
        <v>95.953808219178072</v>
      </c>
      <c r="AB92" s="35" t="str">
        <f>IF('3g CPIH'!X$17="-","-",'3h OC '!$E$10*('3g CPIH'!X$17/'3g CPIH'!$G$17))</f>
        <v>-</v>
      </c>
      <c r="AC92" s="35" t="str">
        <f>IF('3g CPIH'!Y$17="-","-",'3h OC '!$E$10*('3g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f>IF('3i SMNCC'!W$50="-","-",'3i SMNCC'!W$50)</f>
        <v>17.321266150037467</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PAP'!$G$14*('3g CPIH'!C$17/'3g CPIH'!$G$17))</f>
        <v>13.436452250489236</v>
      </c>
      <c r="H94" s="35">
        <f>IF('3g CPIH'!D$17="-","-",'3j PAAC PAP'!$G$14*('3g CPIH'!D$17/'3g CPIH'!$G$17))</f>
        <v>13.463352054794518</v>
      </c>
      <c r="I94" s="35">
        <f>IF('3g CPIH'!E$17="-","-",'3j PAAC PAP'!$G$14*('3g CPIH'!E$17/'3g CPIH'!$G$17))</f>
        <v>13.503701761252445</v>
      </c>
      <c r="J94" s="35">
        <f>IF('3g CPIH'!F$17="-","-",'3j PAAC PAP'!$G$14*('3g CPIH'!F$17/'3g CPIH'!$G$17))</f>
        <v>13.584401174168297</v>
      </c>
      <c r="K94" s="35">
        <f>IF('3g CPIH'!G$17="-","-",'3j PAAC PAP'!$G$14*('3g CPIH'!G$17/'3g CPIH'!$G$17))</f>
        <v>13.745799999999999</v>
      </c>
      <c r="L94" s="35">
        <f>IF('3g CPIH'!H$17="-","-",'3j PAAC PAP'!$G$14*('3g CPIH'!H$17/'3g CPIH'!$G$17))</f>
        <v>13.920648727984345</v>
      </c>
      <c r="M94" s="35">
        <f>IF('3g CPIH'!I$17="-","-",'3j PAAC PAP'!$G$14*('3g CPIH'!I$17/'3g CPIH'!$G$17))</f>
        <v>14.122397260273971</v>
      </c>
      <c r="N94" s="35">
        <f>IF('3g CPIH'!J$17="-","-",'3j PAAC PAP'!$G$14*('3g CPIH'!J$17/'3g CPIH'!$G$17))</f>
        <v>14.24344637964775</v>
      </c>
      <c r="O94" s="27"/>
      <c r="P94" s="35">
        <f>IF('3g CPIH'!L$17="-","-",'3j PAAC PAP'!$G$14*('3g CPIH'!L$17/'3g CPIH'!$G$17))</f>
        <v>14.24344637964775</v>
      </c>
      <c r="Q94" s="35">
        <f>IF('3g CPIH'!M$17="-","-",'3j PAAC PAP'!$G$14*('3g CPIH'!M$17/'3g CPIH'!$G$17))</f>
        <v>14.40484520547945</v>
      </c>
      <c r="R94" s="35">
        <f>IF('3g CPIH'!N$17="-","-",'3j PAAC PAP'!$G$14*('3g CPIH'!N$17/'3g CPIH'!$G$17))</f>
        <v>14.512444422700586</v>
      </c>
      <c r="S94" s="35">
        <f>IF('3g CPIH'!O$17="-","-",'3j PAAC PAP'!$G$14*('3g CPIH'!O$17/'3g CPIH'!$G$17))</f>
        <v>14.593143835616438</v>
      </c>
      <c r="T94" s="35">
        <f>IF('3g CPIH'!P$17="-","-",'3j PAAC PAP'!$G$14*('3g CPIH'!P$17/'3g CPIH'!$G$17))</f>
        <v>14.633493542074362</v>
      </c>
      <c r="U94" s="35">
        <f>IF('3g CPIH'!Q$17="-","-",'3j PAAC PAP'!$G$14*('3g CPIH'!Q$17/'3g CPIH'!$G$17))</f>
        <v>14.714192954990214</v>
      </c>
      <c r="V94" s="35">
        <f>IF('3g CPIH'!R$17="-","-",'3j PAAC PAP'!$G$14*('3g CPIH'!R$17/'3g CPIH'!$G$17))</f>
        <v>14.983190998043053</v>
      </c>
      <c r="W94" s="35">
        <f>IF('3g CPIH'!S$17="-","-",'3j PAAC PAP'!$G$14*('3g CPIH'!S$17/'3g CPIH'!$G$17))</f>
        <v>15.427037769080234</v>
      </c>
      <c r="X94" s="27"/>
      <c r="Y94" s="35">
        <f>IF('3g CPIH'!U$17="-","-",'3j PAAC PAP'!$G$14*('3g CPIH'!U$17/'3g CPIH'!$G$17))</f>
        <v>16.207132093933463</v>
      </c>
      <c r="Z94" s="35">
        <f>IF('3g CPIH'!V$17="-","-",'3j PAAC PAP'!$G$14*('3g CPIH'!V$17/'3g CPIH'!$G$17))</f>
        <v>16.207132093933463</v>
      </c>
      <c r="AA94" s="35">
        <f>IF('3g CPIH'!W$17="-","-",'3j PAAC PAP'!$G$14*('3g CPIH'!W$17/'3g CPIH'!$G$17))</f>
        <v>16.852727397260274</v>
      </c>
      <c r="AB94" s="35" t="str">
        <f>IF('3g CPIH'!X$17="-","-",'3j PAAC PAP'!$G$14*('3g CPIH'!X$17/'3g CPIH'!$G$17))</f>
        <v>-</v>
      </c>
      <c r="AC94" s="35" t="str">
        <f>IF('3g CPIH'!Y$17="-","-",'3j PAAC PAP'!$G$14*('3g CPIH'!Y$17/'3g CPIH'!$G$17))</f>
        <v>-</v>
      </c>
      <c r="AD94" s="25"/>
    </row>
    <row r="95" spans="1:30" s="26" customFormat="1" ht="11.25" customHeight="1">
      <c r="A95" s="207"/>
      <c r="B95" s="123" t="s">
        <v>244</v>
      </c>
      <c r="C95" s="123" t="s">
        <v>184</v>
      </c>
      <c r="D95" s="121" t="s">
        <v>118</v>
      </c>
      <c r="E95" s="75"/>
      <c r="F95" s="27"/>
      <c r="G95" s="35">
        <f>IF(G87="-","-",SUM(G87:G93)*'3j PAAC PAP'!$G$32)</f>
        <v>31.417817503812817</v>
      </c>
      <c r="H95" s="35">
        <f>IF(H87="-","-",SUM(H87:H93)*'3j PAAC PAP'!$G$32)</f>
        <v>29.91387092964349</v>
      </c>
      <c r="I95" s="35">
        <f>IF(I87="-","-",SUM(I87:I93)*'3j PAAC PAP'!$G$32)</f>
        <v>30.892507566490352</v>
      </c>
      <c r="J95" s="35">
        <f>IF(J87="-","-",SUM(J87:J93)*'3j PAAC PAP'!$G$32)</f>
        <v>30.22877824718886</v>
      </c>
      <c r="K95" s="35">
        <f>IF(K87="-","-",SUM(K87:K93)*'3j PAAC PAP'!$G$32)</f>
        <v>33.086676472922889</v>
      </c>
      <c r="L95" s="35">
        <f>IF(L87="-","-",SUM(L87:L93)*'3j PAAC PAP'!$G$32)</f>
        <v>32.629078187315486</v>
      </c>
      <c r="M95" s="35">
        <f>IF(M87="-","-",SUM(M87:M93)*'3j PAAC PAP'!$G$32)</f>
        <v>36.196679398923713</v>
      </c>
      <c r="N95" s="35">
        <f>IF(N87="-","-",SUM(N87:N93)*'3j PAAC PAP'!$G$32)</f>
        <v>38.122433946103847</v>
      </c>
      <c r="O95" s="27"/>
      <c r="P95" s="35">
        <f>IF(P87="-","-",SUM(P87:P93)*'3j PAAC PAP'!$G$32)</f>
        <v>38.122433946103847</v>
      </c>
      <c r="Q95" s="35">
        <f>IF(Q87="-","-",SUM(Q87:Q93)*'3j PAAC PAP'!$G$32)</f>
        <v>42.8124127979465</v>
      </c>
      <c r="R95" s="35">
        <f>IF(R87="-","-",SUM(R87:R93)*'3j PAAC PAP'!$G$32)</f>
        <v>41.170074790333373</v>
      </c>
      <c r="S95" s="35">
        <f>IF(S87="-","-",SUM(S87:S93)*'3j PAAC PAP'!$G$32)</f>
        <v>40.62071041855215</v>
      </c>
      <c r="T95" s="35">
        <f>IF(T87="-","-",SUM(T87:T93)*'3j PAAC PAP'!$G$32)</f>
        <v>39.05114996303891</v>
      </c>
      <c r="U95" s="35">
        <f>IF(U87="-","-",SUM(U87:U93)*'3j PAAC PAP'!$G$32)</f>
        <v>42.456787855345915</v>
      </c>
      <c r="V95" s="35">
        <f>IF(V87="-","-",SUM(V87:V93)*'3j PAAC PAP'!$G$32)</f>
        <v>46.666145142412383</v>
      </c>
      <c r="W95" s="35">
        <f>IF(W87="-","-",SUM(W87:W93)*'3j PAAC PAP'!$G$32)</f>
        <v>67.010153169796581</v>
      </c>
      <c r="X95" s="27"/>
      <c r="Y95" s="35">
        <f>IF(Y87="-","-",SUM(Y87:Y93)*'3j PAAC PAP'!$G$32)</f>
        <v>116.54070185045885</v>
      </c>
      <c r="Z95" s="35">
        <f>IF(Z87="-","-",SUM(Z87:Z93)*'3j PAAC PAP'!$G$32)</f>
        <v>156.43989999898264</v>
      </c>
      <c r="AA95" s="35">
        <f>IF(AA87="-","-",SUM(AA87:AA93)*'3j PAAC PAP'!$G$32)</f>
        <v>119.63460768094856</v>
      </c>
      <c r="AB95" s="35" t="str">
        <f>IF(AB87="-","-",SUM(AB87:AB93)*'3j PAAC PAP'!$G$32)</f>
        <v>-</v>
      </c>
      <c r="AC95" s="35" t="str">
        <f>IF(AC87="-","-",SUM(AC87:AC93)*'3j PAAC PAP'!$G$32)</f>
        <v>-</v>
      </c>
      <c r="AD95" s="25"/>
    </row>
    <row r="96" spans="1:30" s="26" customFormat="1" ht="11.25" customHeight="1">
      <c r="A96" s="207"/>
      <c r="B96" s="123" t="s">
        <v>185</v>
      </c>
      <c r="C96" s="123" t="s">
        <v>246</v>
      </c>
      <c r="D96" s="121" t="s">
        <v>118</v>
      </c>
      <c r="E96" s="75"/>
      <c r="F96" s="27"/>
      <c r="G96" s="35">
        <f>IF(G87="-","-",SUM(G87:G95)*'3k EBIT'!$E$10)</f>
        <v>11.377515636519922</v>
      </c>
      <c r="H96" s="35">
        <f>IF(H87="-","-",SUM(H87:H95)*'3k EBIT'!$E$10)</f>
        <v>10.845861129737298</v>
      </c>
      <c r="I96" s="35">
        <f>IF(I87="-","-",SUM(I87:I95)*'3k EBIT'!$E$10)</f>
        <v>11.192935804154329</v>
      </c>
      <c r="J96" s="35">
        <f>IF(J87="-","-",SUM(J87:J95)*'3k EBIT'!$E$10)</f>
        <v>10.959636402393475</v>
      </c>
      <c r="K96" s="35">
        <f>IF(K87="-","-",SUM(K87:K95)*'3k EBIT'!$E$10)</f>
        <v>11.974037276246101</v>
      </c>
      <c r="L96" s="35">
        <f>IF(L87="-","-",SUM(L87:L95)*'3k EBIT'!$E$10)</f>
        <v>11.815501373881268</v>
      </c>
      <c r="M96" s="35">
        <f>IF(M87="-","-",SUM(M87:M95)*'3k EBIT'!$E$10)</f>
        <v>13.081814033241878</v>
      </c>
      <c r="N96" s="35">
        <f>IF(N87="-","-",SUM(N87:N95)*'3k EBIT'!$E$10)</f>
        <v>13.765591889839319</v>
      </c>
      <c r="O96" s="27"/>
      <c r="P96" s="35">
        <f>IF(P87="-","-",SUM(P87:P95)*'3k EBIT'!$E$10)</f>
        <v>13.765591889839319</v>
      </c>
      <c r="Q96" s="35">
        <f>IF(Q87="-","-",SUM(Q87:Q95)*'3k EBIT'!$E$10)</f>
        <v>15.428279374401411</v>
      </c>
      <c r="R96" s="35">
        <f>IF(R87="-","-",SUM(R87:R95)*'3k EBIT'!$E$10)</f>
        <v>14.849217676411646</v>
      </c>
      <c r="S96" s="35">
        <f>IF(S87="-","-",SUM(S87:S95)*'3k EBIT'!$E$10)</f>
        <v>14.656386616030153</v>
      </c>
      <c r="T96" s="35">
        <f>IF(T87="-","-",SUM(T87:T95)*'3k EBIT'!$E$10)</f>
        <v>14.101774960225658</v>
      </c>
      <c r="U96" s="35">
        <f>IF(U87="-","-",SUM(U87:U95)*'3k EBIT'!$E$10)</f>
        <v>15.308431988193181</v>
      </c>
      <c r="V96" s="35">
        <f>IF(V87="-","-",SUM(V87:V95)*'3k EBIT'!$E$10)</f>
        <v>16.803134233191823</v>
      </c>
      <c r="W96" s="35">
        <f>IF(W87="-","-",SUM(W87:W95)*'3k EBIT'!$E$10)</f>
        <v>24.010512099912056</v>
      </c>
      <c r="X96" s="27"/>
      <c r="Y96" s="35">
        <f>IF(Y87="-","-",SUM(Y87:Y95)*'3k EBIT'!$E$10)</f>
        <v>41.552137580297121</v>
      </c>
      <c r="Z96" s="35">
        <f>IF(Z87="-","-",SUM(Z87:Z95)*'3k EBIT'!$E$10)</f>
        <v>55.670575147464653</v>
      </c>
      <c r="AA96" s="35">
        <f>IF(AA87="-","-",SUM(AA87:AA95)*'3k EBIT'!$E$10)</f>
        <v>42.6594282912571</v>
      </c>
      <c r="AB96" s="35" t="str">
        <f>IF(AB87="-","-",SUM(AB87:AB95)*'3k EBIT'!$E$10)</f>
        <v>-</v>
      </c>
      <c r="AC96" s="35" t="str">
        <f>IF(AC87="-","-",SUM(AC87:AC95)*'3k EBIT'!$E$10)</f>
        <v>-</v>
      </c>
      <c r="AD96" s="25"/>
    </row>
    <row r="97" spans="1:30" s="26" customFormat="1" ht="11.25" customHeight="1">
      <c r="A97" s="207"/>
      <c r="B97" s="123" t="s">
        <v>247</v>
      </c>
      <c r="C97" s="158" t="s">
        <v>248</v>
      </c>
      <c r="D97" s="121" t="s">
        <v>118</v>
      </c>
      <c r="E97" s="116"/>
      <c r="F97" s="27"/>
      <c r="G97" s="35">
        <f>IF(G87="-","-",SUM(G87:G90,G92:G96)*'3l HAP'!$E$11)</f>
        <v>7.0639605199523485</v>
      </c>
      <c r="H97" s="35">
        <f>IF(H87="-","-",SUM(H87:H90,H92:H96)*'3l HAP'!$E$11)</f>
        <v>6.6394778530481906</v>
      </c>
      <c r="I97" s="35">
        <f>IF(I87="-","-",SUM(I87:I90,I92:I96)*'3l HAP'!$E$11)</f>
        <v>6.688753718781256</v>
      </c>
      <c r="J97" s="35">
        <f>IF(J87="-","-",SUM(J87:J90,J92:J96)*'3l HAP'!$E$11)</f>
        <v>6.5201105828758275</v>
      </c>
      <c r="K97" s="35">
        <f>IF(K87="-","-",SUM(K87:K90,K92:K96)*'3l HAP'!$E$11)</f>
        <v>7.3755564560912452</v>
      </c>
      <c r="L97" s="35">
        <f>IF(L87="-","-",SUM(L87:L90,L92:L96)*'3l HAP'!$E$11)</f>
        <v>7.2356483513616823</v>
      </c>
      <c r="M97" s="35">
        <f>IF(M87="-","-",SUM(M87:M90,M92:M96)*'3l HAP'!$E$11)</f>
        <v>8.1038089030064011</v>
      </c>
      <c r="N97" s="35">
        <f>IF(N87="-","-",SUM(N87:N90,N92:N96)*'3l HAP'!$E$11)</f>
        <v>8.6385675974595308</v>
      </c>
      <c r="O97" s="27"/>
      <c r="P97" s="35">
        <f>IF(P87="-","-",SUM(P87:P90,P92:P96)*'3l HAP'!$E$11)</f>
        <v>8.6385675974595308</v>
      </c>
      <c r="Q97" s="35">
        <f>IF(Q87="-","-",SUM(Q87:Q90,Q92:Q96)*'3l HAP'!$E$11)</f>
        <v>9.7378217028124094</v>
      </c>
      <c r="R97" s="35">
        <f>IF(R87="-","-",SUM(R87:R90,R92:R96)*'3l HAP'!$E$11)</f>
        <v>9.2780599951605964</v>
      </c>
      <c r="S97" s="35">
        <f>IF(S87="-","-",SUM(S87:S90,S92:S96)*'3l HAP'!$E$11)</f>
        <v>9.2376794004206655</v>
      </c>
      <c r="T97" s="35">
        <f>IF(T87="-","-",SUM(T87:T90,T92:T96)*'3l HAP'!$E$11)</f>
        <v>8.763476499133418</v>
      </c>
      <c r="U97" s="35">
        <f>IF(U87="-","-",SUM(U87:U90,U92:U96)*'3l HAP'!$E$11)</f>
        <v>9.6173534047855398</v>
      </c>
      <c r="V97" s="35">
        <f>IF(V87="-","-",SUM(V87:V90,V92:V96)*'3l HAP'!$E$11)</f>
        <v>10.782665478339881</v>
      </c>
      <c r="W97" s="35">
        <f>IF(W87="-","-",SUM(W87:W90,W92:W96)*'3l HAP'!$E$11)</f>
        <v>15.632434542701931</v>
      </c>
      <c r="X97" s="27"/>
      <c r="Y97" s="35">
        <f>IF(Y87="-","-",SUM(Y87:Y90,Y92:Y96)*'3l HAP'!$E$11)</f>
        <v>28.993850226085588</v>
      </c>
      <c r="Z97" s="35">
        <f>IF(Z87="-","-",SUM(Z87:Z90,Z92:Z96)*'3l HAP'!$E$11)</f>
        <v>39.873216491329487</v>
      </c>
      <c r="AA97" s="35">
        <f>IF(AA87="-","-",SUM(AA87:AA90,AA92:AA96)*'3l HAP'!$E$11)</f>
        <v>29.182495148822031</v>
      </c>
      <c r="AB97" s="35" t="str">
        <f>IF(AB87="-","-",SUM(AB87:AB90,AB92:AB96)*'3l HAP'!$E$11)</f>
        <v>-</v>
      </c>
      <c r="AC97" s="35" t="str">
        <f>IF(AC87="-","-",SUM(AC87:AC90,AC92:AC96)*'3l HAP'!$E$11)</f>
        <v>-</v>
      </c>
      <c r="AD97" s="25"/>
    </row>
    <row r="98" spans="1:30" s="26" customFormat="1" ht="11.25" customHeight="1">
      <c r="A98" s="207"/>
      <c r="B98" s="123" t="s">
        <v>249</v>
      </c>
      <c r="C98" s="123" t="str">
        <f>B98&amp;"_"&amp;D98</f>
        <v>Total_North West</v>
      </c>
      <c r="D98" s="121" t="s">
        <v>118</v>
      </c>
      <c r="E98" s="75"/>
      <c r="F98" s="27"/>
      <c r="G98" s="35">
        <f t="shared" ref="G98:N98" si="18">IF(G87="-","-",SUM(G87:G97))</f>
        <v>605.88032562569583</v>
      </c>
      <c r="H98" s="35">
        <f t="shared" si="18"/>
        <v>577.47403837029572</v>
      </c>
      <c r="I98" s="35">
        <f t="shared" si="18"/>
        <v>595.79039481797531</v>
      </c>
      <c r="J98" s="35">
        <f t="shared" si="18"/>
        <v>583.34284087175604</v>
      </c>
      <c r="K98" s="35">
        <f t="shared" si="18"/>
        <v>637.58778436875309</v>
      </c>
      <c r="L98" s="35">
        <f t="shared" si="18"/>
        <v>629.10388484922419</v>
      </c>
      <c r="M98" s="35">
        <f t="shared" si="18"/>
        <v>696.62005257492444</v>
      </c>
      <c r="N98" s="35">
        <f t="shared" si="18"/>
        <v>733.14310464628898</v>
      </c>
      <c r="O98" s="27"/>
      <c r="P98" s="35">
        <f t="shared" ref="P98:W98" si="19">IF(P87="-","-",SUM(P87:P97))</f>
        <v>733.14310464628898</v>
      </c>
      <c r="Q98" s="35">
        <f t="shared" si="19"/>
        <v>821.7521902140071</v>
      </c>
      <c r="R98" s="35">
        <f t="shared" si="19"/>
        <v>790.81550962178108</v>
      </c>
      <c r="S98" s="35">
        <f t="shared" si="19"/>
        <v>780.62613004113871</v>
      </c>
      <c r="T98" s="35">
        <f t="shared" si="19"/>
        <v>750.96185204928349</v>
      </c>
      <c r="U98" s="35">
        <f t="shared" si="19"/>
        <v>815.32396735256054</v>
      </c>
      <c r="V98" s="35">
        <f t="shared" si="19"/>
        <v>895.15778614233636</v>
      </c>
      <c r="W98" s="35">
        <f t="shared" si="19"/>
        <v>1279.3430757169665</v>
      </c>
      <c r="X98" s="27"/>
      <c r="Y98" s="35">
        <f t="shared" ref="Y98:AC98" si="20">IF(Y87="-","-",SUM(Y87:Y97))</f>
        <v>2215.9475563884316</v>
      </c>
      <c r="Z98" s="35">
        <f t="shared" si="20"/>
        <v>2969.9022771543173</v>
      </c>
      <c r="AA98" s="35">
        <f t="shared" si="20"/>
        <v>2274.4146357106852</v>
      </c>
      <c r="AB98" s="35" t="str">
        <f t="shared" si="20"/>
        <v>-</v>
      </c>
      <c r="AC98" s="35" t="str">
        <f t="shared" si="20"/>
        <v>-</v>
      </c>
      <c r="AD98" s="25"/>
    </row>
    <row r="99" spans="1:30" s="26" customFormat="1" ht="12.6" customHeight="1">
      <c r="A99" s="207"/>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f>IF('3a DF'!AB140="-","-",'3a DF'!AB140)</f>
        <v>1506.0556004498974</v>
      </c>
      <c r="AB99" s="117" t="str">
        <f>IF('3a DF'!AC140="-","-",'3a DF'!AC140)</f>
        <v>-</v>
      </c>
      <c r="AC99" s="117" t="str">
        <f>IF('3a DF'!AD140="-","-",'3a DF'!AD140)</f>
        <v>-</v>
      </c>
      <c r="AD99" s="25"/>
    </row>
    <row r="100" spans="1:30" s="26" customFormat="1" ht="11.4">
      <c r="A100" s="207"/>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f>IF('3b CM'!AA35="-","-",'3b CM'!AA35)</f>
        <v>18.629862331801373</v>
      </c>
      <c r="AB100" s="117" t="str">
        <f>IF('3b CM'!AB35="-","-",'3b CM'!AB35)</f>
        <v>-</v>
      </c>
      <c r="AC100" s="117" t="str">
        <f>IF('3b CM'!AC35="-","-",'3b CM'!AC35)</f>
        <v>-</v>
      </c>
      <c r="AD100" s="25"/>
    </row>
    <row r="101" spans="1:30" s="26" customFormat="1" ht="11.4">
      <c r="A101" s="207"/>
      <c r="B101" s="120" t="s">
        <v>241</v>
      </c>
      <c r="C101" s="120" t="s">
        <v>178</v>
      </c>
      <c r="D101" s="122" t="s">
        <v>122</v>
      </c>
      <c r="E101" s="119"/>
      <c r="F101" s="27"/>
      <c r="G101" s="117" t="str">
        <f>IF('3c AA'!J118="-","-",'3c AA'!J118)</f>
        <v>-</v>
      </c>
      <c r="H101" s="117" t="str">
        <f>IF('3c AA'!K118="-","-",'3c AA'!K118)</f>
        <v>-</v>
      </c>
      <c r="I101" s="117" t="str">
        <f>IF('3c AA'!L118="-","-",'3c AA'!L118)</f>
        <v>-</v>
      </c>
      <c r="J101" s="117" t="str">
        <f>IF('3c AA'!M118="-","-",'3c AA'!M118)</f>
        <v>-</v>
      </c>
      <c r="K101" s="117" t="str">
        <f>IF('3c AA'!N118="-","-",'3c AA'!N118)</f>
        <v>-</v>
      </c>
      <c r="L101" s="117" t="str">
        <f>IF('3c AA'!O118="-","-",'3c AA'!O118)</f>
        <v>-</v>
      </c>
      <c r="M101" s="117" t="str">
        <f>IF('3c AA'!P118="-","-",'3c AA'!P118)</f>
        <v>-</v>
      </c>
      <c r="N101" s="117" t="str">
        <f>IF('3c AA'!Q118="-","-",'3c AA'!Q118)</f>
        <v>-</v>
      </c>
      <c r="O101" s="27"/>
      <c r="P101" s="117" t="str">
        <f>IF('3c AA'!S118="-","-",'3c AA'!S118)</f>
        <v>-</v>
      </c>
      <c r="Q101" s="117" t="str">
        <f>IF('3c AA'!T118="-","-",'3c AA'!T118)</f>
        <v>-</v>
      </c>
      <c r="R101" s="117" t="str">
        <f>IF('3c AA'!U118="-","-",'3c AA'!U118)</f>
        <v>-</v>
      </c>
      <c r="S101" s="117" t="str">
        <f>IF('3c AA'!V118="-","-",'3c AA'!V118)</f>
        <v>-</v>
      </c>
      <c r="T101" s="117">
        <f>IF('3c AA'!W118="-","-",'3c AA'!W118)</f>
        <v>6.5436735830868322</v>
      </c>
      <c r="U101" s="117">
        <f>IF('3c AA'!X118="-","-",'3c AA'!X118)</f>
        <v>9.9756950960531068</v>
      </c>
      <c r="V101" s="117">
        <f>IF('3c AA'!Y118="-","-",'3c AA'!Y118)</f>
        <v>4.43</v>
      </c>
      <c r="W101" s="117" t="str">
        <f>IF('3c AA'!Z118="-","-",'3c AA'!Z118)</f>
        <v>-</v>
      </c>
      <c r="X101" s="27"/>
      <c r="Y101" s="117">
        <f>IF('3c AA'!AB118="-","-",'3c AA'!AB118)</f>
        <v>20.791660367715085</v>
      </c>
      <c r="Z101" s="117">
        <f>IF('3c AA'!AC118="-","-",'3c AA'!AC118)</f>
        <v>20.791660367715085</v>
      </c>
      <c r="AA101" s="117">
        <f>IF('3c AA'!AD118="-","-",'3c AA'!AD118)</f>
        <v>26.802877581306838</v>
      </c>
      <c r="AB101" s="117" t="str">
        <f>IF('3c AA'!AE118="-","-",'3c AA'!AE118)</f>
        <v>-</v>
      </c>
      <c r="AC101" s="117" t="str">
        <f>IF('3c AA'!AF118="-","-",'3c AA'!AF118)</f>
        <v>-</v>
      </c>
      <c r="AD101" s="25"/>
    </row>
    <row r="102" spans="1:30" s="26" customFormat="1" ht="11.4">
      <c r="A102" s="207"/>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f>IF('3d PC'!AA36="-","-",'3d PC'!AA36)</f>
        <v>185.62392879546283</v>
      </c>
      <c r="AB102" s="117" t="str">
        <f>IF('3d PC'!AB36="-","-",'3d PC'!AB36)</f>
        <v>-</v>
      </c>
      <c r="AC102" s="117" t="str">
        <f>IF('3d PC'!AC36="-","-",'3d PC'!AC36)</f>
        <v>-</v>
      </c>
      <c r="AD102" s="25"/>
    </row>
    <row r="103" spans="1:30" s="26" customFormat="1" ht="11.4">
      <c r="A103" s="207"/>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f>IF('3e NC-Elec'!AB64="-","-",'3e NC-Elec'!AB64)</f>
        <v>240.95488898412637</v>
      </c>
      <c r="AB103" s="117" t="str">
        <f>IF('3e NC-Elec'!AC64="-","-",'3e NC-Elec'!AC64)</f>
        <v>-</v>
      </c>
      <c r="AC103" s="117" t="str">
        <f>IF('3e NC-Elec'!AD64="-","-",'3e NC-Elec'!AD64)</f>
        <v>-</v>
      </c>
      <c r="AD103" s="25"/>
    </row>
    <row r="104" spans="1:30" s="26" customFormat="1" ht="11.25" customHeight="1">
      <c r="A104" s="207"/>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f>IF('3g CPIH'!W$17="-","-",'3h OC '!$E$10*('3g CPIH'!W$17/'3g CPIH'!$G$17))</f>
        <v>95.953808219178072</v>
      </c>
      <c r="AB104" s="117" t="str">
        <f>IF('3g CPIH'!X$17="-","-",'3h OC '!$E$10*('3g CPIH'!X$17/'3g CPIH'!$G$17))</f>
        <v>-</v>
      </c>
      <c r="AC104" s="117" t="str">
        <f>IF('3g CPIH'!Y$17="-","-",'3h OC '!$E$10*('3g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f>IF('3i SMNCC'!W$50="-","-",'3i SMNCC'!W$50)</f>
        <v>17.321266150037467</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PAP'!$G$14*('3g CPIH'!C$17/'3g CPIH'!$G$17))</f>
        <v>13.436452250489236</v>
      </c>
      <c r="H106" s="117">
        <f>IF('3g CPIH'!D$17="-","-",'3j PAAC PAP'!$G$14*('3g CPIH'!D$17/'3g CPIH'!$G$17))</f>
        <v>13.463352054794518</v>
      </c>
      <c r="I106" s="117">
        <f>IF('3g CPIH'!E$17="-","-",'3j PAAC PAP'!$G$14*('3g CPIH'!E$17/'3g CPIH'!$G$17))</f>
        <v>13.503701761252445</v>
      </c>
      <c r="J106" s="117">
        <f>IF('3g CPIH'!F$17="-","-",'3j PAAC PAP'!$G$14*('3g CPIH'!F$17/'3g CPIH'!$G$17))</f>
        <v>13.584401174168297</v>
      </c>
      <c r="K106" s="117">
        <f>IF('3g CPIH'!G$17="-","-",'3j PAAC PAP'!$G$14*('3g CPIH'!G$17/'3g CPIH'!$G$17))</f>
        <v>13.745799999999999</v>
      </c>
      <c r="L106" s="117">
        <f>IF('3g CPIH'!H$17="-","-",'3j PAAC PAP'!$G$14*('3g CPIH'!H$17/'3g CPIH'!$G$17))</f>
        <v>13.920648727984345</v>
      </c>
      <c r="M106" s="117">
        <f>IF('3g CPIH'!I$17="-","-",'3j PAAC PAP'!$G$14*('3g CPIH'!I$17/'3g CPIH'!$G$17))</f>
        <v>14.122397260273971</v>
      </c>
      <c r="N106" s="117">
        <f>IF('3g CPIH'!J$17="-","-",'3j PAAC PAP'!$G$14*('3g CPIH'!J$17/'3g CPIH'!$G$17))</f>
        <v>14.24344637964775</v>
      </c>
      <c r="O106" s="27"/>
      <c r="P106" s="117">
        <f>IF('3g CPIH'!L$17="-","-",'3j PAAC PAP'!$G$14*('3g CPIH'!L$17/'3g CPIH'!$G$17))</f>
        <v>14.24344637964775</v>
      </c>
      <c r="Q106" s="117">
        <f>IF('3g CPIH'!M$17="-","-",'3j PAAC PAP'!$G$14*('3g CPIH'!M$17/'3g CPIH'!$G$17))</f>
        <v>14.40484520547945</v>
      </c>
      <c r="R106" s="117">
        <f>IF('3g CPIH'!N$17="-","-",'3j PAAC PAP'!$G$14*('3g CPIH'!N$17/'3g CPIH'!$G$17))</f>
        <v>14.512444422700586</v>
      </c>
      <c r="S106" s="117">
        <f>IF('3g CPIH'!O$17="-","-",'3j PAAC PAP'!$G$14*('3g CPIH'!O$17/'3g CPIH'!$G$17))</f>
        <v>14.593143835616438</v>
      </c>
      <c r="T106" s="117">
        <f>IF('3g CPIH'!P$17="-","-",'3j PAAC PAP'!$G$14*('3g CPIH'!P$17/'3g CPIH'!$G$17))</f>
        <v>14.633493542074362</v>
      </c>
      <c r="U106" s="117">
        <f>IF('3g CPIH'!Q$17="-","-",'3j PAAC PAP'!$G$14*('3g CPIH'!Q$17/'3g CPIH'!$G$17))</f>
        <v>14.714192954990214</v>
      </c>
      <c r="V106" s="117">
        <f>IF('3g CPIH'!R$17="-","-",'3j PAAC PAP'!$G$14*('3g CPIH'!R$17/'3g CPIH'!$G$17))</f>
        <v>14.983190998043053</v>
      </c>
      <c r="W106" s="117">
        <f>IF('3g CPIH'!S$17="-","-",'3j PAAC PAP'!$G$14*('3g CPIH'!S$17/'3g CPIH'!$G$17))</f>
        <v>15.427037769080234</v>
      </c>
      <c r="X106" s="27"/>
      <c r="Y106" s="117">
        <f>IF('3g CPIH'!U$17="-","-",'3j PAAC PAP'!$G$14*('3g CPIH'!U$17/'3g CPIH'!$G$17))</f>
        <v>16.207132093933463</v>
      </c>
      <c r="Z106" s="117">
        <f>IF('3g CPIH'!V$17="-","-",'3j PAAC PAP'!$G$14*('3g CPIH'!V$17/'3g CPIH'!$G$17))</f>
        <v>16.207132093933463</v>
      </c>
      <c r="AA106" s="117">
        <f>IF('3g CPIH'!W$17="-","-",'3j PAAC PAP'!$G$14*('3g CPIH'!W$17/'3g CPIH'!$G$17))</f>
        <v>16.852727397260274</v>
      </c>
      <c r="AB106" s="117" t="str">
        <f>IF('3g CPIH'!X$17="-","-",'3j PAAC PAP'!$G$14*('3g CPIH'!X$17/'3g CPIH'!$G$17))</f>
        <v>-</v>
      </c>
      <c r="AC106" s="117" t="str">
        <f>IF('3g CPIH'!Y$17="-","-",'3j PAAC PAP'!$G$14*('3g CPIH'!Y$17/'3g CPIH'!$G$17))</f>
        <v>-</v>
      </c>
      <c r="AD106" s="25"/>
    </row>
    <row r="107" spans="1:30" s="26" customFormat="1" ht="11.25" customHeight="1">
      <c r="A107" s="207"/>
      <c r="B107" s="120" t="s">
        <v>244</v>
      </c>
      <c r="C107" s="120" t="s">
        <v>184</v>
      </c>
      <c r="D107" s="122" t="s">
        <v>122</v>
      </c>
      <c r="E107" s="119"/>
      <c r="F107" s="27"/>
      <c r="G107" s="117">
        <f>IF(G99="-","-",SUM(G99:G105)*'3j PAAC PAP'!$G$32)</f>
        <v>31.231747711274437</v>
      </c>
      <c r="H107" s="117">
        <f>IF(H99="-","-",SUM(H99:H105)*'3j PAAC PAP'!$G$32)</f>
        <v>29.752863843997289</v>
      </c>
      <c r="I107" s="117">
        <f>IF(I99="-","-",SUM(I99:I105)*'3j PAAC PAP'!$G$32)</f>
        <v>30.266878011904087</v>
      </c>
      <c r="J107" s="117">
        <f>IF(J99="-","-",SUM(J99:J105)*'3j PAAC PAP'!$G$32)</f>
        <v>29.614196749844336</v>
      </c>
      <c r="K107" s="117">
        <f>IF(K99="-","-",SUM(K99:K105)*'3j PAAC PAP'!$G$32)</f>
        <v>33.091671967876138</v>
      </c>
      <c r="L107" s="117">
        <f>IF(L99="-","-",SUM(L99:L105)*'3j PAAC PAP'!$G$32)</f>
        <v>32.643320351532616</v>
      </c>
      <c r="M107" s="117">
        <f>IF(M99="-","-",SUM(M99:M105)*'3j PAAC PAP'!$G$32)</f>
        <v>36.315765602943003</v>
      </c>
      <c r="N107" s="117">
        <f>IF(N99="-","-",SUM(N99:N105)*'3j PAAC PAP'!$G$32)</f>
        <v>38.232707222709401</v>
      </c>
      <c r="O107" s="27"/>
      <c r="P107" s="117">
        <f>IF(P99="-","-",SUM(P99:P105)*'3j PAAC PAP'!$G$32)</f>
        <v>38.232707222709401</v>
      </c>
      <c r="Q107" s="117">
        <f>IF(Q99="-","-",SUM(Q99:Q105)*'3j PAAC PAP'!$G$32)</f>
        <v>42.618190390281619</v>
      </c>
      <c r="R107" s="117">
        <f>IF(R99="-","-",SUM(R99:R105)*'3j PAAC PAP'!$G$32)</f>
        <v>41.071068872882407</v>
      </c>
      <c r="S107" s="117">
        <f>IF(S99="-","-",SUM(S99:S105)*'3j PAAC PAP'!$G$32)</f>
        <v>40.576473706371395</v>
      </c>
      <c r="T107" s="117">
        <f>IF(T99="-","-",SUM(T99:T105)*'3j PAAC PAP'!$G$32)</f>
        <v>39.048942501172938</v>
      </c>
      <c r="U107" s="117">
        <f>IF(U99="-","-",SUM(U99:U105)*'3j PAAC PAP'!$G$32)</f>
        <v>43.321605196493564</v>
      </c>
      <c r="V107" s="117">
        <f>IF(V99="-","-",SUM(V99:V105)*'3j PAAC PAP'!$G$32)</f>
        <v>47.57590285110296</v>
      </c>
      <c r="W107" s="117">
        <f>IF(W99="-","-",SUM(W99:W105)*'3j PAAC PAP'!$G$32)</f>
        <v>68.052419456491464</v>
      </c>
      <c r="X107" s="27"/>
      <c r="Y107" s="117">
        <f>IF(Y99="-","-",SUM(Y99:Y105)*'3j PAAC PAP'!$G$32)</f>
        <v>118.28561835991277</v>
      </c>
      <c r="Z107" s="117">
        <f>IF(Z99="-","-",SUM(Z99:Z105)*'3j PAAC PAP'!$G$32)</f>
        <v>158.73443105309303</v>
      </c>
      <c r="AA107" s="117">
        <f>IF(AA99="-","-",SUM(AA99:AA105)*'3j PAAC PAP'!$G$32)</f>
        <v>121.09708063136387</v>
      </c>
      <c r="AB107" s="117" t="str">
        <f>IF(AB99="-","-",SUM(AB99:AB105)*'3j PAAC PAP'!$G$32)</f>
        <v>-</v>
      </c>
      <c r="AC107" s="117" t="str">
        <f>IF(AC99="-","-",SUM(AC99:AC105)*'3j PAAC PAP'!$G$32)</f>
        <v>-</v>
      </c>
      <c r="AD107" s="25"/>
    </row>
    <row r="108" spans="1:30" s="26" customFormat="1" ht="11.25" customHeight="1">
      <c r="A108" s="207"/>
      <c r="B108" s="120" t="s">
        <v>185</v>
      </c>
      <c r="C108" s="120" t="s">
        <v>246</v>
      </c>
      <c r="D108" s="122" t="s">
        <v>122</v>
      </c>
      <c r="E108" s="119"/>
      <c r="F108" s="27"/>
      <c r="G108" s="117">
        <f>IF(G99="-","-",SUM(G99:G107)*'3k EBIT'!$E$10)</f>
        <v>11.311674344689697</v>
      </c>
      <c r="H108" s="117">
        <f>IF(H99="-","-",SUM(H99:H107)*'3k EBIT'!$E$10)</f>
        <v>10.788888343514735</v>
      </c>
      <c r="I108" s="117">
        <f>IF(I99="-","-",SUM(I99:I107)*'3k EBIT'!$E$10)</f>
        <v>10.971555119416736</v>
      </c>
      <c r="J108" s="117">
        <f>IF(J99="-","-",SUM(J99:J107)*'3k EBIT'!$E$10)</f>
        <v>10.742165102145902</v>
      </c>
      <c r="K108" s="117">
        <f>IF(K99="-","-",SUM(K99:K107)*'3k EBIT'!$E$10)</f>
        <v>11.975804945444665</v>
      </c>
      <c r="L108" s="117">
        <f>IF(L99="-","-",SUM(L99:L107)*'3k EBIT'!$E$10)</f>
        <v>11.820541001634496</v>
      </c>
      <c r="M108" s="117">
        <f>IF(M99="-","-",SUM(M99:M107)*'3k EBIT'!$E$10)</f>
        <v>13.123953003812129</v>
      </c>
      <c r="N108" s="117">
        <f>IF(N99="-","-",SUM(N99:N107)*'3k EBIT'!$E$10)</f>
        <v>13.804612382564189</v>
      </c>
      <c r="O108" s="27"/>
      <c r="P108" s="117">
        <f>IF(P99="-","-",SUM(P99:P107)*'3k EBIT'!$E$10)</f>
        <v>13.804612382564189</v>
      </c>
      <c r="Q108" s="117">
        <f>IF(Q99="-","-",SUM(Q99:Q107)*'3k EBIT'!$E$10)</f>
        <v>15.359553257987891</v>
      </c>
      <c r="R108" s="117">
        <f>IF(R99="-","-",SUM(R99:R107)*'3k EBIT'!$E$10)</f>
        <v>14.814184168742937</v>
      </c>
      <c r="S108" s="117">
        <f>IF(S99="-","-",SUM(S99:S107)*'3k EBIT'!$E$10)</f>
        <v>14.640733337566365</v>
      </c>
      <c r="T108" s="117">
        <f>IF(T99="-","-",SUM(T99:T107)*'3k EBIT'!$E$10)</f>
        <v>14.100993843963106</v>
      </c>
      <c r="U108" s="117">
        <f>IF(U99="-","-",SUM(U99:U107)*'3k EBIT'!$E$10)</f>
        <v>15.614449908466815</v>
      </c>
      <c r="V108" s="117">
        <f>IF(V99="-","-",SUM(V99:V107)*'3k EBIT'!$E$10)</f>
        <v>17.125054422253882</v>
      </c>
      <c r="W108" s="117">
        <f>IF(W99="-","-",SUM(W99:W107)*'3k EBIT'!$E$10)</f>
        <v>24.379320802339823</v>
      </c>
      <c r="X108" s="27"/>
      <c r="Y108" s="117">
        <f>IF(Y99="-","-",SUM(Y99:Y107)*'3k EBIT'!$E$10)</f>
        <v>42.169580936099415</v>
      </c>
      <c r="Z108" s="117">
        <f>IF(Z99="-","-",SUM(Z99:Z107)*'3k EBIT'!$E$10)</f>
        <v>56.482501074216223</v>
      </c>
      <c r="AA108" s="117">
        <f>IF(AA99="-","-",SUM(AA99:AA107)*'3k EBIT'!$E$10)</f>
        <v>43.176928241187142</v>
      </c>
      <c r="AB108" s="117" t="str">
        <f>IF(AB99="-","-",SUM(AB99:AB107)*'3k EBIT'!$E$10)</f>
        <v>-</v>
      </c>
      <c r="AC108" s="117" t="str">
        <f>IF(AC99="-","-",SUM(AC99:AC107)*'3k EBIT'!$E$10)</f>
        <v>-</v>
      </c>
      <c r="AD108" s="25"/>
    </row>
    <row r="109" spans="1:30" s="26" customFormat="1" ht="11.25" customHeight="1">
      <c r="A109" s="207"/>
      <c r="B109" s="120" t="s">
        <v>247</v>
      </c>
      <c r="C109" s="156" t="s">
        <v>248</v>
      </c>
      <c r="D109" s="122" t="s">
        <v>122</v>
      </c>
      <c r="E109" s="118"/>
      <c r="F109" s="27"/>
      <c r="G109" s="117">
        <f>IF(G99="-","-",SUM(G99:G102,G104:G108)*'3l HAP'!$E$11)</f>
        <v>6.9968624421671608</v>
      </c>
      <c r="H109" s="117">
        <f>IF(H99="-","-",SUM(H99:H102,H104:H108)*'3l HAP'!$E$11)</f>
        <v>6.5794597308344329</v>
      </c>
      <c r="I109" s="117">
        <f>IF(I99="-","-",SUM(I99:I102,I104:I108)*'3l HAP'!$E$11)</f>
        <v>6.6242065164375896</v>
      </c>
      <c r="J109" s="117">
        <f>IF(J99="-","-",SUM(J99:J102,J104:J108)*'3l HAP'!$E$11)</f>
        <v>6.4583907873355964</v>
      </c>
      <c r="K109" s="117">
        <f>IF(K99="-","-",SUM(K99:K102,K104:K108)*'3l HAP'!$E$11)</f>
        <v>7.3145455075060495</v>
      </c>
      <c r="L109" s="117">
        <f>IF(L99="-","-",SUM(L99:L102,L104:L108)*'3l HAP'!$E$11)</f>
        <v>7.1774537019062885</v>
      </c>
      <c r="M109" s="117">
        <f>IF(M99="-","-",SUM(M99:M102,M104:M108)*'3l HAP'!$E$11)</f>
        <v>8.0793348001282173</v>
      </c>
      <c r="N109" s="117">
        <f>IF(N99="-","-",SUM(N99:N102,N104:N108)*'3l HAP'!$E$11)</f>
        <v>8.6116383833519983</v>
      </c>
      <c r="O109" s="27"/>
      <c r="P109" s="117">
        <f>IF(P99="-","-",SUM(P99:P102,P104:P108)*'3l HAP'!$E$11)</f>
        <v>8.6116383833519983</v>
      </c>
      <c r="Q109" s="117">
        <f>IF(Q99="-","-",SUM(Q99:Q102,Q104:Q108)*'3l HAP'!$E$11)</f>
        <v>9.7131922605502155</v>
      </c>
      <c r="R109" s="117">
        <f>IF(R99="-","-",SUM(R99:R102,R104:R108)*'3l HAP'!$E$11)</f>
        <v>9.2775467434893226</v>
      </c>
      <c r="S109" s="117">
        <f>IF(S99="-","-",SUM(S99:S102,S104:S108)*'3l HAP'!$E$11)</f>
        <v>9.2716565893377307</v>
      </c>
      <c r="T109" s="117">
        <f>IF(T99="-","-",SUM(T99:T102,T104:T108)*'3l HAP'!$E$11)</f>
        <v>8.8073360063047446</v>
      </c>
      <c r="U109" s="117">
        <f>IF(U99="-","-",SUM(U99:U102,U104:U108)*'3l HAP'!$E$11)</f>
        <v>9.7416326452707995</v>
      </c>
      <c r="V109" s="117">
        <f>IF(V99="-","-",SUM(V99:V102,V104:V108)*'3l HAP'!$E$11)</f>
        <v>10.92245574875705</v>
      </c>
      <c r="W109" s="117">
        <f>IF(W99="-","-",SUM(W99:W102,W104:W108)*'3l HAP'!$E$11)</f>
        <v>15.780663128783768</v>
      </c>
      <c r="X109" s="27"/>
      <c r="Y109" s="117">
        <f>IF(Y99="-","-",SUM(Y99:Y102,Y104:Y108)*'3l HAP'!$E$11)</f>
        <v>29.336212937124305</v>
      </c>
      <c r="Z109" s="117">
        <f>IF(Z99="-","-",SUM(Z99:Z102,Z104:Z108)*'3l HAP'!$E$11)</f>
        <v>40.365443315270028</v>
      </c>
      <c r="AA109" s="117">
        <f>IF(AA99="-","-",SUM(AA99:AA102,AA104:AA108)*'3l HAP'!$E$11)</f>
        <v>29.743397642315127</v>
      </c>
      <c r="AB109" s="117" t="str">
        <f>IF(AB99="-","-",SUM(AB99:AB102,AB104:AB108)*'3l HAP'!$E$11)</f>
        <v>-</v>
      </c>
      <c r="AC109" s="117" t="str">
        <f>IF(AC99="-","-",SUM(AC99:AC102,AC104:AC108)*'3l HAP'!$E$11)</f>
        <v>-</v>
      </c>
      <c r="AD109" s="25"/>
    </row>
    <row r="110" spans="1:30" s="26" customFormat="1" ht="11.4">
      <c r="A110" s="207"/>
      <c r="B110" s="120" t="s">
        <v>249</v>
      </c>
      <c r="C110" s="120" t="str">
        <f>B110&amp;"_"&amp;D110</f>
        <v>Total_Southern</v>
      </c>
      <c r="D110" s="122" t="s">
        <v>122</v>
      </c>
      <c r="E110" s="119"/>
      <c r="F110" s="27"/>
      <c r="G110" s="117">
        <f t="shared" ref="G110:N110" si="21">IF(G99="-","-",SUM(G99:G109))</f>
        <v>602.34789783031499</v>
      </c>
      <c r="H110" s="117">
        <f t="shared" si="21"/>
        <v>574.41545379072329</v>
      </c>
      <c r="I110" s="117">
        <f t="shared" si="21"/>
        <v>584.07423744217067</v>
      </c>
      <c r="J110" s="117">
        <f t="shared" si="21"/>
        <v>571.83526789618861</v>
      </c>
      <c r="K110" s="117">
        <f t="shared" si="21"/>
        <v>637.6198086027166</v>
      </c>
      <c r="L110" s="117">
        <f t="shared" si="21"/>
        <v>629.31093365616869</v>
      </c>
      <c r="M110" s="117">
        <f t="shared" si="21"/>
        <v>698.81341811229072</v>
      </c>
      <c r="N110" s="117">
        <f t="shared" si="21"/>
        <v>735.16988472730554</v>
      </c>
      <c r="O110" s="27"/>
      <c r="P110" s="117">
        <f t="shared" ref="P110:W110" si="22">IF(P99="-","-",SUM(P99:P109))</f>
        <v>735.16988472730554</v>
      </c>
      <c r="Q110" s="117">
        <f t="shared" si="22"/>
        <v>818.11039824405907</v>
      </c>
      <c r="R110" s="117">
        <f t="shared" si="22"/>
        <v>788.97112830705555</v>
      </c>
      <c r="S110" s="117">
        <f t="shared" si="22"/>
        <v>779.83625080909974</v>
      </c>
      <c r="T110" s="117">
        <f t="shared" si="22"/>
        <v>750.9646001911965</v>
      </c>
      <c r="U110" s="117">
        <f t="shared" si="22"/>
        <v>831.55444627052896</v>
      </c>
      <c r="V110" s="117">
        <f t="shared" si="22"/>
        <v>912.240737259708</v>
      </c>
      <c r="W110" s="117">
        <f t="shared" si="22"/>
        <v>1298.9022806235969</v>
      </c>
      <c r="X110" s="27"/>
      <c r="Y110" s="117">
        <f t="shared" ref="Y110:AC110" si="23">IF(Y99="-","-",SUM(Y99:Y109))</f>
        <v>2248.7869244029334</v>
      </c>
      <c r="Z110" s="117">
        <f t="shared" si="23"/>
        <v>3013.127429840551</v>
      </c>
      <c r="AA110" s="117">
        <f t="shared" si="23"/>
        <v>2302.2123664239366</v>
      </c>
      <c r="AB110" s="117" t="str">
        <f t="shared" si="23"/>
        <v>-</v>
      </c>
      <c r="AC110" s="117" t="str">
        <f t="shared" si="23"/>
        <v>-</v>
      </c>
      <c r="AD110" s="25"/>
    </row>
    <row r="111" spans="1:30" s="26" customFormat="1" ht="11.4">
      <c r="A111" s="207"/>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f>IF('3a DF'!AB141="-","-",'3a DF'!AB141)</f>
        <v>1507.3551961289527</v>
      </c>
      <c r="AB111" s="35" t="str">
        <f>IF('3a DF'!AC141="-","-",'3a DF'!AC141)</f>
        <v>-</v>
      </c>
      <c r="AC111" s="35" t="str">
        <f>IF('3a DF'!AD141="-","-",'3a DF'!AD141)</f>
        <v>-</v>
      </c>
      <c r="AD111" s="25"/>
    </row>
    <row r="112" spans="1:30" s="26" customFormat="1" ht="11.4">
      <c r="A112" s="207"/>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f>IF('3b CM'!AA36="-","-",'3b CM'!AA36)</f>
        <v>18.822449265398852</v>
      </c>
      <c r="AB112" s="35" t="str">
        <f>IF('3b CM'!AB36="-","-",'3b CM'!AB36)</f>
        <v>-</v>
      </c>
      <c r="AC112" s="35" t="str">
        <f>IF('3b CM'!AC36="-","-",'3b CM'!AC36)</f>
        <v>-</v>
      </c>
      <c r="AD112" s="25"/>
    </row>
    <row r="113" spans="1:30" s="26" customFormat="1" ht="12.6" customHeight="1">
      <c r="A113" s="207"/>
      <c r="B113" s="123" t="s">
        <v>241</v>
      </c>
      <c r="C113" s="123" t="s">
        <v>178</v>
      </c>
      <c r="D113" s="121" t="s">
        <v>126</v>
      </c>
      <c r="E113" s="75"/>
      <c r="F113" s="27"/>
      <c r="G113" s="35" t="str">
        <f>IF('3c AA'!J119="-","-",'3c AA'!J119)</f>
        <v>-</v>
      </c>
      <c r="H113" s="35" t="str">
        <f>IF('3c AA'!K119="-","-",'3c AA'!K119)</f>
        <v>-</v>
      </c>
      <c r="I113" s="35" t="str">
        <f>IF('3c AA'!L119="-","-",'3c AA'!L119)</f>
        <v>-</v>
      </c>
      <c r="J113" s="35" t="str">
        <f>IF('3c AA'!M119="-","-",'3c AA'!M119)</f>
        <v>-</v>
      </c>
      <c r="K113" s="35" t="str">
        <f>IF('3c AA'!N119="-","-",'3c AA'!N119)</f>
        <v>-</v>
      </c>
      <c r="L113" s="35" t="str">
        <f>IF('3c AA'!O119="-","-",'3c AA'!O119)</f>
        <v>-</v>
      </c>
      <c r="M113" s="35" t="str">
        <f>IF('3c AA'!P119="-","-",'3c AA'!P119)</f>
        <v>-</v>
      </c>
      <c r="N113" s="35" t="str">
        <f>IF('3c AA'!Q119="-","-",'3c AA'!Q119)</f>
        <v>-</v>
      </c>
      <c r="O113" s="27"/>
      <c r="P113" s="35" t="str">
        <f>IF('3c AA'!S119="-","-",'3c AA'!S119)</f>
        <v>-</v>
      </c>
      <c r="Q113" s="35" t="str">
        <f>IF('3c AA'!T119="-","-",'3c AA'!T119)</f>
        <v>-</v>
      </c>
      <c r="R113" s="35" t="str">
        <f>IF('3c AA'!U119="-","-",'3c AA'!U119)</f>
        <v>-</v>
      </c>
      <c r="S113" s="35" t="str">
        <f>IF('3c AA'!V119="-","-",'3c AA'!V119)</f>
        <v>-</v>
      </c>
      <c r="T113" s="35">
        <f>IF('3c AA'!W119="-","-",'3c AA'!W119)</f>
        <v>6.5514359392354615</v>
      </c>
      <c r="U113" s="35">
        <f>IF('3c AA'!X119="-","-",'3c AA'!X119)</f>
        <v>9.9756950960531068</v>
      </c>
      <c r="V113" s="35">
        <f>IF('3c AA'!Y119="-","-",'3c AA'!Y119)</f>
        <v>4.43</v>
      </c>
      <c r="W113" s="35" t="str">
        <f>IF('3c AA'!Z119="-","-",'3c AA'!Z119)</f>
        <v>-</v>
      </c>
      <c r="X113" s="27"/>
      <c r="Y113" s="35">
        <f>IF('3c AA'!AB119="-","-",'3c AA'!AB119)</f>
        <v>20.789339339467748</v>
      </c>
      <c r="Z113" s="35">
        <f>IF('3c AA'!AC119="-","-",'3c AA'!AC119)</f>
        <v>20.789339339467748</v>
      </c>
      <c r="AA113" s="35">
        <f>IF('3c AA'!AD119="-","-",'3c AA'!AD119)</f>
        <v>26.800556553059501</v>
      </c>
      <c r="AB113" s="35" t="str">
        <f>IF('3c AA'!AE119="-","-",'3c AA'!AE119)</f>
        <v>-</v>
      </c>
      <c r="AC113" s="35" t="str">
        <f>IF('3c AA'!AF119="-","-",'3c AA'!AF119)</f>
        <v>-</v>
      </c>
      <c r="AD113" s="25"/>
    </row>
    <row r="114" spans="1:30" s="26" customFormat="1" ht="12.6" customHeight="1">
      <c r="A114" s="207"/>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f>IF('3d PC'!AA37="-","-",'3d PC'!AA37)</f>
        <v>185.63411064414666</v>
      </c>
      <c r="AB114" s="35" t="str">
        <f>IF('3d PC'!AB37="-","-",'3d PC'!AB37)</f>
        <v>-</v>
      </c>
      <c r="AC114" s="35" t="str">
        <f>IF('3d PC'!AC37="-","-",'3d PC'!AC37)</f>
        <v>-</v>
      </c>
      <c r="AD114" s="25"/>
    </row>
    <row r="115" spans="1:30" s="26" customFormat="1" ht="11.25" customHeight="1">
      <c r="A115" s="207"/>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f>IF('3e NC-Elec'!AB65="-","-",'3e NC-Elec'!AB65)</f>
        <v>249.77614439220392</v>
      </c>
      <c r="AB115" s="35" t="str">
        <f>IF('3e NC-Elec'!AC65="-","-",'3e NC-Elec'!AC65)</f>
        <v>-</v>
      </c>
      <c r="AC115" s="35" t="str">
        <f>IF('3e NC-Elec'!AD65="-","-",'3e NC-Elec'!AD65)</f>
        <v>-</v>
      </c>
      <c r="AD115" s="25"/>
    </row>
    <row r="116" spans="1:30" s="26" customFormat="1" ht="11.25" customHeight="1">
      <c r="A116" s="207"/>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f>IF('3g CPIH'!W$17="-","-",'3h OC '!$E$10*('3g CPIH'!W$17/'3g CPIH'!$G$17))</f>
        <v>95.953808219178072</v>
      </c>
      <c r="AB116" s="35" t="str">
        <f>IF('3g CPIH'!X$17="-","-",'3h OC '!$E$10*('3g CPIH'!X$17/'3g CPIH'!$G$17))</f>
        <v>-</v>
      </c>
      <c r="AC116" s="35" t="str">
        <f>IF('3g CPIH'!Y$17="-","-",'3h OC '!$E$10*('3g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f>IF('3i SMNCC'!W$50="-","-",'3i SMNCC'!W$50)</f>
        <v>17.321266150037467</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PAP'!$G$14*('3g CPIH'!C$17/'3g CPIH'!$G$17))</f>
        <v>13.436452250489236</v>
      </c>
      <c r="H118" s="35">
        <f>IF('3g CPIH'!D$17="-","-",'3j PAAC PAP'!$G$14*('3g CPIH'!D$17/'3g CPIH'!$G$17))</f>
        <v>13.463352054794518</v>
      </c>
      <c r="I118" s="35">
        <f>IF('3g CPIH'!E$17="-","-",'3j PAAC PAP'!$G$14*('3g CPIH'!E$17/'3g CPIH'!$G$17))</f>
        <v>13.503701761252445</v>
      </c>
      <c r="J118" s="35">
        <f>IF('3g CPIH'!F$17="-","-",'3j PAAC PAP'!$G$14*('3g CPIH'!F$17/'3g CPIH'!$G$17))</f>
        <v>13.584401174168297</v>
      </c>
      <c r="K118" s="35">
        <f>IF('3g CPIH'!G$17="-","-",'3j PAAC PAP'!$G$14*('3g CPIH'!G$17/'3g CPIH'!$G$17))</f>
        <v>13.745799999999999</v>
      </c>
      <c r="L118" s="35">
        <f>IF('3g CPIH'!H$17="-","-",'3j PAAC PAP'!$G$14*('3g CPIH'!H$17/'3g CPIH'!$G$17))</f>
        <v>13.920648727984345</v>
      </c>
      <c r="M118" s="35">
        <f>IF('3g CPIH'!I$17="-","-",'3j PAAC PAP'!$G$14*('3g CPIH'!I$17/'3g CPIH'!$G$17))</f>
        <v>14.122397260273971</v>
      </c>
      <c r="N118" s="35">
        <f>IF('3g CPIH'!J$17="-","-",'3j PAAC PAP'!$G$14*('3g CPIH'!J$17/'3g CPIH'!$G$17))</f>
        <v>14.24344637964775</v>
      </c>
      <c r="O118" s="27"/>
      <c r="P118" s="35">
        <f>IF('3g CPIH'!L$17="-","-",'3j PAAC PAP'!$G$14*('3g CPIH'!L$17/'3g CPIH'!$G$17))</f>
        <v>14.24344637964775</v>
      </c>
      <c r="Q118" s="35">
        <f>IF('3g CPIH'!M$17="-","-",'3j PAAC PAP'!$G$14*('3g CPIH'!M$17/'3g CPIH'!$G$17))</f>
        <v>14.40484520547945</v>
      </c>
      <c r="R118" s="35">
        <f>IF('3g CPIH'!N$17="-","-",'3j PAAC PAP'!$G$14*('3g CPIH'!N$17/'3g CPIH'!$G$17))</f>
        <v>14.512444422700586</v>
      </c>
      <c r="S118" s="35">
        <f>IF('3g CPIH'!O$17="-","-",'3j PAAC PAP'!$G$14*('3g CPIH'!O$17/'3g CPIH'!$G$17))</f>
        <v>14.593143835616438</v>
      </c>
      <c r="T118" s="35">
        <f>IF('3g CPIH'!P$17="-","-",'3j PAAC PAP'!$G$14*('3g CPIH'!P$17/'3g CPIH'!$G$17))</f>
        <v>14.633493542074362</v>
      </c>
      <c r="U118" s="35">
        <f>IF('3g CPIH'!Q$17="-","-",'3j PAAC PAP'!$G$14*('3g CPIH'!Q$17/'3g CPIH'!$G$17))</f>
        <v>14.714192954990214</v>
      </c>
      <c r="V118" s="35">
        <f>IF('3g CPIH'!R$17="-","-",'3j PAAC PAP'!$G$14*('3g CPIH'!R$17/'3g CPIH'!$G$17))</f>
        <v>14.983190998043053</v>
      </c>
      <c r="W118" s="35">
        <f>IF('3g CPIH'!S$17="-","-",'3j PAAC PAP'!$G$14*('3g CPIH'!S$17/'3g CPIH'!$G$17))</f>
        <v>15.427037769080234</v>
      </c>
      <c r="X118" s="27"/>
      <c r="Y118" s="35">
        <f>IF('3g CPIH'!U$17="-","-",'3j PAAC PAP'!$G$14*('3g CPIH'!U$17/'3g CPIH'!$G$17))</f>
        <v>16.207132093933463</v>
      </c>
      <c r="Z118" s="35">
        <f>IF('3g CPIH'!V$17="-","-",'3j PAAC PAP'!$G$14*('3g CPIH'!V$17/'3g CPIH'!$G$17))</f>
        <v>16.207132093933463</v>
      </c>
      <c r="AA118" s="35">
        <f>IF('3g CPIH'!W$17="-","-",'3j PAAC PAP'!$G$14*('3g CPIH'!W$17/'3g CPIH'!$G$17))</f>
        <v>16.852727397260274</v>
      </c>
      <c r="AB118" s="35" t="str">
        <f>IF('3g CPIH'!X$17="-","-",'3j PAAC PAP'!$G$14*('3g CPIH'!X$17/'3g CPIH'!$G$17))</f>
        <v>-</v>
      </c>
      <c r="AC118" s="35" t="str">
        <f>IF('3g CPIH'!Y$17="-","-",'3j PAAC PAP'!$G$14*('3g CPIH'!Y$17/'3g CPIH'!$G$17))</f>
        <v>-</v>
      </c>
      <c r="AD118" s="25"/>
    </row>
    <row r="119" spans="1:30" s="26" customFormat="1" ht="11.25" customHeight="1">
      <c r="A119" s="207"/>
      <c r="B119" s="123" t="s">
        <v>244</v>
      </c>
      <c r="C119" s="123" t="s">
        <v>184</v>
      </c>
      <c r="D119" s="121" t="s">
        <v>126</v>
      </c>
      <c r="E119" s="75"/>
      <c r="F119" s="27"/>
      <c r="G119" s="35">
        <f>IF(G111="-","-",SUM(G111:G117)*'3j PAAC PAP'!$G$32)</f>
        <v>32.084853016487941</v>
      </c>
      <c r="H119" s="35">
        <f>IF(H111="-","-",SUM(H111:H117)*'3j PAAC PAP'!$G$32)</f>
        <v>30.59205385490289</v>
      </c>
      <c r="I119" s="35">
        <f>IF(I111="-","-",SUM(I111:I117)*'3j PAAC PAP'!$G$32)</f>
        <v>31.979063138135047</v>
      </c>
      <c r="J119" s="35">
        <f>IF(J111="-","-",SUM(J111:J117)*'3j PAAC PAP'!$G$32)</f>
        <v>31.320177519670207</v>
      </c>
      <c r="K119" s="35">
        <f>IF(K111="-","-",SUM(K111:K117)*'3j PAAC PAP'!$G$32)</f>
        <v>34.226560626816159</v>
      </c>
      <c r="L119" s="35">
        <f>IF(L111="-","-",SUM(L111:L117)*'3j PAAC PAP'!$G$32)</f>
        <v>33.773239570485906</v>
      </c>
      <c r="M119" s="35">
        <f>IF(M111="-","-",SUM(M111:M117)*'3j PAAC PAP'!$G$32)</f>
        <v>36.909952381352085</v>
      </c>
      <c r="N119" s="35">
        <f>IF(N111="-","-",SUM(N111:N117)*'3j PAAC PAP'!$G$32)</f>
        <v>38.82803672577149</v>
      </c>
      <c r="O119" s="27"/>
      <c r="P119" s="35">
        <f>IF(P111="-","-",SUM(P111:P117)*'3j PAAC PAP'!$G$32)</f>
        <v>38.82803672577149</v>
      </c>
      <c r="Q119" s="35">
        <f>IF(Q111="-","-",SUM(Q111:Q117)*'3j PAAC PAP'!$G$32)</f>
        <v>43.609411015019532</v>
      </c>
      <c r="R119" s="35">
        <f>IF(R111="-","-",SUM(R111:R117)*'3j PAAC PAP'!$G$32)</f>
        <v>41.957919001428031</v>
      </c>
      <c r="S119" s="35">
        <f>IF(S111="-","-",SUM(S111:S117)*'3j PAAC PAP'!$G$32)</f>
        <v>42.379910257401058</v>
      </c>
      <c r="T119" s="35">
        <f>IF(T111="-","-",SUM(T111:T117)*'3j PAAC PAP'!$G$32)</f>
        <v>40.782639920747648</v>
      </c>
      <c r="U119" s="35">
        <f>IF(U111="-","-",SUM(U111:U117)*'3j PAAC PAP'!$G$32)</f>
        <v>44.753315425318789</v>
      </c>
      <c r="V119" s="35">
        <f>IF(V111="-","-",SUM(V111:V117)*'3j PAAC PAP'!$G$32)</f>
        <v>49.022889063844744</v>
      </c>
      <c r="W119" s="35">
        <f>IF(W111="-","-",SUM(W111:W117)*'3j PAAC PAP'!$G$32)</f>
        <v>69.365298321678665</v>
      </c>
      <c r="X119" s="27"/>
      <c r="Y119" s="35">
        <f>IF(Y111="-","-",SUM(Y111:Y117)*'3j PAAC PAP'!$G$32)</f>
        <v>119.74170873270434</v>
      </c>
      <c r="Z119" s="35">
        <f>IF(Z111="-","-",SUM(Z111:Z117)*'3j PAAC PAP'!$G$32)</f>
        <v>160.21292995289437</v>
      </c>
      <c r="AA119" s="35">
        <f>IF(AA111="-","-",SUM(AA111:AA117)*'3j PAAC PAP'!$G$32)</f>
        <v>121.69472511946276</v>
      </c>
      <c r="AB119" s="35" t="str">
        <f>IF(AB111="-","-",SUM(AB111:AB117)*'3j PAAC PAP'!$G$32)</f>
        <v>-</v>
      </c>
      <c r="AC119" s="35" t="str">
        <f>IF(AC111="-","-",SUM(AC111:AC117)*'3j PAAC PAP'!$G$32)</f>
        <v>-</v>
      </c>
      <c r="AD119" s="25"/>
    </row>
    <row r="120" spans="1:30" s="26" customFormat="1" ht="11.25" customHeight="1">
      <c r="A120" s="207"/>
      <c r="B120" s="123" t="s">
        <v>185</v>
      </c>
      <c r="C120" s="123" t="s">
        <v>246</v>
      </c>
      <c r="D120" s="121" t="s">
        <v>126</v>
      </c>
      <c r="E120" s="75"/>
      <c r="F120" s="27"/>
      <c r="G120" s="35">
        <f>IF(G111="-","-",SUM(G111:G119)*'3k EBIT'!$E$10)</f>
        <v>11.613547929843987</v>
      </c>
      <c r="H120" s="35">
        <f>IF(H111="-","-",SUM(H111:H119)*'3k EBIT'!$E$10)</f>
        <v>11.085837964704046</v>
      </c>
      <c r="I120" s="35">
        <f>IF(I111="-","-",SUM(I111:I119)*'3k EBIT'!$E$10)</f>
        <v>11.577416388060279</v>
      </c>
      <c r="J120" s="35">
        <f>IF(J111="-","-",SUM(J111:J119)*'3k EBIT'!$E$10)</f>
        <v>11.34583094274541</v>
      </c>
      <c r="K120" s="35">
        <f>IF(K111="-","-",SUM(K111:K119)*'3k EBIT'!$E$10)</f>
        <v>12.377388321062554</v>
      </c>
      <c r="L120" s="35">
        <f>IF(L111="-","-",SUM(L111:L119)*'3k EBIT'!$E$10)</f>
        <v>12.220365927673143</v>
      </c>
      <c r="M120" s="35">
        <f>IF(M111="-","-",SUM(M111:M119)*'3k EBIT'!$E$10)</f>
        <v>13.33420757842732</v>
      </c>
      <c r="N120" s="35">
        <f>IF(N111="-","-",SUM(N111:N119)*'3k EBIT'!$E$10)</f>
        <v>14.015271313342376</v>
      </c>
      <c r="O120" s="27"/>
      <c r="P120" s="35">
        <f>IF(P111="-","-",SUM(P111:P119)*'3k EBIT'!$E$10)</f>
        <v>14.015271313342376</v>
      </c>
      <c r="Q120" s="35">
        <f>IF(Q111="-","-",SUM(Q111:Q119)*'3k EBIT'!$E$10)</f>
        <v>15.710299316932657</v>
      </c>
      <c r="R120" s="35">
        <f>IF(R111="-","-",SUM(R111:R119)*'3k EBIT'!$E$10)</f>
        <v>15.127998449538683</v>
      </c>
      <c r="S120" s="35">
        <f>IF(S111="-","-",SUM(S111:S119)*'3k EBIT'!$E$10)</f>
        <v>15.278884165993535</v>
      </c>
      <c r="T120" s="35">
        <f>IF(T111="-","-",SUM(T111:T119)*'3k EBIT'!$E$10)</f>
        <v>14.714467294920933</v>
      </c>
      <c r="U120" s="35">
        <f>IF(U111="-","-",SUM(U111:U119)*'3k EBIT'!$E$10)</f>
        <v>16.121064387401951</v>
      </c>
      <c r="V120" s="35">
        <f>IF(V111="-","-",SUM(V111:V119)*'3k EBIT'!$E$10)</f>
        <v>17.63707434879727</v>
      </c>
      <c r="W120" s="35">
        <f>IF(W111="-","-",SUM(W111:W119)*'3k EBIT'!$E$10)</f>
        <v>24.843886486652579</v>
      </c>
      <c r="X120" s="27"/>
      <c r="Y120" s="35">
        <f>IF(Y111="-","-",SUM(Y111:Y119)*'3k EBIT'!$E$10)</f>
        <v>42.684822393932372</v>
      </c>
      <c r="Z120" s="35">
        <f>IF(Z111="-","-",SUM(Z111:Z119)*'3k EBIT'!$E$10)</f>
        <v>57.005671849033995</v>
      </c>
      <c r="AA120" s="35">
        <f>IF(AA111="-","-",SUM(AA111:AA119)*'3k EBIT'!$E$10)</f>
        <v>43.38840633558835</v>
      </c>
      <c r="AB120" s="35" t="str">
        <f>IF(AB111="-","-",SUM(AB111:AB119)*'3k EBIT'!$E$10)</f>
        <v>-</v>
      </c>
      <c r="AC120" s="35" t="str">
        <f>IF(AC111="-","-",SUM(AC111:AC119)*'3k EBIT'!$E$10)</f>
        <v>-</v>
      </c>
      <c r="AD120" s="25"/>
    </row>
    <row r="121" spans="1:30" s="26" customFormat="1" ht="11.4">
      <c r="A121" s="207"/>
      <c r="B121" s="123" t="s">
        <v>247</v>
      </c>
      <c r="C121" s="158" t="s">
        <v>248</v>
      </c>
      <c r="D121" s="121" t="s">
        <v>126</v>
      </c>
      <c r="E121" s="116"/>
      <c r="F121" s="27"/>
      <c r="G121" s="35">
        <f>IF(G111="-","-",SUM(G111:G114,G116:G120)*'3l HAP'!$E$11)</f>
        <v>7.0490854277376025</v>
      </c>
      <c r="H121" s="35">
        <f>IF(H111="-","-",SUM(H111:H114,H116:H120)*'3l HAP'!$E$11)</f>
        <v>6.6277512559511553</v>
      </c>
      <c r="I121" s="35">
        <f>IF(I111="-","-",SUM(I111:I114,I116:I120)*'3l HAP'!$E$11)</f>
        <v>6.6871658890916832</v>
      </c>
      <c r="J121" s="35">
        <f>IF(J111="-","-",SUM(J111:J114,J116:J120)*'3l HAP'!$E$11)</f>
        <v>6.5197615721581128</v>
      </c>
      <c r="K121" s="35">
        <f>IF(K111="-","-",SUM(K111:K114,K116:K120)*'3l HAP'!$E$11)</f>
        <v>7.3713517743981427</v>
      </c>
      <c r="L121" s="35">
        <f>IF(L111="-","-",SUM(L111:L114,L116:L120)*'3l HAP'!$E$11)</f>
        <v>7.2327405169278025</v>
      </c>
      <c r="M121" s="35">
        <f>IF(M111="-","-",SUM(M111:M114,M116:M120)*'3l HAP'!$E$11)</f>
        <v>8.0975107220564428</v>
      </c>
      <c r="N121" s="35">
        <f>IF(N111="-","-",SUM(N111:N114,N116:N120)*'3l HAP'!$E$11)</f>
        <v>8.6301351485436513</v>
      </c>
      <c r="O121" s="27"/>
      <c r="P121" s="35">
        <f>IF(P111="-","-",SUM(P111:P114,P116:P120)*'3l HAP'!$E$11)</f>
        <v>8.6301351485436513</v>
      </c>
      <c r="Q121" s="35">
        <f>IF(Q111="-","-",SUM(Q111:Q114,Q116:Q120)*'3l HAP'!$E$11)</f>
        <v>9.736978585526197</v>
      </c>
      <c r="R121" s="35">
        <f>IF(R111="-","-",SUM(R111:R114,R116:R120)*'3l HAP'!$E$11)</f>
        <v>9.2783557205082072</v>
      </c>
      <c r="S121" s="35">
        <f>IF(S111="-","-",SUM(S111:S114,S116:S120)*'3l HAP'!$E$11)</f>
        <v>9.3045325490237207</v>
      </c>
      <c r="T121" s="35">
        <f>IF(T111="-","-",SUM(T111:T114,T116:T120)*'3l HAP'!$E$11)</f>
        <v>8.825454982968342</v>
      </c>
      <c r="U121" s="35">
        <f>IF(U111="-","-",SUM(U111:U114,U116:U120)*'3l HAP'!$E$11)</f>
        <v>9.7382363575026609</v>
      </c>
      <c r="V121" s="35">
        <f>IF(V111="-","-",SUM(V111:V114,V116:V120)*'3l HAP'!$E$11)</f>
        <v>10.922888780676574</v>
      </c>
      <c r="W121" s="35">
        <f>IF(W111="-","-",SUM(W111:W114,W116:W120)*'3l HAP'!$E$11)</f>
        <v>15.806977073652758</v>
      </c>
      <c r="X121" s="27"/>
      <c r="Y121" s="35">
        <f>IF(Y111="-","-",SUM(Y111:Y114,Y116:Y120)*'3l HAP'!$E$11)</f>
        <v>29.378989919564667</v>
      </c>
      <c r="Z121" s="35">
        <f>IF(Z111="-","-",SUM(Z111:Z114,Z116:Z120)*'3l HAP'!$E$11)</f>
        <v>40.414330459922098</v>
      </c>
      <c r="AA121" s="35">
        <f>IF(AA111="-","-",SUM(AA111:AA114,AA116:AA120)*'3l HAP'!$E$11)</f>
        <v>29.777206141949367</v>
      </c>
      <c r="AB121" s="35" t="str">
        <f>IF(AB111="-","-",SUM(AB111:AB114,AB116:AB120)*'3l HAP'!$E$11)</f>
        <v>-</v>
      </c>
      <c r="AC121" s="35" t="str">
        <f>IF(AC111="-","-",SUM(AC111:AC114,AC116:AC120)*'3l HAP'!$E$11)</f>
        <v>-</v>
      </c>
      <c r="AD121" s="25"/>
    </row>
    <row r="122" spans="1:30" s="26" customFormat="1" ht="11.4">
      <c r="A122" s="207"/>
      <c r="B122" s="123" t="s">
        <v>249</v>
      </c>
      <c r="C122" s="123" t="str">
        <f>B122&amp;"_"&amp;D122</f>
        <v>Total_South East</v>
      </c>
      <c r="D122" s="121" t="s">
        <v>126</v>
      </c>
      <c r="E122" s="75"/>
      <c r="F122" s="27"/>
      <c r="G122" s="35">
        <f t="shared" ref="G122:N122" si="24">IF(G111="-","-",SUM(G111:G121))</f>
        <v>618.28819768244671</v>
      </c>
      <c r="H122" s="35">
        <f t="shared" si="24"/>
        <v>590.09266629128956</v>
      </c>
      <c r="I122" s="35">
        <f t="shared" si="24"/>
        <v>616.02461883540684</v>
      </c>
      <c r="J122" s="35">
        <f t="shared" si="24"/>
        <v>603.66851190489797</v>
      </c>
      <c r="K122" s="35">
        <f t="shared" si="24"/>
        <v>658.8125732771291</v>
      </c>
      <c r="L122" s="35">
        <f t="shared" si="24"/>
        <v>650.40962893908375</v>
      </c>
      <c r="M122" s="35">
        <f t="shared" si="24"/>
        <v>709.89761970627274</v>
      </c>
      <c r="N122" s="35">
        <f t="shared" si="24"/>
        <v>746.27568905907606</v>
      </c>
      <c r="O122" s="27"/>
      <c r="P122" s="35">
        <f t="shared" ref="P122:W122" si="25">IF(P111="-","-",SUM(P111:P121))</f>
        <v>746.27568905907606</v>
      </c>
      <c r="Q122" s="35">
        <f t="shared" si="25"/>
        <v>836.59449583578476</v>
      </c>
      <c r="R122" s="35">
        <f t="shared" si="25"/>
        <v>805.48847155638953</v>
      </c>
      <c r="S122" s="35">
        <f t="shared" si="25"/>
        <v>813.45599860233324</v>
      </c>
      <c r="T122" s="35">
        <f t="shared" si="25"/>
        <v>783.27078219739224</v>
      </c>
      <c r="U122" s="35">
        <f t="shared" si="25"/>
        <v>858.21495891311758</v>
      </c>
      <c r="V122" s="35">
        <f t="shared" si="25"/>
        <v>939.18957634701144</v>
      </c>
      <c r="W122" s="35">
        <f t="shared" si="25"/>
        <v>1323.3794099591373</v>
      </c>
      <c r="X122" s="27"/>
      <c r="Y122" s="35">
        <f t="shared" ref="Y122:AC122" si="26">IF(Y111="-","-",SUM(Y111:Y121))</f>
        <v>2275.9476616491211</v>
      </c>
      <c r="Z122" s="35">
        <f t="shared" si="26"/>
        <v>3040.7116095494557</v>
      </c>
      <c r="AA122" s="35">
        <f t="shared" si="26"/>
        <v>2313.3765963472383</v>
      </c>
      <c r="AB122" s="35" t="str">
        <f t="shared" si="26"/>
        <v>-</v>
      </c>
      <c r="AC122" s="35" t="str">
        <f t="shared" si="26"/>
        <v>-</v>
      </c>
      <c r="AD122" s="25"/>
    </row>
    <row r="123" spans="1:30" s="26" customFormat="1" ht="11.4">
      <c r="A123" s="207"/>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f>IF('3a DF'!AB142="-","-",'3a DF'!AB142)</f>
        <v>1493.7152607721689</v>
      </c>
      <c r="AB123" s="117" t="str">
        <f>IF('3a DF'!AC142="-","-",'3a DF'!AC142)</f>
        <v>-</v>
      </c>
      <c r="AC123" s="117" t="str">
        <f>IF('3a DF'!AD142="-","-",'3a DF'!AD142)</f>
        <v>-</v>
      </c>
      <c r="AD123" s="25"/>
    </row>
    <row r="124" spans="1:30" s="26" customFormat="1" ht="11.4">
      <c r="A124" s="207"/>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f>IF('3b CM'!AA37="-","-",'3b CM'!AA37)</f>
        <v>18.341602536018073</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AA'!J120="-","-",'3c AA'!J120)</f>
        <v>-</v>
      </c>
      <c r="H125" s="117" t="str">
        <f>IF('3c AA'!K120="-","-",'3c AA'!K120)</f>
        <v>-</v>
      </c>
      <c r="I125" s="117" t="str">
        <f>IF('3c AA'!L120="-","-",'3c AA'!L120)</f>
        <v>-</v>
      </c>
      <c r="J125" s="117" t="str">
        <f>IF('3c AA'!M120="-","-",'3c AA'!M120)</f>
        <v>-</v>
      </c>
      <c r="K125" s="117" t="str">
        <f>IF('3c AA'!N120="-","-",'3c AA'!N120)</f>
        <v>-</v>
      </c>
      <c r="L125" s="117" t="str">
        <f>IF('3c AA'!O120="-","-",'3c AA'!O120)</f>
        <v>-</v>
      </c>
      <c r="M125" s="117" t="str">
        <f>IF('3c AA'!P120="-","-",'3c AA'!P120)</f>
        <v>-</v>
      </c>
      <c r="N125" s="117" t="str">
        <f>IF('3c AA'!Q120="-","-",'3c AA'!Q120)</f>
        <v>-</v>
      </c>
      <c r="O125" s="27"/>
      <c r="P125" s="117" t="str">
        <f>IF('3c AA'!S120="-","-",'3c AA'!S120)</f>
        <v>-</v>
      </c>
      <c r="Q125" s="117" t="str">
        <f>IF('3c AA'!T120="-","-",'3c AA'!T120)</f>
        <v>-</v>
      </c>
      <c r="R125" s="117" t="str">
        <f>IF('3c AA'!U120="-","-",'3c AA'!U120)</f>
        <v>-</v>
      </c>
      <c r="S125" s="117" t="str">
        <f>IF('3c AA'!V120="-","-",'3c AA'!V120)</f>
        <v>-</v>
      </c>
      <c r="T125" s="117">
        <f>IF('3c AA'!W120="-","-",'3c AA'!W120)</f>
        <v>6.4670012065997176</v>
      </c>
      <c r="U125" s="117">
        <f>IF('3c AA'!X120="-","-",'3c AA'!X120)</f>
        <v>9.9756950960531068</v>
      </c>
      <c r="V125" s="117">
        <f>IF('3c AA'!Y120="-","-",'3c AA'!Y120)</f>
        <v>4.43</v>
      </c>
      <c r="W125" s="117" t="str">
        <f>IF('3c AA'!Z120="-","-",'3c AA'!Z120)</f>
        <v>-</v>
      </c>
      <c r="X125" s="27"/>
      <c r="Y125" s="117">
        <f>IF('3c AA'!AB120="-","-",'3c AA'!AB120)</f>
        <v>20.726479639735103</v>
      </c>
      <c r="Z125" s="117">
        <f>IF('3c AA'!AC120="-","-",'3c AA'!AC120)</f>
        <v>20.726479639735103</v>
      </c>
      <c r="AA125" s="117">
        <f>IF('3c AA'!AD120="-","-",'3c AA'!AD120)</f>
        <v>26.737696853326856</v>
      </c>
      <c r="AB125" s="117" t="str">
        <f>IF('3c AA'!AE120="-","-",'3c AA'!AE120)</f>
        <v>-</v>
      </c>
      <c r="AC125" s="117" t="str">
        <f>IF('3c AA'!AF120="-","-",'3c AA'!AF120)</f>
        <v>-</v>
      </c>
      <c r="AD125" s="25"/>
    </row>
    <row r="126" spans="1:30" s="26" customFormat="1" ht="11.25" customHeight="1">
      <c r="A126" s="207"/>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f>IF('3d PC'!AA38="-","-",'3d PC'!AA38)</f>
        <v>185.62327316143512</v>
      </c>
      <c r="AB126" s="117" t="str">
        <f>IF('3d PC'!AB38="-","-",'3d PC'!AB38)</f>
        <v>-</v>
      </c>
      <c r="AC126" s="117" t="str">
        <f>IF('3d PC'!AC38="-","-",'3d PC'!AC38)</f>
        <v>-</v>
      </c>
      <c r="AD126" s="25"/>
    </row>
    <row r="127" spans="1:30" s="26" customFormat="1" ht="11.25" customHeight="1">
      <c r="A127" s="207"/>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f>IF('3e NC-Elec'!AB66="-","-",'3e NC-Elec'!AB66)</f>
        <v>259.3104733382927</v>
      </c>
      <c r="AB127" s="117" t="str">
        <f>IF('3e NC-Elec'!AC66="-","-",'3e NC-Elec'!AC66)</f>
        <v>-</v>
      </c>
      <c r="AC127" s="117" t="str">
        <f>IF('3e NC-Elec'!AD66="-","-",'3e NC-Elec'!AD66)</f>
        <v>-</v>
      </c>
      <c r="AD127" s="25"/>
    </row>
    <row r="128" spans="1:30" s="26" customFormat="1" ht="12.6" customHeight="1">
      <c r="A128" s="207"/>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f>IF('3g CPIH'!W$17="-","-",'3h OC '!$E$10*('3g CPIH'!W$17/'3g CPIH'!$G$17))</f>
        <v>95.953808219178072</v>
      </c>
      <c r="AB128" s="117" t="str">
        <f>IF('3g CPIH'!X$17="-","-",'3h OC '!$E$10*('3g CPIH'!X$17/'3g CPIH'!$G$17))</f>
        <v>-</v>
      </c>
      <c r="AC128" s="117" t="str">
        <f>IF('3g CPIH'!Y$17="-","-",'3h OC '!$E$10*('3g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f>IF('3i SMNCC'!W$50="-","-",'3i SMNCC'!W$50)</f>
        <v>17.321266150037467</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PAP'!$G$14*('3g CPIH'!C$17/'3g CPIH'!$G$17))</f>
        <v>13.436452250489236</v>
      </c>
      <c r="H130" s="117">
        <f>IF('3g CPIH'!D$17="-","-",'3j PAAC PAP'!$G$14*('3g CPIH'!D$17/'3g CPIH'!$G$17))</f>
        <v>13.463352054794518</v>
      </c>
      <c r="I130" s="117">
        <f>IF('3g CPIH'!E$17="-","-",'3j PAAC PAP'!$G$14*('3g CPIH'!E$17/'3g CPIH'!$G$17))</f>
        <v>13.503701761252445</v>
      </c>
      <c r="J130" s="117">
        <f>IF('3g CPIH'!F$17="-","-",'3j PAAC PAP'!$G$14*('3g CPIH'!F$17/'3g CPIH'!$G$17))</f>
        <v>13.584401174168297</v>
      </c>
      <c r="K130" s="117">
        <f>IF('3g CPIH'!G$17="-","-",'3j PAAC PAP'!$G$14*('3g CPIH'!G$17/'3g CPIH'!$G$17))</f>
        <v>13.745799999999999</v>
      </c>
      <c r="L130" s="117">
        <f>IF('3g CPIH'!H$17="-","-",'3j PAAC PAP'!$G$14*('3g CPIH'!H$17/'3g CPIH'!$G$17))</f>
        <v>13.920648727984345</v>
      </c>
      <c r="M130" s="117">
        <f>IF('3g CPIH'!I$17="-","-",'3j PAAC PAP'!$G$14*('3g CPIH'!I$17/'3g CPIH'!$G$17))</f>
        <v>14.122397260273971</v>
      </c>
      <c r="N130" s="117">
        <f>IF('3g CPIH'!J$17="-","-",'3j PAAC PAP'!$G$14*('3g CPIH'!J$17/'3g CPIH'!$G$17))</f>
        <v>14.24344637964775</v>
      </c>
      <c r="O130" s="27"/>
      <c r="P130" s="117">
        <f>IF('3g CPIH'!L$17="-","-",'3j PAAC PAP'!$G$14*('3g CPIH'!L$17/'3g CPIH'!$G$17))</f>
        <v>14.24344637964775</v>
      </c>
      <c r="Q130" s="117">
        <f>IF('3g CPIH'!M$17="-","-",'3j PAAC PAP'!$G$14*('3g CPIH'!M$17/'3g CPIH'!$G$17))</f>
        <v>14.40484520547945</v>
      </c>
      <c r="R130" s="117">
        <f>IF('3g CPIH'!N$17="-","-",'3j PAAC PAP'!$G$14*('3g CPIH'!N$17/'3g CPIH'!$G$17))</f>
        <v>14.512444422700586</v>
      </c>
      <c r="S130" s="117">
        <f>IF('3g CPIH'!O$17="-","-",'3j PAAC PAP'!$G$14*('3g CPIH'!O$17/'3g CPIH'!$G$17))</f>
        <v>14.593143835616438</v>
      </c>
      <c r="T130" s="117">
        <f>IF('3g CPIH'!P$17="-","-",'3j PAAC PAP'!$G$14*('3g CPIH'!P$17/'3g CPIH'!$G$17))</f>
        <v>14.633493542074362</v>
      </c>
      <c r="U130" s="117">
        <f>IF('3g CPIH'!Q$17="-","-",'3j PAAC PAP'!$G$14*('3g CPIH'!Q$17/'3g CPIH'!$G$17))</f>
        <v>14.714192954990214</v>
      </c>
      <c r="V130" s="117">
        <f>IF('3g CPIH'!R$17="-","-",'3j PAAC PAP'!$G$14*('3g CPIH'!R$17/'3g CPIH'!$G$17))</f>
        <v>14.983190998043053</v>
      </c>
      <c r="W130" s="117">
        <f>IF('3g CPIH'!S$17="-","-",'3j PAAC PAP'!$G$14*('3g CPIH'!S$17/'3g CPIH'!$G$17))</f>
        <v>15.427037769080234</v>
      </c>
      <c r="X130" s="27"/>
      <c r="Y130" s="117">
        <f>IF('3g CPIH'!U$17="-","-",'3j PAAC PAP'!$G$14*('3g CPIH'!U$17/'3g CPIH'!$G$17))</f>
        <v>16.207132093933463</v>
      </c>
      <c r="Z130" s="117">
        <f>IF('3g CPIH'!V$17="-","-",'3j PAAC PAP'!$G$14*('3g CPIH'!V$17/'3g CPIH'!$G$17))</f>
        <v>16.207132093933463</v>
      </c>
      <c r="AA130" s="117">
        <f>IF('3g CPIH'!W$17="-","-",'3j PAAC PAP'!$G$14*('3g CPIH'!W$17/'3g CPIH'!$G$17))</f>
        <v>16.852727397260274</v>
      </c>
      <c r="AB130" s="117" t="str">
        <f>IF('3g CPIH'!X$17="-","-",'3j PAAC PAP'!$G$14*('3g CPIH'!X$17/'3g CPIH'!$G$17))</f>
        <v>-</v>
      </c>
      <c r="AC130" s="117" t="str">
        <f>IF('3g CPIH'!Y$17="-","-",'3j PAAC PAP'!$G$14*('3g CPIH'!Y$17/'3g CPIH'!$G$17))</f>
        <v>-</v>
      </c>
      <c r="AD130" s="25"/>
    </row>
    <row r="131" spans="1:30" s="26" customFormat="1" ht="11.25" customHeight="1">
      <c r="A131" s="207"/>
      <c r="B131" s="120" t="s">
        <v>244</v>
      </c>
      <c r="C131" s="120" t="s">
        <v>184</v>
      </c>
      <c r="D131" s="122" t="s">
        <v>131</v>
      </c>
      <c r="E131" s="119"/>
      <c r="F131" s="27"/>
      <c r="G131" s="117">
        <f>IF(G123="-","-",SUM(G123:G129)*'3j PAAC PAP'!$G$32)</f>
        <v>31.962811697051599</v>
      </c>
      <c r="H131" s="117">
        <f>IF(H123="-","-",SUM(H123:H129)*'3j PAAC PAP'!$G$32)</f>
        <v>30.475568170383575</v>
      </c>
      <c r="I131" s="117">
        <f>IF(I123="-","-",SUM(I123:I129)*'3j PAAC PAP'!$G$32)</f>
        <v>31.906353399310831</v>
      </c>
      <c r="J131" s="117">
        <f>IF(J123="-","-",SUM(J123:J129)*'3j PAAC PAP'!$G$32)</f>
        <v>31.250184044251704</v>
      </c>
      <c r="K131" s="117">
        <f>IF(K123="-","-",SUM(K123:K129)*'3j PAAC PAP'!$G$32)</f>
        <v>34.220153369211729</v>
      </c>
      <c r="L131" s="117">
        <f>IF(L123="-","-",SUM(L123:L129)*'3j PAAC PAP'!$G$32)</f>
        <v>33.768735624552733</v>
      </c>
      <c r="M131" s="117">
        <f>IF(M123="-","-",SUM(M123:M129)*'3j PAAC PAP'!$G$32)</f>
        <v>37.496027099165111</v>
      </c>
      <c r="N131" s="117">
        <f>IF(N123="-","-",SUM(N123:N129)*'3j PAAC PAP'!$G$32)</f>
        <v>39.397435950901453</v>
      </c>
      <c r="O131" s="27"/>
      <c r="P131" s="117">
        <f>IF(P123="-","-",SUM(P123:P129)*'3j PAAC PAP'!$G$32)</f>
        <v>39.397435950901453</v>
      </c>
      <c r="Q131" s="117">
        <f>IF(Q123="-","-",SUM(Q123:Q129)*'3j PAAC PAP'!$G$32)</f>
        <v>43.754047816782666</v>
      </c>
      <c r="R131" s="117">
        <f>IF(R123="-","-",SUM(R123:R129)*'3j PAAC PAP'!$G$32)</f>
        <v>42.135301213154101</v>
      </c>
      <c r="S131" s="117">
        <f>IF(S123="-","-",SUM(S123:S129)*'3j PAAC PAP'!$G$32)</f>
        <v>41.950228522822194</v>
      </c>
      <c r="T131" s="117">
        <f>IF(T123="-","-",SUM(T123:T129)*'3j PAAC PAP'!$G$32)</f>
        <v>40.385951816110918</v>
      </c>
      <c r="U131" s="117">
        <f>IF(U123="-","-",SUM(U123:U129)*'3j PAAC PAP'!$G$32)</f>
        <v>44.827686212563414</v>
      </c>
      <c r="V131" s="117">
        <f>IF(V123="-","-",SUM(V123:V129)*'3j PAAC PAP'!$G$32)</f>
        <v>49.065745644228791</v>
      </c>
      <c r="W131" s="117">
        <f>IF(W123="-","-",SUM(W123:W129)*'3j PAAC PAP'!$G$32)</f>
        <v>68.763741402689007</v>
      </c>
      <c r="X131" s="27"/>
      <c r="Y131" s="117">
        <f>IF(Y123="-","-",SUM(Y123:Y129)*'3j PAAC PAP'!$G$32)</f>
        <v>118.8409358970335</v>
      </c>
      <c r="Z131" s="117">
        <f>IF(Z123="-","-",SUM(Z123:Z129)*'3j PAAC PAP'!$G$32)</f>
        <v>159.17242669108353</v>
      </c>
      <c r="AA131" s="117">
        <f>IF(AA123="-","-",SUM(AA123:AA129)*'3j PAAC PAP'!$G$32)</f>
        <v>121.42488377518761</v>
      </c>
      <c r="AB131" s="117" t="str">
        <f>IF(AB123="-","-",SUM(AB123:AB129)*'3j PAAC PAP'!$G$32)</f>
        <v>-</v>
      </c>
      <c r="AC131" s="117" t="str">
        <f>IF(AC123="-","-",SUM(AC123:AC129)*'3j PAAC PAP'!$G$32)</f>
        <v>-</v>
      </c>
      <c r="AD131" s="25"/>
    </row>
    <row r="132" spans="1:30" s="26" customFormat="1" ht="11.4">
      <c r="A132" s="207"/>
      <c r="B132" s="120" t="s">
        <v>185</v>
      </c>
      <c r="C132" s="120" t="s">
        <v>246</v>
      </c>
      <c r="D132" s="122" t="s">
        <v>131</v>
      </c>
      <c r="E132" s="119"/>
      <c r="F132" s="27"/>
      <c r="G132" s="117">
        <f>IF(G123="-","-",SUM(G123:G131)*'3k EBIT'!$E$10)</f>
        <v>11.570363283810179</v>
      </c>
      <c r="H132" s="117">
        <f>IF(H123="-","-",SUM(H123:H131)*'3k EBIT'!$E$10)</f>
        <v>11.04461919488735</v>
      </c>
      <c r="I132" s="117">
        <f>IF(I123="-","-",SUM(I123:I131)*'3k EBIT'!$E$10)</f>
        <v>11.551687853258814</v>
      </c>
      <c r="J132" s="117">
        <f>IF(J123="-","-",SUM(J123:J131)*'3k EBIT'!$E$10)</f>
        <v>11.321063564986924</v>
      </c>
      <c r="K132" s="117">
        <f>IF(K123="-","-",SUM(K123:K131)*'3k EBIT'!$E$10)</f>
        <v>12.37512109588855</v>
      </c>
      <c r="L132" s="117">
        <f>IF(L123="-","-",SUM(L123:L131)*'3k EBIT'!$E$10)</f>
        <v>12.218772194404954</v>
      </c>
      <c r="M132" s="117">
        <f>IF(M123="-","-",SUM(M123:M131)*'3k EBIT'!$E$10)</f>
        <v>13.541591678787858</v>
      </c>
      <c r="N132" s="117">
        <f>IF(N123="-","-",SUM(N123:N131)*'3k EBIT'!$E$10)</f>
        <v>14.216754746188965</v>
      </c>
      <c r="O132" s="27"/>
      <c r="P132" s="117">
        <f>IF(P123="-","-",SUM(P123:P131)*'3k EBIT'!$E$10)</f>
        <v>14.216754746188965</v>
      </c>
      <c r="Q132" s="117">
        <f>IF(Q123="-","-",SUM(Q123:Q131)*'3k EBIT'!$E$10)</f>
        <v>15.761479434588308</v>
      </c>
      <c r="R132" s="117">
        <f>IF(R123="-","-",SUM(R123:R131)*'3k EBIT'!$E$10)</f>
        <v>15.190765617752394</v>
      </c>
      <c r="S132" s="117">
        <f>IF(S123="-","-",SUM(S123:S131)*'3k EBIT'!$E$10)</f>
        <v>15.126840139423832</v>
      </c>
      <c r="T132" s="117">
        <f>IF(T123="-","-",SUM(T123:T131)*'3k EBIT'!$E$10)</f>
        <v>14.574098152210256</v>
      </c>
      <c r="U132" s="117">
        <f>IF(U123="-","-",SUM(U123:U131)*'3k EBIT'!$E$10)</f>
        <v>16.147380688612458</v>
      </c>
      <c r="V132" s="117">
        <f>IF(V123="-","-",SUM(V123:V131)*'3k EBIT'!$E$10)</f>
        <v>17.652239263947745</v>
      </c>
      <c r="W132" s="117">
        <f>IF(W123="-","-",SUM(W123:W131)*'3k EBIT'!$E$10)</f>
        <v>24.631023968156892</v>
      </c>
      <c r="X132" s="27"/>
      <c r="Y132" s="117">
        <f>IF(Y123="-","-",SUM(Y123:Y131)*'3k EBIT'!$E$10)</f>
        <v>42.366081526126486</v>
      </c>
      <c r="Z132" s="117">
        <f>IF(Z123="-","-",SUM(Z123:Z131)*'3k EBIT'!$E$10)</f>
        <v>56.637486997658634</v>
      </c>
      <c r="AA132" s="117">
        <f>IF(AA123="-","-",SUM(AA123:AA131)*'3k EBIT'!$E$10)</f>
        <v>43.292922256985875</v>
      </c>
      <c r="AB132" s="117" t="str">
        <f>IF(AB123="-","-",SUM(AB123:AB131)*'3k EBIT'!$E$10)</f>
        <v>-</v>
      </c>
      <c r="AC132" s="117" t="str">
        <f>IF(AC123="-","-",SUM(AC123:AC131)*'3k EBIT'!$E$10)</f>
        <v>-</v>
      </c>
      <c r="AD132" s="25"/>
    </row>
    <row r="133" spans="1:30" s="26" customFormat="1" ht="11.4">
      <c r="A133" s="207"/>
      <c r="B133" s="120" t="s">
        <v>247</v>
      </c>
      <c r="C133" s="156" t="s">
        <v>248</v>
      </c>
      <c r="D133" s="122" t="s">
        <v>131</v>
      </c>
      <c r="E133" s="118"/>
      <c r="F133" s="27"/>
      <c r="G133" s="117">
        <f>IF(G123="-","-",SUM(G123:G126,G128:G132)*'3l HAP'!$E$11)</f>
        <v>7.0323899319528778</v>
      </c>
      <c r="H133" s="117">
        <f>IF(H123="-","-",SUM(H123:H126,H128:H132)*'3l HAP'!$E$11)</f>
        <v>6.6126260665076133</v>
      </c>
      <c r="I133" s="117">
        <f>IF(I123="-","-",SUM(I123:I126,I128:I132)*'3l HAP'!$E$11)</f>
        <v>6.6739765847436896</v>
      </c>
      <c r="J133" s="117">
        <f>IF(J123="-","-",SUM(J123:J126,J128:J132)*'3l HAP'!$E$11)</f>
        <v>6.5072712134169137</v>
      </c>
      <c r="K133" s="117">
        <f>IF(K123="-","-",SUM(K123:K126,K128:K132)*'3l HAP'!$E$11)</f>
        <v>7.3571482446060363</v>
      </c>
      <c r="L133" s="117">
        <f>IF(L123="-","-",SUM(L123:L126,L128:L132)*'3l HAP'!$E$11)</f>
        <v>7.2191224328226307</v>
      </c>
      <c r="M133" s="117">
        <f>IF(M123="-","-",SUM(M123:M126,M128:M132)*'3l HAP'!$E$11)</f>
        <v>8.0555245227247738</v>
      </c>
      <c r="N133" s="117">
        <f>IF(N123="-","-",SUM(N123:N126,N128:N132)*'3l HAP'!$E$11)</f>
        <v>8.5835013495223613</v>
      </c>
      <c r="O133" s="27"/>
      <c r="P133" s="117">
        <f>IF(P123="-","-",SUM(P123:P126,P128:P132)*'3l HAP'!$E$11)</f>
        <v>8.5835013495223613</v>
      </c>
      <c r="Q133" s="117">
        <f>IF(Q123="-","-",SUM(Q123:Q126,Q128:Q132)*'3l HAP'!$E$11)</f>
        <v>9.6987568689667238</v>
      </c>
      <c r="R133" s="117">
        <f>IF(R123="-","-",SUM(R123:R126,R128:R132)*'3l HAP'!$E$11)</f>
        <v>9.2447266588833585</v>
      </c>
      <c r="S133" s="117">
        <f>IF(S123="-","-",SUM(S123:S126,S128:S132)*'3l HAP'!$E$11)</f>
        <v>9.2378866200204346</v>
      </c>
      <c r="T133" s="117">
        <f>IF(T123="-","-",SUM(T123:T126,T128:T132)*'3l HAP'!$E$11)</f>
        <v>8.7648599625397505</v>
      </c>
      <c r="U133" s="117">
        <f>IF(U123="-","-",SUM(U123:U126,U128:U132)*'3l HAP'!$E$11)</f>
        <v>9.6977946877874182</v>
      </c>
      <c r="V133" s="117">
        <f>IF(V123="-","-",SUM(V123:V126,V128:V132)*'3l HAP'!$E$11)</f>
        <v>10.872297403641163</v>
      </c>
      <c r="W133" s="117">
        <f>IF(W123="-","-",SUM(W123:W126,W128:W132)*'3l HAP'!$E$11)</f>
        <v>15.761627830463871</v>
      </c>
      <c r="X133" s="27"/>
      <c r="Y133" s="117">
        <f>IF(Y123="-","-",SUM(Y123:Y126,Y128:Y132)*'3l HAP'!$E$11)</f>
        <v>29.280142450679296</v>
      </c>
      <c r="Z133" s="117">
        <f>IF(Z123="-","-",SUM(Z123:Z126,Z128:Z132)*'3l HAP'!$E$11)</f>
        <v>40.277382513961555</v>
      </c>
      <c r="AA133" s="117">
        <f>IF(AA123="-","-",SUM(AA123:AA126,AA128:AA132)*'3l HAP'!$E$11)</f>
        <v>29.564036041461321</v>
      </c>
      <c r="AB133" s="117" t="str">
        <f>IF(AB123="-","-",SUM(AB123:AB126,AB128:AB132)*'3l HAP'!$E$11)</f>
        <v>-</v>
      </c>
      <c r="AC133" s="117" t="str">
        <f>IF(AC123="-","-",SUM(AC123:AC126,AC128:AC132)*'3l HAP'!$E$11)</f>
        <v>-</v>
      </c>
      <c r="AD133" s="25"/>
    </row>
    <row r="134" spans="1:30" s="26" customFormat="1" ht="11.4">
      <c r="A134" s="207"/>
      <c r="B134" s="120" t="s">
        <v>249</v>
      </c>
      <c r="C134" s="120" t="str">
        <f>B134&amp;"_"&amp;D134</f>
        <v>Total_South Wales</v>
      </c>
      <c r="D134" s="122" t="s">
        <v>131</v>
      </c>
      <c r="E134" s="119"/>
      <c r="F134" s="27"/>
      <c r="G134" s="117">
        <f t="shared" ref="G134:N134" si="27">IF(G123="-","-",SUM(G123:G133))</f>
        <v>615.99862701843654</v>
      </c>
      <c r="H134" s="117">
        <f t="shared" si="27"/>
        <v>587.90813306020482</v>
      </c>
      <c r="I134" s="117">
        <f t="shared" si="27"/>
        <v>614.6572966797836</v>
      </c>
      <c r="J134" s="117">
        <f t="shared" si="27"/>
        <v>602.35247588677453</v>
      </c>
      <c r="K134" s="117">
        <f t="shared" si="27"/>
        <v>658.67904215588851</v>
      </c>
      <c r="L134" s="117">
        <f t="shared" si="27"/>
        <v>650.31213019129996</v>
      </c>
      <c r="M134" s="117">
        <f t="shared" si="27"/>
        <v>720.7705816490477</v>
      </c>
      <c r="N134" s="117">
        <f t="shared" si="27"/>
        <v>756.833442082337</v>
      </c>
      <c r="O134" s="27"/>
      <c r="P134" s="117">
        <f t="shared" ref="P134:W134" si="28">IF(P123="-","-",SUM(P123:P133))</f>
        <v>756.833442082337</v>
      </c>
      <c r="Q134" s="117">
        <f t="shared" si="28"/>
        <v>839.24996340951884</v>
      </c>
      <c r="R134" s="117">
        <f t="shared" si="28"/>
        <v>808.75837629937394</v>
      </c>
      <c r="S134" s="117">
        <f t="shared" si="28"/>
        <v>805.38703879082755</v>
      </c>
      <c r="T134" s="117">
        <f t="shared" si="28"/>
        <v>775.82234061218162</v>
      </c>
      <c r="U134" s="117">
        <f t="shared" si="28"/>
        <v>859.55958515606005</v>
      </c>
      <c r="V134" s="117">
        <f t="shared" si="28"/>
        <v>939.93713806926928</v>
      </c>
      <c r="W134" s="117">
        <f t="shared" si="28"/>
        <v>1312.1307748963536</v>
      </c>
      <c r="X134" s="27"/>
      <c r="Y134" s="117">
        <f t="shared" ref="Y134:AC134" si="29">IF(Y123="-","-",SUM(Y123:Y133))</f>
        <v>2259.0729859618577</v>
      </c>
      <c r="Z134" s="117">
        <f t="shared" si="29"/>
        <v>3021.1965195353</v>
      </c>
      <c r="AA134" s="117">
        <f t="shared" si="29"/>
        <v>2308.1379505013529</v>
      </c>
      <c r="AB134" s="117" t="str">
        <f t="shared" si="29"/>
        <v>-</v>
      </c>
      <c r="AC134" s="117" t="str">
        <f t="shared" si="29"/>
        <v>-</v>
      </c>
      <c r="AD134" s="25"/>
    </row>
    <row r="135" spans="1:30" s="26" customFormat="1" ht="11.4">
      <c r="A135" s="207"/>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f>IF('3a DF'!AB143="-","-",'3a DF'!AB143)</f>
        <v>1478.3434070487895</v>
      </c>
      <c r="AB135" s="35" t="str">
        <f>IF('3a DF'!AC143="-","-",'3a DF'!AC143)</f>
        <v>-</v>
      </c>
      <c r="AC135" s="35" t="str">
        <f>IF('3a DF'!AD143="-","-",'3a DF'!AD143)</f>
        <v>-</v>
      </c>
      <c r="AD135" s="25"/>
    </row>
    <row r="136" spans="1:30" s="26" customFormat="1" ht="11.25" customHeight="1">
      <c r="A136" s="207"/>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f>IF('3b CM'!AA38="-","-",'3b CM'!AA38)</f>
        <v>18.055739495531395</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AA'!J121="-","-",'3c AA'!J121)</f>
        <v>-</v>
      </c>
      <c r="H137" s="35" t="str">
        <f>IF('3c AA'!K121="-","-",'3c AA'!K121)</f>
        <v>-</v>
      </c>
      <c r="I137" s="35" t="str">
        <f>IF('3c AA'!L121="-","-",'3c AA'!L121)</f>
        <v>-</v>
      </c>
      <c r="J137" s="35" t="str">
        <f>IF('3c AA'!M121="-","-",'3c AA'!M121)</f>
        <v>-</v>
      </c>
      <c r="K137" s="35" t="str">
        <f>IF('3c AA'!N121="-","-",'3c AA'!N121)</f>
        <v>-</v>
      </c>
      <c r="L137" s="35" t="str">
        <f>IF('3c AA'!O121="-","-",'3c AA'!O121)</f>
        <v>-</v>
      </c>
      <c r="M137" s="35" t="str">
        <f>IF('3c AA'!P121="-","-",'3c AA'!P121)</f>
        <v>-</v>
      </c>
      <c r="N137" s="35" t="str">
        <f>IF('3c AA'!Q121="-","-",'3c AA'!Q121)</f>
        <v>-</v>
      </c>
      <c r="O137" s="27"/>
      <c r="P137" s="35" t="str">
        <f>IF('3c AA'!S121="-","-",'3c AA'!S121)</f>
        <v>-</v>
      </c>
      <c r="Q137" s="35" t="str">
        <f>IF('3c AA'!T121="-","-",'3c AA'!T121)</f>
        <v>-</v>
      </c>
      <c r="R137" s="35" t="str">
        <f>IF('3c AA'!U121="-","-",'3c AA'!U121)</f>
        <v>-</v>
      </c>
      <c r="S137" s="35" t="str">
        <f>IF('3c AA'!V121="-","-",'3c AA'!V121)</f>
        <v>-</v>
      </c>
      <c r="T137" s="35">
        <f>IF('3c AA'!W121="-","-",'3c AA'!W121)</f>
        <v>6.4423133309405731</v>
      </c>
      <c r="U137" s="35">
        <f>IF('3c AA'!X121="-","-",'3c AA'!X121)</f>
        <v>9.9756950960531068</v>
      </c>
      <c r="V137" s="35">
        <f>IF('3c AA'!Y121="-","-",'3c AA'!Y121)</f>
        <v>4.43</v>
      </c>
      <c r="W137" s="35" t="str">
        <f>IF('3c AA'!Z121="-","-",'3c AA'!Z121)</f>
        <v>-</v>
      </c>
      <c r="X137" s="27"/>
      <c r="Y137" s="35">
        <f>IF('3c AA'!AB121="-","-",'3c AA'!AB121)</f>
        <v>20.528902949146971</v>
      </c>
      <c r="Z137" s="35">
        <f>IF('3c AA'!AC121="-","-",'3c AA'!AC121)</f>
        <v>20.528902949146971</v>
      </c>
      <c r="AA137" s="35">
        <f>IF('3c AA'!AD121="-","-",'3c AA'!AD121)</f>
        <v>26.540120162738724</v>
      </c>
      <c r="AB137" s="35" t="str">
        <f>IF('3c AA'!AE121="-","-",'3c AA'!AE121)</f>
        <v>-</v>
      </c>
      <c r="AC137" s="35" t="str">
        <f>IF('3c AA'!AF121="-","-",'3c AA'!AF121)</f>
        <v>-</v>
      </c>
      <c r="AD137" s="25"/>
    </row>
    <row r="138" spans="1:30" s="26" customFormat="1" ht="11.25" customHeight="1">
      <c r="A138" s="207"/>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f>IF('3d PC'!AA39="-","-",'3d PC'!AA39)</f>
        <v>185.5870923300867</v>
      </c>
      <c r="AB138" s="35" t="str">
        <f>IF('3d PC'!AB39="-","-",'3d PC'!AB39)</f>
        <v>-</v>
      </c>
      <c r="AC138" s="35" t="str">
        <f>IF('3d PC'!AC39="-","-",'3d PC'!AC39)</f>
        <v>-</v>
      </c>
      <c r="AD138" s="25"/>
    </row>
    <row r="139" spans="1:30" s="26" customFormat="1" ht="11.25" customHeight="1">
      <c r="A139" s="207"/>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f>IF('3e NC-Elec'!AB67="-","-",'3e NC-Elec'!AB67)</f>
        <v>270.52683958878771</v>
      </c>
      <c r="AB139" s="35" t="str">
        <f>IF('3e NC-Elec'!AC67="-","-",'3e NC-Elec'!AC67)</f>
        <v>-</v>
      </c>
      <c r="AC139" s="35" t="str">
        <f>IF('3e NC-Elec'!AD67="-","-",'3e NC-Elec'!AD67)</f>
        <v>-</v>
      </c>
      <c r="AD139" s="25"/>
    </row>
    <row r="140" spans="1:30" s="26" customFormat="1" ht="11.25" customHeight="1">
      <c r="A140" s="207"/>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f>IF('3g CPIH'!W$17="-","-",'3h OC '!$E$10*('3g CPIH'!W$17/'3g CPIH'!$G$17))</f>
        <v>95.953808219178072</v>
      </c>
      <c r="AB140" s="35" t="str">
        <f>IF('3g CPIH'!X$17="-","-",'3h OC '!$E$10*('3g CPIH'!X$17/'3g CPIH'!$G$17))</f>
        <v>-</v>
      </c>
      <c r="AC140" s="35" t="str">
        <f>IF('3g CPIH'!Y$17="-","-",'3h OC '!$E$10*('3g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f>IF('3i SMNCC'!W$50="-","-",'3i SMNCC'!W$50)</f>
        <v>17.321266150037467</v>
      </c>
      <c r="AB141" s="35" t="str">
        <f>IF('3i SMNCC'!X$50="-","-",'3i SMNCC'!X$50)</f>
        <v>-</v>
      </c>
      <c r="AC141" s="35" t="str">
        <f>IF('3i SMNCC'!Y$50="-","-",'3i SMNCC'!Y$50)</f>
        <v>-</v>
      </c>
      <c r="AD141" s="25"/>
    </row>
    <row r="142" spans="1:30" s="26" customFormat="1" ht="12.6" customHeight="1">
      <c r="A142" s="207"/>
      <c r="B142" s="123" t="s">
        <v>244</v>
      </c>
      <c r="C142" s="123" t="s">
        <v>183</v>
      </c>
      <c r="D142" s="121" t="s">
        <v>130</v>
      </c>
      <c r="E142" s="75"/>
      <c r="F142" s="27"/>
      <c r="G142" s="35">
        <f>IF('3g CPIH'!C$17="-","-",'3j PAAC PAP'!$G$14*('3g CPIH'!C$17/'3g CPIH'!$G$17))</f>
        <v>13.436452250489236</v>
      </c>
      <c r="H142" s="35">
        <f>IF('3g CPIH'!D$17="-","-",'3j PAAC PAP'!$G$14*('3g CPIH'!D$17/'3g CPIH'!$G$17))</f>
        <v>13.463352054794518</v>
      </c>
      <c r="I142" s="35">
        <f>IF('3g CPIH'!E$17="-","-",'3j PAAC PAP'!$G$14*('3g CPIH'!E$17/'3g CPIH'!$G$17))</f>
        <v>13.503701761252445</v>
      </c>
      <c r="J142" s="35">
        <f>IF('3g CPIH'!F$17="-","-",'3j PAAC PAP'!$G$14*('3g CPIH'!F$17/'3g CPIH'!$G$17))</f>
        <v>13.584401174168297</v>
      </c>
      <c r="K142" s="35">
        <f>IF('3g CPIH'!G$17="-","-",'3j PAAC PAP'!$G$14*('3g CPIH'!G$17/'3g CPIH'!$G$17))</f>
        <v>13.745799999999999</v>
      </c>
      <c r="L142" s="35">
        <f>IF('3g CPIH'!H$17="-","-",'3j PAAC PAP'!$G$14*('3g CPIH'!H$17/'3g CPIH'!$G$17))</f>
        <v>13.920648727984345</v>
      </c>
      <c r="M142" s="35">
        <f>IF('3g CPIH'!I$17="-","-",'3j PAAC PAP'!$G$14*('3g CPIH'!I$17/'3g CPIH'!$G$17))</f>
        <v>14.122397260273971</v>
      </c>
      <c r="N142" s="35">
        <f>IF('3g CPIH'!J$17="-","-",'3j PAAC PAP'!$G$14*('3g CPIH'!J$17/'3g CPIH'!$G$17))</f>
        <v>14.24344637964775</v>
      </c>
      <c r="O142" s="27"/>
      <c r="P142" s="35">
        <f>IF('3g CPIH'!L$17="-","-",'3j PAAC PAP'!$G$14*('3g CPIH'!L$17/'3g CPIH'!$G$17))</f>
        <v>14.24344637964775</v>
      </c>
      <c r="Q142" s="35">
        <f>IF('3g CPIH'!M$17="-","-",'3j PAAC PAP'!$G$14*('3g CPIH'!M$17/'3g CPIH'!$G$17))</f>
        <v>14.40484520547945</v>
      </c>
      <c r="R142" s="35">
        <f>IF('3g CPIH'!N$17="-","-",'3j PAAC PAP'!$G$14*('3g CPIH'!N$17/'3g CPIH'!$G$17))</f>
        <v>14.512444422700586</v>
      </c>
      <c r="S142" s="35">
        <f>IF('3g CPIH'!O$17="-","-",'3j PAAC PAP'!$G$14*('3g CPIH'!O$17/'3g CPIH'!$G$17))</f>
        <v>14.593143835616438</v>
      </c>
      <c r="T142" s="35">
        <f>IF('3g CPIH'!P$17="-","-",'3j PAAC PAP'!$G$14*('3g CPIH'!P$17/'3g CPIH'!$G$17))</f>
        <v>14.633493542074362</v>
      </c>
      <c r="U142" s="35">
        <f>IF('3g CPIH'!Q$17="-","-",'3j PAAC PAP'!$G$14*('3g CPIH'!Q$17/'3g CPIH'!$G$17))</f>
        <v>14.714192954990214</v>
      </c>
      <c r="V142" s="35">
        <f>IF('3g CPIH'!R$17="-","-",'3j PAAC PAP'!$G$14*('3g CPIH'!R$17/'3g CPIH'!$G$17))</f>
        <v>14.983190998043053</v>
      </c>
      <c r="W142" s="35">
        <f>IF('3g CPIH'!S$17="-","-",'3j PAAC PAP'!$G$14*('3g CPIH'!S$17/'3g CPIH'!$G$17))</f>
        <v>15.427037769080234</v>
      </c>
      <c r="X142" s="27"/>
      <c r="Y142" s="35">
        <f>IF('3g CPIH'!U$17="-","-",'3j PAAC PAP'!$G$14*('3g CPIH'!U$17/'3g CPIH'!$G$17))</f>
        <v>16.207132093933463</v>
      </c>
      <c r="Z142" s="35">
        <f>IF('3g CPIH'!V$17="-","-",'3j PAAC PAP'!$G$14*('3g CPIH'!V$17/'3g CPIH'!$G$17))</f>
        <v>16.207132093933463</v>
      </c>
      <c r="AA142" s="35">
        <f>IF('3g CPIH'!W$17="-","-",'3j PAAC PAP'!$G$14*('3g CPIH'!W$17/'3g CPIH'!$G$17))</f>
        <v>16.852727397260274</v>
      </c>
      <c r="AB142" s="35" t="str">
        <f>IF('3g CPIH'!X$17="-","-",'3j PAAC PAP'!$G$14*('3g CPIH'!X$17/'3g CPIH'!$G$17))</f>
        <v>-</v>
      </c>
      <c r="AC142" s="35" t="str">
        <f>IF('3g CPIH'!Y$17="-","-",'3j PAAC PAP'!$G$14*('3g CPIH'!Y$17/'3g CPIH'!$G$17))</f>
        <v>-</v>
      </c>
      <c r="AD142" s="25"/>
    </row>
    <row r="143" spans="1:30" s="26" customFormat="1" ht="11.25" customHeight="1">
      <c r="A143" s="207"/>
      <c r="B143" s="123" t="s">
        <v>244</v>
      </c>
      <c r="C143" s="123" t="s">
        <v>184</v>
      </c>
      <c r="D143" s="121" t="s">
        <v>130</v>
      </c>
      <c r="E143" s="75"/>
      <c r="F143" s="27"/>
      <c r="G143" s="35">
        <f>IF(G135="-","-",SUM(G135:G141)*'3j PAAC PAP'!$G$32)</f>
        <v>32.761432592612927</v>
      </c>
      <c r="H143" s="35">
        <f>IF(H135="-","-",SUM(H135:H141)*'3j PAAC PAP'!$G$32)</f>
        <v>31.297574005706803</v>
      </c>
      <c r="I143" s="35">
        <f>IF(I135="-","-",SUM(I135:I141)*'3j PAAC PAP'!$G$32)</f>
        <v>32.614724847557824</v>
      </c>
      <c r="J143" s="35">
        <f>IF(J135="-","-",SUM(J135:J141)*'3j PAAC PAP'!$G$32)</f>
        <v>31.969495872663369</v>
      </c>
      <c r="K143" s="35">
        <f>IF(K135="-","-",SUM(K135:K141)*'3j PAAC PAP'!$G$32)</f>
        <v>35.057825888529635</v>
      </c>
      <c r="L143" s="35">
        <f>IF(L135="-","-",SUM(L135:L141)*'3j PAAC PAP'!$G$32)</f>
        <v>34.614465148542493</v>
      </c>
      <c r="M143" s="35">
        <f>IF(M135="-","-",SUM(M135:M141)*'3j PAAC PAP'!$G$32)</f>
        <v>38.236876063911254</v>
      </c>
      <c r="N143" s="35">
        <f>IF(N135="-","-",SUM(N135:N141)*'3j PAAC PAP'!$G$32)</f>
        <v>40.133335397179202</v>
      </c>
      <c r="O143" s="27"/>
      <c r="P143" s="35">
        <f>IF(P135="-","-",SUM(P135:P141)*'3j PAAC PAP'!$G$32)</f>
        <v>40.133335397179202</v>
      </c>
      <c r="Q143" s="35">
        <f>IF(Q135="-","-",SUM(Q135:Q141)*'3j PAAC PAP'!$G$32)</f>
        <v>44.342229676443864</v>
      </c>
      <c r="R143" s="35">
        <f>IF(R135="-","-",SUM(R135:R141)*'3j PAAC PAP'!$G$32)</f>
        <v>42.71017666999802</v>
      </c>
      <c r="S143" s="35">
        <f>IF(S135="-","-",SUM(S135:S141)*'3j PAAC PAP'!$G$32)</f>
        <v>42.726217940407643</v>
      </c>
      <c r="T143" s="35">
        <f>IF(T135="-","-",SUM(T135:T141)*'3j PAAC PAP'!$G$32)</f>
        <v>41.143483672294934</v>
      </c>
      <c r="U143" s="35">
        <f>IF(U135="-","-",SUM(U135:U141)*'3j PAAC PAP'!$G$32)</f>
        <v>45.666999218693661</v>
      </c>
      <c r="V143" s="35">
        <f>IF(V135="-","-",SUM(V135:V141)*'3j PAAC PAP'!$G$32)</f>
        <v>49.905822925692462</v>
      </c>
      <c r="W143" s="35">
        <f>IF(W135="-","-",SUM(W135:W141)*'3j PAAC PAP'!$G$32)</f>
        <v>69.463504168452772</v>
      </c>
      <c r="X143" s="27"/>
      <c r="Y143" s="35">
        <f>IF(Y135="-","-",SUM(Y135:Y141)*'3j PAAC PAP'!$G$32)</f>
        <v>119.095287169765</v>
      </c>
      <c r="Z143" s="35">
        <f>IF(Z135="-","-",SUM(Z135:Z141)*'3j PAAC PAP'!$G$32)</f>
        <v>159.03617411560535</v>
      </c>
      <c r="AA143" s="35">
        <f>IF(AA135="-","-",SUM(AA135:AA141)*'3j PAAC PAP'!$G$32)</f>
        <v>121.15417631951115</v>
      </c>
      <c r="AB143" s="35" t="str">
        <f>IF(AB135="-","-",SUM(AB135:AB141)*'3j PAAC PAP'!$G$32)</f>
        <v>-</v>
      </c>
      <c r="AC143" s="35" t="str">
        <f>IF(AC135="-","-",SUM(AC135:AC141)*'3j PAAC PAP'!$G$32)</f>
        <v>-</v>
      </c>
      <c r="AD143" s="25"/>
    </row>
    <row r="144" spans="1:30" s="26" customFormat="1" ht="11.4">
      <c r="A144" s="207"/>
      <c r="B144" s="123" t="s">
        <v>185</v>
      </c>
      <c r="C144" s="123" t="s">
        <v>246</v>
      </c>
      <c r="D144" s="121" t="s">
        <v>130</v>
      </c>
      <c r="E144" s="75"/>
      <c r="F144" s="27"/>
      <c r="G144" s="35">
        <f>IF(G135="-","-",SUM(G135:G143)*'3k EBIT'!$E$10)</f>
        <v>11.852957415447763</v>
      </c>
      <c r="H144" s="35">
        <f>IF(H135="-","-",SUM(H135:H143)*'3k EBIT'!$E$10)</f>
        <v>11.335488149763522</v>
      </c>
      <c r="I144" s="35">
        <f>IF(I135="-","-",SUM(I135:I143)*'3k EBIT'!$E$10)</f>
        <v>11.802346977515157</v>
      </c>
      <c r="J144" s="35">
        <f>IF(J135="-","-",SUM(J135:J143)*'3k EBIT'!$E$10)</f>
        <v>11.575593971912683</v>
      </c>
      <c r="K144" s="35">
        <f>IF(K135="-","-",SUM(K135:K143)*'3k EBIT'!$E$10)</f>
        <v>12.671533748636541</v>
      </c>
      <c r="L144" s="35">
        <f>IF(L135="-","-",SUM(L135:L143)*'3k EBIT'!$E$10)</f>
        <v>12.518035839722135</v>
      </c>
      <c r="M144" s="35">
        <f>IF(M135="-","-",SUM(M135:M143)*'3k EBIT'!$E$10)</f>
        <v>13.80374305878636</v>
      </c>
      <c r="N144" s="35">
        <f>IF(N135="-","-",SUM(N135:N143)*'3k EBIT'!$E$10)</f>
        <v>14.477154725890562</v>
      </c>
      <c r="O144" s="27"/>
      <c r="P144" s="35">
        <f>IF(P135="-","-",SUM(P135:P143)*'3k EBIT'!$E$10)</f>
        <v>14.477154725890562</v>
      </c>
      <c r="Q144" s="35">
        <f>IF(Q135="-","-",SUM(Q135:Q143)*'3k EBIT'!$E$10)</f>
        <v>15.969609152705823</v>
      </c>
      <c r="R144" s="35">
        <f>IF(R135="-","-",SUM(R135:R143)*'3k EBIT'!$E$10)</f>
        <v>15.394186829781141</v>
      </c>
      <c r="S144" s="35">
        <f>IF(S135="-","-",SUM(S135:S143)*'3k EBIT'!$E$10)</f>
        <v>15.401426062283242</v>
      </c>
      <c r="T144" s="35">
        <f>IF(T135="-","-",SUM(T135:T143)*'3k EBIT'!$E$10)</f>
        <v>14.842152817791805</v>
      </c>
      <c r="U144" s="35">
        <f>IF(U135="-","-",SUM(U135:U143)*'3k EBIT'!$E$10)</f>
        <v>16.444373831989704</v>
      </c>
      <c r="V144" s="35">
        <f>IF(V135="-","-",SUM(V135:V143)*'3k EBIT'!$E$10)</f>
        <v>17.949502848187958</v>
      </c>
      <c r="W144" s="35">
        <f>IF(W135="-","-",SUM(W135:W143)*'3k EBIT'!$E$10)</f>
        <v>24.878636887180672</v>
      </c>
      <c r="X144" s="27"/>
      <c r="Y144" s="35">
        <f>IF(Y135="-","-",SUM(Y135:Y143)*'3k EBIT'!$E$10)</f>
        <v>42.45608440164348</v>
      </c>
      <c r="Z144" s="35">
        <f>IF(Z135="-","-",SUM(Z135:Z143)*'3k EBIT'!$E$10)</f>
        <v>56.58927366081177</v>
      </c>
      <c r="AA144" s="35">
        <f>IF(AA135="-","-",SUM(AA135:AA143)*'3k EBIT'!$E$10)</f>
        <v>43.19713170255649</v>
      </c>
      <c r="AB144" s="35" t="str">
        <f>IF(AB135="-","-",SUM(AB135:AB143)*'3k EBIT'!$E$10)</f>
        <v>-</v>
      </c>
      <c r="AC144" s="35" t="str">
        <f>IF(AC135="-","-",SUM(AC135:AC143)*'3k EBIT'!$E$10)</f>
        <v>-</v>
      </c>
      <c r="AD144" s="25"/>
    </row>
    <row r="145" spans="1:30" s="26" customFormat="1" ht="11.4">
      <c r="A145" s="207"/>
      <c r="B145" s="123" t="s">
        <v>247</v>
      </c>
      <c r="C145" s="158" t="s">
        <v>248</v>
      </c>
      <c r="D145" s="121" t="s">
        <v>130</v>
      </c>
      <c r="E145" s="116"/>
      <c r="F145" s="27"/>
      <c r="G145" s="35">
        <f>IF(G135="-","-",SUM(G135:G138,G140:G144)*'3l HAP'!$E$11)</f>
        <v>6.9887814406547752</v>
      </c>
      <c r="H145" s="35">
        <f>IF(H135="-","-",SUM(H135:H138,H140:H144)*'3l HAP'!$E$11)</f>
        <v>6.5756252081662385</v>
      </c>
      <c r="I145" s="35">
        <f>IF(I135="-","-",SUM(I135:I138,I140:I144)*'3l HAP'!$E$11)</f>
        <v>6.6388793055394775</v>
      </c>
      <c r="J145" s="35">
        <f>IF(J135="-","-",SUM(J135:J138,J140:J144)*'3l HAP'!$E$11)</f>
        <v>6.4749831450077018</v>
      </c>
      <c r="K145" s="35">
        <f>IF(K135="-","-",SUM(K135:K138,K140:K144)*'3l HAP'!$E$11)</f>
        <v>7.3164055337680072</v>
      </c>
      <c r="L145" s="35">
        <f>IF(L135="-","-",SUM(L135:L138,L140:L144)*'3l HAP'!$E$11)</f>
        <v>7.1808538389232748</v>
      </c>
      <c r="M145" s="35">
        <f>IF(M135="-","-",SUM(M135:M138,M140:M144)*'3l HAP'!$E$11)</f>
        <v>8.0553553650910388</v>
      </c>
      <c r="N145" s="35">
        <f>IF(N135="-","-",SUM(N135:N138,N140:N144)*'3l HAP'!$E$11)</f>
        <v>8.5819531649314609</v>
      </c>
      <c r="O145" s="27"/>
      <c r="P145" s="35">
        <f>IF(P135="-","-",SUM(P135:P138,P140:P144)*'3l HAP'!$E$11)</f>
        <v>8.5819531649314609</v>
      </c>
      <c r="Q145" s="35">
        <f>IF(Q135="-","-",SUM(Q135:Q138,Q140:Q144)*'3l HAP'!$E$11)</f>
        <v>9.705462607363744</v>
      </c>
      <c r="R145" s="35">
        <f>IF(R135="-","-",SUM(R135:R138,R140:R144)*'3l HAP'!$E$11)</f>
        <v>9.2516319132494438</v>
      </c>
      <c r="S145" s="35">
        <f>IF(S135="-","-",SUM(S135:S138,S140:S144)*'3l HAP'!$E$11)</f>
        <v>9.2615065444895386</v>
      </c>
      <c r="T145" s="35">
        <f>IF(T135="-","-",SUM(T135:T138,T140:T144)*'3l HAP'!$E$11)</f>
        <v>8.7868521300173246</v>
      </c>
      <c r="U145" s="35">
        <f>IF(U135="-","-",SUM(U135:U138,U140:U144)*'3l HAP'!$E$11)</f>
        <v>9.7114568317830638</v>
      </c>
      <c r="V145" s="35">
        <f>IF(V135="-","-",SUM(V135:V138,V140:V144)*'3l HAP'!$E$11)</f>
        <v>10.885270760356923</v>
      </c>
      <c r="W145" s="35">
        <f>IF(W135="-","-",SUM(W135:W138,W140:W144)*'3l HAP'!$E$11)</f>
        <v>15.677902580679982</v>
      </c>
      <c r="X145" s="27"/>
      <c r="Y145" s="35">
        <f>IF(Y135="-","-",SUM(Y135:Y138,Y140:Y144)*'3l HAP'!$E$11)</f>
        <v>29.066818556663875</v>
      </c>
      <c r="Z145" s="35">
        <f>IF(Z135="-","-",SUM(Z135:Z138,Z140:Z144)*'3l HAP'!$E$11)</f>
        <v>39.95755216050631</v>
      </c>
      <c r="AA145" s="35">
        <f>IF(AA135="-","-",SUM(AA135:AA138,AA140:AA144)*'3l HAP'!$E$11)</f>
        <v>29.326003069076926</v>
      </c>
      <c r="AB145" s="35" t="str">
        <f>IF(AB135="-","-",SUM(AB135:AB138,AB140:AB144)*'3l HAP'!$E$11)</f>
        <v>-</v>
      </c>
      <c r="AC145" s="35" t="str">
        <f>IF(AC135="-","-",SUM(AC135:AC138,AC140:AC144)*'3l HAP'!$E$11)</f>
        <v>-</v>
      </c>
      <c r="AD145" s="25"/>
    </row>
    <row r="146" spans="1:30" s="26" customFormat="1" ht="11.4">
      <c r="A146" s="207"/>
      <c r="B146" s="123" t="s">
        <v>249</v>
      </c>
      <c r="C146" s="123" t="str">
        <f>B146&amp;"_"&amp;D146</f>
        <v>Total_Southern Western</v>
      </c>
      <c r="D146" s="121" t="s">
        <v>130</v>
      </c>
      <c r="E146" s="75"/>
      <c r="F146" s="27"/>
      <c r="G146" s="35">
        <f t="shared" ref="G146:N146" si="30">IF(G135="-","-",SUM(G135:G145))</f>
        <v>630.82838773300068</v>
      </c>
      <c r="H146" s="35">
        <f t="shared" si="30"/>
        <v>603.18001824039163</v>
      </c>
      <c r="I146" s="35">
        <f t="shared" si="30"/>
        <v>627.81477943852542</v>
      </c>
      <c r="J146" s="35">
        <f t="shared" si="30"/>
        <v>615.71651949159423</v>
      </c>
      <c r="K146" s="35">
        <f t="shared" si="30"/>
        <v>674.23895893526196</v>
      </c>
      <c r="L146" s="35">
        <f t="shared" si="30"/>
        <v>666.02457326611636</v>
      </c>
      <c r="M146" s="35">
        <f t="shared" si="30"/>
        <v>734.56784784489969</v>
      </c>
      <c r="N146" s="35">
        <f t="shared" si="30"/>
        <v>770.53715032631158</v>
      </c>
      <c r="O146" s="27"/>
      <c r="P146" s="35">
        <f t="shared" ref="P146:W146" si="31">IF(P135="-","-",SUM(P135:P145))</f>
        <v>770.53715032631158</v>
      </c>
      <c r="Q146" s="35">
        <f t="shared" si="31"/>
        <v>850.21086031365405</v>
      </c>
      <c r="R146" s="35">
        <f t="shared" si="31"/>
        <v>819.47165671190396</v>
      </c>
      <c r="S146" s="35">
        <f t="shared" si="31"/>
        <v>819.86254342271877</v>
      </c>
      <c r="T146" s="35">
        <f t="shared" si="31"/>
        <v>789.95246724602293</v>
      </c>
      <c r="U146" s="35">
        <f t="shared" si="31"/>
        <v>875.20445891602924</v>
      </c>
      <c r="V146" s="35">
        <f t="shared" si="31"/>
        <v>955.59555676570915</v>
      </c>
      <c r="W146" s="35">
        <f t="shared" si="31"/>
        <v>1325.0793031595517</v>
      </c>
      <c r="X146" s="27"/>
      <c r="Y146" s="35">
        <f t="shared" ref="Y146:AC146" si="32">IF(Y135="-","-",SUM(Y135:Y145))</f>
        <v>2263.5966535594785</v>
      </c>
      <c r="Z146" s="35">
        <f t="shared" si="32"/>
        <v>3018.3391461854117</v>
      </c>
      <c r="AA146" s="35">
        <f t="shared" si="32"/>
        <v>2302.8583114835542</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f>IF('3a DF'!AB144="-","-",'3a DF'!AB144)</f>
        <v>1494.7047492344261</v>
      </c>
      <c r="AB147" s="117" t="str">
        <f>IF('3a DF'!AC144="-","-",'3a DF'!AC144)</f>
        <v>-</v>
      </c>
      <c r="AC147" s="117" t="str">
        <f>IF('3a DF'!AD144="-","-",'3a DF'!AD144)</f>
        <v>-</v>
      </c>
      <c r="AD147" s="25"/>
    </row>
    <row r="148" spans="1:30" s="26" customFormat="1" ht="11.25" customHeight="1">
      <c r="A148" s="207"/>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f>IF('3b CM'!AA39="-","-",'3b CM'!AA39)</f>
        <v>18.669421456667781</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AA'!J122="-","-",'3c AA'!J122)</f>
        <v>-</v>
      </c>
      <c r="H149" s="117" t="str">
        <f>IF('3c AA'!K122="-","-",'3c AA'!K122)</f>
        <v>-</v>
      </c>
      <c r="I149" s="117" t="str">
        <f>IF('3c AA'!L122="-","-",'3c AA'!L122)</f>
        <v>-</v>
      </c>
      <c r="J149" s="117" t="str">
        <f>IF('3c AA'!M122="-","-",'3c AA'!M122)</f>
        <v>-</v>
      </c>
      <c r="K149" s="117" t="str">
        <f>IF('3c AA'!N122="-","-",'3c AA'!N122)</f>
        <v>-</v>
      </c>
      <c r="L149" s="117" t="str">
        <f>IF('3c AA'!O122="-","-",'3c AA'!O122)</f>
        <v>-</v>
      </c>
      <c r="M149" s="117" t="str">
        <f>IF('3c AA'!P122="-","-",'3c AA'!P122)</f>
        <v>-</v>
      </c>
      <c r="N149" s="117" t="str">
        <f>IF('3c AA'!Q122="-","-",'3c AA'!Q122)</f>
        <v>-</v>
      </c>
      <c r="O149" s="27"/>
      <c r="P149" s="117" t="str">
        <f>IF('3c AA'!S122="-","-",'3c AA'!S122)</f>
        <v>-</v>
      </c>
      <c r="Q149" s="117" t="str">
        <f>IF('3c AA'!T122="-","-",'3c AA'!T122)</f>
        <v>-</v>
      </c>
      <c r="R149" s="117" t="str">
        <f>IF('3c AA'!U122="-","-",'3c AA'!U122)</f>
        <v>-</v>
      </c>
      <c r="S149" s="117" t="str">
        <f>IF('3c AA'!V122="-","-",'3c AA'!V122)</f>
        <v>-</v>
      </c>
      <c r="T149" s="117">
        <f>IF('3c AA'!W122="-","-",'3c AA'!W122)</f>
        <v>6.5562763096546641</v>
      </c>
      <c r="U149" s="117">
        <f>IF('3c AA'!X122="-","-",'3c AA'!X122)</f>
        <v>9.9756950960531068</v>
      </c>
      <c r="V149" s="117">
        <f>IF('3c AA'!Y122="-","-",'3c AA'!Y122)</f>
        <v>4.43</v>
      </c>
      <c r="W149" s="117" t="str">
        <f>IF('3c AA'!Z122="-","-",'3c AA'!Z122)</f>
        <v>-</v>
      </c>
      <c r="X149" s="27"/>
      <c r="Y149" s="117">
        <f>IF('3c AA'!AB122="-","-",'3c AA'!AB122)</f>
        <v>20.639993667674457</v>
      </c>
      <c r="Z149" s="117">
        <f>IF('3c AA'!AC122="-","-",'3c AA'!AC122)</f>
        <v>20.639993667674457</v>
      </c>
      <c r="AA149" s="117">
        <f>IF('3c AA'!AD122="-","-",'3c AA'!AD122)</f>
        <v>26.651210881266209</v>
      </c>
      <c r="AB149" s="117" t="str">
        <f>IF('3c AA'!AE122="-","-",'3c AA'!AE122)</f>
        <v>-</v>
      </c>
      <c r="AC149" s="117" t="str">
        <f>IF('3c AA'!AF122="-","-",'3c AA'!AF122)</f>
        <v>-</v>
      </c>
      <c r="AD149" s="25"/>
    </row>
    <row r="150" spans="1:30" s="26" customFormat="1" ht="11.25" customHeight="1">
      <c r="A150" s="207"/>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f>IF('3d PC'!AA40="-","-",'3d PC'!AA40)</f>
        <v>185.65789109215496</v>
      </c>
      <c r="AB150" s="117" t="str">
        <f>IF('3d PC'!AB40="-","-",'3d PC'!AB40)</f>
        <v>-</v>
      </c>
      <c r="AC150" s="117" t="str">
        <f>IF('3d PC'!AC40="-","-",'3d PC'!AC40)</f>
        <v>-</v>
      </c>
      <c r="AD150" s="25"/>
    </row>
    <row r="151" spans="1:30" s="26" customFormat="1" ht="11.25" customHeight="1">
      <c r="A151" s="207"/>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f>IF('3e NC-Elec'!AB68="-","-",'3e NC-Elec'!AB68)</f>
        <v>234.29550121971099</v>
      </c>
      <c r="AB151" s="117" t="str">
        <f>IF('3e NC-Elec'!AC68="-","-",'3e NC-Elec'!AC68)</f>
        <v>-</v>
      </c>
      <c r="AC151" s="117" t="str">
        <f>IF('3e NC-Elec'!AD68="-","-",'3e NC-Elec'!AD68)</f>
        <v>-</v>
      </c>
      <c r="AD151" s="25"/>
    </row>
    <row r="152" spans="1:30" s="26" customFormat="1" ht="11.25" customHeight="1">
      <c r="A152" s="207"/>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f>IF('3g CPIH'!W$17="-","-",'3h OC '!$E$10*('3g CPIH'!W$17/'3g CPIH'!$G$17))</f>
        <v>95.953808219178072</v>
      </c>
      <c r="AB152" s="117" t="str">
        <f>IF('3g CPIH'!X$17="-","-",'3h OC '!$E$10*('3g CPIH'!X$17/'3g CPIH'!$G$17))</f>
        <v>-</v>
      </c>
      <c r="AC152" s="117" t="str">
        <f>IF('3g CPIH'!Y$17="-","-",'3h OC '!$E$10*('3g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f>IF('3i SMNCC'!W$50="-","-",'3i SMNCC'!W$50)</f>
        <v>17.321266150037467</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PAP'!$G$14*('3g CPIH'!C$17/'3g CPIH'!$G$17))</f>
        <v>13.436452250489236</v>
      </c>
      <c r="H154" s="117">
        <f>IF('3g CPIH'!D$17="-","-",'3j PAAC PAP'!$G$14*('3g CPIH'!D$17/'3g CPIH'!$G$17))</f>
        <v>13.463352054794518</v>
      </c>
      <c r="I154" s="117">
        <f>IF('3g CPIH'!E$17="-","-",'3j PAAC PAP'!$G$14*('3g CPIH'!E$17/'3g CPIH'!$G$17))</f>
        <v>13.503701761252445</v>
      </c>
      <c r="J154" s="117">
        <f>IF('3g CPIH'!F$17="-","-",'3j PAAC PAP'!$G$14*('3g CPIH'!F$17/'3g CPIH'!$G$17))</f>
        <v>13.584401174168297</v>
      </c>
      <c r="K154" s="117">
        <f>IF('3g CPIH'!G$17="-","-",'3j PAAC PAP'!$G$14*('3g CPIH'!G$17/'3g CPIH'!$G$17))</f>
        <v>13.745799999999999</v>
      </c>
      <c r="L154" s="117">
        <f>IF('3g CPIH'!H$17="-","-",'3j PAAC PAP'!$G$14*('3g CPIH'!H$17/'3g CPIH'!$G$17))</f>
        <v>13.920648727984345</v>
      </c>
      <c r="M154" s="117">
        <f>IF('3g CPIH'!I$17="-","-",'3j PAAC PAP'!$G$14*('3g CPIH'!I$17/'3g CPIH'!$G$17))</f>
        <v>14.122397260273971</v>
      </c>
      <c r="N154" s="117">
        <f>IF('3g CPIH'!J$17="-","-",'3j PAAC PAP'!$G$14*('3g CPIH'!J$17/'3g CPIH'!$G$17))</f>
        <v>14.24344637964775</v>
      </c>
      <c r="O154" s="27"/>
      <c r="P154" s="117">
        <f>IF('3g CPIH'!L$17="-","-",'3j PAAC PAP'!$G$14*('3g CPIH'!L$17/'3g CPIH'!$G$17))</f>
        <v>14.24344637964775</v>
      </c>
      <c r="Q154" s="117">
        <f>IF('3g CPIH'!M$17="-","-",'3j PAAC PAP'!$G$14*('3g CPIH'!M$17/'3g CPIH'!$G$17))</f>
        <v>14.40484520547945</v>
      </c>
      <c r="R154" s="117">
        <f>IF('3g CPIH'!N$17="-","-",'3j PAAC PAP'!$G$14*('3g CPIH'!N$17/'3g CPIH'!$G$17))</f>
        <v>14.512444422700586</v>
      </c>
      <c r="S154" s="117">
        <f>IF('3g CPIH'!O$17="-","-",'3j PAAC PAP'!$G$14*('3g CPIH'!O$17/'3g CPIH'!$G$17))</f>
        <v>14.593143835616438</v>
      </c>
      <c r="T154" s="117">
        <f>IF('3g CPIH'!P$17="-","-",'3j PAAC PAP'!$G$14*('3g CPIH'!P$17/'3g CPIH'!$G$17))</f>
        <v>14.633493542074362</v>
      </c>
      <c r="U154" s="117">
        <f>IF('3g CPIH'!Q$17="-","-",'3j PAAC PAP'!$G$14*('3g CPIH'!Q$17/'3g CPIH'!$G$17))</f>
        <v>14.714192954990214</v>
      </c>
      <c r="V154" s="117">
        <f>IF('3g CPIH'!R$17="-","-",'3j PAAC PAP'!$G$14*('3g CPIH'!R$17/'3g CPIH'!$G$17))</f>
        <v>14.983190998043053</v>
      </c>
      <c r="W154" s="117">
        <f>IF('3g CPIH'!S$17="-","-",'3j PAAC PAP'!$G$14*('3g CPIH'!S$17/'3g CPIH'!$G$17))</f>
        <v>15.427037769080234</v>
      </c>
      <c r="X154" s="27"/>
      <c r="Y154" s="117">
        <f>IF('3g CPIH'!U$17="-","-",'3j PAAC PAP'!$G$14*('3g CPIH'!U$17/'3g CPIH'!$G$17))</f>
        <v>16.207132093933463</v>
      </c>
      <c r="Z154" s="117">
        <f>IF('3g CPIH'!V$17="-","-",'3j PAAC PAP'!$G$14*('3g CPIH'!V$17/'3g CPIH'!$G$17))</f>
        <v>16.207132093933463</v>
      </c>
      <c r="AA154" s="117">
        <f>IF('3g CPIH'!W$17="-","-",'3j PAAC PAP'!$G$14*('3g CPIH'!W$17/'3g CPIH'!$G$17))</f>
        <v>16.852727397260274</v>
      </c>
      <c r="AB154" s="117" t="str">
        <f>IF('3g CPIH'!X$17="-","-",'3j PAAC PAP'!$G$14*('3g CPIH'!X$17/'3g CPIH'!$G$17))</f>
        <v>-</v>
      </c>
      <c r="AC154" s="117" t="str">
        <f>IF('3g CPIH'!Y$17="-","-",'3j PAAC PAP'!$G$14*('3g CPIH'!Y$17/'3g CPIH'!$G$17))</f>
        <v>-</v>
      </c>
      <c r="AD154" s="25"/>
    </row>
    <row r="155" spans="1:30" s="26" customFormat="1" ht="11.4">
      <c r="A155" s="207"/>
      <c r="B155" s="120" t="s">
        <v>244</v>
      </c>
      <c r="C155" s="120" t="s">
        <v>184</v>
      </c>
      <c r="D155" s="122" t="s">
        <v>120</v>
      </c>
      <c r="E155" s="119"/>
      <c r="F155" s="27"/>
      <c r="G155" s="117">
        <f>IF(G147="-","-",SUM(G147:G153)*'3j PAAC PAP'!$G$32)</f>
        <v>32.003863209454686</v>
      </c>
      <c r="H155" s="117">
        <f>IF(H147="-","-",SUM(H147:H153)*'3j PAAC PAP'!$G$32)</f>
        <v>30.489346380707364</v>
      </c>
      <c r="I155" s="117">
        <f>IF(I147="-","-",SUM(I147:I153)*'3j PAAC PAP'!$G$32)</f>
        <v>30.760819386803938</v>
      </c>
      <c r="J155" s="117">
        <f>IF(J147="-","-",SUM(J147:J153)*'3j PAAC PAP'!$G$32)</f>
        <v>30.092288373883402</v>
      </c>
      <c r="K155" s="117">
        <f>IF(K147="-","-",SUM(K147:K153)*'3j PAAC PAP'!$G$32)</f>
        <v>33.115511917485662</v>
      </c>
      <c r="L155" s="117">
        <f>IF(L147="-","-",SUM(L147:L153)*'3j PAAC PAP'!$G$32)</f>
        <v>32.654733772181821</v>
      </c>
      <c r="M155" s="117">
        <f>IF(M147="-","-",SUM(M147:M153)*'3j PAAC PAP'!$G$32)</f>
        <v>36.116832539223886</v>
      </c>
      <c r="N155" s="117">
        <f>IF(N147="-","-",SUM(N147:N153)*'3j PAAC PAP'!$G$32)</f>
        <v>38.036126205907436</v>
      </c>
      <c r="O155" s="27"/>
      <c r="P155" s="117">
        <f>IF(P147="-","-",SUM(P147:P153)*'3j PAAC PAP'!$G$32)</f>
        <v>38.036126205907436</v>
      </c>
      <c r="Q155" s="117">
        <f>IF(Q147="-","-",SUM(Q147:Q153)*'3j PAAC PAP'!$G$32)</f>
        <v>42.423633345655702</v>
      </c>
      <c r="R155" s="117">
        <f>IF(R147="-","-",SUM(R147:R153)*'3j PAAC PAP'!$G$32)</f>
        <v>40.790038562569158</v>
      </c>
      <c r="S155" s="117">
        <f>IF(S147="-","-",SUM(S147:S153)*'3j PAAC PAP'!$G$32)</f>
        <v>41.038880941821155</v>
      </c>
      <c r="T155" s="117">
        <f>IF(T147="-","-",SUM(T147:T153)*'3j PAAC PAP'!$G$32)</f>
        <v>39.456662313085943</v>
      </c>
      <c r="U155" s="117">
        <f>IF(U147="-","-",SUM(U147:U153)*'3j PAAC PAP'!$G$32)</f>
        <v>43.101169277427871</v>
      </c>
      <c r="V155" s="117">
        <f>IF(V147="-","-",SUM(V147:V153)*'3j PAAC PAP'!$G$32)</f>
        <v>47.347040199469269</v>
      </c>
      <c r="W155" s="117">
        <f>IF(W147="-","-",SUM(W147:W153)*'3j PAAC PAP'!$G$32)</f>
        <v>67.08655078961074</v>
      </c>
      <c r="X155" s="27"/>
      <c r="Y155" s="117">
        <f>IF(Y147="-","-",SUM(Y147:Y153)*'3j PAAC PAP'!$G$32)</f>
        <v>116.97983611883859</v>
      </c>
      <c r="Z155" s="117">
        <f>IF(Z147="-","-",SUM(Z147:Z153)*'3j PAAC PAP'!$G$32)</f>
        <v>157.15908722249785</v>
      </c>
      <c r="AA155" s="117">
        <f>IF(AA147="-","-",SUM(AA147:AA153)*'3j PAAC PAP'!$G$32)</f>
        <v>120.04969082926729</v>
      </c>
      <c r="AB155" s="117" t="str">
        <f>IF(AB147="-","-",SUM(AB147:AB153)*'3j PAAC PAP'!$G$32)</f>
        <v>-</v>
      </c>
      <c r="AC155" s="117" t="str">
        <f>IF(AC147="-","-",SUM(AC147:AC153)*'3j PAAC PAP'!$G$32)</f>
        <v>-</v>
      </c>
      <c r="AD155" s="25"/>
    </row>
    <row r="156" spans="1:30" s="26" customFormat="1" ht="11.4">
      <c r="A156" s="207"/>
      <c r="B156" s="120" t="s">
        <v>185</v>
      </c>
      <c r="C156" s="120" t="s">
        <v>246</v>
      </c>
      <c r="D156" s="122" t="s">
        <v>120</v>
      </c>
      <c r="E156" s="161"/>
      <c r="F156" s="27"/>
      <c r="G156" s="117">
        <f>IF(G147="-","-",SUM(G147:G155)*'3k EBIT'!$E$10)</f>
        <v>11.584889470846402</v>
      </c>
      <c r="H156" s="117">
        <f>IF(H147="-","-",SUM(H147:H155)*'3k EBIT'!$E$10)</f>
        <v>11.049494651319321</v>
      </c>
      <c r="I156" s="117">
        <f>IF(I147="-","-",SUM(I147:I155)*'3k EBIT'!$E$10)</f>
        <v>11.146337590919174</v>
      </c>
      <c r="J156" s="117">
        <f>IF(J147="-","-",SUM(J147:J155)*'3k EBIT'!$E$10)</f>
        <v>10.911339097078205</v>
      </c>
      <c r="K156" s="117">
        <f>IF(K147="-","-",SUM(K147:K155)*'3k EBIT'!$E$10)</f>
        <v>11.984240775130106</v>
      </c>
      <c r="L156" s="117">
        <f>IF(L147="-","-",SUM(L147:L155)*'3k EBIT'!$E$10)</f>
        <v>11.824579670939674</v>
      </c>
      <c r="M156" s="117">
        <f>IF(M147="-","-",SUM(M147:M155)*'3k EBIT'!$E$10)</f>
        <v>13.05356000920335</v>
      </c>
      <c r="N156" s="117">
        <f>IF(N147="-","-",SUM(N147:N155)*'3k EBIT'!$E$10)</f>
        <v>13.735051666023534</v>
      </c>
      <c r="O156" s="27"/>
      <c r="P156" s="117">
        <f>IF(P147="-","-",SUM(P147:P155)*'3k EBIT'!$E$10)</f>
        <v>13.735051666023534</v>
      </c>
      <c r="Q156" s="117">
        <f>IF(Q147="-","-",SUM(Q147:Q155)*'3k EBIT'!$E$10)</f>
        <v>15.290708729394144</v>
      </c>
      <c r="R156" s="117">
        <f>IF(R147="-","-",SUM(R147:R155)*'3k EBIT'!$E$10)</f>
        <v>14.714740844697436</v>
      </c>
      <c r="S156" s="117">
        <f>IF(S147="-","-",SUM(S147:S155)*'3k EBIT'!$E$10)</f>
        <v>14.804357369808866</v>
      </c>
      <c r="T156" s="117">
        <f>IF(T147="-","-",SUM(T147:T155)*'3k EBIT'!$E$10)</f>
        <v>14.245266585684959</v>
      </c>
      <c r="U156" s="117">
        <f>IF(U147="-","-",SUM(U147:U155)*'3k EBIT'!$E$10)</f>
        <v>15.536448071204195</v>
      </c>
      <c r="V156" s="117">
        <f>IF(V147="-","-",SUM(V147:V155)*'3k EBIT'!$E$10)</f>
        <v>17.044070763220969</v>
      </c>
      <c r="W156" s="117">
        <f>IF(W147="-","-",SUM(W147:W155)*'3k EBIT'!$E$10)</f>
        <v>24.037545601227329</v>
      </c>
      <c r="X156" s="27"/>
      <c r="Y156" s="117">
        <f>IF(Y147="-","-",SUM(Y147:Y155)*'3k EBIT'!$E$10)</f>
        <v>41.707526411136378</v>
      </c>
      <c r="Z156" s="117">
        <f>IF(Z147="-","-",SUM(Z147:Z155)*'3k EBIT'!$E$10)</f>
        <v>55.925061462615822</v>
      </c>
      <c r="AA156" s="117">
        <f>IF(AA147="-","-",SUM(AA147:AA155)*'3k EBIT'!$E$10)</f>
        <v>42.806306569184045</v>
      </c>
      <c r="AB156" s="117" t="str">
        <f>IF(AB147="-","-",SUM(AB147:AB155)*'3k EBIT'!$E$10)</f>
        <v>-</v>
      </c>
      <c r="AC156" s="117" t="str">
        <f>IF(AC147="-","-",SUM(AC147:AC155)*'3k EBIT'!$E$10)</f>
        <v>-</v>
      </c>
      <c r="AD156" s="25"/>
    </row>
    <row r="157" spans="1:30" s="26" customFormat="1" ht="11.4">
      <c r="A157" s="207"/>
      <c r="B157" s="120" t="s">
        <v>247</v>
      </c>
      <c r="C157" s="156" t="s">
        <v>248</v>
      </c>
      <c r="D157" s="122" t="s">
        <v>120</v>
      </c>
      <c r="E157" s="122"/>
      <c r="F157" s="27"/>
      <c r="G157" s="117">
        <f>IF(G147="-","-",SUM(G147:G150,G152:G156)*'3l HAP'!$E$11)</f>
        <v>7.102213088457594</v>
      </c>
      <c r="H157" s="117">
        <f>IF(H147="-","-",SUM(H147:H150,H152:H156)*'3l HAP'!$E$11)</f>
        <v>6.6747446602845546</v>
      </c>
      <c r="I157" s="117">
        <f>IF(I147="-","-",SUM(I147:I150,I152:I156)*'3l HAP'!$E$11)</f>
        <v>6.7081154095115645</v>
      </c>
      <c r="J157" s="117">
        <f>IF(J147="-","-",SUM(J147:J150,J152:J156)*'3l HAP'!$E$11)</f>
        <v>6.5382408777871577</v>
      </c>
      <c r="K157" s="117">
        <f>IF(K147="-","-",SUM(K147:K150,K152:K156)*'3l HAP'!$E$11)</f>
        <v>7.4021293755028088</v>
      </c>
      <c r="L157" s="117">
        <f>IF(L147="-","-",SUM(L147:L150,L152:L156)*'3l HAP'!$E$11)</f>
        <v>7.2612300696587155</v>
      </c>
      <c r="M157" s="117">
        <f>IF(M147="-","-",SUM(M147:M150,M152:M156)*'3l HAP'!$E$11)</f>
        <v>8.0837031204034524</v>
      </c>
      <c r="N157" s="117">
        <f>IF(N147="-","-",SUM(N147:N150,N152:N156)*'3l HAP'!$E$11)</f>
        <v>8.6166630655321157</v>
      </c>
      <c r="O157" s="27"/>
      <c r="P157" s="117">
        <f>IF(P147="-","-",SUM(P147:P150,P152:P156)*'3l HAP'!$E$11)</f>
        <v>8.6166630655321157</v>
      </c>
      <c r="Q157" s="117">
        <f>IF(Q147="-","-",SUM(Q147:Q150,Q152:Q156)*'3l HAP'!$E$11)</f>
        <v>9.7060575472211283</v>
      </c>
      <c r="R157" s="117">
        <f>IF(R147="-","-",SUM(R147:R150,R152:R156)*'3l HAP'!$E$11)</f>
        <v>9.2485797411179593</v>
      </c>
      <c r="S157" s="117">
        <f>IF(S147="-","-",SUM(S147:S150,S152:S156)*'3l HAP'!$E$11)</f>
        <v>9.2748632660470207</v>
      </c>
      <c r="T157" s="117">
        <f>IF(T147="-","-",SUM(T147:T150,T152:T156)*'3l HAP'!$E$11)</f>
        <v>8.7967204965956078</v>
      </c>
      <c r="U157" s="117">
        <f>IF(U147="-","-",SUM(U147:U150,U152:U156)*'3l HAP'!$E$11)</f>
        <v>9.6680621714385655</v>
      </c>
      <c r="V157" s="117">
        <f>IF(V147="-","-",SUM(V147:V150,V152:V156)*'3l HAP'!$E$11)</f>
        <v>10.842832943588787</v>
      </c>
      <c r="W157" s="117">
        <f>IF(W147="-","-",SUM(W147:W150,W152:W156)*'3l HAP'!$E$11)</f>
        <v>15.687937540432038</v>
      </c>
      <c r="X157" s="27"/>
      <c r="Y157" s="117">
        <f>IF(Y147="-","-",SUM(Y147:Y150,Y152:Y156)*'3l HAP'!$E$11)</f>
        <v>29.160770758285199</v>
      </c>
      <c r="Z157" s="117">
        <f>IF(Z147="-","-",SUM(Z147:Z150,Z152:Z156)*'3l HAP'!$E$11)</f>
        <v>40.116499427135338</v>
      </c>
      <c r="AA157" s="117">
        <f>IF(AA147="-","-",SUM(AA147:AA150,AA152:AA156)*'3l HAP'!$E$11)</f>
        <v>29.55530459865486</v>
      </c>
      <c r="AB157" s="117" t="str">
        <f>IF(AB147="-","-",SUM(AB147:AB150,AB152:AB156)*'3l HAP'!$E$11)</f>
        <v>-</v>
      </c>
      <c r="AC157" s="117" t="str">
        <f>IF(AC147="-","-",SUM(AC147:AC150,AC152:AC156)*'3l HAP'!$E$11)</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616.83298601894887</v>
      </c>
      <c r="H158" s="117">
        <f t="shared" si="33"/>
        <v>588.22685451809514</v>
      </c>
      <c r="I158" s="117">
        <f t="shared" si="33"/>
        <v>593.35721998303995</v>
      </c>
      <c r="J158" s="117">
        <f t="shared" si="33"/>
        <v>580.8190087789859</v>
      </c>
      <c r="K158" s="117">
        <f t="shared" si="33"/>
        <v>638.15138332339757</v>
      </c>
      <c r="L158" s="117">
        <f t="shared" si="33"/>
        <v>629.6072714784998</v>
      </c>
      <c r="M158" s="117">
        <f t="shared" si="33"/>
        <v>695.11289350978802</v>
      </c>
      <c r="N158" s="117">
        <f t="shared" si="33"/>
        <v>731.51382057746298</v>
      </c>
      <c r="O158" s="27"/>
      <c r="P158" s="117">
        <f t="shared" ref="P158:W158" si="34">IF(P147="-","-",SUM(P147:P157))</f>
        <v>731.51382057746298</v>
      </c>
      <c r="Q158" s="117">
        <f t="shared" si="34"/>
        <v>814.47986878560664</v>
      </c>
      <c r="R158" s="117">
        <f t="shared" si="34"/>
        <v>783.70830430625301</v>
      </c>
      <c r="S158" s="117">
        <f t="shared" si="34"/>
        <v>788.45124509934544</v>
      </c>
      <c r="T158" s="117">
        <f t="shared" si="34"/>
        <v>758.54728374094225</v>
      </c>
      <c r="U158" s="117">
        <f t="shared" si="34"/>
        <v>827.37551763649833</v>
      </c>
      <c r="V158" s="117">
        <f t="shared" si="34"/>
        <v>907.89881837125461</v>
      </c>
      <c r="W158" s="117">
        <f t="shared" si="34"/>
        <v>1280.8213939856976</v>
      </c>
      <c r="X158" s="27"/>
      <c r="Y158" s="117">
        <f t="shared" ref="Y158:AC158" si="35">IF(Y147="-","-",SUM(Y147:Y157))</f>
        <v>2224.2928330603954</v>
      </c>
      <c r="Z158" s="117">
        <f t="shared" si="35"/>
        <v>2983.5395711445954</v>
      </c>
      <c r="AA158" s="117">
        <f t="shared" si="35"/>
        <v>2282.5178776478083</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f>IF('3a DF'!AB145="-","-",'3a DF'!AB145)</f>
        <v>1500.6237495478374</v>
      </c>
      <c r="AB159" s="35" t="str">
        <f>IF('3a DF'!AC145="-","-",'3a DF'!AC145)</f>
        <v>-</v>
      </c>
      <c r="AC159" s="35" t="str">
        <f>IF('3a DF'!AD145="-","-",'3a DF'!AD145)</f>
        <v>-</v>
      </c>
      <c r="AD159" s="25"/>
    </row>
    <row r="160" spans="1:30" s="26" customFormat="1" ht="11.25" customHeight="1">
      <c r="A160" s="207"/>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f>IF('3b CM'!AA40="-","-",'3b CM'!AA40)</f>
        <v>18.829831009683392</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AA'!J123="-","-",'3c AA'!J123)</f>
        <v>-</v>
      </c>
      <c r="H161" s="35" t="str">
        <f>IF('3c AA'!K123="-","-",'3c AA'!K123)</f>
        <v>-</v>
      </c>
      <c r="I161" s="35" t="str">
        <f>IF('3c AA'!L123="-","-",'3c AA'!L123)</f>
        <v>-</v>
      </c>
      <c r="J161" s="35" t="str">
        <f>IF('3c AA'!M123="-","-",'3c AA'!M123)</f>
        <v>-</v>
      </c>
      <c r="K161" s="35" t="str">
        <f>IF('3c AA'!N123="-","-",'3c AA'!N123)</f>
        <v>-</v>
      </c>
      <c r="L161" s="35" t="str">
        <f>IF('3c AA'!O123="-","-",'3c AA'!O123)</f>
        <v>-</v>
      </c>
      <c r="M161" s="35" t="str">
        <f>IF('3c AA'!P123="-","-",'3c AA'!P123)</f>
        <v>-</v>
      </c>
      <c r="N161" s="35" t="str">
        <f>IF('3c AA'!Q123="-","-",'3c AA'!Q123)</f>
        <v>-</v>
      </c>
      <c r="O161" s="27"/>
      <c r="P161" s="35" t="str">
        <f>IF('3c AA'!S123="-","-",'3c AA'!S123)</f>
        <v>-</v>
      </c>
      <c r="Q161" s="35" t="str">
        <f>IF('3c AA'!T123="-","-",'3c AA'!T123)</f>
        <v>-</v>
      </c>
      <c r="R161" s="35" t="str">
        <f>IF('3c AA'!U123="-","-",'3c AA'!U123)</f>
        <v>-</v>
      </c>
      <c r="S161" s="35" t="str">
        <f>IF('3c AA'!V123="-","-",'3c AA'!V123)</f>
        <v>-</v>
      </c>
      <c r="T161" s="35">
        <f>IF('3c AA'!W123="-","-",'3c AA'!W123)</f>
        <v>6.5542135821073106</v>
      </c>
      <c r="U161" s="35">
        <f>IF('3c AA'!X123="-","-",'3c AA'!X123)</f>
        <v>9.9756950960531068</v>
      </c>
      <c r="V161" s="35">
        <f>IF('3c AA'!Y123="-","-",'3c AA'!Y123)</f>
        <v>4.43</v>
      </c>
      <c r="W161" s="35" t="str">
        <f>IF('3c AA'!Z123="-","-",'3c AA'!Z123)</f>
        <v>-</v>
      </c>
      <c r="X161" s="27"/>
      <c r="Y161" s="35">
        <f>IF('3c AA'!AB123="-","-",'3c AA'!AB123)</f>
        <v>20.844949774329585</v>
      </c>
      <c r="Z161" s="35">
        <f>IF('3c AA'!AC123="-","-",'3c AA'!AC123)</f>
        <v>20.844949774329585</v>
      </c>
      <c r="AA161" s="35">
        <f>IF('3c AA'!AD123="-","-",'3c AA'!AD123)</f>
        <v>26.856166987921338</v>
      </c>
      <c r="AB161" s="35" t="str">
        <f>IF('3c AA'!AE123="-","-",'3c AA'!AE123)</f>
        <v>-</v>
      </c>
      <c r="AC161" s="35" t="str">
        <f>IF('3c AA'!AF123="-","-",'3c AA'!AF123)</f>
        <v>-</v>
      </c>
      <c r="AD161" s="25"/>
    </row>
    <row r="162" spans="1:30" s="26" customFormat="1" ht="11.25" customHeight="1">
      <c r="A162" s="207"/>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f>IF('3d PC'!AA41="-","-",'3d PC'!AA41)</f>
        <v>185.67267687545436</v>
      </c>
      <c r="AB162" s="35" t="str">
        <f>IF('3d PC'!AB41="-","-",'3d PC'!AB41)</f>
        <v>-</v>
      </c>
      <c r="AC162" s="35" t="str">
        <f>IF('3d PC'!AC41="-","-",'3d PC'!AC41)</f>
        <v>-</v>
      </c>
      <c r="AD162" s="25"/>
    </row>
    <row r="163" spans="1:30" s="26" customFormat="1" ht="11.25" customHeight="1">
      <c r="A163" s="207"/>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f>IF('3e NC-Elec'!AB69="-","-",'3e NC-Elec'!AB69)</f>
        <v>263.39284089670389</v>
      </c>
      <c r="AB163" s="35" t="str">
        <f>IF('3e NC-Elec'!AC69="-","-",'3e NC-Elec'!AC69)</f>
        <v>-</v>
      </c>
      <c r="AC163" s="35" t="str">
        <f>IF('3e NC-Elec'!AD69="-","-",'3e NC-Elec'!AD69)</f>
        <v>-</v>
      </c>
      <c r="AD163" s="25"/>
    </row>
    <row r="164" spans="1:30" s="26" customFormat="1" ht="11.25" customHeight="1">
      <c r="A164" s="207"/>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f>IF('3g CPIH'!W$17="-","-",'3h OC '!$E$10*('3g CPIH'!W$17/'3g CPIH'!$G$17))</f>
        <v>95.953808219178072</v>
      </c>
      <c r="AB164" s="35" t="str">
        <f>IF('3g CPIH'!X$17="-","-",'3h OC '!$E$10*('3g CPIH'!X$17/'3g CPIH'!$G$17))</f>
        <v>-</v>
      </c>
      <c r="AC164" s="35" t="str">
        <f>IF('3g CPIH'!Y$17="-","-",'3h OC '!$E$10*('3g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f>IF('3i SMNCC'!W$50="-","-",'3i SMNCC'!W$50)</f>
        <v>17.321266150037467</v>
      </c>
      <c r="AB165" s="35" t="str">
        <f>IF('3i SMNCC'!X$50="-","-",'3i SMNCC'!X$50)</f>
        <v>-</v>
      </c>
      <c r="AC165" s="35" t="str">
        <f>IF('3i SMNCC'!Y$50="-","-",'3i SMNCC'!Y$50)</f>
        <v>-</v>
      </c>
      <c r="AD165" s="25"/>
    </row>
    <row r="166" spans="1:30" s="26" customFormat="1" ht="11.4">
      <c r="A166" s="207"/>
      <c r="B166" s="123" t="s">
        <v>244</v>
      </c>
      <c r="C166" s="123" t="s">
        <v>183</v>
      </c>
      <c r="D166" s="121" t="s">
        <v>123</v>
      </c>
      <c r="E166" s="160"/>
      <c r="F166" s="27"/>
      <c r="G166" s="35">
        <f>IF('3g CPIH'!C$17="-","-",'3j PAAC PAP'!$G$14*('3g CPIH'!C$17/'3g CPIH'!$G$17))</f>
        <v>13.436452250489236</v>
      </c>
      <c r="H166" s="35">
        <f>IF('3g CPIH'!D$17="-","-",'3j PAAC PAP'!$G$14*('3g CPIH'!D$17/'3g CPIH'!$G$17))</f>
        <v>13.463352054794518</v>
      </c>
      <c r="I166" s="35">
        <f>IF('3g CPIH'!E$17="-","-",'3j PAAC PAP'!$G$14*('3g CPIH'!E$17/'3g CPIH'!$G$17))</f>
        <v>13.503701761252445</v>
      </c>
      <c r="J166" s="35">
        <f>IF('3g CPIH'!F$17="-","-",'3j PAAC PAP'!$G$14*('3g CPIH'!F$17/'3g CPIH'!$G$17))</f>
        <v>13.584401174168297</v>
      </c>
      <c r="K166" s="35">
        <f>IF('3g CPIH'!G$17="-","-",'3j PAAC PAP'!$G$14*('3g CPIH'!G$17/'3g CPIH'!$G$17))</f>
        <v>13.745799999999999</v>
      </c>
      <c r="L166" s="35">
        <f>IF('3g CPIH'!H$17="-","-",'3j PAAC PAP'!$G$14*('3g CPIH'!H$17/'3g CPIH'!$G$17))</f>
        <v>13.920648727984345</v>
      </c>
      <c r="M166" s="35">
        <f>IF('3g CPIH'!I$17="-","-",'3j PAAC PAP'!$G$14*('3g CPIH'!I$17/'3g CPIH'!$G$17))</f>
        <v>14.122397260273971</v>
      </c>
      <c r="N166" s="35">
        <f>IF('3g CPIH'!J$17="-","-",'3j PAAC PAP'!$G$14*('3g CPIH'!J$17/'3g CPIH'!$G$17))</f>
        <v>14.24344637964775</v>
      </c>
      <c r="O166" s="27"/>
      <c r="P166" s="35">
        <f>IF('3g CPIH'!L$17="-","-",'3j PAAC PAP'!$G$14*('3g CPIH'!L$17/'3g CPIH'!$G$17))</f>
        <v>14.24344637964775</v>
      </c>
      <c r="Q166" s="35">
        <f>IF('3g CPIH'!M$17="-","-",'3j PAAC PAP'!$G$14*('3g CPIH'!M$17/'3g CPIH'!$G$17))</f>
        <v>14.40484520547945</v>
      </c>
      <c r="R166" s="35">
        <f>IF('3g CPIH'!N$17="-","-",'3j PAAC PAP'!$G$14*('3g CPIH'!N$17/'3g CPIH'!$G$17))</f>
        <v>14.512444422700586</v>
      </c>
      <c r="S166" s="35">
        <f>IF('3g CPIH'!O$17="-","-",'3j PAAC PAP'!$G$14*('3g CPIH'!O$17/'3g CPIH'!$G$17))</f>
        <v>14.593143835616438</v>
      </c>
      <c r="T166" s="35">
        <f>IF('3g CPIH'!P$17="-","-",'3j PAAC PAP'!$G$14*('3g CPIH'!P$17/'3g CPIH'!$G$17))</f>
        <v>14.633493542074362</v>
      </c>
      <c r="U166" s="35">
        <f>IF('3g CPIH'!Q$17="-","-",'3j PAAC PAP'!$G$14*('3g CPIH'!Q$17/'3g CPIH'!$G$17))</f>
        <v>14.714192954990214</v>
      </c>
      <c r="V166" s="35">
        <f>IF('3g CPIH'!R$17="-","-",'3j PAAC PAP'!$G$14*('3g CPIH'!R$17/'3g CPIH'!$G$17))</f>
        <v>14.983190998043053</v>
      </c>
      <c r="W166" s="35">
        <f>IF('3g CPIH'!S$17="-","-",'3j PAAC PAP'!$G$14*('3g CPIH'!S$17/'3g CPIH'!$G$17))</f>
        <v>15.427037769080234</v>
      </c>
      <c r="X166" s="27"/>
      <c r="Y166" s="35">
        <f>IF('3g CPIH'!U$17="-","-",'3j PAAC PAP'!$G$14*('3g CPIH'!U$17/'3g CPIH'!$G$17))</f>
        <v>16.207132093933463</v>
      </c>
      <c r="Z166" s="35">
        <f>IF('3g CPIH'!V$17="-","-",'3j PAAC PAP'!$G$14*('3g CPIH'!V$17/'3g CPIH'!$G$17))</f>
        <v>16.207132093933463</v>
      </c>
      <c r="AA166" s="35">
        <f>IF('3g CPIH'!W$17="-","-",'3j PAAC PAP'!$G$14*('3g CPIH'!W$17/'3g CPIH'!$G$17))</f>
        <v>16.852727397260274</v>
      </c>
      <c r="AB166" s="35" t="str">
        <f>IF('3g CPIH'!X$17="-","-",'3j PAAC PAP'!$G$14*('3g CPIH'!X$17/'3g CPIH'!$G$17))</f>
        <v>-</v>
      </c>
      <c r="AC166" s="35" t="str">
        <f>IF('3g CPIH'!Y$17="-","-",'3j PAAC PAP'!$G$14*('3g CPIH'!Y$17/'3g CPIH'!$G$17))</f>
        <v>-</v>
      </c>
      <c r="AD166" s="25"/>
    </row>
    <row r="167" spans="1:30" s="26" customFormat="1" ht="11.4">
      <c r="A167" s="207"/>
      <c r="B167" s="123" t="s">
        <v>244</v>
      </c>
      <c r="C167" s="123" t="s">
        <v>184</v>
      </c>
      <c r="D167" s="121" t="s">
        <v>123</v>
      </c>
      <c r="E167" s="160"/>
      <c r="F167" s="27"/>
      <c r="G167" s="35">
        <f>IF(G159="-","-",SUM(G159:G165)*'3j PAAC PAP'!$G$32)</f>
        <v>32.260543360807894</v>
      </c>
      <c r="H167" s="35">
        <f>IF(H159="-","-",SUM(H159:H165)*'3j PAAC PAP'!$G$32)</f>
        <v>30.756055287820317</v>
      </c>
      <c r="I167" s="35">
        <f>IF(I159="-","-",SUM(I159:I165)*'3j PAAC PAP'!$G$32)</f>
        <v>31.727527757001255</v>
      </c>
      <c r="J167" s="35">
        <f>IF(J159="-","-",SUM(J159:J165)*'3j PAAC PAP'!$G$32)</f>
        <v>31.063763585706273</v>
      </c>
      <c r="K167" s="35">
        <f>IF(K159="-","-",SUM(K159:K165)*'3j PAAC PAP'!$G$32)</f>
        <v>33.621657236038736</v>
      </c>
      <c r="L167" s="35">
        <f>IF(L159="-","-",SUM(L159:L165)*'3j PAAC PAP'!$G$32)</f>
        <v>33.163985797209264</v>
      </c>
      <c r="M167" s="35">
        <f>IF(M159="-","-",SUM(M159:M165)*'3j PAAC PAP'!$G$32)</f>
        <v>36.671474969428395</v>
      </c>
      <c r="N167" s="35">
        <f>IF(N159="-","-",SUM(N159:N165)*'3j PAAC PAP'!$G$32)</f>
        <v>38.589894473045298</v>
      </c>
      <c r="O167" s="27"/>
      <c r="P167" s="35">
        <f>IF(P159="-","-",SUM(P159:P165)*'3j PAAC PAP'!$G$32)</f>
        <v>38.589894473045298</v>
      </c>
      <c r="Q167" s="35">
        <f>IF(Q159="-","-",SUM(Q159:Q165)*'3j PAAC PAP'!$G$32)</f>
        <v>43.032083511597776</v>
      </c>
      <c r="R167" s="35">
        <f>IF(R159="-","-",SUM(R159:R165)*'3j PAAC PAP'!$G$32)</f>
        <v>41.414654932578095</v>
      </c>
      <c r="S167" s="35">
        <f>IF(S159="-","-",SUM(S159:S165)*'3j PAAC PAP'!$G$32)</f>
        <v>41.455137708350058</v>
      </c>
      <c r="T167" s="35">
        <f>IF(T159="-","-",SUM(T159:T165)*'3j PAAC PAP'!$G$32)</f>
        <v>39.904070899597478</v>
      </c>
      <c r="U167" s="35">
        <f>IF(U159="-","-",SUM(U159:U165)*'3j PAAC PAP'!$G$32)</f>
        <v>43.271102297995419</v>
      </c>
      <c r="V167" s="35">
        <f>IF(V159="-","-",SUM(V159:V165)*'3j PAAC PAP'!$G$32)</f>
        <v>47.505572920836613</v>
      </c>
      <c r="W167" s="35">
        <f>IF(W159="-","-",SUM(W159:W165)*'3j PAAC PAP'!$G$32)</f>
        <v>68.136703959926209</v>
      </c>
      <c r="X167" s="27"/>
      <c r="Y167" s="35">
        <f>IF(Y159="-","-",SUM(Y159:Y165)*'3j PAAC PAP'!$G$32)</f>
        <v>118.53634111565891</v>
      </c>
      <c r="Z167" s="35">
        <f>IF(Z159="-","-",SUM(Z159:Z165)*'3j PAAC PAP'!$G$32)</f>
        <v>159.12343631677126</v>
      </c>
      <c r="AA167" s="35">
        <f>IF(AA159="-","-",SUM(AA159:AA165)*'3j PAAC PAP'!$G$32)</f>
        <v>122.09928926922537</v>
      </c>
      <c r="AB167" s="35" t="str">
        <f>IF(AB159="-","-",SUM(AB159:AB165)*'3j PAAC PAP'!$G$32)</f>
        <v>-</v>
      </c>
      <c r="AC167" s="35" t="str">
        <f>IF(AC159="-","-",SUM(AC159:AC165)*'3j PAAC PAP'!$G$32)</f>
        <v>-</v>
      </c>
      <c r="AD167" s="25"/>
    </row>
    <row r="168" spans="1:30" s="26" customFormat="1" ht="11.4">
      <c r="A168" s="207"/>
      <c r="B168" s="123" t="s">
        <v>185</v>
      </c>
      <c r="C168" s="123" t="s">
        <v>246</v>
      </c>
      <c r="D168" s="121" t="s">
        <v>123</v>
      </c>
      <c r="E168" s="160"/>
      <c r="F168" s="27"/>
      <c r="G168" s="35">
        <f>IF(G159="-","-",SUM(G159:G167)*'3k EBIT'!$E$10)</f>
        <v>11.675716426268449</v>
      </c>
      <c r="H168" s="35">
        <f>IF(H159="-","-",SUM(H159:H167)*'3k EBIT'!$E$10)</f>
        <v>11.143870308686287</v>
      </c>
      <c r="I168" s="35">
        <f>IF(I159="-","-",SUM(I159:I167)*'3k EBIT'!$E$10)</f>
        <v>11.488409923287438</v>
      </c>
      <c r="J168" s="35">
        <f>IF(J159="-","-",SUM(J159:J167)*'3k EBIT'!$E$10)</f>
        <v>11.255098189055834</v>
      </c>
      <c r="K168" s="35">
        <f>IF(K159="-","-",SUM(K159:K167)*'3k EBIT'!$E$10)</f>
        <v>12.163341644608856</v>
      </c>
      <c r="L168" s="35">
        <f>IF(L159="-","-",SUM(L159:L167)*'3k EBIT'!$E$10)</f>
        <v>12.004779856781495</v>
      </c>
      <c r="M168" s="35">
        <f>IF(M159="-","-",SUM(M159:M167)*'3k EBIT'!$E$10)</f>
        <v>13.249821710849453</v>
      </c>
      <c r="N168" s="35">
        <f>IF(N159="-","-",SUM(N159:N167)*'3k EBIT'!$E$10)</f>
        <v>13.931004042739501</v>
      </c>
      <c r="O168" s="27"/>
      <c r="P168" s="35">
        <f>IF(P159="-","-",SUM(P159:P167)*'3k EBIT'!$E$10)</f>
        <v>13.931004042739501</v>
      </c>
      <c r="Q168" s="35">
        <f>IF(Q159="-","-",SUM(Q159:Q167)*'3k EBIT'!$E$10)</f>
        <v>15.506010441689426</v>
      </c>
      <c r="R168" s="35">
        <f>IF(R159="-","-",SUM(R159:R167)*'3k EBIT'!$E$10)</f>
        <v>14.93576301137294</v>
      </c>
      <c r="S168" s="35">
        <f>IF(S159="-","-",SUM(S159:S167)*'3k EBIT'!$E$10)</f>
        <v>14.951650935666326</v>
      </c>
      <c r="T168" s="35">
        <f>IF(T159="-","-",SUM(T159:T167)*'3k EBIT'!$E$10)</f>
        <v>14.40358330604019</v>
      </c>
      <c r="U168" s="35">
        <f>IF(U159="-","-",SUM(U159:U167)*'3k EBIT'!$E$10)</f>
        <v>15.596579323279792</v>
      </c>
      <c r="V168" s="35">
        <f>IF(V159="-","-",SUM(V159:V167)*'3k EBIT'!$E$10)</f>
        <v>17.100167989051076</v>
      </c>
      <c r="W168" s="35">
        <f>IF(W159="-","-",SUM(W159:W167)*'3k EBIT'!$E$10)</f>
        <v>24.409145098437044</v>
      </c>
      <c r="X168" s="27"/>
      <c r="Y168" s="35">
        <f>IF(Y159="-","-",SUM(Y159:Y167)*'3k EBIT'!$E$10)</f>
        <v>42.258299851213778</v>
      </c>
      <c r="Z168" s="35">
        <f>IF(Z159="-","-",SUM(Z159:Z167)*'3k EBIT'!$E$10)</f>
        <v>56.620151623184569</v>
      </c>
      <c r="AA168" s="35">
        <f>IF(AA159="-","-",SUM(AA159:AA167)*'3k EBIT'!$E$10)</f>
        <v>43.531562437850738</v>
      </c>
      <c r="AB168" s="35" t="str">
        <f>IF(AB159="-","-",SUM(AB159:AB167)*'3k EBIT'!$E$10)</f>
        <v>-</v>
      </c>
      <c r="AC168" s="35" t="str">
        <f>IF(AC159="-","-",SUM(AC159:AC167)*'3k EBIT'!$E$10)</f>
        <v>-</v>
      </c>
      <c r="AD168" s="25"/>
    </row>
    <row r="169" spans="1:30" s="26" customFormat="1" ht="11.25" customHeight="1">
      <c r="A169" s="207"/>
      <c r="B169" s="123" t="s">
        <v>247</v>
      </c>
      <c r="C169" s="124" t="s">
        <v>248</v>
      </c>
      <c r="D169" s="121" t="s">
        <v>123</v>
      </c>
      <c r="E169" s="116"/>
      <c r="F169" s="27"/>
      <c r="G169" s="35">
        <f>IF(G159="-","-",SUM(G159:G162,G164:G168)*'3l HAP'!$E$11)</f>
        <v>7.0819973824926308</v>
      </c>
      <c r="H169" s="35">
        <f>IF(H159="-","-",SUM(H159:H162,H164:H168)*'3l HAP'!$E$11)</f>
        <v>6.6573618882439103</v>
      </c>
      <c r="I169" s="35">
        <f>IF(I159="-","-",SUM(I159:I162,I164:I168)*'3l HAP'!$E$11)</f>
        <v>6.7063980994549324</v>
      </c>
      <c r="J169" s="35">
        <f>IF(J159="-","-",SUM(J159:J162,J164:J168)*'3l HAP'!$E$11)</f>
        <v>6.5377493535793434</v>
      </c>
      <c r="K169" s="35">
        <f>IF(K159="-","-",SUM(K159:K162,K164:K168)*'3l HAP'!$E$11)</f>
        <v>7.3879444180482174</v>
      </c>
      <c r="L169" s="35">
        <f>IF(L159="-","-",SUM(L159:L162,L164:L168)*'3l HAP'!$E$11)</f>
        <v>7.2480101612840553</v>
      </c>
      <c r="M169" s="35">
        <f>IF(M159="-","-",SUM(M159:M162,M164:M168)*'3l HAP'!$E$11)</f>
        <v>8.095632438113963</v>
      </c>
      <c r="N169" s="35">
        <f>IF(N159="-","-",SUM(N159:N162,N164:N168)*'3l HAP'!$E$11)</f>
        <v>8.6283515646750359</v>
      </c>
      <c r="O169" s="27"/>
      <c r="P169" s="35">
        <f>IF(P159="-","-",SUM(P159:P162,P164:P168)*'3l HAP'!$E$11)</f>
        <v>8.6283515646750359</v>
      </c>
      <c r="Q169" s="35">
        <f>IF(Q159="-","-",SUM(Q159:Q162,Q164:Q168)*'3l HAP'!$E$11)</f>
        <v>9.7207897037645488</v>
      </c>
      <c r="R169" s="35">
        <f>IF(R159="-","-",SUM(R159:R162,R164:R168)*'3l HAP'!$E$11)</f>
        <v>9.2634164344246983</v>
      </c>
      <c r="S169" s="35">
        <f>IF(S159="-","-",SUM(S159:S162,S164:S168)*'3l HAP'!$E$11)</f>
        <v>9.2437266432968883</v>
      </c>
      <c r="T169" s="35">
        <f>IF(T159="-","-",SUM(T159:T162,T164:T168)*'3l HAP'!$E$11)</f>
        <v>8.7708575830309154</v>
      </c>
      <c r="U169" s="35">
        <f>IF(U159="-","-",SUM(U159:U162,U164:U168)*'3l HAP'!$E$11)</f>
        <v>9.6646492623260762</v>
      </c>
      <c r="V169" s="35">
        <f>IF(V159="-","-",SUM(V159:V162,V164:V168)*'3l HAP'!$E$11)</f>
        <v>10.837705777577302</v>
      </c>
      <c r="W169" s="35">
        <f>IF(W159="-","-",SUM(W159:W162,W164:W168)*'3l HAP'!$E$11)</f>
        <v>15.810286552750613</v>
      </c>
      <c r="X169" s="27"/>
      <c r="Y169" s="35">
        <f>IF(Y159="-","-",SUM(Y159:Y162,Y164:Y168)*'3l HAP'!$E$11)</f>
        <v>29.419994900776217</v>
      </c>
      <c r="Z169" s="35">
        <f>IF(Z159="-","-",SUM(Z159:Z162,Z164:Z168)*'3l HAP'!$E$11)</f>
        <v>40.48693095025574</v>
      </c>
      <c r="AA169" s="35">
        <f>IF(AA159="-","-",SUM(AA159:AA162,AA164:AA168)*'3l HAP'!$E$11)</f>
        <v>29.688157121452615</v>
      </c>
      <c r="AB169" s="35" t="str">
        <f>IF(AB159="-","-",SUM(AB159:AB162,AB164:AB168)*'3l HAP'!$E$11)</f>
        <v>-</v>
      </c>
      <c r="AC169" s="35" t="str">
        <f>IF(AC159="-","-",SUM(AC159:AC162,AC164:AC168)*'3l HAP'!$E$11)</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621.59313441328652</v>
      </c>
      <c r="H170" s="35">
        <f t="shared" si="36"/>
        <v>593.17660955578435</v>
      </c>
      <c r="I170" s="35">
        <f t="shared" si="36"/>
        <v>611.35930220321734</v>
      </c>
      <c r="J170" s="35">
        <f t="shared" si="36"/>
        <v>598.91109356988807</v>
      </c>
      <c r="K170" s="35">
        <f t="shared" si="36"/>
        <v>647.5635560238743</v>
      </c>
      <c r="L170" s="35">
        <f t="shared" si="36"/>
        <v>639.07826796010886</v>
      </c>
      <c r="M170" s="35">
        <f t="shared" si="36"/>
        <v>705.45438180537883</v>
      </c>
      <c r="N170" s="35">
        <f t="shared" si="36"/>
        <v>741.83878780172995</v>
      </c>
      <c r="O170" s="27"/>
      <c r="P170" s="35">
        <f t="shared" ref="P170:W170" si="37">IF(P159="-","-",SUM(P159:P169))</f>
        <v>741.83878780172995</v>
      </c>
      <c r="Q170" s="35">
        <f t="shared" si="37"/>
        <v>825.82626532974905</v>
      </c>
      <c r="R170" s="35">
        <f t="shared" si="37"/>
        <v>795.35588180912578</v>
      </c>
      <c r="S170" s="35">
        <f t="shared" si="37"/>
        <v>796.17239821435794</v>
      </c>
      <c r="T170" s="35">
        <f t="shared" si="37"/>
        <v>766.85387635169968</v>
      </c>
      <c r="U170" s="35">
        <f t="shared" si="37"/>
        <v>830.5369061609772</v>
      </c>
      <c r="V170" s="35">
        <f t="shared" si="37"/>
        <v>910.84617555571754</v>
      </c>
      <c r="W170" s="35">
        <f t="shared" si="37"/>
        <v>1300.5016031937857</v>
      </c>
      <c r="X170" s="27"/>
      <c r="Y170" s="35">
        <f t="shared" ref="Y170:AC170" si="38">IF(Y159="-","-",SUM(Y159:Y169))</f>
        <v>2253.5401210228379</v>
      </c>
      <c r="Z170" s="35">
        <f t="shared" si="38"/>
        <v>3020.4936802182442</v>
      </c>
      <c r="AA170" s="35">
        <f t="shared" si="38"/>
        <v>2320.8220759126048</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f>IF('3a DF'!AB146="-","-",'3a DF'!AB146)</f>
        <v>1458.8729315021537</v>
      </c>
      <c r="AB171" s="117" t="str">
        <f>IF('3a DF'!AC146="-","-",'3a DF'!AC146)</f>
        <v>-</v>
      </c>
      <c r="AC171" s="117" t="str">
        <f>IF('3a DF'!AD146="-","-",'3a DF'!AD146)</f>
        <v>-</v>
      </c>
      <c r="AD171" s="25"/>
    </row>
    <row r="172" spans="1:30" s="26" customFormat="1" ht="11.25" customHeight="1">
      <c r="A172" s="207"/>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f>IF('3b CM'!AA41="-","-",'3b CM'!AA41)</f>
        <v>17.590536219013867</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AA'!J124="-","-",'3c AA'!J124)</f>
        <v>-</v>
      </c>
      <c r="H173" s="117" t="str">
        <f>IF('3c AA'!K124="-","-",'3c AA'!K124)</f>
        <v>-</v>
      </c>
      <c r="I173" s="117" t="str">
        <f>IF('3c AA'!L124="-","-",'3c AA'!L124)</f>
        <v>-</v>
      </c>
      <c r="J173" s="117" t="str">
        <f>IF('3c AA'!M124="-","-",'3c AA'!M124)</f>
        <v>-</v>
      </c>
      <c r="K173" s="117" t="str">
        <f>IF('3c AA'!N124="-","-",'3c AA'!N124)</f>
        <v>-</v>
      </c>
      <c r="L173" s="117" t="str">
        <f>IF('3c AA'!O124="-","-",'3c AA'!O124)</f>
        <v>-</v>
      </c>
      <c r="M173" s="117" t="str">
        <f>IF('3c AA'!P124="-","-",'3c AA'!P124)</f>
        <v>-</v>
      </c>
      <c r="N173" s="117" t="str">
        <f>IF('3c AA'!Q124="-","-",'3c AA'!Q124)</f>
        <v>-</v>
      </c>
      <c r="O173" s="27"/>
      <c r="P173" s="117" t="str">
        <f>IF('3c AA'!S124="-","-",'3c AA'!S124)</f>
        <v>-</v>
      </c>
      <c r="Q173" s="117" t="str">
        <f>IF('3c AA'!T124="-","-",'3c AA'!T124)</f>
        <v>-</v>
      </c>
      <c r="R173" s="117" t="str">
        <f>IF('3c AA'!U124="-","-",'3c AA'!U124)</f>
        <v>-</v>
      </c>
      <c r="S173" s="117" t="str">
        <f>IF('3c AA'!V124="-","-",'3c AA'!V124)</f>
        <v>-</v>
      </c>
      <c r="T173" s="117">
        <f>IF('3c AA'!W124="-","-",'3c AA'!W124)</f>
        <v>6.4988829015144267</v>
      </c>
      <c r="U173" s="117">
        <f>IF('3c AA'!X124="-","-",'3c AA'!X124)</f>
        <v>9.9756950960531068</v>
      </c>
      <c r="V173" s="117">
        <f>IF('3c AA'!Y124="-","-",'3c AA'!Y124)</f>
        <v>4.43</v>
      </c>
      <c r="W173" s="117" t="str">
        <f>IF('3c AA'!Z124="-","-",'3c AA'!Z124)</f>
        <v>-</v>
      </c>
      <c r="X173" s="27"/>
      <c r="Y173" s="117">
        <f>IF('3c AA'!AB124="-","-",'3c AA'!AB124)</f>
        <v>20.436822830914313</v>
      </c>
      <c r="Z173" s="117">
        <f>IF('3c AA'!AC124="-","-",'3c AA'!AC124)</f>
        <v>20.436822830914313</v>
      </c>
      <c r="AA173" s="117">
        <f>IF('3c AA'!AD124="-","-",'3c AA'!AD124)</f>
        <v>26.448040044506065</v>
      </c>
      <c r="AB173" s="117" t="str">
        <f>IF('3c AA'!AE124="-","-",'3c AA'!AE124)</f>
        <v>-</v>
      </c>
      <c r="AC173" s="117" t="str">
        <f>IF('3c AA'!AF124="-","-",'3c AA'!AF124)</f>
        <v>-</v>
      </c>
      <c r="AD173" s="25"/>
    </row>
    <row r="174" spans="1:30" s="26" customFormat="1" ht="11.25" customHeight="1">
      <c r="A174" s="207"/>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f>IF('3d PC'!AA42="-","-",'3d PC'!AA42)</f>
        <v>185.66540785168505</v>
      </c>
      <c r="AB174" s="117" t="str">
        <f>IF('3d PC'!AB42="-","-",'3d PC'!AB42)</f>
        <v>-</v>
      </c>
      <c r="AC174" s="117" t="str">
        <f>IF('3d PC'!AC42="-","-",'3d PC'!AC42)</f>
        <v>-</v>
      </c>
      <c r="AD174" s="25"/>
    </row>
    <row r="175" spans="1:30" s="26" customFormat="1" ht="11.25" customHeight="1">
      <c r="A175" s="207"/>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f>IF('3e NC-Elec'!AB70="-","-",'3e NC-Elec'!AB70)</f>
        <v>288.60530185483799</v>
      </c>
      <c r="AB175" s="117" t="str">
        <f>IF('3e NC-Elec'!AC70="-","-",'3e NC-Elec'!AC70)</f>
        <v>-</v>
      </c>
      <c r="AC175" s="117" t="str">
        <f>IF('3e NC-Elec'!AD70="-","-",'3e NC-Elec'!AD70)</f>
        <v>-</v>
      </c>
      <c r="AD175" s="25"/>
    </row>
    <row r="176" spans="1:30" s="26" customFormat="1" ht="11.25" customHeight="1">
      <c r="A176" s="207"/>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f>IF('3g CPIH'!W$17="-","-",'3h OC '!$E$10*('3g CPIH'!W$17/'3g CPIH'!$G$17))</f>
        <v>95.953808219178072</v>
      </c>
      <c r="AB176" s="117" t="str">
        <f>IF('3g CPIH'!X$17="-","-",'3h OC '!$E$10*('3g CPIH'!X$17/'3g CPIH'!$G$17))</f>
        <v>-</v>
      </c>
      <c r="AC176" s="117" t="str">
        <f>IF('3g CPIH'!Y$17="-","-",'3h OC '!$E$10*('3g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f>IF('3i SMNCC'!W$50="-","-",'3i SMNCC'!W$50)</f>
        <v>17.321266150037467</v>
      </c>
      <c r="AB177" s="117" t="str">
        <f>IF('3i SMNCC'!X$50="-","-",'3i SMNCC'!X$50)</f>
        <v>-</v>
      </c>
      <c r="AC177" s="117" t="str">
        <f>IF('3i SMNCC'!Y$50="-","-",'3i SMNCC'!Y$50)</f>
        <v>-</v>
      </c>
      <c r="AD177" s="25"/>
    </row>
    <row r="178" spans="1:30" s="26" customFormat="1" ht="12.6" customHeight="1">
      <c r="A178" s="207"/>
      <c r="B178" s="120" t="s">
        <v>244</v>
      </c>
      <c r="C178" s="157" t="s">
        <v>183</v>
      </c>
      <c r="D178" s="122" t="s">
        <v>121</v>
      </c>
      <c r="E178" s="119"/>
      <c r="F178" s="27"/>
      <c r="G178" s="117">
        <f>IF('3g CPIH'!C$17="-","-",'3j PAAC PAP'!$G$14*('3g CPIH'!C$17/'3g CPIH'!$G$17))</f>
        <v>13.436452250489236</v>
      </c>
      <c r="H178" s="117">
        <f>IF('3g CPIH'!D$17="-","-",'3j PAAC PAP'!$G$14*('3g CPIH'!D$17/'3g CPIH'!$G$17))</f>
        <v>13.463352054794518</v>
      </c>
      <c r="I178" s="117">
        <f>IF('3g CPIH'!E$17="-","-",'3j PAAC PAP'!$G$14*('3g CPIH'!E$17/'3g CPIH'!$G$17))</f>
        <v>13.503701761252445</v>
      </c>
      <c r="J178" s="117">
        <f>IF('3g CPIH'!F$17="-","-",'3j PAAC PAP'!$G$14*('3g CPIH'!F$17/'3g CPIH'!$G$17))</f>
        <v>13.584401174168297</v>
      </c>
      <c r="K178" s="117">
        <f>IF('3g CPIH'!G$17="-","-",'3j PAAC PAP'!$G$14*('3g CPIH'!G$17/'3g CPIH'!$G$17))</f>
        <v>13.745799999999999</v>
      </c>
      <c r="L178" s="117">
        <f>IF('3g CPIH'!H$17="-","-",'3j PAAC PAP'!$G$14*('3g CPIH'!H$17/'3g CPIH'!$G$17))</f>
        <v>13.920648727984345</v>
      </c>
      <c r="M178" s="117">
        <f>IF('3g CPIH'!I$17="-","-",'3j PAAC PAP'!$G$14*('3g CPIH'!I$17/'3g CPIH'!$G$17))</f>
        <v>14.122397260273971</v>
      </c>
      <c r="N178" s="117">
        <f>IF('3g CPIH'!J$17="-","-",'3j PAAC PAP'!$G$14*('3g CPIH'!J$17/'3g CPIH'!$G$17))</f>
        <v>14.24344637964775</v>
      </c>
      <c r="O178" s="27"/>
      <c r="P178" s="117">
        <f>IF('3g CPIH'!L$17="-","-",'3j PAAC PAP'!$G$14*('3g CPIH'!L$17/'3g CPIH'!$G$17))</f>
        <v>14.24344637964775</v>
      </c>
      <c r="Q178" s="117">
        <f>IF('3g CPIH'!M$17="-","-",'3j PAAC PAP'!$G$14*('3g CPIH'!M$17/'3g CPIH'!$G$17))</f>
        <v>14.40484520547945</v>
      </c>
      <c r="R178" s="117">
        <f>IF('3g CPIH'!N$17="-","-",'3j PAAC PAP'!$G$14*('3g CPIH'!N$17/'3g CPIH'!$G$17))</f>
        <v>14.512444422700586</v>
      </c>
      <c r="S178" s="117">
        <f>IF('3g CPIH'!O$17="-","-",'3j PAAC PAP'!$G$14*('3g CPIH'!O$17/'3g CPIH'!$G$17))</f>
        <v>14.593143835616438</v>
      </c>
      <c r="T178" s="117">
        <f>IF('3g CPIH'!P$17="-","-",'3j PAAC PAP'!$G$14*('3g CPIH'!P$17/'3g CPIH'!$G$17))</f>
        <v>14.633493542074362</v>
      </c>
      <c r="U178" s="117">
        <f>IF('3g CPIH'!Q$17="-","-",'3j PAAC PAP'!$G$14*('3g CPIH'!Q$17/'3g CPIH'!$G$17))</f>
        <v>14.714192954990214</v>
      </c>
      <c r="V178" s="117">
        <f>IF('3g CPIH'!R$17="-","-",'3j PAAC PAP'!$G$14*('3g CPIH'!R$17/'3g CPIH'!$G$17))</f>
        <v>14.983190998043053</v>
      </c>
      <c r="W178" s="117">
        <f>IF('3g CPIH'!S$17="-","-",'3j PAAC PAP'!$G$14*('3g CPIH'!S$17/'3g CPIH'!$G$17))</f>
        <v>15.427037769080234</v>
      </c>
      <c r="X178" s="27"/>
      <c r="Y178" s="117">
        <f>IF('3g CPIH'!U$17="-","-",'3j PAAC PAP'!$G$14*('3g CPIH'!U$17/'3g CPIH'!$G$17))</f>
        <v>16.207132093933463</v>
      </c>
      <c r="Z178" s="117">
        <f>IF('3g CPIH'!V$17="-","-",'3j PAAC PAP'!$G$14*('3g CPIH'!V$17/'3g CPIH'!$G$17))</f>
        <v>16.207132093933463</v>
      </c>
      <c r="AA178" s="117">
        <f>IF('3g CPIH'!W$17="-","-",'3j PAAC PAP'!$G$14*('3g CPIH'!W$17/'3g CPIH'!$G$17))</f>
        <v>16.852727397260274</v>
      </c>
      <c r="AB178" s="117" t="str">
        <f>IF('3g CPIH'!X$17="-","-",'3j PAAC PAP'!$G$14*('3g CPIH'!X$17/'3g CPIH'!$G$17))</f>
        <v>-</v>
      </c>
      <c r="AC178" s="117" t="str">
        <f>IF('3g CPIH'!Y$17="-","-",'3j PAAC PAP'!$G$14*('3g CPIH'!Y$17/'3g CPIH'!$G$17))</f>
        <v>-</v>
      </c>
      <c r="AD178" s="25"/>
    </row>
    <row r="179" spans="1:30" s="26" customFormat="1" ht="11.25" customHeight="1">
      <c r="A179" s="207"/>
      <c r="B179" s="120" t="s">
        <v>244</v>
      </c>
      <c r="C179" s="120" t="s">
        <v>184</v>
      </c>
      <c r="D179" s="122" t="s">
        <v>121</v>
      </c>
      <c r="E179" s="119"/>
      <c r="F179" s="27"/>
      <c r="G179" s="117">
        <f>IF(G171="-","-",SUM(G171:G177)*'3j PAAC PAP'!$G$32)</f>
        <v>34.0515101631674</v>
      </c>
      <c r="H179" s="117">
        <f>IF(H171="-","-",SUM(H171:H177)*'3j PAAC PAP'!$G$32)</f>
        <v>32.542530278399816</v>
      </c>
      <c r="I179" s="117">
        <f>IF(I171="-","-",SUM(I171:I177)*'3j PAAC PAP'!$G$32)</f>
        <v>34.231361379617304</v>
      </c>
      <c r="J179" s="117">
        <f>IF(J171="-","-",SUM(J171:J177)*'3j PAAC PAP'!$G$32)</f>
        <v>33.564960810206507</v>
      </c>
      <c r="K179" s="117">
        <f>IF(K171="-","-",SUM(K171:K177)*'3j PAAC PAP'!$G$32)</f>
        <v>36.770823802581312</v>
      </c>
      <c r="L179" s="117">
        <f>IF(L171="-","-",SUM(L171:L177)*'3j PAAC PAP'!$G$32)</f>
        <v>36.312023978487439</v>
      </c>
      <c r="M179" s="117">
        <f>IF(M171="-","-",SUM(M171:M177)*'3j PAAC PAP'!$G$32)</f>
        <v>38.628857455441043</v>
      </c>
      <c r="N179" s="117">
        <f>IF(N171="-","-",SUM(N171:N177)*'3j PAAC PAP'!$G$32)</f>
        <v>40.536919421901267</v>
      </c>
      <c r="O179" s="27"/>
      <c r="P179" s="117">
        <f>IF(P171="-","-",SUM(P171:P177)*'3j PAAC PAP'!$G$32)</f>
        <v>40.536919421901267</v>
      </c>
      <c r="Q179" s="117">
        <f>IF(Q171="-","-",SUM(Q171:Q177)*'3j PAAC PAP'!$G$32)</f>
        <v>44.439491795970227</v>
      </c>
      <c r="R179" s="117">
        <f>IF(R171="-","-",SUM(R171:R177)*'3j PAAC PAP'!$G$32)</f>
        <v>42.778204245659893</v>
      </c>
      <c r="S179" s="117">
        <f>IF(S171="-","-",SUM(S171:S177)*'3j PAAC PAP'!$G$32)</f>
        <v>43.187183163967035</v>
      </c>
      <c r="T179" s="117">
        <f>IF(T171="-","-",SUM(T171:T177)*'3j PAAC PAP'!$G$32)</f>
        <v>41.837373833104017</v>
      </c>
      <c r="U179" s="117">
        <f>IF(U171="-","-",SUM(U171:U177)*'3j PAAC PAP'!$G$32)</f>
        <v>44.986305126627471</v>
      </c>
      <c r="V179" s="117">
        <f>IF(V171="-","-",SUM(V171:V177)*'3j PAAC PAP'!$G$32)</f>
        <v>49.273235037257869</v>
      </c>
      <c r="W179" s="117">
        <f>IF(W171="-","-",SUM(W171:W177)*'3j PAAC PAP'!$G$32)</f>
        <v>68.694780673222979</v>
      </c>
      <c r="X179" s="27"/>
      <c r="Y179" s="117">
        <f>IF(Y171="-","-",SUM(Y171:Y177)*'3j PAAC PAP'!$G$32)</f>
        <v>117.59720349911325</v>
      </c>
      <c r="Z179" s="117">
        <f>IF(Z171="-","-",SUM(Z171:Z177)*'3j PAAC PAP'!$G$32)</f>
        <v>157.14851495335563</v>
      </c>
      <c r="AA179" s="117">
        <f>IF(AA171="-","-",SUM(AA171:AA177)*'3j PAAC PAP'!$G$32)</f>
        <v>121.04583902678513</v>
      </c>
      <c r="AB179" s="117" t="str">
        <f>IF(AB171="-","-",SUM(AB171:AB177)*'3j PAAC PAP'!$G$32)</f>
        <v>-</v>
      </c>
      <c r="AC179" s="117" t="str">
        <f>IF(AC171="-","-",SUM(AC171:AC177)*'3j PAAC PAP'!$G$32)</f>
        <v>-</v>
      </c>
      <c r="AD179" s="25"/>
    </row>
    <row r="180" spans="1:30">
      <c r="A180" s="207"/>
      <c r="B180" s="120" t="s">
        <v>185</v>
      </c>
      <c r="C180" s="157" t="s">
        <v>246</v>
      </c>
      <c r="D180" s="122" t="s">
        <v>121</v>
      </c>
      <c r="E180" s="119"/>
      <c r="F180" s="27"/>
      <c r="G180" s="117">
        <f>IF(G171="-","-",SUM(G171:G179)*'3k EBIT'!$E$10)</f>
        <v>12.309454800905884</v>
      </c>
      <c r="H180" s="117">
        <f>IF(H171="-","-",SUM(H171:H179)*'3k EBIT'!$E$10)</f>
        <v>11.776019243757956</v>
      </c>
      <c r="I180" s="117">
        <f>IF(I171="-","-",SUM(I171:I179)*'3k EBIT'!$E$10)</f>
        <v>12.374398121543686</v>
      </c>
      <c r="J180" s="117">
        <f>IF(J171="-","-",SUM(J171:J179)*'3k EBIT'!$E$10)</f>
        <v>12.140153490814717</v>
      </c>
      <c r="K180" s="117">
        <f>IF(K171="-","-",SUM(K171:K179)*'3k EBIT'!$E$10)</f>
        <v>13.277682624415933</v>
      </c>
      <c r="L180" s="117">
        <f>IF(L171="-","-",SUM(L171:L179)*'3k EBIT'!$E$10)</f>
        <v>13.118721554456441</v>
      </c>
      <c r="M180" s="117">
        <f>IF(M171="-","-",SUM(M171:M179)*'3k EBIT'!$E$10)</f>
        <v>13.942446718524181</v>
      </c>
      <c r="N180" s="117">
        <f>IF(N171="-","-",SUM(N171:N179)*'3k EBIT'!$E$10)</f>
        <v>14.619964008296041</v>
      </c>
      <c r="O180" s="27"/>
      <c r="P180" s="117">
        <f>IF(P171="-","-",SUM(P171:P179)*'3k EBIT'!$E$10)</f>
        <v>14.619964008296041</v>
      </c>
      <c r="Q180" s="117">
        <f>IF(Q171="-","-",SUM(Q171:Q179)*'3k EBIT'!$E$10)</f>
        <v>16.004025612832958</v>
      </c>
      <c r="R180" s="117">
        <f>IF(R171="-","-",SUM(R171:R179)*'3k EBIT'!$E$10)</f>
        <v>15.418258568673052</v>
      </c>
      <c r="S180" s="117">
        <f>IF(S171="-","-",SUM(S171:S179)*'3k EBIT'!$E$10)</f>
        <v>15.564539834776426</v>
      </c>
      <c r="T180" s="117">
        <f>IF(T171="-","-",SUM(T171:T179)*'3k EBIT'!$E$10)</f>
        <v>15.087687699906157</v>
      </c>
      <c r="U180" s="117">
        <f>IF(U171="-","-",SUM(U171:U179)*'3k EBIT'!$E$10)</f>
        <v>16.203508413957941</v>
      </c>
      <c r="V180" s="117">
        <f>IF(V171="-","-",SUM(V171:V179)*'3k EBIT'!$E$10)</f>
        <v>17.725659938479243</v>
      </c>
      <c r="W180" s="117">
        <f>IF(W171="-","-",SUM(W171:W179)*'3k EBIT'!$E$10)</f>
        <v>24.606622030305211</v>
      </c>
      <c r="X180" s="27"/>
      <c r="Y180" s="117">
        <f>IF(Y171="-","-",SUM(Y171:Y179)*'3k EBIT'!$E$10)</f>
        <v>41.925983503481135</v>
      </c>
      <c r="Z180" s="117">
        <f>IF(Z171="-","-",SUM(Z171:Z179)*'3k EBIT'!$E$10)</f>
        <v>55.921320437012447</v>
      </c>
      <c r="AA180" s="117">
        <f>IF(AA171="-","-",SUM(AA171:AA179)*'3k EBIT'!$E$10)</f>
        <v>43.158796262885389</v>
      </c>
      <c r="AB180" s="117" t="str">
        <f>IF(AB171="-","-",SUM(AB171:AB179)*'3k EBIT'!$E$10)</f>
        <v>-</v>
      </c>
      <c r="AC180" s="117" t="str">
        <f>IF(AC171="-","-",SUM(AC171:AC179)*'3k EBIT'!$E$10)</f>
        <v>-</v>
      </c>
    </row>
    <row r="181" spans="1:30">
      <c r="A181" s="207"/>
      <c r="B181" s="120" t="s">
        <v>247</v>
      </c>
      <c r="C181" s="155" t="s">
        <v>248</v>
      </c>
      <c r="D181" s="122" t="s">
        <v>121</v>
      </c>
      <c r="E181" s="118"/>
      <c r="F181" s="27"/>
      <c r="G181" s="117">
        <f>IF(G171="-","-",SUM(G171:G174,G176:G180)*'3l HAP'!$E$11)</f>
        <v>7.1286612058058321</v>
      </c>
      <c r="H181" s="117">
        <f>IF(H171="-","-",SUM(H171:H174,H176:H180)*'3l HAP'!$E$11)</f>
        <v>6.7027575077061137</v>
      </c>
      <c r="I181" s="117">
        <f>IF(I171="-","-",SUM(I171:I174,I176:I180)*'3l HAP'!$E$11)</f>
        <v>6.7652593345895786</v>
      </c>
      <c r="J181" s="117">
        <f>IF(J171="-","-",SUM(J171:J174,J176:J180)*'3l HAP'!$E$11)</f>
        <v>6.5959243730623429</v>
      </c>
      <c r="K181" s="117">
        <f>IF(K171="-","-",SUM(K171:K174,K176:K180)*'3l HAP'!$E$11)</f>
        <v>7.4600190463228051</v>
      </c>
      <c r="L181" s="117">
        <f>IF(L171="-","-",SUM(L171:L174,L176:L180)*'3l HAP'!$E$11)</f>
        <v>7.3197250639403197</v>
      </c>
      <c r="M181" s="117">
        <f>IF(M171="-","-",SUM(M171:M174,M176:M180)*'3l HAP'!$E$11)</f>
        <v>8.0962574187945471</v>
      </c>
      <c r="N181" s="117">
        <f>IF(N171="-","-",SUM(N171:N174,N176:N180)*'3l HAP'!$E$11)</f>
        <v>8.6260863715365375</v>
      </c>
      <c r="O181" s="27"/>
      <c r="P181" s="117">
        <f>IF(P171="-","-",SUM(P171:P174,P176:P180)*'3l HAP'!$E$11)</f>
        <v>8.6260863715365375</v>
      </c>
      <c r="Q181" s="117">
        <f>IF(Q171="-","-",SUM(Q171:Q174,Q176:Q180)*'3l HAP'!$E$11)</f>
        <v>9.6458207303999473</v>
      </c>
      <c r="R181" s="117">
        <f>IF(R171="-","-",SUM(R171:R174,R176:R180)*'3l HAP'!$E$11)</f>
        <v>9.1764439255123182</v>
      </c>
      <c r="S181" s="117">
        <f>IF(S171="-","-",SUM(S171:S174,S176:S180)*'3l HAP'!$E$11)</f>
        <v>9.1435040934246938</v>
      </c>
      <c r="T181" s="117">
        <f>IF(T171="-","-",SUM(T171:T174,T176:T180)*'3l HAP'!$E$11)</f>
        <v>8.7215218917339126</v>
      </c>
      <c r="U181" s="117">
        <f>IF(U171="-","-",SUM(U171:U174,U176:U180)*'3l HAP'!$E$11)</f>
        <v>9.5780958345098721</v>
      </c>
      <c r="V181" s="117">
        <f>IF(V171="-","-",SUM(V171:V174,V176:V180)*'3l HAP'!$E$11)</f>
        <v>10.759626974435742</v>
      </c>
      <c r="W181" s="117">
        <f>IF(W171="-","-",SUM(W171:W174,W176:W180)*'3l HAP'!$E$11)</f>
        <v>15.615465743521831</v>
      </c>
      <c r="X181" s="27"/>
      <c r="Y181" s="117">
        <f>IF(Y171="-","-",SUM(Y171:Y174,Y176:Y180)*'3l HAP'!$E$11)</f>
        <v>28.818028950603068</v>
      </c>
      <c r="Z181" s="117">
        <f>IF(Z171="-","-",SUM(Z171:Z174,Z176:Z180)*'3l HAP'!$E$11)</f>
        <v>39.602536498340832</v>
      </c>
      <c r="AA181" s="117">
        <f>IF(AA171="-","-",SUM(AA171:AA174,AA176:AA180)*'3l HAP'!$E$11)</f>
        <v>29.031775832492784</v>
      </c>
      <c r="AB181" s="117" t="str">
        <f>IF(AB171="-","-",SUM(AB171:AB174,AB176:AB180)*'3l HAP'!$E$11)</f>
        <v>-</v>
      </c>
      <c r="AC181" s="117" t="str">
        <f>IF(AC171="-","-",SUM(AC171:AC174,AC176:AC180)*'3l HAP'!$E$11)</f>
        <v>-</v>
      </c>
    </row>
    <row r="182" spans="1:30">
      <c r="A182" s="207"/>
      <c r="B182" s="120" t="s">
        <v>249</v>
      </c>
      <c r="C182" s="157" t="str">
        <f>B182&amp;"_"&amp;D182</f>
        <v>Total_Northern Scotland</v>
      </c>
      <c r="D182" s="122" t="s">
        <v>121</v>
      </c>
      <c r="E182" s="119"/>
      <c r="F182" s="27"/>
      <c r="G182" s="117">
        <f t="shared" ref="G182:N182" si="39">IF(G171="-","-",SUM(G171:G181))</f>
        <v>654.9944357560862</v>
      </c>
      <c r="H182" s="117">
        <f t="shared" si="39"/>
        <v>626.49298801529903</v>
      </c>
      <c r="I182" s="117">
        <f t="shared" si="39"/>
        <v>658.04910198028062</v>
      </c>
      <c r="J182" s="117">
        <f t="shared" si="39"/>
        <v>645.55110733592971</v>
      </c>
      <c r="K182" s="117">
        <f t="shared" si="39"/>
        <v>706.28513167982237</v>
      </c>
      <c r="L182" s="117">
        <f t="shared" si="39"/>
        <v>697.77846905005924</v>
      </c>
      <c r="M182" s="117">
        <f t="shared" si="39"/>
        <v>741.90893950102065</v>
      </c>
      <c r="N182" s="117">
        <f t="shared" si="39"/>
        <v>778.09755844964059</v>
      </c>
      <c r="O182" s="27"/>
      <c r="P182" s="117">
        <f t="shared" ref="P182:W182" si="40">IF(P171="-","-",SUM(P171:P181))</f>
        <v>778.09755844964059</v>
      </c>
      <c r="Q182" s="117">
        <f t="shared" si="40"/>
        <v>851.96261032676023</v>
      </c>
      <c r="R182" s="117">
        <f t="shared" si="40"/>
        <v>820.66340182674696</v>
      </c>
      <c r="S182" s="117">
        <f t="shared" si="40"/>
        <v>828.32947282000328</v>
      </c>
      <c r="T182" s="117">
        <f t="shared" si="40"/>
        <v>802.81002020224298</v>
      </c>
      <c r="U182" s="117">
        <f t="shared" si="40"/>
        <v>862.39397589024509</v>
      </c>
      <c r="V182" s="117">
        <f t="shared" si="40"/>
        <v>943.68871207190114</v>
      </c>
      <c r="W182" s="117">
        <f t="shared" si="40"/>
        <v>1310.7003008213906</v>
      </c>
      <c r="X182" s="27"/>
      <c r="Y182" s="117">
        <f t="shared" ref="Y182:AC182" si="41">IF(Y171="-","-",SUM(Y171:Y181))</f>
        <v>2235.4478282058985</v>
      </c>
      <c r="Z182" s="117">
        <f t="shared" si="41"/>
        <v>2982.8287122127413</v>
      </c>
      <c r="AA182" s="117">
        <f t="shared" si="41"/>
        <v>2300.546430360836</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f t="shared" si="44"/>
        <v>1494.1918100465305</v>
      </c>
      <c r="AB183" s="35" t="str">
        <f t="shared" si="44"/>
        <v>-</v>
      </c>
      <c r="AC183" s="35" t="str">
        <f t="shared" si="44"/>
        <v>-</v>
      </c>
      <c r="AD183" s="25"/>
    </row>
    <row r="184" spans="1:30" s="26" customFormat="1" ht="11.4">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f t="shared" si="46"/>
        <v>12.009130989979031</v>
      </c>
      <c r="AA184" s="35">
        <f t="shared" si="46"/>
        <v>18.521453844979444</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f t="shared" si="47"/>
        <v>20.701931196232078</v>
      </c>
      <c r="AA185" s="35">
        <f t="shared" si="47"/>
        <v>26.713148409823834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f t="shared" si="50"/>
        <v>166.49125558391935</v>
      </c>
      <c r="AA186" s="35">
        <f t="shared" si="50"/>
        <v>185.6375469898137</v>
      </c>
      <c r="AB186" s="35" t="str">
        <f t="shared" si="50"/>
        <v>-</v>
      </c>
      <c r="AC186" s="35" t="str">
        <f t="shared" si="50"/>
        <v>-</v>
      </c>
      <c r="AD186" s="25"/>
    </row>
    <row r="187" spans="1:30" s="26" customFormat="1" ht="11.4">
      <c r="A187" s="207"/>
      <c r="B187" s="123" t="s">
        <v>243</v>
      </c>
      <c r="C187" s="123" t="s">
        <v>180</v>
      </c>
      <c r="D187" s="121" t="s">
        <v>132</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f t="shared" si="52"/>
        <v>221.9286821365277</v>
      </c>
      <c r="AA187" s="35">
        <f t="shared" si="52"/>
        <v>252.2686339812083</v>
      </c>
      <c r="AB187" s="35" t="str">
        <f t="shared" si="52"/>
        <v>-</v>
      </c>
      <c r="AC187" s="35" t="str">
        <f t="shared" si="52"/>
        <v>-</v>
      </c>
      <c r="AD187" s="25"/>
    </row>
    <row r="188" spans="1:30" s="26" customFormat="1" ht="11.4">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f t="shared" si="54"/>
        <v>95.953808219178057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f t="shared" si="56"/>
        <v>17.32126615003747</v>
      </c>
      <c r="AB189" s="35" t="str">
        <f t="shared" si="56"/>
        <v>-</v>
      </c>
      <c r="AC189" s="35" t="str">
        <f t="shared" si="56"/>
        <v>-</v>
      </c>
      <c r="AD189" s="25"/>
    </row>
    <row r="190" spans="1:30" s="26" customFormat="1" ht="11.4">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f t="shared" si="58"/>
        <v>16.852727397260278</v>
      </c>
      <c r="AB190" s="35" t="str">
        <f t="shared" si="58"/>
        <v>-</v>
      </c>
      <c r="AC190" s="35" t="str">
        <f t="shared" si="58"/>
        <v>-</v>
      </c>
      <c r="AD190" s="25"/>
    </row>
    <row r="191" spans="1:30" s="26" customFormat="1" ht="11.4">
      <c r="A191" s="207"/>
      <c r="B191" s="123" t="s">
        <v>244</v>
      </c>
      <c r="C191" s="123" t="s">
        <v>184</v>
      </c>
      <c r="D191" s="121" t="s">
        <v>132</v>
      </c>
      <c r="E191" s="75"/>
      <c r="F191" s="27"/>
      <c r="G191" s="35">
        <f t="shared" si="48"/>
        <v>32.087435961916796</v>
      </c>
      <c r="H191" s="35">
        <f t="shared" si="48"/>
        <v>30.591564872420829</v>
      </c>
      <c r="I191" s="35">
        <f t="shared" si="48"/>
        <v>31.491421338818125</v>
      </c>
      <c r="J191" s="35">
        <f t="shared" si="48"/>
        <v>30.831252068238644</v>
      </c>
      <c r="K191" s="35">
        <f t="shared" si="48"/>
        <v>33.832107170552689</v>
      </c>
      <c r="L191" s="35">
        <f t="shared" si="48"/>
        <v>33.377573874807595</v>
      </c>
      <c r="M191" s="35">
        <f t="shared" si="48"/>
        <v>36.781602257067775</v>
      </c>
      <c r="N191" s="35">
        <f t="shared" si="48"/>
        <v>38.699276668723613</v>
      </c>
      <c r="O191" s="27"/>
      <c r="P191" s="35">
        <f t="shared" ref="P191:W191" si="59">IF(P23="-","-",AVERAGE(P23,P35,P47,P59,P71,P83,P95,P107,P119,P131,P143,P155,P167,P179))</f>
        <v>38.699276668723613</v>
      </c>
      <c r="Q191" s="35">
        <f t="shared" si="59"/>
        <v>43.175565741282966</v>
      </c>
      <c r="R191" s="35">
        <f t="shared" si="59"/>
        <v>41.542849793773087</v>
      </c>
      <c r="S191" s="35">
        <f t="shared" si="59"/>
        <v>41.578041722772362</v>
      </c>
      <c r="T191" s="35">
        <f t="shared" si="59"/>
        <v>40.020012099272662</v>
      </c>
      <c r="U191" s="35">
        <f t="shared" si="59"/>
        <v>43.897325126036755</v>
      </c>
      <c r="V191" s="35">
        <f t="shared" si="59"/>
        <v>48.14738553495129</v>
      </c>
      <c r="W191" s="35">
        <f t="shared" si="59"/>
        <v>68.21987211085235</v>
      </c>
      <c r="X191" s="27"/>
      <c r="Y191" s="35">
        <f t="shared" ref="Y191:AC191" si="60">IF(Y23="-","-",AVERAGE(Y23,Y35,Y47,Y59,Y71,Y83,Y95,Y107,Y119,Y131,Y143,Y155,Y167,Y179))</f>
        <v>118.25682420701278</v>
      </c>
      <c r="Z191" s="35">
        <f t="shared" si="60"/>
        <v>158.53075440724635</v>
      </c>
      <c r="AA191" s="35">
        <f t="shared" si="60"/>
        <v>121.05454638711758</v>
      </c>
      <c r="AB191" s="35" t="str">
        <f t="shared" si="60"/>
        <v>-</v>
      </c>
      <c r="AC191" s="35" t="str">
        <f t="shared" si="60"/>
        <v>-</v>
      </c>
      <c r="AD191" s="25"/>
    </row>
    <row r="192" spans="1:30" s="26" customFormat="1" ht="11.4">
      <c r="A192" s="207"/>
      <c r="B192" s="123" t="s">
        <v>185</v>
      </c>
      <c r="C192" s="123" t="s">
        <v>246</v>
      </c>
      <c r="D192" s="121" t="s">
        <v>132</v>
      </c>
      <c r="E192" s="75"/>
      <c r="F192" s="27"/>
      <c r="G192" s="35">
        <f t="shared" si="48"/>
        <v>11.614461911965654</v>
      </c>
      <c r="H192" s="35">
        <f t="shared" si="48"/>
        <v>11.085664936949986</v>
      </c>
      <c r="I192" s="35">
        <f t="shared" si="48"/>
        <v>11.404863038161645</v>
      </c>
      <c r="J192" s="35">
        <f t="shared" si="48"/>
        <v>11.172823369126016</v>
      </c>
      <c r="K192" s="35">
        <f t="shared" si="48"/>
        <v>12.237809914632464</v>
      </c>
      <c r="L192" s="35">
        <f t="shared" si="48"/>
        <v>12.080358567096381</v>
      </c>
      <c r="M192" s="35">
        <f t="shared" si="48"/>
        <v>13.288790544989686</v>
      </c>
      <c r="N192" s="35">
        <f t="shared" si="48"/>
        <v>13.969709224104179</v>
      </c>
      <c r="O192" s="27"/>
      <c r="P192" s="35">
        <f t="shared" ref="P192:W192" si="61">IF(P24="-","-",AVERAGE(P24,P36,P48,P60,P72,P84,P96,P108,P120,P132,P144,P156,P168,P180))</f>
        <v>13.969709224104179</v>
      </c>
      <c r="Q192" s="35">
        <f t="shared" si="61"/>
        <v>15.556782010939202</v>
      </c>
      <c r="R192" s="35">
        <f t="shared" si="61"/>
        <v>14.981125104552756</v>
      </c>
      <c r="S192" s="35">
        <f t="shared" si="61"/>
        <v>14.995140848619362</v>
      </c>
      <c r="T192" s="35">
        <f t="shared" si="61"/>
        <v>14.444609408444137</v>
      </c>
      <c r="U192" s="35">
        <f t="shared" si="61"/>
        <v>15.818169939410097</v>
      </c>
      <c r="V192" s="35">
        <f t="shared" si="61"/>
        <v>17.327275092518867</v>
      </c>
      <c r="W192" s="35">
        <f t="shared" si="61"/>
        <v>24.438574370224824</v>
      </c>
      <c r="X192" s="27"/>
      <c r="Y192" s="35">
        <f t="shared" ref="Y192:AC192" si="62">IF(Y24="-","-",AVERAGE(Y24,Y36,Y48,Y60,Y72,Y84,Y96,Y108,Y120,Y132,Y144,Y156,Y168,Y180))</f>
        <v>42.159392048380305</v>
      </c>
      <c r="Z192" s="35">
        <f t="shared" si="62"/>
        <v>56.41042955043342</v>
      </c>
      <c r="AA192" s="35">
        <f t="shared" si="62"/>
        <v>43.161877385537785</v>
      </c>
      <c r="AB192" s="35" t="str">
        <f t="shared" si="62"/>
        <v>-</v>
      </c>
      <c r="AC192" s="35" t="str">
        <f t="shared" si="62"/>
        <v>-</v>
      </c>
      <c r="AD192" s="25"/>
    </row>
    <row r="193" spans="1:30" s="26" customFormat="1" ht="11.4">
      <c r="A193" s="207"/>
      <c r="B193" s="123" t="s">
        <v>247</v>
      </c>
      <c r="C193" s="123" t="s">
        <v>248</v>
      </c>
      <c r="D193" s="121" t="s">
        <v>132</v>
      </c>
      <c r="E193" s="75"/>
      <c r="F193" s="27"/>
      <c r="G193" s="35">
        <f t="shared" si="48"/>
        <v>7.056554120804245</v>
      </c>
      <c r="H193" s="35">
        <f t="shared" si="48"/>
        <v>6.6343536496786495</v>
      </c>
      <c r="I193" s="35">
        <f t="shared" si="48"/>
        <v>6.6836204969286213</v>
      </c>
      <c r="J193" s="35">
        <f t="shared" si="48"/>
        <v>6.515887730684093</v>
      </c>
      <c r="K193" s="35">
        <f t="shared" si="48"/>
        <v>7.3705241243294788</v>
      </c>
      <c r="L193" s="35">
        <f t="shared" si="48"/>
        <v>7.2315479506528932</v>
      </c>
      <c r="M193" s="35">
        <f t="shared" si="48"/>
        <v>8.0915435112707907</v>
      </c>
      <c r="N193" s="35">
        <f t="shared" si="48"/>
        <v>8.6240516563502876</v>
      </c>
      <c r="O193" s="27"/>
      <c r="P193" s="35">
        <f t="shared" ref="P193:W193" si="63">IF(P25="-","-",AVERAGE(P25,P37,P49,P61,P73,P85,P97,P109,P121,P133,P145,P157,P169,P181))</f>
        <v>8.6240516563502876</v>
      </c>
      <c r="Q193" s="35">
        <f t="shared" si="63"/>
        <v>9.7185597504873549</v>
      </c>
      <c r="R193" s="35">
        <f t="shared" si="63"/>
        <v>9.2613186507872047</v>
      </c>
      <c r="S193" s="35">
        <f t="shared" si="63"/>
        <v>9.2589146577191563</v>
      </c>
      <c r="T193" s="35">
        <f t="shared" si="63"/>
        <v>8.787366321282315</v>
      </c>
      <c r="U193" s="35">
        <f t="shared" si="63"/>
        <v>9.6846562136750816</v>
      </c>
      <c r="V193" s="35">
        <f t="shared" si="63"/>
        <v>10.861915480686799</v>
      </c>
      <c r="W193" s="35">
        <f t="shared" si="63"/>
        <v>15.73990337672736</v>
      </c>
      <c r="X193" s="27"/>
      <c r="Y193" s="35">
        <f t="shared" ref="Y193:AC193" si="64">IF(Y25="-","-",AVERAGE(Y25,Y37,Y49,Y61,Y73,Y85,Y97,Y109,Y121,Y133,Y145,Y157,Y169,Y181))</f>
        <v>29.237868692279573</v>
      </c>
      <c r="Z193" s="35">
        <f t="shared" si="64"/>
        <v>40.219413633563548</v>
      </c>
      <c r="AA193" s="35">
        <f t="shared" si="64"/>
        <v>29.566155234100112</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618.3437706778368</v>
      </c>
      <c r="H194" s="35">
        <f t="shared" si="48"/>
        <v>590.09016196488085</v>
      </c>
      <c r="I194" s="35">
        <f t="shared" si="48"/>
        <v>606.93932193666217</v>
      </c>
      <c r="J194" s="35">
        <f t="shared" si="48"/>
        <v>594.55898005509789</v>
      </c>
      <c r="K194" s="35">
        <f t="shared" si="48"/>
        <v>651.46551674406658</v>
      </c>
      <c r="L194" s="35">
        <f t="shared" si="48"/>
        <v>643.03963096510472</v>
      </c>
      <c r="M194" s="35">
        <f t="shared" si="48"/>
        <v>707.50128330190739</v>
      </c>
      <c r="N194" s="35">
        <f t="shared" si="48"/>
        <v>743.87160186063716</v>
      </c>
      <c r="O194" s="27"/>
      <c r="P194" s="35">
        <f t="shared" ref="P194:W194" si="65">IF(P26="-","-",AVERAGE(P26,P38,P50,P62,P74,P86,P98,P110,P122,P134,P146,P158,P170,P182))</f>
        <v>743.87160186063716</v>
      </c>
      <c r="Q194" s="35">
        <f t="shared" si="65"/>
        <v>828.49622212796953</v>
      </c>
      <c r="R194" s="35">
        <f t="shared" si="65"/>
        <v>797.74126162774576</v>
      </c>
      <c r="S194" s="35">
        <f t="shared" si="65"/>
        <v>798.47652807032887</v>
      </c>
      <c r="T194" s="35">
        <f t="shared" si="65"/>
        <v>769.02965274563599</v>
      </c>
      <c r="U194" s="35">
        <f t="shared" si="65"/>
        <v>842.21957230189219</v>
      </c>
      <c r="V194" s="35">
        <f t="shared" si="65"/>
        <v>922.82338576728216</v>
      </c>
      <c r="W194" s="35">
        <f t="shared" si="65"/>
        <v>1301.9801284194441</v>
      </c>
      <c r="X194" s="27"/>
      <c r="Y194" s="35">
        <f t="shared" ref="Y194:AC194" si="66">IF(Y26="-","-",AVERAGE(Y26,Y38,Y50,Y62,Y74,Y86,Y98,Y110,Y122,Y134,Y146,Y158,Y170,Y182))</f>
        <v>2248.1523231312167</v>
      </c>
      <c r="Z194" s="35">
        <f t="shared" si="66"/>
        <v>3009.1881636318185</v>
      </c>
      <c r="AA194" s="35">
        <f t="shared" si="66"/>
        <v>2301.2429740455873</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v>1</v>
      </c>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v>2</v>
      </c>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AA'!J41="-","-",'3c AA'!J41)</f>
        <v>-</v>
      </c>
      <c r="H17" s="35" t="str">
        <f>IF('3c AA'!K41="-","-",'3c AA'!K41)</f>
        <v>-</v>
      </c>
      <c r="I17" s="35" t="str">
        <f>IF('3c AA'!L41="-","-",'3c AA'!L41)</f>
        <v>-</v>
      </c>
      <c r="J17" s="35" t="str">
        <f>IF('3c AA'!M41="-","-",'3c AA'!M41)</f>
        <v>-</v>
      </c>
      <c r="K17" s="35" t="str">
        <f>IF('3c AA'!N41="-","-",'3c AA'!N41)</f>
        <v>-</v>
      </c>
      <c r="L17" s="35" t="str">
        <f>IF('3c AA'!O41="-","-",'3c AA'!O41)</f>
        <v>-</v>
      </c>
      <c r="M17" s="35" t="str">
        <f>IF('3c AA'!P41="-","-",'3c AA'!P41)</f>
        <v>-</v>
      </c>
      <c r="N17" s="35" t="str">
        <f>IF('3c AA'!Q41="-","-",'3c AA'!Q41)</f>
        <v>-</v>
      </c>
      <c r="O17" s="27"/>
      <c r="P17" s="35" t="str">
        <f>IF('3c AA'!S41="-","-",'3c AA'!S41)</f>
        <v>-</v>
      </c>
      <c r="Q17" s="35" t="str">
        <f>IF('3c AA'!T41="-","-",'3c AA'!T41)</f>
        <v>-</v>
      </c>
      <c r="R17" s="35" t="str">
        <f>IF('3c AA'!U41="-","-",'3c AA'!U41)</f>
        <v>-</v>
      </c>
      <c r="S17" s="35" t="str">
        <f>IF('3c AA'!V41="-","-",'3c AA'!V41)</f>
        <v>-</v>
      </c>
      <c r="T17" s="35">
        <f>IF('3c AA'!W41="-","-",'3c AA'!W41)</f>
        <v>0</v>
      </c>
      <c r="U17" s="35">
        <f>IF('3c AA'!X41="-","-",'3c AA'!X41)</f>
        <v>1.4870742269298105</v>
      </c>
      <c r="V17" s="35">
        <f>IF('3c AA'!Y41="-","-",'3c AA'!Y41)</f>
        <v>0.70457099735818829</v>
      </c>
      <c r="W17" s="35" t="str">
        <f>IF('3c AA'!Z41="-","-",'3c AA'!Z41)</f>
        <v>-</v>
      </c>
      <c r="X17" s="27"/>
      <c r="Y17" s="35">
        <f>IF('3c AA'!AB41="-","-",'3c AA'!AB41)</f>
        <v>0</v>
      </c>
      <c r="Z17" s="35">
        <f>IF('3c AA'!AC41="-","-",'3c AA'!AC41)</f>
        <v>0</v>
      </c>
      <c r="AA17" s="35">
        <f>IF('3c AA'!AD41="-","-",'3c AA'!AD41)</f>
        <v>0.4107912515748855</v>
      </c>
      <c r="AB17" s="35" t="str">
        <f>IF('3c AA'!AE41="-","-",'3c AA'!AE41)</f>
        <v>-</v>
      </c>
      <c r="AC17" s="35" t="str">
        <f>IF('3c AA'!AF41="-","-",'3c AA'!AF41)</f>
        <v>-</v>
      </c>
      <c r="AD17" s="25"/>
    </row>
    <row r="18" spans="1:30" s="26" customFormat="1" ht="11.25" customHeight="1">
      <c r="A18" s="207">
        <v>3</v>
      </c>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f>'3d PC'!AA56</f>
        <v>10.298637820906499</v>
      </c>
      <c r="AB18" s="35" t="str">
        <f>'3d PC'!AB56</f>
        <v>-</v>
      </c>
      <c r="AC18" s="35" t="str">
        <f>'3d PC'!AC56</f>
        <v>-</v>
      </c>
      <c r="AD18" s="25"/>
    </row>
    <row r="19" spans="1:30" s="26" customFormat="1" ht="11.25" customHeight="1">
      <c r="A19" s="207">
        <v>4</v>
      </c>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f>'3e NC-Elec'!AB15</f>
        <v>71.563359999999989</v>
      </c>
      <c r="AB19" s="35" t="str">
        <f>'3e NC-Elec'!AC15</f>
        <v>-</v>
      </c>
      <c r="AC19" s="35" t="str">
        <f>'3e NC-Elec'!AD15</f>
        <v>-</v>
      </c>
      <c r="AD19" s="25"/>
    </row>
    <row r="20" spans="1:30" s="26" customFormat="1" ht="11.25" customHeight="1">
      <c r="A20" s="207">
        <v>5</v>
      </c>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f>IF('3g CPIH'!W$17="-","-",'3h OC '!$E$7*('3g CPIH'!W$17/'3g CPIH'!$G$17))</f>
        <v>48.630131506849317</v>
      </c>
      <c r="AB20" s="35" t="str">
        <f>IF('3g CPIH'!X$17="-","-",'3h OC '!$E$7*('3g CPIH'!X$17/'3g CPIH'!$G$17))</f>
        <v>-</v>
      </c>
      <c r="AC20" s="35" t="str">
        <f>IF('3g CPIH'!Y$17="-","-",'3h OC '!$E$7*('3g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f>IF('3i SMNCC'!W$50="-","-",'3i SMNCC'!W$62)</f>
        <v>11.951673643525851</v>
      </c>
      <c r="AB21" s="35" t="str">
        <f>IF('3i SMNCC'!X$50="-","-",'3i SMNCC'!X$62)</f>
        <v>-</v>
      </c>
      <c r="AC21" s="35" t="str">
        <f>IF('3i SMNCC'!Y$50="-","-",'3i SMNCC'!Y$62)</f>
        <v>-</v>
      </c>
      <c r="AD21" s="25"/>
    </row>
    <row r="22" spans="1:30" s="26" customFormat="1" ht="11.25" customHeight="1">
      <c r="A22" s="207">
        <v>7</v>
      </c>
      <c r="B22" s="123" t="s">
        <v>244</v>
      </c>
      <c r="C22" s="123" t="s">
        <v>183</v>
      </c>
      <c r="D22" s="116" t="s">
        <v>127</v>
      </c>
      <c r="E22" s="75"/>
      <c r="F22" s="27"/>
      <c r="G22" s="35">
        <f>IF('3g CPIH'!C$17="-","-",'3j PAAC PAP'!$G$9*('3g CPIH'!C$17/'3g CPIH'!$G$17))</f>
        <v>3.3460635029354204</v>
      </c>
      <c r="H22" s="35">
        <f>IF('3g CPIH'!D$17="-","-",'3j PAAC PAP'!$G$9*('3g CPIH'!D$17/'3g CPIH'!$G$17))</f>
        <v>3.3527623287671227</v>
      </c>
      <c r="I22" s="35">
        <f>IF('3g CPIH'!E$17="-","-",'3j PAAC PAP'!$G$9*('3g CPIH'!E$17/'3g CPIH'!$G$17))</f>
        <v>3.3628105675146771</v>
      </c>
      <c r="J22" s="35">
        <f>IF('3g CPIH'!F$17="-","-",'3j PAAC PAP'!$G$9*('3g CPIH'!F$17/'3g CPIH'!$G$17))</f>
        <v>3.3829070450097847</v>
      </c>
      <c r="K22" s="35">
        <f>IF('3g CPIH'!G$17="-","-",'3j PAAC PAP'!$G$9*('3g CPIH'!G$17/'3g CPIH'!$G$17))</f>
        <v>3.4230999999999998</v>
      </c>
      <c r="L22" s="35">
        <f>IF('3g CPIH'!H$17="-","-",'3j PAAC PAP'!$G$9*('3g CPIH'!H$17/'3g CPIH'!$G$17))</f>
        <v>3.4666423679060667</v>
      </c>
      <c r="M22" s="35">
        <f>IF('3g CPIH'!I$17="-","-",'3j PAAC PAP'!$G$9*('3g CPIH'!I$17/'3g CPIH'!$G$17))</f>
        <v>3.516883561643835</v>
      </c>
      <c r="N22" s="35">
        <f>IF('3g CPIH'!J$17="-","-",'3j PAAC PAP'!$G$9*('3g CPIH'!J$17/'3g CPIH'!$G$17))</f>
        <v>3.547028277886497</v>
      </c>
      <c r="O22" s="27"/>
      <c r="P22" s="35">
        <f>IF('3g CPIH'!L$17="-","-",'3j PAAC PAP'!$G$9*('3g CPIH'!L$17/'3g CPIH'!$G$17))</f>
        <v>3.547028277886497</v>
      </c>
      <c r="Q22" s="35">
        <f>IF('3g CPIH'!M$17="-","-",'3j PAAC PAP'!$G$9*('3g CPIH'!M$17/'3g CPIH'!$G$17))</f>
        <v>3.5872212328767121</v>
      </c>
      <c r="R22" s="35">
        <f>IF('3g CPIH'!N$17="-","-",'3j PAAC PAP'!$G$9*('3g CPIH'!N$17/'3g CPIH'!$G$17))</f>
        <v>3.6140165362035224</v>
      </c>
      <c r="S22" s="35">
        <f>IF('3g CPIH'!O$17="-","-",'3j PAAC PAP'!$G$9*('3g CPIH'!O$17/'3g CPIH'!$G$17))</f>
        <v>3.6341130136986299</v>
      </c>
      <c r="T22" s="35">
        <f>IF('3g CPIH'!P$17="-","-",'3j PAAC PAP'!$G$9*('3g CPIH'!P$17/'3g CPIH'!$G$17))</f>
        <v>3.6441612524461835</v>
      </c>
      <c r="U22" s="35">
        <f>IF('3g CPIH'!Q$17="-","-",'3j PAAC PAP'!$G$9*('3g CPIH'!Q$17/'3g CPIH'!$G$17))</f>
        <v>3.6642577299412915</v>
      </c>
      <c r="V22" s="35">
        <f>IF('3g CPIH'!R$17="-","-",'3j PAAC PAP'!$G$9*('3g CPIH'!R$17/'3g CPIH'!$G$17))</f>
        <v>3.7312459882583173</v>
      </c>
      <c r="W22" s="35">
        <f>IF('3g CPIH'!S$17="-","-",'3j PAAC PAP'!$G$9*('3g CPIH'!S$17/'3g CPIH'!$G$17))</f>
        <v>3.8417766144814092</v>
      </c>
      <c r="X22" s="27"/>
      <c r="Y22" s="35">
        <f>IF('3g CPIH'!U$17="-","-",'3j PAAC PAP'!$G$9*('3g CPIH'!U$17/'3g CPIH'!$G$17))</f>
        <v>4.0360425636007822</v>
      </c>
      <c r="Z22" s="35">
        <f>IF('3g CPIH'!V$17="-","-",'3j PAAC PAP'!$G$9*('3g CPIH'!V$17/'3g CPIH'!$G$17))</f>
        <v>4.0360425636007822</v>
      </c>
      <c r="AA22" s="35">
        <f>IF('3g CPIH'!W$17="-","-",'3j PAAC PAP'!$G$9*('3g CPIH'!W$17/'3g CPIH'!$G$17))</f>
        <v>4.1968143835616436</v>
      </c>
      <c r="AB22" s="35" t="str">
        <f>IF('3g CPIH'!X$17="-","-",'3j PAAC PAP'!$G$9*('3g CPIH'!X$17/'3g CPIH'!$G$17))</f>
        <v>-</v>
      </c>
      <c r="AC22" s="35" t="str">
        <f>IF('3g CPIH'!Y$17="-","-",'3j PAAC PAP'!$G$9*('3g CPIH'!Y$17/'3g CPIH'!$G$17))</f>
        <v>-</v>
      </c>
      <c r="AD22" s="25"/>
    </row>
    <row r="23" spans="1:30" s="26" customFormat="1" ht="11.4">
      <c r="A23" s="207">
        <v>8</v>
      </c>
      <c r="B23" s="123" t="s">
        <v>244</v>
      </c>
      <c r="C23" s="123" t="s">
        <v>184</v>
      </c>
      <c r="D23" s="116" t="s">
        <v>127</v>
      </c>
      <c r="E23" s="75"/>
      <c r="F23" s="27"/>
      <c r="G23" s="35">
        <f>IF(G18="-","-",SUM(G15:G21)*'3j PAAC PAP'!$G$27)</f>
        <v>0.3031197126309243</v>
      </c>
      <c r="H23" s="35">
        <f>IF(H18="-","-",SUM(H15:H21)*'3j PAAC PAP'!$G$27)</f>
        <v>0.30349648941996543</v>
      </c>
      <c r="I23" s="35">
        <f>IF(I18="-","-",SUM(I15:I21)*'3j PAAC PAP'!$G$27)</f>
        <v>0.30259563539796464</v>
      </c>
      <c r="J23" s="35">
        <f>IF(J18="-","-",SUM(J15:J21)*'3j PAAC PAP'!$G$27)</f>
        <v>0.30372596576508792</v>
      </c>
      <c r="K23" s="35">
        <f>IF(K18="-","-",SUM(K15:K21)*'3j PAAC PAP'!$G$27)</f>
        <v>0.30814552521222072</v>
      </c>
      <c r="L23" s="35">
        <f>IF(L18="-","-",SUM(L15:L21)*'3j PAAC PAP'!$G$27)</f>
        <v>0.30995837867796522</v>
      </c>
      <c r="M23" s="35">
        <f>IF(M18="-","-",SUM(M15:M21)*'3j PAAC PAP'!$G$27)</f>
        <v>0.31882601366780816</v>
      </c>
      <c r="N23" s="35">
        <f>IF(N18="-","-",SUM(N15:N21)*'3j PAAC PAP'!$G$27)</f>
        <v>0.35098501979744157</v>
      </c>
      <c r="O23" s="27"/>
      <c r="P23" s="35">
        <f>IF(P18="-","-",SUM(P15:P21)*'3j PAAC PAP'!$G$27)</f>
        <v>0.35098501979744157</v>
      </c>
      <c r="Q23" s="35">
        <f>IF(Q18="-","-",SUM(Q15:Q21)*'3j PAAC PAP'!$G$27)</f>
        <v>0.36995737090563174</v>
      </c>
      <c r="R23" s="35">
        <f>IF(R18="-","-",SUM(R15:R21)*'3j PAAC PAP'!$G$27)</f>
        <v>0.37138750067436943</v>
      </c>
      <c r="S23" s="35">
        <f>IF(S18="-","-",SUM(S15:S21)*'3j PAAC PAP'!$G$27)</f>
        <v>0.38144647370426982</v>
      </c>
      <c r="T23" s="35">
        <f>IF(T18="-","-",SUM(T15:T21)*'3j PAAC PAP'!$G$27)</f>
        <v>0.38138851568580212</v>
      </c>
      <c r="U23" s="35">
        <f>IF(U18="-","-",SUM(U15:U21)*'3j PAAC PAP'!$G$27)</f>
        <v>0.37337522919606037</v>
      </c>
      <c r="V23" s="35">
        <f>IF(V18="-","-",SUM(V15:V21)*'3j PAAC PAP'!$G$27)</f>
        <v>0.3728790304988237</v>
      </c>
      <c r="W23" s="35">
        <f>IF(W18="-","-",SUM(W15:W21)*'3j PAAC PAP'!$G$27)</f>
        <v>0.60109451479402554</v>
      </c>
      <c r="X23" s="27"/>
      <c r="Y23" s="35">
        <f>IF(Y18="-","-",SUM(Y15:Y21)*'3j PAAC PAP'!$G$27)</f>
        <v>0.61668758624881348</v>
      </c>
      <c r="Z23" s="35">
        <f>IF(Z18="-","-",SUM(Z15:Z21)*'3j PAAC PAP'!$G$27)</f>
        <v>0.61668758624881348</v>
      </c>
      <c r="AA23" s="35">
        <f>IF(AA18="-","-",SUM(AA15:AA21)*'3j PAAC PAP'!$G$27)</f>
        <v>0.69341620035774565</v>
      </c>
      <c r="AB23" s="35" t="str">
        <f>IF(AB18="-","-",SUM(AB15:AB21)*'3j PAAC PAP'!$G$27)</f>
        <v>-</v>
      </c>
      <c r="AC23" s="35" t="str">
        <f>IF(AC18="-","-",SUM(AC15:AC21)*'3j PAAC PAP'!$G$27)</f>
        <v>-</v>
      </c>
      <c r="AD23" s="25"/>
    </row>
    <row r="24" spans="1:30" s="26" customFormat="1" ht="11.4">
      <c r="A24" s="207">
        <v>9</v>
      </c>
      <c r="B24" s="123" t="s">
        <v>185</v>
      </c>
      <c r="C24" s="123" t="s">
        <v>246</v>
      </c>
      <c r="D24" s="116" t="s">
        <v>127</v>
      </c>
      <c r="E24" s="75"/>
      <c r="F24" s="27"/>
      <c r="G24" s="35">
        <f>IF(G18="-","-",SUM(G15:G23)*'3k EBIT'!$E$7)</f>
        <v>1.2801587555161518</v>
      </c>
      <c r="H24" s="35">
        <f>IF(H18="-","-",SUM(H15:H23)*'3k EBIT'!$E$7)</f>
        <v>1.2817991770918198</v>
      </c>
      <c r="I24" s="35">
        <f>IF(I18="-","-",SUM(I15:I23)*'3k EBIT'!$E$7)</f>
        <v>1.2783818358727832</v>
      </c>
      <c r="J24" s="35">
        <f>IF(J18="-","-",SUM(J15:J23)*'3k EBIT'!$E$7)</f>
        <v>1.2833031005997875</v>
      </c>
      <c r="K24" s="35">
        <f>IF(K18="-","-",SUM(K15:K23)*'3k EBIT'!$E$7)</f>
        <v>1.3018016896426301</v>
      </c>
      <c r="L24" s="35">
        <f>IF(L18="-","-",SUM(L15:L23)*'3k EBIT'!$E$7)</f>
        <v>1.3099136165756264</v>
      </c>
      <c r="M24" s="35">
        <f>IF(M18="-","-",SUM(M15:M23)*'3k EBIT'!$E$7)</f>
        <v>1.3464412864905873</v>
      </c>
      <c r="N24" s="35">
        <f>IF(N18="-","-",SUM(N15:N23)*'3k EBIT'!$E$7)</f>
        <v>1.4759659970824739</v>
      </c>
      <c r="O24" s="27"/>
      <c r="P24" s="35">
        <f>IF(P18="-","-",SUM(P15:P23)*'3k EBIT'!$E$7)</f>
        <v>1.4759659970824739</v>
      </c>
      <c r="Q24" s="35">
        <f>IF(Q18="-","-",SUM(Q15:Q23)*'3k EBIT'!$E$7)</f>
        <v>1.5528137022974131</v>
      </c>
      <c r="R24" s="35">
        <f>IF(R18="-","-",SUM(R15:R23)*'3k EBIT'!$E$7)</f>
        <v>1.5590667493625978</v>
      </c>
      <c r="S24" s="35">
        <f>IF(S18="-","-",SUM(S15:S23)*'3k EBIT'!$E$7)</f>
        <v>1.5997872215628761</v>
      </c>
      <c r="T24" s="35">
        <f>IF(T18="-","-",SUM(T15:T23)*'3k EBIT'!$E$7)</f>
        <v>1.5997494543786108</v>
      </c>
      <c r="U24" s="35">
        <f>IF(U18="-","-",SUM(U15:U23)*'3k EBIT'!$E$7)</f>
        <v>1.5680095770621927</v>
      </c>
      <c r="V24" s="35">
        <f>IF(V18="-","-",SUM(V15:V23)*'3k EBIT'!$E$7)</f>
        <v>1.5673175072695962</v>
      </c>
      <c r="W24" s="35">
        <f>IF(W18="-","-",SUM(W15:W23)*'3k EBIT'!$E$7)</f>
        <v>2.4844835128959777</v>
      </c>
      <c r="X24" s="27"/>
      <c r="Y24" s="35">
        <f>IF(Y18="-","-",SUM(Y15:Y23)*'3k EBIT'!$E$7)</f>
        <v>2.5507661522161684</v>
      </c>
      <c r="Z24" s="35">
        <f>IF(Z18="-","-",SUM(Z15:Z23)*'3k EBIT'!$E$7)</f>
        <v>2.5507661522161684</v>
      </c>
      <c r="AA24" s="35">
        <f>IF(AA18="-","-",SUM(AA15:AA23)*'3k EBIT'!$E$7)</f>
        <v>2.8615217668576363</v>
      </c>
      <c r="AB24" s="35" t="str">
        <f>IF(AB18="-","-",SUM(AB15:AB23)*'3k EBIT'!$E$7)</f>
        <v>-</v>
      </c>
      <c r="AC24" s="35" t="str">
        <f>IF(AC18="-","-",SUM(AC15:AC23)*'3k EBIT'!$E$7)</f>
        <v>-</v>
      </c>
      <c r="AD24" s="25"/>
    </row>
    <row r="25" spans="1:30" s="26" customFormat="1" ht="11.4">
      <c r="A25" s="207">
        <v>10</v>
      </c>
      <c r="B25" s="123" t="s">
        <v>247</v>
      </c>
      <c r="C25" s="158" t="s">
        <v>248</v>
      </c>
      <c r="D25" s="116" t="s">
        <v>127</v>
      </c>
      <c r="E25" s="116"/>
      <c r="F25" s="27"/>
      <c r="G25" s="35">
        <f>IF(G20="-","-",SUM(G15:G18,G20:G24)*'3l HAP'!$E$8)</f>
        <v>0.73583102032897796</v>
      </c>
      <c r="H25" s="35">
        <f>IF(H20="-","-",SUM(H15:H18,H20:H24)*'3l HAP'!$E$8)</f>
        <v>0.73709509413786767</v>
      </c>
      <c r="I25" s="35">
        <f>IF(I20="-","-",SUM(I15:I18,I20:I24)*'3l HAP'!$E$8)</f>
        <v>0.73980572902620767</v>
      </c>
      <c r="J25" s="35">
        <f>IF(J20="-","-",SUM(J15:J18,J20:J24)*'3l HAP'!$E$8)</f>
        <v>0.74359795045287713</v>
      </c>
      <c r="K25" s="35">
        <f>IF(K20="-","-",SUM(K15:K18,K20:K24)*'3l HAP'!$E$8)</f>
        <v>0.75250860283740417</v>
      </c>
      <c r="L25" s="35">
        <f>IF(L20="-","-",SUM(L15:L18,L20:L24)*'3l HAP'!$E$8)</f>
        <v>0.75875948037262086</v>
      </c>
      <c r="M25" s="35">
        <f>IF(M20="-","-",SUM(M15:M18,M20:M24)*'3l HAP'!$E$8)</f>
        <v>0.80080123117913793</v>
      </c>
      <c r="N25" s="35">
        <f>IF(N20="-","-",SUM(N15:N18,N20:N24)*'3l HAP'!$E$8)</f>
        <v>0.90061020509887402</v>
      </c>
      <c r="O25" s="27"/>
      <c r="P25" s="35">
        <f>IF(P20="-","-",SUM(P15:P18,P20:P24)*'3l HAP'!$E$8)</f>
        <v>0.90061020509887402</v>
      </c>
      <c r="Q25" s="35">
        <f>IF(Q20="-","-",SUM(Q15:Q18,Q20:Q24)*'3l HAP'!$E$8)</f>
        <v>0.93631395843126086</v>
      </c>
      <c r="R25" s="35">
        <f>IF(R20="-","-",SUM(R15:R18,R20:R24)*'3l HAP'!$E$8)</f>
        <v>0.9411324228663166</v>
      </c>
      <c r="S25" s="35">
        <f>IF(S20="-","-",SUM(S15:S18,S20:S24)*'3l HAP'!$E$8)</f>
        <v>0.97411393800985213</v>
      </c>
      <c r="T25" s="35">
        <f>IF(T20="-","-",SUM(T15:T18,T20:T24)*'3l HAP'!$E$8)</f>
        <v>0.97408483542477686</v>
      </c>
      <c r="U25" s="35">
        <f>IF(U20="-","-",SUM(U15:U18,U20:U24)*'3l HAP'!$E$8)</f>
        <v>0.99611925977515936</v>
      </c>
      <c r="V25" s="35">
        <f>IF(V20="-","-",SUM(V15:V18,V20:V24)*'3l HAP'!$E$8)</f>
        <v>0.99558596558315304</v>
      </c>
      <c r="W25" s="35">
        <f>IF(W20="-","-",SUM(W15:W18,W20:W24)*'3l HAP'!$E$8)</f>
        <v>1.0471643798364947</v>
      </c>
      <c r="X25" s="27"/>
      <c r="Y25" s="35">
        <f>IF(Y20="-","-",SUM(Y15:Y18,Y20:Y24)*'3l HAP'!$E$8)</f>
        <v>1.0982403651755781</v>
      </c>
      <c r="Z25" s="35">
        <f>IF(Z20="-","-",SUM(Z15:Z18,Z20:Z24)*'3l HAP'!$E$8)</f>
        <v>1.0982403651755781</v>
      </c>
      <c r="AA25" s="35">
        <f>IF(AA20="-","-",SUM(AA15:AA18,AA20:AA24)*'3l HAP'!$E$8)</f>
        <v>1.1572683664245693</v>
      </c>
      <c r="AB25" s="35" t="str">
        <f>IF(AB20="-","-",SUM(AB15:AB18,AB20:AB24)*'3l HAP'!$E$8)</f>
        <v>-</v>
      </c>
      <c r="AC25" s="35" t="str">
        <f>IF(AC20="-","-",SUM(AC15:AC18,AC20:AC24)*'3l HAP'!$E$8)</f>
        <v>-</v>
      </c>
      <c r="AD25" s="25"/>
    </row>
    <row r="26" spans="1:30" s="26" customFormat="1" ht="11.25" customHeight="1">
      <c r="A26" s="207">
        <v>11</v>
      </c>
      <c r="B26" s="123" t="s">
        <v>249</v>
      </c>
      <c r="C26" s="123" t="str">
        <f>B26&amp;"_"&amp;D26</f>
        <v>Total_Eastern</v>
      </c>
      <c r="D26" s="116" t="s">
        <v>127</v>
      </c>
      <c r="E26" s="75"/>
      <c r="F26" s="27"/>
      <c r="G26" s="35">
        <f t="shared" ref="G26:N26" si="0">IF(G20="-","-",SUM(G15:G25))</f>
        <v>68.112579796299059</v>
      </c>
      <c r="H26" s="35">
        <f t="shared" si="0"/>
        <v>68.200181812112575</v>
      </c>
      <c r="I26" s="35">
        <f t="shared" si="0"/>
        <v>68.023032457132729</v>
      </c>
      <c r="J26" s="35">
        <f t="shared" si="0"/>
        <v>68.285838504573292</v>
      </c>
      <c r="K26" s="35">
        <f t="shared" si="0"/>
        <v>69.268358704429133</v>
      </c>
      <c r="L26" s="35">
        <f t="shared" si="0"/>
        <v>69.701552928403558</v>
      </c>
      <c r="M26" s="35">
        <f t="shared" si="0"/>
        <v>71.666102828005705</v>
      </c>
      <c r="N26" s="35">
        <f t="shared" si="0"/>
        <v>78.582999017261571</v>
      </c>
      <c r="O26" s="27"/>
      <c r="P26" s="35">
        <f>IF(P20="-","-",SUM(P15:P25))</f>
        <v>78.582999017261571</v>
      </c>
      <c r="Q26" s="35">
        <f t="shared" ref="Q26:W26" si="1">IF(Q20="-","-",SUM(Q15:Q25))</f>
        <v>82.663317163899521</v>
      </c>
      <c r="R26" s="35">
        <f t="shared" si="1"/>
        <v>82.997243232668708</v>
      </c>
      <c r="S26" s="35">
        <f t="shared" si="1"/>
        <v>85.173406609948401</v>
      </c>
      <c r="T26" s="35">
        <f t="shared" si="1"/>
        <v>85.171389761644093</v>
      </c>
      <c r="U26" s="35">
        <f t="shared" si="1"/>
        <v>83.522905017247965</v>
      </c>
      <c r="V26" s="35">
        <f t="shared" si="1"/>
        <v>83.485947012175131</v>
      </c>
      <c r="W26" s="35">
        <f t="shared" si="1"/>
        <v>131.80940052057107</v>
      </c>
      <c r="X26" s="27"/>
      <c r="Y26" s="35">
        <f t="shared" ref="Y26:AC26" si="2">IF(Y20="-","-",SUM(Y15:Y25))</f>
        <v>135.34903502917243</v>
      </c>
      <c r="Z26" s="35">
        <f t="shared" si="2"/>
        <v>135.34903502917243</v>
      </c>
      <c r="AA26" s="35">
        <f t="shared" si="2"/>
        <v>151.76361494005815</v>
      </c>
      <c r="AB26" s="35" t="str">
        <f t="shared" si="2"/>
        <v>-</v>
      </c>
      <c r="AC26" s="35" t="str">
        <f t="shared" si="2"/>
        <v>-</v>
      </c>
      <c r="AD26" s="25"/>
    </row>
    <row r="27" spans="1:30" s="26" customFormat="1" ht="11.25" customHeight="1">
      <c r="A27" s="207">
        <v>1</v>
      </c>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v>2</v>
      </c>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AA'!J42="-","-",'3c AA'!J42)</f>
        <v>-</v>
      </c>
      <c r="H29" s="117" t="str">
        <f>IF('3c AA'!K42="-","-",'3c AA'!K42)</f>
        <v>-</v>
      </c>
      <c r="I29" s="117" t="str">
        <f>IF('3c AA'!L42="-","-",'3c AA'!L42)</f>
        <v>-</v>
      </c>
      <c r="J29" s="117" t="str">
        <f>IF('3c AA'!M42="-","-",'3c AA'!M42)</f>
        <v>-</v>
      </c>
      <c r="K29" s="117" t="str">
        <f>IF('3c AA'!N42="-","-",'3c AA'!N42)</f>
        <v>-</v>
      </c>
      <c r="L29" s="117" t="str">
        <f>IF('3c AA'!O42="-","-",'3c AA'!O42)</f>
        <v>-</v>
      </c>
      <c r="M29" s="117" t="str">
        <f>IF('3c AA'!P42="-","-",'3c AA'!P42)</f>
        <v>-</v>
      </c>
      <c r="N29" s="117" t="str">
        <f>IF('3c AA'!Q42="-","-",'3c AA'!Q42)</f>
        <v>-</v>
      </c>
      <c r="O29" s="27"/>
      <c r="P29" s="117" t="str">
        <f>IF('3c AA'!S42="-","-",'3c AA'!S42)</f>
        <v>-</v>
      </c>
      <c r="Q29" s="117" t="str">
        <f>IF('3c AA'!T42="-","-",'3c AA'!T42)</f>
        <v>-</v>
      </c>
      <c r="R29" s="117" t="str">
        <f>IF('3c AA'!U42="-","-",'3c AA'!U42)</f>
        <v>-</v>
      </c>
      <c r="S29" s="117" t="str">
        <f>IF('3c AA'!V42="-","-",'3c AA'!V42)</f>
        <v>-</v>
      </c>
      <c r="T29" s="117">
        <f>IF('3c AA'!W42="-","-",'3c AA'!W42)</f>
        <v>0</v>
      </c>
      <c r="U29" s="117">
        <f>IF('3c AA'!X42="-","-",'3c AA'!X42)</f>
        <v>1.4870742269298105</v>
      </c>
      <c r="V29" s="117">
        <f>IF('3c AA'!Y42="-","-",'3c AA'!Y42)</f>
        <v>0.70457099735818829</v>
      </c>
      <c r="W29" s="117" t="str">
        <f>IF('3c AA'!Z42="-","-",'3c AA'!Z42)</f>
        <v>-</v>
      </c>
      <c r="X29" s="27"/>
      <c r="Y29" s="117">
        <f>IF('3c AA'!AB42="-","-",'3c AA'!AB42)</f>
        <v>0</v>
      </c>
      <c r="Z29" s="117">
        <f>IF('3c AA'!AC42="-","-",'3c AA'!AC42)</f>
        <v>0</v>
      </c>
      <c r="AA29" s="117">
        <f>IF('3c AA'!AD42="-","-",'3c AA'!AD42)</f>
        <v>0.4107912515748855</v>
      </c>
      <c r="AB29" s="117" t="str">
        <f>IF('3c AA'!AE42="-","-",'3c AA'!AE42)</f>
        <v>-</v>
      </c>
      <c r="AC29" s="117" t="str">
        <f>IF('3c AA'!AF42="-","-",'3c AA'!AF42)</f>
        <v>-</v>
      </c>
      <c r="AD29" s="25"/>
    </row>
    <row r="30" spans="1:30" s="26" customFormat="1" ht="12.6" customHeight="1">
      <c r="A30" s="207">
        <v>3</v>
      </c>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f>'3d PC'!AA56</f>
        <v>10.298637820906499</v>
      </c>
      <c r="AB30" s="117" t="str">
        <f>'3d PC'!AB56</f>
        <v>-</v>
      </c>
      <c r="AC30" s="117" t="str">
        <f>'3d PC'!AC56</f>
        <v>-</v>
      </c>
      <c r="AD30" s="25"/>
    </row>
    <row r="31" spans="1:30" s="26" customFormat="1" ht="11.25" customHeight="1">
      <c r="A31" s="207">
        <v>4</v>
      </c>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f>'3e NC-Elec'!AB16</f>
        <v>94.120360000000005</v>
      </c>
      <c r="AB31" s="117" t="str">
        <f>'3e NC-Elec'!AC16</f>
        <v>-</v>
      </c>
      <c r="AC31" s="117" t="str">
        <f>'3e NC-Elec'!AD16</f>
        <v>-</v>
      </c>
      <c r="AD31" s="25"/>
    </row>
    <row r="32" spans="1:30" s="26" customFormat="1" ht="11.25" customHeight="1">
      <c r="A32" s="207">
        <v>5</v>
      </c>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f>IF('3g CPIH'!W$17="-","-",'3h OC '!$E$7*('3g CPIH'!W$17/'3g CPIH'!$G$17))</f>
        <v>48.630131506849317</v>
      </c>
      <c r="AB32" s="117" t="str">
        <f>IF('3g CPIH'!X$17="-","-",'3h OC '!$E$7*('3g CPIH'!X$17/'3g CPIH'!$G$17))</f>
        <v>-</v>
      </c>
      <c r="AC32" s="117" t="str">
        <f>IF('3g CPIH'!Y$17="-","-",'3h OC '!$E$7*('3g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f>IF('3i SMNCC'!W$50="-","-",'3i SMNCC'!W$62)</f>
        <v>11.951673643525851</v>
      </c>
      <c r="AB33" s="117" t="str">
        <f>IF('3i SMNCC'!X$50="-","-",'3i SMNCC'!X$62)</f>
        <v>-</v>
      </c>
      <c r="AC33" s="117" t="str">
        <f>IF('3i SMNCC'!Y$50="-","-",'3i SMNCC'!Y$62)</f>
        <v>-</v>
      </c>
      <c r="AD33" s="25"/>
    </row>
    <row r="34" spans="1:30" s="26" customFormat="1" ht="11.4">
      <c r="A34" s="207">
        <v>7</v>
      </c>
      <c r="B34" s="120" t="s">
        <v>244</v>
      </c>
      <c r="C34" s="120" t="s">
        <v>183</v>
      </c>
      <c r="D34" s="118" t="s">
        <v>128</v>
      </c>
      <c r="E34" s="119"/>
      <c r="F34" s="27"/>
      <c r="G34" s="117">
        <f>IF('3g CPIH'!C$17="-","-",'3j PAAC PAP'!$G$9*('3g CPIH'!C$17/'3g CPIH'!$G$17))</f>
        <v>3.3460635029354204</v>
      </c>
      <c r="H34" s="117">
        <f>IF('3g CPIH'!D$17="-","-",'3j PAAC PAP'!$G$9*('3g CPIH'!D$17/'3g CPIH'!$G$17))</f>
        <v>3.3527623287671227</v>
      </c>
      <c r="I34" s="117">
        <f>IF('3g CPIH'!E$17="-","-",'3j PAAC PAP'!$G$9*('3g CPIH'!E$17/'3g CPIH'!$G$17))</f>
        <v>3.3628105675146771</v>
      </c>
      <c r="J34" s="117">
        <f>IF('3g CPIH'!F$17="-","-",'3j PAAC PAP'!$G$9*('3g CPIH'!F$17/'3g CPIH'!$G$17))</f>
        <v>3.3829070450097847</v>
      </c>
      <c r="K34" s="117">
        <f>IF('3g CPIH'!G$17="-","-",'3j PAAC PAP'!$G$9*('3g CPIH'!G$17/'3g CPIH'!$G$17))</f>
        <v>3.4230999999999998</v>
      </c>
      <c r="L34" s="117">
        <f>IF('3g CPIH'!H$17="-","-",'3j PAAC PAP'!$G$9*('3g CPIH'!H$17/'3g CPIH'!$G$17))</f>
        <v>3.4666423679060667</v>
      </c>
      <c r="M34" s="117">
        <f>IF('3g CPIH'!I$17="-","-",'3j PAAC PAP'!$G$9*('3g CPIH'!I$17/'3g CPIH'!$G$17))</f>
        <v>3.516883561643835</v>
      </c>
      <c r="N34" s="117">
        <f>IF('3g CPIH'!J$17="-","-",'3j PAAC PAP'!$G$9*('3g CPIH'!J$17/'3g CPIH'!$G$17))</f>
        <v>3.547028277886497</v>
      </c>
      <c r="O34" s="27"/>
      <c r="P34" s="117">
        <f>IF('3g CPIH'!L$17="-","-",'3j PAAC PAP'!$G$9*('3g CPIH'!L$17/'3g CPIH'!$G$17))</f>
        <v>3.547028277886497</v>
      </c>
      <c r="Q34" s="117">
        <f>IF('3g CPIH'!M$17="-","-",'3j PAAC PAP'!$G$9*('3g CPIH'!M$17/'3g CPIH'!$G$17))</f>
        <v>3.5872212328767121</v>
      </c>
      <c r="R34" s="117">
        <f>IF('3g CPIH'!N$17="-","-",'3j PAAC PAP'!$G$9*('3g CPIH'!N$17/'3g CPIH'!$G$17))</f>
        <v>3.6140165362035224</v>
      </c>
      <c r="S34" s="117">
        <f>IF('3g CPIH'!O$17="-","-",'3j PAAC PAP'!$G$9*('3g CPIH'!O$17/'3g CPIH'!$G$17))</f>
        <v>3.6341130136986299</v>
      </c>
      <c r="T34" s="117">
        <f>IF('3g CPIH'!P$17="-","-",'3j PAAC PAP'!$G$9*('3g CPIH'!P$17/'3g CPIH'!$G$17))</f>
        <v>3.6441612524461835</v>
      </c>
      <c r="U34" s="117">
        <f>IF('3g CPIH'!Q$17="-","-",'3j PAAC PAP'!$G$9*('3g CPIH'!Q$17/'3g CPIH'!$G$17))</f>
        <v>3.6642577299412915</v>
      </c>
      <c r="V34" s="117">
        <f>IF('3g CPIH'!R$17="-","-",'3j PAAC PAP'!$G$9*('3g CPIH'!R$17/'3g CPIH'!$G$17))</f>
        <v>3.7312459882583173</v>
      </c>
      <c r="W34" s="117">
        <f>IF('3g CPIH'!S$17="-","-",'3j PAAC PAP'!$G$9*('3g CPIH'!S$17/'3g CPIH'!$G$17))</f>
        <v>3.8417766144814092</v>
      </c>
      <c r="X34" s="27"/>
      <c r="Y34" s="117">
        <f>IF('3g CPIH'!U$17="-","-",'3j PAAC PAP'!$G$9*('3g CPIH'!U$17/'3g CPIH'!$G$17))</f>
        <v>4.0360425636007822</v>
      </c>
      <c r="Z34" s="117">
        <f>IF('3g CPIH'!V$17="-","-",'3j PAAC PAP'!$G$9*('3g CPIH'!V$17/'3g CPIH'!$G$17))</f>
        <v>4.0360425636007822</v>
      </c>
      <c r="AA34" s="117">
        <f>IF('3g CPIH'!W$17="-","-",'3j PAAC PAP'!$G$9*('3g CPIH'!W$17/'3g CPIH'!$G$17))</f>
        <v>4.1968143835616436</v>
      </c>
      <c r="AB34" s="117" t="str">
        <f>IF('3g CPIH'!X$17="-","-",'3j PAAC PAP'!$G$9*('3g CPIH'!X$17/'3g CPIH'!$G$17))</f>
        <v>-</v>
      </c>
      <c r="AC34" s="117" t="str">
        <f>IF('3g CPIH'!Y$17="-","-",'3j PAAC PAP'!$G$9*('3g CPIH'!Y$17/'3g CPIH'!$G$17))</f>
        <v>-</v>
      </c>
      <c r="AD34" s="25"/>
    </row>
    <row r="35" spans="1:30" s="26" customFormat="1" ht="11.4">
      <c r="A35" s="207">
        <v>8</v>
      </c>
      <c r="B35" s="120" t="s">
        <v>244</v>
      </c>
      <c r="C35" s="120" t="s">
        <v>184</v>
      </c>
      <c r="D35" s="118" t="s">
        <v>128</v>
      </c>
      <c r="E35" s="119"/>
      <c r="F35" s="27"/>
      <c r="G35" s="117">
        <f>IF(G30="-","-",SUM(G27:G33)*'3j PAAC PAP'!$G$27)</f>
        <v>0.2662681446309243</v>
      </c>
      <c r="H35" s="117">
        <f>IF(H30="-","-",SUM(H27:H33)*'3j PAAC PAP'!$G$27)</f>
        <v>0.26664492141996543</v>
      </c>
      <c r="I35" s="117">
        <f>IF(I30="-","-",SUM(I27:I33)*'3j PAAC PAP'!$G$27)</f>
        <v>0.30064675439796462</v>
      </c>
      <c r="J35" s="117">
        <f>IF(J30="-","-",SUM(J27:J33)*'3j PAAC PAP'!$G$27)</f>
        <v>0.30177708476508791</v>
      </c>
      <c r="K35" s="117">
        <f>IF(K30="-","-",SUM(K27:K33)*'3j PAAC PAP'!$G$27)</f>
        <v>0.28032967821222071</v>
      </c>
      <c r="L35" s="117">
        <f>IF(L30="-","-",SUM(L27:L33)*'3j PAAC PAP'!$G$27)</f>
        <v>0.28214253167796516</v>
      </c>
      <c r="M35" s="117">
        <f>IF(M30="-","-",SUM(M27:M33)*'3j PAAC PAP'!$G$27)</f>
        <v>0.29898286166780813</v>
      </c>
      <c r="N35" s="117">
        <f>IF(N30="-","-",SUM(N27:N33)*'3j PAAC PAP'!$G$27)</f>
        <v>0.33114186779744159</v>
      </c>
      <c r="O35" s="27"/>
      <c r="P35" s="117">
        <f>IF(P30="-","-",SUM(P27:P33)*'3j PAAC PAP'!$G$27)</f>
        <v>0.33114186779744159</v>
      </c>
      <c r="Q35" s="117">
        <f>IF(Q30="-","-",SUM(Q27:Q33)*'3j PAAC PAP'!$G$27)</f>
        <v>0.33877527490563175</v>
      </c>
      <c r="R35" s="117">
        <f>IF(R30="-","-",SUM(R27:R33)*'3j PAAC PAP'!$G$27)</f>
        <v>0.34020540467436938</v>
      </c>
      <c r="S35" s="117">
        <f>IF(S30="-","-",SUM(S27:S33)*'3j PAAC PAP'!$G$27)</f>
        <v>0.35504799470426984</v>
      </c>
      <c r="T35" s="117">
        <f>IF(T30="-","-",SUM(T27:T33)*'3j PAAC PAP'!$G$27)</f>
        <v>0.35499003668580209</v>
      </c>
      <c r="U35" s="117">
        <f>IF(U30="-","-",SUM(U27:U33)*'3j PAAC PAP'!$G$27)</f>
        <v>0.36930029619606036</v>
      </c>
      <c r="V35" s="117">
        <f>IF(V30="-","-",SUM(V27:V33)*'3j PAAC PAP'!$G$27)</f>
        <v>0.3688040974988237</v>
      </c>
      <c r="W35" s="117">
        <f>IF(W30="-","-",SUM(W27:W33)*'3j PAAC PAP'!$G$27)</f>
        <v>0.71359809979402566</v>
      </c>
      <c r="X35" s="27"/>
      <c r="Y35" s="117">
        <f>IF(Y30="-","-",SUM(Y27:Y33)*'3j PAAC PAP'!$G$27)</f>
        <v>0.72919117124881339</v>
      </c>
      <c r="Z35" s="117">
        <f>IF(Z30="-","-",SUM(Z27:Z33)*'3j PAAC PAP'!$G$27)</f>
        <v>0.72919117124881339</v>
      </c>
      <c r="AA35" s="117">
        <f>IF(AA30="-","-",SUM(AA27:AA33)*'3j PAAC PAP'!$G$27)</f>
        <v>0.80290787835774569</v>
      </c>
      <c r="AB35" s="117" t="str">
        <f>IF(AB30="-","-",SUM(AB27:AB33)*'3j PAAC PAP'!$G$27)</f>
        <v>-</v>
      </c>
      <c r="AC35" s="117" t="str">
        <f>IF(AC30="-","-",SUM(AC27:AC33)*'3j PAAC PAP'!$G$27)</f>
        <v>-</v>
      </c>
      <c r="AD35" s="25"/>
    </row>
    <row r="36" spans="1:30" s="26" customFormat="1" ht="11.4">
      <c r="A36" s="207">
        <v>9</v>
      </c>
      <c r="B36" s="120" t="s">
        <v>185</v>
      </c>
      <c r="C36" s="120" t="s">
        <v>246</v>
      </c>
      <c r="D36" s="118" t="s">
        <v>128</v>
      </c>
      <c r="E36" s="119"/>
      <c r="F36" s="27"/>
      <c r="G36" s="117">
        <f>IF(G30="-","-",SUM(G27:G35)*'3k EBIT'!$E$7)</f>
        <v>1.1324031583471277</v>
      </c>
      <c r="H36" s="117">
        <f>IF(H30="-","-",SUM(H27:H35)*'3k EBIT'!$E$7)</f>
        <v>1.1340435799227957</v>
      </c>
      <c r="I36" s="117">
        <f>IF(I30="-","-",SUM(I27:I35)*'3k EBIT'!$E$7)</f>
        <v>1.2705678379455749</v>
      </c>
      <c r="J36" s="117">
        <f>IF(J30="-","-",SUM(J27:J35)*'3k EBIT'!$E$7)</f>
        <v>1.2754891026725794</v>
      </c>
      <c r="K36" s="117">
        <f>IF(K30="-","-",SUM(K27:K35)*'3k EBIT'!$E$7)</f>
        <v>1.1902746283179337</v>
      </c>
      <c r="L36" s="117">
        <f>IF(L30="-","-",SUM(L27:L35)*'3k EBIT'!$E$7)</f>
        <v>1.1983865552509303</v>
      </c>
      <c r="M36" s="117">
        <f>IF(M30="-","-",SUM(M27:M35)*'3k EBIT'!$E$7)</f>
        <v>1.2668805803226513</v>
      </c>
      <c r="N36" s="117">
        <f>IF(N30="-","-",SUM(N27:N35)*'3k EBIT'!$E$7)</f>
        <v>1.3964052909145379</v>
      </c>
      <c r="O36" s="27"/>
      <c r="P36" s="117">
        <f>IF(P30="-","-",SUM(P27:P35)*'3k EBIT'!$E$7)</f>
        <v>1.3964052909145379</v>
      </c>
      <c r="Q36" s="117">
        <f>IF(Q30="-","-",SUM(Q27:Q35)*'3k EBIT'!$E$7)</f>
        <v>1.4277897354620848</v>
      </c>
      <c r="R36" s="117">
        <f>IF(R30="-","-",SUM(R27:R35)*'3k EBIT'!$E$7)</f>
        <v>1.4340427825272695</v>
      </c>
      <c r="S36" s="117">
        <f>IF(S30="-","-",SUM(S27:S35)*'3k EBIT'!$E$7)</f>
        <v>1.4939430678216037</v>
      </c>
      <c r="T36" s="117">
        <f>IF(T30="-","-",SUM(T27:T35)*'3k EBIT'!$E$7)</f>
        <v>1.4939053006373388</v>
      </c>
      <c r="U36" s="117">
        <f>IF(U30="-","-",SUM(U27:U35)*'3k EBIT'!$E$7)</f>
        <v>1.5516712177598486</v>
      </c>
      <c r="V36" s="117">
        <f>IF(V30="-","-",SUM(V27:V35)*'3k EBIT'!$E$7)</f>
        <v>1.5509791479672521</v>
      </c>
      <c r="W36" s="117">
        <f>IF(W30="-","-",SUM(W27:W35)*'3k EBIT'!$E$7)</f>
        <v>2.9355643023302576</v>
      </c>
      <c r="X36" s="27"/>
      <c r="Y36" s="117">
        <f>IF(Y30="-","-",SUM(Y27:Y35)*'3k EBIT'!$E$7)</f>
        <v>3.0018469416504479</v>
      </c>
      <c r="Z36" s="117">
        <f>IF(Z30="-","-",SUM(Z27:Z35)*'3k EBIT'!$E$7)</f>
        <v>3.0018469416504479</v>
      </c>
      <c r="AA36" s="117">
        <f>IF(AA30="-","-",SUM(AA27:AA35)*'3k EBIT'!$E$7)</f>
        <v>3.3005263776771407</v>
      </c>
      <c r="AB36" s="117" t="str">
        <f>IF(AB30="-","-",SUM(AB27:AB35)*'3k EBIT'!$E$7)</f>
        <v>-</v>
      </c>
      <c r="AC36" s="117" t="str">
        <f>IF(AC30="-","-",SUM(AC27:AC35)*'3k EBIT'!$E$7)</f>
        <v>-</v>
      </c>
      <c r="AD36" s="25"/>
    </row>
    <row r="37" spans="1:30" s="26" customFormat="1" ht="11.25" customHeight="1">
      <c r="A37" s="207">
        <v>10</v>
      </c>
      <c r="B37" s="120" t="s">
        <v>247</v>
      </c>
      <c r="C37" s="156" t="s">
        <v>248</v>
      </c>
      <c r="D37" s="118" t="s">
        <v>128</v>
      </c>
      <c r="E37" s="118"/>
      <c r="F37" s="27"/>
      <c r="G37" s="117">
        <f>IF(G32="-","-",SUM(G27:G30,G32:G36)*'3l HAP'!$E$8)</f>
        <v>0.73312818682373837</v>
      </c>
      <c r="H37" s="117">
        <f>IF(H32="-","-",SUM(H27:H30,H32:H36)*'3l HAP'!$E$8)</f>
        <v>0.73439226063262808</v>
      </c>
      <c r="I37" s="117">
        <f>IF(I32="-","-",SUM(I27:I30,I32:I36)*'3l HAP'!$E$8)</f>
        <v>0.73966279071583452</v>
      </c>
      <c r="J37" s="117">
        <f>IF(J32="-","-",SUM(J27:J30,J32:J36)*'3l HAP'!$E$8)</f>
        <v>0.74345501214250376</v>
      </c>
      <c r="K37" s="117">
        <f>IF(K32="-","-",SUM(K27:K30,K32:K36)*'3l HAP'!$E$8)</f>
        <v>0.7504684833166223</v>
      </c>
      <c r="L37" s="117">
        <f>IF(L32="-","-",SUM(L27:L30,L32:L36)*'3l HAP'!$E$8)</f>
        <v>0.756719360851839</v>
      </c>
      <c r="M37" s="117">
        <f>IF(M32="-","-",SUM(M27:M30,M32:M36)*'3l HAP'!$E$8)</f>
        <v>0.7993458592917011</v>
      </c>
      <c r="N37" s="117">
        <f>IF(N32="-","-",SUM(N27:N30,N32:N36)*'3l HAP'!$E$8)</f>
        <v>0.8991548332114373</v>
      </c>
      <c r="O37" s="27"/>
      <c r="P37" s="117">
        <f>IF(P32="-","-",SUM(P27:P30,P32:P36)*'3l HAP'!$E$8)</f>
        <v>0.8991548332114373</v>
      </c>
      <c r="Q37" s="117">
        <f>IF(Q32="-","-",SUM(Q27:Q30,Q32:Q36)*'3l HAP'!$E$8)</f>
        <v>0.93402694546528875</v>
      </c>
      <c r="R37" s="117">
        <f>IF(R32="-","-",SUM(R27:R30,R32:R36)*'3l HAP'!$E$8)</f>
        <v>0.93884540990034471</v>
      </c>
      <c r="S37" s="117">
        <f>IF(S32="-","-",SUM(S27:S30,S32:S36)*'3l HAP'!$E$8)</f>
        <v>0.97217777362388702</v>
      </c>
      <c r="T37" s="117">
        <f>IF(T32="-","-",SUM(T27:T30,T32:T36)*'3l HAP'!$E$8)</f>
        <v>0.97214867103881197</v>
      </c>
      <c r="U37" s="117">
        <f>IF(U32="-","-",SUM(U27:U30,U32:U36)*'3l HAP'!$E$8)</f>
        <v>0.99582038876256063</v>
      </c>
      <c r="V37" s="117">
        <f>IF(V32="-","-",SUM(V27:V30,V32:V36)*'3l HAP'!$E$8)</f>
        <v>0.99528709457055453</v>
      </c>
      <c r="W37" s="117">
        <f>IF(W32="-","-",SUM(W27:W30,W32:W36)*'3l HAP'!$E$8)</f>
        <v>1.055415818662587</v>
      </c>
      <c r="X37" s="27"/>
      <c r="Y37" s="117">
        <f>IF(Y32="-","-",SUM(Y27:Y30,Y32:Y36)*'3l HAP'!$E$8)</f>
        <v>1.1064918040016702</v>
      </c>
      <c r="Z37" s="117">
        <f>IF(Z32="-","-",SUM(Z27:Z30,Z32:Z36)*'3l HAP'!$E$8)</f>
        <v>1.1064918040016702</v>
      </c>
      <c r="AA37" s="117">
        <f>IF(AA32="-","-",SUM(AA27:AA30,AA32:AA36)*'3l HAP'!$E$8)</f>
        <v>1.1652989005891756</v>
      </c>
      <c r="AB37" s="117" t="str">
        <f>IF(AB32="-","-",SUM(AB27:AB30,AB32:AB36)*'3l HAP'!$E$8)</f>
        <v>-</v>
      </c>
      <c r="AC37" s="117" t="str">
        <f>IF(AC32="-","-",SUM(AC27:AC30,AC32:AC36)*'3l HAP'!$E$8)</f>
        <v>-</v>
      </c>
      <c r="AD37" s="25"/>
    </row>
    <row r="38" spans="1:30" s="26" customFormat="1" ht="11.25" customHeight="1">
      <c r="A38" s="207">
        <v>11</v>
      </c>
      <c r="B38" s="120" t="s">
        <v>249</v>
      </c>
      <c r="C38" s="120" t="str">
        <f>B38&amp;"_"&amp;D38</f>
        <v>Total_East Midlands</v>
      </c>
      <c r="D38" s="118" t="s">
        <v>128</v>
      </c>
      <c r="E38" s="119"/>
      <c r="F38" s="27"/>
      <c r="G38" s="117">
        <f t="shared" ref="G38:N38" si="3">IF(G32="-","-",SUM(G27:G37))</f>
        <v>60.333269797624801</v>
      </c>
      <c r="H38" s="117">
        <f t="shared" si="3"/>
        <v>60.42087181343831</v>
      </c>
      <c r="I38" s="117">
        <f t="shared" si="3"/>
        <v>67.61162663989515</v>
      </c>
      <c r="J38" s="117">
        <f t="shared" si="3"/>
        <v>67.874432687335712</v>
      </c>
      <c r="K38" s="117">
        <f t="shared" si="3"/>
        <v>63.396475676583634</v>
      </c>
      <c r="L38" s="117">
        <f t="shared" si="3"/>
        <v>63.829669900558073</v>
      </c>
      <c r="M38" s="117">
        <f t="shared" si="3"/>
        <v>67.477243597950334</v>
      </c>
      <c r="N38" s="117">
        <f t="shared" si="3"/>
        <v>74.394139787206214</v>
      </c>
      <c r="O38" s="27"/>
      <c r="P38" s="117">
        <f t="shared" ref="P38:W38" si="4">IF(P32="-","-",SUM(P27:P37))</f>
        <v>74.394139787206214</v>
      </c>
      <c r="Q38" s="117">
        <f t="shared" si="4"/>
        <v>76.080824088098211</v>
      </c>
      <c r="R38" s="117">
        <f t="shared" si="4"/>
        <v>76.414750156867385</v>
      </c>
      <c r="S38" s="117">
        <f t="shared" si="4"/>
        <v>79.600727812821148</v>
      </c>
      <c r="T38" s="117">
        <f t="shared" si="4"/>
        <v>79.598710964516854</v>
      </c>
      <c r="U38" s="117">
        <f t="shared" si="4"/>
        <v>82.662692853933024</v>
      </c>
      <c r="V38" s="117">
        <f t="shared" si="4"/>
        <v>82.625734848860205</v>
      </c>
      <c r="W38" s="117">
        <f t="shared" si="4"/>
        <v>155.55873633383143</v>
      </c>
      <c r="X38" s="27"/>
      <c r="Y38" s="117">
        <f t="shared" ref="Y38:AC38" si="5">IF(Y32="-","-",SUM(Y27:Y37))</f>
        <v>159.09837084243279</v>
      </c>
      <c r="Z38" s="117">
        <f t="shared" si="5"/>
        <v>159.09837084243279</v>
      </c>
      <c r="AA38" s="117">
        <f t="shared" si="5"/>
        <v>174.87714176304226</v>
      </c>
      <c r="AB38" s="117" t="str">
        <f t="shared" si="5"/>
        <v>-</v>
      </c>
      <c r="AC38" s="117" t="str">
        <f t="shared" si="5"/>
        <v>-</v>
      </c>
      <c r="AD38" s="25"/>
    </row>
    <row r="39" spans="1:30" s="26" customFormat="1" ht="11.25" customHeight="1">
      <c r="A39" s="207">
        <v>1</v>
      </c>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v>2</v>
      </c>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AA'!J43="-","-",'3c AA'!J43)</f>
        <v>-</v>
      </c>
      <c r="H41" s="35" t="str">
        <f>IF('3c AA'!K43="-","-",'3c AA'!K43)</f>
        <v>-</v>
      </c>
      <c r="I41" s="35" t="str">
        <f>IF('3c AA'!L43="-","-",'3c AA'!L43)</f>
        <v>-</v>
      </c>
      <c r="J41" s="35" t="str">
        <f>IF('3c AA'!M43="-","-",'3c AA'!M43)</f>
        <v>-</v>
      </c>
      <c r="K41" s="35" t="str">
        <f>IF('3c AA'!N43="-","-",'3c AA'!N43)</f>
        <v>-</v>
      </c>
      <c r="L41" s="35" t="str">
        <f>IF('3c AA'!O43="-","-",'3c AA'!O43)</f>
        <v>-</v>
      </c>
      <c r="M41" s="35" t="str">
        <f>IF('3c AA'!P43="-","-",'3c AA'!P43)</f>
        <v>-</v>
      </c>
      <c r="N41" s="35" t="str">
        <f>IF('3c AA'!Q43="-","-",'3c AA'!Q43)</f>
        <v>-</v>
      </c>
      <c r="O41" s="27"/>
      <c r="P41" s="35" t="str">
        <f>IF('3c AA'!S43="-","-",'3c AA'!S43)</f>
        <v>-</v>
      </c>
      <c r="Q41" s="35" t="str">
        <f>IF('3c AA'!T43="-","-",'3c AA'!T43)</f>
        <v>-</v>
      </c>
      <c r="R41" s="35" t="str">
        <f>IF('3c AA'!U43="-","-",'3c AA'!U43)</f>
        <v>-</v>
      </c>
      <c r="S41" s="35" t="str">
        <f>IF('3c AA'!V43="-","-",'3c AA'!V43)</f>
        <v>-</v>
      </c>
      <c r="T41" s="35">
        <f>IF('3c AA'!W43="-","-",'3c AA'!W43)</f>
        <v>0</v>
      </c>
      <c r="U41" s="35">
        <f>IF('3c AA'!X43="-","-",'3c AA'!X43)</f>
        <v>1.4870742269298105</v>
      </c>
      <c r="V41" s="35">
        <f>IF('3c AA'!Y43="-","-",'3c AA'!Y43)</f>
        <v>0.70457099735818829</v>
      </c>
      <c r="W41" s="35" t="str">
        <f>IF('3c AA'!Z43="-","-",'3c AA'!Z43)</f>
        <v>-</v>
      </c>
      <c r="X41" s="27"/>
      <c r="Y41" s="35">
        <f>IF('3c AA'!AB43="-","-",'3c AA'!AB43)</f>
        <v>0</v>
      </c>
      <c r="Z41" s="35">
        <f>IF('3c AA'!AC43="-","-",'3c AA'!AC43)</f>
        <v>0</v>
      </c>
      <c r="AA41" s="35">
        <f>IF('3c AA'!AD43="-","-",'3c AA'!AD43)</f>
        <v>0.4107912515748855</v>
      </c>
      <c r="AB41" s="35" t="str">
        <f>IF('3c AA'!AE43="-","-",'3c AA'!AE43)</f>
        <v>-</v>
      </c>
      <c r="AC41" s="35" t="str">
        <f>IF('3c AA'!AF43="-","-",'3c AA'!AF43)</f>
        <v>-</v>
      </c>
      <c r="AD41" s="25"/>
    </row>
    <row r="42" spans="1:30" s="26" customFormat="1" ht="11.25" customHeight="1">
      <c r="A42" s="207">
        <v>3</v>
      </c>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f>'3d PC'!AA56</f>
        <v>10.298637820906499</v>
      </c>
      <c r="AB42" s="35" t="str">
        <f>'3d PC'!AB56</f>
        <v>-</v>
      </c>
      <c r="AC42" s="35" t="str">
        <f>'3d PC'!AC56</f>
        <v>-</v>
      </c>
      <c r="AD42" s="25"/>
    </row>
    <row r="43" spans="1:30" s="26" customFormat="1" ht="11.25" customHeight="1">
      <c r="A43" s="207">
        <v>4</v>
      </c>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f>'3e NC-Elec'!AB17</f>
        <v>52.984859999999998</v>
      </c>
      <c r="AB43" s="35" t="str">
        <f>'3e NC-Elec'!AC17</f>
        <v>-</v>
      </c>
      <c r="AC43" s="35" t="str">
        <f>'3e NC-Elec'!AD17</f>
        <v>-</v>
      </c>
      <c r="AD43" s="25"/>
    </row>
    <row r="44" spans="1:30" s="26" customFormat="1" ht="12.6" customHeight="1">
      <c r="A44" s="207">
        <v>5</v>
      </c>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f>IF('3g CPIH'!W$17="-","-",'3h OC '!$E$7*('3g CPIH'!W$17/'3g CPIH'!$G$17))</f>
        <v>48.630131506849317</v>
      </c>
      <c r="AB44" s="35" t="str">
        <f>IF('3g CPIH'!X$17="-","-",'3h OC '!$E$7*('3g CPIH'!X$17/'3g CPIH'!$G$17))</f>
        <v>-</v>
      </c>
      <c r="AC44" s="35" t="str">
        <f>IF('3g CPIH'!Y$17="-","-",'3h OC '!$E$7*('3g CPIH'!Y$17/'3g CPIH'!$G$17))</f>
        <v>-</v>
      </c>
      <c r="AD44" s="25"/>
    </row>
    <row r="45" spans="1:30" s="26" customFormat="1" ht="11.4">
      <c r="A45" s="207">
        <v>6</v>
      </c>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f>IF('3i SMNCC'!W$50="-","-",'3i SMNCC'!W$62)</f>
        <v>11.951673643525851</v>
      </c>
      <c r="AB45" s="35" t="str">
        <f>IF('3i SMNCC'!X$50="-","-",'3i SMNCC'!X$62)</f>
        <v>-</v>
      </c>
      <c r="AC45" s="35" t="str">
        <f>IF('3i SMNCC'!Y$50="-","-",'3i SMNCC'!Y$62)</f>
        <v>-</v>
      </c>
      <c r="AD45" s="25"/>
    </row>
    <row r="46" spans="1:30" s="26" customFormat="1" ht="11.4">
      <c r="A46" s="207">
        <v>7</v>
      </c>
      <c r="B46" s="123" t="s">
        <v>244</v>
      </c>
      <c r="C46" s="123" t="s">
        <v>183</v>
      </c>
      <c r="D46" s="116" t="s">
        <v>125</v>
      </c>
      <c r="E46" s="75"/>
      <c r="F46" s="27"/>
      <c r="G46" s="35">
        <f>IF('3g CPIH'!C$17="-","-",'3j PAAC PAP'!$G$9*('3g CPIH'!C$17/'3g CPIH'!$G$17))</f>
        <v>3.3460635029354204</v>
      </c>
      <c r="H46" s="35">
        <f>IF('3g CPIH'!D$17="-","-",'3j PAAC PAP'!$G$9*('3g CPIH'!D$17/'3g CPIH'!$G$17))</f>
        <v>3.3527623287671227</v>
      </c>
      <c r="I46" s="35">
        <f>IF('3g CPIH'!E$17="-","-",'3j PAAC PAP'!$G$9*('3g CPIH'!E$17/'3g CPIH'!$G$17))</f>
        <v>3.3628105675146771</v>
      </c>
      <c r="J46" s="35">
        <f>IF('3g CPIH'!F$17="-","-",'3j PAAC PAP'!$G$9*('3g CPIH'!F$17/'3g CPIH'!$G$17))</f>
        <v>3.3829070450097847</v>
      </c>
      <c r="K46" s="35">
        <f>IF('3g CPIH'!G$17="-","-",'3j PAAC PAP'!$G$9*('3g CPIH'!G$17/'3g CPIH'!$G$17))</f>
        <v>3.4230999999999998</v>
      </c>
      <c r="L46" s="35">
        <f>IF('3g CPIH'!H$17="-","-",'3j PAAC PAP'!$G$9*('3g CPIH'!H$17/'3g CPIH'!$G$17))</f>
        <v>3.4666423679060667</v>
      </c>
      <c r="M46" s="35">
        <f>IF('3g CPIH'!I$17="-","-",'3j PAAC PAP'!$G$9*('3g CPIH'!I$17/'3g CPIH'!$G$17))</f>
        <v>3.516883561643835</v>
      </c>
      <c r="N46" s="35">
        <f>IF('3g CPIH'!J$17="-","-",'3j PAAC PAP'!$G$9*('3g CPIH'!J$17/'3g CPIH'!$G$17))</f>
        <v>3.547028277886497</v>
      </c>
      <c r="O46" s="27"/>
      <c r="P46" s="35">
        <f>IF('3g CPIH'!L$17="-","-",'3j PAAC PAP'!$G$9*('3g CPIH'!L$17/'3g CPIH'!$G$17))</f>
        <v>3.547028277886497</v>
      </c>
      <c r="Q46" s="35">
        <f>IF('3g CPIH'!M$17="-","-",'3j PAAC PAP'!$G$9*('3g CPIH'!M$17/'3g CPIH'!$G$17))</f>
        <v>3.5872212328767121</v>
      </c>
      <c r="R46" s="35">
        <f>IF('3g CPIH'!N$17="-","-",'3j PAAC PAP'!$G$9*('3g CPIH'!N$17/'3g CPIH'!$G$17))</f>
        <v>3.6140165362035224</v>
      </c>
      <c r="S46" s="35">
        <f>IF('3g CPIH'!O$17="-","-",'3j PAAC PAP'!$G$9*('3g CPIH'!O$17/'3g CPIH'!$G$17))</f>
        <v>3.6341130136986299</v>
      </c>
      <c r="T46" s="35">
        <f>IF('3g CPIH'!P$17="-","-",'3j PAAC PAP'!$G$9*('3g CPIH'!P$17/'3g CPIH'!$G$17))</f>
        <v>3.6441612524461835</v>
      </c>
      <c r="U46" s="35">
        <f>IF('3g CPIH'!Q$17="-","-",'3j PAAC PAP'!$G$9*('3g CPIH'!Q$17/'3g CPIH'!$G$17))</f>
        <v>3.6642577299412915</v>
      </c>
      <c r="V46" s="35">
        <f>IF('3g CPIH'!R$17="-","-",'3j PAAC PAP'!$G$9*('3g CPIH'!R$17/'3g CPIH'!$G$17))</f>
        <v>3.7312459882583173</v>
      </c>
      <c r="W46" s="35">
        <f>IF('3g CPIH'!S$17="-","-",'3j PAAC PAP'!$G$9*('3g CPIH'!S$17/'3g CPIH'!$G$17))</f>
        <v>3.8417766144814092</v>
      </c>
      <c r="X46" s="27"/>
      <c r="Y46" s="35">
        <f>IF('3g CPIH'!U$17="-","-",'3j PAAC PAP'!$G$9*('3g CPIH'!U$17/'3g CPIH'!$G$17))</f>
        <v>4.0360425636007822</v>
      </c>
      <c r="Z46" s="35">
        <f>IF('3g CPIH'!V$17="-","-",'3j PAAC PAP'!$G$9*('3g CPIH'!V$17/'3g CPIH'!$G$17))</f>
        <v>4.0360425636007822</v>
      </c>
      <c r="AA46" s="35">
        <f>IF('3g CPIH'!W$17="-","-",'3j PAAC PAP'!$G$9*('3g CPIH'!W$17/'3g CPIH'!$G$17))</f>
        <v>4.1968143835616436</v>
      </c>
      <c r="AB46" s="35" t="str">
        <f>IF('3g CPIH'!X$17="-","-",'3j PAAC PAP'!$G$9*('3g CPIH'!X$17/'3g CPIH'!$G$17))</f>
        <v>-</v>
      </c>
      <c r="AC46" s="35" t="str">
        <f>IF('3g CPIH'!Y$17="-","-",'3j PAAC PAP'!$G$9*('3g CPIH'!Y$17/'3g CPIH'!$G$17))</f>
        <v>-</v>
      </c>
      <c r="AD46" s="25"/>
    </row>
    <row r="47" spans="1:30" s="26" customFormat="1" ht="11.4">
      <c r="A47" s="207">
        <v>8</v>
      </c>
      <c r="B47" s="123" t="s">
        <v>244</v>
      </c>
      <c r="C47" s="123" t="s">
        <v>184</v>
      </c>
      <c r="D47" s="116" t="s">
        <v>125</v>
      </c>
      <c r="E47" s="75"/>
      <c r="F47" s="27"/>
      <c r="G47" s="35">
        <f>IF(G42="-","-",SUM(G39:G45)*'3j PAAC PAP'!$G$27)</f>
        <v>0.2981589246309243</v>
      </c>
      <c r="H47" s="35">
        <f>IF(H42="-","-",SUM(H39:H45)*'3j PAAC PAP'!$G$27)</f>
        <v>0.29853570141996544</v>
      </c>
      <c r="I47" s="35">
        <f>IF(I42="-","-",SUM(I39:I45)*'3j PAAC PAP'!$G$27)</f>
        <v>0.33654159899796465</v>
      </c>
      <c r="J47" s="35">
        <f>IF(J42="-","-",SUM(J39:J45)*'3j PAAC PAP'!$G$27)</f>
        <v>0.33767192936508789</v>
      </c>
      <c r="K47" s="35">
        <f>IF(K42="-","-",SUM(K39:K45)*'3j PAAC PAP'!$G$27)</f>
        <v>0.29716092321222071</v>
      </c>
      <c r="L47" s="35">
        <f>IF(L42="-","-",SUM(L39:L45)*'3j PAAC PAP'!$G$27)</f>
        <v>0.29897377667796515</v>
      </c>
      <c r="M47" s="35">
        <f>IF(M42="-","-",SUM(M39:M45)*'3j PAAC PAP'!$G$27)</f>
        <v>0.31528259366780814</v>
      </c>
      <c r="N47" s="35">
        <f>IF(N42="-","-",SUM(N39:N45)*'3j PAAC PAP'!$G$27)</f>
        <v>0.3474415997974416</v>
      </c>
      <c r="O47" s="27"/>
      <c r="P47" s="35">
        <f>IF(P42="-","-",SUM(P39:P45)*'3j PAAC PAP'!$G$27)</f>
        <v>0.3474415997974416</v>
      </c>
      <c r="Q47" s="35">
        <f>IF(Q42="-","-",SUM(Q39:Q45)*'3j PAAC PAP'!$G$27)</f>
        <v>0.35596086190563175</v>
      </c>
      <c r="R47" s="35">
        <f>IF(R42="-","-",SUM(R39:R45)*'3j PAAC PAP'!$G$27)</f>
        <v>0.35739099167436944</v>
      </c>
      <c r="S47" s="35">
        <f>IF(S42="-","-",SUM(S39:S45)*'3j PAAC PAP'!$G$27)</f>
        <v>0.36851299070426985</v>
      </c>
      <c r="T47" s="35">
        <f>IF(T42="-","-",SUM(T39:T45)*'3j PAAC PAP'!$G$27)</f>
        <v>0.3684550326858021</v>
      </c>
      <c r="U47" s="35">
        <f>IF(U42="-","-",SUM(U39:U45)*'3j PAAC PAP'!$G$27)</f>
        <v>0.36168194319606034</v>
      </c>
      <c r="V47" s="35">
        <f>IF(V42="-","-",SUM(V39:V45)*'3j PAAC PAP'!$G$27)</f>
        <v>0.36118574449882368</v>
      </c>
      <c r="W47" s="35">
        <f>IF(W42="-","-",SUM(W39:W45)*'3j PAAC PAP'!$G$27)</f>
        <v>0.5059536877940255</v>
      </c>
      <c r="X47" s="27"/>
      <c r="Y47" s="35">
        <f>IF(Y42="-","-",SUM(Y39:Y45)*'3j PAAC PAP'!$G$27)</f>
        <v>0.52154675924881344</v>
      </c>
      <c r="Z47" s="35">
        <f>IF(Z42="-","-",SUM(Z39:Z45)*'3j PAAC PAP'!$G$27)</f>
        <v>0.52154675924881344</v>
      </c>
      <c r="AA47" s="35">
        <f>IF(AA42="-","-",SUM(AA39:AA45)*'3j PAAC PAP'!$G$27)</f>
        <v>0.60323616135774571</v>
      </c>
      <c r="AB47" s="35" t="str">
        <f>IF(AB42="-","-",SUM(AB39:AB45)*'3j PAAC PAP'!$G$27)</f>
        <v>-</v>
      </c>
      <c r="AC47" s="35" t="str">
        <f>IF(AC42="-","-",SUM(AC39:AC45)*'3j PAAC PAP'!$G$27)</f>
        <v>-</v>
      </c>
      <c r="AD47" s="25"/>
    </row>
    <row r="48" spans="1:30" s="26" customFormat="1" ht="11.25" customHeight="1">
      <c r="A48" s="207">
        <v>9</v>
      </c>
      <c r="B48" s="123" t="s">
        <v>185</v>
      </c>
      <c r="C48" s="123" t="s">
        <v>246</v>
      </c>
      <c r="D48" s="121" t="s">
        <v>125</v>
      </c>
      <c r="E48" s="75"/>
      <c r="F48" s="27"/>
      <c r="G48" s="35">
        <f>IF(G42="-","-",SUM(G39:G47)*'3k EBIT'!$E$7)</f>
        <v>1.2602685789741674</v>
      </c>
      <c r="H48" s="35">
        <f>IF(H42="-","-",SUM(H39:H47)*'3k EBIT'!$E$7)</f>
        <v>1.2619090005498359</v>
      </c>
      <c r="I48" s="35">
        <f>IF(I42="-","-",SUM(I39:I47)*'3k EBIT'!$E$7)</f>
        <v>1.4144874724957881</v>
      </c>
      <c r="J48" s="35">
        <f>IF(J42="-","-",SUM(J39:J47)*'3k EBIT'!$E$7)</f>
        <v>1.4194087372227924</v>
      </c>
      <c r="K48" s="35">
        <f>IF(K42="-","-",SUM(K39:K47)*'3k EBIT'!$E$7)</f>
        <v>1.2577591558710939</v>
      </c>
      <c r="L48" s="35">
        <f>IF(L42="-","-",SUM(L39:L47)*'3k EBIT'!$E$7)</f>
        <v>1.2658710828040904</v>
      </c>
      <c r="M48" s="35">
        <f>IF(M42="-","-",SUM(M39:M47)*'3k EBIT'!$E$7)</f>
        <v>1.3322340175320273</v>
      </c>
      <c r="N48" s="35">
        <f>IF(N42="-","-",SUM(N39:N47)*'3k EBIT'!$E$7)</f>
        <v>1.4617587281239137</v>
      </c>
      <c r="O48" s="27"/>
      <c r="P48" s="35">
        <f>IF(P42="-","-",SUM(P39:P47)*'3k EBIT'!$E$7)</f>
        <v>1.4617587281239137</v>
      </c>
      <c r="Q48" s="35">
        <f>IF(Q42="-","-",SUM(Q39:Q47)*'3k EBIT'!$E$7)</f>
        <v>1.4966949899111008</v>
      </c>
      <c r="R48" s="35">
        <f>IF(R42="-","-",SUM(R39:R47)*'3k EBIT'!$E$7)</f>
        <v>1.5029480369762858</v>
      </c>
      <c r="S48" s="35">
        <f>IF(S42="-","-",SUM(S39:S47)*'3k EBIT'!$E$7)</f>
        <v>1.5479306898641321</v>
      </c>
      <c r="T48" s="35">
        <f>IF(T42="-","-",SUM(T39:T47)*'3k EBIT'!$E$7)</f>
        <v>1.5478929226798668</v>
      </c>
      <c r="U48" s="35">
        <f>IF(U42="-","-",SUM(U39:U47)*'3k EBIT'!$E$7)</f>
        <v>1.5211255894989446</v>
      </c>
      <c r="V48" s="35">
        <f>IF(V42="-","-",SUM(V39:V47)*'3k EBIT'!$E$7)</f>
        <v>1.5204335197063481</v>
      </c>
      <c r="W48" s="35">
        <f>IF(W42="-","-",SUM(W39:W47)*'3k EBIT'!$E$7)</f>
        <v>2.1030183413586414</v>
      </c>
      <c r="X48" s="27"/>
      <c r="Y48" s="35">
        <f>IF(Y42="-","-",SUM(Y39:Y47)*'3k EBIT'!$E$7)</f>
        <v>2.1693009806788321</v>
      </c>
      <c r="Z48" s="35">
        <f>IF(Z42="-","-",SUM(Z39:Z47)*'3k EBIT'!$E$7)</f>
        <v>2.1693009806788321</v>
      </c>
      <c r="AA48" s="35">
        <f>IF(AA42="-","-",SUM(AA39:AA47)*'3k EBIT'!$E$7)</f>
        <v>2.4999467718622848</v>
      </c>
      <c r="AB48" s="35" t="str">
        <f>IF(AB42="-","-",SUM(AB39:AB47)*'3k EBIT'!$E$7)</f>
        <v>-</v>
      </c>
      <c r="AC48" s="35" t="str">
        <f>IF(AC42="-","-",SUM(AC39:AC47)*'3k EBIT'!$E$7)</f>
        <v>-</v>
      </c>
      <c r="AD48" s="25"/>
    </row>
    <row r="49" spans="1:30" s="26" customFormat="1" ht="11.25" customHeight="1">
      <c r="A49" s="207">
        <v>10</v>
      </c>
      <c r="B49" s="123" t="s">
        <v>247</v>
      </c>
      <c r="C49" s="158" t="s">
        <v>248</v>
      </c>
      <c r="D49" s="121" t="s">
        <v>125</v>
      </c>
      <c r="E49" s="116"/>
      <c r="F49" s="27"/>
      <c r="G49" s="35">
        <f>IF(G44="-","-",SUM(G39:G42,G44:G48)*'3l HAP'!$E$8)</f>
        <v>0.73546717735711875</v>
      </c>
      <c r="H49" s="35">
        <f>IF(H44="-","-",SUM(H39:H42,H44:H48)*'3l HAP'!$E$8)</f>
        <v>0.73673125116600846</v>
      </c>
      <c r="I49" s="35">
        <f>IF(I44="-","-",SUM(I39:I42,I44:I48)*'3l HAP'!$E$8)</f>
        <v>0.74229545450507273</v>
      </c>
      <c r="J49" s="35">
        <f>IF(J44="-","-",SUM(J39:J42,J44:J48)*'3l HAP'!$E$8)</f>
        <v>0.74608767593174208</v>
      </c>
      <c r="K49" s="35">
        <f>IF(K44="-","-",SUM(K39:K42,K44:K48)*'3l HAP'!$E$8)</f>
        <v>0.75170295054257308</v>
      </c>
      <c r="L49" s="35">
        <f>IF(L44="-","-",SUM(L39:L42,L44:L48)*'3l HAP'!$E$8)</f>
        <v>0.75795382807778988</v>
      </c>
      <c r="M49" s="35">
        <f>IF(M44="-","-",SUM(M39:M42,M44:M48)*'3l HAP'!$E$8)</f>
        <v>0.8005413433420957</v>
      </c>
      <c r="N49" s="35">
        <f>IF(N44="-","-",SUM(N39:N42,N44:N48)*'3l HAP'!$E$8)</f>
        <v>0.90035031726183168</v>
      </c>
      <c r="O49" s="27"/>
      <c r="P49" s="35">
        <f>IF(P44="-","-",SUM(P39:P42,P44:P48)*'3l HAP'!$E$8)</f>
        <v>0.90035031726183168</v>
      </c>
      <c r="Q49" s="35">
        <f>IF(Q44="-","-",SUM(Q39:Q42,Q44:Q48)*'3l HAP'!$E$8)</f>
        <v>0.93528740147494371</v>
      </c>
      <c r="R49" s="35">
        <f>IF(R44="-","-",SUM(R39:R42,R44:R48)*'3l HAP'!$E$8)</f>
        <v>0.94010586590999978</v>
      </c>
      <c r="S49" s="35">
        <f>IF(S44="-","-",SUM(S39:S42,S44:S48)*'3l HAP'!$E$8)</f>
        <v>0.97316534740464777</v>
      </c>
      <c r="T49" s="35">
        <f>IF(T44="-","-",SUM(T39:T42,T44:T48)*'3l HAP'!$E$8)</f>
        <v>0.9731362448195725</v>
      </c>
      <c r="U49" s="35">
        <f>IF(U44="-","-",SUM(U39:U42,U44:U48)*'3l HAP'!$E$8)</f>
        <v>0.99526162991291989</v>
      </c>
      <c r="V49" s="35">
        <f>IF(V44="-","-",SUM(V39:V42,V44:V48)*'3l HAP'!$E$8)</f>
        <v>0.99472833572091357</v>
      </c>
      <c r="W49" s="35">
        <f>IF(W44="-","-",SUM(W39:W42,W44:W48)*'3l HAP'!$E$8)</f>
        <v>1.0401863914119096</v>
      </c>
      <c r="X49" s="27"/>
      <c r="Y49" s="35">
        <f>IF(Y44="-","-",SUM(Y39:Y42,Y44:Y48)*'3l HAP'!$E$8)</f>
        <v>1.0912623767509926</v>
      </c>
      <c r="Z49" s="35">
        <f>IF(Z44="-","-",SUM(Z39:Z42,Z44:Z48)*'3l HAP'!$E$8)</f>
        <v>1.0912623767509926</v>
      </c>
      <c r="AA49" s="35">
        <f>IF(AA44="-","-",SUM(AA39:AA42,AA44:AA48)*'3l HAP'!$E$8)</f>
        <v>1.1506542209718433</v>
      </c>
      <c r="AB49" s="35" t="str">
        <f>IF(AB44="-","-",SUM(AB39:AB42,AB44:AB48)*'3l HAP'!$E$8)</f>
        <v>-</v>
      </c>
      <c r="AC49" s="35" t="str">
        <f>IF(AC44="-","-",SUM(AC39:AC42,AC44:AC48)*'3l HAP'!$E$8)</f>
        <v>-</v>
      </c>
      <c r="AD49" s="25"/>
    </row>
    <row r="50" spans="1:30" s="26" customFormat="1" ht="11.25" customHeight="1">
      <c r="A50" s="207">
        <v>11</v>
      </c>
      <c r="B50" s="123" t="s">
        <v>249</v>
      </c>
      <c r="C50" s="123" t="str">
        <f>B50&amp;"_"&amp;D50</f>
        <v>Total_London</v>
      </c>
      <c r="D50" s="121" t="s">
        <v>125</v>
      </c>
      <c r="E50" s="75"/>
      <c r="F50" s="27"/>
      <c r="G50" s="35">
        <f t="shared" ref="G50:N50" si="6">IF(G44="-","-",SUM(G39:G49))</f>
        <v>67.065364988785205</v>
      </c>
      <c r="H50" s="35">
        <f t="shared" si="6"/>
        <v>67.152967004598736</v>
      </c>
      <c r="I50" s="35">
        <f t="shared" si="6"/>
        <v>75.188973782834609</v>
      </c>
      <c r="J50" s="35">
        <f t="shared" si="6"/>
        <v>75.451779830275171</v>
      </c>
      <c r="K50" s="35">
        <f t="shared" si="6"/>
        <v>66.949525916362759</v>
      </c>
      <c r="L50" s="35">
        <f t="shared" si="6"/>
        <v>67.382720140337199</v>
      </c>
      <c r="M50" s="35">
        <f t="shared" si="6"/>
        <v>70.918092251210098</v>
      </c>
      <c r="N50" s="35">
        <f t="shared" si="6"/>
        <v>77.834988440465963</v>
      </c>
      <c r="O50" s="27"/>
      <c r="P50" s="35">
        <f t="shared" ref="P50:W50" si="7">IF(P44="-","-",SUM(P39:P49))</f>
        <v>77.834988440465963</v>
      </c>
      <c r="Q50" s="35">
        <f t="shared" si="7"/>
        <v>79.708675385556887</v>
      </c>
      <c r="R50" s="35">
        <f t="shared" si="7"/>
        <v>80.042601454326075</v>
      </c>
      <c r="S50" s="35">
        <f t="shared" si="7"/>
        <v>82.443168004644448</v>
      </c>
      <c r="T50" s="35">
        <f t="shared" si="7"/>
        <v>82.44115115634014</v>
      </c>
      <c r="U50" s="35">
        <f t="shared" si="7"/>
        <v>81.054470113822475</v>
      </c>
      <c r="V50" s="35">
        <f t="shared" si="7"/>
        <v>81.017512108749642</v>
      </c>
      <c r="W50" s="35">
        <f t="shared" si="7"/>
        <v>111.72531653360912</v>
      </c>
      <c r="X50" s="27"/>
      <c r="Y50" s="35">
        <f t="shared" ref="Y50:AC50" si="8">IF(Y44="-","-",SUM(Y39:Y49))</f>
        <v>115.2649510422105</v>
      </c>
      <c r="Z50" s="35">
        <f t="shared" si="8"/>
        <v>115.2649510422105</v>
      </c>
      <c r="AA50" s="35">
        <f t="shared" si="8"/>
        <v>132.72674576061007</v>
      </c>
      <c r="AB50" s="35" t="str">
        <f t="shared" si="8"/>
        <v>-</v>
      </c>
      <c r="AC50" s="35" t="str">
        <f t="shared" si="8"/>
        <v>-</v>
      </c>
      <c r="AD50" s="25"/>
    </row>
    <row r="51" spans="1:30" s="26" customFormat="1" ht="11.25" customHeight="1">
      <c r="A51" s="207">
        <v>1</v>
      </c>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v>2</v>
      </c>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AA'!J44="-","-",'3c AA'!J44)</f>
        <v>-</v>
      </c>
      <c r="H53" s="117" t="str">
        <f>IF('3c AA'!K44="-","-",'3c AA'!K44)</f>
        <v>-</v>
      </c>
      <c r="I53" s="117" t="str">
        <f>IF('3c AA'!L44="-","-",'3c AA'!L44)</f>
        <v>-</v>
      </c>
      <c r="J53" s="117" t="str">
        <f>IF('3c AA'!M44="-","-",'3c AA'!M44)</f>
        <v>-</v>
      </c>
      <c r="K53" s="117" t="str">
        <f>IF('3c AA'!N44="-","-",'3c AA'!N44)</f>
        <v>-</v>
      </c>
      <c r="L53" s="117" t="str">
        <f>IF('3c AA'!O44="-","-",'3c AA'!O44)</f>
        <v>-</v>
      </c>
      <c r="M53" s="117" t="str">
        <f>IF('3c AA'!P44="-","-",'3c AA'!P44)</f>
        <v>-</v>
      </c>
      <c r="N53" s="117" t="str">
        <f>IF('3c AA'!Q44="-","-",'3c AA'!Q44)</f>
        <v>-</v>
      </c>
      <c r="O53" s="27"/>
      <c r="P53" s="117" t="str">
        <f>IF('3c AA'!S44="-","-",'3c AA'!S44)</f>
        <v>-</v>
      </c>
      <c r="Q53" s="117" t="str">
        <f>IF('3c AA'!T44="-","-",'3c AA'!T44)</f>
        <v>-</v>
      </c>
      <c r="R53" s="117" t="str">
        <f>IF('3c AA'!U44="-","-",'3c AA'!U44)</f>
        <v>-</v>
      </c>
      <c r="S53" s="117" t="str">
        <f>IF('3c AA'!V44="-","-",'3c AA'!V44)</f>
        <v>-</v>
      </c>
      <c r="T53" s="117">
        <f>IF('3c AA'!W44="-","-",'3c AA'!W44)</f>
        <v>0</v>
      </c>
      <c r="U53" s="117">
        <f>IF('3c AA'!X44="-","-",'3c AA'!X44)</f>
        <v>1.4870742269298105</v>
      </c>
      <c r="V53" s="117">
        <f>IF('3c AA'!Y44="-","-",'3c AA'!Y44)</f>
        <v>0.70457099735818829</v>
      </c>
      <c r="W53" s="117" t="str">
        <f>IF('3c AA'!Z44="-","-",'3c AA'!Z44)</f>
        <v>-</v>
      </c>
      <c r="X53" s="27"/>
      <c r="Y53" s="117">
        <f>IF('3c AA'!AB44="-","-",'3c AA'!AB44)</f>
        <v>0</v>
      </c>
      <c r="Z53" s="117">
        <f>IF('3c AA'!AC44="-","-",'3c AA'!AC44)</f>
        <v>0</v>
      </c>
      <c r="AA53" s="117">
        <f>IF('3c AA'!AD44="-","-",'3c AA'!AD44)</f>
        <v>0.4107912515748855</v>
      </c>
      <c r="AB53" s="117" t="str">
        <f>IF('3c AA'!AE44="-","-",'3c AA'!AE44)</f>
        <v>-</v>
      </c>
      <c r="AC53" s="117" t="str">
        <f>IF('3c AA'!AF44="-","-",'3c AA'!AF44)</f>
        <v>-</v>
      </c>
      <c r="AD53" s="25"/>
    </row>
    <row r="54" spans="1:30" s="26" customFormat="1" ht="11.25" customHeight="1">
      <c r="A54" s="207">
        <v>3</v>
      </c>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f>'3d PC'!AA56</f>
        <v>10.298637820906499</v>
      </c>
      <c r="AB54" s="117" t="str">
        <f>'3d PC'!AB56</f>
        <v>-</v>
      </c>
      <c r="AC54" s="117" t="str">
        <f>'3d PC'!AC56</f>
        <v>-</v>
      </c>
      <c r="AD54" s="25"/>
    </row>
    <row r="55" spans="1:30" s="26" customFormat="1" ht="11.25" customHeight="1">
      <c r="A55" s="207">
        <v>4</v>
      </c>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f>'3e NC-Elec'!AB18</f>
        <v>133.17535999999998</v>
      </c>
      <c r="AB55" s="117" t="str">
        <f>'3e NC-Elec'!AC18</f>
        <v>-</v>
      </c>
      <c r="AC55" s="117" t="str">
        <f>'3e NC-Elec'!AD18</f>
        <v>-</v>
      </c>
      <c r="AD55" s="25"/>
    </row>
    <row r="56" spans="1:30" s="26" customFormat="1" ht="11.4">
      <c r="A56" s="207">
        <v>5</v>
      </c>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f>IF('3g CPIH'!W$17="-","-",'3h OC '!$E$7*('3g CPIH'!W$17/'3g CPIH'!$G$17))</f>
        <v>48.630131506849317</v>
      </c>
      <c r="AB56" s="117" t="str">
        <f>IF('3g CPIH'!X$17="-","-",'3h OC '!$E$7*('3g CPIH'!X$17/'3g CPIH'!$G$17))</f>
        <v>-</v>
      </c>
      <c r="AC56" s="117" t="str">
        <f>IF('3g CPIH'!Y$17="-","-",'3h OC '!$E$7*('3g CPIH'!Y$17/'3g CPIH'!$G$17))</f>
        <v>-</v>
      </c>
      <c r="AD56" s="25"/>
    </row>
    <row r="57" spans="1:30" s="26" customFormat="1" ht="11.4">
      <c r="A57" s="207">
        <v>6</v>
      </c>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f>IF('3i SMNCC'!W$50="-","-",'3i SMNCC'!W$62)</f>
        <v>11.951673643525851</v>
      </c>
      <c r="AB57" s="117" t="str">
        <f>IF('3i SMNCC'!X$50="-","-",'3i SMNCC'!X$62)</f>
        <v>-</v>
      </c>
      <c r="AC57" s="117" t="str">
        <f>IF('3i SMNCC'!Y$50="-","-",'3i SMNCC'!Y$62)</f>
        <v>-</v>
      </c>
      <c r="AD57" s="25"/>
    </row>
    <row r="58" spans="1:30" s="26" customFormat="1" ht="12.6" customHeight="1">
      <c r="A58" s="207">
        <v>7</v>
      </c>
      <c r="B58" s="120" t="s">
        <v>244</v>
      </c>
      <c r="C58" s="120" t="s">
        <v>183</v>
      </c>
      <c r="D58" s="122" t="s">
        <v>124</v>
      </c>
      <c r="E58" s="119"/>
      <c r="F58" s="27"/>
      <c r="G58" s="117">
        <f>IF('3g CPIH'!C$17="-","-",'3j PAAC PAP'!$G$9*('3g CPIH'!C$17/'3g CPIH'!$G$17))</f>
        <v>3.3460635029354204</v>
      </c>
      <c r="H58" s="117">
        <f>IF('3g CPIH'!D$17="-","-",'3j PAAC PAP'!$G$9*('3g CPIH'!D$17/'3g CPIH'!$G$17))</f>
        <v>3.3527623287671227</v>
      </c>
      <c r="I58" s="117">
        <f>IF('3g CPIH'!E$17="-","-",'3j PAAC PAP'!$G$9*('3g CPIH'!E$17/'3g CPIH'!$G$17))</f>
        <v>3.3628105675146771</v>
      </c>
      <c r="J58" s="117">
        <f>IF('3g CPIH'!F$17="-","-",'3j PAAC PAP'!$G$9*('3g CPIH'!F$17/'3g CPIH'!$G$17))</f>
        <v>3.3829070450097847</v>
      </c>
      <c r="K58" s="117">
        <f>IF('3g CPIH'!G$17="-","-",'3j PAAC PAP'!$G$9*('3g CPIH'!G$17/'3g CPIH'!$G$17))</f>
        <v>3.4230999999999998</v>
      </c>
      <c r="L58" s="117">
        <f>IF('3g CPIH'!H$17="-","-",'3j PAAC PAP'!$G$9*('3g CPIH'!H$17/'3g CPIH'!$G$17))</f>
        <v>3.4666423679060667</v>
      </c>
      <c r="M58" s="117">
        <f>IF('3g CPIH'!I$17="-","-",'3j PAAC PAP'!$G$9*('3g CPIH'!I$17/'3g CPIH'!$G$17))</f>
        <v>3.516883561643835</v>
      </c>
      <c r="N58" s="117">
        <f>IF('3g CPIH'!J$17="-","-",'3j PAAC PAP'!$G$9*('3g CPIH'!J$17/'3g CPIH'!$G$17))</f>
        <v>3.547028277886497</v>
      </c>
      <c r="O58" s="27"/>
      <c r="P58" s="117">
        <f>IF('3g CPIH'!L$17="-","-",'3j PAAC PAP'!$G$9*('3g CPIH'!L$17/'3g CPIH'!$G$17))</f>
        <v>3.547028277886497</v>
      </c>
      <c r="Q58" s="117">
        <f>IF('3g CPIH'!M$17="-","-",'3j PAAC PAP'!$G$9*('3g CPIH'!M$17/'3g CPIH'!$G$17))</f>
        <v>3.5872212328767121</v>
      </c>
      <c r="R58" s="117">
        <f>IF('3g CPIH'!N$17="-","-",'3j PAAC PAP'!$G$9*('3g CPIH'!N$17/'3g CPIH'!$G$17))</f>
        <v>3.6140165362035224</v>
      </c>
      <c r="S58" s="117">
        <f>IF('3g CPIH'!O$17="-","-",'3j PAAC PAP'!$G$9*('3g CPIH'!O$17/'3g CPIH'!$G$17))</f>
        <v>3.6341130136986299</v>
      </c>
      <c r="T58" s="117">
        <f>IF('3g CPIH'!P$17="-","-",'3j PAAC PAP'!$G$9*('3g CPIH'!P$17/'3g CPIH'!$G$17))</f>
        <v>3.6441612524461835</v>
      </c>
      <c r="U58" s="117">
        <f>IF('3g CPIH'!Q$17="-","-",'3j PAAC PAP'!$G$9*('3g CPIH'!Q$17/'3g CPIH'!$G$17))</f>
        <v>3.6642577299412915</v>
      </c>
      <c r="V58" s="117">
        <f>IF('3g CPIH'!R$17="-","-",'3j PAAC PAP'!$G$9*('3g CPIH'!R$17/'3g CPIH'!$G$17))</f>
        <v>3.7312459882583173</v>
      </c>
      <c r="W58" s="117">
        <f>IF('3g CPIH'!S$17="-","-",'3j PAAC PAP'!$G$9*('3g CPIH'!S$17/'3g CPIH'!$G$17))</f>
        <v>3.8417766144814092</v>
      </c>
      <c r="X58" s="27"/>
      <c r="Y58" s="117">
        <f>IF('3g CPIH'!U$17="-","-",'3j PAAC PAP'!$G$9*('3g CPIH'!U$17/'3g CPIH'!$G$17))</f>
        <v>4.0360425636007822</v>
      </c>
      <c r="Z58" s="117">
        <f>IF('3g CPIH'!V$17="-","-",'3j PAAC PAP'!$G$9*('3g CPIH'!V$17/'3g CPIH'!$G$17))</f>
        <v>4.0360425636007822</v>
      </c>
      <c r="AA58" s="117">
        <f>IF('3g CPIH'!W$17="-","-",'3j PAAC PAP'!$G$9*('3g CPIH'!W$17/'3g CPIH'!$G$17))</f>
        <v>4.1968143835616436</v>
      </c>
      <c r="AB58" s="117" t="str">
        <f>IF('3g CPIH'!X$17="-","-",'3j PAAC PAP'!$G$9*('3g CPIH'!X$17/'3g CPIH'!$G$17))</f>
        <v>-</v>
      </c>
      <c r="AC58" s="117" t="str">
        <f>IF('3g CPIH'!Y$17="-","-",'3j PAAC PAP'!$G$9*('3g CPIH'!Y$17/'3g CPIH'!$G$17))</f>
        <v>-</v>
      </c>
      <c r="AD58" s="25"/>
    </row>
    <row r="59" spans="1:30" s="26" customFormat="1" ht="11.4">
      <c r="A59" s="207">
        <v>8</v>
      </c>
      <c r="B59" s="120" t="s">
        <v>244</v>
      </c>
      <c r="C59" s="120" t="s">
        <v>184</v>
      </c>
      <c r="D59" s="122" t="s">
        <v>124</v>
      </c>
      <c r="E59" s="119"/>
      <c r="F59" s="27"/>
      <c r="G59" s="117">
        <f>IF(G54="-","-",SUM(G51:G57)*'3j PAAC PAP'!$G$27)</f>
        <v>0.31367910423092427</v>
      </c>
      <c r="H59" s="117">
        <f>IF(H54="-","-",SUM(H51:H57)*'3j PAAC PAP'!$G$27)</f>
        <v>0.31405588101996534</v>
      </c>
      <c r="I59" s="117">
        <f>IF(I54="-","-",SUM(I51:I57)*'3j PAAC PAP'!$G$27)</f>
        <v>0.29320557239796463</v>
      </c>
      <c r="J59" s="117">
        <f>IF(J54="-","-",SUM(J51:J57)*'3j PAAC PAP'!$G$27)</f>
        <v>0.29433590276508792</v>
      </c>
      <c r="K59" s="117">
        <f>IF(K54="-","-",SUM(K51:K57)*'3j PAAC PAP'!$G$27)</f>
        <v>0.29875546221222071</v>
      </c>
      <c r="L59" s="117">
        <f>IF(L54="-","-",SUM(L51:L57)*'3j PAAC PAP'!$G$27)</f>
        <v>0.30056831567796521</v>
      </c>
      <c r="M59" s="117">
        <f>IF(M54="-","-",SUM(M51:M57)*'3j PAAC PAP'!$G$27)</f>
        <v>0.30571535966780811</v>
      </c>
      <c r="N59" s="117">
        <f>IF(N54="-","-",SUM(N51:N57)*'3j PAAC PAP'!$G$27)</f>
        <v>0.33787436579744157</v>
      </c>
      <c r="O59" s="27"/>
      <c r="P59" s="117">
        <f>IF(P54="-","-",SUM(P51:P57)*'3j PAAC PAP'!$G$27)</f>
        <v>0.33787436579744157</v>
      </c>
      <c r="Q59" s="117">
        <f>IF(Q54="-","-",SUM(Q51:Q57)*'3j PAAC PAP'!$G$27)</f>
        <v>0.34887402190563171</v>
      </c>
      <c r="R59" s="117">
        <f>IF(R54="-","-",SUM(R51:R57)*'3j PAAC PAP'!$G$27)</f>
        <v>0.3503041516743694</v>
      </c>
      <c r="S59" s="117">
        <f>IF(S54="-","-",SUM(S51:S57)*'3j PAAC PAP'!$G$27)</f>
        <v>0.35079589070426981</v>
      </c>
      <c r="T59" s="117">
        <f>IF(T54="-","-",SUM(T51:T57)*'3j PAAC PAP'!$G$27)</f>
        <v>0.35073793268580211</v>
      </c>
      <c r="U59" s="117">
        <f>IF(U54="-","-",SUM(U51:U57)*'3j PAAC PAP'!$G$27)</f>
        <v>0.36487102119606041</v>
      </c>
      <c r="V59" s="117">
        <f>IF(V54="-","-",SUM(V51:V57)*'3j PAAC PAP'!$G$27)</f>
        <v>0.36437482249882364</v>
      </c>
      <c r="W59" s="117">
        <f>IF(W54="-","-",SUM(W51:W57)*'3j PAAC PAP'!$G$27)</f>
        <v>0.76019407279402551</v>
      </c>
      <c r="X59" s="27"/>
      <c r="Y59" s="117">
        <f>IF(Y54="-","-",SUM(Y51:Y57)*'3j PAAC PAP'!$G$27)</f>
        <v>0.77578714424881345</v>
      </c>
      <c r="Z59" s="117">
        <f>IF(Z54="-","-",SUM(Z51:Z57)*'3j PAAC PAP'!$G$27)</f>
        <v>0.77578714424881345</v>
      </c>
      <c r="AA59" s="117">
        <f>IF(AA54="-","-",SUM(AA51:AA57)*'3j PAAC PAP'!$G$27)</f>
        <v>0.99248084835774564</v>
      </c>
      <c r="AB59" s="117" t="str">
        <f>IF(AB54="-","-",SUM(AB51:AB57)*'3j PAAC PAP'!$G$27)</f>
        <v>-</v>
      </c>
      <c r="AC59" s="117" t="str">
        <f>IF(AC54="-","-",SUM(AC51:AC57)*'3j PAAC PAP'!$G$27)</f>
        <v>-</v>
      </c>
      <c r="AD59" s="25"/>
    </row>
    <row r="60" spans="1:30" s="26" customFormat="1" ht="11.25" customHeight="1">
      <c r="A60" s="207">
        <v>9</v>
      </c>
      <c r="B60" s="120" t="s">
        <v>185</v>
      </c>
      <c r="C60" s="120" t="s">
        <v>246</v>
      </c>
      <c r="D60" s="122" t="s">
        <v>124</v>
      </c>
      <c r="E60" s="119"/>
      <c r="F60" s="27"/>
      <c r="G60" s="117">
        <f>IF(G54="-","-",SUM(G51:G59)*'3k EBIT'!$E$7)</f>
        <v>1.3224964170126603</v>
      </c>
      <c r="H60" s="117">
        <f>IF(H54="-","-",SUM(H51:H59)*'3k EBIT'!$E$7)</f>
        <v>1.3241368385883285</v>
      </c>
      <c r="I60" s="117">
        <f>IF(I54="-","-",SUM(I51:I59)*'3k EBIT'!$E$7)</f>
        <v>1.2407325731325991</v>
      </c>
      <c r="J60" s="117">
        <f>IF(J54="-","-",SUM(J51:J59)*'3k EBIT'!$E$7)</f>
        <v>1.2456538378596036</v>
      </c>
      <c r="K60" s="117">
        <f>IF(K54="-","-",SUM(K51:K59)*'3k EBIT'!$E$7)</f>
        <v>1.264152426902446</v>
      </c>
      <c r="L60" s="117">
        <f>IF(L54="-","-",SUM(L51:L59)*'3k EBIT'!$E$7)</f>
        <v>1.2722643538354426</v>
      </c>
      <c r="M60" s="117">
        <f>IF(M54="-","-",SUM(M51:M59)*'3k EBIT'!$E$7)</f>
        <v>1.2938743913439155</v>
      </c>
      <c r="N60" s="117">
        <f>IF(N54="-","-",SUM(N51:N59)*'3k EBIT'!$E$7)</f>
        <v>1.4233991019358019</v>
      </c>
      <c r="O60" s="27"/>
      <c r="P60" s="117">
        <f>IF(P54="-","-",SUM(P51:P59)*'3k EBIT'!$E$7)</f>
        <v>1.4233991019358019</v>
      </c>
      <c r="Q60" s="117">
        <f>IF(Q54="-","-",SUM(Q51:Q59)*'3k EBIT'!$E$7)</f>
        <v>1.4682804519939807</v>
      </c>
      <c r="R60" s="117">
        <f>IF(R54="-","-",SUM(R51:R59)*'3k EBIT'!$E$7)</f>
        <v>1.4745334990591656</v>
      </c>
      <c r="S60" s="117">
        <f>IF(S54="-","-",SUM(S51:S59)*'3k EBIT'!$E$7)</f>
        <v>1.4768943450713319</v>
      </c>
      <c r="T60" s="117">
        <f>IF(T54="-","-",SUM(T51:T59)*'3k EBIT'!$E$7)</f>
        <v>1.4768565778870666</v>
      </c>
      <c r="U60" s="117">
        <f>IF(U54="-","-",SUM(U51:U59)*'3k EBIT'!$E$7)</f>
        <v>1.5339121315616489</v>
      </c>
      <c r="V60" s="117">
        <f>IF(V54="-","-",SUM(V51:V59)*'3k EBIT'!$E$7)</f>
        <v>1.5332200617690519</v>
      </c>
      <c r="W60" s="117">
        <f>IF(W54="-","-",SUM(W51:W59)*'3k EBIT'!$E$7)</f>
        <v>3.1223898891353219</v>
      </c>
      <c r="X60" s="27"/>
      <c r="Y60" s="117">
        <f>IF(Y54="-","-",SUM(Y51:Y59)*'3k EBIT'!$E$7)</f>
        <v>3.1886725284555122</v>
      </c>
      <c r="Z60" s="117">
        <f>IF(Z54="-","-",SUM(Z51:Z59)*'3k EBIT'!$E$7)</f>
        <v>3.1886725284555122</v>
      </c>
      <c r="AA60" s="117">
        <f>IF(AA54="-","-",SUM(AA51:AA59)*'3k EBIT'!$E$7)</f>
        <v>4.0606152669601006</v>
      </c>
      <c r="AB60" s="117" t="str">
        <f>IF(AB54="-","-",SUM(AB51:AB59)*'3k EBIT'!$E$7)</f>
        <v>-</v>
      </c>
      <c r="AC60" s="117" t="str">
        <f>IF(AC54="-","-",SUM(AC51:AC59)*'3k EBIT'!$E$7)</f>
        <v>-</v>
      </c>
      <c r="AD60" s="25"/>
    </row>
    <row r="61" spans="1:30" s="26" customFormat="1" ht="11.25" customHeight="1">
      <c r="A61" s="207">
        <v>10</v>
      </c>
      <c r="B61" s="120" t="s">
        <v>247</v>
      </c>
      <c r="C61" s="156" t="s">
        <v>248</v>
      </c>
      <c r="D61" s="122" t="s">
        <v>124</v>
      </c>
      <c r="E61" s="118"/>
      <c r="F61" s="27"/>
      <c r="G61" s="117">
        <f>IF(G56="-","-",SUM(G51:G54,G56:G60)*'3l HAP'!$E$8)</f>
        <v>0.73660548608336385</v>
      </c>
      <c r="H61" s="117">
        <f>IF(H56="-","-",SUM(H51:H54,H56:H60)*'3l HAP'!$E$8)</f>
        <v>0.73786955989225378</v>
      </c>
      <c r="I61" s="117">
        <f>IF(I56="-","-",SUM(I51:I54,I56:I60)*'3l HAP'!$E$8)</f>
        <v>0.73911702625804565</v>
      </c>
      <c r="J61" s="117">
        <f>IF(J56="-","-",SUM(J51:J54,J56:J60)*'3l HAP'!$E$8)</f>
        <v>0.74290924768471511</v>
      </c>
      <c r="K61" s="117">
        <f>IF(K56="-","-",SUM(K51:K54,K56:K60)*'3l HAP'!$E$8)</f>
        <v>0.75181990006924215</v>
      </c>
      <c r="L61" s="117">
        <f>IF(L56="-","-",SUM(L51:L54,L56:L60)*'3l HAP'!$E$8)</f>
        <v>0.75807077760445896</v>
      </c>
      <c r="M61" s="117">
        <f>IF(M56="-","-",SUM(M51:M54,M56:M60)*'3l HAP'!$E$8)</f>
        <v>0.79983964618208137</v>
      </c>
      <c r="N61" s="117">
        <f>IF(N56="-","-",SUM(N51:N54,N56:N60)*'3l HAP'!$E$8)</f>
        <v>0.89964862010181756</v>
      </c>
      <c r="O61" s="27"/>
      <c r="P61" s="117">
        <f>IF(P56="-","-",SUM(P51:P54,P56:P60)*'3l HAP'!$E$8)</f>
        <v>0.89964862010181756</v>
      </c>
      <c r="Q61" s="117">
        <f>IF(Q56="-","-",SUM(Q51:Q54,Q56:Q60)*'3l HAP'!$E$8)</f>
        <v>0.93476762580085926</v>
      </c>
      <c r="R61" s="117">
        <f>IF(R56="-","-",SUM(R51:R54,R56:R60)*'3l HAP'!$E$8)</f>
        <v>0.93958609023591511</v>
      </c>
      <c r="S61" s="117">
        <f>IF(S56="-","-",SUM(S51:S54,S56:S60)*'3l HAP'!$E$8)</f>
        <v>0.97186590821943641</v>
      </c>
      <c r="T61" s="117">
        <f>IF(T56="-","-",SUM(T51:T54,T56:T60)*'3l HAP'!$E$8)</f>
        <v>0.97183680563436114</v>
      </c>
      <c r="U61" s="117">
        <f>IF(U56="-","-",SUM(U51:U54,U56:U60)*'3l HAP'!$E$8)</f>
        <v>0.99549552896625804</v>
      </c>
      <c r="V61" s="117">
        <f>IF(V56="-","-",SUM(V51:V54,V56:V60)*'3l HAP'!$E$8)</f>
        <v>0.99496223477425161</v>
      </c>
      <c r="W61" s="117">
        <f>IF(W56="-","-",SUM(W51:W54,W56:W60)*'3l HAP'!$E$8)</f>
        <v>1.0588333437196928</v>
      </c>
      <c r="X61" s="27"/>
      <c r="Y61" s="117">
        <f>IF(Y56="-","-",SUM(Y51:Y54,Y56:Y60)*'3l HAP'!$E$8)</f>
        <v>1.1099093290587763</v>
      </c>
      <c r="Z61" s="117">
        <f>IF(Z56="-","-",SUM(Z51:Z54,Z56:Z60)*'3l HAP'!$E$8)</f>
        <v>1.1099093290587763</v>
      </c>
      <c r="AA61" s="117">
        <f>IF(AA56="-","-",SUM(AA51:AA54,AA56:AA60)*'3l HAP'!$E$8)</f>
        <v>1.1792028998709374</v>
      </c>
      <c r="AB61" s="117" t="str">
        <f>IF(AB56="-","-",SUM(AB51:AB54,AB56:AB60)*'3l HAP'!$E$8)</f>
        <v>-</v>
      </c>
      <c r="AC61" s="117" t="str">
        <f>IF(AC56="-","-",SUM(AC51:AC54,AC56:AC60)*'3l HAP'!$E$8)</f>
        <v>-</v>
      </c>
      <c r="AD61" s="25"/>
    </row>
    <row r="62" spans="1:30" s="26" customFormat="1" ht="11.25" customHeight="1">
      <c r="A62" s="207">
        <v>11</v>
      </c>
      <c r="B62" s="120" t="s">
        <v>249</v>
      </c>
      <c r="C62" s="120" t="str">
        <f>B62&amp;"_"&amp;D62</f>
        <v>Total_N Wales and Mersey</v>
      </c>
      <c r="D62" s="122" t="s">
        <v>124</v>
      </c>
      <c r="E62" s="119"/>
      <c r="F62" s="27"/>
      <c r="G62" s="117">
        <f t="shared" ref="G62:N62" si="9">IF(G56="-","-",SUM(G51:G61))</f>
        <v>70.341651315149946</v>
      </c>
      <c r="H62" s="117">
        <f t="shared" si="9"/>
        <v>70.429253330963476</v>
      </c>
      <c r="I62" s="117">
        <f t="shared" si="9"/>
        <v>66.040804428624384</v>
      </c>
      <c r="J62" s="117">
        <f t="shared" si="9"/>
        <v>66.303610476064961</v>
      </c>
      <c r="K62" s="117">
        <f t="shared" si="9"/>
        <v>67.286130675920774</v>
      </c>
      <c r="L62" s="117">
        <f t="shared" si="9"/>
        <v>67.719324899895213</v>
      </c>
      <c r="M62" s="117">
        <f t="shared" si="9"/>
        <v>68.898463693861984</v>
      </c>
      <c r="N62" s="117">
        <f t="shared" si="9"/>
        <v>75.81535988311785</v>
      </c>
      <c r="O62" s="27"/>
      <c r="P62" s="117">
        <f t="shared" ref="P62:W62" si="10">IF(P56="-","-",SUM(P51:P61))</f>
        <v>75.81535988311785</v>
      </c>
      <c r="Q62" s="117">
        <f t="shared" si="10"/>
        <v>78.212654231965672</v>
      </c>
      <c r="R62" s="117">
        <f t="shared" si="10"/>
        <v>78.54658030073486</v>
      </c>
      <c r="S62" s="117">
        <f t="shared" si="10"/>
        <v>78.703115120666439</v>
      </c>
      <c r="T62" s="117">
        <f t="shared" si="10"/>
        <v>78.701098272362131</v>
      </c>
      <c r="U62" s="117">
        <f t="shared" si="10"/>
        <v>81.727679632938532</v>
      </c>
      <c r="V62" s="117">
        <f t="shared" si="10"/>
        <v>81.690721627865685</v>
      </c>
      <c r="W62" s="117">
        <f t="shared" si="10"/>
        <v>165.39507541869361</v>
      </c>
      <c r="X62" s="27"/>
      <c r="Y62" s="117">
        <f t="shared" ref="Y62:AC62" si="11">IF(Y56="-","-",SUM(Y51:Y61))</f>
        <v>168.93470992729496</v>
      </c>
      <c r="Z62" s="117">
        <f t="shared" si="11"/>
        <v>168.93470992729496</v>
      </c>
      <c r="AA62" s="117">
        <f t="shared" si="11"/>
        <v>214.89570762160699</v>
      </c>
      <c r="AB62" s="117" t="str">
        <f t="shared" si="11"/>
        <v>-</v>
      </c>
      <c r="AC62" s="117" t="str">
        <f t="shared" si="11"/>
        <v>-</v>
      </c>
      <c r="AD62" s="25"/>
    </row>
    <row r="63" spans="1:30" s="26" customFormat="1" ht="11.25" customHeight="1">
      <c r="A63" s="207">
        <v>1</v>
      </c>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v>2</v>
      </c>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AA'!J45="-","-",'3c AA'!J45)</f>
        <v>-</v>
      </c>
      <c r="H65" s="35" t="str">
        <f>IF('3c AA'!K45="-","-",'3c AA'!K45)</f>
        <v>-</v>
      </c>
      <c r="I65" s="35" t="str">
        <f>IF('3c AA'!L45="-","-",'3c AA'!L45)</f>
        <v>-</v>
      </c>
      <c r="J65" s="35" t="str">
        <f>IF('3c AA'!M45="-","-",'3c AA'!M45)</f>
        <v>-</v>
      </c>
      <c r="K65" s="35" t="str">
        <f>IF('3c AA'!N45="-","-",'3c AA'!N45)</f>
        <v>-</v>
      </c>
      <c r="L65" s="35" t="str">
        <f>IF('3c AA'!O45="-","-",'3c AA'!O45)</f>
        <v>-</v>
      </c>
      <c r="M65" s="35" t="str">
        <f>IF('3c AA'!P45="-","-",'3c AA'!P45)</f>
        <v>-</v>
      </c>
      <c r="N65" s="35" t="str">
        <f>IF('3c AA'!Q45="-","-",'3c AA'!Q45)</f>
        <v>-</v>
      </c>
      <c r="O65" s="27"/>
      <c r="P65" s="35" t="str">
        <f>IF('3c AA'!S45="-","-",'3c AA'!S45)</f>
        <v>-</v>
      </c>
      <c r="Q65" s="35" t="str">
        <f>IF('3c AA'!T45="-","-",'3c AA'!T45)</f>
        <v>-</v>
      </c>
      <c r="R65" s="35" t="str">
        <f>IF('3c AA'!U45="-","-",'3c AA'!U45)</f>
        <v>-</v>
      </c>
      <c r="S65" s="35" t="str">
        <f>IF('3c AA'!V45="-","-",'3c AA'!V45)</f>
        <v>-</v>
      </c>
      <c r="T65" s="35">
        <f>IF('3c AA'!W45="-","-",'3c AA'!W45)</f>
        <v>0</v>
      </c>
      <c r="U65" s="35">
        <f>IF('3c AA'!X45="-","-",'3c AA'!X45)</f>
        <v>1.4870742269298105</v>
      </c>
      <c r="V65" s="35">
        <f>IF('3c AA'!Y45="-","-",'3c AA'!Y45)</f>
        <v>0.70457099735818829</v>
      </c>
      <c r="W65" s="35" t="str">
        <f>IF('3c AA'!Z45="-","-",'3c AA'!Z45)</f>
        <v>-</v>
      </c>
      <c r="X65" s="27"/>
      <c r="Y65" s="35">
        <f>IF('3c AA'!AB45="-","-",'3c AA'!AB45)</f>
        <v>0</v>
      </c>
      <c r="Z65" s="35">
        <f>IF('3c AA'!AC45="-","-",'3c AA'!AC45)</f>
        <v>0</v>
      </c>
      <c r="AA65" s="35">
        <f>IF('3c AA'!AD45="-","-",'3c AA'!AD45)</f>
        <v>0.4107912515748855</v>
      </c>
      <c r="AB65" s="35" t="str">
        <f>IF('3c AA'!AE45="-","-",'3c AA'!AE45)</f>
        <v>-</v>
      </c>
      <c r="AC65" s="35" t="str">
        <f>IF('3c AA'!AF45="-","-",'3c AA'!AF45)</f>
        <v>-</v>
      </c>
      <c r="AD65" s="25"/>
    </row>
    <row r="66" spans="1:30" s="26" customFormat="1" ht="11.25" customHeight="1">
      <c r="A66" s="207">
        <v>3</v>
      </c>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f>'3d PC'!AA56</f>
        <v>10.298637820906499</v>
      </c>
      <c r="AB66" s="35" t="str">
        <f>'3d PC'!AB56</f>
        <v>-</v>
      </c>
      <c r="AC66" s="35" t="str">
        <f>'3d PC'!AC56</f>
        <v>-</v>
      </c>
      <c r="AD66" s="25"/>
    </row>
    <row r="67" spans="1:30" s="26" customFormat="1" ht="11.4">
      <c r="A67" s="207">
        <v>4</v>
      </c>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f>'3e NC-Elec'!AB19</f>
        <v>106.53036</v>
      </c>
      <c r="AB67" s="35" t="str">
        <f>'3e NC-Elec'!AC19</f>
        <v>-</v>
      </c>
      <c r="AC67" s="35" t="str">
        <f>'3e NC-Elec'!AD19</f>
        <v>-</v>
      </c>
      <c r="AD67" s="25"/>
    </row>
    <row r="68" spans="1:30" s="26" customFormat="1" ht="11.4">
      <c r="A68" s="207">
        <v>5</v>
      </c>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f>IF('3g CPIH'!W$17="-","-",'3h OC '!$E$7*('3g CPIH'!W$17/'3g CPIH'!$G$17))</f>
        <v>48.630131506849317</v>
      </c>
      <c r="AB68" s="35" t="str">
        <f>IF('3g CPIH'!X$17="-","-",'3h OC '!$E$7*('3g CPIH'!X$17/'3g CPIH'!$G$17))</f>
        <v>-</v>
      </c>
      <c r="AC68" s="35" t="str">
        <f>IF('3g CPIH'!Y$17="-","-",'3h OC '!$E$7*('3g CPIH'!Y$17/'3g CPIH'!$G$17))</f>
        <v>-</v>
      </c>
      <c r="AD68" s="25"/>
    </row>
    <row r="69" spans="1:30" s="26" customFormat="1" ht="11.4">
      <c r="A69" s="207">
        <v>6</v>
      </c>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f>IF('3i SMNCC'!W$50="-","-",'3i SMNCC'!W$62)</f>
        <v>11.951673643525851</v>
      </c>
      <c r="AB69" s="35" t="str">
        <f>IF('3i SMNCC'!X$50="-","-",'3i SMNCC'!X$62)</f>
        <v>-</v>
      </c>
      <c r="AC69" s="35" t="str">
        <f>IF('3i SMNCC'!Y$50="-","-",'3i SMNCC'!Y$62)</f>
        <v>-</v>
      </c>
      <c r="AD69" s="25"/>
    </row>
    <row r="70" spans="1:30" s="26" customFormat="1" ht="11.4">
      <c r="A70" s="207">
        <v>7</v>
      </c>
      <c r="B70" s="123" t="s">
        <v>244</v>
      </c>
      <c r="C70" s="123" t="s">
        <v>183</v>
      </c>
      <c r="D70" s="121" t="s">
        <v>129</v>
      </c>
      <c r="E70" s="75"/>
      <c r="F70" s="27"/>
      <c r="G70" s="35">
        <f>IF('3g CPIH'!C$17="-","-",'3j PAAC PAP'!$G$9*('3g CPIH'!C$17/'3g CPIH'!$G$17))</f>
        <v>3.3460635029354204</v>
      </c>
      <c r="H70" s="35">
        <f>IF('3g CPIH'!D$17="-","-",'3j PAAC PAP'!$G$9*('3g CPIH'!D$17/'3g CPIH'!$G$17))</f>
        <v>3.3527623287671227</v>
      </c>
      <c r="I70" s="35">
        <f>IF('3g CPIH'!E$17="-","-",'3j PAAC PAP'!$G$9*('3g CPIH'!E$17/'3g CPIH'!$G$17))</f>
        <v>3.3628105675146771</v>
      </c>
      <c r="J70" s="35">
        <f>IF('3g CPIH'!F$17="-","-",'3j PAAC PAP'!$G$9*('3g CPIH'!F$17/'3g CPIH'!$G$17))</f>
        <v>3.3829070450097847</v>
      </c>
      <c r="K70" s="35">
        <f>IF('3g CPIH'!G$17="-","-",'3j PAAC PAP'!$G$9*('3g CPIH'!G$17/'3g CPIH'!$G$17))</f>
        <v>3.4230999999999998</v>
      </c>
      <c r="L70" s="35">
        <f>IF('3g CPIH'!H$17="-","-",'3j PAAC PAP'!$G$9*('3g CPIH'!H$17/'3g CPIH'!$G$17))</f>
        <v>3.4666423679060667</v>
      </c>
      <c r="M70" s="35">
        <f>IF('3g CPIH'!I$17="-","-",'3j PAAC PAP'!$G$9*('3g CPIH'!I$17/'3g CPIH'!$G$17))</f>
        <v>3.516883561643835</v>
      </c>
      <c r="N70" s="35">
        <f>IF('3g CPIH'!J$17="-","-",'3j PAAC PAP'!$G$9*('3g CPIH'!J$17/'3g CPIH'!$G$17))</f>
        <v>3.547028277886497</v>
      </c>
      <c r="O70" s="27"/>
      <c r="P70" s="35">
        <f>IF('3g CPIH'!L$17="-","-",'3j PAAC PAP'!$G$9*('3g CPIH'!L$17/'3g CPIH'!$G$17))</f>
        <v>3.547028277886497</v>
      </c>
      <c r="Q70" s="35">
        <f>IF('3g CPIH'!M$17="-","-",'3j PAAC PAP'!$G$9*('3g CPIH'!M$17/'3g CPIH'!$G$17))</f>
        <v>3.5872212328767121</v>
      </c>
      <c r="R70" s="35">
        <f>IF('3g CPIH'!N$17="-","-",'3j PAAC PAP'!$G$9*('3g CPIH'!N$17/'3g CPIH'!$G$17))</f>
        <v>3.6140165362035224</v>
      </c>
      <c r="S70" s="35">
        <f>IF('3g CPIH'!O$17="-","-",'3j PAAC PAP'!$G$9*('3g CPIH'!O$17/'3g CPIH'!$G$17))</f>
        <v>3.6341130136986299</v>
      </c>
      <c r="T70" s="35">
        <f>IF('3g CPIH'!P$17="-","-",'3j PAAC PAP'!$G$9*('3g CPIH'!P$17/'3g CPIH'!$G$17))</f>
        <v>3.6441612524461835</v>
      </c>
      <c r="U70" s="35">
        <f>IF('3g CPIH'!Q$17="-","-",'3j PAAC PAP'!$G$9*('3g CPIH'!Q$17/'3g CPIH'!$G$17))</f>
        <v>3.6642577299412915</v>
      </c>
      <c r="V70" s="35">
        <f>IF('3g CPIH'!R$17="-","-",'3j PAAC PAP'!$G$9*('3g CPIH'!R$17/'3g CPIH'!$G$17))</f>
        <v>3.7312459882583173</v>
      </c>
      <c r="W70" s="35">
        <f>IF('3g CPIH'!S$17="-","-",'3j PAAC PAP'!$G$9*('3g CPIH'!S$17/'3g CPIH'!$G$17))</f>
        <v>3.8417766144814092</v>
      </c>
      <c r="X70" s="27"/>
      <c r="Y70" s="35">
        <f>IF('3g CPIH'!U$17="-","-",'3j PAAC PAP'!$G$9*('3g CPIH'!U$17/'3g CPIH'!$G$17))</f>
        <v>4.0360425636007822</v>
      </c>
      <c r="Z70" s="35">
        <f>IF('3g CPIH'!V$17="-","-",'3j PAAC PAP'!$G$9*('3g CPIH'!V$17/'3g CPIH'!$G$17))</f>
        <v>4.0360425636007822</v>
      </c>
      <c r="AA70" s="35">
        <f>IF('3g CPIH'!W$17="-","-",'3j PAAC PAP'!$G$9*('3g CPIH'!W$17/'3g CPIH'!$G$17))</f>
        <v>4.1968143835616436</v>
      </c>
      <c r="AB70" s="35" t="str">
        <f>IF('3g CPIH'!X$17="-","-",'3j PAAC PAP'!$G$9*('3g CPIH'!X$17/'3g CPIH'!$G$17))</f>
        <v>-</v>
      </c>
      <c r="AC70" s="35" t="str">
        <f>IF('3g CPIH'!Y$17="-","-",'3j PAAC PAP'!$G$9*('3g CPIH'!Y$17/'3g CPIH'!$G$17))</f>
        <v>-</v>
      </c>
      <c r="AD70" s="25"/>
    </row>
    <row r="71" spans="1:30" s="26" customFormat="1" ht="11.25" customHeight="1">
      <c r="A71" s="207">
        <v>8</v>
      </c>
      <c r="B71" s="123" t="s">
        <v>244</v>
      </c>
      <c r="C71" s="123" t="s">
        <v>184</v>
      </c>
      <c r="D71" s="121" t="s">
        <v>129</v>
      </c>
      <c r="E71" s="75"/>
      <c r="F71" s="27"/>
      <c r="G71" s="35">
        <f>IF(G66="-","-",SUM(G63:G69)*'3j PAAC PAP'!$G$27)</f>
        <v>0.2809733376309243</v>
      </c>
      <c r="H71" s="35">
        <f>IF(H66="-","-",SUM(H63:H69)*'3j PAAC PAP'!$G$27)</f>
        <v>0.28135011441996538</v>
      </c>
      <c r="I71" s="35">
        <f>IF(I66="-","-",SUM(I63:I69)*'3j PAAC PAP'!$G$27)</f>
        <v>0.31588346039796467</v>
      </c>
      <c r="J71" s="35">
        <f>IF(J66="-","-",SUM(J63:J69)*'3j PAAC PAP'!$G$27)</f>
        <v>0.3170137907650879</v>
      </c>
      <c r="K71" s="35">
        <f>IF(K66="-","-",SUM(K63:K69)*'3j PAAC PAP'!$G$27)</f>
        <v>0.29414901621222073</v>
      </c>
      <c r="L71" s="35">
        <f>IF(L66="-","-",SUM(L63:L69)*'3j PAAC PAP'!$G$27)</f>
        <v>0.29596186967796523</v>
      </c>
      <c r="M71" s="35">
        <f>IF(M66="-","-",SUM(M63:M69)*'3j PAAC PAP'!$G$27)</f>
        <v>0.31634561966780816</v>
      </c>
      <c r="N71" s="35">
        <f>IF(N66="-","-",SUM(N63:N69)*'3j PAAC PAP'!$G$27)</f>
        <v>0.34850462579744157</v>
      </c>
      <c r="O71" s="27"/>
      <c r="P71" s="35">
        <f>IF(P66="-","-",SUM(P63:P69)*'3j PAAC PAP'!$G$27)</f>
        <v>0.34850462579744157</v>
      </c>
      <c r="Q71" s="35">
        <f>IF(Q66="-","-",SUM(Q63:Q69)*'3j PAAC PAP'!$G$27)</f>
        <v>0.35844125590563175</v>
      </c>
      <c r="R71" s="35">
        <f>IF(R66="-","-",SUM(R63:R69)*'3j PAAC PAP'!$G$27)</f>
        <v>0.35987138567436944</v>
      </c>
      <c r="S71" s="35">
        <f>IF(S66="-","-",SUM(S63:S69)*'3j PAAC PAP'!$G$27)</f>
        <v>0.37896607970426982</v>
      </c>
      <c r="T71" s="35">
        <f>IF(T66="-","-",SUM(T63:T69)*'3j PAAC PAP'!$G$27)</f>
        <v>0.37890812168580218</v>
      </c>
      <c r="U71" s="35">
        <f>IF(U66="-","-",SUM(U63:U69)*'3j PAAC PAP'!$G$27)</f>
        <v>0.3910923291960603</v>
      </c>
      <c r="V71" s="35">
        <f>IF(V66="-","-",SUM(V63:V69)*'3j PAAC PAP'!$G$27)</f>
        <v>0.39059613049882363</v>
      </c>
      <c r="W71" s="35">
        <f>IF(W66="-","-",SUM(W63:W69)*'3j PAAC PAP'!$G$27)</f>
        <v>0.76922979379402534</v>
      </c>
      <c r="X71" s="27"/>
      <c r="Y71" s="35">
        <f>IF(Y66="-","-",SUM(Y63:Y69)*'3j PAAC PAP'!$G$27)</f>
        <v>0.78482286524881351</v>
      </c>
      <c r="Z71" s="35">
        <f>IF(Z66="-","-",SUM(Z63:Z69)*'3j PAAC PAP'!$G$27)</f>
        <v>0.78482286524881351</v>
      </c>
      <c r="AA71" s="35">
        <f>IF(AA66="-","-",SUM(AA63:AA69)*'3j PAAC PAP'!$G$27)</f>
        <v>0.86314601835774574</v>
      </c>
      <c r="AB71" s="35" t="str">
        <f>IF(AB66="-","-",SUM(AB63:AB69)*'3j PAAC PAP'!$G$27)</f>
        <v>-</v>
      </c>
      <c r="AC71" s="35" t="str">
        <f>IF(AC66="-","-",SUM(AC63:AC69)*'3j PAAC PAP'!$G$27)</f>
        <v>-</v>
      </c>
      <c r="AD71" s="25"/>
    </row>
    <row r="72" spans="1:30" s="26" customFormat="1" ht="11.25" customHeight="1">
      <c r="A72" s="207">
        <v>9</v>
      </c>
      <c r="B72" s="123" t="s">
        <v>185</v>
      </c>
      <c r="C72" s="123" t="s">
        <v>246</v>
      </c>
      <c r="D72" s="121" t="s">
        <v>129</v>
      </c>
      <c r="E72" s="75"/>
      <c r="F72" s="27"/>
      <c r="G72" s="35">
        <f>IF(G66="-","-",SUM(G63:G71)*'3k EBIT'!$E$7)</f>
        <v>1.1913633245251516</v>
      </c>
      <c r="H72" s="35">
        <f>IF(H66="-","-",SUM(H63:H71)*'3k EBIT'!$E$7)</f>
        <v>1.1930037461008198</v>
      </c>
      <c r="I72" s="35">
        <f>IF(I66="-","-",SUM(I63:I71)*'3k EBIT'!$E$7)</f>
        <v>1.3316590944673834</v>
      </c>
      <c r="J72" s="35">
        <f>IF(J66="-","-",SUM(J63:J71)*'3k EBIT'!$E$7)</f>
        <v>1.3365803591943877</v>
      </c>
      <c r="K72" s="35">
        <f>IF(K66="-","-",SUM(K63:K71)*'3k EBIT'!$E$7)</f>
        <v>1.2456829772563178</v>
      </c>
      <c r="L72" s="35">
        <f>IF(L66="-","-",SUM(L63:L71)*'3k EBIT'!$E$7)</f>
        <v>1.2537949041893146</v>
      </c>
      <c r="M72" s="35">
        <f>IF(M66="-","-",SUM(M63:M71)*'3k EBIT'!$E$7)</f>
        <v>1.3364961982195955</v>
      </c>
      <c r="N72" s="35">
        <f>IF(N66="-","-",SUM(N63:N71)*'3k EBIT'!$E$7)</f>
        <v>1.4660209088114819</v>
      </c>
      <c r="O72" s="27"/>
      <c r="P72" s="35">
        <f>IF(P66="-","-",SUM(P63:P71)*'3k EBIT'!$E$7)</f>
        <v>1.4660209088114819</v>
      </c>
      <c r="Q72" s="35">
        <f>IF(Q66="-","-",SUM(Q63:Q71)*'3k EBIT'!$E$7)</f>
        <v>1.5066400781820928</v>
      </c>
      <c r="R72" s="35">
        <f>IF(R66="-","-",SUM(R63:R71)*'3k EBIT'!$E$7)</f>
        <v>1.5128931252472777</v>
      </c>
      <c r="S72" s="35">
        <f>IF(S66="-","-",SUM(S63:S71)*'3k EBIT'!$E$7)</f>
        <v>1.5898421332918837</v>
      </c>
      <c r="T72" s="35">
        <f>IF(T66="-","-",SUM(T63:T71)*'3k EBIT'!$E$7)</f>
        <v>1.5898043661076189</v>
      </c>
      <c r="U72" s="35">
        <f>IF(U66="-","-",SUM(U63:U71)*'3k EBIT'!$E$7)</f>
        <v>1.6390459218549924</v>
      </c>
      <c r="V72" s="35">
        <f>IF(V66="-","-",SUM(V63:V71)*'3k EBIT'!$E$7)</f>
        <v>1.6383538520623959</v>
      </c>
      <c r="W72" s="35">
        <f>IF(W66="-","-",SUM(W63:W71)*'3k EBIT'!$E$7)</f>
        <v>3.1586184249796494</v>
      </c>
      <c r="X72" s="27"/>
      <c r="Y72" s="35">
        <f>IF(Y66="-","-",SUM(Y63:Y71)*'3k EBIT'!$E$7)</f>
        <v>3.2249010642998406</v>
      </c>
      <c r="Z72" s="35">
        <f>IF(Z66="-","-",SUM(Z63:Z71)*'3k EBIT'!$E$7)</f>
        <v>3.2249010642998406</v>
      </c>
      <c r="AA72" s="35">
        <f>IF(AA66="-","-",SUM(AA63:AA71)*'3k EBIT'!$E$7)</f>
        <v>3.5420499499726605</v>
      </c>
      <c r="AB72" s="35" t="str">
        <f>IF(AB66="-","-",SUM(AB63:AB71)*'3k EBIT'!$E$7)</f>
        <v>-</v>
      </c>
      <c r="AC72" s="35" t="str">
        <f>IF(AC66="-","-",SUM(AC63:AC71)*'3k EBIT'!$E$7)</f>
        <v>-</v>
      </c>
      <c r="AD72" s="25"/>
    </row>
    <row r="73" spans="1:30" s="26" customFormat="1" ht="11.25" customHeight="1">
      <c r="A73" s="207">
        <v>10</v>
      </c>
      <c r="B73" s="123" t="s">
        <v>247</v>
      </c>
      <c r="C73" s="158" t="s">
        <v>248</v>
      </c>
      <c r="D73" s="121" t="s">
        <v>129</v>
      </c>
      <c r="E73" s="116"/>
      <c r="F73" s="27"/>
      <c r="G73" s="35">
        <f>IF(G68="-","-",SUM(G63:G66,G68:G72)*'3l HAP'!$E$8)</f>
        <v>0.73420672134746368</v>
      </c>
      <c r="H73" s="35">
        <f>IF(H68="-","-",SUM(H63:H66,H68:H72)*'3l HAP'!$E$8)</f>
        <v>0.7354707951563535</v>
      </c>
      <c r="I73" s="35">
        <f>IF(I68="-","-",SUM(I63:I66,I68:I72)*'3l HAP'!$E$8)</f>
        <v>0.74078030841511622</v>
      </c>
      <c r="J73" s="35">
        <f>IF(J68="-","-",SUM(J63:J66,J68:J72)*'3l HAP'!$E$8)</f>
        <v>0.74457252984178557</v>
      </c>
      <c r="K73" s="35">
        <f>IF(K68="-","-",SUM(K63:K66,K68:K72)*'3l HAP'!$E$8)</f>
        <v>0.75148204588108714</v>
      </c>
      <c r="L73" s="35">
        <f>IF(L68="-","-",SUM(L63:L66,L68:L72)*'3l HAP'!$E$8)</f>
        <v>0.75773292341630394</v>
      </c>
      <c r="M73" s="35">
        <f>IF(M68="-","-",SUM(M63:M66,M68:M72)*'3l HAP'!$E$8)</f>
        <v>0.80061930969320816</v>
      </c>
      <c r="N73" s="35">
        <f>IF(N68="-","-",SUM(N63:N66,N68:N72)*'3l HAP'!$E$8)</f>
        <v>0.90042828361294436</v>
      </c>
      <c r="O73" s="27"/>
      <c r="P73" s="35">
        <f>IF(P68="-","-",SUM(P63:P66,P68:P72)*'3l HAP'!$E$8)</f>
        <v>0.90042828361294436</v>
      </c>
      <c r="Q73" s="35">
        <f>IF(Q68="-","-",SUM(Q63:Q66,Q68:Q72)*'3l HAP'!$E$8)</f>
        <v>0.93546932296087348</v>
      </c>
      <c r="R73" s="35">
        <f>IF(R68="-","-",SUM(R63:R66,R68:R72)*'3l HAP'!$E$8)</f>
        <v>0.94028778739592933</v>
      </c>
      <c r="S73" s="35">
        <f>IF(S68="-","-",SUM(S63:S66,S68:S72)*'3l HAP'!$E$8)</f>
        <v>0.97393201652392247</v>
      </c>
      <c r="T73" s="35">
        <f>IF(T68="-","-",SUM(T63:T66,T68:T72)*'3l HAP'!$E$8)</f>
        <v>0.97390291393884709</v>
      </c>
      <c r="U73" s="35">
        <f>IF(U68="-","-",SUM(U63:U66,U68:U72)*'3l HAP'!$E$8)</f>
        <v>0.99741869896037061</v>
      </c>
      <c r="V73" s="35">
        <f>IF(V68="-","-",SUM(V63:V66,V68:V72)*'3l HAP'!$E$8)</f>
        <v>0.9968854047683644</v>
      </c>
      <c r="W73" s="35">
        <f>IF(W68="-","-",SUM(W63:W66,W68:W72)*'3l HAP'!$E$8)</f>
        <v>1.0594960577041508</v>
      </c>
      <c r="X73" s="27"/>
      <c r="Y73" s="35">
        <f>IF(Y68="-","-",SUM(Y63:Y66,Y68:Y72)*'3l HAP'!$E$8)</f>
        <v>1.110572043043234</v>
      </c>
      <c r="Z73" s="35">
        <f>IF(Z68="-","-",SUM(Z63:Z66,Z68:Z72)*'3l HAP'!$E$8)</f>
        <v>1.110572043043234</v>
      </c>
      <c r="AA73" s="35">
        <f>IF(AA68="-","-",SUM(AA63:AA66,AA68:AA72)*'3l HAP'!$E$8)</f>
        <v>1.1697169938188943</v>
      </c>
      <c r="AB73" s="35" t="str">
        <f>IF(AB68="-","-",SUM(AB63:AB66,AB68:AB72)*'3l HAP'!$E$8)</f>
        <v>-</v>
      </c>
      <c r="AC73" s="35" t="str">
        <f>IF(AC68="-","-",SUM(AC63:AC66,AC68:AC72)*'3l HAP'!$E$8)</f>
        <v>-</v>
      </c>
      <c r="AD73" s="25"/>
    </row>
    <row r="74" spans="1:30" s="26" customFormat="1" ht="11.25" customHeight="1">
      <c r="A74" s="207">
        <v>11</v>
      </c>
      <c r="B74" s="123" t="s">
        <v>249</v>
      </c>
      <c r="C74" s="123" t="str">
        <f>B74&amp;"_"&amp;D74</f>
        <v>Total_Midlands</v>
      </c>
      <c r="D74" s="121" t="s">
        <v>129</v>
      </c>
      <c r="E74" s="75"/>
      <c r="F74" s="27"/>
      <c r="G74" s="35">
        <f t="shared" ref="G74:N74" si="12">IF(G68="-","-",SUM(G63:G73))</f>
        <v>63.437513691326537</v>
      </c>
      <c r="H74" s="35">
        <f t="shared" si="12"/>
        <v>63.52511570714006</v>
      </c>
      <c r="I74" s="35">
        <f t="shared" si="12"/>
        <v>70.828072120116246</v>
      </c>
      <c r="J74" s="35">
        <f t="shared" si="12"/>
        <v>71.090878167556809</v>
      </c>
      <c r="K74" s="35">
        <f t="shared" si="12"/>
        <v>66.313716926086499</v>
      </c>
      <c r="L74" s="35">
        <f t="shared" si="12"/>
        <v>66.746911150060939</v>
      </c>
      <c r="M74" s="35">
        <f t="shared" si="12"/>
        <v>71.142495424248793</v>
      </c>
      <c r="N74" s="35">
        <f t="shared" si="12"/>
        <v>78.059391613504658</v>
      </c>
      <c r="O74" s="27"/>
      <c r="P74" s="35">
        <f t="shared" ref="P74:W74" si="13">IF(P68="-","-",SUM(P63:P73))</f>
        <v>78.059391613504658</v>
      </c>
      <c r="Q74" s="35">
        <f t="shared" si="13"/>
        <v>80.2322827893138</v>
      </c>
      <c r="R74" s="35">
        <f t="shared" si="13"/>
        <v>80.566208858082987</v>
      </c>
      <c r="S74" s="35">
        <f t="shared" si="13"/>
        <v>84.64979920619146</v>
      </c>
      <c r="T74" s="35">
        <f t="shared" si="13"/>
        <v>84.647782357887166</v>
      </c>
      <c r="U74" s="35">
        <f t="shared" si="13"/>
        <v>87.26295790122596</v>
      </c>
      <c r="V74" s="35">
        <f t="shared" si="13"/>
        <v>87.225999896153141</v>
      </c>
      <c r="W74" s="35">
        <f t="shared" si="13"/>
        <v>167.30250238952235</v>
      </c>
      <c r="X74" s="27"/>
      <c r="Y74" s="35">
        <f t="shared" ref="Y74:AC74" si="14">IF(Y68="-","-",SUM(Y63:Y73))</f>
        <v>170.84213689812375</v>
      </c>
      <c r="Z74" s="35">
        <f t="shared" si="14"/>
        <v>170.84213689812375</v>
      </c>
      <c r="AA74" s="35">
        <f t="shared" si="14"/>
        <v>187.59332156856752</v>
      </c>
      <c r="AB74" s="35" t="str">
        <f t="shared" si="14"/>
        <v>-</v>
      </c>
      <c r="AC74" s="35" t="str">
        <f t="shared" si="14"/>
        <v>-</v>
      </c>
      <c r="AD74" s="25"/>
    </row>
    <row r="75" spans="1:30" s="26" customFormat="1" ht="11.25" customHeight="1">
      <c r="A75" s="207">
        <v>1</v>
      </c>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v>2</v>
      </c>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AA'!J46="-","-",'3c AA'!J46)</f>
        <v>-</v>
      </c>
      <c r="H77" s="117" t="str">
        <f>IF('3c AA'!K46="-","-",'3c AA'!K46)</f>
        <v>-</v>
      </c>
      <c r="I77" s="117" t="str">
        <f>IF('3c AA'!L46="-","-",'3c AA'!L46)</f>
        <v>-</v>
      </c>
      <c r="J77" s="117" t="str">
        <f>IF('3c AA'!M46="-","-",'3c AA'!M46)</f>
        <v>-</v>
      </c>
      <c r="K77" s="117" t="str">
        <f>IF('3c AA'!N46="-","-",'3c AA'!N46)</f>
        <v>-</v>
      </c>
      <c r="L77" s="117" t="str">
        <f>IF('3c AA'!O46="-","-",'3c AA'!O46)</f>
        <v>-</v>
      </c>
      <c r="M77" s="117" t="str">
        <f>IF('3c AA'!P46="-","-",'3c AA'!P46)</f>
        <v>-</v>
      </c>
      <c r="N77" s="117" t="str">
        <f>IF('3c AA'!Q46="-","-",'3c AA'!Q46)</f>
        <v>-</v>
      </c>
      <c r="O77" s="27"/>
      <c r="P77" s="117" t="str">
        <f>IF('3c AA'!S46="-","-",'3c AA'!S46)</f>
        <v>-</v>
      </c>
      <c r="Q77" s="117" t="str">
        <f>IF('3c AA'!T46="-","-",'3c AA'!T46)</f>
        <v>-</v>
      </c>
      <c r="R77" s="117" t="str">
        <f>IF('3c AA'!U46="-","-",'3c AA'!U46)</f>
        <v>-</v>
      </c>
      <c r="S77" s="117" t="str">
        <f>IF('3c AA'!V46="-","-",'3c AA'!V46)</f>
        <v>-</v>
      </c>
      <c r="T77" s="117">
        <f>IF('3c AA'!W46="-","-",'3c AA'!W46)</f>
        <v>0</v>
      </c>
      <c r="U77" s="117">
        <f>IF('3c AA'!X46="-","-",'3c AA'!X46)</f>
        <v>1.4870742269298105</v>
      </c>
      <c r="V77" s="117">
        <f>IF('3c AA'!Y46="-","-",'3c AA'!Y46)</f>
        <v>0.70457099735818829</v>
      </c>
      <c r="W77" s="117" t="str">
        <f>IF('3c AA'!Z46="-","-",'3c AA'!Z46)</f>
        <v>-</v>
      </c>
      <c r="X77" s="27"/>
      <c r="Y77" s="117">
        <f>IF('3c AA'!AB46="-","-",'3c AA'!AB46)</f>
        <v>0</v>
      </c>
      <c r="Z77" s="117">
        <f>IF('3c AA'!AC46="-","-",'3c AA'!AC46)</f>
        <v>0</v>
      </c>
      <c r="AA77" s="117">
        <f>IF('3c AA'!AD46="-","-",'3c AA'!AD46)</f>
        <v>0.4107912515748855</v>
      </c>
      <c r="AB77" s="117" t="str">
        <f>IF('3c AA'!AE46="-","-",'3c AA'!AE46)</f>
        <v>-</v>
      </c>
      <c r="AC77" s="117" t="str">
        <f>IF('3c AA'!AF46="-","-",'3c AA'!AF46)</f>
        <v>-</v>
      </c>
      <c r="AD77" s="25"/>
    </row>
    <row r="78" spans="1:30" s="26" customFormat="1" ht="11.4">
      <c r="A78" s="207">
        <v>3</v>
      </c>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f>'3d PC'!AA56</f>
        <v>10.298637820906499</v>
      </c>
      <c r="AB78" s="117" t="str">
        <f>'3d PC'!AB56</f>
        <v>-</v>
      </c>
      <c r="AC78" s="117" t="str">
        <f>'3d PC'!AC56</f>
        <v>-</v>
      </c>
      <c r="AD78" s="25"/>
    </row>
    <row r="79" spans="1:30" s="26" customFormat="1" ht="11.4">
      <c r="A79" s="207">
        <v>4</v>
      </c>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f>'3e NC-Elec'!AB20</f>
        <v>116.93286000000001</v>
      </c>
      <c r="AB79" s="117" t="str">
        <f>'3e NC-Elec'!AC20</f>
        <v>-</v>
      </c>
      <c r="AC79" s="117" t="str">
        <f>'3e NC-Elec'!AD20</f>
        <v>-</v>
      </c>
      <c r="AD79" s="25"/>
    </row>
    <row r="80" spans="1:30" s="26" customFormat="1" ht="11.4">
      <c r="A80" s="207">
        <v>5</v>
      </c>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f>IF('3g CPIH'!W$17="-","-",'3h OC '!$E$7*('3g CPIH'!W$17/'3g CPIH'!$G$17))</f>
        <v>48.630131506849317</v>
      </c>
      <c r="AB80" s="117" t="str">
        <f>IF('3g CPIH'!X$17="-","-",'3h OC '!$E$7*('3g CPIH'!X$17/'3g CPIH'!$G$17))</f>
        <v>-</v>
      </c>
      <c r="AC80" s="117" t="str">
        <f>IF('3g CPIH'!Y$17="-","-",'3h OC '!$E$7*('3g CPIH'!Y$17/'3g CPIH'!$G$17))</f>
        <v>-</v>
      </c>
      <c r="AD80" s="25"/>
    </row>
    <row r="81" spans="1:30" s="26" customFormat="1" ht="11.4">
      <c r="A81" s="207">
        <v>6</v>
      </c>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f>IF('3i SMNCC'!W$50="-","-",'3i SMNCC'!W$62)</f>
        <v>11.951673643525851</v>
      </c>
      <c r="AB81" s="117" t="str">
        <f>IF('3i SMNCC'!X$50="-","-",'3i SMNCC'!X$62)</f>
        <v>-</v>
      </c>
      <c r="AC81" s="117" t="str">
        <f>IF('3i SMNCC'!Y$50="-","-",'3i SMNCC'!Y$62)</f>
        <v>-</v>
      </c>
      <c r="AD81" s="25"/>
    </row>
    <row r="82" spans="1:30" s="26" customFormat="1" ht="11.25" customHeight="1">
      <c r="A82" s="207">
        <v>7</v>
      </c>
      <c r="B82" s="120" t="s">
        <v>244</v>
      </c>
      <c r="C82" s="120" t="s">
        <v>183</v>
      </c>
      <c r="D82" s="122" t="s">
        <v>119</v>
      </c>
      <c r="E82" s="119"/>
      <c r="F82" s="27"/>
      <c r="G82" s="117">
        <f>IF('3g CPIH'!C$17="-","-",'3j PAAC PAP'!$G$9*('3g CPIH'!C$17/'3g CPIH'!$G$17))</f>
        <v>3.3460635029354204</v>
      </c>
      <c r="H82" s="117">
        <f>IF('3g CPIH'!D$17="-","-",'3j PAAC PAP'!$G$9*('3g CPIH'!D$17/'3g CPIH'!$G$17))</f>
        <v>3.3527623287671227</v>
      </c>
      <c r="I82" s="117">
        <f>IF('3g CPIH'!E$17="-","-",'3j PAAC PAP'!$G$9*('3g CPIH'!E$17/'3g CPIH'!$G$17))</f>
        <v>3.3628105675146771</v>
      </c>
      <c r="J82" s="117">
        <f>IF('3g CPIH'!F$17="-","-",'3j PAAC PAP'!$G$9*('3g CPIH'!F$17/'3g CPIH'!$G$17))</f>
        <v>3.3829070450097847</v>
      </c>
      <c r="K82" s="117">
        <f>IF('3g CPIH'!G$17="-","-",'3j PAAC PAP'!$G$9*('3g CPIH'!G$17/'3g CPIH'!$G$17))</f>
        <v>3.4230999999999998</v>
      </c>
      <c r="L82" s="117">
        <f>IF('3g CPIH'!H$17="-","-",'3j PAAC PAP'!$G$9*('3g CPIH'!H$17/'3g CPIH'!$G$17))</f>
        <v>3.4666423679060667</v>
      </c>
      <c r="M82" s="117">
        <f>IF('3g CPIH'!I$17="-","-",'3j PAAC PAP'!$G$9*('3g CPIH'!I$17/'3g CPIH'!$G$17))</f>
        <v>3.516883561643835</v>
      </c>
      <c r="N82" s="117">
        <f>IF('3g CPIH'!J$17="-","-",'3j PAAC PAP'!$G$9*('3g CPIH'!J$17/'3g CPIH'!$G$17))</f>
        <v>3.547028277886497</v>
      </c>
      <c r="O82" s="27"/>
      <c r="P82" s="117">
        <f>IF('3g CPIH'!L$17="-","-",'3j PAAC PAP'!$G$9*('3g CPIH'!L$17/'3g CPIH'!$G$17))</f>
        <v>3.547028277886497</v>
      </c>
      <c r="Q82" s="117">
        <f>IF('3g CPIH'!M$17="-","-",'3j PAAC PAP'!$G$9*('3g CPIH'!M$17/'3g CPIH'!$G$17))</f>
        <v>3.5872212328767121</v>
      </c>
      <c r="R82" s="117">
        <f>IF('3g CPIH'!N$17="-","-",'3j PAAC PAP'!$G$9*('3g CPIH'!N$17/'3g CPIH'!$G$17))</f>
        <v>3.6140165362035224</v>
      </c>
      <c r="S82" s="117">
        <f>IF('3g CPIH'!O$17="-","-",'3j PAAC PAP'!$G$9*('3g CPIH'!O$17/'3g CPIH'!$G$17))</f>
        <v>3.6341130136986299</v>
      </c>
      <c r="T82" s="117">
        <f>IF('3g CPIH'!P$17="-","-",'3j PAAC PAP'!$G$9*('3g CPIH'!P$17/'3g CPIH'!$G$17))</f>
        <v>3.6441612524461835</v>
      </c>
      <c r="U82" s="117">
        <f>IF('3g CPIH'!Q$17="-","-",'3j PAAC PAP'!$G$9*('3g CPIH'!Q$17/'3g CPIH'!$G$17))</f>
        <v>3.6642577299412915</v>
      </c>
      <c r="V82" s="117">
        <f>IF('3g CPIH'!R$17="-","-",'3j PAAC PAP'!$G$9*('3g CPIH'!R$17/'3g CPIH'!$G$17))</f>
        <v>3.7312459882583173</v>
      </c>
      <c r="W82" s="117">
        <f>IF('3g CPIH'!S$17="-","-",'3j PAAC PAP'!$G$9*('3g CPIH'!S$17/'3g CPIH'!$G$17))</f>
        <v>3.8417766144814092</v>
      </c>
      <c r="X82" s="27"/>
      <c r="Y82" s="117">
        <f>IF('3g CPIH'!U$17="-","-",'3j PAAC PAP'!$G$9*('3g CPIH'!U$17/'3g CPIH'!$G$17))</f>
        <v>4.0360425636007822</v>
      </c>
      <c r="Z82" s="117">
        <f>IF('3g CPIH'!V$17="-","-",'3j PAAC PAP'!$G$9*('3g CPIH'!V$17/'3g CPIH'!$G$17))</f>
        <v>4.0360425636007822</v>
      </c>
      <c r="AA82" s="117">
        <f>IF('3g CPIH'!W$17="-","-",'3j PAAC PAP'!$G$9*('3g CPIH'!W$17/'3g CPIH'!$G$17))</f>
        <v>4.1968143835616436</v>
      </c>
      <c r="AB82" s="117" t="str">
        <f>IF('3g CPIH'!X$17="-","-",'3j PAAC PAP'!$G$9*('3g CPIH'!X$17/'3g CPIH'!$G$17))</f>
        <v>-</v>
      </c>
      <c r="AC82" s="117" t="str">
        <f>IF('3g CPIH'!Y$17="-","-",'3j PAAC PAP'!$G$9*('3g CPIH'!Y$17/'3g CPIH'!$G$17))</f>
        <v>-</v>
      </c>
      <c r="AD82" s="25"/>
    </row>
    <row r="83" spans="1:30" s="26" customFormat="1" ht="11.25" customHeight="1">
      <c r="A83" s="207">
        <v>8</v>
      </c>
      <c r="B83" s="120" t="s">
        <v>244</v>
      </c>
      <c r="C83" s="120" t="s">
        <v>184</v>
      </c>
      <c r="D83" s="122" t="s">
        <v>119</v>
      </c>
      <c r="E83" s="119"/>
      <c r="F83" s="27"/>
      <c r="G83" s="117">
        <f>IF(G78="-","-",SUM(G75:G81)*'3j PAAC PAP'!$G$27)</f>
        <v>0.36548390463092428</v>
      </c>
      <c r="H83" s="117">
        <f>IF(H78="-","-",SUM(H75:H81)*'3j PAAC PAP'!$G$27)</f>
        <v>0.36586068141996542</v>
      </c>
      <c r="I83" s="117">
        <f>IF(I78="-","-",SUM(I75:I81)*'3j PAAC PAP'!$G$27)</f>
        <v>0.31623780239796462</v>
      </c>
      <c r="J83" s="117">
        <f>IF(J78="-","-",SUM(J75:J81)*'3j PAAC PAP'!$G$27)</f>
        <v>0.31736813276508791</v>
      </c>
      <c r="K83" s="117">
        <f>IF(K78="-","-",SUM(K75:K81)*'3j PAAC PAP'!$G$27)</f>
        <v>0.31168894521222068</v>
      </c>
      <c r="L83" s="117">
        <f>IF(L78="-","-",SUM(L75:L81)*'3j PAAC PAP'!$G$27)</f>
        <v>0.31350179867796518</v>
      </c>
      <c r="M83" s="117">
        <f>IF(M78="-","-",SUM(M75:M81)*'3j PAAC PAP'!$G$27)</f>
        <v>0.33565725866780816</v>
      </c>
      <c r="N83" s="117">
        <f>IF(N78="-","-",SUM(N75:N81)*'3j PAAC PAP'!$G$27)</f>
        <v>0.36781626479744156</v>
      </c>
      <c r="O83" s="27"/>
      <c r="P83" s="117">
        <f>IF(P78="-","-",SUM(P75:P81)*'3j PAAC PAP'!$G$27)</f>
        <v>0.36781626479744156</v>
      </c>
      <c r="Q83" s="117">
        <f>IF(Q78="-","-",SUM(Q75:Q81)*'3j PAAC PAP'!$G$27)</f>
        <v>0.38235934090563178</v>
      </c>
      <c r="R83" s="117">
        <f>IF(R78="-","-",SUM(R75:R81)*'3j PAAC PAP'!$G$27)</f>
        <v>0.38378947067436942</v>
      </c>
      <c r="S83" s="117">
        <f>IF(S78="-","-",SUM(S75:S81)*'3j PAAC PAP'!$G$27)</f>
        <v>0.41422310870426993</v>
      </c>
      <c r="T83" s="117">
        <f>IF(T78="-","-",SUM(T75:T81)*'3j PAAC PAP'!$G$27)</f>
        <v>0.41416515068580212</v>
      </c>
      <c r="U83" s="117">
        <f>IF(U78="-","-",SUM(U75:U81)*'3j PAAC PAP'!$G$27)</f>
        <v>0.41359304619606035</v>
      </c>
      <c r="V83" s="117">
        <f>IF(V78="-","-",SUM(V75:V81)*'3j PAAC PAP'!$G$27)</f>
        <v>0.41309684749882369</v>
      </c>
      <c r="W83" s="117">
        <f>IF(W78="-","-",SUM(W75:W81)*'3j PAAC PAP'!$G$27)</f>
        <v>0.78216327679402553</v>
      </c>
      <c r="X83" s="27"/>
      <c r="Y83" s="117">
        <f>IF(Y78="-","-",SUM(Y75:Y81)*'3j PAAC PAP'!$G$27)</f>
        <v>0.79775634824881347</v>
      </c>
      <c r="Z83" s="117">
        <f>IF(Z78="-","-",SUM(Z75:Z81)*'3j PAAC PAP'!$G$27)</f>
        <v>0.79775634824881347</v>
      </c>
      <c r="AA83" s="117">
        <f>IF(AA78="-","-",SUM(AA75:AA81)*'3j PAAC PAP'!$G$27)</f>
        <v>0.91363975335774572</v>
      </c>
      <c r="AB83" s="117" t="str">
        <f>IF(AB78="-","-",SUM(AB75:AB81)*'3j PAAC PAP'!$G$27)</f>
        <v>-</v>
      </c>
      <c r="AC83" s="117" t="str">
        <f>IF(AC78="-","-",SUM(AC75:AC81)*'3j PAAC PAP'!$G$27)</f>
        <v>-</v>
      </c>
      <c r="AD83" s="25"/>
    </row>
    <row r="84" spans="1:30" s="26" customFormat="1" ht="11.25" customHeight="1">
      <c r="A84" s="207">
        <v>9</v>
      </c>
      <c r="B84" s="120" t="s">
        <v>185</v>
      </c>
      <c r="C84" s="120" t="s">
        <v>246</v>
      </c>
      <c r="D84" s="122" t="s">
        <v>119</v>
      </c>
      <c r="E84" s="119"/>
      <c r="F84" s="27"/>
      <c r="G84" s="117">
        <f>IF(G78="-","-",SUM(G75:G83)*'3k EBIT'!$E$7)</f>
        <v>1.5302066891868076</v>
      </c>
      <c r="H84" s="117">
        <f>IF(H78="-","-",SUM(H75:H83)*'3k EBIT'!$E$7)</f>
        <v>1.5318471107624758</v>
      </c>
      <c r="I84" s="117">
        <f>IF(I78="-","-",SUM(I75:I83)*'3k EBIT'!$E$7)</f>
        <v>1.3330798213632391</v>
      </c>
      <c r="J84" s="117">
        <f>IF(J78="-","-",SUM(J75:J83)*'3k EBIT'!$E$7)</f>
        <v>1.3380010860902436</v>
      </c>
      <c r="K84" s="117">
        <f>IF(K78="-","-",SUM(K75:K83)*'3k EBIT'!$E$7)</f>
        <v>1.3160089586011898</v>
      </c>
      <c r="L84" s="117">
        <f>IF(L78="-","-",SUM(L75:L83)*'3k EBIT'!$E$7)</f>
        <v>1.3241208855341864</v>
      </c>
      <c r="M84" s="117">
        <f>IF(M78="-","-",SUM(M75:M83)*'3k EBIT'!$E$7)</f>
        <v>1.4139258140437474</v>
      </c>
      <c r="N84" s="117">
        <f>IF(N78="-","-",SUM(N75:N83)*'3k EBIT'!$E$7)</f>
        <v>1.5434505246356338</v>
      </c>
      <c r="O84" s="27"/>
      <c r="P84" s="117">
        <f>IF(P78="-","-",SUM(P75:P83)*'3k EBIT'!$E$7)</f>
        <v>1.5434505246356338</v>
      </c>
      <c r="Q84" s="117">
        <f>IF(Q78="-","-",SUM(Q75:Q83)*'3k EBIT'!$E$7)</f>
        <v>1.602539143652373</v>
      </c>
      <c r="R84" s="117">
        <f>IF(R78="-","-",SUM(R75:R83)*'3k EBIT'!$E$7)</f>
        <v>1.6087921907175577</v>
      </c>
      <c r="S84" s="117">
        <f>IF(S78="-","-",SUM(S75:S83)*'3k EBIT'!$E$7)</f>
        <v>1.7312044594295561</v>
      </c>
      <c r="T84" s="117">
        <f>IF(T78="-","-",SUM(T75:T83)*'3k EBIT'!$E$7)</f>
        <v>1.7311666922452909</v>
      </c>
      <c r="U84" s="117">
        <f>IF(U78="-","-",SUM(U75:U83)*'3k EBIT'!$E$7)</f>
        <v>1.7292620797418485</v>
      </c>
      <c r="V84" s="117">
        <f>IF(V78="-","-",SUM(V75:V83)*'3k EBIT'!$E$7)</f>
        <v>1.728570009949252</v>
      </c>
      <c r="W84" s="117">
        <f>IF(W78="-","-",SUM(W75:W83)*'3k EBIT'!$E$7)</f>
        <v>3.2104749566783939</v>
      </c>
      <c r="X84" s="27"/>
      <c r="Y84" s="117">
        <f>IF(Y78="-","-",SUM(Y75:Y83)*'3k EBIT'!$E$7)</f>
        <v>3.2767575959985842</v>
      </c>
      <c r="Z84" s="117">
        <f>IF(Z78="-","-",SUM(Z75:Z83)*'3k EBIT'!$E$7)</f>
        <v>3.2767575959985842</v>
      </c>
      <c r="AA84" s="117">
        <f>IF(AA78="-","-",SUM(AA75:AA83)*'3k EBIT'!$E$7)</f>
        <v>3.744503532632141</v>
      </c>
      <c r="AB84" s="117" t="str">
        <f>IF(AB78="-","-",SUM(AB75:AB83)*'3k EBIT'!$E$7)</f>
        <v>-</v>
      </c>
      <c r="AC84" s="117" t="str">
        <f>IF(AC78="-","-",SUM(AC75:AC83)*'3k EBIT'!$E$7)</f>
        <v>-</v>
      </c>
      <c r="AD84" s="25"/>
    </row>
    <row r="85" spans="1:30" s="26" customFormat="1" ht="12.6" customHeight="1">
      <c r="A85" s="207">
        <v>10</v>
      </c>
      <c r="B85" s="120" t="s">
        <v>247</v>
      </c>
      <c r="C85" s="156" t="s">
        <v>248</v>
      </c>
      <c r="D85" s="122" t="s">
        <v>119</v>
      </c>
      <c r="E85" s="118"/>
      <c r="F85" s="27"/>
      <c r="G85" s="117">
        <f>IF(G80="-","-",SUM(G75:G78,G80:G84)*'3l HAP'!$E$8)</f>
        <v>0.74040504626092196</v>
      </c>
      <c r="H85" s="117">
        <f>IF(H80="-","-",SUM(H75:H78,H80:H84)*'3l HAP'!$E$8)</f>
        <v>0.74166912006981178</v>
      </c>
      <c r="I85" s="117">
        <f>IF(I80="-","-",SUM(I75:I78,I80:I84)*'3l HAP'!$E$8)</f>
        <v>0.74080629719882052</v>
      </c>
      <c r="J85" s="117">
        <f>IF(J80="-","-",SUM(J75:J78,J80:J84)*'3l HAP'!$E$8)</f>
        <v>0.74459851862548987</v>
      </c>
      <c r="K85" s="117">
        <f>IF(K80="-","-",SUM(K75:K78,K80:K84)*'3l HAP'!$E$8)</f>
        <v>0.7527684906744464</v>
      </c>
      <c r="L85" s="117">
        <f>IF(L80="-","-",SUM(L75:L78,L80:L84)*'3l HAP'!$E$8)</f>
        <v>0.7590193682096632</v>
      </c>
      <c r="M85" s="117">
        <f>IF(M80="-","-",SUM(M75:M78,M80:M84)*'3l HAP'!$E$8)</f>
        <v>0.8020356984050887</v>
      </c>
      <c r="N85" s="117">
        <f>IF(N80="-","-",SUM(N75:N78,N80:N84)*'3l HAP'!$E$8)</f>
        <v>0.90184467232482479</v>
      </c>
      <c r="O85" s="27"/>
      <c r="P85" s="117">
        <f>IF(P80="-","-",SUM(P75:P78,P80:P84)*'3l HAP'!$E$8)</f>
        <v>0.90184467232482479</v>
      </c>
      <c r="Q85" s="117">
        <f>IF(Q80="-","-",SUM(Q75:Q78,Q80:Q84)*'3l HAP'!$E$8)</f>
        <v>0.93722356586090871</v>
      </c>
      <c r="R85" s="117">
        <f>IF(R80="-","-",SUM(R75:R78,R80:R84)*'3l HAP'!$E$8)</f>
        <v>0.94204203029596467</v>
      </c>
      <c r="S85" s="117">
        <f>IF(S80="-","-",SUM(S75:S78,S80:S84)*'3l HAP'!$E$8)</f>
        <v>0.9765179005024931</v>
      </c>
      <c r="T85" s="117">
        <f>IF(T80="-","-",SUM(T75:T78,T80:T84)*'3l HAP'!$E$8)</f>
        <v>0.97648879791741805</v>
      </c>
      <c r="U85" s="117">
        <f>IF(U80="-","-",SUM(U75:U78,U80:U84)*'3l HAP'!$E$8)</f>
        <v>0.99906898672558908</v>
      </c>
      <c r="V85" s="117">
        <f>IF(V80="-","-",SUM(V75:V78,V80:V84)*'3l HAP'!$E$8)</f>
        <v>0.99853569253358287</v>
      </c>
      <c r="W85" s="117">
        <f>IF(W80="-","-",SUM(W75:W78,W80:W84)*'3l HAP'!$E$8)</f>
        <v>1.060444648309355</v>
      </c>
      <c r="X85" s="27"/>
      <c r="Y85" s="117">
        <f>IF(Y80="-","-",SUM(Y75:Y78,Y80:Y84)*'3l HAP'!$E$8)</f>
        <v>1.1115206336484384</v>
      </c>
      <c r="Z85" s="117">
        <f>IF(Z80="-","-",SUM(Z75:Z78,Z80:Z84)*'3l HAP'!$E$8)</f>
        <v>1.1115206336484384</v>
      </c>
      <c r="AA85" s="117">
        <f>IF(AA80="-","-",SUM(AA75:AA78,AA80:AA84)*'3l HAP'!$E$8)</f>
        <v>1.1734203954967468</v>
      </c>
      <c r="AB85" s="117" t="str">
        <f>IF(AB80="-","-",SUM(AB75:AB78,AB80:AB84)*'3l HAP'!$E$8)</f>
        <v>-</v>
      </c>
      <c r="AC85" s="117" t="str">
        <f>IF(AC80="-","-",SUM(AC75:AC78,AC80:AC84)*'3l HAP'!$E$8)</f>
        <v>-</v>
      </c>
      <c r="AD85" s="25"/>
    </row>
    <row r="86" spans="1:30" s="26" customFormat="1" ht="11.25" customHeight="1">
      <c r="A86" s="207">
        <v>11</v>
      </c>
      <c r="B86" s="120" t="s">
        <v>249</v>
      </c>
      <c r="C86" s="120" t="str">
        <f>B86&amp;"_"&amp;D86</f>
        <v>Total_Northern</v>
      </c>
      <c r="D86" s="122" t="s">
        <v>119</v>
      </c>
      <c r="E86" s="119"/>
      <c r="F86" s="27"/>
      <c r="G86" s="117">
        <f t="shared" ref="G86:N86" si="15">IF(G80="-","-",SUM(G75:G85))</f>
        <v>81.27756594790165</v>
      </c>
      <c r="H86" s="117">
        <f t="shared" si="15"/>
        <v>81.36516796371518</v>
      </c>
      <c r="I86" s="117">
        <f t="shared" si="15"/>
        <v>70.902873177795797</v>
      </c>
      <c r="J86" s="117">
        <f t="shared" si="15"/>
        <v>71.165679225236374</v>
      </c>
      <c r="K86" s="117">
        <f t="shared" si="15"/>
        <v>70.016369281224712</v>
      </c>
      <c r="L86" s="117">
        <f t="shared" si="15"/>
        <v>70.449563505199151</v>
      </c>
      <c r="M86" s="117">
        <f t="shared" si="15"/>
        <v>75.219153067784831</v>
      </c>
      <c r="N86" s="117">
        <f t="shared" si="15"/>
        <v>82.136049257040682</v>
      </c>
      <c r="O86" s="27"/>
      <c r="P86" s="117">
        <f t="shared" ref="P86:W86" si="16">IF(P80="-","-",SUM(P75:P85))</f>
        <v>82.136049257040682</v>
      </c>
      <c r="Q86" s="117">
        <f t="shared" si="16"/>
        <v>85.28135418268414</v>
      </c>
      <c r="R86" s="117">
        <f t="shared" si="16"/>
        <v>85.615280251453299</v>
      </c>
      <c r="S86" s="117">
        <f t="shared" si="16"/>
        <v>92.092504445307725</v>
      </c>
      <c r="T86" s="117">
        <f t="shared" si="16"/>
        <v>92.090487597003417</v>
      </c>
      <c r="U86" s="117">
        <f t="shared" si="16"/>
        <v>92.01282506387804</v>
      </c>
      <c r="V86" s="117">
        <f t="shared" si="16"/>
        <v>91.975867058805221</v>
      </c>
      <c r="W86" s="117">
        <f t="shared" si="16"/>
        <v>170.03274099482633</v>
      </c>
      <c r="X86" s="27"/>
      <c r="Y86" s="117">
        <f t="shared" ref="Y86:AC86" si="17">IF(Y80="-","-",SUM(Y75:Y85))</f>
        <v>173.57237550342771</v>
      </c>
      <c r="Z86" s="117">
        <f t="shared" si="17"/>
        <v>173.57237550342771</v>
      </c>
      <c r="AA86" s="117">
        <f t="shared" si="17"/>
        <v>198.25247228790485</v>
      </c>
      <c r="AB86" s="117" t="str">
        <f t="shared" si="17"/>
        <v>-</v>
      </c>
      <c r="AC86" s="117" t="str">
        <f t="shared" si="17"/>
        <v>-</v>
      </c>
      <c r="AD86" s="25"/>
    </row>
    <row r="87" spans="1:30" s="26" customFormat="1" ht="11.25" customHeight="1">
      <c r="A87" s="207">
        <v>1</v>
      </c>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v>2</v>
      </c>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AA'!J47="-","-",'3c AA'!J47)</f>
        <v>-</v>
      </c>
      <c r="H89" s="35" t="str">
        <f>IF('3c AA'!K47="-","-",'3c AA'!K47)</f>
        <v>-</v>
      </c>
      <c r="I89" s="35" t="str">
        <f>IF('3c AA'!L47="-","-",'3c AA'!L47)</f>
        <v>-</v>
      </c>
      <c r="J89" s="35" t="str">
        <f>IF('3c AA'!M47="-","-",'3c AA'!M47)</f>
        <v>-</v>
      </c>
      <c r="K89" s="35" t="str">
        <f>IF('3c AA'!N47="-","-",'3c AA'!N47)</f>
        <v>-</v>
      </c>
      <c r="L89" s="35" t="str">
        <f>IF('3c AA'!O47="-","-",'3c AA'!O47)</f>
        <v>-</v>
      </c>
      <c r="M89" s="35" t="str">
        <f>IF('3c AA'!P47="-","-",'3c AA'!P47)</f>
        <v>-</v>
      </c>
      <c r="N89" s="35" t="str">
        <f>IF('3c AA'!Q47="-","-",'3c AA'!Q47)</f>
        <v>-</v>
      </c>
      <c r="O89" s="27"/>
      <c r="P89" s="35" t="str">
        <f>IF('3c AA'!S47="-","-",'3c AA'!S47)</f>
        <v>-</v>
      </c>
      <c r="Q89" s="35" t="str">
        <f>IF('3c AA'!T47="-","-",'3c AA'!T47)</f>
        <v>-</v>
      </c>
      <c r="R89" s="35" t="str">
        <f>IF('3c AA'!U47="-","-",'3c AA'!U47)</f>
        <v>-</v>
      </c>
      <c r="S89" s="35" t="str">
        <f>IF('3c AA'!V47="-","-",'3c AA'!V47)</f>
        <v>-</v>
      </c>
      <c r="T89" s="35">
        <f>IF('3c AA'!W47="-","-",'3c AA'!W47)</f>
        <v>0</v>
      </c>
      <c r="U89" s="35">
        <f>IF('3c AA'!X47="-","-",'3c AA'!X47)</f>
        <v>1.4870742269298105</v>
      </c>
      <c r="V89" s="35">
        <f>IF('3c AA'!Y47="-","-",'3c AA'!Y47)</f>
        <v>0.70457099735818829</v>
      </c>
      <c r="W89" s="35" t="str">
        <f>IF('3c AA'!Z47="-","-",'3c AA'!Z47)</f>
        <v>-</v>
      </c>
      <c r="X89" s="27"/>
      <c r="Y89" s="35">
        <f>IF('3c AA'!AB47="-","-",'3c AA'!AB47)</f>
        <v>0</v>
      </c>
      <c r="Z89" s="35">
        <f>IF('3c AA'!AC47="-","-",'3c AA'!AC47)</f>
        <v>0</v>
      </c>
      <c r="AA89" s="35">
        <f>IF('3c AA'!AD47="-","-",'3c AA'!AD47)</f>
        <v>0.4107912515748855</v>
      </c>
      <c r="AB89" s="35" t="str">
        <f>IF('3c AA'!AE47="-","-",'3c AA'!AE47)</f>
        <v>-</v>
      </c>
      <c r="AC89" s="35" t="str">
        <f>IF('3c AA'!AF47="-","-",'3c AA'!AF47)</f>
        <v>-</v>
      </c>
      <c r="AD89" s="25"/>
    </row>
    <row r="90" spans="1:30" s="26" customFormat="1" ht="11.4">
      <c r="A90" s="207">
        <v>3</v>
      </c>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f>'3d PC'!AA56</f>
        <v>10.298637820906499</v>
      </c>
      <c r="AB90" s="35" t="str">
        <f>'3d PC'!AB56</f>
        <v>-</v>
      </c>
      <c r="AC90" s="35" t="str">
        <f>'3d PC'!AC56</f>
        <v>-</v>
      </c>
      <c r="AD90" s="25"/>
    </row>
    <row r="91" spans="1:30" s="26" customFormat="1" ht="11.4">
      <c r="A91" s="207">
        <v>4</v>
      </c>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f>'3e NC-Elec'!AB21</f>
        <v>97.879860000000008</v>
      </c>
      <c r="AB91" s="35" t="str">
        <f>'3e NC-Elec'!AC21</f>
        <v>-</v>
      </c>
      <c r="AC91" s="35" t="str">
        <f>'3e NC-Elec'!AD21</f>
        <v>-</v>
      </c>
      <c r="AD91" s="25"/>
    </row>
    <row r="92" spans="1:30" s="26" customFormat="1" ht="11.4">
      <c r="A92" s="207">
        <v>5</v>
      </c>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f>IF('3g CPIH'!W$17="-","-",'3h OC '!$E$7*('3g CPIH'!W$17/'3g CPIH'!$G$17))</f>
        <v>48.630131506849317</v>
      </c>
      <c r="AB92" s="35" t="str">
        <f>IF('3g CPIH'!X$17="-","-",'3h OC '!$E$7*('3g CPIH'!X$17/'3g CPIH'!$G$17))</f>
        <v>-</v>
      </c>
      <c r="AC92" s="35" t="str">
        <f>IF('3g CPIH'!Y$17="-","-",'3h OC '!$E$7*('3g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f>IF('3i SMNCC'!W$50="-","-",'3i SMNCC'!W$62)</f>
        <v>11.951673643525851</v>
      </c>
      <c r="AB93" s="35" t="str">
        <f>IF('3i SMNCC'!X$50="-","-",'3i SMNCC'!X$62)</f>
        <v>-</v>
      </c>
      <c r="AC93" s="35" t="str">
        <f>IF('3i SMNCC'!Y$50="-","-",'3i SMNCC'!Y$62)</f>
        <v>-</v>
      </c>
      <c r="AD93" s="25"/>
    </row>
    <row r="94" spans="1:30" s="26" customFormat="1" ht="11.25" customHeight="1">
      <c r="A94" s="207">
        <v>7</v>
      </c>
      <c r="B94" s="123" t="s">
        <v>244</v>
      </c>
      <c r="C94" s="123" t="s">
        <v>183</v>
      </c>
      <c r="D94" s="121" t="s">
        <v>118</v>
      </c>
      <c r="E94" s="75"/>
      <c r="F94" s="27"/>
      <c r="G94" s="35">
        <f>IF('3g CPIH'!C$17="-","-",'3j PAAC PAP'!$G$9*('3g CPIH'!C$17/'3g CPIH'!$G$17))</f>
        <v>3.3460635029354204</v>
      </c>
      <c r="H94" s="35">
        <f>IF('3g CPIH'!D$17="-","-",'3j PAAC PAP'!$G$9*('3g CPIH'!D$17/'3g CPIH'!$G$17))</f>
        <v>3.3527623287671227</v>
      </c>
      <c r="I94" s="35">
        <f>IF('3g CPIH'!E$17="-","-",'3j PAAC PAP'!$G$9*('3g CPIH'!E$17/'3g CPIH'!$G$17))</f>
        <v>3.3628105675146771</v>
      </c>
      <c r="J94" s="35">
        <f>IF('3g CPIH'!F$17="-","-",'3j PAAC PAP'!$G$9*('3g CPIH'!F$17/'3g CPIH'!$G$17))</f>
        <v>3.3829070450097847</v>
      </c>
      <c r="K94" s="35">
        <f>IF('3g CPIH'!G$17="-","-",'3j PAAC PAP'!$G$9*('3g CPIH'!G$17/'3g CPIH'!$G$17))</f>
        <v>3.4230999999999998</v>
      </c>
      <c r="L94" s="35">
        <f>IF('3g CPIH'!H$17="-","-",'3j PAAC PAP'!$G$9*('3g CPIH'!H$17/'3g CPIH'!$G$17))</f>
        <v>3.4666423679060667</v>
      </c>
      <c r="M94" s="35">
        <f>IF('3g CPIH'!I$17="-","-",'3j PAAC PAP'!$G$9*('3g CPIH'!I$17/'3g CPIH'!$G$17))</f>
        <v>3.516883561643835</v>
      </c>
      <c r="N94" s="35">
        <f>IF('3g CPIH'!J$17="-","-",'3j PAAC PAP'!$G$9*('3g CPIH'!J$17/'3g CPIH'!$G$17))</f>
        <v>3.547028277886497</v>
      </c>
      <c r="O94" s="27"/>
      <c r="P94" s="35">
        <f>IF('3g CPIH'!L$17="-","-",'3j PAAC PAP'!$G$9*('3g CPIH'!L$17/'3g CPIH'!$G$17))</f>
        <v>3.547028277886497</v>
      </c>
      <c r="Q94" s="35">
        <f>IF('3g CPIH'!M$17="-","-",'3j PAAC PAP'!$G$9*('3g CPIH'!M$17/'3g CPIH'!$G$17))</f>
        <v>3.5872212328767121</v>
      </c>
      <c r="R94" s="35">
        <f>IF('3g CPIH'!N$17="-","-",'3j PAAC PAP'!$G$9*('3g CPIH'!N$17/'3g CPIH'!$G$17))</f>
        <v>3.6140165362035224</v>
      </c>
      <c r="S94" s="35">
        <f>IF('3g CPIH'!O$17="-","-",'3j PAAC PAP'!$G$9*('3g CPIH'!O$17/'3g CPIH'!$G$17))</f>
        <v>3.6341130136986299</v>
      </c>
      <c r="T94" s="35">
        <f>IF('3g CPIH'!P$17="-","-",'3j PAAC PAP'!$G$9*('3g CPIH'!P$17/'3g CPIH'!$G$17))</f>
        <v>3.6441612524461835</v>
      </c>
      <c r="U94" s="35">
        <f>IF('3g CPIH'!Q$17="-","-",'3j PAAC PAP'!$G$9*('3g CPIH'!Q$17/'3g CPIH'!$G$17))</f>
        <v>3.6642577299412915</v>
      </c>
      <c r="V94" s="35">
        <f>IF('3g CPIH'!R$17="-","-",'3j PAAC PAP'!$G$9*('3g CPIH'!R$17/'3g CPIH'!$G$17))</f>
        <v>3.7312459882583173</v>
      </c>
      <c r="W94" s="35">
        <f>IF('3g CPIH'!S$17="-","-",'3j PAAC PAP'!$G$9*('3g CPIH'!S$17/'3g CPIH'!$G$17))</f>
        <v>3.8417766144814092</v>
      </c>
      <c r="X94" s="27"/>
      <c r="Y94" s="35">
        <f>IF('3g CPIH'!U$17="-","-",'3j PAAC PAP'!$G$9*('3g CPIH'!U$17/'3g CPIH'!$G$17))</f>
        <v>4.0360425636007822</v>
      </c>
      <c r="Z94" s="35">
        <f>IF('3g CPIH'!V$17="-","-",'3j PAAC PAP'!$G$9*('3g CPIH'!V$17/'3g CPIH'!$G$17))</f>
        <v>4.0360425636007822</v>
      </c>
      <c r="AA94" s="35">
        <f>IF('3g CPIH'!W$17="-","-",'3j PAAC PAP'!$G$9*('3g CPIH'!W$17/'3g CPIH'!$G$17))</f>
        <v>4.1968143835616436</v>
      </c>
      <c r="AB94" s="35" t="str">
        <f>IF('3g CPIH'!X$17="-","-",'3j PAAC PAP'!$G$9*('3g CPIH'!X$17/'3g CPIH'!$G$17))</f>
        <v>-</v>
      </c>
      <c r="AC94" s="35" t="str">
        <f>IF('3g CPIH'!Y$17="-","-",'3j PAAC PAP'!$G$9*('3g CPIH'!Y$17/'3g CPIH'!$G$17))</f>
        <v>-</v>
      </c>
      <c r="AD94" s="25"/>
    </row>
    <row r="95" spans="1:30" s="26" customFormat="1" ht="11.25" customHeight="1">
      <c r="A95" s="207">
        <v>8</v>
      </c>
      <c r="B95" s="123" t="s">
        <v>244</v>
      </c>
      <c r="C95" s="123" t="s">
        <v>184</v>
      </c>
      <c r="D95" s="121" t="s">
        <v>118</v>
      </c>
      <c r="E95" s="75"/>
      <c r="F95" s="27"/>
      <c r="G95" s="35">
        <f>IF(G90="-","-",SUM(G87:G93)*'3j PAAC PAP'!$G$27)</f>
        <v>0.30365122563092428</v>
      </c>
      <c r="H95" s="35">
        <f>IF(H90="-","-",SUM(H87:H93)*'3j PAAC PAP'!$G$27)</f>
        <v>0.30402800241996542</v>
      </c>
      <c r="I95" s="35">
        <f>IF(I90="-","-",SUM(I87:I93)*'3j PAAC PAP'!$G$27)</f>
        <v>0.27832320839796465</v>
      </c>
      <c r="J95" s="35">
        <f>IF(J90="-","-",SUM(J87:J93)*'3j PAAC PAP'!$G$27)</f>
        <v>0.27945353876508788</v>
      </c>
      <c r="K95" s="35">
        <f>IF(K90="-","-",SUM(K87:K93)*'3j PAAC PAP'!$G$27)</f>
        <v>0.28050684921222069</v>
      </c>
      <c r="L95" s="35">
        <f>IF(L90="-","-",SUM(L87:L93)*'3j PAAC PAP'!$G$27)</f>
        <v>0.28231970267796519</v>
      </c>
      <c r="M95" s="35">
        <f>IF(M90="-","-",SUM(M87:M93)*'3j PAAC PAP'!$G$27)</f>
        <v>0.29898286166780813</v>
      </c>
      <c r="N95" s="35">
        <f>IF(N90="-","-",SUM(N87:N93)*'3j PAAC PAP'!$G$27)</f>
        <v>0.33114186779744159</v>
      </c>
      <c r="O95" s="27"/>
      <c r="P95" s="35">
        <f>IF(P90="-","-",SUM(P87:P93)*'3j PAAC PAP'!$G$27)</f>
        <v>0.33114186779744159</v>
      </c>
      <c r="Q95" s="35">
        <f>IF(Q90="-","-",SUM(Q87:Q93)*'3j PAAC PAP'!$G$27)</f>
        <v>0.34763382490563183</v>
      </c>
      <c r="R95" s="35">
        <f>IF(R90="-","-",SUM(R87:R93)*'3j PAAC PAP'!$G$27)</f>
        <v>0.3490639546743694</v>
      </c>
      <c r="S95" s="35">
        <f>IF(S90="-","-",SUM(S87:S93)*'3j PAAC PAP'!$G$27)</f>
        <v>0.36514674170426981</v>
      </c>
      <c r="T95" s="35">
        <f>IF(T90="-","-",SUM(T87:T93)*'3j PAAC PAP'!$G$27)</f>
        <v>0.36508878368580211</v>
      </c>
      <c r="U95" s="35">
        <f>IF(U90="-","-",SUM(U87:U93)*'3j PAAC PAP'!$G$27)</f>
        <v>0.37939904319606038</v>
      </c>
      <c r="V95" s="35">
        <f>IF(V90="-","-",SUM(V87:V93)*'3j PAAC PAP'!$G$27)</f>
        <v>0.37890284449882372</v>
      </c>
      <c r="W95" s="35">
        <f>IF(W90="-","-",SUM(W87:W93)*'3j PAAC PAP'!$G$27)</f>
        <v>0.67231725679402554</v>
      </c>
      <c r="X95" s="27"/>
      <c r="Y95" s="35">
        <f>IF(Y90="-","-",SUM(Y87:Y93)*'3j PAAC PAP'!$G$27)</f>
        <v>0.68791032824881349</v>
      </c>
      <c r="Z95" s="35">
        <f>IF(Z90="-","-",SUM(Z87:Z93)*'3j PAAC PAP'!$G$27)</f>
        <v>0.68791032824881349</v>
      </c>
      <c r="AA95" s="35">
        <f>IF(AA90="-","-",SUM(AA87:AA93)*'3j PAAC PAP'!$G$27)</f>
        <v>0.82115649135774571</v>
      </c>
      <c r="AB95" s="35" t="str">
        <f>IF(AB90="-","-",SUM(AB87:AB93)*'3j PAAC PAP'!$G$27)</f>
        <v>-</v>
      </c>
      <c r="AC95" s="35" t="str">
        <f>IF(AC90="-","-",SUM(AC87:AC93)*'3j PAAC PAP'!$G$27)</f>
        <v>-</v>
      </c>
      <c r="AD95" s="25"/>
    </row>
    <row r="96" spans="1:30" s="26" customFormat="1" ht="11.25" customHeight="1">
      <c r="A96" s="207">
        <v>9</v>
      </c>
      <c r="B96" s="123" t="s">
        <v>185</v>
      </c>
      <c r="C96" s="123" t="s">
        <v>246</v>
      </c>
      <c r="D96" s="121" t="s">
        <v>118</v>
      </c>
      <c r="E96" s="75"/>
      <c r="F96" s="27"/>
      <c r="G96" s="35">
        <f>IF(G90="-","-",SUM(G87:G95)*'3k EBIT'!$E$7)</f>
        <v>1.2822898458599357</v>
      </c>
      <c r="H96" s="35">
        <f>IF(H90="-","-",SUM(H87:H95)*'3k EBIT'!$E$7)</f>
        <v>1.2839302674356037</v>
      </c>
      <c r="I96" s="35">
        <f>IF(I90="-","-",SUM(I87:I95)*'3k EBIT'!$E$7)</f>
        <v>1.1810620435066472</v>
      </c>
      <c r="J96" s="35">
        <f>IF(J90="-","-",SUM(J87:J95)*'3k EBIT'!$E$7)</f>
        <v>1.1859833082336517</v>
      </c>
      <c r="K96" s="35">
        <f>IF(K90="-","-",SUM(K87:K95)*'3k EBIT'!$E$7)</f>
        <v>1.1909849917658617</v>
      </c>
      <c r="L96" s="35">
        <f>IF(L90="-","-",SUM(L87:L95)*'3k EBIT'!$E$7)</f>
        <v>1.1990969186988585</v>
      </c>
      <c r="M96" s="35">
        <f>IF(M90="-","-",SUM(M87:M95)*'3k EBIT'!$E$7)</f>
        <v>1.2668805803226513</v>
      </c>
      <c r="N96" s="35">
        <f>IF(N90="-","-",SUM(N87:N95)*'3k EBIT'!$E$7)</f>
        <v>1.3964052909145379</v>
      </c>
      <c r="O96" s="27"/>
      <c r="P96" s="35">
        <f>IF(P90="-","-",SUM(P87:P95)*'3k EBIT'!$E$7)</f>
        <v>1.3964052909145379</v>
      </c>
      <c r="Q96" s="35">
        <f>IF(Q90="-","-",SUM(Q87:Q95)*'3k EBIT'!$E$7)</f>
        <v>1.463307907858485</v>
      </c>
      <c r="R96" s="35">
        <f>IF(R90="-","-",SUM(R87:R95)*'3k EBIT'!$E$7)</f>
        <v>1.4695609549236697</v>
      </c>
      <c r="S96" s="35">
        <f>IF(S90="-","-",SUM(S87:S95)*'3k EBIT'!$E$7)</f>
        <v>1.5344337843534999</v>
      </c>
      <c r="T96" s="35">
        <f>IF(T90="-","-",SUM(T87:T95)*'3k EBIT'!$E$7)</f>
        <v>1.5343960171692348</v>
      </c>
      <c r="U96" s="35">
        <f>IF(U90="-","-",SUM(U87:U95)*'3k EBIT'!$E$7)</f>
        <v>1.5921619342917448</v>
      </c>
      <c r="V96" s="35">
        <f>IF(V90="-","-",SUM(V87:V95)*'3k EBIT'!$E$7)</f>
        <v>1.5914698644991481</v>
      </c>
      <c r="W96" s="35">
        <f>IF(W90="-","-",SUM(W87:W95)*'3k EBIT'!$E$7)</f>
        <v>2.7700496189630339</v>
      </c>
      <c r="X96" s="27"/>
      <c r="Y96" s="35">
        <f>IF(Y90="-","-",SUM(Y87:Y95)*'3k EBIT'!$E$7)</f>
        <v>2.8363322582832242</v>
      </c>
      <c r="Z96" s="35">
        <f>IF(Z90="-","-",SUM(Z87:Z95)*'3k EBIT'!$E$7)</f>
        <v>2.8363322582832242</v>
      </c>
      <c r="AA96" s="35">
        <f>IF(AA90="-","-",SUM(AA87:AA95)*'3k EBIT'!$E$7)</f>
        <v>3.373693812813725</v>
      </c>
      <c r="AB96" s="35" t="str">
        <f>IF(AB90="-","-",SUM(AB87:AB95)*'3k EBIT'!$E$7)</f>
        <v>-</v>
      </c>
      <c r="AC96" s="35" t="str">
        <f>IF(AC90="-","-",SUM(AC87:AC95)*'3k EBIT'!$E$7)</f>
        <v>-</v>
      </c>
      <c r="AD96" s="25"/>
    </row>
    <row r="97" spans="1:30" s="26" customFormat="1" ht="11.25" customHeight="1">
      <c r="A97" s="207">
        <v>10</v>
      </c>
      <c r="B97" s="123" t="s">
        <v>247</v>
      </c>
      <c r="C97" s="158" t="s">
        <v>248</v>
      </c>
      <c r="D97" s="121" t="s">
        <v>118</v>
      </c>
      <c r="E97" s="116"/>
      <c r="F97" s="27"/>
      <c r="G97" s="35">
        <f>IF(G92="-","-",SUM(G87:G90,G92:G96)*'3l HAP'!$E$8)</f>
        <v>0.73587000350453424</v>
      </c>
      <c r="H97" s="35">
        <f>IF(H92="-","-",SUM(H87:H90,H92:H96)*'3l HAP'!$E$8)</f>
        <v>0.73713407731342406</v>
      </c>
      <c r="I97" s="35">
        <f>IF(I92="-","-",SUM(I87:I90,I92:I96)*'3l HAP'!$E$8)</f>
        <v>0.73802549734246814</v>
      </c>
      <c r="J97" s="35">
        <f>IF(J92="-","-",SUM(J87:J90,J92:J96)*'3l HAP'!$E$8)</f>
        <v>0.74181771876913749</v>
      </c>
      <c r="K97" s="35">
        <f>IF(K92="-","-",SUM(K87:K90,K92:K96)*'3l HAP'!$E$8)</f>
        <v>0.7504814777084744</v>
      </c>
      <c r="L97" s="35">
        <f>IF(L92="-","-",SUM(L87:L90,L92:L96)*'3l HAP'!$E$8)</f>
        <v>0.7567323552436912</v>
      </c>
      <c r="M97" s="35">
        <f>IF(M92="-","-",SUM(M87:M90,M92:M96)*'3l HAP'!$E$8)</f>
        <v>0.7993458592917011</v>
      </c>
      <c r="N97" s="35">
        <f>IF(N92="-","-",SUM(N87:N90,N92:N96)*'3l HAP'!$E$8)</f>
        <v>0.8991548332114373</v>
      </c>
      <c r="O97" s="27"/>
      <c r="P97" s="35">
        <f>IF(P92="-","-",SUM(P87:P90,P92:P96)*'3l HAP'!$E$8)</f>
        <v>0.8991548332114373</v>
      </c>
      <c r="Q97" s="35">
        <f>IF(Q92="-","-",SUM(Q87:Q90,Q92:Q96)*'3l HAP'!$E$8)</f>
        <v>0.93467666505789448</v>
      </c>
      <c r="R97" s="35">
        <f>IF(R92="-","-",SUM(R87:R90,R92:R96)*'3l HAP'!$E$8)</f>
        <v>0.93949512949295022</v>
      </c>
      <c r="S97" s="35">
        <f>IF(S92="-","-",SUM(S87:S90,S92:S96)*'3l HAP'!$E$8)</f>
        <v>0.97291845395945742</v>
      </c>
      <c r="T97" s="35">
        <f>IF(T92="-","-",SUM(T87:T90,T92:T96)*'3l HAP'!$E$8)</f>
        <v>0.97288935137438237</v>
      </c>
      <c r="U97" s="35">
        <f>IF(U92="-","-",SUM(U87:U90,U92:U96)*'3l HAP'!$E$8)</f>
        <v>0.99656106909813114</v>
      </c>
      <c r="V97" s="35">
        <f>IF(V92="-","-",SUM(V87:V90,V92:V96)*'3l HAP'!$E$8)</f>
        <v>0.99602777490612493</v>
      </c>
      <c r="W97" s="35">
        <f>IF(W92="-","-",SUM(W87:W90,W92:W96)*'3l HAP'!$E$8)</f>
        <v>1.0523881253610445</v>
      </c>
      <c r="X97" s="27"/>
      <c r="Y97" s="35">
        <f>IF(Y92="-","-",SUM(Y87:Y90,Y92:Y96)*'3l HAP'!$E$8)</f>
        <v>1.1034641107001277</v>
      </c>
      <c r="Z97" s="35">
        <f>IF(Z92="-","-",SUM(Z87:Z90,Z92:Z96)*'3l HAP'!$E$8)</f>
        <v>1.1034641107001277</v>
      </c>
      <c r="AA97" s="35">
        <f>IF(AA92="-","-",SUM(AA87:AA90,AA92:AA96)*'3l HAP'!$E$8)</f>
        <v>1.1666373229499434</v>
      </c>
      <c r="AB97" s="35" t="str">
        <f>IF(AB92="-","-",SUM(AB87:AB90,AB92:AB96)*'3l HAP'!$E$8)</f>
        <v>-</v>
      </c>
      <c r="AC97" s="35" t="str">
        <f>IF(AC92="-","-",SUM(AC87:AC90,AC92:AC96)*'3l HAP'!$E$8)</f>
        <v>-</v>
      </c>
      <c r="AD97" s="25"/>
    </row>
    <row r="98" spans="1:30" s="26" customFormat="1" ht="11.25" customHeight="1">
      <c r="A98" s="207">
        <v>11</v>
      </c>
      <c r="B98" s="123" t="s">
        <v>249</v>
      </c>
      <c r="C98" s="123" t="str">
        <f>B98&amp;"_"&amp;D98</f>
        <v>Total_North West</v>
      </c>
      <c r="D98" s="121" t="s">
        <v>118</v>
      </c>
      <c r="E98" s="75"/>
      <c r="F98" s="27"/>
      <c r="G98" s="35">
        <f t="shared" ref="G98:N98" si="18">IF(G92="-","-",SUM(G87:G97))</f>
        <v>68.224781382818392</v>
      </c>
      <c r="H98" s="35">
        <f t="shared" si="18"/>
        <v>68.312383398631923</v>
      </c>
      <c r="I98" s="35">
        <f t="shared" si="18"/>
        <v>62.899160006082866</v>
      </c>
      <c r="J98" s="35">
        <f t="shared" si="18"/>
        <v>63.161966053523422</v>
      </c>
      <c r="K98" s="35">
        <f t="shared" si="18"/>
        <v>63.433876205423417</v>
      </c>
      <c r="L98" s="35">
        <f t="shared" si="18"/>
        <v>63.867070429397863</v>
      </c>
      <c r="M98" s="35">
        <f t="shared" si="18"/>
        <v>67.477243597950334</v>
      </c>
      <c r="N98" s="35">
        <f t="shared" si="18"/>
        <v>74.394139787206214</v>
      </c>
      <c r="O98" s="27"/>
      <c r="P98" s="35">
        <f t="shared" ref="P98:W98" si="19">IF(P92="-","-",SUM(P87:P97))</f>
        <v>74.394139787206214</v>
      </c>
      <c r="Q98" s="35">
        <f t="shared" si="19"/>
        <v>77.950850530087223</v>
      </c>
      <c r="R98" s="35">
        <f t="shared" si="19"/>
        <v>78.284776598856396</v>
      </c>
      <c r="S98" s="35">
        <f t="shared" si="19"/>
        <v>81.732557956688609</v>
      </c>
      <c r="T98" s="35">
        <f t="shared" si="19"/>
        <v>81.730541108384315</v>
      </c>
      <c r="U98" s="35">
        <f t="shared" si="19"/>
        <v>84.794522997800485</v>
      </c>
      <c r="V98" s="35">
        <f t="shared" si="19"/>
        <v>84.757564992727666</v>
      </c>
      <c r="W98" s="35">
        <f t="shared" si="19"/>
        <v>146.84441311416268</v>
      </c>
      <c r="X98" s="27"/>
      <c r="Y98" s="35">
        <f t="shared" ref="Y98:AC98" si="20">IF(Y92="-","-",SUM(Y87:Y97))</f>
        <v>150.38404762276403</v>
      </c>
      <c r="Z98" s="35">
        <f t="shared" si="20"/>
        <v>150.38404762276403</v>
      </c>
      <c r="AA98" s="35">
        <f t="shared" si="20"/>
        <v>178.72939623353963</v>
      </c>
      <c r="AB98" s="35" t="str">
        <f t="shared" si="20"/>
        <v>-</v>
      </c>
      <c r="AC98" s="35" t="str">
        <f t="shared" si="20"/>
        <v>-</v>
      </c>
      <c r="AD98" s="25"/>
    </row>
    <row r="99" spans="1:30" s="26" customFormat="1" ht="12.6" customHeight="1">
      <c r="A99" s="207">
        <v>1</v>
      </c>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v>2</v>
      </c>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AA'!J48="-","-",'3c AA'!J48)</f>
        <v>-</v>
      </c>
      <c r="H101" s="117" t="str">
        <f>IF('3c AA'!K48="-","-",'3c AA'!K48)</f>
        <v>-</v>
      </c>
      <c r="I101" s="117" t="str">
        <f>IF('3c AA'!L48="-","-",'3c AA'!L48)</f>
        <v>-</v>
      </c>
      <c r="J101" s="117" t="str">
        <f>IF('3c AA'!M48="-","-",'3c AA'!M48)</f>
        <v>-</v>
      </c>
      <c r="K101" s="117" t="str">
        <f>IF('3c AA'!N48="-","-",'3c AA'!N48)</f>
        <v>-</v>
      </c>
      <c r="L101" s="117" t="str">
        <f>IF('3c AA'!O48="-","-",'3c AA'!O48)</f>
        <v>-</v>
      </c>
      <c r="M101" s="117" t="str">
        <f>IF('3c AA'!P48="-","-",'3c AA'!P48)</f>
        <v>-</v>
      </c>
      <c r="N101" s="117" t="str">
        <f>IF('3c AA'!Q48="-","-",'3c AA'!Q48)</f>
        <v>-</v>
      </c>
      <c r="O101" s="27"/>
      <c r="P101" s="117" t="str">
        <f>IF('3c AA'!S48="-","-",'3c AA'!S48)</f>
        <v>-</v>
      </c>
      <c r="Q101" s="117" t="str">
        <f>IF('3c AA'!T48="-","-",'3c AA'!T48)</f>
        <v>-</v>
      </c>
      <c r="R101" s="117" t="str">
        <f>IF('3c AA'!U48="-","-",'3c AA'!U48)</f>
        <v>-</v>
      </c>
      <c r="S101" s="117" t="str">
        <f>IF('3c AA'!V48="-","-",'3c AA'!V48)</f>
        <v>-</v>
      </c>
      <c r="T101" s="117">
        <f>IF('3c AA'!W48="-","-",'3c AA'!W48)</f>
        <v>0</v>
      </c>
      <c r="U101" s="117">
        <f>IF('3c AA'!X48="-","-",'3c AA'!X48)</f>
        <v>1.4870742269298105</v>
      </c>
      <c r="V101" s="117">
        <f>IF('3c AA'!Y48="-","-",'3c AA'!Y48)</f>
        <v>0.70457099735818829</v>
      </c>
      <c r="W101" s="117" t="str">
        <f>IF('3c AA'!Z48="-","-",'3c AA'!Z48)</f>
        <v>-</v>
      </c>
      <c r="X101" s="27"/>
      <c r="Y101" s="117">
        <f>IF('3c AA'!AB48="-","-",'3c AA'!AB48)</f>
        <v>0</v>
      </c>
      <c r="Z101" s="117">
        <f>IF('3c AA'!AC48="-","-",'3c AA'!AC48)</f>
        <v>0</v>
      </c>
      <c r="AA101" s="117">
        <f>IF('3c AA'!AD48="-","-",'3c AA'!AD48)</f>
        <v>0.4107912515748855</v>
      </c>
      <c r="AB101" s="117" t="str">
        <f>IF('3c AA'!AE48="-","-",'3c AA'!AE48)</f>
        <v>-</v>
      </c>
      <c r="AC101" s="117" t="str">
        <f>IF('3c AA'!AF48="-","-",'3c AA'!AF48)</f>
        <v>-</v>
      </c>
      <c r="AD101" s="25"/>
    </row>
    <row r="102" spans="1:30" s="26" customFormat="1" ht="11.4">
      <c r="A102" s="207">
        <v>3</v>
      </c>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f>'3d PC'!AA56</f>
        <v>10.298637820906499</v>
      </c>
      <c r="AB102" s="117" t="str">
        <f>'3d PC'!AB56</f>
        <v>-</v>
      </c>
      <c r="AC102" s="117" t="str">
        <f>'3d PC'!AC56</f>
        <v>-</v>
      </c>
      <c r="AD102" s="25"/>
    </row>
    <row r="103" spans="1:30" s="26" customFormat="1" ht="11.4">
      <c r="A103" s="207">
        <v>4</v>
      </c>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f>'3e NC-Elec'!AB22</f>
        <v>91.711359999999999</v>
      </c>
      <c r="AB103" s="117" t="str">
        <f>'3e NC-Elec'!AC22</f>
        <v>-</v>
      </c>
      <c r="AC103" s="117" t="str">
        <f>'3e NC-Elec'!AD22</f>
        <v>-</v>
      </c>
      <c r="AD103" s="25"/>
    </row>
    <row r="104" spans="1:30" s="26" customFormat="1" ht="11.25" customHeight="1">
      <c r="A104" s="207">
        <v>5</v>
      </c>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f>IF('3g CPIH'!W$17="-","-",'3h OC '!$E$7*('3g CPIH'!W$17/'3g CPIH'!$G$17))</f>
        <v>48.630131506849317</v>
      </c>
      <c r="AB104" s="117" t="str">
        <f>IF('3g CPIH'!X$17="-","-",'3h OC '!$E$7*('3g CPIH'!X$17/'3g CPIH'!$G$17))</f>
        <v>-</v>
      </c>
      <c r="AC104" s="117" t="str">
        <f>IF('3g CPIH'!Y$17="-","-",'3h OC '!$E$7*('3g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f>IF('3i SMNCC'!W$50="-","-",'3i SMNCC'!W$62)</f>
        <v>11.951673643525851</v>
      </c>
      <c r="AB105" s="117" t="str">
        <f>IF('3i SMNCC'!X$50="-","-",'3i SMNCC'!X$62)</f>
        <v>-</v>
      </c>
      <c r="AC105" s="117" t="str">
        <f>IF('3i SMNCC'!Y$50="-","-",'3i SMNCC'!Y$62)</f>
        <v>-</v>
      </c>
      <c r="AD105" s="25"/>
    </row>
    <row r="106" spans="1:30" s="26" customFormat="1" ht="11.25" customHeight="1">
      <c r="A106" s="207">
        <v>7</v>
      </c>
      <c r="B106" s="120" t="s">
        <v>244</v>
      </c>
      <c r="C106" s="120" t="s">
        <v>183</v>
      </c>
      <c r="D106" s="122" t="s">
        <v>122</v>
      </c>
      <c r="E106" s="119"/>
      <c r="F106" s="27"/>
      <c r="G106" s="117">
        <f>IF('3g CPIH'!C$17="-","-",'3j PAAC PAP'!$G$9*('3g CPIH'!C$17/'3g CPIH'!$G$17))</f>
        <v>3.3460635029354204</v>
      </c>
      <c r="H106" s="117">
        <f>IF('3g CPIH'!D$17="-","-",'3j PAAC PAP'!$G$9*('3g CPIH'!D$17/'3g CPIH'!$G$17))</f>
        <v>3.3527623287671227</v>
      </c>
      <c r="I106" s="117">
        <f>IF('3g CPIH'!E$17="-","-",'3j PAAC PAP'!$G$9*('3g CPIH'!E$17/'3g CPIH'!$G$17))</f>
        <v>3.3628105675146771</v>
      </c>
      <c r="J106" s="117">
        <f>IF('3g CPIH'!F$17="-","-",'3j PAAC PAP'!$G$9*('3g CPIH'!F$17/'3g CPIH'!$G$17))</f>
        <v>3.3829070450097847</v>
      </c>
      <c r="K106" s="117">
        <f>IF('3g CPIH'!G$17="-","-",'3j PAAC PAP'!$G$9*('3g CPIH'!G$17/'3g CPIH'!$G$17))</f>
        <v>3.4230999999999998</v>
      </c>
      <c r="L106" s="117">
        <f>IF('3g CPIH'!H$17="-","-",'3j PAAC PAP'!$G$9*('3g CPIH'!H$17/'3g CPIH'!$G$17))</f>
        <v>3.4666423679060667</v>
      </c>
      <c r="M106" s="117">
        <f>IF('3g CPIH'!I$17="-","-",'3j PAAC PAP'!$G$9*('3g CPIH'!I$17/'3g CPIH'!$G$17))</f>
        <v>3.516883561643835</v>
      </c>
      <c r="N106" s="117">
        <f>IF('3g CPIH'!J$17="-","-",'3j PAAC PAP'!$G$9*('3g CPIH'!J$17/'3g CPIH'!$G$17))</f>
        <v>3.547028277886497</v>
      </c>
      <c r="O106" s="27"/>
      <c r="P106" s="117">
        <f>IF('3g CPIH'!L$17="-","-",'3j PAAC PAP'!$G$9*('3g CPIH'!L$17/'3g CPIH'!$G$17))</f>
        <v>3.547028277886497</v>
      </c>
      <c r="Q106" s="117">
        <f>IF('3g CPIH'!M$17="-","-",'3j PAAC PAP'!$G$9*('3g CPIH'!M$17/'3g CPIH'!$G$17))</f>
        <v>3.5872212328767121</v>
      </c>
      <c r="R106" s="117">
        <f>IF('3g CPIH'!N$17="-","-",'3j PAAC PAP'!$G$9*('3g CPIH'!N$17/'3g CPIH'!$G$17))</f>
        <v>3.6140165362035224</v>
      </c>
      <c r="S106" s="117">
        <f>IF('3g CPIH'!O$17="-","-",'3j PAAC PAP'!$G$9*('3g CPIH'!O$17/'3g CPIH'!$G$17))</f>
        <v>3.6341130136986299</v>
      </c>
      <c r="T106" s="117">
        <f>IF('3g CPIH'!P$17="-","-",'3j PAAC PAP'!$G$9*('3g CPIH'!P$17/'3g CPIH'!$G$17))</f>
        <v>3.6441612524461835</v>
      </c>
      <c r="U106" s="117">
        <f>IF('3g CPIH'!Q$17="-","-",'3j PAAC PAP'!$G$9*('3g CPIH'!Q$17/'3g CPIH'!$G$17))</f>
        <v>3.6642577299412915</v>
      </c>
      <c r="V106" s="117">
        <f>IF('3g CPIH'!R$17="-","-",'3j PAAC PAP'!$G$9*('3g CPIH'!R$17/'3g CPIH'!$G$17))</f>
        <v>3.7312459882583173</v>
      </c>
      <c r="W106" s="117">
        <f>IF('3g CPIH'!S$17="-","-",'3j PAAC PAP'!$G$9*('3g CPIH'!S$17/'3g CPIH'!$G$17))</f>
        <v>3.8417766144814092</v>
      </c>
      <c r="X106" s="27"/>
      <c r="Y106" s="117">
        <f>IF('3g CPIH'!U$17="-","-",'3j PAAC PAP'!$G$9*('3g CPIH'!U$17/'3g CPIH'!$G$17))</f>
        <v>4.0360425636007822</v>
      </c>
      <c r="Z106" s="117">
        <f>IF('3g CPIH'!V$17="-","-",'3j PAAC PAP'!$G$9*('3g CPIH'!V$17/'3g CPIH'!$G$17))</f>
        <v>4.0360425636007822</v>
      </c>
      <c r="AA106" s="117">
        <f>IF('3g CPIH'!W$17="-","-",'3j PAAC PAP'!$G$9*('3g CPIH'!W$17/'3g CPIH'!$G$17))</f>
        <v>4.1968143835616436</v>
      </c>
      <c r="AB106" s="117" t="str">
        <f>IF('3g CPIH'!X$17="-","-",'3j PAAC PAP'!$G$9*('3g CPIH'!X$17/'3g CPIH'!$G$17))</f>
        <v>-</v>
      </c>
      <c r="AC106" s="117" t="str">
        <f>IF('3g CPIH'!Y$17="-","-",'3j PAAC PAP'!$G$9*('3g CPIH'!Y$17/'3g CPIH'!$G$17))</f>
        <v>-</v>
      </c>
      <c r="AD106" s="25"/>
    </row>
    <row r="107" spans="1:30" s="26" customFormat="1" ht="11.25" customHeight="1">
      <c r="A107" s="207">
        <v>8</v>
      </c>
      <c r="B107" s="120" t="s">
        <v>244</v>
      </c>
      <c r="C107" s="120" t="s">
        <v>184</v>
      </c>
      <c r="D107" s="122" t="s">
        <v>122</v>
      </c>
      <c r="E107" s="119"/>
      <c r="F107" s="27"/>
      <c r="G107" s="117">
        <f>IF(G102="-","-",SUM(G99:G105)*'3j PAAC PAP'!$G$27)</f>
        <v>0.27707557563092433</v>
      </c>
      <c r="H107" s="117">
        <f>IF(H102="-","-",SUM(H99:H105)*'3j PAAC PAP'!$G$27)</f>
        <v>0.27745235241996541</v>
      </c>
      <c r="I107" s="117">
        <f>IF(I102="-","-",SUM(I99:I105)*'3j PAAC PAP'!$G$27)</f>
        <v>0.27283090739796467</v>
      </c>
      <c r="J107" s="117">
        <f>IF(J102="-","-",SUM(J99:J105)*'3j PAAC PAP'!$G$27)</f>
        <v>0.27396123776508791</v>
      </c>
      <c r="K107" s="117">
        <f>IF(K102="-","-",SUM(K99:K105)*'3j PAAC PAP'!$G$27)</f>
        <v>0.27891231021222068</v>
      </c>
      <c r="L107" s="117">
        <f>IF(L102="-","-",SUM(L99:L105)*'3j PAAC PAP'!$G$27)</f>
        <v>0.28072516367796513</v>
      </c>
      <c r="M107" s="117">
        <f>IF(M102="-","-",SUM(M99:M105)*'3j PAAC PAP'!$G$27)</f>
        <v>0.29278187666780814</v>
      </c>
      <c r="N107" s="117">
        <f>IF(N102="-","-",SUM(N99:N105)*'3j PAAC PAP'!$G$27)</f>
        <v>0.32494088279744154</v>
      </c>
      <c r="O107" s="27"/>
      <c r="P107" s="117">
        <f>IF(P102="-","-",SUM(P99:P105)*'3j PAAC PAP'!$G$27)</f>
        <v>0.32494088279744154</v>
      </c>
      <c r="Q107" s="117">
        <f>IF(Q102="-","-",SUM(Q99:Q105)*'3j PAAC PAP'!$G$27)</f>
        <v>0.33859810390563178</v>
      </c>
      <c r="R107" s="117">
        <f>IF(R102="-","-",SUM(R99:R105)*'3j PAAC PAP'!$G$27)</f>
        <v>0.34002823367436935</v>
      </c>
      <c r="S107" s="117">
        <f>IF(S102="-","-",SUM(S99:S105)*'3j PAAC PAP'!$G$27)</f>
        <v>0.35788273070426985</v>
      </c>
      <c r="T107" s="117">
        <f>IF(T102="-","-",SUM(T99:T105)*'3j PAAC PAP'!$G$27)</f>
        <v>0.35782477268580215</v>
      </c>
      <c r="U107" s="117">
        <f>IF(U102="-","-",SUM(U99:U105)*'3j PAAC PAP'!$G$27)</f>
        <v>0.37496976819606037</v>
      </c>
      <c r="V107" s="117">
        <f>IF(V102="-","-",SUM(V99:V105)*'3j PAAC PAP'!$G$27)</f>
        <v>0.37447356949882366</v>
      </c>
      <c r="W107" s="117">
        <f>IF(W102="-","-",SUM(W99:W105)*'3j PAAC PAP'!$G$27)</f>
        <v>0.69127455379402569</v>
      </c>
      <c r="X107" s="27"/>
      <c r="Y107" s="117">
        <f>IF(Y102="-","-",SUM(Y99:Y105)*'3j PAAC PAP'!$G$27)</f>
        <v>0.70686762524881352</v>
      </c>
      <c r="Z107" s="117">
        <f>IF(Z102="-","-",SUM(Z99:Z105)*'3j PAAC PAP'!$G$27)</f>
        <v>0.70686762524881352</v>
      </c>
      <c r="AA107" s="117">
        <f>IF(AA102="-","-",SUM(AA99:AA105)*'3j PAAC PAP'!$G$27)</f>
        <v>0.79121459235774561</v>
      </c>
      <c r="AB107" s="117" t="str">
        <f>IF(AB102="-","-",SUM(AB99:AB105)*'3j PAAC PAP'!$G$27)</f>
        <v>-</v>
      </c>
      <c r="AC107" s="117" t="str">
        <f>IF(AC102="-","-",SUM(AC99:AC105)*'3j PAAC PAP'!$G$27)</f>
        <v>-</v>
      </c>
      <c r="AD107" s="25"/>
    </row>
    <row r="108" spans="1:30" s="26" customFormat="1" ht="11.25" customHeight="1">
      <c r="A108" s="207">
        <v>9</v>
      </c>
      <c r="B108" s="120" t="s">
        <v>185</v>
      </c>
      <c r="C108" s="120" t="s">
        <v>246</v>
      </c>
      <c r="D108" s="122" t="s">
        <v>122</v>
      </c>
      <c r="E108" s="119"/>
      <c r="F108" s="27"/>
      <c r="G108" s="117">
        <f>IF(G102="-","-",SUM(G99:G107)*'3k EBIT'!$E$7)</f>
        <v>1.1757353286707357</v>
      </c>
      <c r="H108" s="117">
        <f>IF(H102="-","-",SUM(H99:H107)*'3k EBIT'!$E$7)</f>
        <v>1.1773757502464037</v>
      </c>
      <c r="I108" s="117">
        <f>IF(I102="-","-",SUM(I99:I107)*'3k EBIT'!$E$7)</f>
        <v>1.1590407766208792</v>
      </c>
      <c r="J108" s="117">
        <f>IF(J102="-","-",SUM(J99:J107)*'3k EBIT'!$E$7)</f>
        <v>1.1639620413478835</v>
      </c>
      <c r="K108" s="117">
        <f>IF(K102="-","-",SUM(K99:K107)*'3k EBIT'!$E$7)</f>
        <v>1.1845917207345096</v>
      </c>
      <c r="L108" s="117">
        <f>IF(L102="-","-",SUM(L99:L107)*'3k EBIT'!$E$7)</f>
        <v>1.1927036476675064</v>
      </c>
      <c r="M108" s="117">
        <f>IF(M102="-","-",SUM(M99:M107)*'3k EBIT'!$E$7)</f>
        <v>1.2420178596451714</v>
      </c>
      <c r="N108" s="117">
        <f>IF(N102="-","-",SUM(N99:N107)*'3k EBIT'!$E$7)</f>
        <v>1.3715425702370576</v>
      </c>
      <c r="O108" s="27"/>
      <c r="P108" s="117">
        <f>IF(P102="-","-",SUM(P99:P107)*'3k EBIT'!$E$7)</f>
        <v>1.3715425702370576</v>
      </c>
      <c r="Q108" s="117">
        <f>IF(Q102="-","-",SUM(Q99:Q107)*'3k EBIT'!$E$7)</f>
        <v>1.4270793720141568</v>
      </c>
      <c r="R108" s="117">
        <f>IF(R102="-","-",SUM(R99:R107)*'3k EBIT'!$E$7)</f>
        <v>1.4333324190793417</v>
      </c>
      <c r="S108" s="117">
        <f>IF(S102="-","-",SUM(S99:S107)*'3k EBIT'!$E$7)</f>
        <v>1.505308882988452</v>
      </c>
      <c r="T108" s="117">
        <f>IF(T102="-","-",SUM(T99:T107)*'3k EBIT'!$E$7)</f>
        <v>1.5052711158041869</v>
      </c>
      <c r="U108" s="117">
        <f>IF(U102="-","-",SUM(U99:U107)*'3k EBIT'!$E$7)</f>
        <v>1.574402848093545</v>
      </c>
      <c r="V108" s="117">
        <f>IF(V102="-","-",SUM(V99:V107)*'3k EBIT'!$E$7)</f>
        <v>1.5737107783009479</v>
      </c>
      <c r="W108" s="117">
        <f>IF(W102="-","-",SUM(W99:W107)*'3k EBIT'!$E$7)</f>
        <v>2.8460585078913301</v>
      </c>
      <c r="X108" s="27"/>
      <c r="Y108" s="117">
        <f>IF(Y102="-","-",SUM(Y99:Y107)*'3k EBIT'!$E$7)</f>
        <v>2.9123411472115199</v>
      </c>
      <c r="Z108" s="117">
        <f>IF(Z102="-","-",SUM(Z99:Z107)*'3k EBIT'!$E$7)</f>
        <v>2.9123411472115199</v>
      </c>
      <c r="AA108" s="117">
        <f>IF(AA102="-","-",SUM(AA99:AA107)*'3k EBIT'!$E$7)</f>
        <v>3.253642390113892</v>
      </c>
      <c r="AB108" s="117" t="str">
        <f>IF(AB102="-","-",SUM(AB99:AB107)*'3k EBIT'!$E$7)</f>
        <v>-</v>
      </c>
      <c r="AC108" s="117" t="str">
        <f>IF(AC102="-","-",SUM(AC99:AC107)*'3k EBIT'!$E$7)</f>
        <v>-</v>
      </c>
      <c r="AD108" s="25"/>
    </row>
    <row r="109" spans="1:30" s="26" customFormat="1" ht="11.25" customHeight="1">
      <c r="A109" s="207">
        <v>10</v>
      </c>
      <c r="B109" s="120" t="s">
        <v>247</v>
      </c>
      <c r="C109" s="156" t="s">
        <v>248</v>
      </c>
      <c r="D109" s="122" t="s">
        <v>122</v>
      </c>
      <c r="E109" s="118"/>
      <c r="F109" s="27"/>
      <c r="G109" s="117">
        <f>IF(G104="-","-",SUM(G99:G102,G104:G108)*'3l HAP'!$E$8)</f>
        <v>0.73392084472671715</v>
      </c>
      <c r="H109" s="117">
        <f>IF(H104="-","-",SUM(H99:H102,H104:H108)*'3l HAP'!$E$8)</f>
        <v>0.73518491853560697</v>
      </c>
      <c r="I109" s="117">
        <f>IF(I104="-","-",SUM(I99:I102,I104:I108)*'3l HAP'!$E$8)</f>
        <v>0.73762267119505254</v>
      </c>
      <c r="J109" s="117">
        <f>IF(J104="-","-",SUM(J99:J102,J104:J108)*'3l HAP'!$E$8)</f>
        <v>0.741414892621722</v>
      </c>
      <c r="K109" s="117">
        <f>IF(K104="-","-",SUM(K99:K102,K104:K108)*'3l HAP'!$E$8)</f>
        <v>0.75036452818180532</v>
      </c>
      <c r="L109" s="117">
        <f>IF(L104="-","-",SUM(L99:L102,L104:L108)*'3l HAP'!$E$8)</f>
        <v>0.75661540571702213</v>
      </c>
      <c r="M109" s="117">
        <f>IF(M104="-","-",SUM(M99:M102,M104:M108)*'3l HAP'!$E$8)</f>
        <v>0.79889105557687723</v>
      </c>
      <c r="N109" s="117">
        <f>IF(N104="-","-",SUM(N99:N102,N104:N108)*'3l HAP'!$E$8)</f>
        <v>0.89870002949661332</v>
      </c>
      <c r="O109" s="27"/>
      <c r="P109" s="117">
        <f>IF(P104="-","-",SUM(P99:P102,P104:P108)*'3l HAP'!$E$8)</f>
        <v>0.89870002949661332</v>
      </c>
      <c r="Q109" s="117">
        <f>IF(Q104="-","-",SUM(Q99:Q102,Q104:Q108)*'3l HAP'!$E$8)</f>
        <v>0.93401395107343665</v>
      </c>
      <c r="R109" s="117">
        <f>IF(R104="-","-",SUM(R99:R102,R104:R108)*'3l HAP'!$E$8)</f>
        <v>0.93883241550849239</v>
      </c>
      <c r="S109" s="117">
        <f>IF(S104="-","-",SUM(S99:S102,S104:S108)*'3l HAP'!$E$8)</f>
        <v>0.97238568389352109</v>
      </c>
      <c r="T109" s="117">
        <f>IF(T104="-","-",SUM(T99:T102,T104:T108)*'3l HAP'!$E$8)</f>
        <v>0.97235658130844582</v>
      </c>
      <c r="U109" s="117">
        <f>IF(U104="-","-",SUM(U99:U102,U104:U108)*'3l HAP'!$E$8)</f>
        <v>0.99623620930182843</v>
      </c>
      <c r="V109" s="117">
        <f>IF(V104="-","-",SUM(V99:V102,V104:V108)*'3l HAP'!$E$8)</f>
        <v>0.99570291510982212</v>
      </c>
      <c r="W109" s="117">
        <f>IF(W104="-","-",SUM(W99:W102,W104:W108)*'3l HAP'!$E$8)</f>
        <v>1.0537785252892207</v>
      </c>
      <c r="X109" s="27"/>
      <c r="Y109" s="117">
        <f>IF(Y104="-","-",SUM(Y99:Y102,Y104:Y108)*'3l HAP'!$E$8)</f>
        <v>1.1048545106283041</v>
      </c>
      <c r="Z109" s="117">
        <f>IF(Z104="-","-",SUM(Z99:Z102,Z104:Z108)*'3l HAP'!$E$8)</f>
        <v>1.1048545106283041</v>
      </c>
      <c r="AA109" s="117">
        <f>IF(AA104="-","-",SUM(AA99:AA102,AA104:AA108)*'3l HAP'!$E$8)</f>
        <v>1.1644412707269363</v>
      </c>
      <c r="AB109" s="117" t="str">
        <f>IF(AB104="-","-",SUM(AB99:AB102,AB104:AB108)*'3l HAP'!$E$8)</f>
        <v>-</v>
      </c>
      <c r="AC109" s="117" t="str">
        <f>IF(AC104="-","-",SUM(AC99:AC102,AC104:AC108)*'3l HAP'!$E$8)</f>
        <v>-</v>
      </c>
      <c r="AD109" s="25"/>
    </row>
    <row r="110" spans="1:30" s="26" customFormat="1" ht="11.4">
      <c r="A110" s="207">
        <v>11</v>
      </c>
      <c r="B110" s="120" t="s">
        <v>249</v>
      </c>
      <c r="C110" s="120" t="str">
        <f>B110&amp;"_"&amp;D110</f>
        <v>Total_Southern</v>
      </c>
      <c r="D110" s="122" t="s">
        <v>122</v>
      </c>
      <c r="E110" s="119"/>
      <c r="F110" s="27"/>
      <c r="G110" s="117">
        <f t="shared" ref="G110:N110" si="21">IF(G104="-","-",SUM(G99:G109))</f>
        <v>62.614702056851378</v>
      </c>
      <c r="H110" s="117">
        <f t="shared" si="21"/>
        <v>62.702304072664901</v>
      </c>
      <c r="I110" s="117">
        <f t="shared" si="21"/>
        <v>61.739743612049686</v>
      </c>
      <c r="J110" s="117">
        <f t="shared" si="21"/>
        <v>62.002549659490235</v>
      </c>
      <c r="K110" s="117">
        <f t="shared" si="21"/>
        <v>63.097271445865388</v>
      </c>
      <c r="L110" s="117">
        <f t="shared" si="21"/>
        <v>63.530465669839835</v>
      </c>
      <c r="M110" s="117">
        <f t="shared" si="21"/>
        <v>66.168225088558032</v>
      </c>
      <c r="N110" s="117">
        <f t="shared" si="21"/>
        <v>73.085121277813883</v>
      </c>
      <c r="O110" s="27"/>
      <c r="P110" s="117">
        <f t="shared" ref="P110:W110" si="22">IF(P104="-","-",SUM(P99:P109))</f>
        <v>73.085121277813883</v>
      </c>
      <c r="Q110" s="117">
        <f t="shared" si="22"/>
        <v>76.043423559258443</v>
      </c>
      <c r="R110" s="117">
        <f t="shared" si="22"/>
        <v>76.377349628027602</v>
      </c>
      <c r="S110" s="117">
        <f t="shared" si="22"/>
        <v>80.199136274257654</v>
      </c>
      <c r="T110" s="117">
        <f t="shared" si="22"/>
        <v>80.197119425953346</v>
      </c>
      <c r="U110" s="117">
        <f t="shared" si="22"/>
        <v>83.859509776805993</v>
      </c>
      <c r="V110" s="117">
        <f t="shared" si="22"/>
        <v>83.822551771733146</v>
      </c>
      <c r="W110" s="117">
        <f t="shared" si="22"/>
        <v>150.84626970001918</v>
      </c>
      <c r="X110" s="27"/>
      <c r="Y110" s="117">
        <f t="shared" ref="Y110:AC110" si="23">IF(Y104="-","-",SUM(Y99:Y109))</f>
        <v>154.3859042086205</v>
      </c>
      <c r="Z110" s="117">
        <f t="shared" si="23"/>
        <v>154.3859042086205</v>
      </c>
      <c r="AA110" s="117">
        <f t="shared" si="23"/>
        <v>172.40870685961676</v>
      </c>
      <c r="AB110" s="117" t="str">
        <f t="shared" si="23"/>
        <v>-</v>
      </c>
      <c r="AC110" s="117" t="str">
        <f t="shared" si="23"/>
        <v>-</v>
      </c>
      <c r="AD110" s="25"/>
    </row>
    <row r="111" spans="1:30" s="26" customFormat="1" ht="11.4">
      <c r="A111" s="207">
        <v>1</v>
      </c>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v>2</v>
      </c>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AA'!J49="-","-",'3c AA'!J49)</f>
        <v>-</v>
      </c>
      <c r="H113" s="35" t="str">
        <f>IF('3c AA'!K49="-","-",'3c AA'!K49)</f>
        <v>-</v>
      </c>
      <c r="I113" s="35" t="str">
        <f>IF('3c AA'!L49="-","-",'3c AA'!L49)</f>
        <v>-</v>
      </c>
      <c r="J113" s="35" t="str">
        <f>IF('3c AA'!M49="-","-",'3c AA'!M49)</f>
        <v>-</v>
      </c>
      <c r="K113" s="35" t="str">
        <f>IF('3c AA'!N49="-","-",'3c AA'!N49)</f>
        <v>-</v>
      </c>
      <c r="L113" s="35" t="str">
        <f>IF('3c AA'!O49="-","-",'3c AA'!O49)</f>
        <v>-</v>
      </c>
      <c r="M113" s="35" t="str">
        <f>IF('3c AA'!P49="-","-",'3c AA'!P49)</f>
        <v>-</v>
      </c>
      <c r="N113" s="35" t="str">
        <f>IF('3c AA'!Q49="-","-",'3c AA'!Q49)</f>
        <v>-</v>
      </c>
      <c r="O113" s="27"/>
      <c r="P113" s="35" t="str">
        <f>IF('3c AA'!S49="-","-",'3c AA'!S49)</f>
        <v>-</v>
      </c>
      <c r="Q113" s="35" t="str">
        <f>IF('3c AA'!T49="-","-",'3c AA'!T49)</f>
        <v>-</v>
      </c>
      <c r="R113" s="35" t="str">
        <f>IF('3c AA'!U49="-","-",'3c AA'!U49)</f>
        <v>-</v>
      </c>
      <c r="S113" s="35" t="str">
        <f>IF('3c AA'!V49="-","-",'3c AA'!V49)</f>
        <v>-</v>
      </c>
      <c r="T113" s="35">
        <f>IF('3c AA'!W49="-","-",'3c AA'!W49)</f>
        <v>0</v>
      </c>
      <c r="U113" s="35">
        <f>IF('3c AA'!X49="-","-",'3c AA'!X49)</f>
        <v>1.4870742269298105</v>
      </c>
      <c r="V113" s="35">
        <f>IF('3c AA'!Y49="-","-",'3c AA'!Y49)</f>
        <v>0.70457099735818829</v>
      </c>
      <c r="W113" s="35" t="str">
        <f>IF('3c AA'!Z49="-","-",'3c AA'!Z49)</f>
        <v>-</v>
      </c>
      <c r="X113" s="27"/>
      <c r="Y113" s="35">
        <f>IF('3c AA'!AB49="-","-",'3c AA'!AB49)</f>
        <v>0</v>
      </c>
      <c r="Z113" s="35">
        <f>IF('3c AA'!AC49="-","-",'3c AA'!AC49)</f>
        <v>0</v>
      </c>
      <c r="AA113" s="35">
        <f>IF('3c AA'!AD49="-","-",'3c AA'!AD49)</f>
        <v>0.4107912515748855</v>
      </c>
      <c r="AB113" s="35" t="str">
        <f>IF('3c AA'!AE49="-","-",'3c AA'!AE49)</f>
        <v>-</v>
      </c>
      <c r="AC113" s="35" t="str">
        <f>IF('3c AA'!AF49="-","-",'3c AA'!AF49)</f>
        <v>-</v>
      </c>
      <c r="AD113" s="25"/>
    </row>
    <row r="114" spans="1:30" s="26" customFormat="1" ht="12.6" customHeight="1">
      <c r="A114" s="207">
        <v>3</v>
      </c>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f>'3d PC'!AA56</f>
        <v>10.298637820906499</v>
      </c>
      <c r="AB114" s="35" t="str">
        <f>'3d PC'!AB56</f>
        <v>-</v>
      </c>
      <c r="AC114" s="35" t="str">
        <f>'3d PC'!AC56</f>
        <v>-</v>
      </c>
      <c r="AD114" s="25"/>
    </row>
    <row r="115" spans="1:30" s="26" customFormat="1" ht="11.25" customHeight="1">
      <c r="A115" s="207">
        <v>4</v>
      </c>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f>'3e NC-Elec'!AB23</f>
        <v>83.608360000000005</v>
      </c>
      <c r="AB115" s="35" t="str">
        <f>'3e NC-Elec'!AC23</f>
        <v>-</v>
      </c>
      <c r="AC115" s="35" t="str">
        <f>'3e NC-Elec'!AD23</f>
        <v>-</v>
      </c>
      <c r="AD115" s="25"/>
    </row>
    <row r="116" spans="1:30" s="26" customFormat="1" ht="11.25" customHeight="1">
      <c r="A116" s="207">
        <v>5</v>
      </c>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f>IF('3g CPIH'!W$17="-","-",'3h OC '!$E$7*('3g CPIH'!W$17/'3g CPIH'!$G$17))</f>
        <v>48.630131506849317</v>
      </c>
      <c r="AB116" s="35" t="str">
        <f>IF('3g CPIH'!X$17="-","-",'3h OC '!$E$7*('3g CPIH'!X$17/'3g CPIH'!$G$17))</f>
        <v>-</v>
      </c>
      <c r="AC116" s="35" t="str">
        <f>IF('3g CPIH'!Y$17="-","-",'3h OC '!$E$7*('3g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f>IF('3i SMNCC'!W$50="-","-",'3i SMNCC'!W$62)</f>
        <v>11.951673643525851</v>
      </c>
      <c r="AB117" s="35" t="str">
        <f>IF('3i SMNCC'!X$50="-","-",'3i SMNCC'!X$62)</f>
        <v>-</v>
      </c>
      <c r="AC117" s="35" t="str">
        <f>IF('3i SMNCC'!Y$50="-","-",'3i SMNCC'!Y$62)</f>
        <v>-</v>
      </c>
      <c r="AD117" s="25"/>
    </row>
    <row r="118" spans="1:30" s="26" customFormat="1" ht="11.25" customHeight="1">
      <c r="A118" s="207">
        <v>7</v>
      </c>
      <c r="B118" s="123" t="s">
        <v>244</v>
      </c>
      <c r="C118" s="123" t="s">
        <v>183</v>
      </c>
      <c r="D118" s="121" t="s">
        <v>126</v>
      </c>
      <c r="E118" s="75"/>
      <c r="F118" s="27"/>
      <c r="G118" s="35">
        <f>IF('3g CPIH'!C$17="-","-",'3j PAAC PAP'!$G$9*('3g CPIH'!C$17/'3g CPIH'!$G$17))</f>
        <v>3.3460635029354204</v>
      </c>
      <c r="H118" s="35">
        <f>IF('3g CPIH'!D$17="-","-",'3j PAAC PAP'!$G$9*('3g CPIH'!D$17/'3g CPIH'!$G$17))</f>
        <v>3.3527623287671227</v>
      </c>
      <c r="I118" s="35">
        <f>IF('3g CPIH'!E$17="-","-",'3j PAAC PAP'!$G$9*('3g CPIH'!E$17/'3g CPIH'!$G$17))</f>
        <v>3.3628105675146771</v>
      </c>
      <c r="J118" s="35">
        <f>IF('3g CPIH'!F$17="-","-",'3j PAAC PAP'!$G$9*('3g CPIH'!F$17/'3g CPIH'!$G$17))</f>
        <v>3.3829070450097847</v>
      </c>
      <c r="K118" s="35">
        <f>IF('3g CPIH'!G$17="-","-",'3j PAAC PAP'!$G$9*('3g CPIH'!G$17/'3g CPIH'!$G$17))</f>
        <v>3.4230999999999998</v>
      </c>
      <c r="L118" s="35">
        <f>IF('3g CPIH'!H$17="-","-",'3j PAAC PAP'!$G$9*('3g CPIH'!H$17/'3g CPIH'!$G$17))</f>
        <v>3.4666423679060667</v>
      </c>
      <c r="M118" s="35">
        <f>IF('3g CPIH'!I$17="-","-",'3j PAAC PAP'!$G$9*('3g CPIH'!I$17/'3g CPIH'!$G$17))</f>
        <v>3.516883561643835</v>
      </c>
      <c r="N118" s="35">
        <f>IF('3g CPIH'!J$17="-","-",'3j PAAC PAP'!$G$9*('3g CPIH'!J$17/'3g CPIH'!$G$17))</f>
        <v>3.547028277886497</v>
      </c>
      <c r="O118" s="27"/>
      <c r="P118" s="35">
        <f>IF('3g CPIH'!L$17="-","-",'3j PAAC PAP'!$G$9*('3g CPIH'!L$17/'3g CPIH'!$G$17))</f>
        <v>3.547028277886497</v>
      </c>
      <c r="Q118" s="35">
        <f>IF('3g CPIH'!M$17="-","-",'3j PAAC PAP'!$G$9*('3g CPIH'!M$17/'3g CPIH'!$G$17))</f>
        <v>3.5872212328767121</v>
      </c>
      <c r="R118" s="35">
        <f>IF('3g CPIH'!N$17="-","-",'3j PAAC PAP'!$G$9*('3g CPIH'!N$17/'3g CPIH'!$G$17))</f>
        <v>3.6140165362035224</v>
      </c>
      <c r="S118" s="35">
        <f>IF('3g CPIH'!O$17="-","-",'3j PAAC PAP'!$G$9*('3g CPIH'!O$17/'3g CPIH'!$G$17))</f>
        <v>3.6341130136986299</v>
      </c>
      <c r="T118" s="35">
        <f>IF('3g CPIH'!P$17="-","-",'3j PAAC PAP'!$G$9*('3g CPIH'!P$17/'3g CPIH'!$G$17))</f>
        <v>3.6441612524461835</v>
      </c>
      <c r="U118" s="35">
        <f>IF('3g CPIH'!Q$17="-","-",'3j PAAC PAP'!$G$9*('3g CPIH'!Q$17/'3g CPIH'!$G$17))</f>
        <v>3.6642577299412915</v>
      </c>
      <c r="V118" s="35">
        <f>IF('3g CPIH'!R$17="-","-",'3j PAAC PAP'!$G$9*('3g CPIH'!R$17/'3g CPIH'!$G$17))</f>
        <v>3.7312459882583173</v>
      </c>
      <c r="W118" s="35">
        <f>IF('3g CPIH'!S$17="-","-",'3j PAAC PAP'!$G$9*('3g CPIH'!S$17/'3g CPIH'!$G$17))</f>
        <v>3.8417766144814092</v>
      </c>
      <c r="X118" s="27"/>
      <c r="Y118" s="35">
        <f>IF('3g CPIH'!U$17="-","-",'3j PAAC PAP'!$G$9*('3g CPIH'!U$17/'3g CPIH'!$G$17))</f>
        <v>4.0360425636007822</v>
      </c>
      <c r="Z118" s="35">
        <f>IF('3g CPIH'!V$17="-","-",'3j PAAC PAP'!$G$9*('3g CPIH'!V$17/'3g CPIH'!$G$17))</f>
        <v>4.0360425636007822</v>
      </c>
      <c r="AA118" s="35">
        <f>IF('3g CPIH'!W$17="-","-",'3j PAAC PAP'!$G$9*('3g CPIH'!W$17/'3g CPIH'!$G$17))</f>
        <v>4.1968143835616436</v>
      </c>
      <c r="AB118" s="35" t="str">
        <f>IF('3g CPIH'!X$17="-","-",'3j PAAC PAP'!$G$9*('3g CPIH'!X$17/'3g CPIH'!$G$17))</f>
        <v>-</v>
      </c>
      <c r="AC118" s="35" t="str">
        <f>IF('3g CPIH'!Y$17="-","-",'3j PAAC PAP'!$G$9*('3g CPIH'!Y$17/'3g CPIH'!$G$17))</f>
        <v>-</v>
      </c>
      <c r="AD118" s="25"/>
    </row>
    <row r="119" spans="1:30" s="26" customFormat="1" ht="11.25" customHeight="1">
      <c r="A119" s="207">
        <v>8</v>
      </c>
      <c r="B119" s="123" t="s">
        <v>244</v>
      </c>
      <c r="C119" s="123" t="s">
        <v>184</v>
      </c>
      <c r="D119" s="121" t="s">
        <v>126</v>
      </c>
      <c r="E119" s="75"/>
      <c r="F119" s="27"/>
      <c r="G119" s="35">
        <f>IF(G114="-","-",SUM(G111:G117)*'3j PAAC PAP'!$G$27)</f>
        <v>0.3031197126309243</v>
      </c>
      <c r="H119" s="35">
        <f>IF(H114="-","-",SUM(H111:H117)*'3j PAAC PAP'!$G$27)</f>
        <v>0.30349648941996543</v>
      </c>
      <c r="I119" s="35">
        <f>IF(I114="-","-",SUM(I111:I117)*'3j PAAC PAP'!$G$27)</f>
        <v>0.34256541299796461</v>
      </c>
      <c r="J119" s="35">
        <f>IF(J114="-","-",SUM(J111:J117)*'3j PAAC PAP'!$G$27)</f>
        <v>0.3436957433650879</v>
      </c>
      <c r="K119" s="35">
        <f>IF(K114="-","-",SUM(K111:K117)*'3j PAAC PAP'!$G$27)</f>
        <v>0.3049564472122207</v>
      </c>
      <c r="L119" s="35">
        <f>IF(L114="-","-",SUM(L111:L117)*'3j PAAC PAP'!$G$27)</f>
        <v>0.30676930067796515</v>
      </c>
      <c r="M119" s="35">
        <f>IF(M114="-","-",SUM(M111:M117)*'3j PAAC PAP'!$G$27)</f>
        <v>0.31882601366780816</v>
      </c>
      <c r="N119" s="35">
        <f>IF(N114="-","-",SUM(N111:N117)*'3j PAAC PAP'!$G$27)</f>
        <v>0.35098501979744157</v>
      </c>
      <c r="O119" s="27"/>
      <c r="P119" s="35">
        <f>IF(P114="-","-",SUM(P111:P117)*'3j PAAC PAP'!$G$27)</f>
        <v>0.35098501979744157</v>
      </c>
      <c r="Q119" s="35">
        <f>IF(Q114="-","-",SUM(Q111:Q117)*'3j PAAC PAP'!$G$27)</f>
        <v>0.36605960890563177</v>
      </c>
      <c r="R119" s="35">
        <f>IF(R114="-","-",SUM(R111:R117)*'3j PAAC PAP'!$G$27)</f>
        <v>0.36748973867436946</v>
      </c>
      <c r="S119" s="35">
        <f>IF(S114="-","-",SUM(S111:S117)*'3j PAAC PAP'!$G$27)</f>
        <v>0.38144647370426982</v>
      </c>
      <c r="T119" s="35">
        <f>IF(T114="-","-",SUM(T111:T117)*'3j PAAC PAP'!$G$27)</f>
        <v>0.38138851568580212</v>
      </c>
      <c r="U119" s="35">
        <f>IF(U114="-","-",SUM(U111:U117)*'3j PAAC PAP'!$G$27)</f>
        <v>0.37372957119606032</v>
      </c>
      <c r="V119" s="35">
        <f>IF(V114="-","-",SUM(V111:V117)*'3j PAAC PAP'!$G$27)</f>
        <v>0.37323337249882366</v>
      </c>
      <c r="W119" s="35">
        <f>IF(W114="-","-",SUM(W111:W117)*'3j PAAC PAP'!$G$27)</f>
        <v>0.66275002279402551</v>
      </c>
      <c r="X119" s="27"/>
      <c r="Y119" s="35">
        <f>IF(Y114="-","-",SUM(Y111:Y117)*'3j PAAC PAP'!$G$27)</f>
        <v>0.67834309424881356</v>
      </c>
      <c r="Z119" s="35">
        <f>IF(Z114="-","-",SUM(Z111:Z117)*'3j PAAC PAP'!$G$27)</f>
        <v>0.67834309424881356</v>
      </c>
      <c r="AA119" s="35">
        <f>IF(AA114="-","-",SUM(AA111:AA117)*'3j PAAC PAP'!$G$27)</f>
        <v>0.75188263035774572</v>
      </c>
      <c r="AB119" s="35" t="str">
        <f>IF(AB114="-","-",SUM(AB111:AB117)*'3j PAAC PAP'!$G$27)</f>
        <v>-</v>
      </c>
      <c r="AC119" s="35" t="str">
        <f>IF(AC114="-","-",SUM(AC111:AC117)*'3j PAAC PAP'!$G$27)</f>
        <v>-</v>
      </c>
      <c r="AD119" s="25"/>
    </row>
    <row r="120" spans="1:30" s="26" customFormat="1" ht="11.25" customHeight="1">
      <c r="A120" s="207">
        <v>9</v>
      </c>
      <c r="B120" s="123" t="s">
        <v>185</v>
      </c>
      <c r="C120" s="123" t="s">
        <v>246</v>
      </c>
      <c r="D120" s="121" t="s">
        <v>126</v>
      </c>
      <c r="E120" s="75"/>
      <c r="F120" s="27"/>
      <c r="G120" s="35">
        <f>IF(G114="-","-",SUM(G111:G119)*'3k EBIT'!$E$7)</f>
        <v>1.2801587555161518</v>
      </c>
      <c r="H120" s="35">
        <f>IF(H114="-","-",SUM(H111:H119)*'3k EBIT'!$E$7)</f>
        <v>1.2817991770918198</v>
      </c>
      <c r="I120" s="35">
        <f>IF(I114="-","-",SUM(I111:I119)*'3k EBIT'!$E$7)</f>
        <v>1.43863982972534</v>
      </c>
      <c r="J120" s="35">
        <f>IF(J114="-","-",SUM(J111:J119)*'3k EBIT'!$E$7)</f>
        <v>1.4435610944523443</v>
      </c>
      <c r="K120" s="35">
        <f>IF(K114="-","-",SUM(K111:K119)*'3k EBIT'!$E$7)</f>
        <v>1.2890151475799256</v>
      </c>
      <c r="L120" s="35">
        <f>IF(L114="-","-",SUM(L111:L119)*'3k EBIT'!$E$7)</f>
        <v>1.2971270745129224</v>
      </c>
      <c r="M120" s="35">
        <f>IF(M114="-","-",SUM(M111:M119)*'3k EBIT'!$E$7)</f>
        <v>1.3464412864905873</v>
      </c>
      <c r="N120" s="35">
        <f>IF(N114="-","-",SUM(N111:N119)*'3k EBIT'!$E$7)</f>
        <v>1.4759659970824739</v>
      </c>
      <c r="O120" s="27"/>
      <c r="P120" s="35">
        <f>IF(P114="-","-",SUM(P111:P119)*'3k EBIT'!$E$7)</f>
        <v>1.4759659970824739</v>
      </c>
      <c r="Q120" s="35">
        <f>IF(Q114="-","-",SUM(Q111:Q119)*'3k EBIT'!$E$7)</f>
        <v>1.537185706442997</v>
      </c>
      <c r="R120" s="35">
        <f>IF(R114="-","-",SUM(R111:R119)*'3k EBIT'!$E$7)</f>
        <v>1.5434387535081817</v>
      </c>
      <c r="S120" s="35">
        <f>IF(S114="-","-",SUM(S111:S119)*'3k EBIT'!$E$7)</f>
        <v>1.5997872215628761</v>
      </c>
      <c r="T120" s="35">
        <f>IF(T114="-","-",SUM(T111:T119)*'3k EBIT'!$E$7)</f>
        <v>1.5997494543786108</v>
      </c>
      <c r="U120" s="35">
        <f>IF(U114="-","-",SUM(U111:U119)*'3k EBIT'!$E$7)</f>
        <v>1.5694303039580486</v>
      </c>
      <c r="V120" s="35">
        <f>IF(V114="-","-",SUM(V111:V119)*'3k EBIT'!$E$7)</f>
        <v>1.5687382341654519</v>
      </c>
      <c r="W120" s="35">
        <f>IF(W114="-","-",SUM(W111:W119)*'3k EBIT'!$E$7)</f>
        <v>2.7316899927749221</v>
      </c>
      <c r="X120" s="27"/>
      <c r="Y120" s="35">
        <f>IF(Y114="-","-",SUM(Y111:Y119)*'3k EBIT'!$E$7)</f>
        <v>2.7979726320951124</v>
      </c>
      <c r="Z120" s="35">
        <f>IF(Z114="-","-",SUM(Z111:Z119)*'3k EBIT'!$E$7)</f>
        <v>2.7979726320951124</v>
      </c>
      <c r="AA120" s="35">
        <f>IF(AA114="-","-",SUM(AA111:AA119)*'3k EBIT'!$E$7)</f>
        <v>3.0959417046738769</v>
      </c>
      <c r="AB120" s="35" t="str">
        <f>IF(AB114="-","-",SUM(AB111:AB119)*'3k EBIT'!$E$7)</f>
        <v>-</v>
      </c>
      <c r="AC120" s="35" t="str">
        <f>IF(AC114="-","-",SUM(AC111:AC119)*'3k EBIT'!$E$7)</f>
        <v>-</v>
      </c>
      <c r="AD120" s="25"/>
    </row>
    <row r="121" spans="1:30" s="26" customFormat="1" ht="11.4">
      <c r="A121" s="207">
        <v>10</v>
      </c>
      <c r="B121" s="123" t="s">
        <v>247</v>
      </c>
      <c r="C121" s="158" t="s">
        <v>248</v>
      </c>
      <c r="D121" s="121" t="s">
        <v>126</v>
      </c>
      <c r="E121" s="116"/>
      <c r="F121" s="27"/>
      <c r="G121" s="35">
        <f>IF(G116="-","-",SUM(G111:G114,G116:G120)*'3l HAP'!$E$8)</f>
        <v>0.73583102032897796</v>
      </c>
      <c r="H121" s="35">
        <f>IF(H116="-","-",SUM(H111:H114,H116:H120)*'3l HAP'!$E$8)</f>
        <v>0.73709509413786767</v>
      </c>
      <c r="I121" s="35">
        <f>IF(I116="-","-",SUM(I111:I114,I116:I120)*'3l HAP'!$E$8)</f>
        <v>0.7427372638280445</v>
      </c>
      <c r="J121" s="35">
        <f>IF(J116="-","-",SUM(J111:J114,J116:J120)*'3l HAP'!$E$8)</f>
        <v>0.74652948525471396</v>
      </c>
      <c r="K121" s="35">
        <f>IF(K116="-","-",SUM(K111:K114,K116:K120)*'3l HAP'!$E$8)</f>
        <v>0.75227470378406602</v>
      </c>
      <c r="L121" s="35">
        <f>IF(L116="-","-",SUM(L111:L114,L116:L120)*'3l HAP'!$E$8)</f>
        <v>0.75852558131928283</v>
      </c>
      <c r="M121" s="35">
        <f>IF(M116="-","-",SUM(M111:M114,M116:M120)*'3l HAP'!$E$8)</f>
        <v>0.80080123117913793</v>
      </c>
      <c r="N121" s="35">
        <f>IF(N116="-","-",SUM(N111:N114,N116:N120)*'3l HAP'!$E$8)</f>
        <v>0.90061020509887402</v>
      </c>
      <c r="O121" s="27"/>
      <c r="P121" s="35">
        <f>IF(P116="-","-",SUM(P111:P114,P116:P120)*'3l HAP'!$E$8)</f>
        <v>0.90061020509887402</v>
      </c>
      <c r="Q121" s="35">
        <f>IF(Q116="-","-",SUM(Q111:Q114,Q116:Q120)*'3l HAP'!$E$8)</f>
        <v>0.93602808181051433</v>
      </c>
      <c r="R121" s="35">
        <f>IF(R116="-","-",SUM(R111:R114,R116:R120)*'3l HAP'!$E$8)</f>
        <v>0.94084654624557018</v>
      </c>
      <c r="S121" s="35">
        <f>IF(S116="-","-",SUM(S111:S114,S116:S120)*'3l HAP'!$E$8)</f>
        <v>0.97411393800985213</v>
      </c>
      <c r="T121" s="35">
        <f>IF(T116="-","-",SUM(T111:T114,T116:T120)*'3l HAP'!$E$8)</f>
        <v>0.97408483542477686</v>
      </c>
      <c r="U121" s="35">
        <f>IF(U116="-","-",SUM(U111:U114,U116:U120)*'3l HAP'!$E$8)</f>
        <v>0.99614524855886355</v>
      </c>
      <c r="V121" s="35">
        <f>IF(V116="-","-",SUM(V111:V114,V116:V120)*'3l HAP'!$E$8)</f>
        <v>0.99561195436685723</v>
      </c>
      <c r="W121" s="35">
        <f>IF(W116="-","-",SUM(W111:W114,W116:W120)*'3l HAP'!$E$8)</f>
        <v>1.0516864282010303</v>
      </c>
      <c r="X121" s="27"/>
      <c r="Y121" s="35">
        <f>IF(Y116="-","-",SUM(Y111:Y114,Y116:Y120)*'3l HAP'!$E$8)</f>
        <v>1.1027624135401137</v>
      </c>
      <c r="Z121" s="35">
        <f>IF(Z116="-","-",SUM(Z111:Z114,Z116:Z120)*'3l HAP'!$E$8)</f>
        <v>1.1027624135401137</v>
      </c>
      <c r="AA121" s="35">
        <f>IF(AA116="-","-",SUM(AA111:AA114,AA116:AA120)*'3l HAP'!$E$8)</f>
        <v>1.1615565157357668</v>
      </c>
      <c r="AB121" s="35" t="str">
        <f>IF(AB116="-","-",SUM(AB111:AB114,AB116:AB120)*'3l HAP'!$E$8)</f>
        <v>-</v>
      </c>
      <c r="AC121" s="35" t="str">
        <f>IF(AC116="-","-",SUM(AC111:AC114,AC116:AC120)*'3l HAP'!$E$8)</f>
        <v>-</v>
      </c>
      <c r="AD121" s="25"/>
    </row>
    <row r="122" spans="1:30" s="26" customFormat="1" ht="11.4">
      <c r="A122" s="207">
        <v>11</v>
      </c>
      <c r="B122" s="123" t="s">
        <v>249</v>
      </c>
      <c r="C122" s="123" t="str">
        <f>B122&amp;"_"&amp;D122</f>
        <v>Total_South East</v>
      </c>
      <c r="D122" s="121" t="s">
        <v>126</v>
      </c>
      <c r="E122" s="75"/>
      <c r="F122" s="27"/>
      <c r="G122" s="35">
        <f t="shared" ref="G122:N122" si="24">IF(G116="-","-",SUM(G111:G121))</f>
        <v>68.112579796299059</v>
      </c>
      <c r="H122" s="35">
        <f t="shared" si="24"/>
        <v>68.200181812112575</v>
      </c>
      <c r="I122" s="35">
        <f t="shared" si="24"/>
        <v>76.460591763387143</v>
      </c>
      <c r="J122" s="35">
        <f t="shared" si="24"/>
        <v>76.723397810827692</v>
      </c>
      <c r="K122" s="35">
        <f t="shared" si="24"/>
        <v>68.595149185313076</v>
      </c>
      <c r="L122" s="35">
        <f t="shared" si="24"/>
        <v>69.028343409287515</v>
      </c>
      <c r="M122" s="35">
        <f t="shared" si="24"/>
        <v>71.666102828005705</v>
      </c>
      <c r="N122" s="35">
        <f t="shared" si="24"/>
        <v>78.582999017261571</v>
      </c>
      <c r="O122" s="27"/>
      <c r="P122" s="35">
        <f t="shared" ref="P122:W122" si="25">IF(P116="-","-",SUM(P111:P121))</f>
        <v>78.582999017261571</v>
      </c>
      <c r="Q122" s="35">
        <f t="shared" si="25"/>
        <v>81.840505529424362</v>
      </c>
      <c r="R122" s="35">
        <f t="shared" si="25"/>
        <v>82.174431598193536</v>
      </c>
      <c r="S122" s="35">
        <f t="shared" si="25"/>
        <v>85.173406609948401</v>
      </c>
      <c r="T122" s="35">
        <f t="shared" si="25"/>
        <v>85.171389761644093</v>
      </c>
      <c r="U122" s="35">
        <f t="shared" si="25"/>
        <v>83.597706074927515</v>
      </c>
      <c r="V122" s="35">
        <f t="shared" si="25"/>
        <v>83.560748069854682</v>
      </c>
      <c r="W122" s="35">
        <f t="shared" si="25"/>
        <v>144.82478455681456</v>
      </c>
      <c r="X122" s="27"/>
      <c r="Y122" s="35">
        <f t="shared" ref="Y122:AC122" si="26">IF(Y116="-","-",SUM(Y111:Y121))</f>
        <v>148.36441906541592</v>
      </c>
      <c r="Z122" s="35">
        <f t="shared" si="26"/>
        <v>148.36441906541592</v>
      </c>
      <c r="AA122" s="35">
        <f t="shared" si="26"/>
        <v>164.10578945718561</v>
      </c>
      <c r="AB122" s="35" t="str">
        <f t="shared" si="26"/>
        <v>-</v>
      </c>
      <c r="AC122" s="35" t="str">
        <f t="shared" si="26"/>
        <v>-</v>
      </c>
      <c r="AD122" s="25"/>
    </row>
    <row r="123" spans="1:30" s="26" customFormat="1" ht="11.4">
      <c r="A123" s="207">
        <v>1</v>
      </c>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v>2</v>
      </c>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AA'!J50="-","-",'3c AA'!J50)</f>
        <v>-</v>
      </c>
      <c r="H125" s="117" t="str">
        <f>IF('3c AA'!K50="-","-",'3c AA'!K50)</f>
        <v>-</v>
      </c>
      <c r="I125" s="117" t="str">
        <f>IF('3c AA'!L50="-","-",'3c AA'!L50)</f>
        <v>-</v>
      </c>
      <c r="J125" s="117" t="str">
        <f>IF('3c AA'!M50="-","-",'3c AA'!M50)</f>
        <v>-</v>
      </c>
      <c r="K125" s="117" t="str">
        <f>IF('3c AA'!N50="-","-",'3c AA'!N50)</f>
        <v>-</v>
      </c>
      <c r="L125" s="117" t="str">
        <f>IF('3c AA'!O50="-","-",'3c AA'!O50)</f>
        <v>-</v>
      </c>
      <c r="M125" s="117" t="str">
        <f>IF('3c AA'!P50="-","-",'3c AA'!P50)</f>
        <v>-</v>
      </c>
      <c r="N125" s="117" t="str">
        <f>IF('3c AA'!Q50="-","-",'3c AA'!Q50)</f>
        <v>-</v>
      </c>
      <c r="O125" s="27"/>
      <c r="P125" s="117" t="str">
        <f>IF('3c AA'!S50="-","-",'3c AA'!S50)</f>
        <v>-</v>
      </c>
      <c r="Q125" s="117" t="str">
        <f>IF('3c AA'!T50="-","-",'3c AA'!T50)</f>
        <v>-</v>
      </c>
      <c r="R125" s="117" t="str">
        <f>IF('3c AA'!U50="-","-",'3c AA'!U50)</f>
        <v>-</v>
      </c>
      <c r="S125" s="117" t="str">
        <f>IF('3c AA'!V50="-","-",'3c AA'!V50)</f>
        <v>-</v>
      </c>
      <c r="T125" s="117">
        <f>IF('3c AA'!W50="-","-",'3c AA'!W50)</f>
        <v>0</v>
      </c>
      <c r="U125" s="117">
        <f>IF('3c AA'!X50="-","-",'3c AA'!X50)</f>
        <v>1.4870742269298105</v>
      </c>
      <c r="V125" s="117">
        <f>IF('3c AA'!Y50="-","-",'3c AA'!Y50)</f>
        <v>0.70457099735818829</v>
      </c>
      <c r="W125" s="117" t="str">
        <f>IF('3c AA'!Z50="-","-",'3c AA'!Z50)</f>
        <v>-</v>
      </c>
      <c r="X125" s="27"/>
      <c r="Y125" s="117">
        <f>IF('3c AA'!AB50="-","-",'3c AA'!AB50)</f>
        <v>0</v>
      </c>
      <c r="Z125" s="117">
        <f>IF('3c AA'!AC50="-","-",'3c AA'!AC50)</f>
        <v>0</v>
      </c>
      <c r="AA125" s="117">
        <f>IF('3c AA'!AD50="-","-",'3c AA'!AD50)</f>
        <v>0.4107912515748855</v>
      </c>
      <c r="AB125" s="117" t="str">
        <f>IF('3c AA'!AE50="-","-",'3c AA'!AE50)</f>
        <v>-</v>
      </c>
      <c r="AC125" s="117" t="str">
        <f>IF('3c AA'!AF50="-","-",'3c AA'!AF50)</f>
        <v>-</v>
      </c>
      <c r="AD125" s="25"/>
    </row>
    <row r="126" spans="1:30" s="26" customFormat="1" ht="11.25" customHeight="1">
      <c r="A126" s="207">
        <v>3</v>
      </c>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f>'3d PC'!AA56</f>
        <v>10.298637820906499</v>
      </c>
      <c r="AB126" s="117" t="str">
        <f>'3d PC'!AB56</f>
        <v>-</v>
      </c>
      <c r="AC126" s="117" t="str">
        <f>'3d PC'!AC56</f>
        <v>-</v>
      </c>
      <c r="AD126" s="25"/>
    </row>
    <row r="127" spans="1:30" s="26" customFormat="1" ht="11.25" customHeight="1">
      <c r="A127" s="207">
        <v>4</v>
      </c>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f>'3e NC-Elec'!AB24</f>
        <v>106.05586</v>
      </c>
      <c r="AB127" s="117" t="str">
        <f>'3e NC-Elec'!AC24</f>
        <v>-</v>
      </c>
      <c r="AC127" s="117" t="str">
        <f>'3e NC-Elec'!AD24</f>
        <v>-</v>
      </c>
      <c r="AD127" s="25"/>
    </row>
    <row r="128" spans="1:30" s="26" customFormat="1" ht="12.6" customHeight="1">
      <c r="A128" s="207">
        <v>5</v>
      </c>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f>IF('3g CPIH'!W$17="-","-",'3h OC '!$E$7*('3g CPIH'!W$17/'3g CPIH'!$G$17))</f>
        <v>48.630131506849317</v>
      </c>
      <c r="AB128" s="117" t="str">
        <f>IF('3g CPIH'!X$17="-","-",'3h OC '!$E$7*('3g CPIH'!X$17/'3g CPIH'!$G$17))</f>
        <v>-</v>
      </c>
      <c r="AC128" s="117" t="str">
        <f>IF('3g CPIH'!Y$17="-","-",'3h OC '!$E$7*('3g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f>IF('3i SMNCC'!W$50="-","-",'3i SMNCC'!W$62)</f>
        <v>11.951673643525851</v>
      </c>
      <c r="AB129" s="117" t="str">
        <f>IF('3i SMNCC'!X$50="-","-",'3i SMNCC'!X$62)</f>
        <v>-</v>
      </c>
      <c r="AC129" s="117" t="str">
        <f>IF('3i SMNCC'!Y$50="-","-",'3i SMNCC'!Y$62)</f>
        <v>-</v>
      </c>
      <c r="AD129" s="25"/>
    </row>
    <row r="130" spans="1:30" s="26" customFormat="1" ht="11.25" customHeight="1">
      <c r="A130" s="207">
        <v>7</v>
      </c>
      <c r="B130" s="120" t="s">
        <v>244</v>
      </c>
      <c r="C130" s="120" t="s">
        <v>183</v>
      </c>
      <c r="D130" s="122" t="s">
        <v>131</v>
      </c>
      <c r="E130" s="119"/>
      <c r="F130" s="27"/>
      <c r="G130" s="117">
        <f>IF('3g CPIH'!C$17="-","-",'3j PAAC PAP'!$G$9*('3g CPIH'!C$17/'3g CPIH'!$G$17))</f>
        <v>3.3460635029354204</v>
      </c>
      <c r="H130" s="117">
        <f>IF('3g CPIH'!D$17="-","-",'3j PAAC PAP'!$G$9*('3g CPIH'!D$17/'3g CPIH'!$G$17))</f>
        <v>3.3527623287671227</v>
      </c>
      <c r="I130" s="117">
        <f>IF('3g CPIH'!E$17="-","-",'3j PAAC PAP'!$G$9*('3g CPIH'!E$17/'3g CPIH'!$G$17))</f>
        <v>3.3628105675146771</v>
      </c>
      <c r="J130" s="117">
        <f>IF('3g CPIH'!F$17="-","-",'3j PAAC PAP'!$G$9*('3g CPIH'!F$17/'3g CPIH'!$G$17))</f>
        <v>3.3829070450097847</v>
      </c>
      <c r="K130" s="117">
        <f>IF('3g CPIH'!G$17="-","-",'3j PAAC PAP'!$G$9*('3g CPIH'!G$17/'3g CPIH'!$G$17))</f>
        <v>3.4230999999999998</v>
      </c>
      <c r="L130" s="117">
        <f>IF('3g CPIH'!H$17="-","-",'3j PAAC PAP'!$G$9*('3g CPIH'!H$17/'3g CPIH'!$G$17))</f>
        <v>3.4666423679060667</v>
      </c>
      <c r="M130" s="117">
        <f>IF('3g CPIH'!I$17="-","-",'3j PAAC PAP'!$G$9*('3g CPIH'!I$17/'3g CPIH'!$G$17))</f>
        <v>3.516883561643835</v>
      </c>
      <c r="N130" s="117">
        <f>IF('3g CPIH'!J$17="-","-",'3j PAAC PAP'!$G$9*('3g CPIH'!J$17/'3g CPIH'!$G$17))</f>
        <v>3.547028277886497</v>
      </c>
      <c r="O130" s="27"/>
      <c r="P130" s="117">
        <f>IF('3g CPIH'!L$17="-","-",'3j PAAC PAP'!$G$9*('3g CPIH'!L$17/'3g CPIH'!$G$17))</f>
        <v>3.547028277886497</v>
      </c>
      <c r="Q130" s="117">
        <f>IF('3g CPIH'!M$17="-","-",'3j PAAC PAP'!$G$9*('3g CPIH'!M$17/'3g CPIH'!$G$17))</f>
        <v>3.5872212328767121</v>
      </c>
      <c r="R130" s="117">
        <f>IF('3g CPIH'!N$17="-","-",'3j PAAC PAP'!$G$9*('3g CPIH'!N$17/'3g CPIH'!$G$17))</f>
        <v>3.6140165362035224</v>
      </c>
      <c r="S130" s="117">
        <f>IF('3g CPIH'!O$17="-","-",'3j PAAC PAP'!$G$9*('3g CPIH'!O$17/'3g CPIH'!$G$17))</f>
        <v>3.6341130136986299</v>
      </c>
      <c r="T130" s="117">
        <f>IF('3g CPIH'!P$17="-","-",'3j PAAC PAP'!$G$9*('3g CPIH'!P$17/'3g CPIH'!$G$17))</f>
        <v>3.6441612524461835</v>
      </c>
      <c r="U130" s="117">
        <f>IF('3g CPIH'!Q$17="-","-",'3j PAAC PAP'!$G$9*('3g CPIH'!Q$17/'3g CPIH'!$G$17))</f>
        <v>3.6642577299412915</v>
      </c>
      <c r="V130" s="117">
        <f>IF('3g CPIH'!R$17="-","-",'3j PAAC PAP'!$G$9*('3g CPIH'!R$17/'3g CPIH'!$G$17))</f>
        <v>3.7312459882583173</v>
      </c>
      <c r="W130" s="117">
        <f>IF('3g CPIH'!S$17="-","-",'3j PAAC PAP'!$G$9*('3g CPIH'!S$17/'3g CPIH'!$G$17))</f>
        <v>3.8417766144814092</v>
      </c>
      <c r="X130" s="27"/>
      <c r="Y130" s="117">
        <f>IF('3g CPIH'!U$17="-","-",'3j PAAC PAP'!$G$9*('3g CPIH'!U$17/'3g CPIH'!$G$17))</f>
        <v>4.0360425636007822</v>
      </c>
      <c r="Z130" s="117">
        <f>IF('3g CPIH'!V$17="-","-",'3j PAAC PAP'!$G$9*('3g CPIH'!V$17/'3g CPIH'!$G$17))</f>
        <v>4.0360425636007822</v>
      </c>
      <c r="AA130" s="117">
        <f>IF('3g CPIH'!W$17="-","-",'3j PAAC PAP'!$G$9*('3g CPIH'!W$17/'3g CPIH'!$G$17))</f>
        <v>4.1968143835616436</v>
      </c>
      <c r="AB130" s="117" t="str">
        <f>IF('3g CPIH'!X$17="-","-",'3j PAAC PAP'!$G$9*('3g CPIH'!X$17/'3g CPIH'!$G$17))</f>
        <v>-</v>
      </c>
      <c r="AC130" s="117" t="str">
        <f>IF('3g CPIH'!Y$17="-","-",'3j PAAC PAP'!$G$9*('3g CPIH'!Y$17/'3g CPIH'!$G$17))</f>
        <v>-</v>
      </c>
      <c r="AD130" s="25"/>
    </row>
    <row r="131" spans="1:30" s="26" customFormat="1" ht="11.25" customHeight="1">
      <c r="A131" s="207">
        <v>8</v>
      </c>
      <c r="B131" s="120" t="s">
        <v>244</v>
      </c>
      <c r="C131" s="120" t="s">
        <v>184</v>
      </c>
      <c r="D131" s="122" t="s">
        <v>131</v>
      </c>
      <c r="E131" s="119"/>
      <c r="F131" s="27"/>
      <c r="G131" s="117">
        <f>IF(G126="-","-",SUM(G123:G129)*'3j PAAC PAP'!$G$27)</f>
        <v>0.29036340063092431</v>
      </c>
      <c r="H131" s="117">
        <f>IF(H126="-","-",SUM(H123:H129)*'3j PAAC PAP'!$G$27)</f>
        <v>0.29074017741996544</v>
      </c>
      <c r="I131" s="117">
        <f>IF(I126="-","-",SUM(I123:I129)*'3j PAAC PAP'!$G$27)</f>
        <v>0.31978122239796464</v>
      </c>
      <c r="J131" s="117">
        <f>IF(J126="-","-",SUM(J123:J129)*'3j PAAC PAP'!$G$27)</f>
        <v>0.32091155276508787</v>
      </c>
      <c r="K131" s="117">
        <f>IF(K126="-","-",SUM(K123:K129)*'3j PAAC PAP'!$G$27)</f>
        <v>0.30371625021222076</v>
      </c>
      <c r="L131" s="117">
        <f>IF(L126="-","-",SUM(L123:L129)*'3j PAAC PAP'!$G$27)</f>
        <v>0.30552910367796521</v>
      </c>
      <c r="M131" s="117">
        <f>IF(M126="-","-",SUM(M123:M129)*'3j PAAC PAP'!$G$27)</f>
        <v>0.32148357866780813</v>
      </c>
      <c r="N131" s="117">
        <f>IF(N126="-","-",SUM(N123:N129)*'3j PAAC PAP'!$G$27)</f>
        <v>0.35364258479744154</v>
      </c>
      <c r="O131" s="27"/>
      <c r="P131" s="117">
        <f>IF(P126="-","-",SUM(P123:P129)*'3j PAAC PAP'!$G$27)</f>
        <v>0.35364258479744154</v>
      </c>
      <c r="Q131" s="117">
        <f>IF(Q126="-","-",SUM(Q123:Q129)*'3j PAAC PAP'!$G$27)</f>
        <v>0.36109882090563183</v>
      </c>
      <c r="R131" s="117">
        <f>IF(R126="-","-",SUM(R123:R129)*'3j PAAC PAP'!$G$27)</f>
        <v>0.36252895067436941</v>
      </c>
      <c r="S131" s="117">
        <f>IF(S126="-","-",SUM(S123:S129)*'3j PAAC PAP'!$G$27)</f>
        <v>0.37347377870426984</v>
      </c>
      <c r="T131" s="117">
        <f>IF(T126="-","-",SUM(T123:T129)*'3j PAAC PAP'!$G$27)</f>
        <v>0.37341582068580209</v>
      </c>
      <c r="U131" s="117">
        <f>IF(U126="-","-",SUM(U123:U129)*'3j PAAC PAP'!$G$27)</f>
        <v>0.38737173819606036</v>
      </c>
      <c r="V131" s="117">
        <f>IF(V126="-","-",SUM(V123:V129)*'3j PAAC PAP'!$G$27)</f>
        <v>0.3868755394988237</v>
      </c>
      <c r="W131" s="117">
        <f>IF(W126="-","-",SUM(W123:W129)*'3j PAAC PAP'!$G$27)</f>
        <v>0.76958413579402551</v>
      </c>
      <c r="X131" s="27"/>
      <c r="Y131" s="117">
        <f>IF(Y126="-","-",SUM(Y123:Y129)*'3j PAAC PAP'!$G$27)</f>
        <v>0.78517720724881335</v>
      </c>
      <c r="Z131" s="117">
        <f>IF(Z126="-","-",SUM(Z123:Z129)*'3j PAAC PAP'!$G$27)</f>
        <v>0.78517720724881335</v>
      </c>
      <c r="AA131" s="117">
        <f>IF(AA126="-","-",SUM(AA123:AA129)*'3j PAAC PAP'!$G$27)</f>
        <v>0.86084279535774566</v>
      </c>
      <c r="AB131" s="117" t="str">
        <f>IF(AB126="-","-",SUM(AB123:AB129)*'3j PAAC PAP'!$G$27)</f>
        <v>-</v>
      </c>
      <c r="AC131" s="117" t="str">
        <f>IF(AC126="-","-",SUM(AC123:AC129)*'3j PAAC PAP'!$G$27)</f>
        <v>-</v>
      </c>
      <c r="AD131" s="25"/>
    </row>
    <row r="132" spans="1:30" s="26" customFormat="1" ht="11.4">
      <c r="A132" s="207">
        <v>9</v>
      </c>
      <c r="B132" s="120" t="s">
        <v>185</v>
      </c>
      <c r="C132" s="120" t="s">
        <v>246</v>
      </c>
      <c r="D132" s="122" t="s">
        <v>131</v>
      </c>
      <c r="E132" s="119"/>
      <c r="F132" s="27"/>
      <c r="G132" s="117">
        <f>IF(G126="-","-",SUM(G123:G131)*'3k EBIT'!$E$7)</f>
        <v>1.2290125872653355</v>
      </c>
      <c r="H132" s="117">
        <f>IF(H126="-","-",SUM(H123:H131)*'3k EBIT'!$E$7)</f>
        <v>1.2306530088410039</v>
      </c>
      <c r="I132" s="117">
        <f>IF(I126="-","-",SUM(I123:I131)*'3k EBIT'!$E$7)</f>
        <v>1.3472870903217991</v>
      </c>
      <c r="J132" s="117">
        <f>IF(J126="-","-",SUM(J123:J131)*'3k EBIT'!$E$7)</f>
        <v>1.3522083550488035</v>
      </c>
      <c r="K132" s="117">
        <f>IF(K126="-","-",SUM(K123:K131)*'3k EBIT'!$E$7)</f>
        <v>1.2840426034444301</v>
      </c>
      <c r="L132" s="117">
        <f>IF(L126="-","-",SUM(L123:L131)*'3k EBIT'!$E$7)</f>
        <v>1.2921545303774267</v>
      </c>
      <c r="M132" s="117">
        <f>IF(M126="-","-",SUM(M123:M131)*'3k EBIT'!$E$7)</f>
        <v>1.3570967382095074</v>
      </c>
      <c r="N132" s="117">
        <f>IF(N126="-","-",SUM(N123:N131)*'3k EBIT'!$E$7)</f>
        <v>1.4866214488013938</v>
      </c>
      <c r="O132" s="27"/>
      <c r="P132" s="117">
        <f>IF(P126="-","-",SUM(P123:P131)*'3k EBIT'!$E$7)</f>
        <v>1.4866214488013938</v>
      </c>
      <c r="Q132" s="117">
        <f>IF(Q126="-","-",SUM(Q123:Q131)*'3k EBIT'!$E$7)</f>
        <v>1.5172955299010134</v>
      </c>
      <c r="R132" s="117">
        <f>IF(R126="-","-",SUM(R123:R131)*'3k EBIT'!$E$7)</f>
        <v>1.5235485769661978</v>
      </c>
      <c r="S132" s="117">
        <f>IF(S126="-","-",SUM(S123:S131)*'3k EBIT'!$E$7)</f>
        <v>1.567820866406116</v>
      </c>
      <c r="T132" s="117">
        <f>IF(T126="-","-",SUM(T123:T131)*'3k EBIT'!$E$7)</f>
        <v>1.5677830992218507</v>
      </c>
      <c r="U132" s="117">
        <f>IF(U126="-","-",SUM(U123:U131)*'3k EBIT'!$E$7)</f>
        <v>1.6241282894485047</v>
      </c>
      <c r="V132" s="117">
        <f>IF(V126="-","-",SUM(V123:V131)*'3k EBIT'!$E$7)</f>
        <v>1.623436219655908</v>
      </c>
      <c r="W132" s="117">
        <f>IF(W126="-","-",SUM(W123:W131)*'3k EBIT'!$E$7)</f>
        <v>3.1600391518755058</v>
      </c>
      <c r="X132" s="27"/>
      <c r="Y132" s="117">
        <f>IF(Y126="-","-",SUM(Y123:Y131)*'3k EBIT'!$E$7)</f>
        <v>3.2263217911956956</v>
      </c>
      <c r="Z132" s="117">
        <f>IF(Z126="-","-",SUM(Z123:Z131)*'3k EBIT'!$E$7)</f>
        <v>3.2263217911956956</v>
      </c>
      <c r="AA132" s="117">
        <f>IF(AA126="-","-",SUM(AA123:AA131)*'3k EBIT'!$E$7)</f>
        <v>3.5328152251495966</v>
      </c>
      <c r="AB132" s="117" t="str">
        <f>IF(AB126="-","-",SUM(AB123:AB131)*'3k EBIT'!$E$7)</f>
        <v>-</v>
      </c>
      <c r="AC132" s="117" t="str">
        <f>IF(AC126="-","-",SUM(AC123:AC131)*'3k EBIT'!$E$7)</f>
        <v>-</v>
      </c>
      <c r="AD132" s="25"/>
    </row>
    <row r="133" spans="1:30" s="26" customFormat="1" ht="11.4">
      <c r="A133" s="207">
        <v>10</v>
      </c>
      <c r="B133" s="120" t="s">
        <v>247</v>
      </c>
      <c r="C133" s="156" t="s">
        <v>248</v>
      </c>
      <c r="D133" s="122" t="s">
        <v>131</v>
      </c>
      <c r="E133" s="118"/>
      <c r="F133" s="27"/>
      <c r="G133" s="117">
        <f>IF(G128="-","-",SUM(G123:G126,G128:G132)*'3l HAP'!$E$8)</f>
        <v>0.7348954241156257</v>
      </c>
      <c r="H133" s="117">
        <f>IF(H128="-","-",SUM(H123:H126,H128:H132)*'3l HAP'!$E$8)</f>
        <v>0.7361594979245154</v>
      </c>
      <c r="I133" s="117">
        <f>IF(I128="-","-",SUM(I123:I126,I128:I132)*'3l HAP'!$E$8)</f>
        <v>0.74106618503586275</v>
      </c>
      <c r="J133" s="117">
        <f>IF(J128="-","-",SUM(J123:J126,J128:J132)*'3l HAP'!$E$8)</f>
        <v>0.7448584064625321</v>
      </c>
      <c r="K133" s="117">
        <f>IF(K128="-","-",SUM(K123:K126,K128:K132)*'3l HAP'!$E$8)</f>
        <v>0.75218374304110136</v>
      </c>
      <c r="L133" s="117">
        <f>IF(L128="-","-",SUM(L123:L126,L128:L132)*'3l HAP'!$E$8)</f>
        <v>0.75843462057631805</v>
      </c>
      <c r="M133" s="117">
        <f>IF(M128="-","-",SUM(M123:M126,M128:M132)*'3l HAP'!$E$8)</f>
        <v>0.80099614705691957</v>
      </c>
      <c r="N133" s="117">
        <f>IF(N128="-","-",SUM(N123:N126,N128:N132)*'3l HAP'!$E$8)</f>
        <v>0.90080512097665577</v>
      </c>
      <c r="O133" s="27"/>
      <c r="P133" s="117">
        <f>IF(P128="-","-",SUM(P123:P126,P128:P132)*'3l HAP'!$E$8)</f>
        <v>0.90080512097665577</v>
      </c>
      <c r="Q133" s="117">
        <f>IF(Q128="-","-",SUM(Q123:Q126,Q128:Q132)*'3l HAP'!$E$8)</f>
        <v>0.93566423883865513</v>
      </c>
      <c r="R133" s="117">
        <f>IF(R128="-","-",SUM(R123:R126,R128:R132)*'3l HAP'!$E$8)</f>
        <v>0.94048270327371086</v>
      </c>
      <c r="S133" s="117">
        <f>IF(S128="-","-",SUM(S123:S126,S128:S132)*'3l HAP'!$E$8)</f>
        <v>0.97352919037650698</v>
      </c>
      <c r="T133" s="117">
        <f>IF(T128="-","-",SUM(T123:T126,T128:T132)*'3l HAP'!$E$8)</f>
        <v>0.97350008779143193</v>
      </c>
      <c r="U133" s="117">
        <f>IF(U128="-","-",SUM(U123:U126,U128:U132)*'3l HAP'!$E$8)</f>
        <v>0.99714581673147651</v>
      </c>
      <c r="V133" s="117">
        <f>IF(V128="-","-",SUM(V123:V126,V128:V132)*'3l HAP'!$E$8)</f>
        <v>0.99661252253947008</v>
      </c>
      <c r="W133" s="117">
        <f>IF(W128="-","-",SUM(W123:W126,W128:W132)*'3l HAP'!$E$8)</f>
        <v>1.059522046487855</v>
      </c>
      <c r="X133" s="27"/>
      <c r="Y133" s="117">
        <f>IF(Y128="-","-",SUM(Y123:Y126,Y128:Y132)*'3l HAP'!$E$8)</f>
        <v>1.1105980318269382</v>
      </c>
      <c r="Z133" s="117">
        <f>IF(Z128="-","-",SUM(Z123:Z126,Z128:Z132)*'3l HAP'!$E$8)</f>
        <v>1.1105980318269382</v>
      </c>
      <c r="AA133" s="117">
        <f>IF(AA128="-","-",SUM(AA123:AA126,AA128:AA132)*'3l HAP'!$E$8)</f>
        <v>1.1695480667248168</v>
      </c>
      <c r="AB133" s="117" t="str">
        <f>IF(AB128="-","-",SUM(AB123:AB126,AB128:AB132)*'3l HAP'!$E$8)</f>
        <v>-</v>
      </c>
      <c r="AC133" s="117" t="str">
        <f>IF(AC128="-","-",SUM(AC123:AC126,AC128:AC132)*'3l HAP'!$E$8)</f>
        <v>-</v>
      </c>
      <c r="AD133" s="25"/>
    </row>
    <row r="134" spans="1:30" s="26" customFormat="1" ht="11.4">
      <c r="A134" s="207">
        <v>11</v>
      </c>
      <c r="B134" s="120" t="s">
        <v>249</v>
      </c>
      <c r="C134" s="120" t="str">
        <f>B134&amp;"_"&amp;D134</f>
        <v>Total_South Wales</v>
      </c>
      <c r="D134" s="122" t="s">
        <v>131</v>
      </c>
      <c r="E134" s="119"/>
      <c r="F134" s="27"/>
      <c r="G134" s="117">
        <f t="shared" ref="G134:N134" si="27">IF(G128="-","-",SUM(G123:G133))</f>
        <v>65.419741719834875</v>
      </c>
      <c r="H134" s="117">
        <f t="shared" si="27"/>
        <v>65.507343735648419</v>
      </c>
      <c r="I134" s="117">
        <f t="shared" si="27"/>
        <v>71.650883754591405</v>
      </c>
      <c r="J134" s="117">
        <f t="shared" si="27"/>
        <v>71.913689802031953</v>
      </c>
      <c r="K134" s="117">
        <f t="shared" si="27"/>
        <v>68.333345483434627</v>
      </c>
      <c r="L134" s="117">
        <f t="shared" si="27"/>
        <v>68.766539707409081</v>
      </c>
      <c r="M134" s="117">
        <f t="shared" si="27"/>
        <v>72.227110760602415</v>
      </c>
      <c r="N134" s="117">
        <f t="shared" si="27"/>
        <v>79.144006949858266</v>
      </c>
      <c r="O134" s="27"/>
      <c r="P134" s="117">
        <f t="shared" ref="P134:W134" si="28">IF(P128="-","-",SUM(P123:P133))</f>
        <v>79.144006949858266</v>
      </c>
      <c r="Q134" s="117">
        <f t="shared" si="28"/>
        <v>80.793290721910537</v>
      </c>
      <c r="R134" s="117">
        <f t="shared" si="28"/>
        <v>81.127216790679697</v>
      </c>
      <c r="S134" s="117">
        <f t="shared" si="28"/>
        <v>83.490382812158302</v>
      </c>
      <c r="T134" s="117">
        <f t="shared" si="28"/>
        <v>83.488365963853994</v>
      </c>
      <c r="U134" s="117">
        <f t="shared" si="28"/>
        <v>86.477546795590598</v>
      </c>
      <c r="V134" s="117">
        <f t="shared" si="28"/>
        <v>86.440588790517765</v>
      </c>
      <c r="W134" s="117">
        <f t="shared" si="28"/>
        <v>167.37730344720194</v>
      </c>
      <c r="X134" s="27"/>
      <c r="Y134" s="117">
        <f t="shared" ref="Y134:AC134" si="29">IF(Y128="-","-",SUM(Y123:Y133))</f>
        <v>170.91693795580326</v>
      </c>
      <c r="Z134" s="117">
        <f t="shared" si="29"/>
        <v>170.91693795580326</v>
      </c>
      <c r="AA134" s="117">
        <f t="shared" si="29"/>
        <v>187.10711469365035</v>
      </c>
      <c r="AB134" s="117" t="str">
        <f t="shared" si="29"/>
        <v>-</v>
      </c>
      <c r="AC134" s="117" t="str">
        <f t="shared" si="29"/>
        <v>-</v>
      </c>
      <c r="AD134" s="25"/>
    </row>
    <row r="135" spans="1:30" s="26" customFormat="1" ht="11.4">
      <c r="A135" s="207">
        <v>1</v>
      </c>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v>2</v>
      </c>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AA'!J51="-","-",'3c AA'!J51)</f>
        <v>-</v>
      </c>
      <c r="H137" s="35" t="str">
        <f>IF('3c AA'!K51="-","-",'3c AA'!K51)</f>
        <v>-</v>
      </c>
      <c r="I137" s="35" t="str">
        <f>IF('3c AA'!L51="-","-",'3c AA'!L51)</f>
        <v>-</v>
      </c>
      <c r="J137" s="35" t="str">
        <f>IF('3c AA'!M51="-","-",'3c AA'!M51)</f>
        <v>-</v>
      </c>
      <c r="K137" s="35" t="str">
        <f>IF('3c AA'!N51="-","-",'3c AA'!N51)</f>
        <v>-</v>
      </c>
      <c r="L137" s="35" t="str">
        <f>IF('3c AA'!O51="-","-",'3c AA'!O51)</f>
        <v>-</v>
      </c>
      <c r="M137" s="35" t="str">
        <f>IF('3c AA'!P51="-","-",'3c AA'!P51)</f>
        <v>-</v>
      </c>
      <c r="N137" s="35" t="str">
        <f>IF('3c AA'!Q51="-","-",'3c AA'!Q51)</f>
        <v>-</v>
      </c>
      <c r="O137" s="27"/>
      <c r="P137" s="35" t="str">
        <f>IF('3c AA'!S51="-","-",'3c AA'!S51)</f>
        <v>-</v>
      </c>
      <c r="Q137" s="35" t="str">
        <f>IF('3c AA'!T51="-","-",'3c AA'!T51)</f>
        <v>-</v>
      </c>
      <c r="R137" s="35" t="str">
        <f>IF('3c AA'!U51="-","-",'3c AA'!U51)</f>
        <v>-</v>
      </c>
      <c r="S137" s="35" t="str">
        <f>IF('3c AA'!V51="-","-",'3c AA'!V51)</f>
        <v>-</v>
      </c>
      <c r="T137" s="35">
        <f>IF('3c AA'!W51="-","-",'3c AA'!W51)</f>
        <v>0</v>
      </c>
      <c r="U137" s="35">
        <f>IF('3c AA'!X51="-","-",'3c AA'!X51)</f>
        <v>1.4870742269298105</v>
      </c>
      <c r="V137" s="35">
        <f>IF('3c AA'!Y51="-","-",'3c AA'!Y51)</f>
        <v>0.70457099735818829</v>
      </c>
      <c r="W137" s="35" t="str">
        <f>IF('3c AA'!Z51="-","-",'3c AA'!Z51)</f>
        <v>-</v>
      </c>
      <c r="X137" s="27"/>
      <c r="Y137" s="35">
        <f>IF('3c AA'!AB51="-","-",'3c AA'!AB51)</f>
        <v>0</v>
      </c>
      <c r="Z137" s="35">
        <f>IF('3c AA'!AC51="-","-",'3c AA'!AC51)</f>
        <v>0</v>
      </c>
      <c r="AA137" s="35">
        <f>IF('3c AA'!AD51="-","-",'3c AA'!AD51)</f>
        <v>0.4107912515748855</v>
      </c>
      <c r="AB137" s="35" t="str">
        <f>IF('3c AA'!AE51="-","-",'3c AA'!AE51)</f>
        <v>-</v>
      </c>
      <c r="AC137" s="35" t="str">
        <f>IF('3c AA'!AF51="-","-",'3c AA'!AF51)</f>
        <v>-</v>
      </c>
      <c r="AD137" s="25"/>
    </row>
    <row r="138" spans="1:30" s="26" customFormat="1" ht="11.25" customHeight="1">
      <c r="A138" s="207">
        <v>3</v>
      </c>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f>'3d PC'!AA56</f>
        <v>10.298637820906499</v>
      </c>
      <c r="AB138" s="35" t="str">
        <f>'3d PC'!AB56</f>
        <v>-</v>
      </c>
      <c r="AC138" s="35" t="str">
        <f>'3d PC'!AC56</f>
        <v>-</v>
      </c>
      <c r="AD138" s="25"/>
    </row>
    <row r="139" spans="1:30" s="26" customFormat="1" ht="11.25" customHeight="1">
      <c r="A139" s="207">
        <v>4</v>
      </c>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f>'3e NC-Elec'!AB25</f>
        <v>121.16686000000001</v>
      </c>
      <c r="AB139" s="35" t="str">
        <f>'3e NC-Elec'!AC25</f>
        <v>-</v>
      </c>
      <c r="AC139" s="35" t="str">
        <f>'3e NC-Elec'!AD25</f>
        <v>-</v>
      </c>
      <c r="AD139" s="25"/>
    </row>
    <row r="140" spans="1:30" s="26" customFormat="1" ht="11.25" customHeight="1">
      <c r="A140" s="207">
        <v>5</v>
      </c>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f>IF('3g CPIH'!W$17="-","-",'3h OC '!$E$7*('3g CPIH'!W$17/'3g CPIH'!$G$17))</f>
        <v>48.630131506849317</v>
      </c>
      <c r="AB140" s="35" t="str">
        <f>IF('3g CPIH'!X$17="-","-",'3h OC '!$E$7*('3g CPIH'!X$17/'3g CPIH'!$G$17))</f>
        <v>-</v>
      </c>
      <c r="AC140" s="35" t="str">
        <f>IF('3g CPIH'!Y$17="-","-",'3h OC '!$E$7*('3g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f>IF('3i SMNCC'!W$50="-","-",'3i SMNCC'!W$62)</f>
        <v>11.951673643525851</v>
      </c>
      <c r="AB141" s="35" t="str">
        <f>IF('3i SMNCC'!X$50="-","-",'3i SMNCC'!X$62)</f>
        <v>-</v>
      </c>
      <c r="AC141" s="35" t="str">
        <f>IF('3i SMNCC'!Y$50="-","-",'3i SMNCC'!Y$62)</f>
        <v>-</v>
      </c>
      <c r="AD141" s="25"/>
    </row>
    <row r="142" spans="1:30" s="26" customFormat="1" ht="12.6" customHeight="1">
      <c r="A142" s="207">
        <v>7</v>
      </c>
      <c r="B142" s="123" t="s">
        <v>244</v>
      </c>
      <c r="C142" s="123" t="s">
        <v>183</v>
      </c>
      <c r="D142" s="121" t="s">
        <v>130</v>
      </c>
      <c r="E142" s="75"/>
      <c r="F142" s="27"/>
      <c r="G142" s="35">
        <f>IF('3g CPIH'!C$17="-","-",'3j PAAC PAP'!$G$9*('3g CPIH'!C$17/'3g CPIH'!$G$17))</f>
        <v>3.3460635029354204</v>
      </c>
      <c r="H142" s="35">
        <f>IF('3g CPIH'!D$17="-","-",'3j PAAC PAP'!$G$9*('3g CPIH'!D$17/'3g CPIH'!$G$17))</f>
        <v>3.3527623287671227</v>
      </c>
      <c r="I142" s="35">
        <f>IF('3g CPIH'!E$17="-","-",'3j PAAC PAP'!$G$9*('3g CPIH'!E$17/'3g CPIH'!$G$17))</f>
        <v>3.3628105675146771</v>
      </c>
      <c r="J142" s="35">
        <f>IF('3g CPIH'!F$17="-","-",'3j PAAC PAP'!$G$9*('3g CPIH'!F$17/'3g CPIH'!$G$17))</f>
        <v>3.3829070450097847</v>
      </c>
      <c r="K142" s="35">
        <f>IF('3g CPIH'!G$17="-","-",'3j PAAC PAP'!$G$9*('3g CPIH'!G$17/'3g CPIH'!$G$17))</f>
        <v>3.4230999999999998</v>
      </c>
      <c r="L142" s="35">
        <f>IF('3g CPIH'!H$17="-","-",'3j PAAC PAP'!$G$9*('3g CPIH'!H$17/'3g CPIH'!$G$17))</f>
        <v>3.4666423679060667</v>
      </c>
      <c r="M142" s="35">
        <f>IF('3g CPIH'!I$17="-","-",'3j PAAC PAP'!$G$9*('3g CPIH'!I$17/'3g CPIH'!$G$17))</f>
        <v>3.516883561643835</v>
      </c>
      <c r="N142" s="35">
        <f>IF('3g CPIH'!J$17="-","-",'3j PAAC PAP'!$G$9*('3g CPIH'!J$17/'3g CPIH'!$G$17))</f>
        <v>3.547028277886497</v>
      </c>
      <c r="O142" s="27"/>
      <c r="P142" s="35">
        <f>IF('3g CPIH'!L$17="-","-",'3j PAAC PAP'!$G$9*('3g CPIH'!L$17/'3g CPIH'!$G$17))</f>
        <v>3.547028277886497</v>
      </c>
      <c r="Q142" s="35">
        <f>IF('3g CPIH'!M$17="-","-",'3j PAAC PAP'!$G$9*('3g CPIH'!M$17/'3g CPIH'!$G$17))</f>
        <v>3.5872212328767121</v>
      </c>
      <c r="R142" s="35">
        <f>IF('3g CPIH'!N$17="-","-",'3j PAAC PAP'!$G$9*('3g CPIH'!N$17/'3g CPIH'!$G$17))</f>
        <v>3.6140165362035224</v>
      </c>
      <c r="S142" s="35">
        <f>IF('3g CPIH'!O$17="-","-",'3j PAAC PAP'!$G$9*('3g CPIH'!O$17/'3g CPIH'!$G$17))</f>
        <v>3.6341130136986299</v>
      </c>
      <c r="T142" s="35">
        <f>IF('3g CPIH'!P$17="-","-",'3j PAAC PAP'!$G$9*('3g CPIH'!P$17/'3g CPIH'!$G$17))</f>
        <v>3.6441612524461835</v>
      </c>
      <c r="U142" s="35">
        <f>IF('3g CPIH'!Q$17="-","-",'3j PAAC PAP'!$G$9*('3g CPIH'!Q$17/'3g CPIH'!$G$17))</f>
        <v>3.6642577299412915</v>
      </c>
      <c r="V142" s="35">
        <f>IF('3g CPIH'!R$17="-","-",'3j PAAC PAP'!$G$9*('3g CPIH'!R$17/'3g CPIH'!$G$17))</f>
        <v>3.7312459882583173</v>
      </c>
      <c r="W142" s="35">
        <f>IF('3g CPIH'!S$17="-","-",'3j PAAC PAP'!$G$9*('3g CPIH'!S$17/'3g CPIH'!$G$17))</f>
        <v>3.8417766144814092</v>
      </c>
      <c r="X142" s="27"/>
      <c r="Y142" s="35">
        <f>IF('3g CPIH'!U$17="-","-",'3j PAAC PAP'!$G$9*('3g CPIH'!U$17/'3g CPIH'!$G$17))</f>
        <v>4.0360425636007822</v>
      </c>
      <c r="Z142" s="35">
        <f>IF('3g CPIH'!V$17="-","-",'3j PAAC PAP'!$G$9*('3g CPIH'!V$17/'3g CPIH'!$G$17))</f>
        <v>4.0360425636007822</v>
      </c>
      <c r="AA142" s="35">
        <f>IF('3g CPIH'!W$17="-","-",'3j PAAC PAP'!$G$9*('3g CPIH'!W$17/'3g CPIH'!$G$17))</f>
        <v>4.1968143835616436</v>
      </c>
      <c r="AB142" s="35" t="str">
        <f>IF('3g CPIH'!X$17="-","-",'3j PAAC PAP'!$G$9*('3g CPIH'!X$17/'3g CPIH'!$G$17))</f>
        <v>-</v>
      </c>
      <c r="AC142" s="35" t="str">
        <f>IF('3g CPIH'!Y$17="-","-",'3j PAAC PAP'!$G$9*('3g CPIH'!Y$17/'3g CPIH'!$G$17))</f>
        <v>-</v>
      </c>
      <c r="AD142" s="25"/>
    </row>
    <row r="143" spans="1:30" s="26" customFormat="1" ht="11.25" customHeight="1">
      <c r="A143" s="207">
        <v>8</v>
      </c>
      <c r="B143" s="123" t="s">
        <v>244</v>
      </c>
      <c r="C143" s="123" t="s">
        <v>184</v>
      </c>
      <c r="D143" s="121" t="s">
        <v>130</v>
      </c>
      <c r="E143" s="75"/>
      <c r="F143" s="27"/>
      <c r="G143" s="35">
        <f>IF(G138="-","-",SUM(G135:G141)*'3j PAAC PAP'!$G$27)</f>
        <v>0.30081648963092428</v>
      </c>
      <c r="H143" s="35">
        <f>IF(H138="-","-",SUM(H135:H141)*'3j PAAC PAP'!$G$27)</f>
        <v>0.30119326641996541</v>
      </c>
      <c r="I143" s="35">
        <f>IF(I138="-","-",SUM(I135:I141)*'3j PAAC PAP'!$G$27)</f>
        <v>0.32899411439796461</v>
      </c>
      <c r="J143" s="35">
        <f>IF(J138="-","-",SUM(J135:J141)*'3j PAAC PAP'!$G$27)</f>
        <v>0.33012444476508784</v>
      </c>
      <c r="K143" s="35">
        <f>IF(K138="-","-",SUM(K135:K141)*'3j PAAC PAP'!$G$27)</f>
        <v>0.30761401221222073</v>
      </c>
      <c r="L143" s="35">
        <f>IF(L138="-","-",SUM(L135:L141)*'3j PAAC PAP'!$G$27)</f>
        <v>0.30942686567796518</v>
      </c>
      <c r="M143" s="35">
        <f>IF(M138="-","-",SUM(M135:M141)*'3j PAAC PAP'!$G$27)</f>
        <v>0.33335403566780814</v>
      </c>
      <c r="N143" s="35">
        <f>IF(N138="-","-",SUM(N135:N141)*'3j PAAC PAP'!$G$27)</f>
        <v>0.3655130417974416</v>
      </c>
      <c r="O143" s="27"/>
      <c r="P143" s="35">
        <f>IF(P138="-","-",SUM(P135:P141)*'3j PAAC PAP'!$G$27)</f>
        <v>0.3655130417974416</v>
      </c>
      <c r="Q143" s="35">
        <f>IF(Q138="-","-",SUM(Q135:Q141)*'3j PAAC PAP'!$G$27)</f>
        <v>0.3740323039056318</v>
      </c>
      <c r="R143" s="35">
        <f>IF(R138="-","-",SUM(R135:R141)*'3j PAAC PAP'!$G$27)</f>
        <v>0.37546243367436943</v>
      </c>
      <c r="S143" s="35">
        <f>IF(S138="-","-",SUM(S135:S141)*'3j PAAC PAP'!$G$27)</f>
        <v>0.38286384170426979</v>
      </c>
      <c r="T143" s="35">
        <f>IF(T138="-","-",SUM(T135:T141)*'3j PAAC PAP'!$G$27)</f>
        <v>0.38280588368580215</v>
      </c>
      <c r="U143" s="35">
        <f>IF(U138="-","-",SUM(U135:U141)*'3j PAAC PAP'!$G$27)</f>
        <v>0.40048239219606041</v>
      </c>
      <c r="V143" s="35">
        <f>IF(V138="-","-",SUM(V135:V141)*'3j PAAC PAP'!$G$27)</f>
        <v>0.39998619349882364</v>
      </c>
      <c r="W143" s="35">
        <f>IF(W138="-","-",SUM(W135:W141)*'3j PAAC PAP'!$G$27)</f>
        <v>0.82681036879402547</v>
      </c>
      <c r="X143" s="27"/>
      <c r="Y143" s="35">
        <f>IF(Y138="-","-",SUM(Y135:Y141)*'3j PAAC PAP'!$G$27)</f>
        <v>0.84240344024881353</v>
      </c>
      <c r="Z143" s="35">
        <f>IF(Z138="-","-",SUM(Z135:Z141)*'3j PAAC PAP'!$G$27)</f>
        <v>0.84240344024881353</v>
      </c>
      <c r="AA143" s="35">
        <f>IF(AA138="-","-",SUM(AA135:AA141)*'3j PAAC PAP'!$G$27)</f>
        <v>0.93419158935774582</v>
      </c>
      <c r="AB143" s="35" t="str">
        <f>IF(AB138="-","-",SUM(AB135:AB141)*'3j PAAC PAP'!$G$27)</f>
        <v>-</v>
      </c>
      <c r="AC143" s="35" t="str">
        <f>IF(AC138="-","-",SUM(AC135:AC141)*'3j PAAC PAP'!$G$27)</f>
        <v>-</v>
      </c>
      <c r="AD143" s="25"/>
    </row>
    <row r="144" spans="1:30" s="26" customFormat="1" ht="11.4">
      <c r="A144" s="207">
        <v>9</v>
      </c>
      <c r="B144" s="123" t="s">
        <v>185</v>
      </c>
      <c r="C144" s="123" t="s">
        <v>246</v>
      </c>
      <c r="D144" s="121" t="s">
        <v>130</v>
      </c>
      <c r="E144" s="75"/>
      <c r="F144" s="27"/>
      <c r="G144" s="35">
        <f>IF(G138="-","-",SUM(G135:G143)*'3k EBIT'!$E$7)</f>
        <v>1.2709240306930873</v>
      </c>
      <c r="H144" s="35">
        <f>IF(H138="-","-",SUM(H135:H143)*'3k EBIT'!$E$7)</f>
        <v>1.272564452268756</v>
      </c>
      <c r="I144" s="35">
        <f>IF(I138="-","-",SUM(I135:I143)*'3k EBIT'!$E$7)</f>
        <v>1.384225989614055</v>
      </c>
      <c r="J144" s="35">
        <f>IF(J138="-","-",SUM(J135:J143)*'3k EBIT'!$E$7)</f>
        <v>1.3891472543410595</v>
      </c>
      <c r="K144" s="35">
        <f>IF(K138="-","-",SUM(K135:K143)*'3k EBIT'!$E$7)</f>
        <v>1.2996705992988462</v>
      </c>
      <c r="L144" s="35">
        <f>IF(L138="-","-",SUM(L135:L143)*'3k EBIT'!$E$7)</f>
        <v>1.3077825262318425</v>
      </c>
      <c r="M144" s="35">
        <f>IF(M138="-","-",SUM(M135:M143)*'3k EBIT'!$E$7)</f>
        <v>1.4046910892206834</v>
      </c>
      <c r="N144" s="35">
        <f>IF(N138="-","-",SUM(N135:N143)*'3k EBIT'!$E$7)</f>
        <v>1.5342157998125698</v>
      </c>
      <c r="O144" s="27"/>
      <c r="P144" s="35">
        <f>IF(P138="-","-",SUM(P135:P143)*'3k EBIT'!$E$7)</f>
        <v>1.5342157998125698</v>
      </c>
      <c r="Q144" s="35">
        <f>IF(Q138="-","-",SUM(Q135:Q143)*'3k EBIT'!$E$7)</f>
        <v>1.5691520615997572</v>
      </c>
      <c r="R144" s="35">
        <f>IF(R138="-","-",SUM(R135:R143)*'3k EBIT'!$E$7)</f>
        <v>1.5754051086649419</v>
      </c>
      <c r="S144" s="35">
        <f>IF(S138="-","-",SUM(S135:S143)*'3k EBIT'!$E$7)</f>
        <v>1.6054701291462996</v>
      </c>
      <c r="T144" s="35">
        <f>IF(T138="-","-",SUM(T135:T143)*'3k EBIT'!$E$7)</f>
        <v>1.605432361962035</v>
      </c>
      <c r="U144" s="35">
        <f>IF(U138="-","-",SUM(U135:U143)*'3k EBIT'!$E$7)</f>
        <v>1.6766951845951767</v>
      </c>
      <c r="V144" s="35">
        <f>IF(V138="-","-",SUM(V135:V143)*'3k EBIT'!$E$7)</f>
        <v>1.6760031148025798</v>
      </c>
      <c r="W144" s="35">
        <f>IF(W138="-","-",SUM(W135:W143)*'3k EBIT'!$E$7)</f>
        <v>3.3894865455562493</v>
      </c>
      <c r="X144" s="27"/>
      <c r="Y144" s="35">
        <f>IF(Y138="-","-",SUM(Y135:Y143)*'3k EBIT'!$E$7)</f>
        <v>3.45576918487644</v>
      </c>
      <c r="Z144" s="35">
        <f>IF(Z138="-","-",SUM(Z135:Z143)*'3k EBIT'!$E$7)</f>
        <v>3.45576918487644</v>
      </c>
      <c r="AA144" s="35">
        <f>IF(AA138="-","-",SUM(AA135:AA143)*'3k EBIT'!$E$7)</f>
        <v>3.8269056925917888</v>
      </c>
      <c r="AB144" s="35" t="str">
        <f>IF(AB138="-","-",SUM(AB135:AB143)*'3k EBIT'!$E$7)</f>
        <v>-</v>
      </c>
      <c r="AC144" s="35" t="str">
        <f>IF(AC138="-","-",SUM(AC135:AC143)*'3k EBIT'!$E$7)</f>
        <v>-</v>
      </c>
      <c r="AD144" s="25"/>
    </row>
    <row r="145" spans="1:30" s="26" customFormat="1" ht="11.4">
      <c r="A145" s="207">
        <v>10</v>
      </c>
      <c r="B145" s="123" t="s">
        <v>247</v>
      </c>
      <c r="C145" s="158" t="s">
        <v>248</v>
      </c>
      <c r="D145" s="121" t="s">
        <v>130</v>
      </c>
      <c r="E145" s="116"/>
      <c r="F145" s="27"/>
      <c r="G145" s="35">
        <f>IF(G140="-","-",SUM(G135:G138,G140:G144)*'3l HAP'!$E$8)</f>
        <v>0.73566209323490039</v>
      </c>
      <c r="H145" s="35">
        <f>IF(H140="-","-",SUM(H135:H138,H140:H144)*'3l HAP'!$E$8)</f>
        <v>0.73692616704379021</v>
      </c>
      <c r="I145" s="35">
        <f>IF(I140="-","-",SUM(I135:I138,I140:I144)*'3l HAP'!$E$8)</f>
        <v>0.74174189341217256</v>
      </c>
      <c r="J145" s="35">
        <f>IF(J140="-","-",SUM(J135:J138,J140:J144)*'3l HAP'!$E$8)</f>
        <v>0.74553411483884213</v>
      </c>
      <c r="K145" s="35">
        <f>IF(K140="-","-",SUM(K135:K138,K140:K144)*'3l HAP'!$E$8)</f>
        <v>0.75246961966184789</v>
      </c>
      <c r="L145" s="35">
        <f>IF(L140="-","-",SUM(L135:L138,L140:L144)*'3l HAP'!$E$8)</f>
        <v>0.75872049719706458</v>
      </c>
      <c r="M145" s="35">
        <f>IF(M140="-","-",SUM(M135:M138,M140:M144)*'3l HAP'!$E$8)</f>
        <v>0.80186677131101125</v>
      </c>
      <c r="N145" s="35">
        <f>IF(N140="-","-",SUM(N135:N138,N140:N144)*'3l HAP'!$E$8)</f>
        <v>0.90167574523074745</v>
      </c>
      <c r="O145" s="27"/>
      <c r="P145" s="35">
        <f>IF(P140="-","-",SUM(P135:P138,P140:P144)*'3l HAP'!$E$8)</f>
        <v>0.90167574523074745</v>
      </c>
      <c r="Q145" s="35">
        <f>IF(Q140="-","-",SUM(Q135:Q138,Q140:Q144)*'3l HAP'!$E$8)</f>
        <v>0.93661282944385937</v>
      </c>
      <c r="R145" s="35">
        <f>IF(R140="-","-",SUM(R135:R138,R140:R144)*'3l HAP'!$E$8)</f>
        <v>0.94143129387891533</v>
      </c>
      <c r="S145" s="35">
        <f>IF(S140="-","-",SUM(S135:S138,S140:S144)*'3l HAP'!$E$8)</f>
        <v>0.97421789314466889</v>
      </c>
      <c r="T145" s="35">
        <f>IF(T140="-","-",SUM(T135:T138,T140:T144)*'3l HAP'!$E$8)</f>
        <v>0.97418879055959373</v>
      </c>
      <c r="U145" s="35">
        <f>IF(U140="-","-",SUM(U135:U138,U140:U144)*'3l HAP'!$E$8)</f>
        <v>0.99810740172853263</v>
      </c>
      <c r="V145" s="35">
        <f>IF(V140="-","-",SUM(V135:V138,V140:V144)*'3l HAP'!$E$8)</f>
        <v>0.99757410753652653</v>
      </c>
      <c r="W145" s="35">
        <f>IF(W140="-","-",SUM(W135:W138,W140:W144)*'3l HAP'!$E$8)</f>
        <v>1.0637192350560878</v>
      </c>
      <c r="X145" s="27"/>
      <c r="Y145" s="35">
        <f>IF(Y140="-","-",SUM(Y135:Y138,Y140:Y144)*'3l HAP'!$E$8)</f>
        <v>1.1147952203951712</v>
      </c>
      <c r="Z145" s="35">
        <f>IF(Z140="-","-",SUM(Z135:Z138,Z140:Z144)*'3l HAP'!$E$8)</f>
        <v>1.1147952203951712</v>
      </c>
      <c r="AA145" s="35">
        <f>IF(AA140="-","-",SUM(AA135:AA138,AA140:AA144)*'3l HAP'!$E$8)</f>
        <v>1.1749277449515922</v>
      </c>
      <c r="AB145" s="35" t="str">
        <f>IF(AB140="-","-",SUM(AB135:AB138,AB140:AB144)*'3l HAP'!$E$8)</f>
        <v>-</v>
      </c>
      <c r="AC145" s="35" t="str">
        <f>IF(AC140="-","-",SUM(AC135:AC138,AC140:AC144)*'3l HAP'!$E$8)</f>
        <v>-</v>
      </c>
      <c r="AD145" s="25"/>
    </row>
    <row r="146" spans="1:30" s="26" customFormat="1" ht="11.4">
      <c r="A146" s="207">
        <v>11</v>
      </c>
      <c r="B146" s="123" t="s">
        <v>249</v>
      </c>
      <c r="C146" s="123" t="str">
        <f>B146&amp;"_"&amp;D146</f>
        <v>Total_Southern Western</v>
      </c>
      <c r="D146" s="121" t="s">
        <v>130</v>
      </c>
      <c r="E146" s="75"/>
      <c r="F146" s="27"/>
      <c r="G146" s="35">
        <f t="shared" ref="G146:N146" si="30">IF(G140="-","-",SUM(G135:G145))</f>
        <v>67.6263729213819</v>
      </c>
      <c r="H146" s="35">
        <f t="shared" si="30"/>
        <v>67.713974937195445</v>
      </c>
      <c r="I146" s="35">
        <f t="shared" si="30"/>
        <v>73.595711254259953</v>
      </c>
      <c r="J146" s="35">
        <f t="shared" si="30"/>
        <v>73.85851730170053</v>
      </c>
      <c r="K146" s="35">
        <f t="shared" si="30"/>
        <v>69.1561571179098</v>
      </c>
      <c r="L146" s="35">
        <f t="shared" si="30"/>
        <v>69.589351341884225</v>
      </c>
      <c r="M146" s="35">
        <f t="shared" si="30"/>
        <v>74.732946192867672</v>
      </c>
      <c r="N146" s="35">
        <f t="shared" si="30"/>
        <v>81.649842382123552</v>
      </c>
      <c r="O146" s="27"/>
      <c r="P146" s="35">
        <f t="shared" ref="P146:W146" si="31">IF(P140="-","-",SUM(P135:P145))</f>
        <v>81.649842382123552</v>
      </c>
      <c r="Q146" s="35">
        <f t="shared" si="31"/>
        <v>83.523529327214476</v>
      </c>
      <c r="R146" s="35">
        <f t="shared" si="31"/>
        <v>83.857455395983649</v>
      </c>
      <c r="S146" s="35">
        <f t="shared" si="31"/>
        <v>85.472610840666619</v>
      </c>
      <c r="T146" s="35">
        <f t="shared" si="31"/>
        <v>85.470593992362339</v>
      </c>
      <c r="U146" s="35">
        <f t="shared" si="31"/>
        <v>89.245185929734319</v>
      </c>
      <c r="V146" s="35">
        <f t="shared" si="31"/>
        <v>89.208227924661486</v>
      </c>
      <c r="W146" s="35">
        <f t="shared" si="31"/>
        <v>179.45767426245089</v>
      </c>
      <c r="X146" s="27"/>
      <c r="Y146" s="35">
        <f t="shared" ref="Y146:AC146" si="32">IF(Y140="-","-",SUM(Y135:Y145))</f>
        <v>182.99730877105227</v>
      </c>
      <c r="Z146" s="35">
        <f t="shared" si="32"/>
        <v>182.99730877105227</v>
      </c>
      <c r="AA146" s="35">
        <f t="shared" si="32"/>
        <v>202.59093363331934</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v>2</v>
      </c>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AA'!J52="-","-",'3c AA'!J52)</f>
        <v>-</v>
      </c>
      <c r="H149" s="117" t="str">
        <f>IF('3c AA'!K52="-","-",'3c AA'!K52)</f>
        <v>-</v>
      </c>
      <c r="I149" s="117" t="str">
        <f>IF('3c AA'!L52="-","-",'3c AA'!L52)</f>
        <v>-</v>
      </c>
      <c r="J149" s="117" t="str">
        <f>IF('3c AA'!M52="-","-",'3c AA'!M52)</f>
        <v>-</v>
      </c>
      <c r="K149" s="117" t="str">
        <f>IF('3c AA'!N52="-","-",'3c AA'!N52)</f>
        <v>-</v>
      </c>
      <c r="L149" s="117" t="str">
        <f>IF('3c AA'!O52="-","-",'3c AA'!O52)</f>
        <v>-</v>
      </c>
      <c r="M149" s="117" t="str">
        <f>IF('3c AA'!P52="-","-",'3c AA'!P52)</f>
        <v>-</v>
      </c>
      <c r="N149" s="117" t="str">
        <f>IF('3c AA'!Q52="-","-",'3c AA'!Q52)</f>
        <v>-</v>
      </c>
      <c r="O149" s="27"/>
      <c r="P149" s="117" t="str">
        <f>IF('3c AA'!S52="-","-",'3c AA'!S52)</f>
        <v>-</v>
      </c>
      <c r="Q149" s="117" t="str">
        <f>IF('3c AA'!T52="-","-",'3c AA'!T52)</f>
        <v>-</v>
      </c>
      <c r="R149" s="117" t="str">
        <f>IF('3c AA'!U52="-","-",'3c AA'!U52)</f>
        <v>-</v>
      </c>
      <c r="S149" s="117" t="str">
        <f>IF('3c AA'!V52="-","-",'3c AA'!V52)</f>
        <v>-</v>
      </c>
      <c r="T149" s="117">
        <f>IF('3c AA'!W52="-","-",'3c AA'!W52)</f>
        <v>0</v>
      </c>
      <c r="U149" s="117">
        <f>IF('3c AA'!X52="-","-",'3c AA'!X52)</f>
        <v>1.4870742269298105</v>
      </c>
      <c r="V149" s="117">
        <f>IF('3c AA'!Y52="-","-",'3c AA'!Y52)</f>
        <v>0.70457099735818829</v>
      </c>
      <c r="W149" s="117" t="str">
        <f>IF('3c AA'!Z52="-","-",'3c AA'!Z52)</f>
        <v>-</v>
      </c>
      <c r="X149" s="27"/>
      <c r="Y149" s="117">
        <f>IF('3c AA'!AB52="-","-",'3c AA'!AB52)</f>
        <v>0</v>
      </c>
      <c r="Z149" s="117">
        <f>IF('3c AA'!AC52="-","-",'3c AA'!AC52)</f>
        <v>0</v>
      </c>
      <c r="AA149" s="117">
        <f>IF('3c AA'!AD52="-","-",'3c AA'!AD52)</f>
        <v>0.4107912515748855</v>
      </c>
      <c r="AB149" s="117" t="str">
        <f>IF('3c AA'!AE52="-","-",'3c AA'!AE52)</f>
        <v>-</v>
      </c>
      <c r="AC149" s="117" t="str">
        <f>IF('3c AA'!AF52="-","-",'3c AA'!AF52)</f>
        <v>-</v>
      </c>
      <c r="AD149" s="25"/>
    </row>
    <row r="150" spans="1:30" s="26" customFormat="1" ht="11.25" customHeight="1">
      <c r="A150" s="207">
        <v>3</v>
      </c>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f>'3d PC'!AA56</f>
        <v>10.298637820906499</v>
      </c>
      <c r="AB150" s="117" t="str">
        <f>'3d PC'!AB56</f>
        <v>-</v>
      </c>
      <c r="AC150" s="117" t="str">
        <f>'3d PC'!AC56</f>
        <v>-</v>
      </c>
      <c r="AD150" s="25"/>
    </row>
    <row r="151" spans="1:30" s="26" customFormat="1" ht="11.25" customHeight="1">
      <c r="A151" s="207">
        <v>4</v>
      </c>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f>'3e NC-Elec'!AB26</f>
        <v>112.07836</v>
      </c>
      <c r="AB151" s="117" t="str">
        <f>'3e NC-Elec'!AC26</f>
        <v>-</v>
      </c>
      <c r="AC151" s="117" t="str">
        <f>'3e NC-Elec'!AD26</f>
        <v>-</v>
      </c>
      <c r="AD151" s="25"/>
    </row>
    <row r="152" spans="1:30" s="26" customFormat="1" ht="11.25" customHeight="1">
      <c r="A152" s="207">
        <v>5</v>
      </c>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f>IF('3g CPIH'!W$17="-","-",'3h OC '!$E$7*('3g CPIH'!W$17/'3g CPIH'!$G$17))</f>
        <v>48.630131506849317</v>
      </c>
      <c r="AB152" s="117" t="str">
        <f>IF('3g CPIH'!X$17="-","-",'3h OC '!$E$7*('3g CPIH'!X$17/'3g CPIH'!$G$17))</f>
        <v>-</v>
      </c>
      <c r="AC152" s="117" t="str">
        <f>IF('3g CPIH'!Y$17="-","-",'3h OC '!$E$7*('3g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f>IF('3i SMNCC'!W$50="-","-",'3i SMNCC'!W$62)</f>
        <v>11.951673643525851</v>
      </c>
      <c r="AB153" s="117" t="str">
        <f>IF('3i SMNCC'!X$50="-","-",'3i SMNCC'!X$62)</f>
        <v>-</v>
      </c>
      <c r="AC153" s="117" t="str">
        <f>IF('3i SMNCC'!Y$50="-","-",'3i SMNCC'!Y$62)</f>
        <v>-</v>
      </c>
      <c r="AD153" s="25"/>
    </row>
    <row r="154" spans="1:30" s="26" customFormat="1" ht="11.25" customHeight="1">
      <c r="A154" s="207">
        <v>7</v>
      </c>
      <c r="B154" s="120" t="s">
        <v>244</v>
      </c>
      <c r="C154" s="120" t="s">
        <v>183</v>
      </c>
      <c r="D154" s="122" t="s">
        <v>120</v>
      </c>
      <c r="E154" s="119"/>
      <c r="F154" s="27"/>
      <c r="G154" s="117">
        <f>IF('3g CPIH'!C$17="-","-",'3j PAAC PAP'!$G$9*('3g CPIH'!C$17/'3g CPIH'!$G$17))</f>
        <v>3.3460635029354204</v>
      </c>
      <c r="H154" s="117">
        <f>IF('3g CPIH'!D$17="-","-",'3j PAAC PAP'!$G$9*('3g CPIH'!D$17/'3g CPIH'!$G$17))</f>
        <v>3.3527623287671227</v>
      </c>
      <c r="I154" s="117">
        <f>IF('3g CPIH'!E$17="-","-",'3j PAAC PAP'!$G$9*('3g CPIH'!E$17/'3g CPIH'!$G$17))</f>
        <v>3.3628105675146771</v>
      </c>
      <c r="J154" s="117">
        <f>IF('3g CPIH'!F$17="-","-",'3j PAAC PAP'!$G$9*('3g CPIH'!F$17/'3g CPIH'!$G$17))</f>
        <v>3.3829070450097847</v>
      </c>
      <c r="K154" s="117">
        <f>IF('3g CPIH'!G$17="-","-",'3j PAAC PAP'!$G$9*('3g CPIH'!G$17/'3g CPIH'!$G$17))</f>
        <v>3.4230999999999998</v>
      </c>
      <c r="L154" s="117">
        <f>IF('3g CPIH'!H$17="-","-",'3j PAAC PAP'!$G$9*('3g CPIH'!H$17/'3g CPIH'!$G$17))</f>
        <v>3.4666423679060667</v>
      </c>
      <c r="M154" s="117">
        <f>IF('3g CPIH'!I$17="-","-",'3j PAAC PAP'!$G$9*('3g CPIH'!I$17/'3g CPIH'!$G$17))</f>
        <v>3.516883561643835</v>
      </c>
      <c r="N154" s="117">
        <f>IF('3g CPIH'!J$17="-","-",'3j PAAC PAP'!$G$9*('3g CPIH'!J$17/'3g CPIH'!$G$17))</f>
        <v>3.547028277886497</v>
      </c>
      <c r="O154" s="27"/>
      <c r="P154" s="117">
        <f>IF('3g CPIH'!L$17="-","-",'3j PAAC PAP'!$G$9*('3g CPIH'!L$17/'3g CPIH'!$G$17))</f>
        <v>3.547028277886497</v>
      </c>
      <c r="Q154" s="117">
        <f>IF('3g CPIH'!M$17="-","-",'3j PAAC PAP'!$G$9*('3g CPIH'!M$17/'3g CPIH'!$G$17))</f>
        <v>3.5872212328767121</v>
      </c>
      <c r="R154" s="117">
        <f>IF('3g CPIH'!N$17="-","-",'3j PAAC PAP'!$G$9*('3g CPIH'!N$17/'3g CPIH'!$G$17))</f>
        <v>3.6140165362035224</v>
      </c>
      <c r="S154" s="117">
        <f>IF('3g CPIH'!O$17="-","-",'3j PAAC PAP'!$G$9*('3g CPIH'!O$17/'3g CPIH'!$G$17))</f>
        <v>3.6341130136986299</v>
      </c>
      <c r="T154" s="117">
        <f>IF('3g CPIH'!P$17="-","-",'3j PAAC PAP'!$G$9*('3g CPIH'!P$17/'3g CPIH'!$G$17))</f>
        <v>3.6441612524461835</v>
      </c>
      <c r="U154" s="117">
        <f>IF('3g CPIH'!Q$17="-","-",'3j PAAC PAP'!$G$9*('3g CPIH'!Q$17/'3g CPIH'!$G$17))</f>
        <v>3.6642577299412915</v>
      </c>
      <c r="V154" s="117">
        <f>IF('3g CPIH'!R$17="-","-",'3j PAAC PAP'!$G$9*('3g CPIH'!R$17/'3g CPIH'!$G$17))</f>
        <v>3.7312459882583173</v>
      </c>
      <c r="W154" s="117">
        <f>IF('3g CPIH'!S$17="-","-",'3j PAAC PAP'!$G$9*('3g CPIH'!S$17/'3g CPIH'!$G$17))</f>
        <v>3.8417766144814092</v>
      </c>
      <c r="X154" s="27"/>
      <c r="Y154" s="117">
        <f>IF('3g CPIH'!U$17="-","-",'3j PAAC PAP'!$G$9*('3g CPIH'!U$17/'3g CPIH'!$G$17))</f>
        <v>4.0360425636007822</v>
      </c>
      <c r="Z154" s="117">
        <f>IF('3g CPIH'!V$17="-","-",'3j PAAC PAP'!$G$9*('3g CPIH'!V$17/'3g CPIH'!$G$17))</f>
        <v>4.0360425636007822</v>
      </c>
      <c r="AA154" s="117">
        <f>IF('3g CPIH'!W$17="-","-",'3j PAAC PAP'!$G$9*('3g CPIH'!W$17/'3g CPIH'!$G$17))</f>
        <v>4.1968143835616436</v>
      </c>
      <c r="AB154" s="117" t="str">
        <f>IF('3g CPIH'!X$17="-","-",'3j PAAC PAP'!$G$9*('3g CPIH'!X$17/'3g CPIH'!$G$17))</f>
        <v>-</v>
      </c>
      <c r="AC154" s="117" t="str">
        <f>IF('3g CPIH'!Y$17="-","-",'3j PAAC PAP'!$G$9*('3g CPIH'!Y$17/'3g CPIH'!$G$17))</f>
        <v>-</v>
      </c>
      <c r="AD154" s="25"/>
    </row>
    <row r="155" spans="1:30" s="26" customFormat="1" ht="11.4">
      <c r="A155" s="207">
        <v>8</v>
      </c>
      <c r="B155" s="120" t="s">
        <v>244</v>
      </c>
      <c r="C155" s="120" t="s">
        <v>184</v>
      </c>
      <c r="D155" s="122" t="s">
        <v>120</v>
      </c>
      <c r="E155" s="119"/>
      <c r="F155" s="27"/>
      <c r="G155" s="117">
        <f>IF(G150="-","-",SUM(G147:G153)*'3j PAAC PAP'!$G$27)</f>
        <v>0.34316035863092426</v>
      </c>
      <c r="H155" s="117">
        <f>IF(H150="-","-",SUM(H147:H153)*'3j PAAC PAP'!$G$27)</f>
        <v>0.34353713541996533</v>
      </c>
      <c r="I155" s="117">
        <f>IF(I150="-","-",SUM(I147:I153)*'3j PAAC PAP'!$G$27)</f>
        <v>0.31535194739796468</v>
      </c>
      <c r="J155" s="117">
        <f>IF(J150="-","-",SUM(J147:J153)*'3j PAAC PAP'!$G$27)</f>
        <v>0.31648227776508792</v>
      </c>
      <c r="K155" s="117">
        <f>IF(K150="-","-",SUM(K147:K153)*'3j PAAC PAP'!$G$27)</f>
        <v>0.31558670721222071</v>
      </c>
      <c r="L155" s="117">
        <f>IF(L150="-","-",SUM(L147:L153)*'3j PAAC PAP'!$G$27)</f>
        <v>0.31739956067796515</v>
      </c>
      <c r="M155" s="117">
        <f>IF(M150="-","-",SUM(M147:M153)*'3j PAAC PAP'!$G$27)</f>
        <v>0.33211383866780814</v>
      </c>
      <c r="N155" s="117">
        <f>IF(N150="-","-",SUM(N147:N153)*'3j PAAC PAP'!$G$27)</f>
        <v>0.36427284479744154</v>
      </c>
      <c r="O155" s="27"/>
      <c r="P155" s="117">
        <f>IF(P150="-","-",SUM(P147:P153)*'3j PAAC PAP'!$G$27)</f>
        <v>0.36427284479744154</v>
      </c>
      <c r="Q155" s="117">
        <f>IF(Q150="-","-",SUM(Q147:Q153)*'3j PAAC PAP'!$G$27)</f>
        <v>0.38607993190563183</v>
      </c>
      <c r="R155" s="117">
        <f>IF(R150="-","-",SUM(R147:R153)*'3j PAAC PAP'!$G$27)</f>
        <v>0.38751006167436941</v>
      </c>
      <c r="S155" s="117">
        <f>IF(S150="-","-",SUM(S147:S153)*'3j PAAC PAP'!$G$27)</f>
        <v>0.41634916070426986</v>
      </c>
      <c r="T155" s="117">
        <f>IF(T150="-","-",SUM(T147:T153)*'3j PAAC PAP'!$G$27)</f>
        <v>0.41629120268580205</v>
      </c>
      <c r="U155" s="117">
        <f>IF(U150="-","-",SUM(U147:U153)*'3j PAAC PAP'!$G$27)</f>
        <v>0.41961686019606037</v>
      </c>
      <c r="V155" s="117">
        <f>IF(V150="-","-",SUM(V147:V153)*'3j PAAC PAP'!$G$27)</f>
        <v>0.41912066149882371</v>
      </c>
      <c r="W155" s="117">
        <f>IF(W150="-","-",SUM(W147:W153)*'3j PAAC PAP'!$G$27)</f>
        <v>0.7757851207940254</v>
      </c>
      <c r="X155" s="27"/>
      <c r="Y155" s="117">
        <f>IF(Y150="-","-",SUM(Y147:Y153)*'3j PAAC PAP'!$G$27)</f>
        <v>0.79137819224881356</v>
      </c>
      <c r="Z155" s="117">
        <f>IF(Z150="-","-",SUM(Z147:Z153)*'3j PAAC PAP'!$G$27)</f>
        <v>0.79137819224881356</v>
      </c>
      <c r="AA155" s="117">
        <f>IF(AA150="-","-",SUM(AA147:AA153)*'3j PAAC PAP'!$G$27)</f>
        <v>0.89007601035774575</v>
      </c>
      <c r="AB155" s="117" t="str">
        <f>IF(AB150="-","-",SUM(AB147:AB153)*'3j PAAC PAP'!$G$27)</f>
        <v>-</v>
      </c>
      <c r="AC155" s="117" t="str">
        <f>IF(AC150="-","-",SUM(AC147:AC153)*'3j PAAC PAP'!$G$27)</f>
        <v>-</v>
      </c>
      <c r="AD155" s="25"/>
    </row>
    <row r="156" spans="1:30" s="26" customFormat="1" ht="11.4">
      <c r="A156" s="207">
        <v>9</v>
      </c>
      <c r="B156" s="120" t="s">
        <v>185</v>
      </c>
      <c r="C156" s="120" t="s">
        <v>246</v>
      </c>
      <c r="D156" s="122" t="s">
        <v>120</v>
      </c>
      <c r="E156" s="161"/>
      <c r="F156" s="27"/>
      <c r="G156" s="117">
        <f>IF(G150="-","-",SUM(G147:G155)*'3k EBIT'!$E$7)</f>
        <v>1.4407008947478794</v>
      </c>
      <c r="H156" s="117">
        <f>IF(H150="-","-",SUM(H147:H155)*'3k EBIT'!$E$7)</f>
        <v>1.4423413163235477</v>
      </c>
      <c r="I156" s="117">
        <f>IF(I150="-","-",SUM(I147:I155)*'3k EBIT'!$E$7)</f>
        <v>1.3295280041235993</v>
      </c>
      <c r="J156" s="117">
        <f>IF(J150="-","-",SUM(J147:J155)*'3k EBIT'!$E$7)</f>
        <v>1.3344492688506038</v>
      </c>
      <c r="K156" s="117">
        <f>IF(K150="-","-",SUM(K147:K155)*'3k EBIT'!$E$7)</f>
        <v>1.3316369544556059</v>
      </c>
      <c r="L156" s="117">
        <f>IF(L150="-","-",SUM(L147:L155)*'3k EBIT'!$E$7)</f>
        <v>1.3397488813886025</v>
      </c>
      <c r="M156" s="117">
        <f>IF(M150="-","-",SUM(M147:M155)*'3k EBIT'!$E$7)</f>
        <v>1.3997185450851872</v>
      </c>
      <c r="N156" s="117">
        <f>IF(N150="-","-",SUM(N147:N155)*'3k EBIT'!$E$7)</f>
        <v>1.5292432556770736</v>
      </c>
      <c r="O156" s="27"/>
      <c r="P156" s="117">
        <f>IF(P150="-","-",SUM(P147:P155)*'3k EBIT'!$E$7)</f>
        <v>1.5292432556770736</v>
      </c>
      <c r="Q156" s="117">
        <f>IF(Q150="-","-",SUM(Q147:Q155)*'3k EBIT'!$E$7)</f>
        <v>1.6174567760588612</v>
      </c>
      <c r="R156" s="117">
        <f>IF(R150="-","-",SUM(R147:R155)*'3k EBIT'!$E$7)</f>
        <v>1.6237098231240459</v>
      </c>
      <c r="S156" s="117">
        <f>IF(S150="-","-",SUM(S147:S155)*'3k EBIT'!$E$7)</f>
        <v>1.7397288208046919</v>
      </c>
      <c r="T156" s="117">
        <f>IF(T150="-","-",SUM(T147:T155)*'3k EBIT'!$E$7)</f>
        <v>1.7396910536204264</v>
      </c>
      <c r="U156" s="117">
        <f>IF(U150="-","-",SUM(U147:U155)*'3k EBIT'!$E$7)</f>
        <v>1.7534144369714006</v>
      </c>
      <c r="V156" s="117">
        <f>IF(V150="-","-",SUM(V147:V155)*'3k EBIT'!$E$7)</f>
        <v>1.7527223671788041</v>
      </c>
      <c r="W156" s="117">
        <f>IF(W150="-","-",SUM(W147:W155)*'3k EBIT'!$E$7)</f>
        <v>3.184901872552985</v>
      </c>
      <c r="X156" s="27"/>
      <c r="Y156" s="117">
        <f>IF(Y150="-","-",SUM(Y147:Y155)*'3k EBIT'!$E$7)</f>
        <v>3.2511845118731761</v>
      </c>
      <c r="Z156" s="117">
        <f>IF(Z150="-","-",SUM(Z147:Z155)*'3k EBIT'!$E$7)</f>
        <v>3.2511845118731761</v>
      </c>
      <c r="AA156" s="117">
        <f>IF(AA150="-","-",SUM(AA147:AA155)*'3k EBIT'!$E$7)</f>
        <v>3.6500251940577164</v>
      </c>
      <c r="AB156" s="117" t="str">
        <f>IF(AB150="-","-",SUM(AB147:AB155)*'3k EBIT'!$E$7)</f>
        <v>-</v>
      </c>
      <c r="AC156" s="117" t="str">
        <f>IF(AC150="-","-",SUM(AC147:AC155)*'3k EBIT'!$E$7)</f>
        <v>-</v>
      </c>
      <c r="AD156" s="25"/>
    </row>
    <row r="157" spans="1:30" s="26" customFormat="1" ht="11.4">
      <c r="A157" s="207">
        <v>10</v>
      </c>
      <c r="B157" s="120" t="s">
        <v>247</v>
      </c>
      <c r="C157" s="156" t="s">
        <v>248</v>
      </c>
      <c r="D157" s="122" t="s">
        <v>120</v>
      </c>
      <c r="E157" s="122"/>
      <c r="F157" s="27"/>
      <c r="G157" s="117">
        <f>IF(G152="-","-",SUM(G147:G150,G152:G156)*'3l HAP'!$E$8)</f>
        <v>0.73876775288755558</v>
      </c>
      <c r="H157" s="117">
        <f>IF(H152="-","-",SUM(H147:H150,H152:H156)*'3l HAP'!$E$8)</f>
        <v>0.74003182669644541</v>
      </c>
      <c r="I157" s="117">
        <f>IF(I152="-","-",SUM(I147:I150,I152:I156)*'3l HAP'!$E$8)</f>
        <v>0.74074132523955993</v>
      </c>
      <c r="J157" s="117">
        <f>IF(J152="-","-",SUM(J147:J150,J152:J156)*'3l HAP'!$E$8)</f>
        <v>0.74453354666622928</v>
      </c>
      <c r="K157" s="117">
        <f>IF(K152="-","-",SUM(K147:K150,K152:K156)*'3l HAP'!$E$8)</f>
        <v>0.75305436729519293</v>
      </c>
      <c r="L157" s="117">
        <f>IF(L152="-","-",SUM(L147:L150,L152:L156)*'3l HAP'!$E$8)</f>
        <v>0.75930524483040962</v>
      </c>
      <c r="M157" s="117">
        <f>IF(M152="-","-",SUM(M147:M150,M152:M156)*'3l HAP'!$E$8)</f>
        <v>0.80177581056804637</v>
      </c>
      <c r="N157" s="117">
        <f>IF(N152="-","-",SUM(N147:N150,N152:N156)*'3l HAP'!$E$8)</f>
        <v>0.90158478448778256</v>
      </c>
      <c r="O157" s="27"/>
      <c r="P157" s="117">
        <f>IF(P152="-","-",SUM(P147:P150,P152:P156)*'3l HAP'!$E$8)</f>
        <v>0.90158478448778256</v>
      </c>
      <c r="Q157" s="117">
        <f>IF(Q152="-","-",SUM(Q147:Q150,Q152:Q156)*'3l HAP'!$E$8)</f>
        <v>0.93749644808980326</v>
      </c>
      <c r="R157" s="117">
        <f>IF(R152="-","-",SUM(R147:R150,R152:R156)*'3l HAP'!$E$8)</f>
        <v>0.94231491252485899</v>
      </c>
      <c r="S157" s="117">
        <f>IF(S152="-","-",SUM(S147:S150,S152:S156)*'3l HAP'!$E$8)</f>
        <v>0.97667383320471846</v>
      </c>
      <c r="T157" s="117">
        <f>IF(T152="-","-",SUM(T147:T150,T152:T156)*'3l HAP'!$E$8)</f>
        <v>0.9766447306196433</v>
      </c>
      <c r="U157" s="117">
        <f>IF(U152="-","-",SUM(U147:U150,U152:U156)*'3l HAP'!$E$8)</f>
        <v>0.99951079604856097</v>
      </c>
      <c r="V157" s="117">
        <f>IF(V152="-","-",SUM(V147:V150,V152:V156)*'3l HAP'!$E$8)</f>
        <v>0.99897750185655487</v>
      </c>
      <c r="W157" s="117">
        <f>IF(W152="-","-",SUM(W147:W150,W152:W156)*'3l HAP'!$E$8)</f>
        <v>1.059976850202679</v>
      </c>
      <c r="X157" s="27"/>
      <c r="Y157" s="117">
        <f>IF(Y152="-","-",SUM(Y147:Y150,Y152:Y156)*'3l HAP'!$E$8)</f>
        <v>1.1110528355417624</v>
      </c>
      <c r="Z157" s="117">
        <f>IF(Z152="-","-",SUM(Z147:Z150,Z152:Z156)*'3l HAP'!$E$8)</f>
        <v>1.1110528355417624</v>
      </c>
      <c r="AA157" s="117">
        <f>IF(AA152="-","-",SUM(AA147:AA150,AA152:AA156)*'3l HAP'!$E$8)</f>
        <v>1.1716921413804158</v>
      </c>
      <c r="AB157" s="117" t="str">
        <f>IF(AB152="-","-",SUM(AB147:AB150,AB152:AB156)*'3l HAP'!$E$8)</f>
        <v>-</v>
      </c>
      <c r="AC157" s="117" t="str">
        <f>IF(AC152="-","-",SUM(AC147:AC150,AC152:AC156)*'3l HAP'!$E$8)</f>
        <v>-</v>
      </c>
      <c r="AD157" s="25"/>
    </row>
    <row r="158" spans="1:30" s="26" customFormat="1" ht="11.25" customHeight="1">
      <c r="A158" s="207">
        <v>11</v>
      </c>
      <c r="B158" s="120" t="s">
        <v>249</v>
      </c>
      <c r="C158" s="120" t="str">
        <f>B158&amp;"_"&amp;D158</f>
        <v>Total_Yorkshire</v>
      </c>
      <c r="D158" s="122" t="s">
        <v>120</v>
      </c>
      <c r="E158" s="161"/>
      <c r="F158" s="27"/>
      <c r="G158" s="117">
        <f t="shared" ref="G158:N158" si="33">IF(G152="-","-",SUM(G147:G157))</f>
        <v>76.565099314089352</v>
      </c>
      <c r="H158" s="117">
        <f t="shared" si="33"/>
        <v>76.652701329902882</v>
      </c>
      <c r="I158" s="117">
        <f t="shared" si="33"/>
        <v>70.715870533596913</v>
      </c>
      <c r="J158" s="117">
        <f t="shared" si="33"/>
        <v>70.978676581037476</v>
      </c>
      <c r="K158" s="117">
        <f t="shared" si="33"/>
        <v>70.839180915699885</v>
      </c>
      <c r="L158" s="117">
        <f t="shared" si="33"/>
        <v>71.272375139674324</v>
      </c>
      <c r="M158" s="117">
        <f t="shared" si="33"/>
        <v>74.471142490989223</v>
      </c>
      <c r="N158" s="117">
        <f t="shared" si="33"/>
        <v>81.388038680245074</v>
      </c>
      <c r="O158" s="27"/>
      <c r="P158" s="117">
        <f t="shared" ref="P158:W158" si="34">IF(P152="-","-",SUM(P147:P157))</f>
        <v>81.388038680245074</v>
      </c>
      <c r="Q158" s="117">
        <f t="shared" si="34"/>
        <v>86.066765288319516</v>
      </c>
      <c r="R158" s="117">
        <f t="shared" si="34"/>
        <v>86.400691357088704</v>
      </c>
      <c r="S158" s="117">
        <f t="shared" si="34"/>
        <v>92.541310791385072</v>
      </c>
      <c r="T158" s="117">
        <f t="shared" si="34"/>
        <v>92.539293943080764</v>
      </c>
      <c r="U158" s="117">
        <f t="shared" si="34"/>
        <v>93.28444304443056</v>
      </c>
      <c r="V158" s="117">
        <f t="shared" si="34"/>
        <v>93.247485039357755</v>
      </c>
      <c r="W158" s="117">
        <f t="shared" si="34"/>
        <v>168.68632195659421</v>
      </c>
      <c r="X158" s="27"/>
      <c r="Y158" s="117">
        <f t="shared" ref="Y158:AC158" si="35">IF(Y152="-","-",SUM(Y147:Y157))</f>
        <v>172.22595646519559</v>
      </c>
      <c r="Z158" s="117">
        <f t="shared" si="35"/>
        <v>172.22595646519559</v>
      </c>
      <c r="AA158" s="117">
        <f t="shared" si="35"/>
        <v>193.27820195221409</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v>2</v>
      </c>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AA'!J53="-","-",'3c AA'!J53)</f>
        <v>-</v>
      </c>
      <c r="H161" s="35" t="str">
        <f>IF('3c AA'!K53="-","-",'3c AA'!K53)</f>
        <v>-</v>
      </c>
      <c r="I161" s="35" t="str">
        <f>IF('3c AA'!L53="-","-",'3c AA'!L53)</f>
        <v>-</v>
      </c>
      <c r="J161" s="35" t="str">
        <f>IF('3c AA'!M53="-","-",'3c AA'!M53)</f>
        <v>-</v>
      </c>
      <c r="K161" s="35" t="str">
        <f>IF('3c AA'!N53="-","-",'3c AA'!N53)</f>
        <v>-</v>
      </c>
      <c r="L161" s="35" t="str">
        <f>IF('3c AA'!O53="-","-",'3c AA'!O53)</f>
        <v>-</v>
      </c>
      <c r="M161" s="35" t="str">
        <f>IF('3c AA'!P53="-","-",'3c AA'!P53)</f>
        <v>-</v>
      </c>
      <c r="N161" s="35" t="str">
        <f>IF('3c AA'!Q53="-","-",'3c AA'!Q53)</f>
        <v>-</v>
      </c>
      <c r="O161" s="27"/>
      <c r="P161" s="35" t="str">
        <f>IF('3c AA'!S53="-","-",'3c AA'!S53)</f>
        <v>-</v>
      </c>
      <c r="Q161" s="35" t="str">
        <f>IF('3c AA'!T53="-","-",'3c AA'!T53)</f>
        <v>-</v>
      </c>
      <c r="R161" s="35" t="str">
        <f>IF('3c AA'!U53="-","-",'3c AA'!U53)</f>
        <v>-</v>
      </c>
      <c r="S161" s="35" t="str">
        <f>IF('3c AA'!V53="-","-",'3c AA'!V53)</f>
        <v>-</v>
      </c>
      <c r="T161" s="35">
        <f>IF('3c AA'!W53="-","-",'3c AA'!W53)</f>
        <v>0</v>
      </c>
      <c r="U161" s="35">
        <f>IF('3c AA'!X53="-","-",'3c AA'!X53)</f>
        <v>1.4870742269298105</v>
      </c>
      <c r="V161" s="35">
        <f>IF('3c AA'!Y53="-","-",'3c AA'!Y53)</f>
        <v>0.70457099735818829</v>
      </c>
      <c r="W161" s="35" t="str">
        <f>IF('3c AA'!Z53="-","-",'3c AA'!Z53)</f>
        <v>-</v>
      </c>
      <c r="X161" s="27"/>
      <c r="Y161" s="35">
        <f>IF('3c AA'!AB53="-","-",'3c AA'!AB53)</f>
        <v>0</v>
      </c>
      <c r="Z161" s="35">
        <f>IF('3c AA'!AC53="-","-",'3c AA'!AC53)</f>
        <v>0</v>
      </c>
      <c r="AA161" s="35">
        <f>IF('3c AA'!AD53="-","-",'3c AA'!AD53)</f>
        <v>0.4107912515748855</v>
      </c>
      <c r="AB161" s="35" t="str">
        <f>IF('3c AA'!AE53="-","-",'3c AA'!AE53)</f>
        <v>-</v>
      </c>
      <c r="AC161" s="35" t="str">
        <f>IF('3c AA'!AF53="-","-",'3c AA'!AF53)</f>
        <v>-</v>
      </c>
      <c r="AD161" s="25"/>
    </row>
    <row r="162" spans="1:30" s="26" customFormat="1" ht="11.25" customHeight="1">
      <c r="A162" s="207">
        <v>3</v>
      </c>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f>'3d PC'!AA56</f>
        <v>10.298637820906499</v>
      </c>
      <c r="AB162" s="35" t="str">
        <f>'3d PC'!AB56</f>
        <v>-</v>
      </c>
      <c r="AC162" s="35" t="str">
        <f>'3d PC'!AC56</f>
        <v>-</v>
      </c>
      <c r="AD162" s="25"/>
    </row>
    <row r="163" spans="1:30" s="26" customFormat="1" ht="11.25" customHeight="1">
      <c r="A163" s="207">
        <v>4</v>
      </c>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f>'3e NC-Elec'!AB27</f>
        <v>132.66436000000002</v>
      </c>
      <c r="AB163" s="35" t="str">
        <f>'3e NC-Elec'!AC27</f>
        <v>-</v>
      </c>
      <c r="AC163" s="35" t="str">
        <f>'3e NC-Elec'!AD27</f>
        <v>-</v>
      </c>
      <c r="AD163" s="25"/>
    </row>
    <row r="164" spans="1:30" s="26" customFormat="1" ht="11.25" customHeight="1">
      <c r="A164" s="207">
        <v>5</v>
      </c>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f>IF('3g CPIH'!W$17="-","-",'3h OC '!$E$7*('3g CPIH'!W$17/'3g CPIH'!$G$17))</f>
        <v>48.630131506849317</v>
      </c>
      <c r="AB164" s="35" t="str">
        <f>IF('3g CPIH'!X$17="-","-",'3h OC '!$E$7*('3g CPIH'!X$17/'3g CPIH'!$G$17))</f>
        <v>-</v>
      </c>
      <c r="AC164" s="35" t="str">
        <f>IF('3g CPIH'!Y$17="-","-",'3h OC '!$E$7*('3g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f>IF('3i SMNCC'!W$50="-","-",'3i SMNCC'!W$62)</f>
        <v>11.951673643525851</v>
      </c>
      <c r="AB165" s="35" t="str">
        <f>IF('3i SMNCC'!X$50="-","-",'3i SMNCC'!X$62)</f>
        <v>-</v>
      </c>
      <c r="AC165" s="35" t="str">
        <f>IF('3i SMNCC'!Y$50="-","-",'3i SMNCC'!Y$62)</f>
        <v>-</v>
      </c>
      <c r="AD165" s="25"/>
    </row>
    <row r="166" spans="1:30" s="26" customFormat="1" ht="11.4">
      <c r="A166" s="207">
        <v>7</v>
      </c>
      <c r="B166" s="123" t="s">
        <v>244</v>
      </c>
      <c r="C166" s="123" t="s">
        <v>183</v>
      </c>
      <c r="D166" s="121" t="s">
        <v>123</v>
      </c>
      <c r="E166" s="160"/>
      <c r="F166" s="27"/>
      <c r="G166" s="35">
        <f>IF('3g CPIH'!C$17="-","-",'3j PAAC PAP'!$G$9*('3g CPIH'!C$17/'3g CPIH'!$G$17))</f>
        <v>3.3460635029354204</v>
      </c>
      <c r="H166" s="35">
        <f>IF('3g CPIH'!D$17="-","-",'3j PAAC PAP'!$G$9*('3g CPIH'!D$17/'3g CPIH'!$G$17))</f>
        <v>3.3527623287671227</v>
      </c>
      <c r="I166" s="35">
        <f>IF('3g CPIH'!E$17="-","-",'3j PAAC PAP'!$G$9*('3g CPIH'!E$17/'3g CPIH'!$G$17))</f>
        <v>3.3628105675146771</v>
      </c>
      <c r="J166" s="35">
        <f>IF('3g CPIH'!F$17="-","-",'3j PAAC PAP'!$G$9*('3g CPIH'!F$17/'3g CPIH'!$G$17))</f>
        <v>3.3829070450097847</v>
      </c>
      <c r="K166" s="35">
        <f>IF('3g CPIH'!G$17="-","-",'3j PAAC PAP'!$G$9*('3g CPIH'!G$17/'3g CPIH'!$G$17))</f>
        <v>3.4230999999999998</v>
      </c>
      <c r="L166" s="35">
        <f>IF('3g CPIH'!H$17="-","-",'3j PAAC PAP'!$G$9*('3g CPIH'!H$17/'3g CPIH'!$G$17))</f>
        <v>3.4666423679060667</v>
      </c>
      <c r="M166" s="35">
        <f>IF('3g CPIH'!I$17="-","-",'3j PAAC PAP'!$G$9*('3g CPIH'!I$17/'3g CPIH'!$G$17))</f>
        <v>3.516883561643835</v>
      </c>
      <c r="N166" s="35">
        <f>IF('3g CPIH'!J$17="-","-",'3j PAAC PAP'!$G$9*('3g CPIH'!J$17/'3g CPIH'!$G$17))</f>
        <v>3.547028277886497</v>
      </c>
      <c r="O166" s="27"/>
      <c r="P166" s="35">
        <f>IF('3g CPIH'!L$17="-","-",'3j PAAC PAP'!$G$9*('3g CPIH'!L$17/'3g CPIH'!$G$17))</f>
        <v>3.547028277886497</v>
      </c>
      <c r="Q166" s="35">
        <f>IF('3g CPIH'!M$17="-","-",'3j PAAC PAP'!$G$9*('3g CPIH'!M$17/'3g CPIH'!$G$17))</f>
        <v>3.5872212328767121</v>
      </c>
      <c r="R166" s="35">
        <f>IF('3g CPIH'!N$17="-","-",'3j PAAC PAP'!$G$9*('3g CPIH'!N$17/'3g CPIH'!$G$17))</f>
        <v>3.6140165362035224</v>
      </c>
      <c r="S166" s="35">
        <f>IF('3g CPIH'!O$17="-","-",'3j PAAC PAP'!$G$9*('3g CPIH'!O$17/'3g CPIH'!$G$17))</f>
        <v>3.6341130136986299</v>
      </c>
      <c r="T166" s="35">
        <f>IF('3g CPIH'!P$17="-","-",'3j PAAC PAP'!$G$9*('3g CPIH'!P$17/'3g CPIH'!$G$17))</f>
        <v>3.6441612524461835</v>
      </c>
      <c r="U166" s="35">
        <f>IF('3g CPIH'!Q$17="-","-",'3j PAAC PAP'!$G$9*('3g CPIH'!Q$17/'3g CPIH'!$G$17))</f>
        <v>3.6642577299412915</v>
      </c>
      <c r="V166" s="35">
        <f>IF('3g CPIH'!R$17="-","-",'3j PAAC PAP'!$G$9*('3g CPIH'!R$17/'3g CPIH'!$G$17))</f>
        <v>3.7312459882583173</v>
      </c>
      <c r="W166" s="35">
        <f>IF('3g CPIH'!S$17="-","-",'3j PAAC PAP'!$G$9*('3g CPIH'!S$17/'3g CPIH'!$G$17))</f>
        <v>3.8417766144814092</v>
      </c>
      <c r="X166" s="27"/>
      <c r="Y166" s="35">
        <f>IF('3g CPIH'!U$17="-","-",'3j PAAC PAP'!$G$9*('3g CPIH'!U$17/'3g CPIH'!$G$17))</f>
        <v>4.0360425636007822</v>
      </c>
      <c r="Z166" s="35">
        <f>IF('3g CPIH'!V$17="-","-",'3j PAAC PAP'!$G$9*('3g CPIH'!V$17/'3g CPIH'!$G$17))</f>
        <v>4.0360425636007822</v>
      </c>
      <c r="AA166" s="35">
        <f>IF('3g CPIH'!W$17="-","-",'3j PAAC PAP'!$G$9*('3g CPIH'!W$17/'3g CPIH'!$G$17))</f>
        <v>4.1968143835616436</v>
      </c>
      <c r="AB166" s="35" t="str">
        <f>IF('3g CPIH'!X$17="-","-",'3j PAAC PAP'!$G$9*('3g CPIH'!X$17/'3g CPIH'!$G$17))</f>
        <v>-</v>
      </c>
      <c r="AC166" s="35" t="str">
        <f>IF('3g CPIH'!Y$17="-","-",'3j PAAC PAP'!$G$9*('3g CPIH'!Y$17/'3g CPIH'!$G$17))</f>
        <v>-</v>
      </c>
      <c r="AD166" s="25"/>
    </row>
    <row r="167" spans="1:30" s="26" customFormat="1" ht="11.4">
      <c r="A167" s="207">
        <v>8</v>
      </c>
      <c r="B167" s="123" t="s">
        <v>244</v>
      </c>
      <c r="C167" s="123" t="s">
        <v>184</v>
      </c>
      <c r="D167" s="121" t="s">
        <v>123</v>
      </c>
      <c r="E167" s="160"/>
      <c r="F167" s="27"/>
      <c r="G167" s="35">
        <f>IF(G162="-","-",SUM(G159:G165)*'3j PAAC PAP'!$G$27)</f>
        <v>0.3084348426309243</v>
      </c>
      <c r="H167" s="35">
        <f>IF(H162="-","-",SUM(H159:H165)*'3j PAAC PAP'!$G$27)</f>
        <v>0.30881161941996538</v>
      </c>
      <c r="I167" s="35">
        <f>IF(I162="-","-",SUM(I159:I165)*'3j PAAC PAP'!$G$27)</f>
        <v>0.30932813339796461</v>
      </c>
      <c r="J167" s="35">
        <f>IF(J162="-","-",SUM(J159:J165)*'3j PAAC PAP'!$G$27)</f>
        <v>0.3104584637650879</v>
      </c>
      <c r="K167" s="35">
        <f>IF(K162="-","-",SUM(K159:K165)*'3j PAAC PAP'!$G$27)</f>
        <v>0.31629539121222072</v>
      </c>
      <c r="L167" s="35">
        <f>IF(L162="-","-",SUM(L159:L165)*'3j PAAC PAP'!$G$27)</f>
        <v>0.31810824467796517</v>
      </c>
      <c r="M167" s="35">
        <f>IF(M162="-","-",SUM(M159:M165)*'3j PAAC PAP'!$G$27)</f>
        <v>0.33069647066780811</v>
      </c>
      <c r="N167" s="35">
        <f>IF(N162="-","-",SUM(N159:N165)*'3j PAAC PAP'!$G$27)</f>
        <v>0.36285547679744151</v>
      </c>
      <c r="O167" s="27"/>
      <c r="P167" s="35">
        <f>IF(P162="-","-",SUM(P159:P165)*'3j PAAC PAP'!$G$27)</f>
        <v>0.36285547679744151</v>
      </c>
      <c r="Q167" s="35">
        <f>IF(Q162="-","-",SUM(Q159:Q165)*'3j PAAC PAP'!$G$27)</f>
        <v>0.36570526690563171</v>
      </c>
      <c r="R167" s="35">
        <f>IF(R162="-","-",SUM(R159:R165)*'3j PAAC PAP'!$G$27)</f>
        <v>0.3671353966743694</v>
      </c>
      <c r="S167" s="35">
        <f>IF(S162="-","-",SUM(S159:S165)*'3j PAAC PAP'!$G$27)</f>
        <v>0.37223358170426984</v>
      </c>
      <c r="T167" s="35">
        <f>IF(T162="-","-",SUM(T159:T165)*'3j PAAC PAP'!$G$27)</f>
        <v>0.37217562368580215</v>
      </c>
      <c r="U167" s="35">
        <f>IF(U162="-","-",SUM(U159:U165)*'3j PAAC PAP'!$G$27)</f>
        <v>0.38737173819606036</v>
      </c>
      <c r="V167" s="35">
        <f>IF(V162="-","-",SUM(V159:V165)*'3j PAAC PAP'!$G$27)</f>
        <v>0.3868755394988237</v>
      </c>
      <c r="W167" s="35">
        <f>IF(W162="-","-",SUM(W159:W165)*'3j PAAC PAP'!$G$27)</f>
        <v>0.79421090479402545</v>
      </c>
      <c r="X167" s="27"/>
      <c r="Y167" s="35">
        <f>IF(Y162="-","-",SUM(Y159:Y165)*'3j PAAC PAP'!$G$27)</f>
        <v>0.80980397624881351</v>
      </c>
      <c r="Z167" s="35">
        <f>IF(Z162="-","-",SUM(Z159:Z165)*'3j PAAC PAP'!$G$27)</f>
        <v>0.80980397624881351</v>
      </c>
      <c r="AA167" s="35">
        <f>IF(AA162="-","-",SUM(AA159:AA165)*'3j PAAC PAP'!$G$27)</f>
        <v>0.99000045435774575</v>
      </c>
      <c r="AB167" s="35" t="str">
        <f>IF(AB162="-","-",SUM(AB159:AB165)*'3j PAAC PAP'!$G$27)</f>
        <v>-</v>
      </c>
      <c r="AC167" s="35" t="str">
        <f>IF(AC162="-","-",SUM(AC159:AC165)*'3j PAAC PAP'!$G$27)</f>
        <v>-</v>
      </c>
      <c r="AD167" s="25"/>
    </row>
    <row r="168" spans="1:30" s="26" customFormat="1" ht="11.4">
      <c r="A168" s="207">
        <v>9</v>
      </c>
      <c r="B168" s="123" t="s">
        <v>185</v>
      </c>
      <c r="C168" s="123" t="s">
        <v>246</v>
      </c>
      <c r="D168" s="121" t="s">
        <v>123</v>
      </c>
      <c r="E168" s="160"/>
      <c r="F168" s="27"/>
      <c r="G168" s="35">
        <f>IF(G162="-","-",SUM(G159:G167)*'3k EBIT'!$E$7)</f>
        <v>1.3014696589539916</v>
      </c>
      <c r="H168" s="35">
        <f>IF(H162="-","-",SUM(H159:H167)*'3k EBIT'!$E$7)</f>
        <v>1.3031100805296598</v>
      </c>
      <c r="I168" s="35">
        <f>IF(I162="-","-",SUM(I159:I167)*'3k EBIT'!$E$7)</f>
        <v>1.3053756468940472</v>
      </c>
      <c r="J168" s="35">
        <f>IF(J162="-","-",SUM(J159:J167)*'3k EBIT'!$E$7)</f>
        <v>1.3102969116210517</v>
      </c>
      <c r="K168" s="35">
        <f>IF(K162="-","-",SUM(K159:K167)*'3k EBIT'!$E$7)</f>
        <v>1.334478408247318</v>
      </c>
      <c r="L168" s="35">
        <f>IF(L162="-","-",SUM(L159:L167)*'3k EBIT'!$E$7)</f>
        <v>1.3425903351803141</v>
      </c>
      <c r="M168" s="35">
        <f>IF(M162="-","-",SUM(M159:M167)*'3k EBIT'!$E$7)</f>
        <v>1.3940356375017633</v>
      </c>
      <c r="N168" s="35">
        <f>IF(N162="-","-",SUM(N159:N167)*'3k EBIT'!$E$7)</f>
        <v>1.5235603480936495</v>
      </c>
      <c r="O168" s="27"/>
      <c r="P168" s="35">
        <f>IF(P162="-","-",SUM(P159:P167)*'3k EBIT'!$E$7)</f>
        <v>1.5235603480936495</v>
      </c>
      <c r="Q168" s="35">
        <f>IF(Q162="-","-",SUM(Q159:Q167)*'3k EBIT'!$E$7)</f>
        <v>1.5357649795471409</v>
      </c>
      <c r="R168" s="35">
        <f>IF(R162="-","-",SUM(R159:R167)*'3k EBIT'!$E$7)</f>
        <v>1.5420180266123258</v>
      </c>
      <c r="S168" s="35">
        <f>IF(S162="-","-",SUM(S159:S167)*'3k EBIT'!$E$7)</f>
        <v>1.56284832227062</v>
      </c>
      <c r="T168" s="35">
        <f>IF(T162="-","-",SUM(T159:T167)*'3k EBIT'!$E$7)</f>
        <v>1.5628105550863549</v>
      </c>
      <c r="U168" s="35">
        <f>IF(U162="-","-",SUM(U159:U167)*'3k EBIT'!$E$7)</f>
        <v>1.6241282894485047</v>
      </c>
      <c r="V168" s="35">
        <f>IF(V162="-","-",SUM(V159:V167)*'3k EBIT'!$E$7)</f>
        <v>1.623436219655908</v>
      </c>
      <c r="W168" s="35">
        <f>IF(W162="-","-",SUM(W159:W167)*'3k EBIT'!$E$7)</f>
        <v>3.2587796711374972</v>
      </c>
      <c r="X168" s="27"/>
      <c r="Y168" s="35">
        <f>IF(Y162="-","-",SUM(Y159:Y167)*'3k EBIT'!$E$7)</f>
        <v>3.3250623104576884</v>
      </c>
      <c r="Z168" s="35">
        <f>IF(Z162="-","-",SUM(Z159:Z167)*'3k EBIT'!$E$7)</f>
        <v>3.3250623104576884</v>
      </c>
      <c r="AA168" s="35">
        <f>IF(AA162="-","-",SUM(AA159:AA167)*'3k EBIT'!$E$7)</f>
        <v>4.0506701786891091</v>
      </c>
      <c r="AB168" s="35" t="str">
        <f>IF(AB162="-","-",SUM(AB159:AB167)*'3k EBIT'!$E$7)</f>
        <v>-</v>
      </c>
      <c r="AC168" s="35" t="str">
        <f>IF(AC162="-","-",SUM(AC159:AC167)*'3k EBIT'!$E$7)</f>
        <v>-</v>
      </c>
      <c r="AD168" s="25"/>
    </row>
    <row r="169" spans="1:30" s="26" customFormat="1" ht="11.25" customHeight="1">
      <c r="A169" s="207">
        <v>10</v>
      </c>
      <c r="B169" s="123" t="s">
        <v>247</v>
      </c>
      <c r="C169" s="124" t="s">
        <v>248</v>
      </c>
      <c r="D169" s="121" t="s">
        <v>123</v>
      </c>
      <c r="E169" s="116"/>
      <c r="F169" s="27"/>
      <c r="G169" s="35">
        <f>IF(G164="-","-",SUM(G159:G162,G164:G168)*'3l HAP'!$E$8)</f>
        <v>0.73622085208454124</v>
      </c>
      <c r="H169" s="35">
        <f>IF(H164="-","-",SUM(H159:H162,H164:H168)*'3l HAP'!$E$8)</f>
        <v>0.73748492589343106</v>
      </c>
      <c r="I169" s="35">
        <f>IF(I164="-","-",SUM(I159:I162,I164:I168)*'3l HAP'!$E$8)</f>
        <v>0.74029951591658805</v>
      </c>
      <c r="J169" s="35">
        <f>IF(J164="-","-",SUM(J159:J162,J164:J168)*'3l HAP'!$E$8)</f>
        <v>0.7440917373432574</v>
      </c>
      <c r="K169" s="35">
        <f>IF(K164="-","-",SUM(K159:K162,K164:K168)*'3l HAP'!$E$8)</f>
        <v>0.75310634486260142</v>
      </c>
      <c r="L169" s="35">
        <f>IF(L164="-","-",SUM(L159:L162,L164:L168)*'3l HAP'!$E$8)</f>
        <v>0.75935722239781811</v>
      </c>
      <c r="M169" s="35">
        <f>IF(M164="-","-",SUM(M159:M162,M164:M168)*'3l HAP'!$E$8)</f>
        <v>0.8016718554332295</v>
      </c>
      <c r="N169" s="35">
        <f>IF(N164="-","-",SUM(N159:N162,N164:N168)*'3l HAP'!$E$8)</f>
        <v>0.90148082935296558</v>
      </c>
      <c r="O169" s="27"/>
      <c r="P169" s="35">
        <f>IF(P164="-","-",SUM(P159:P162,P164:P168)*'3l HAP'!$E$8)</f>
        <v>0.90148082935296558</v>
      </c>
      <c r="Q169" s="35">
        <f>IF(Q164="-","-",SUM(Q159:Q162,Q164:Q168)*'3l HAP'!$E$8)</f>
        <v>0.93600209302681003</v>
      </c>
      <c r="R169" s="35">
        <f>IF(R164="-","-",SUM(R159:R162,R164:R168)*'3l HAP'!$E$8)</f>
        <v>0.9408205574618661</v>
      </c>
      <c r="S169" s="35">
        <f>IF(S164="-","-",SUM(S159:S162,S164:S168)*'3l HAP'!$E$8)</f>
        <v>0.9734382296335421</v>
      </c>
      <c r="T169" s="35">
        <f>IF(T164="-","-",SUM(T159:T162,T164:T168)*'3l HAP'!$E$8)</f>
        <v>0.97340912704846705</v>
      </c>
      <c r="U169" s="35">
        <f>IF(U164="-","-",SUM(U159:U162,U164:U168)*'3l HAP'!$E$8)</f>
        <v>0.99714581673147651</v>
      </c>
      <c r="V169" s="35">
        <f>IF(V164="-","-",SUM(V159:V162,V164:V168)*'3l HAP'!$E$8)</f>
        <v>0.99661252253947008</v>
      </c>
      <c r="W169" s="35">
        <f>IF(W164="-","-",SUM(W159:W162,W164:W168)*'3l HAP'!$E$8)</f>
        <v>1.061328266955299</v>
      </c>
      <c r="X169" s="27"/>
      <c r="Y169" s="35">
        <f>IF(Y164="-","-",SUM(Y159:Y162,Y164:Y168)*'3l HAP'!$E$8)</f>
        <v>1.112404252294382</v>
      </c>
      <c r="Z169" s="35">
        <f>IF(Z164="-","-",SUM(Z159:Z162,Z164:Z168)*'3l HAP'!$E$8)</f>
        <v>1.112404252294382</v>
      </c>
      <c r="AA169" s="35">
        <f>IF(AA164="-","-",SUM(AA159:AA162,AA164:AA168)*'3l HAP'!$E$8)</f>
        <v>1.1790209783850076</v>
      </c>
      <c r="AB169" s="35" t="str">
        <f>IF(AB164="-","-",SUM(AB159:AB162,AB164:AB168)*'3l HAP'!$E$8)</f>
        <v>-</v>
      </c>
      <c r="AC169" s="35" t="str">
        <f>IF(AC164="-","-",SUM(AC159:AC162,AC164:AC168)*'3l HAP'!$E$8)</f>
        <v>-</v>
      </c>
      <c r="AD169" s="25"/>
    </row>
    <row r="170" spans="1:30" s="26" customFormat="1" ht="11.25" customHeight="1">
      <c r="A170" s="207">
        <v>11</v>
      </c>
      <c r="B170" s="123" t="s">
        <v>249</v>
      </c>
      <c r="C170" s="159" t="str">
        <f>B170&amp;"_"&amp;D170</f>
        <v>Total_Southern Scotland</v>
      </c>
      <c r="D170" s="121" t="s">
        <v>123</v>
      </c>
      <c r="E170" s="75"/>
      <c r="F170" s="27"/>
      <c r="G170" s="35">
        <f t="shared" ref="G170:N170" si="36">IF(G164="-","-",SUM(G159:G169))</f>
        <v>69.234595661492463</v>
      </c>
      <c r="H170" s="35">
        <f t="shared" si="36"/>
        <v>69.322197677305979</v>
      </c>
      <c r="I170" s="35">
        <f t="shared" si="36"/>
        <v>69.444252553044379</v>
      </c>
      <c r="J170" s="35">
        <f t="shared" si="36"/>
        <v>69.707058600484942</v>
      </c>
      <c r="K170" s="35">
        <f t="shared" si="36"/>
        <v>70.988783031059015</v>
      </c>
      <c r="L170" s="35">
        <f t="shared" si="36"/>
        <v>71.42197725503344</v>
      </c>
      <c r="M170" s="35">
        <f t="shared" si="36"/>
        <v>74.171938260270963</v>
      </c>
      <c r="N170" s="35">
        <f t="shared" si="36"/>
        <v>81.088834449526829</v>
      </c>
      <c r="O170" s="27"/>
      <c r="P170" s="35">
        <f t="shared" ref="P170:W170" si="37">IF(P164="-","-",SUM(P159:P169))</f>
        <v>81.088834449526829</v>
      </c>
      <c r="Q170" s="35">
        <f t="shared" si="37"/>
        <v>81.765704471744797</v>
      </c>
      <c r="R170" s="35">
        <f t="shared" si="37"/>
        <v>82.099630540513971</v>
      </c>
      <c r="S170" s="35">
        <f t="shared" si="37"/>
        <v>83.228579110279838</v>
      </c>
      <c r="T170" s="35">
        <f t="shared" si="37"/>
        <v>83.226562261975545</v>
      </c>
      <c r="U170" s="35">
        <f t="shared" si="37"/>
        <v>86.477546795590598</v>
      </c>
      <c r="V170" s="35">
        <f t="shared" si="37"/>
        <v>86.440588790517765</v>
      </c>
      <c r="W170" s="35">
        <f t="shared" si="37"/>
        <v>172.57597695593134</v>
      </c>
      <c r="X170" s="27"/>
      <c r="Y170" s="35">
        <f t="shared" ref="Y170:AC170" si="38">IF(Y164="-","-",SUM(Y159:Y169))</f>
        <v>176.11561146453275</v>
      </c>
      <c r="Z170" s="35">
        <f t="shared" si="38"/>
        <v>176.11561146453275</v>
      </c>
      <c r="AA170" s="35">
        <f t="shared" si="38"/>
        <v>214.37210021785009</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v>2</v>
      </c>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AA'!J54="-","-",'3c AA'!J54)</f>
        <v>-</v>
      </c>
      <c r="H173" s="117" t="str">
        <f>IF('3c AA'!K54="-","-",'3c AA'!K54)</f>
        <v>-</v>
      </c>
      <c r="I173" s="117" t="str">
        <f>IF('3c AA'!L54="-","-",'3c AA'!L54)</f>
        <v>-</v>
      </c>
      <c r="J173" s="117" t="str">
        <f>IF('3c AA'!M54="-","-",'3c AA'!M54)</f>
        <v>-</v>
      </c>
      <c r="K173" s="117" t="str">
        <f>IF('3c AA'!N54="-","-",'3c AA'!N54)</f>
        <v>-</v>
      </c>
      <c r="L173" s="117" t="str">
        <f>IF('3c AA'!O54="-","-",'3c AA'!O54)</f>
        <v>-</v>
      </c>
      <c r="M173" s="117" t="str">
        <f>IF('3c AA'!P54="-","-",'3c AA'!P54)</f>
        <v>-</v>
      </c>
      <c r="N173" s="117" t="str">
        <f>IF('3c AA'!Q54="-","-",'3c AA'!Q54)</f>
        <v>-</v>
      </c>
      <c r="O173" s="27"/>
      <c r="P173" s="117" t="str">
        <f>IF('3c AA'!S54="-","-",'3c AA'!S54)</f>
        <v>-</v>
      </c>
      <c r="Q173" s="117" t="str">
        <f>IF('3c AA'!T54="-","-",'3c AA'!T54)</f>
        <v>-</v>
      </c>
      <c r="R173" s="117" t="str">
        <f>IF('3c AA'!U54="-","-",'3c AA'!U54)</f>
        <v>-</v>
      </c>
      <c r="S173" s="117" t="str">
        <f>IF('3c AA'!V54="-","-",'3c AA'!V54)</f>
        <v>-</v>
      </c>
      <c r="T173" s="117">
        <f>IF('3c AA'!W54="-","-",'3c AA'!W54)</f>
        <v>0</v>
      </c>
      <c r="U173" s="117">
        <f>IF('3c AA'!X54="-","-",'3c AA'!X54)</f>
        <v>1.4870742269298105</v>
      </c>
      <c r="V173" s="117">
        <f>IF('3c AA'!Y54="-","-",'3c AA'!Y54)</f>
        <v>0.70457099735818829</v>
      </c>
      <c r="W173" s="117" t="str">
        <f>IF('3c AA'!Z54="-","-",'3c AA'!Z54)</f>
        <v>-</v>
      </c>
      <c r="X173" s="27"/>
      <c r="Y173" s="117">
        <f>IF('3c AA'!AB54="-","-",'3c AA'!AB54)</f>
        <v>0</v>
      </c>
      <c r="Z173" s="117">
        <f>IF('3c AA'!AC54="-","-",'3c AA'!AC54)</f>
        <v>0</v>
      </c>
      <c r="AA173" s="117">
        <f>IF('3c AA'!AD54="-","-",'3c AA'!AD54)</f>
        <v>0.4107912515748855</v>
      </c>
      <c r="AB173" s="117" t="str">
        <f>IF('3c AA'!AE54="-","-",'3c AA'!AE54)</f>
        <v>-</v>
      </c>
      <c r="AC173" s="117" t="str">
        <f>IF('3c AA'!AF54="-","-",'3c AA'!AF54)</f>
        <v>-</v>
      </c>
      <c r="AD173" s="25"/>
    </row>
    <row r="174" spans="1:30" s="26" customFormat="1" ht="11.25" customHeight="1">
      <c r="A174" s="207">
        <v>3</v>
      </c>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f>'3d PC'!AA56</f>
        <v>10.298637820906499</v>
      </c>
      <c r="AB174" s="117" t="str">
        <f>'3d PC'!AB56</f>
        <v>-</v>
      </c>
      <c r="AC174" s="117" t="str">
        <f>'3d PC'!AC56</f>
        <v>-</v>
      </c>
      <c r="AD174" s="25"/>
    </row>
    <row r="175" spans="1:30" s="26" customFormat="1" ht="11.25" customHeight="1">
      <c r="A175" s="207">
        <v>4</v>
      </c>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f>'3e NC-Elec'!AB28</f>
        <v>123.53935999999999</v>
      </c>
      <c r="AB175" s="117" t="str">
        <f>'3e NC-Elec'!AC28</f>
        <v>-</v>
      </c>
      <c r="AC175" s="117" t="str">
        <f>'3e NC-Elec'!AD28</f>
        <v>-</v>
      </c>
      <c r="AD175" s="25"/>
    </row>
    <row r="176" spans="1:30" s="26" customFormat="1" ht="11.25" customHeight="1">
      <c r="A176" s="207">
        <v>5</v>
      </c>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f>IF('3g CPIH'!W$17="-","-",'3h OC '!$E$7*('3g CPIH'!W$17/'3g CPIH'!$G$17))</f>
        <v>48.630131506849317</v>
      </c>
      <c r="AB176" s="117" t="str">
        <f>IF('3g CPIH'!X$17="-","-",'3h OC '!$E$7*('3g CPIH'!X$17/'3g CPIH'!$G$17))</f>
        <v>-</v>
      </c>
      <c r="AC176" s="117" t="str">
        <f>IF('3g CPIH'!Y$17="-","-",'3h OC '!$E$7*('3g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f>IF('3i SMNCC'!W$50="-","-",'3i SMNCC'!W$62)</f>
        <v>11.951673643525851</v>
      </c>
      <c r="AB177" s="117" t="str">
        <f>IF('3i SMNCC'!X$50="-","-",'3i SMNCC'!X$62)</f>
        <v>-</v>
      </c>
      <c r="AC177" s="117" t="str">
        <f>IF('3i SMNCC'!Y$50="-","-",'3i SMNCC'!Y$62)</f>
        <v>-</v>
      </c>
      <c r="AD177" s="25"/>
    </row>
    <row r="178" spans="1:30" s="26" customFormat="1" ht="12.6" customHeight="1">
      <c r="A178" s="207">
        <v>7</v>
      </c>
      <c r="B178" s="120" t="s">
        <v>244</v>
      </c>
      <c r="C178" s="157" t="s">
        <v>183</v>
      </c>
      <c r="D178" s="122" t="s">
        <v>121</v>
      </c>
      <c r="E178" s="119"/>
      <c r="F178" s="27"/>
      <c r="G178" s="117">
        <f>IF('3g CPIH'!C$17="-","-",'3j PAAC PAP'!$G$9*('3g CPIH'!C$17/'3g CPIH'!$G$17))</f>
        <v>3.3460635029354204</v>
      </c>
      <c r="H178" s="117">
        <f>IF('3g CPIH'!D$17="-","-",'3j PAAC PAP'!$G$9*('3g CPIH'!D$17/'3g CPIH'!$G$17))</f>
        <v>3.3527623287671227</v>
      </c>
      <c r="I178" s="117">
        <f>IF('3g CPIH'!E$17="-","-",'3j PAAC PAP'!$G$9*('3g CPIH'!E$17/'3g CPIH'!$G$17))</f>
        <v>3.3628105675146771</v>
      </c>
      <c r="J178" s="117">
        <f>IF('3g CPIH'!F$17="-","-",'3j PAAC PAP'!$G$9*('3g CPIH'!F$17/'3g CPIH'!$G$17))</f>
        <v>3.3829070450097847</v>
      </c>
      <c r="K178" s="117">
        <f>IF('3g CPIH'!G$17="-","-",'3j PAAC PAP'!$G$9*('3g CPIH'!G$17/'3g CPIH'!$G$17))</f>
        <v>3.4230999999999998</v>
      </c>
      <c r="L178" s="117">
        <f>IF('3g CPIH'!H$17="-","-",'3j PAAC PAP'!$G$9*('3g CPIH'!H$17/'3g CPIH'!$G$17))</f>
        <v>3.4666423679060667</v>
      </c>
      <c r="M178" s="117">
        <f>IF('3g CPIH'!I$17="-","-",'3j PAAC PAP'!$G$9*('3g CPIH'!I$17/'3g CPIH'!$G$17))</f>
        <v>3.516883561643835</v>
      </c>
      <c r="N178" s="117">
        <f>IF('3g CPIH'!J$17="-","-",'3j PAAC PAP'!$G$9*('3g CPIH'!J$17/'3g CPIH'!$G$17))</f>
        <v>3.547028277886497</v>
      </c>
      <c r="O178" s="27"/>
      <c r="P178" s="117">
        <f>IF('3g CPIH'!L$17="-","-",'3j PAAC PAP'!$G$9*('3g CPIH'!L$17/'3g CPIH'!$G$17))</f>
        <v>3.547028277886497</v>
      </c>
      <c r="Q178" s="117">
        <f>IF('3g CPIH'!M$17="-","-",'3j PAAC PAP'!$G$9*('3g CPIH'!M$17/'3g CPIH'!$G$17))</f>
        <v>3.5872212328767121</v>
      </c>
      <c r="R178" s="117">
        <f>IF('3g CPIH'!N$17="-","-",'3j PAAC PAP'!$G$9*('3g CPIH'!N$17/'3g CPIH'!$G$17))</f>
        <v>3.6140165362035224</v>
      </c>
      <c r="S178" s="117">
        <f>IF('3g CPIH'!O$17="-","-",'3j PAAC PAP'!$G$9*('3g CPIH'!O$17/'3g CPIH'!$G$17))</f>
        <v>3.6341130136986299</v>
      </c>
      <c r="T178" s="117">
        <f>IF('3g CPIH'!P$17="-","-",'3j PAAC PAP'!$G$9*('3g CPIH'!P$17/'3g CPIH'!$G$17))</f>
        <v>3.6441612524461835</v>
      </c>
      <c r="U178" s="117">
        <f>IF('3g CPIH'!Q$17="-","-",'3j PAAC PAP'!$G$9*('3g CPIH'!Q$17/'3g CPIH'!$G$17))</f>
        <v>3.6642577299412915</v>
      </c>
      <c r="V178" s="117">
        <f>IF('3g CPIH'!R$17="-","-",'3j PAAC PAP'!$G$9*('3g CPIH'!R$17/'3g CPIH'!$G$17))</f>
        <v>3.7312459882583173</v>
      </c>
      <c r="W178" s="117">
        <f>IF('3g CPIH'!S$17="-","-",'3j PAAC PAP'!$G$9*('3g CPIH'!S$17/'3g CPIH'!$G$17))</f>
        <v>3.8417766144814092</v>
      </c>
      <c r="X178" s="27"/>
      <c r="Y178" s="117">
        <f>IF('3g CPIH'!U$17="-","-",'3j PAAC PAP'!$G$9*('3g CPIH'!U$17/'3g CPIH'!$G$17))</f>
        <v>4.0360425636007822</v>
      </c>
      <c r="Z178" s="117">
        <f>IF('3g CPIH'!V$17="-","-",'3j PAAC PAP'!$G$9*('3g CPIH'!V$17/'3g CPIH'!$G$17))</f>
        <v>4.0360425636007822</v>
      </c>
      <c r="AA178" s="117">
        <f>IF('3g CPIH'!W$17="-","-",'3j PAAC PAP'!$G$9*('3g CPIH'!W$17/'3g CPIH'!$G$17))</f>
        <v>4.1968143835616436</v>
      </c>
      <c r="AB178" s="117" t="str">
        <f>IF('3g CPIH'!X$17="-","-",'3j PAAC PAP'!$G$9*('3g CPIH'!X$17/'3g CPIH'!$G$17))</f>
        <v>-</v>
      </c>
      <c r="AC178" s="117" t="str">
        <f>IF('3g CPIH'!Y$17="-","-",'3j PAAC PAP'!$G$9*('3g CPIH'!Y$17/'3g CPIH'!$G$17))</f>
        <v>-</v>
      </c>
      <c r="AD178" s="25"/>
    </row>
    <row r="179" spans="1:30" s="26" customFormat="1" ht="11.25" customHeight="1">
      <c r="A179" s="207">
        <v>8</v>
      </c>
      <c r="B179" s="120" t="s">
        <v>244</v>
      </c>
      <c r="C179" s="120" t="s">
        <v>184</v>
      </c>
      <c r="D179" s="122" t="s">
        <v>121</v>
      </c>
      <c r="E179" s="119"/>
      <c r="F179" s="27"/>
      <c r="G179" s="117">
        <f>IF(G174="-","-",SUM(G171:G177)*'3j PAAC PAP'!$G$27)</f>
        <v>0.35485364463092428</v>
      </c>
      <c r="H179" s="117">
        <f>IF(H174="-","-",SUM(H171:H177)*'3j PAAC PAP'!$G$27)</f>
        <v>0.35523042141996547</v>
      </c>
      <c r="I179" s="117">
        <f>IF(I174="-","-",SUM(I171:I177)*'3j PAAC PAP'!$G$27)</f>
        <v>0.34617970139796461</v>
      </c>
      <c r="J179" s="117">
        <f>IF(J174="-","-",SUM(J171:J177)*'3j PAAC PAP'!$G$27)</f>
        <v>0.3473100317650879</v>
      </c>
      <c r="K179" s="117">
        <f>IF(K174="-","-",SUM(K171:K177)*'3j PAAC PAP'!$G$27)</f>
        <v>0.36962386221222077</v>
      </c>
      <c r="L179" s="117">
        <f>IF(L174="-","-",SUM(L171:L177)*'3j PAAC PAP'!$G$27)</f>
        <v>0.3714367156779651</v>
      </c>
      <c r="M179" s="117">
        <f>IF(M174="-","-",SUM(M171:M177)*'3j PAAC PAP'!$G$27)</f>
        <v>0.38243040266780814</v>
      </c>
      <c r="N179" s="117">
        <f>IF(N174="-","-",SUM(N171:N177)*'3j PAAC PAP'!$G$27)</f>
        <v>0.41458940879744161</v>
      </c>
      <c r="O179" s="27"/>
      <c r="P179" s="117">
        <f>IF(P174="-","-",SUM(P171:P177)*'3j PAAC PAP'!$G$27)</f>
        <v>0.41458940879744161</v>
      </c>
      <c r="Q179" s="117">
        <f>IF(Q174="-","-",SUM(Q171:Q177)*'3j PAAC PAP'!$G$27)</f>
        <v>0.40202532190563178</v>
      </c>
      <c r="R179" s="117">
        <f>IF(R174="-","-",SUM(R171:R177)*'3j PAAC PAP'!$G$27)</f>
        <v>0.40345545167436941</v>
      </c>
      <c r="S179" s="117">
        <f>IF(S174="-","-",SUM(S171:S177)*'3j PAAC PAP'!$G$27)</f>
        <v>0.4147546217042698</v>
      </c>
      <c r="T179" s="117">
        <f>IF(T174="-","-",SUM(T171:T177)*'3j PAAC PAP'!$G$27)</f>
        <v>0.4146966636858021</v>
      </c>
      <c r="U179" s="117">
        <f>IF(U174="-","-",SUM(U171:U177)*'3j PAAC PAP'!$G$27)</f>
        <v>0.42900692319606037</v>
      </c>
      <c r="V179" s="117">
        <f>IF(V174="-","-",SUM(V171:V177)*'3j PAAC PAP'!$G$27)</f>
        <v>0.42851072449882371</v>
      </c>
      <c r="W179" s="117">
        <f>IF(W174="-","-",SUM(W171:W177)*'3j PAAC PAP'!$G$27)</f>
        <v>0.80094340279402565</v>
      </c>
      <c r="X179" s="27"/>
      <c r="Y179" s="117">
        <f>IF(Y174="-","-",SUM(Y171:Y177)*'3j PAAC PAP'!$G$27)</f>
        <v>0.81653647424881359</v>
      </c>
      <c r="Z179" s="117">
        <f>IF(Z174="-","-",SUM(Z171:Z177)*'3j PAAC PAP'!$G$27)</f>
        <v>0.81653647424881359</v>
      </c>
      <c r="AA179" s="117">
        <f>IF(AA174="-","-",SUM(AA171:AA177)*'3j PAAC PAP'!$G$27)</f>
        <v>0.94570770435774565</v>
      </c>
      <c r="AB179" s="117" t="str">
        <f>IF(AB174="-","-",SUM(AB171:AB177)*'3j PAAC PAP'!$G$27)</f>
        <v>-</v>
      </c>
      <c r="AC179" s="117" t="str">
        <f>IF(AC174="-","-",SUM(AC171:AC177)*'3j PAAC PAP'!$G$27)</f>
        <v>-</v>
      </c>
      <c r="AD179" s="25"/>
    </row>
    <row r="180" spans="1:30">
      <c r="A180" s="207">
        <v>9</v>
      </c>
      <c r="B180" s="120" t="s">
        <v>185</v>
      </c>
      <c r="C180" s="157" t="s">
        <v>246</v>
      </c>
      <c r="D180" s="122" t="s">
        <v>121</v>
      </c>
      <c r="E180" s="119"/>
      <c r="F180" s="27"/>
      <c r="G180" s="117">
        <f>IF(G174="-","-",SUM(G171:G179)*'3k EBIT'!$E$7)</f>
        <v>1.4875848823111275</v>
      </c>
      <c r="H180" s="117">
        <f>IF(H174="-","-",SUM(H171:H179)*'3k EBIT'!$E$7)</f>
        <v>1.489225303886796</v>
      </c>
      <c r="I180" s="117">
        <f>IF(I174="-","-",SUM(I171:I179)*'3k EBIT'!$E$7)</f>
        <v>1.4531312440630708</v>
      </c>
      <c r="J180" s="117">
        <f>IF(J174="-","-",SUM(J171:J179)*'3k EBIT'!$E$7)</f>
        <v>1.4580525087900758</v>
      </c>
      <c r="K180" s="117">
        <f>IF(K174="-","-",SUM(K171:K179)*'3k EBIT'!$E$7)</f>
        <v>1.5482978060736461</v>
      </c>
      <c r="L180" s="117">
        <f>IF(L174="-","-",SUM(L171:L179)*'3k EBIT'!$E$7)</f>
        <v>1.556409733006642</v>
      </c>
      <c r="M180" s="117">
        <f>IF(M174="-","-",SUM(M171:M179)*'3k EBIT'!$E$7)</f>
        <v>1.6014617642967393</v>
      </c>
      <c r="N180" s="117">
        <f>IF(N174="-","-",SUM(N171:N179)*'3k EBIT'!$E$7)</f>
        <v>1.7309864748886259</v>
      </c>
      <c r="O180" s="27"/>
      <c r="P180" s="117">
        <f>IF(P174="-","-",SUM(P171:P179)*'3k EBIT'!$E$7)</f>
        <v>1.7309864748886259</v>
      </c>
      <c r="Q180" s="117">
        <f>IF(Q174="-","-",SUM(Q171:Q179)*'3k EBIT'!$E$7)</f>
        <v>1.6813894863723811</v>
      </c>
      <c r="R180" s="117">
        <f>IF(R174="-","-",SUM(R171:R179)*'3k EBIT'!$E$7)</f>
        <v>1.6876425334375658</v>
      </c>
      <c r="S180" s="117">
        <f>IF(S174="-","-",SUM(S171:S179)*'3k EBIT'!$E$7)</f>
        <v>1.73333554977334</v>
      </c>
      <c r="T180" s="117">
        <f>IF(T174="-","-",SUM(T171:T179)*'3k EBIT'!$E$7)</f>
        <v>1.7332977825890747</v>
      </c>
      <c r="U180" s="117">
        <f>IF(U174="-","-",SUM(U171:U179)*'3k EBIT'!$E$7)</f>
        <v>1.7910636997115845</v>
      </c>
      <c r="V180" s="117">
        <f>IF(V174="-","-",SUM(V171:V179)*'3k EBIT'!$E$7)</f>
        <v>1.790371629918988</v>
      </c>
      <c r="W180" s="117">
        <f>IF(W174="-","-",SUM(W171:W179)*'3k EBIT'!$E$7)</f>
        <v>3.2857734821587621</v>
      </c>
      <c r="X180" s="27"/>
      <c r="Y180" s="117">
        <f>IF(Y174="-","-",SUM(Y171:Y179)*'3k EBIT'!$E$7)</f>
        <v>3.3520561214789528</v>
      </c>
      <c r="Z180" s="117">
        <f>IF(Z174="-","-",SUM(Z171:Z179)*'3k EBIT'!$E$7)</f>
        <v>3.3520561214789528</v>
      </c>
      <c r="AA180" s="117">
        <f>IF(AA174="-","-",SUM(AA171:AA179)*'3k EBIT'!$E$7)</f>
        <v>3.8730793167071083</v>
      </c>
      <c r="AB180" s="117" t="str">
        <f>IF(AB174="-","-",SUM(AB171:AB179)*'3k EBIT'!$E$7)</f>
        <v>-</v>
      </c>
      <c r="AC180" s="117" t="str">
        <f>IF(AC174="-","-",SUM(AC171:AC179)*'3k EBIT'!$E$7)</f>
        <v>-</v>
      </c>
    </row>
    <row r="181" spans="1:30">
      <c r="A181" s="207">
        <v>10</v>
      </c>
      <c r="B181" s="120" t="s">
        <v>247</v>
      </c>
      <c r="C181" s="155" t="s">
        <v>248</v>
      </c>
      <c r="D181" s="122" t="s">
        <v>121</v>
      </c>
      <c r="E181" s="118"/>
      <c r="F181" s="27"/>
      <c r="G181" s="117">
        <f>IF(G176="-","-",SUM(G171:G174,G176:G180)*'3l HAP'!$E$8)</f>
        <v>0.73962538274979506</v>
      </c>
      <c r="H181" s="117">
        <f>IF(H176="-","-",SUM(H171:H174,H176:H180)*'3l HAP'!$E$8)</f>
        <v>0.74088945655868499</v>
      </c>
      <c r="I181" s="117">
        <f>IF(I176="-","-",SUM(I171:I174,I176:I180)*'3l HAP'!$E$8)</f>
        <v>0.74300234942182775</v>
      </c>
      <c r="J181" s="117">
        <f>IF(J176="-","-",SUM(J171:J174,J176:J180)*'3l HAP'!$E$8)</f>
        <v>0.7467945708484971</v>
      </c>
      <c r="K181" s="117">
        <f>IF(K176="-","-",SUM(K171:K174,K176:K180)*'3l HAP'!$E$8)</f>
        <v>0.7570176568100877</v>
      </c>
      <c r="L181" s="117">
        <f>IF(L176="-","-",SUM(L171:L174,L176:L180)*'3l HAP'!$E$8)</f>
        <v>0.76326853434530439</v>
      </c>
      <c r="M181" s="117">
        <f>IF(M176="-","-",SUM(M171:M174,M176:M180)*'3l HAP'!$E$8)</f>
        <v>0.80546621785404671</v>
      </c>
      <c r="N181" s="117">
        <f>IF(N176="-","-",SUM(N171:N174,N176:N180)*'3l HAP'!$E$8)</f>
        <v>0.90527519177378291</v>
      </c>
      <c r="O181" s="27"/>
      <c r="P181" s="117">
        <f>IF(P176="-","-",SUM(P171:P174,P176:P180)*'3l HAP'!$E$8)</f>
        <v>0.90527519177378291</v>
      </c>
      <c r="Q181" s="117">
        <f>IF(Q176="-","-",SUM(Q171:Q174,Q176:Q180)*'3l HAP'!$E$8)</f>
        <v>0.93866594335649334</v>
      </c>
      <c r="R181" s="117">
        <f>IF(R176="-","-",SUM(R171:R174,R176:R180)*'3l HAP'!$E$8)</f>
        <v>0.9434844077915493</v>
      </c>
      <c r="S181" s="117">
        <f>IF(S176="-","-",SUM(S171:S174,S176:S180)*'3l HAP'!$E$8)</f>
        <v>0.9765568836780496</v>
      </c>
      <c r="T181" s="117">
        <f>IF(T176="-","-",SUM(T171:T174,T176:T180)*'3l HAP'!$E$8)</f>
        <v>0.97652778109297433</v>
      </c>
      <c r="U181" s="117">
        <f>IF(U176="-","-",SUM(U171:U174,U176:U180)*'3l HAP'!$E$8)</f>
        <v>1.0001994988167231</v>
      </c>
      <c r="V181" s="117">
        <f>IF(V176="-","-",SUM(V171:V174,V176:V180)*'3l HAP'!$E$8)</f>
        <v>0.99966620462471689</v>
      </c>
      <c r="W181" s="117">
        <f>IF(W176="-","-",SUM(W171:W174,W176:W180)*'3l HAP'!$E$8)</f>
        <v>1.0618220538456791</v>
      </c>
      <c r="X181" s="27"/>
      <c r="Y181" s="117">
        <f>IF(Y176="-","-",SUM(Y171:Y174,Y176:Y180)*'3l HAP'!$E$8)</f>
        <v>1.1128980391847623</v>
      </c>
      <c r="Z181" s="117">
        <f>IF(Z176="-","-",SUM(Z171:Z174,Z176:Z180)*'3l HAP'!$E$8)</f>
        <v>1.1128980391847623</v>
      </c>
      <c r="AA181" s="117">
        <f>IF(AA176="-","-",SUM(AA171:AA174,AA176:AA180)*'3l HAP'!$E$8)</f>
        <v>1.1757723804219793</v>
      </c>
      <c r="AB181" s="117" t="str">
        <f>IF(AB176="-","-",SUM(AB171:AB174,AB176:AB180)*'3l HAP'!$E$8)</f>
        <v>-</v>
      </c>
      <c r="AC181" s="117" t="str">
        <f>IF(AC176="-","-",SUM(AC171:AC174,AC176:AC180)*'3l HAP'!$E$8)</f>
        <v>-</v>
      </c>
    </row>
    <row r="182" spans="1:30">
      <c r="A182" s="207">
        <v>11</v>
      </c>
      <c r="B182" s="120" t="s">
        <v>249</v>
      </c>
      <c r="C182" s="157" t="str">
        <f>B182&amp;"_"&amp;D182</f>
        <v>Total_Northern Scotland</v>
      </c>
      <c r="D182" s="122" t="s">
        <v>121</v>
      </c>
      <c r="E182" s="119"/>
      <c r="F182" s="27"/>
      <c r="G182" s="117">
        <f t="shared" ref="G182:N182" si="39">IF(G176="-","-",SUM(G171:G181))</f>
        <v>79.033534217514841</v>
      </c>
      <c r="H182" s="117">
        <f t="shared" si="39"/>
        <v>79.121136233328386</v>
      </c>
      <c r="I182" s="117">
        <f t="shared" si="39"/>
        <v>77.223562551718629</v>
      </c>
      <c r="J182" s="117">
        <f t="shared" si="39"/>
        <v>77.486368599159206</v>
      </c>
      <c r="K182" s="117">
        <f t="shared" si="39"/>
        <v>82.24634221183284</v>
      </c>
      <c r="L182" s="117">
        <f t="shared" si="39"/>
        <v>82.679536435807236</v>
      </c>
      <c r="M182" s="117">
        <f t="shared" si="39"/>
        <v>85.092892681486774</v>
      </c>
      <c r="N182" s="117">
        <f t="shared" si="39"/>
        <v>92.009788870742639</v>
      </c>
      <c r="O182" s="27"/>
      <c r="P182" s="117">
        <f t="shared" ref="P182:W182" si="40">IF(P176="-","-",SUM(P171:P181))</f>
        <v>92.009788870742639</v>
      </c>
      <c r="Q182" s="117">
        <f t="shared" si="40"/>
        <v>89.432812883899729</v>
      </c>
      <c r="R182" s="117">
        <f t="shared" si="40"/>
        <v>89.766738952668902</v>
      </c>
      <c r="S182" s="117">
        <f t="shared" si="40"/>
        <v>92.204706031827058</v>
      </c>
      <c r="T182" s="117">
        <f t="shared" si="40"/>
        <v>92.20268918352275</v>
      </c>
      <c r="U182" s="117">
        <f t="shared" si="40"/>
        <v>95.266671072938919</v>
      </c>
      <c r="V182" s="117">
        <f t="shared" si="40"/>
        <v>95.229713067866101</v>
      </c>
      <c r="W182" s="117">
        <f t="shared" si="40"/>
        <v>173.99719705184305</v>
      </c>
      <c r="X182" s="27"/>
      <c r="Y182" s="117">
        <f t="shared" ref="Y182:AC182" si="41">IF(Y176="-","-",SUM(Y171:Y181))</f>
        <v>177.53683156044443</v>
      </c>
      <c r="Z182" s="117">
        <f t="shared" si="41"/>
        <v>177.53683156044443</v>
      </c>
      <c r="AA182" s="117">
        <f t="shared" si="41"/>
        <v>205.02196800790503</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f t="shared" si="47"/>
        <v>0.41079125157488544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f t="shared" si="50"/>
        <v>10.298637820906496</v>
      </c>
      <c r="AB186" s="35" t="str">
        <f t="shared" si="50"/>
        <v>-</v>
      </c>
      <c r="AC186" s="35" t="str">
        <f t="shared" si="50"/>
        <v>-</v>
      </c>
      <c r="AD186" s="25"/>
    </row>
    <row r="187" spans="1:30" s="26" customFormat="1" ht="11.4">
      <c r="A187" s="207"/>
      <c r="B187" s="123" t="s">
        <v>243</v>
      </c>
      <c r="C187" s="123" t="s">
        <v>180</v>
      </c>
      <c r="D187" s="121" t="s">
        <v>132</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f t="shared" si="52"/>
        <v>103.14368142857143</v>
      </c>
      <c r="AB187" s="35" t="str">
        <f t="shared" si="52"/>
        <v>-</v>
      </c>
      <c r="AC187" s="35" t="str">
        <f t="shared" si="52"/>
        <v>-</v>
      </c>
      <c r="AD187" s="25"/>
    </row>
    <row r="188" spans="1:30" s="26" customFormat="1" ht="11.4">
      <c r="A188" s="207"/>
      <c r="B188" s="123" t="s">
        <v>244</v>
      </c>
      <c r="C188" s="123" t="s">
        <v>181</v>
      </c>
      <c r="D188" s="121" t="s">
        <v>132</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f t="shared" si="54"/>
        <v>46.767205479452052</v>
      </c>
      <c r="AA188" s="35">
        <f t="shared" si="54"/>
        <v>48.630131506849317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f t="shared" si="56"/>
        <v>11.951673643525851</v>
      </c>
      <c r="AB189" s="35" t="str">
        <f t="shared" si="56"/>
        <v>-</v>
      </c>
      <c r="AC189" s="35" t="str">
        <f t="shared" si="56"/>
        <v>-</v>
      </c>
      <c r="AD189" s="25"/>
    </row>
    <row r="190" spans="1:30" s="26" customFormat="1" ht="11.4">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f t="shared" si="58"/>
        <v>4.1968143835616436</v>
      </c>
      <c r="AB190" s="35" t="str">
        <f t="shared" si="58"/>
        <v>-</v>
      </c>
      <c r="AC190" s="35" t="str">
        <f t="shared" si="58"/>
        <v>-</v>
      </c>
      <c r="AD190" s="25"/>
    </row>
    <row r="191" spans="1:30" s="26" customFormat="1" ht="11.4">
      <c r="A191" s="207"/>
      <c r="B191" s="123" t="s">
        <v>244</v>
      </c>
      <c r="C191" s="123" t="s">
        <v>184</v>
      </c>
      <c r="D191" s="121" t="s">
        <v>132</v>
      </c>
      <c r="E191" s="75"/>
      <c r="F191" s="27"/>
      <c r="G191" s="35">
        <f t="shared" si="48"/>
        <v>0.30779702703092432</v>
      </c>
      <c r="H191" s="35">
        <f t="shared" si="48"/>
        <v>0.3081738038199654</v>
      </c>
      <c r="I191" s="35">
        <f t="shared" si="48"/>
        <v>0.31274753369796471</v>
      </c>
      <c r="J191" s="35">
        <f t="shared" si="48"/>
        <v>0.31387786406508794</v>
      </c>
      <c r="K191" s="35">
        <f t="shared" si="48"/>
        <v>0.3048172414265064</v>
      </c>
      <c r="L191" s="35">
        <f t="shared" si="48"/>
        <v>0.30663009489225096</v>
      </c>
      <c r="M191" s="35">
        <f t="shared" si="48"/>
        <v>0.32153419895352242</v>
      </c>
      <c r="N191" s="35">
        <f t="shared" si="48"/>
        <v>0.35369320508315588</v>
      </c>
      <c r="O191" s="27"/>
      <c r="P191" s="35">
        <f t="shared" ref="P191:W191" si="59">IF(P23="-","-",AVERAGE(P23,P35,P47,P59,P71,P83,P95,P107,P119,P131,P143,P155,P167,P179))</f>
        <v>0.35369320508315588</v>
      </c>
      <c r="Q191" s="35">
        <f t="shared" si="59"/>
        <v>0.36397152211991751</v>
      </c>
      <c r="R191" s="35">
        <f t="shared" si="59"/>
        <v>0.3654016518886552</v>
      </c>
      <c r="S191" s="35">
        <f t="shared" si="59"/>
        <v>0.37951024777569842</v>
      </c>
      <c r="T191" s="35">
        <f t="shared" si="59"/>
        <v>0.37945228975723061</v>
      </c>
      <c r="U191" s="35">
        <f t="shared" si="59"/>
        <v>0.38756156426748894</v>
      </c>
      <c r="V191" s="35">
        <f t="shared" si="59"/>
        <v>0.38706536557025223</v>
      </c>
      <c r="W191" s="35">
        <f t="shared" si="59"/>
        <v>0.72327922943688272</v>
      </c>
      <c r="X191" s="27"/>
      <c r="Y191" s="35">
        <f t="shared" ref="Y191:AC191" si="60">IF(Y23="-","-",AVERAGE(Y23,Y35,Y47,Y59,Y71,Y83,Y95,Y107,Y119,Y131,Y143,Y155,Y167,Y179))</f>
        <v>0.73887230089167066</v>
      </c>
      <c r="Z191" s="35">
        <f t="shared" si="60"/>
        <v>0.73887230089167066</v>
      </c>
      <c r="AA191" s="35">
        <f t="shared" si="60"/>
        <v>0.84670708057203137</v>
      </c>
      <c r="AB191" s="35" t="str">
        <f t="shared" si="60"/>
        <v>-</v>
      </c>
      <c r="AC191" s="35" t="str">
        <f t="shared" si="60"/>
        <v>-</v>
      </c>
      <c r="AD191" s="25"/>
    </row>
    <row r="192" spans="1:30" s="26" customFormat="1" ht="11.4">
      <c r="A192" s="207"/>
      <c r="B192" s="123" t="s">
        <v>185</v>
      </c>
      <c r="C192" s="123" t="s">
        <v>246</v>
      </c>
      <c r="D192" s="121" t="s">
        <v>132</v>
      </c>
      <c r="E192" s="75"/>
      <c r="F192" s="27"/>
      <c r="G192" s="35">
        <f t="shared" si="48"/>
        <v>1.298912350541451</v>
      </c>
      <c r="H192" s="35">
        <f t="shared" si="48"/>
        <v>1.3005527721171188</v>
      </c>
      <c r="I192" s="35">
        <f t="shared" si="48"/>
        <v>1.3190856614390574</v>
      </c>
      <c r="J192" s="35">
        <f t="shared" si="48"/>
        <v>1.3240069261660619</v>
      </c>
      <c r="K192" s="35">
        <f t="shared" si="48"/>
        <v>1.2884570048708395</v>
      </c>
      <c r="L192" s="35">
        <f t="shared" si="48"/>
        <v>1.2965689318038363</v>
      </c>
      <c r="M192" s="35">
        <f t="shared" si="48"/>
        <v>1.3572996991946298</v>
      </c>
      <c r="N192" s="35">
        <f t="shared" si="48"/>
        <v>1.486824409786516</v>
      </c>
      <c r="O192" s="27"/>
      <c r="P192" s="35">
        <f t="shared" ref="P192:W192" si="61">IF(P24="-","-",AVERAGE(P24,P36,P48,P60,P72,P84,P96,P108,P120,P132,P144,P156,P168,P180))</f>
        <v>1.486824409786516</v>
      </c>
      <c r="Q192" s="35">
        <f t="shared" si="61"/>
        <v>1.528813565806703</v>
      </c>
      <c r="R192" s="35">
        <f t="shared" si="61"/>
        <v>1.5350666128718873</v>
      </c>
      <c r="S192" s="35">
        <f t="shared" si="61"/>
        <v>1.5920239638819484</v>
      </c>
      <c r="T192" s="35">
        <f t="shared" si="61"/>
        <v>1.5919861966976829</v>
      </c>
      <c r="U192" s="35">
        <f t="shared" si="61"/>
        <v>1.6248893931427131</v>
      </c>
      <c r="V192" s="35">
        <f t="shared" si="61"/>
        <v>1.6241973233501166</v>
      </c>
      <c r="W192" s="35">
        <f t="shared" si="61"/>
        <v>2.9743805907348948</v>
      </c>
      <c r="X192" s="27"/>
      <c r="Y192" s="35">
        <f t="shared" ref="Y192:AC192" si="62">IF(Y24="-","-",AVERAGE(Y24,Y36,Y48,Y60,Y72,Y84,Y96,Y108,Y120,Y132,Y144,Y156,Y168,Y180))</f>
        <v>3.0406632300550855</v>
      </c>
      <c r="Z192" s="35">
        <f t="shared" si="62"/>
        <v>3.0406632300550855</v>
      </c>
      <c r="AA192" s="35">
        <f t="shared" si="62"/>
        <v>3.4761383700541981</v>
      </c>
      <c r="AB192" s="35" t="str">
        <f t="shared" si="62"/>
        <v>-</v>
      </c>
      <c r="AC192" s="35" t="str">
        <f t="shared" si="62"/>
        <v>-</v>
      </c>
      <c r="AD192" s="25"/>
    </row>
    <row r="193" spans="1:30" s="26" customFormat="1" ht="11.4">
      <c r="A193" s="207"/>
      <c r="B193" s="123" t="s">
        <v>247</v>
      </c>
      <c r="C193" s="123" t="s">
        <v>248</v>
      </c>
      <c r="D193" s="121" t="s">
        <v>132</v>
      </c>
      <c r="E193" s="75"/>
      <c r="F193" s="27"/>
      <c r="G193" s="35">
        <f t="shared" si="48"/>
        <v>0.73617407227387377</v>
      </c>
      <c r="H193" s="35">
        <f t="shared" si="48"/>
        <v>0.73743814608276348</v>
      </c>
      <c r="I193" s="35">
        <f t="shared" si="48"/>
        <v>0.74055030767933372</v>
      </c>
      <c r="J193" s="35">
        <f t="shared" si="48"/>
        <v>0.74434252910600318</v>
      </c>
      <c r="K193" s="35">
        <f t="shared" si="48"/>
        <v>0.75226449390475369</v>
      </c>
      <c r="L193" s="35">
        <f t="shared" si="48"/>
        <v>0.7585153714399705</v>
      </c>
      <c r="M193" s="35">
        <f t="shared" si="48"/>
        <v>0.80099985974030585</v>
      </c>
      <c r="N193" s="35">
        <f t="shared" si="48"/>
        <v>0.90080883366004194</v>
      </c>
      <c r="O193" s="27"/>
      <c r="P193" s="35">
        <f t="shared" ref="P193:W193" si="63">IF(P25="-","-",AVERAGE(P25,P37,P49,P61,P73,P85,P97,P109,P121,P133,P145,P157,P169,P181))</f>
        <v>0.90080883366004194</v>
      </c>
      <c r="Q193" s="35">
        <f t="shared" si="63"/>
        <v>0.93587493362082863</v>
      </c>
      <c r="R193" s="35">
        <f t="shared" si="63"/>
        <v>0.94069339805588448</v>
      </c>
      <c r="S193" s="35">
        <f t="shared" si="63"/>
        <v>0.97397192787032549</v>
      </c>
      <c r="T193" s="35">
        <f t="shared" si="63"/>
        <v>0.97394282528525022</v>
      </c>
      <c r="U193" s="35">
        <f t="shared" si="63"/>
        <v>0.99715973929417523</v>
      </c>
      <c r="V193" s="35">
        <f t="shared" si="63"/>
        <v>0.99662644510216869</v>
      </c>
      <c r="W193" s="35">
        <f t="shared" si="63"/>
        <v>1.0561258693602202</v>
      </c>
      <c r="X193" s="27"/>
      <c r="Y193" s="35">
        <f t="shared" ref="Y193:AC193" si="64">IF(Y25="-","-",AVERAGE(Y25,Y37,Y49,Y61,Y73,Y85,Y97,Y109,Y121,Y133,Y145,Y157,Y169,Y181))</f>
        <v>1.1072018546993037</v>
      </c>
      <c r="Z193" s="35">
        <f t="shared" si="64"/>
        <v>1.1072018546993037</v>
      </c>
      <c r="AA193" s="35">
        <f t="shared" si="64"/>
        <v>1.1685112998891873</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69.09995375766924</v>
      </c>
      <c r="H194" s="35">
        <f t="shared" si="48"/>
        <v>69.187555773482771</v>
      </c>
      <c r="I194" s="35">
        <f t="shared" si="48"/>
        <v>70.166082759652141</v>
      </c>
      <c r="J194" s="35">
        <f t="shared" si="48"/>
        <v>70.428888807092704</v>
      </c>
      <c r="K194" s="35">
        <f t="shared" si="48"/>
        <v>68.565763055510402</v>
      </c>
      <c r="L194" s="35">
        <f t="shared" si="48"/>
        <v>68.998957279484827</v>
      </c>
      <c r="M194" s="35">
        <f t="shared" si="48"/>
        <v>72.237796625985212</v>
      </c>
      <c r="N194" s="35">
        <f t="shared" si="48"/>
        <v>79.154692815241077</v>
      </c>
      <c r="O194" s="27"/>
      <c r="P194" s="35">
        <f t="shared" ref="P194:W194" si="65">IF(P26="-","-",AVERAGE(P26,P38,P50,P62,P74,P86,P98,P110,P122,P134,P146,P158,P170,P182))</f>
        <v>79.154692815241077</v>
      </c>
      <c r="Q194" s="35">
        <f t="shared" si="65"/>
        <v>81.399713582384081</v>
      </c>
      <c r="R194" s="35">
        <f t="shared" si="65"/>
        <v>81.733639651153254</v>
      </c>
      <c r="S194" s="35">
        <f t="shared" si="65"/>
        <v>84.76467225905651</v>
      </c>
      <c r="T194" s="35">
        <f t="shared" si="65"/>
        <v>84.762655410752217</v>
      </c>
      <c r="U194" s="35">
        <f t="shared" si="65"/>
        <v>86.517618790776069</v>
      </c>
      <c r="V194" s="35">
        <f t="shared" si="65"/>
        <v>86.480660785703222</v>
      </c>
      <c r="W194" s="35">
        <f t="shared" si="65"/>
        <v>157.60240808829082</v>
      </c>
      <c r="X194" s="27"/>
      <c r="Y194" s="35">
        <f t="shared" ref="Y194:AC194" si="66">IF(Y26="-","-",AVERAGE(Y26,Y38,Y50,Y62,Y74,Y86,Y98,Y110,Y122,Y134,Y146,Y158,Y170,Y182))</f>
        <v>161.14204259689222</v>
      </c>
      <c r="Z194" s="35">
        <f t="shared" si="66"/>
        <v>161.14204259689222</v>
      </c>
      <c r="AA194" s="35">
        <f t="shared" si="66"/>
        <v>184.12308678550502</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AA'!J13="-","-",'3c AA'!J13)</f>
        <v>-</v>
      </c>
      <c r="H17" s="35" t="str">
        <f>IF('3c AA'!K13="-","-",'3c AA'!K13)</f>
        <v>-</v>
      </c>
      <c r="I17" s="35" t="str">
        <f>IF('3c AA'!L13="-","-",'3c AA'!L13)</f>
        <v>-</v>
      </c>
      <c r="J17" s="35" t="str">
        <f>IF('3c AA'!M13="-","-",'3c AA'!M13)</f>
        <v>-</v>
      </c>
      <c r="K17" s="35" t="str">
        <f>IF('3c AA'!N13="-","-",'3c AA'!N13)</f>
        <v>-</v>
      </c>
      <c r="L17" s="35" t="str">
        <f>IF('3c AA'!O13="-","-",'3c AA'!O13)</f>
        <v>-</v>
      </c>
      <c r="M17" s="35" t="str">
        <f>IF('3c AA'!P13="-","-",'3c AA'!P13)</f>
        <v>-</v>
      </c>
      <c r="N17" s="35" t="str">
        <f>IF('3c AA'!Q13="-","-",'3c AA'!Q13)</f>
        <v>-</v>
      </c>
      <c r="O17" s="27"/>
      <c r="P17" s="35" t="str">
        <f>IF('3c AA'!S13="-","-",'3c AA'!S13)</f>
        <v>-</v>
      </c>
      <c r="Q17" s="35" t="str">
        <f>IF('3c AA'!T13="-","-",'3c AA'!T13)</f>
        <v>-</v>
      </c>
      <c r="R17" s="35" t="str">
        <f>IF('3c AA'!U13="-","-",'3c AA'!U13)</f>
        <v>-</v>
      </c>
      <c r="S17" s="35" t="str">
        <f>IF('3c AA'!V13="-","-",'3c AA'!V13)</f>
        <v>-</v>
      </c>
      <c r="T17" s="35">
        <f>IF('3c AA'!W13="-","-",'3c AA'!W13)</f>
        <v>0</v>
      </c>
      <c r="U17" s="35">
        <f>IF('3c AA'!X13="-","-",'3c AA'!X13)</f>
        <v>1.4870742269298105</v>
      </c>
      <c r="V17" s="35">
        <f>IF('3c AA'!Y13="-","-",'3c AA'!Y13)</f>
        <v>0.70457099735818829</v>
      </c>
      <c r="W17" s="35" t="str">
        <f>IF('3c AA'!Z13="-","-",'3c AA'!Z13)</f>
        <v>-</v>
      </c>
      <c r="X17" s="27"/>
      <c r="Y17" s="35">
        <f>IF('3c AA'!AB13="-","-",'3c AA'!AB13)</f>
        <v>0</v>
      </c>
      <c r="Z17" s="35">
        <f>IF('3c AA'!AC13="-","-",'3c AA'!AC13)</f>
        <v>0</v>
      </c>
      <c r="AA17" s="35">
        <f>IF('3c AA'!AD13="-","-",'3c AA'!AD13)</f>
        <v>0.4107912515748855</v>
      </c>
      <c r="AB17" s="35" t="str">
        <f>IF('3c AA'!AE13="-","-",'3c AA'!AE13)</f>
        <v>-</v>
      </c>
      <c r="AC17" s="35" t="str">
        <f>IF('3c AA'!AF13="-","-",'3c AA'!AF13)</f>
        <v>-</v>
      </c>
      <c r="AD17" s="25"/>
    </row>
    <row r="18" spans="1:30" s="26" customFormat="1" ht="11.25" customHeight="1">
      <c r="A18" s="207"/>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f>'3d PC'!AA56</f>
        <v>10.298637820906499</v>
      </c>
      <c r="AB18" s="35" t="str">
        <f>'3d PC'!AB56</f>
        <v>-</v>
      </c>
      <c r="AC18" s="35" t="str">
        <f>'3d PC'!AC56</f>
        <v>-</v>
      </c>
      <c r="AD18" s="25"/>
    </row>
    <row r="19" spans="1:30" s="26" customFormat="1" ht="11.25" customHeight="1">
      <c r="A19" s="207"/>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f>'3e NC-Elec'!AB15</f>
        <v>71.563359999999989</v>
      </c>
      <c r="AB19" s="35" t="str">
        <f>'3e NC-Elec'!AC15</f>
        <v>-</v>
      </c>
      <c r="AC19" s="35" t="str">
        <f>'3e NC-Elec'!AD15</f>
        <v>-</v>
      </c>
      <c r="AD19" s="25"/>
    </row>
    <row r="20" spans="1:30" s="26" customFormat="1" ht="11.25" customHeight="1">
      <c r="A20" s="207"/>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f>IF('3g CPIH'!W$17="-","-",'3h OC '!$E$7*('3g CPIH'!W$17/'3g CPIH'!$G$17))</f>
        <v>48.630131506849317</v>
      </c>
      <c r="AB20" s="35" t="str">
        <f>IF('3g CPIH'!X$17="-","-",'3h OC '!$E$7*('3g CPIH'!X$17/'3g CPIH'!$G$17))</f>
        <v>-</v>
      </c>
      <c r="AC20" s="35" t="str">
        <f>IF('3g CPIH'!Y$17="-","-",'3h OC '!$E$7*('3g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f>IF('3i SMNCC'!W$50="-","-",'3i SMNCC'!W$62)</f>
        <v>11.951673643525851</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PAP'!$G$7*('3g CPIH'!C$17/'3g CPIH'!$G$17))</f>
        <v>13.436452250489236</v>
      </c>
      <c r="H22" s="35">
        <f>IF('3g CPIH'!D$17="-","-",'3j PAAC PAP'!$G$7*('3g CPIH'!D$17/'3g CPIH'!$G$17))</f>
        <v>13.463352054794518</v>
      </c>
      <c r="I22" s="35">
        <f>IF('3g CPIH'!E$17="-","-",'3j PAAC PAP'!$G$7*('3g CPIH'!E$17/'3g CPIH'!$G$17))</f>
        <v>13.503701761252445</v>
      </c>
      <c r="J22" s="35">
        <f>IF('3g CPIH'!F$17="-","-",'3j PAAC PAP'!$G$7*('3g CPIH'!F$17/'3g CPIH'!$G$17))</f>
        <v>13.584401174168297</v>
      </c>
      <c r="K22" s="35">
        <f>IF('3g CPIH'!G$17="-","-",'3j PAAC PAP'!$G$7*('3g CPIH'!G$17/'3g CPIH'!$G$17))</f>
        <v>13.745799999999999</v>
      </c>
      <c r="L22" s="35">
        <f>IF('3g CPIH'!H$17="-","-",'3j PAAC PAP'!$G$7*('3g CPIH'!H$17/'3g CPIH'!$G$17))</f>
        <v>13.920648727984345</v>
      </c>
      <c r="M22" s="35">
        <f>IF('3g CPIH'!I$17="-","-",'3j PAAC PAP'!$G$7*('3g CPIH'!I$17/'3g CPIH'!$G$17))</f>
        <v>14.122397260273971</v>
      </c>
      <c r="N22" s="35">
        <f>IF('3g CPIH'!J$17="-","-",'3j PAAC PAP'!$G$7*('3g CPIH'!J$17/'3g CPIH'!$G$17))</f>
        <v>14.24344637964775</v>
      </c>
      <c r="O22" s="27"/>
      <c r="P22" s="35">
        <f>IF('3g CPIH'!L$17="-","-",'3j PAAC PAP'!$G$7*('3g CPIH'!L$17/'3g CPIH'!$G$17))</f>
        <v>14.24344637964775</v>
      </c>
      <c r="Q22" s="35">
        <f>IF('3g CPIH'!M$17="-","-",'3j PAAC PAP'!$G$7*('3g CPIH'!M$17/'3g CPIH'!$G$17))</f>
        <v>14.40484520547945</v>
      </c>
      <c r="R22" s="35">
        <f>IF('3g CPIH'!N$17="-","-",'3j PAAC PAP'!$G$7*('3g CPIH'!N$17/'3g CPIH'!$G$17))</f>
        <v>14.512444422700586</v>
      </c>
      <c r="S22" s="35">
        <f>IF('3g CPIH'!O$17="-","-",'3j PAAC PAP'!$G$7*('3g CPIH'!O$17/'3g CPIH'!$G$17))</f>
        <v>14.593143835616438</v>
      </c>
      <c r="T22" s="35">
        <f>IF('3g CPIH'!P$17="-","-",'3j PAAC PAP'!$G$7*('3g CPIH'!P$17/'3g CPIH'!$G$17))</f>
        <v>14.633493542074362</v>
      </c>
      <c r="U22" s="35">
        <f>IF('3g CPIH'!Q$17="-","-",'3j PAAC PAP'!$G$7*('3g CPIH'!Q$17/'3g CPIH'!$G$17))</f>
        <v>14.714192954990214</v>
      </c>
      <c r="V22" s="35">
        <f>IF('3g CPIH'!R$17="-","-",'3j PAAC PAP'!$G$7*('3g CPIH'!R$17/'3g CPIH'!$G$17))</f>
        <v>14.983190998043053</v>
      </c>
      <c r="W22" s="35">
        <f>IF('3g CPIH'!S$17="-","-",'3j PAAC PAP'!$G$7*('3g CPIH'!S$17/'3g CPIH'!$G$17))</f>
        <v>15.427037769080234</v>
      </c>
      <c r="X22" s="27"/>
      <c r="Y22" s="35">
        <f>IF('3g CPIH'!U$17="-","-",'3j PAAC PAP'!$G$7*('3g CPIH'!U$17/'3g CPIH'!$G$17))</f>
        <v>16.207132093933463</v>
      </c>
      <c r="Z22" s="35">
        <f>IF('3g CPIH'!V$17="-","-",'3j PAAC PAP'!$G$7*('3g CPIH'!V$17/'3g CPIH'!$G$17))</f>
        <v>16.207132093933463</v>
      </c>
      <c r="AA22" s="35">
        <f>IF('3g CPIH'!W$17="-","-",'3j PAAC PAP'!$G$7*('3g CPIH'!W$17/'3g CPIH'!$G$17))</f>
        <v>16.852727397260274</v>
      </c>
      <c r="AB22" s="35" t="str">
        <f>IF('3g CPIH'!X$17="-","-",'3j PAAC PAP'!$G$7*('3g CPIH'!X$17/'3g CPIH'!$G$17))</f>
        <v>-</v>
      </c>
      <c r="AC22" s="35" t="str">
        <f>IF('3g CPIH'!Y$17="-","-",'3j PAAC PAP'!$G$7*('3g CPIH'!Y$17/'3g CPIH'!$G$17))</f>
        <v>-</v>
      </c>
      <c r="AD22" s="25"/>
    </row>
    <row r="23" spans="1:30" s="26" customFormat="1" ht="11.4">
      <c r="A23" s="207"/>
      <c r="B23" s="123" t="s">
        <v>244</v>
      </c>
      <c r="C23" s="123" t="s">
        <v>184</v>
      </c>
      <c r="D23" s="116" t="s">
        <v>127</v>
      </c>
      <c r="E23" s="75"/>
      <c r="F23" s="27"/>
      <c r="G23" s="35">
        <f>IF(G18="-","-",SUM(G15:G21)*'3j PAAC PAP'!$G$25)</f>
        <v>3.6418078700474337</v>
      </c>
      <c r="H23" s="35">
        <f>IF(H18="-","-",SUM(H15:H21)*'3j PAAC PAP'!$G$25)</f>
        <v>3.6463346250501738</v>
      </c>
      <c r="I23" s="35">
        <f>IF(I18="-","-",SUM(I15:I21)*'3j PAAC PAP'!$G$25)</f>
        <v>3.6355113854838286</v>
      </c>
      <c r="J23" s="35">
        <f>IF(J18="-","-",SUM(J15:J21)*'3j PAAC PAP'!$G$25)</f>
        <v>3.6490916504920472</v>
      </c>
      <c r="K23" s="35">
        <f>IF(K18="-","-",SUM(K15:K21)*'3j PAAC PAP'!$G$25)</f>
        <v>3.7021900987487206</v>
      </c>
      <c r="L23" s="35">
        <f>IF(L18="-","-",SUM(L15:L21)*'3j PAAC PAP'!$G$25)</f>
        <v>3.7239704836715237</v>
      </c>
      <c r="M23" s="35">
        <f>IF(M18="-","-",SUM(M15:M21)*'3j PAAC PAP'!$G$25)</f>
        <v>3.8305099845651496</v>
      </c>
      <c r="N23" s="35">
        <f>IF(N18="-","-",SUM(N15:N21)*'3j PAAC PAP'!$G$25)</f>
        <v>4.2168818262355163</v>
      </c>
      <c r="O23" s="27"/>
      <c r="P23" s="35">
        <f>IF(P18="-","-",SUM(P15:P21)*'3j PAAC PAP'!$G$25)</f>
        <v>4.2168818262355163</v>
      </c>
      <c r="Q23" s="35">
        <f>IF(Q18="-","-",SUM(Q15:Q21)*'3j PAAC PAP'!$G$25)</f>
        <v>4.4448236416305384</v>
      </c>
      <c r="R23" s="35">
        <f>IF(R18="-","-",SUM(R15:R21)*'3j PAAC PAP'!$G$25)</f>
        <v>4.4620058228940831</v>
      </c>
      <c r="S23" s="35">
        <f>IF(S18="-","-",SUM(S15:S21)*'3j PAAC PAP'!$G$25)</f>
        <v>4.5828585606686465</v>
      </c>
      <c r="T23" s="35">
        <f>IF(T18="-","-",SUM(T15:T21)*'3j PAAC PAP'!$G$25)</f>
        <v>4.5821622286288859</v>
      </c>
      <c r="U23" s="35">
        <f>IF(U18="-","-",SUM(U15:U21)*'3j PAAC PAP'!$G$25)</f>
        <v>4.4858872303782142</v>
      </c>
      <c r="V23" s="35">
        <f>IF(V18="-","-",SUM(V15:V21)*'3j PAAC PAP'!$G$25)</f>
        <v>4.4799256902823243</v>
      </c>
      <c r="W23" s="35">
        <f>IF(W18="-","-",SUM(W15:W21)*'3j PAAC PAP'!$G$25)</f>
        <v>7.2218026192332072</v>
      </c>
      <c r="X23" s="27"/>
      <c r="Y23" s="35">
        <f>IF(Y18="-","-",SUM(Y15:Y21)*'3j PAAC PAP'!$G$25)</f>
        <v>7.4091443458710984</v>
      </c>
      <c r="Z23" s="35">
        <f>IF(Z18="-","-",SUM(Z15:Z21)*'3j PAAC PAP'!$G$25)</f>
        <v>7.4091443458710984</v>
      </c>
      <c r="AA23" s="35">
        <f>IF(AA18="-","-",SUM(AA15:AA21)*'3j PAAC PAP'!$G$25)</f>
        <v>8.3309942258885492</v>
      </c>
      <c r="AB23" s="35" t="str">
        <f>IF(AB18="-","-",SUM(AB15:AB21)*'3j PAAC PAP'!$G$25)</f>
        <v>-</v>
      </c>
      <c r="AC23" s="35" t="str">
        <f>IF(AC18="-","-",SUM(AC15:AC21)*'3j PAAC PAP'!$G$25)</f>
        <v>-</v>
      </c>
      <c r="AD23" s="25"/>
    </row>
    <row r="24" spans="1:30" s="26" customFormat="1" ht="11.4">
      <c r="A24" s="207"/>
      <c r="B24" s="123" t="s">
        <v>185</v>
      </c>
      <c r="C24" s="123" t="s">
        <v>246</v>
      </c>
      <c r="D24" s="116" t="s">
        <v>127</v>
      </c>
      <c r="E24" s="75"/>
      <c r="F24" s="27"/>
      <c r="G24" s="35">
        <f>IF(G18="-","-",SUM(G15:G23)*'3k EBIT'!$E$7)</f>
        <v>1.5402531170116167</v>
      </c>
      <c r="H24" s="35">
        <f>IF(H18="-","-",SUM(H15:H23)*'3k EBIT'!$E$7)</f>
        <v>1.5423651679164043</v>
      </c>
      <c r="I24" s="35">
        <f>IF(I18="-","-",SUM(I15:I23)*'3k EBIT'!$E$7)</f>
        <v>1.5393425287607594</v>
      </c>
      <c r="J24" s="35">
        <f>IF(J18="-","-",SUM(J15:J23)*'3k EBIT'!$E$7)</f>
        <v>1.5456786814751216</v>
      </c>
      <c r="K24" s="35">
        <f>IF(K18="-","-",SUM(K15:K23)*'3k EBIT'!$E$7)</f>
        <v>1.5674675985428848</v>
      </c>
      <c r="L24" s="35">
        <f>IF(L18="-","-",SUM(L15:L23)*'3k EBIT'!$E$7)</f>
        <v>1.5785093982071379</v>
      </c>
      <c r="M24" s="35">
        <f>IF(M18="-","-",SUM(M15:M23)*'3k EBIT'!$E$7)</f>
        <v>1.6198631709539957</v>
      </c>
      <c r="N24" s="35">
        <f>IF(N18="-","-",SUM(N15:N23)*'3k EBIT'!$E$7)</f>
        <v>1.7580089122244784</v>
      </c>
      <c r="O24" s="27"/>
      <c r="P24" s="35">
        <f>IF(P18="-","-",SUM(P15:P23)*'3k EBIT'!$E$7)</f>
        <v>1.7580089122244784</v>
      </c>
      <c r="Q24" s="35">
        <f>IF(Q18="-","-",SUM(Q15:Q23)*'3k EBIT'!$E$7)</f>
        <v>1.8412514533301825</v>
      </c>
      <c r="R24" s="35">
        <f>IF(R18="-","-",SUM(R15:R23)*'3k EBIT'!$E$7)</f>
        <v>1.8493745963330244</v>
      </c>
      <c r="S24" s="35">
        <f>IF(S18="-","-",SUM(S15:S23)*'3k EBIT'!$E$7)</f>
        <v>1.8934146798221059</v>
      </c>
      <c r="T24" s="35">
        <f>IF(T18="-","-",SUM(T15:T23)*'3k EBIT'!$E$7)</f>
        <v>1.8939514274364111</v>
      </c>
      <c r="U24" s="35">
        <f>IF(U18="-","-",SUM(U15:U23)*'3k EBIT'!$E$7)</f>
        <v>1.861675854939836</v>
      </c>
      <c r="V24" s="35">
        <f>IF(V18="-","-",SUM(V15:V23)*'3k EBIT'!$E$7)</f>
        <v>1.8647904579257937</v>
      </c>
      <c r="W24" s="35">
        <f>IF(W18="-","-",SUM(W15:W23)*'3k EBIT'!$E$7)</f>
        <v>2.8370967255050266</v>
      </c>
      <c r="X24" s="27"/>
      <c r="Y24" s="35">
        <f>IF(Y18="-","-",SUM(Y15:Y23)*'3k EBIT'!$E$7)</f>
        <v>2.9180521167600162</v>
      </c>
      <c r="Z24" s="35">
        <f>IF(Z18="-","-",SUM(Z15:Z23)*'3k EBIT'!$E$7)</f>
        <v>2.9180521167600162</v>
      </c>
      <c r="AA24" s="35">
        <f>IF(AA18="-","-",SUM(AA15:AA23)*'3k EBIT'!$E$7)</f>
        <v>3.2545661013054326</v>
      </c>
      <c r="AB24" s="35" t="str">
        <f>IF(AB18="-","-",SUM(AB15:AB23)*'3k EBIT'!$E$7)</f>
        <v>-</v>
      </c>
      <c r="AC24" s="35" t="str">
        <f>IF(AC18="-","-",SUM(AC15:AC23)*'3k EBIT'!$E$7)</f>
        <v>-</v>
      </c>
      <c r="AD24" s="25"/>
    </row>
    <row r="25" spans="1:30" s="26" customFormat="1" ht="11.4">
      <c r="A25" s="207"/>
      <c r="B25" s="123" t="s">
        <v>247</v>
      </c>
      <c r="C25" s="158" t="s">
        <v>248</v>
      </c>
      <c r="D25" s="116" t="s">
        <v>127</v>
      </c>
      <c r="E25" s="116"/>
      <c r="F25" s="27"/>
      <c r="G25" s="35">
        <f>IF(G20="-","-",SUM(G15:G18,G20:G24)*'3l HAP'!$E$8)</f>
        <v>0.93625417684130363</v>
      </c>
      <c r="H25" s="35">
        <f>IF(H20="-","-",SUM(H15:H18,H20:H24)*'3l HAP'!$E$8)</f>
        <v>0.93788167813205936</v>
      </c>
      <c r="I25" s="35">
        <f>IF(I20="-","-",SUM(I15:I18,I20:I24)*'3l HAP'!$E$8)</f>
        <v>0.9408964619953023</v>
      </c>
      <c r="J25" s="35">
        <f>IF(J20="-","-",SUM(J15:J18,J20:J24)*'3l HAP'!$E$8)</f>
        <v>0.94577896586757004</v>
      </c>
      <c r="K25" s="35">
        <f>IF(K20="-","-",SUM(K15:K18,K20:K24)*'3l HAP'!$E$8)</f>
        <v>0.95722507471076068</v>
      </c>
      <c r="L25" s="35">
        <f>IF(L20="-","-",SUM(L15:L18,L20:L24)*'3l HAP'!$E$8)</f>
        <v>0.96573364955860452</v>
      </c>
      <c r="M25" s="35">
        <f>IF(M20="-","-",SUM(M15:M18,M20:M24)*'3l HAP'!$E$8)</f>
        <v>1.0114942920691183</v>
      </c>
      <c r="N25" s="35">
        <f>IF(N20="-","-",SUM(N15:N18,N20:N24)*'3l HAP'!$E$8)</f>
        <v>1.1179464479904146</v>
      </c>
      <c r="O25" s="27"/>
      <c r="P25" s="35">
        <f>IF(P20="-","-",SUM(P15:P18,P20:P24)*'3l HAP'!$E$8)</f>
        <v>1.1179464479904146</v>
      </c>
      <c r="Q25" s="35">
        <f>IF(Q20="-","-",SUM(Q15:Q18,Q20:Q24)*'3l HAP'!$E$8)</f>
        <v>1.1585779251966917</v>
      </c>
      <c r="R25" s="35">
        <f>IF(R20="-","-",SUM(R15:R18,R20:R24)*'3l HAP'!$E$8)</f>
        <v>1.164837445595633</v>
      </c>
      <c r="S25" s="35">
        <f>IF(S20="-","-",SUM(S15:S18,S20:S24)*'3l HAP'!$E$8)</f>
        <v>1.2003769822551695</v>
      </c>
      <c r="T25" s="35">
        <f>IF(T20="-","-",SUM(T15:T18,T20:T24)*'3l HAP'!$E$8)</f>
        <v>1.200790588495962</v>
      </c>
      <c r="U25" s="35">
        <f>IF(U20="-","-",SUM(U15:U18,U20:U24)*'3l HAP'!$E$8)</f>
        <v>1.2224122175888148</v>
      </c>
      <c r="V25" s="35">
        <f>IF(V20="-","-",SUM(V15:V18,V20:V24)*'3l HAP'!$E$8)</f>
        <v>1.2248122640878591</v>
      </c>
      <c r="W25" s="35">
        <f>IF(W20="-","-",SUM(W15:W18,W20:W24)*'3l HAP'!$E$8)</f>
        <v>1.318880585803879</v>
      </c>
      <c r="X25" s="27"/>
      <c r="Y25" s="35">
        <f>IF(Y20="-","-",SUM(Y15:Y18,Y20:Y24)*'3l HAP'!$E$8)</f>
        <v>1.3812630802136949</v>
      </c>
      <c r="Z25" s="35">
        <f>IF(Z20="-","-",SUM(Z15:Z18,Z20:Z24)*'3l HAP'!$E$8)</f>
        <v>1.3812630802136949</v>
      </c>
      <c r="AA25" s="35">
        <f>IF(AA20="-","-",SUM(AA15:AA18,AA20:AA24)*'3l HAP'!$E$8)</f>
        <v>1.4601399308305776</v>
      </c>
      <c r="AB25" s="35" t="str">
        <f>IF(AB20="-","-",SUM(AB15:AB18,AB20:AB24)*'3l HAP'!$E$8)</f>
        <v>-</v>
      </c>
      <c r="AC25" s="35" t="str">
        <f>IF(AC20="-","-",SUM(AC15:AC18,AC20:AC24)*'3l HAP'!$E$8)</f>
        <v>-</v>
      </c>
      <c r="AD25" s="25"/>
    </row>
    <row r="26" spans="1:30" s="26" customFormat="1" ht="11.25" customHeight="1">
      <c r="A26" s="207"/>
      <c r="B26" s="123" t="s">
        <v>249</v>
      </c>
      <c r="C26" s="123" t="str">
        <f>B26&amp;"_"&amp;D26</f>
        <v>Total_Eastern</v>
      </c>
      <c r="D26" s="116" t="s">
        <v>127</v>
      </c>
      <c r="E26" s="75"/>
      <c r="F26" s="27"/>
      <c r="G26" s="35">
        <f t="shared" ref="G26:N26" si="0">IF(G20="-","-",SUM(G15:G25))</f>
        <v>82.002174219277165</v>
      </c>
      <c r="H26" s="35">
        <f t="shared" si="0"/>
        <v>82.114962248588952</v>
      </c>
      <c r="I26" s="35">
        <f t="shared" si="0"/>
        <v>81.958890826813445</v>
      </c>
      <c r="J26" s="35">
        <f t="shared" si="0"/>
        <v>82.297254914748805</v>
      </c>
      <c r="K26" s="35">
        <f t="shared" si="0"/>
        <v>83.455485658739235</v>
      </c>
      <c r="L26" s="35">
        <f t="shared" si="0"/>
        <v>84.045141344292887</v>
      </c>
      <c r="M26" s="35">
        <f t="shared" si="0"/>
        <v>86.267415442886573</v>
      </c>
      <c r="N26" s="35">
        <f t="shared" si="0"/>
        <v>93.64469308349446</v>
      </c>
      <c r="O26" s="27"/>
      <c r="P26" s="35">
        <f t="shared" ref="P26:W26" si="1">IF(P20="-","-",SUM(P15:P25))</f>
        <v>93.64469308349446</v>
      </c>
      <c r="Q26" s="35">
        <f t="shared" si="1"/>
        <v>98.066509125025362</v>
      </c>
      <c r="R26" s="35">
        <f t="shared" si="1"/>
        <v>98.500302311085221</v>
      </c>
      <c r="S26" s="35">
        <f t="shared" si="1"/>
        <v>100.85374002133511</v>
      </c>
      <c r="T26" s="35">
        <f t="shared" si="1"/>
        <v>100.88240349034434</v>
      </c>
      <c r="U26" s="35">
        <f t="shared" si="1"/>
        <v>99.205311479170319</v>
      </c>
      <c r="V26" s="35">
        <f t="shared" si="1"/>
        <v>99.371637930904285</v>
      </c>
      <c r="W26" s="35">
        <f t="shared" si="1"/>
        <v>150.63969919818553</v>
      </c>
      <c r="X26" s="27"/>
      <c r="Y26" s="35">
        <f t="shared" ref="Y26:AC26" si="2">IF(Y20="-","-",SUM(Y15:Y25))</f>
        <v>154.96288999870936</v>
      </c>
      <c r="Z26" s="35">
        <f t="shared" si="2"/>
        <v>154.96288999870936</v>
      </c>
      <c r="AA26" s="35">
        <f t="shared" si="2"/>
        <v>172.7530218781414</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AA'!J14="-","-",'3c AA'!J14)</f>
        <v>-</v>
      </c>
      <c r="H29" s="117" t="str">
        <f>IF('3c AA'!K14="-","-",'3c AA'!K14)</f>
        <v>-</v>
      </c>
      <c r="I29" s="117" t="str">
        <f>IF('3c AA'!L14="-","-",'3c AA'!L14)</f>
        <v>-</v>
      </c>
      <c r="J29" s="117" t="str">
        <f>IF('3c AA'!M14="-","-",'3c AA'!M14)</f>
        <v>-</v>
      </c>
      <c r="K29" s="117" t="str">
        <f>IF('3c AA'!N14="-","-",'3c AA'!N14)</f>
        <v>-</v>
      </c>
      <c r="L29" s="117" t="str">
        <f>IF('3c AA'!O14="-","-",'3c AA'!O14)</f>
        <v>-</v>
      </c>
      <c r="M29" s="117" t="str">
        <f>IF('3c AA'!P14="-","-",'3c AA'!P14)</f>
        <v>-</v>
      </c>
      <c r="N29" s="117" t="str">
        <f>IF('3c AA'!Q14="-","-",'3c AA'!Q14)</f>
        <v>-</v>
      </c>
      <c r="O29" s="27"/>
      <c r="P29" s="117" t="str">
        <f>IF('3c AA'!S14="-","-",'3c AA'!S14)</f>
        <v>-</v>
      </c>
      <c r="Q29" s="117" t="str">
        <f>IF('3c AA'!T14="-","-",'3c AA'!T14)</f>
        <v>-</v>
      </c>
      <c r="R29" s="117" t="str">
        <f>IF('3c AA'!U14="-","-",'3c AA'!U14)</f>
        <v>-</v>
      </c>
      <c r="S29" s="117" t="str">
        <f>IF('3c AA'!V14="-","-",'3c AA'!V14)</f>
        <v>-</v>
      </c>
      <c r="T29" s="117">
        <f>IF('3c AA'!W14="-","-",'3c AA'!W14)</f>
        <v>0</v>
      </c>
      <c r="U29" s="117">
        <f>IF('3c AA'!X14="-","-",'3c AA'!X14)</f>
        <v>1.4870742269298105</v>
      </c>
      <c r="V29" s="117">
        <f>IF('3c AA'!Y14="-","-",'3c AA'!Y14)</f>
        <v>0.70457099735818829</v>
      </c>
      <c r="W29" s="117" t="str">
        <f>IF('3c AA'!Z14="-","-",'3c AA'!Z14)</f>
        <v>-</v>
      </c>
      <c r="X29" s="27"/>
      <c r="Y29" s="117">
        <f>IF('3c AA'!AB14="-","-",'3c AA'!AB14)</f>
        <v>0</v>
      </c>
      <c r="Z29" s="117">
        <f>IF('3c AA'!AC14="-","-",'3c AA'!AC14)</f>
        <v>0</v>
      </c>
      <c r="AA29" s="117">
        <f>IF('3c AA'!AD14="-","-",'3c AA'!AD14)</f>
        <v>0.4107912515748855</v>
      </c>
      <c r="AB29" s="117" t="str">
        <f>IF('3c AA'!AE14="-","-",'3c AA'!AE14)</f>
        <v>-</v>
      </c>
      <c r="AC29" s="117" t="str">
        <f>IF('3c AA'!AF14="-","-",'3c AA'!AF14)</f>
        <v>-</v>
      </c>
      <c r="AD29" s="25"/>
    </row>
    <row r="30" spans="1:30" s="26" customFormat="1" ht="12.6" customHeight="1">
      <c r="A30" s="207"/>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f>'3d PC'!AA56</f>
        <v>10.298637820906499</v>
      </c>
      <c r="AB30" s="117" t="str">
        <f>'3d PC'!AB56</f>
        <v>-</v>
      </c>
      <c r="AC30" s="117" t="str">
        <f>'3d PC'!AC56</f>
        <v>-</v>
      </c>
      <c r="AD30" s="25"/>
    </row>
    <row r="31" spans="1:30" s="26" customFormat="1" ht="11.25" customHeight="1">
      <c r="A31" s="207"/>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f>'3e NC-Elec'!AB16</f>
        <v>94.120360000000005</v>
      </c>
      <c r="AB31" s="117" t="str">
        <f>'3e NC-Elec'!AC16</f>
        <v>-</v>
      </c>
      <c r="AC31" s="117" t="str">
        <f>'3e NC-Elec'!AD16</f>
        <v>-</v>
      </c>
      <c r="AD31" s="25"/>
    </row>
    <row r="32" spans="1:30" s="26" customFormat="1" ht="11.25" customHeight="1">
      <c r="A32" s="207"/>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f>IF('3g CPIH'!W$17="-","-",'3h OC '!$E$7*('3g CPIH'!W$17/'3g CPIH'!$G$17))</f>
        <v>48.630131506849317</v>
      </c>
      <c r="AB32" s="117" t="str">
        <f>IF('3g CPIH'!X$17="-","-",'3h OC '!$E$7*('3g CPIH'!X$17/'3g CPIH'!$G$17))</f>
        <v>-</v>
      </c>
      <c r="AC32" s="117" t="str">
        <f>IF('3g CPIH'!Y$17="-","-",'3h OC '!$E$7*('3g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f>IF('3i SMNCC'!W$50="-","-",'3i SMNCC'!W$62)</f>
        <v>11.951673643525851</v>
      </c>
      <c r="AB33" s="117" t="str">
        <f>IF('3i SMNCC'!X$50="-","-",'3i SMNCC'!X$62)</f>
        <v>-</v>
      </c>
      <c r="AC33" s="117" t="str">
        <f>IF('3i SMNCC'!Y$50="-","-",'3i SMNCC'!Y$62)</f>
        <v>-</v>
      </c>
      <c r="AD33" s="25"/>
    </row>
    <row r="34" spans="1:30" s="26" customFormat="1" ht="11.4">
      <c r="A34" s="207"/>
      <c r="B34" s="120" t="s">
        <v>244</v>
      </c>
      <c r="C34" s="120" t="s">
        <v>183</v>
      </c>
      <c r="D34" s="118" t="s">
        <v>128</v>
      </c>
      <c r="E34" s="119"/>
      <c r="F34" s="27"/>
      <c r="G34" s="117">
        <f>IF('3g CPIH'!C$17="-","-",'3j PAAC PAP'!$G$7*('3g CPIH'!C$17/'3g CPIH'!$G$17))</f>
        <v>13.436452250489236</v>
      </c>
      <c r="H34" s="117">
        <f>IF('3g CPIH'!D$17="-","-",'3j PAAC PAP'!$G$7*('3g CPIH'!D$17/'3g CPIH'!$G$17))</f>
        <v>13.463352054794518</v>
      </c>
      <c r="I34" s="117">
        <f>IF('3g CPIH'!E$17="-","-",'3j PAAC PAP'!$G$7*('3g CPIH'!E$17/'3g CPIH'!$G$17))</f>
        <v>13.503701761252445</v>
      </c>
      <c r="J34" s="117">
        <f>IF('3g CPIH'!F$17="-","-",'3j PAAC PAP'!$G$7*('3g CPIH'!F$17/'3g CPIH'!$G$17))</f>
        <v>13.584401174168297</v>
      </c>
      <c r="K34" s="117">
        <f>IF('3g CPIH'!G$17="-","-",'3j PAAC PAP'!$G$7*('3g CPIH'!G$17/'3g CPIH'!$G$17))</f>
        <v>13.745799999999999</v>
      </c>
      <c r="L34" s="117">
        <f>IF('3g CPIH'!H$17="-","-",'3j PAAC PAP'!$G$7*('3g CPIH'!H$17/'3g CPIH'!$G$17))</f>
        <v>13.920648727984345</v>
      </c>
      <c r="M34" s="117">
        <f>IF('3g CPIH'!I$17="-","-",'3j PAAC PAP'!$G$7*('3g CPIH'!I$17/'3g CPIH'!$G$17))</f>
        <v>14.122397260273971</v>
      </c>
      <c r="N34" s="117">
        <f>IF('3g CPIH'!J$17="-","-",'3j PAAC PAP'!$G$7*('3g CPIH'!J$17/'3g CPIH'!$G$17))</f>
        <v>14.24344637964775</v>
      </c>
      <c r="O34" s="27"/>
      <c r="P34" s="117">
        <f>IF('3g CPIH'!L$17="-","-",'3j PAAC PAP'!$G$7*('3g CPIH'!L$17/'3g CPIH'!$G$17))</f>
        <v>14.24344637964775</v>
      </c>
      <c r="Q34" s="117">
        <f>IF('3g CPIH'!M$17="-","-",'3j PAAC PAP'!$G$7*('3g CPIH'!M$17/'3g CPIH'!$G$17))</f>
        <v>14.40484520547945</v>
      </c>
      <c r="R34" s="117">
        <f>IF('3g CPIH'!N$17="-","-",'3j PAAC PAP'!$G$7*('3g CPIH'!N$17/'3g CPIH'!$G$17))</f>
        <v>14.512444422700586</v>
      </c>
      <c r="S34" s="117">
        <f>IF('3g CPIH'!O$17="-","-",'3j PAAC PAP'!$G$7*('3g CPIH'!O$17/'3g CPIH'!$G$17))</f>
        <v>14.593143835616438</v>
      </c>
      <c r="T34" s="117">
        <f>IF('3g CPIH'!P$17="-","-",'3j PAAC PAP'!$G$7*('3g CPIH'!P$17/'3g CPIH'!$G$17))</f>
        <v>14.633493542074362</v>
      </c>
      <c r="U34" s="117">
        <f>IF('3g CPIH'!Q$17="-","-",'3j PAAC PAP'!$G$7*('3g CPIH'!Q$17/'3g CPIH'!$G$17))</f>
        <v>14.714192954990214</v>
      </c>
      <c r="V34" s="117">
        <f>IF('3g CPIH'!R$17="-","-",'3j PAAC PAP'!$G$7*('3g CPIH'!R$17/'3g CPIH'!$G$17))</f>
        <v>14.983190998043053</v>
      </c>
      <c r="W34" s="117">
        <f>IF('3g CPIH'!S$17="-","-",'3j PAAC PAP'!$G$7*('3g CPIH'!S$17/'3g CPIH'!$G$17))</f>
        <v>15.427037769080234</v>
      </c>
      <c r="X34" s="27"/>
      <c r="Y34" s="117">
        <f>IF('3g CPIH'!U$17="-","-",'3j PAAC PAP'!$G$7*('3g CPIH'!U$17/'3g CPIH'!$G$17))</f>
        <v>16.207132093933463</v>
      </c>
      <c r="Z34" s="117">
        <f>IF('3g CPIH'!V$17="-","-",'3j PAAC PAP'!$G$7*('3g CPIH'!V$17/'3g CPIH'!$G$17))</f>
        <v>16.207132093933463</v>
      </c>
      <c r="AA34" s="117">
        <f>IF('3g CPIH'!W$17="-","-",'3j PAAC PAP'!$G$7*('3g CPIH'!W$17/'3g CPIH'!$G$17))</f>
        <v>16.852727397260274</v>
      </c>
      <c r="AB34" s="117" t="str">
        <f>IF('3g CPIH'!X$17="-","-",'3j PAAC PAP'!$G$7*('3g CPIH'!X$17/'3g CPIH'!$G$17))</f>
        <v>-</v>
      </c>
      <c r="AC34" s="117" t="str">
        <f>IF('3g CPIH'!Y$17="-","-",'3j PAAC PAP'!$G$7*('3g CPIH'!Y$17/'3g CPIH'!$G$17))</f>
        <v>-</v>
      </c>
      <c r="AD34" s="25"/>
    </row>
    <row r="35" spans="1:30" s="26" customFormat="1" ht="11.4">
      <c r="A35" s="207"/>
      <c r="B35" s="120" t="s">
        <v>244</v>
      </c>
      <c r="C35" s="120" t="s">
        <v>184</v>
      </c>
      <c r="D35" s="118" t="s">
        <v>128</v>
      </c>
      <c r="E35" s="119"/>
      <c r="F35" s="27"/>
      <c r="G35" s="117">
        <f>IF(G30="-","-",SUM(G27:G33)*'3j PAAC PAP'!$G$25)</f>
        <v>3.1990576140474341</v>
      </c>
      <c r="H35" s="117">
        <f>IF(H30="-","-",SUM(H27:H33)*'3j PAAC PAP'!$G$25)</f>
        <v>3.2035843690501737</v>
      </c>
      <c r="I35" s="117">
        <f>IF(I30="-","-",SUM(I27:I33)*'3j PAAC PAP'!$G$25)</f>
        <v>3.6120967084838282</v>
      </c>
      <c r="J35" s="117">
        <f>IF(J30="-","-",SUM(J27:J33)*'3j PAAC PAP'!$G$25)</f>
        <v>3.6256769734920469</v>
      </c>
      <c r="K35" s="117">
        <f>IF(K30="-","-",SUM(K27:K33)*'3j PAAC PAP'!$G$25)</f>
        <v>3.3679987997487202</v>
      </c>
      <c r="L35" s="117">
        <f>IF(L30="-","-",SUM(L27:L33)*'3j PAAC PAP'!$G$25)</f>
        <v>3.3897791846715233</v>
      </c>
      <c r="M35" s="117">
        <f>IF(M30="-","-",SUM(M27:M33)*'3j PAAC PAP'!$G$25)</f>
        <v>3.5921060005651495</v>
      </c>
      <c r="N35" s="117">
        <f>IF(N30="-","-",SUM(N27:N33)*'3j PAAC PAP'!$G$25)</f>
        <v>3.9784778422355171</v>
      </c>
      <c r="O35" s="27"/>
      <c r="P35" s="117">
        <f>IF(P30="-","-",SUM(P27:P33)*'3j PAAC PAP'!$G$25)</f>
        <v>3.9784778422355171</v>
      </c>
      <c r="Q35" s="117">
        <f>IF(Q30="-","-",SUM(Q27:Q33)*'3j PAAC PAP'!$G$25)</f>
        <v>4.0701888096305385</v>
      </c>
      <c r="R35" s="117">
        <f>IF(R30="-","-",SUM(R27:R33)*'3j PAAC PAP'!$G$25)</f>
        <v>4.0873709908940823</v>
      </c>
      <c r="S35" s="117">
        <f>IF(S30="-","-",SUM(S27:S33)*'3j PAAC PAP'!$G$25)</f>
        <v>4.2656961176686465</v>
      </c>
      <c r="T35" s="117">
        <f>IF(T30="-","-",SUM(T27:T33)*'3j PAAC PAP'!$G$25)</f>
        <v>4.264999785628885</v>
      </c>
      <c r="U35" s="117">
        <f>IF(U30="-","-",SUM(U27:U33)*'3j PAAC PAP'!$G$25)</f>
        <v>4.4369292693782141</v>
      </c>
      <c r="V35" s="117">
        <f>IF(V30="-","-",SUM(V27:V33)*'3j PAAC PAP'!$G$25)</f>
        <v>4.4309677292823242</v>
      </c>
      <c r="W35" s="117">
        <f>IF(W30="-","-",SUM(W27:W33)*'3j PAAC PAP'!$G$25)</f>
        <v>8.5734680642332073</v>
      </c>
      <c r="X35" s="27"/>
      <c r="Y35" s="117">
        <f>IF(Y30="-","-",SUM(Y27:Y33)*'3j PAAC PAP'!$G$25)</f>
        <v>8.7608097908710967</v>
      </c>
      <c r="Z35" s="117">
        <f>IF(Z30="-","-",SUM(Z27:Z33)*'3j PAAC PAP'!$G$25)</f>
        <v>8.7608097908710967</v>
      </c>
      <c r="AA35" s="117">
        <f>IF(AA30="-","-",SUM(AA27:AA33)*'3j PAAC PAP'!$G$25)</f>
        <v>9.6464733518885488</v>
      </c>
      <c r="AB35" s="117" t="str">
        <f>IF(AB30="-","-",SUM(AB27:AB33)*'3j PAAC PAP'!$G$25)</f>
        <v>-</v>
      </c>
      <c r="AC35" s="117" t="str">
        <f>IF(AC30="-","-",SUM(AC27:AC33)*'3j PAAC PAP'!$G$25)</f>
        <v>-</v>
      </c>
      <c r="AD35" s="25"/>
    </row>
    <row r="36" spans="1:30" s="26" customFormat="1" ht="11.4">
      <c r="A36" s="207"/>
      <c r="B36" s="120" t="s">
        <v>185</v>
      </c>
      <c r="C36" s="120" t="s">
        <v>246</v>
      </c>
      <c r="D36" s="118" t="s">
        <v>128</v>
      </c>
      <c r="E36" s="119"/>
      <c r="F36" s="27"/>
      <c r="G36" s="117">
        <f>IF(G30="-","-",SUM(G27:G35)*'3k EBIT'!$E$7)</f>
        <v>1.3846360740534089</v>
      </c>
      <c r="H36" s="117">
        <f>IF(H30="-","-",SUM(H27:H35)*'3k EBIT'!$E$7)</f>
        <v>1.3867481249581963</v>
      </c>
      <c r="I36" s="117">
        <f>IF(I30="-","-",SUM(I27:I35)*'3k EBIT'!$E$7)</f>
        <v>1.5311127812966232</v>
      </c>
      <c r="J36" s="117">
        <f>IF(J30="-","-",SUM(J27:J35)*'3k EBIT'!$E$7)</f>
        <v>1.5374489340109854</v>
      </c>
      <c r="K36" s="117">
        <f>IF(K30="-","-",SUM(K27:K35)*'3k EBIT'!$E$7)</f>
        <v>1.4500066574638526</v>
      </c>
      <c r="L36" s="117">
        <f>IF(L30="-","-",SUM(L27:L35)*'3k EBIT'!$E$7)</f>
        <v>1.4610484571281059</v>
      </c>
      <c r="M36" s="117">
        <f>IF(M30="-","-",SUM(M27:M35)*'3k EBIT'!$E$7)</f>
        <v>1.5360693785918833</v>
      </c>
      <c r="N36" s="117">
        <f>IF(N30="-","-",SUM(N27:N35)*'3k EBIT'!$E$7)</f>
        <v>1.6742151198623665</v>
      </c>
      <c r="O36" s="27"/>
      <c r="P36" s="117">
        <f>IF(P30="-","-",SUM(P27:P35)*'3k EBIT'!$E$7)</f>
        <v>1.6742151198623665</v>
      </c>
      <c r="Q36" s="117">
        <f>IF(Q30="-","-",SUM(Q27:Q35)*'3k EBIT'!$E$7)</f>
        <v>1.7095754939040064</v>
      </c>
      <c r="R36" s="117">
        <f>IF(R30="-","-",SUM(R27:R35)*'3k EBIT'!$E$7)</f>
        <v>1.7176986369068481</v>
      </c>
      <c r="S36" s="117">
        <f>IF(S30="-","-",SUM(S27:S35)*'3k EBIT'!$E$7)</f>
        <v>1.7819390096260821</v>
      </c>
      <c r="T36" s="117">
        <f>IF(T30="-","-",SUM(T27:T35)*'3k EBIT'!$E$7)</f>
        <v>1.7824757572403871</v>
      </c>
      <c r="U36" s="117">
        <f>IF(U30="-","-",SUM(U27:U35)*'3k EBIT'!$E$7)</f>
        <v>1.8444682011511879</v>
      </c>
      <c r="V36" s="117">
        <f>IF(V30="-","-",SUM(V27:V35)*'3k EBIT'!$E$7)</f>
        <v>1.8475828041371458</v>
      </c>
      <c r="W36" s="117">
        <f>IF(W30="-","-",SUM(W27:W35)*'3k EBIT'!$E$7)</f>
        <v>3.3121776018437861</v>
      </c>
      <c r="X36" s="27"/>
      <c r="Y36" s="117">
        <f>IF(Y30="-","-",SUM(Y27:Y35)*'3k EBIT'!$E$7)</f>
        <v>3.3931329930987757</v>
      </c>
      <c r="Z36" s="117">
        <f>IF(Z30="-","-",SUM(Z27:Z35)*'3k EBIT'!$E$7)</f>
        <v>3.3931329930987757</v>
      </c>
      <c r="AA36" s="117">
        <f>IF(AA30="-","-",SUM(AA27:AA35)*'3k EBIT'!$E$7)</f>
        <v>3.7169282770178005</v>
      </c>
      <c r="AB36" s="117" t="str">
        <f>IF(AB30="-","-",SUM(AB27:AB35)*'3k EBIT'!$E$7)</f>
        <v>-</v>
      </c>
      <c r="AC36" s="117" t="str">
        <f>IF(AC30="-","-",SUM(AC27:AC35)*'3k EBIT'!$E$7)</f>
        <v>-</v>
      </c>
      <c r="AD36" s="25"/>
    </row>
    <row r="37" spans="1:30" s="26" customFormat="1" ht="11.25" customHeight="1">
      <c r="A37" s="207"/>
      <c r="B37" s="120" t="s">
        <v>247</v>
      </c>
      <c r="C37" s="156" t="s">
        <v>248</v>
      </c>
      <c r="D37" s="118" t="s">
        <v>128</v>
      </c>
      <c r="E37" s="118"/>
      <c r="F37" s="27"/>
      <c r="G37" s="117">
        <f>IF(G32="-","-",SUM(G27:G30,G32:G36)*'3l HAP'!$E$8)</f>
        <v>0.9274934812172565</v>
      </c>
      <c r="H37" s="117">
        <f>IF(H32="-","-",SUM(H27:H30,H32:H36)*'3l HAP'!$E$8)</f>
        <v>0.92912098250801234</v>
      </c>
      <c r="I37" s="117">
        <f>IF(I32="-","-",SUM(I27:I30,I32:I36)*'3l HAP'!$E$8)</f>
        <v>0.94043315597672295</v>
      </c>
      <c r="J37" s="117">
        <f>IF(J32="-","-",SUM(J27:J30,J32:J36)*'3l HAP'!$E$8)</f>
        <v>0.94531565984899069</v>
      </c>
      <c r="K37" s="117">
        <f>IF(K32="-","-",SUM(K27:K30,K32:K36)*'3l HAP'!$E$8)</f>
        <v>0.95061243426376363</v>
      </c>
      <c r="L37" s="117">
        <f>IF(L32="-","-",SUM(L27:L30,L32:L36)*'3l HAP'!$E$8)</f>
        <v>0.95912100911160747</v>
      </c>
      <c r="M37" s="117">
        <f>IF(M32="-","-",SUM(M27:M30,M32:M36)*'3l HAP'!$E$8)</f>
        <v>1.0067769944254008</v>
      </c>
      <c r="N37" s="117">
        <f>IF(N32="-","-",SUM(N27:N30,N32:N36)*'3l HAP'!$E$8)</f>
        <v>1.1132291503466969</v>
      </c>
      <c r="O37" s="27"/>
      <c r="P37" s="117">
        <f>IF(P32="-","-",SUM(P27:P30,P32:P36)*'3l HAP'!$E$8)</f>
        <v>1.1132291503466969</v>
      </c>
      <c r="Q37" s="117">
        <f>IF(Q32="-","-",SUM(Q27:Q30,Q32:Q36)*'3l HAP'!$E$8)</f>
        <v>1.1511650288994209</v>
      </c>
      <c r="R37" s="117">
        <f>IF(R32="-","-",SUM(R27:R30,R32:R36)*'3l HAP'!$E$8)</f>
        <v>1.1574245492983624</v>
      </c>
      <c r="S37" s="117">
        <f>IF(S32="-","-",SUM(S27:S30,S32:S36)*'3l HAP'!$E$8)</f>
        <v>1.1941012916398668</v>
      </c>
      <c r="T37" s="117">
        <f>IF(T32="-","-",SUM(T27:T30,T32:T36)*'3l HAP'!$E$8)</f>
        <v>1.194514897880659</v>
      </c>
      <c r="U37" s="117">
        <f>IF(U32="-","-",SUM(U27:U30,U32:U36)*'3l HAP'!$E$8)</f>
        <v>1.2214434868226942</v>
      </c>
      <c r="V37" s="117">
        <f>IF(V32="-","-",SUM(V27:V30,V32:V36)*'3l HAP'!$E$8)</f>
        <v>1.2238435333217386</v>
      </c>
      <c r="W37" s="117">
        <f>IF(W32="-","-",SUM(W27:W30,W32:W36)*'3l HAP'!$E$8)</f>
        <v>1.3456259786946001</v>
      </c>
      <c r="X37" s="27"/>
      <c r="Y37" s="117">
        <f>IF(Y32="-","-",SUM(Y27:Y30,Y32:Y36)*'3l HAP'!$E$8)</f>
        <v>1.4080084731044158</v>
      </c>
      <c r="Z37" s="117">
        <f>IF(Z32="-","-",SUM(Z27:Z30,Z32:Z36)*'3l HAP'!$E$8)</f>
        <v>1.4080084731044158</v>
      </c>
      <c r="AA37" s="117">
        <f>IF(AA32="-","-",SUM(AA27:AA30,AA32:AA36)*'3l HAP'!$E$8)</f>
        <v>1.4861693053289484</v>
      </c>
      <c r="AB37" s="117" t="str">
        <f>IF(AB32="-","-",SUM(AB27:AB30,AB32:AB36)*'3l HAP'!$E$8)</f>
        <v>-</v>
      </c>
      <c r="AC37" s="117" t="str">
        <f>IF(AC32="-","-",SUM(AC27:AC30,AC32:AC36)*'3l HAP'!$E$8)</f>
        <v>-</v>
      </c>
      <c r="AD37" s="25"/>
    </row>
    <row r="38" spans="1:30" s="26" customFormat="1" ht="11.25" customHeight="1">
      <c r="A38" s="207"/>
      <c r="B38" s="120" t="s">
        <v>249</v>
      </c>
      <c r="C38" s="120" t="str">
        <f>B38&amp;"_"&amp;D38</f>
        <v>Total_East Midlands</v>
      </c>
      <c r="D38" s="118" t="s">
        <v>128</v>
      </c>
      <c r="E38" s="119"/>
      <c r="F38" s="27"/>
      <c r="G38" s="117">
        <f t="shared" ref="G38:N38" si="3">IF(G32="-","-",SUM(G27:G37))</f>
        <v>73.80304622469491</v>
      </c>
      <c r="H38" s="117">
        <f t="shared" si="3"/>
        <v>73.915834254006711</v>
      </c>
      <c r="I38" s="117">
        <f t="shared" si="3"/>
        <v>81.525283096330725</v>
      </c>
      <c r="J38" s="117">
        <f t="shared" si="3"/>
        <v>81.863647184266071</v>
      </c>
      <c r="K38" s="117">
        <f t="shared" si="3"/>
        <v>77.266720778213198</v>
      </c>
      <c r="L38" s="117">
        <f t="shared" si="3"/>
        <v>77.856376463766864</v>
      </c>
      <c r="M38" s="117">
        <f t="shared" si="3"/>
        <v>81.85250036888074</v>
      </c>
      <c r="N38" s="117">
        <f t="shared" si="3"/>
        <v>89.229778009488626</v>
      </c>
      <c r="O38" s="27"/>
      <c r="P38" s="117">
        <f t="shared" ref="P38:W38" si="4">IF(P32="-","-",SUM(P27:P37))</f>
        <v>89.229778009488626</v>
      </c>
      <c r="Q38" s="117">
        <f t="shared" si="4"/>
        <v>91.128785437301914</v>
      </c>
      <c r="R38" s="117">
        <f t="shared" si="4"/>
        <v>91.562578623361773</v>
      </c>
      <c r="S38" s="117">
        <f t="shared" si="4"/>
        <v>94.98032621752381</v>
      </c>
      <c r="T38" s="117">
        <f t="shared" si="4"/>
        <v>95.008989686533027</v>
      </c>
      <c r="U38" s="117">
        <f t="shared" si="4"/>
        <v>98.298677133615556</v>
      </c>
      <c r="V38" s="117">
        <f t="shared" si="4"/>
        <v>98.465003585349521</v>
      </c>
      <c r="W38" s="117">
        <f t="shared" si="4"/>
        <v>175.67069091241501</v>
      </c>
      <c r="X38" s="27"/>
      <c r="Y38" s="117">
        <f t="shared" ref="Y38:AC38" si="5">IF(Y32="-","-",SUM(Y27:Y37))</f>
        <v>179.99388171293884</v>
      </c>
      <c r="Z38" s="117">
        <f t="shared" si="5"/>
        <v>179.99388171293884</v>
      </c>
      <c r="AA38" s="117">
        <f t="shared" si="5"/>
        <v>197.11389255435216</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AA'!J15="-","-",'3c AA'!J15)</f>
        <v>-</v>
      </c>
      <c r="H41" s="35" t="str">
        <f>IF('3c AA'!K15="-","-",'3c AA'!K15)</f>
        <v>-</v>
      </c>
      <c r="I41" s="35" t="str">
        <f>IF('3c AA'!L15="-","-",'3c AA'!L15)</f>
        <v>-</v>
      </c>
      <c r="J41" s="35" t="str">
        <f>IF('3c AA'!M15="-","-",'3c AA'!M15)</f>
        <v>-</v>
      </c>
      <c r="K41" s="35" t="str">
        <f>IF('3c AA'!N15="-","-",'3c AA'!N15)</f>
        <v>-</v>
      </c>
      <c r="L41" s="35" t="str">
        <f>IF('3c AA'!O15="-","-",'3c AA'!O15)</f>
        <v>-</v>
      </c>
      <c r="M41" s="35" t="str">
        <f>IF('3c AA'!P15="-","-",'3c AA'!P15)</f>
        <v>-</v>
      </c>
      <c r="N41" s="35" t="str">
        <f>IF('3c AA'!Q15="-","-",'3c AA'!Q15)</f>
        <v>-</v>
      </c>
      <c r="O41" s="27"/>
      <c r="P41" s="35" t="str">
        <f>IF('3c AA'!S15="-","-",'3c AA'!S15)</f>
        <v>-</v>
      </c>
      <c r="Q41" s="35" t="str">
        <f>IF('3c AA'!T15="-","-",'3c AA'!T15)</f>
        <v>-</v>
      </c>
      <c r="R41" s="35" t="str">
        <f>IF('3c AA'!U15="-","-",'3c AA'!U15)</f>
        <v>-</v>
      </c>
      <c r="S41" s="35" t="str">
        <f>IF('3c AA'!V15="-","-",'3c AA'!V15)</f>
        <v>-</v>
      </c>
      <c r="T41" s="35">
        <f>IF('3c AA'!W15="-","-",'3c AA'!W15)</f>
        <v>0</v>
      </c>
      <c r="U41" s="35">
        <f>IF('3c AA'!X15="-","-",'3c AA'!X15)</f>
        <v>1.4870742269298105</v>
      </c>
      <c r="V41" s="35">
        <f>IF('3c AA'!Y15="-","-",'3c AA'!Y15)</f>
        <v>0.70457099735818829</v>
      </c>
      <c r="W41" s="35" t="str">
        <f>IF('3c AA'!Z15="-","-",'3c AA'!Z15)</f>
        <v>-</v>
      </c>
      <c r="X41" s="27"/>
      <c r="Y41" s="35">
        <f>IF('3c AA'!AB15="-","-",'3c AA'!AB15)</f>
        <v>0</v>
      </c>
      <c r="Z41" s="35">
        <f>IF('3c AA'!AC15="-","-",'3c AA'!AC15)</f>
        <v>0</v>
      </c>
      <c r="AA41" s="35">
        <f>IF('3c AA'!AD15="-","-",'3c AA'!AD15)</f>
        <v>0.4107912515748855</v>
      </c>
      <c r="AB41" s="35" t="str">
        <f>IF('3c AA'!AE15="-","-",'3c AA'!AE15)</f>
        <v>-</v>
      </c>
      <c r="AC41" s="35" t="str">
        <f>IF('3c AA'!AF15="-","-",'3c AA'!AF15)</f>
        <v>-</v>
      </c>
      <c r="AD41" s="25"/>
    </row>
    <row r="42" spans="1:30" s="26" customFormat="1" ht="11.25" customHeight="1">
      <c r="A42" s="207"/>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f>'3d PC'!AA56</f>
        <v>10.298637820906499</v>
      </c>
      <c r="AB42" s="35" t="str">
        <f>'3d PC'!AB56</f>
        <v>-</v>
      </c>
      <c r="AC42" s="35" t="str">
        <f>'3d PC'!AC56</f>
        <v>-</v>
      </c>
      <c r="AD42" s="25"/>
    </row>
    <row r="43" spans="1:30" s="26" customFormat="1" ht="11.25" customHeight="1">
      <c r="A43" s="207"/>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f>'3e NC-Elec'!AB17</f>
        <v>52.984859999999998</v>
      </c>
      <c r="AB43" s="35" t="str">
        <f>'3e NC-Elec'!AC17</f>
        <v>-</v>
      </c>
      <c r="AC43" s="35" t="str">
        <f>'3e NC-Elec'!AD17</f>
        <v>-</v>
      </c>
      <c r="AD43" s="25"/>
    </row>
    <row r="44" spans="1:30" s="26" customFormat="1" ht="12.6" customHeight="1">
      <c r="A44" s="207"/>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f>IF('3g CPIH'!W$17="-","-",'3h OC '!$E$7*('3g CPIH'!W$17/'3g CPIH'!$G$17))</f>
        <v>48.630131506849317</v>
      </c>
      <c r="AB44" s="35" t="str">
        <f>IF('3g CPIH'!X$17="-","-",'3h OC '!$E$7*('3g CPIH'!X$17/'3g CPIH'!$G$17))</f>
        <v>-</v>
      </c>
      <c r="AC44" s="35" t="str">
        <f>IF('3g CPIH'!Y$17="-","-",'3h OC '!$E$7*('3g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f>IF('3i SMNCC'!W$50="-","-",'3i SMNCC'!W$62)</f>
        <v>11.951673643525851</v>
      </c>
      <c r="AB45" s="35" t="str">
        <f>IF('3i SMNCC'!X$50="-","-",'3i SMNCC'!X$62)</f>
        <v>-</v>
      </c>
      <c r="AC45" s="35" t="str">
        <f>IF('3i SMNCC'!Y$50="-","-",'3i SMNCC'!Y$62)</f>
        <v>-</v>
      </c>
      <c r="AD45" s="25"/>
    </row>
    <row r="46" spans="1:30" s="26" customFormat="1" ht="11.4">
      <c r="A46" s="207"/>
      <c r="B46" s="123" t="s">
        <v>244</v>
      </c>
      <c r="C46" s="123" t="s">
        <v>183</v>
      </c>
      <c r="D46" s="116" t="s">
        <v>125</v>
      </c>
      <c r="E46" s="75"/>
      <c r="F46" s="27"/>
      <c r="G46" s="35">
        <f>IF('3g CPIH'!C$17="-","-",'3j PAAC PAP'!$G$7*('3g CPIH'!C$17/'3g CPIH'!$G$17))</f>
        <v>13.436452250489236</v>
      </c>
      <c r="H46" s="35">
        <f>IF('3g CPIH'!D$17="-","-",'3j PAAC PAP'!$G$7*('3g CPIH'!D$17/'3g CPIH'!$G$17))</f>
        <v>13.463352054794518</v>
      </c>
      <c r="I46" s="35">
        <f>IF('3g CPIH'!E$17="-","-",'3j PAAC PAP'!$G$7*('3g CPIH'!E$17/'3g CPIH'!$G$17))</f>
        <v>13.503701761252445</v>
      </c>
      <c r="J46" s="35">
        <f>IF('3g CPIH'!F$17="-","-",'3j PAAC PAP'!$G$7*('3g CPIH'!F$17/'3g CPIH'!$G$17))</f>
        <v>13.584401174168297</v>
      </c>
      <c r="K46" s="35">
        <f>IF('3g CPIH'!G$17="-","-",'3j PAAC PAP'!$G$7*('3g CPIH'!G$17/'3g CPIH'!$G$17))</f>
        <v>13.745799999999999</v>
      </c>
      <c r="L46" s="35">
        <f>IF('3g CPIH'!H$17="-","-",'3j PAAC PAP'!$G$7*('3g CPIH'!H$17/'3g CPIH'!$G$17))</f>
        <v>13.920648727984345</v>
      </c>
      <c r="M46" s="35">
        <f>IF('3g CPIH'!I$17="-","-",'3j PAAC PAP'!$G$7*('3g CPIH'!I$17/'3g CPIH'!$G$17))</f>
        <v>14.122397260273971</v>
      </c>
      <c r="N46" s="35">
        <f>IF('3g CPIH'!J$17="-","-",'3j PAAC PAP'!$G$7*('3g CPIH'!J$17/'3g CPIH'!$G$17))</f>
        <v>14.24344637964775</v>
      </c>
      <c r="O46" s="27"/>
      <c r="P46" s="35">
        <f>IF('3g CPIH'!L$17="-","-",'3j PAAC PAP'!$G$7*('3g CPIH'!L$17/'3g CPIH'!$G$17))</f>
        <v>14.24344637964775</v>
      </c>
      <c r="Q46" s="35">
        <f>IF('3g CPIH'!M$17="-","-",'3j PAAC PAP'!$G$7*('3g CPIH'!M$17/'3g CPIH'!$G$17))</f>
        <v>14.40484520547945</v>
      </c>
      <c r="R46" s="35">
        <f>IF('3g CPIH'!N$17="-","-",'3j PAAC PAP'!$G$7*('3g CPIH'!N$17/'3g CPIH'!$G$17))</f>
        <v>14.512444422700586</v>
      </c>
      <c r="S46" s="35">
        <f>IF('3g CPIH'!O$17="-","-",'3j PAAC PAP'!$G$7*('3g CPIH'!O$17/'3g CPIH'!$G$17))</f>
        <v>14.593143835616438</v>
      </c>
      <c r="T46" s="35">
        <f>IF('3g CPIH'!P$17="-","-",'3j PAAC PAP'!$G$7*('3g CPIH'!P$17/'3g CPIH'!$G$17))</f>
        <v>14.633493542074362</v>
      </c>
      <c r="U46" s="35">
        <f>IF('3g CPIH'!Q$17="-","-",'3j PAAC PAP'!$G$7*('3g CPIH'!Q$17/'3g CPIH'!$G$17))</f>
        <v>14.714192954990214</v>
      </c>
      <c r="V46" s="35">
        <f>IF('3g CPIH'!R$17="-","-",'3j PAAC PAP'!$G$7*('3g CPIH'!R$17/'3g CPIH'!$G$17))</f>
        <v>14.983190998043053</v>
      </c>
      <c r="W46" s="35">
        <f>IF('3g CPIH'!S$17="-","-",'3j PAAC PAP'!$G$7*('3g CPIH'!S$17/'3g CPIH'!$G$17))</f>
        <v>15.427037769080234</v>
      </c>
      <c r="X46" s="27"/>
      <c r="Y46" s="35">
        <f>IF('3g CPIH'!U$17="-","-",'3j PAAC PAP'!$G$7*('3g CPIH'!U$17/'3g CPIH'!$G$17))</f>
        <v>16.207132093933463</v>
      </c>
      <c r="Z46" s="35">
        <f>IF('3g CPIH'!V$17="-","-",'3j PAAC PAP'!$G$7*('3g CPIH'!V$17/'3g CPIH'!$G$17))</f>
        <v>16.207132093933463</v>
      </c>
      <c r="AA46" s="35">
        <f>IF('3g CPIH'!W$17="-","-",'3j PAAC PAP'!$G$7*('3g CPIH'!W$17/'3g CPIH'!$G$17))</f>
        <v>16.852727397260274</v>
      </c>
      <c r="AB46" s="35" t="str">
        <f>IF('3g CPIH'!X$17="-","-",'3j PAAC PAP'!$G$7*('3g CPIH'!X$17/'3g CPIH'!$G$17))</f>
        <v>-</v>
      </c>
      <c r="AC46" s="35" t="str">
        <f>IF('3g CPIH'!Y$17="-","-",'3j PAAC PAP'!$G$7*('3g CPIH'!Y$17/'3g CPIH'!$G$17))</f>
        <v>-</v>
      </c>
      <c r="AD46" s="25"/>
    </row>
    <row r="47" spans="1:30" s="26" customFormat="1" ht="11.4">
      <c r="A47" s="207"/>
      <c r="B47" s="123" t="s">
        <v>244</v>
      </c>
      <c r="C47" s="123" t="s">
        <v>184</v>
      </c>
      <c r="D47" s="116" t="s">
        <v>125</v>
      </c>
      <c r="E47" s="75"/>
      <c r="F47" s="27"/>
      <c r="G47" s="35">
        <f>IF(G42="-","-",SUM(G39:G45)*'3j PAAC PAP'!$G$25)</f>
        <v>3.5822068740474338</v>
      </c>
      <c r="H47" s="35">
        <f>IF(H42="-","-",SUM(H39:H45)*'3j PAAC PAP'!$G$25)</f>
        <v>3.5867336290501739</v>
      </c>
      <c r="I47" s="35">
        <f>IF(I42="-","-",SUM(I39:I45)*'3j PAAC PAP'!$G$25)</f>
        <v>4.0433524866838289</v>
      </c>
      <c r="J47" s="35">
        <f>IF(J42="-","-",SUM(J39:J45)*'3j PAAC PAP'!$G$25)</f>
        <v>4.056932751692047</v>
      </c>
      <c r="K47" s="35">
        <f>IF(K42="-","-",SUM(K39:K45)*'3j PAAC PAP'!$G$25)</f>
        <v>3.5702164647487202</v>
      </c>
      <c r="L47" s="35">
        <f>IF(L42="-","-",SUM(L39:L45)*'3j PAAC PAP'!$G$25)</f>
        <v>3.5919968496715233</v>
      </c>
      <c r="M47" s="35">
        <f>IF(M42="-","-",SUM(M39:M45)*'3j PAAC PAP'!$G$25)</f>
        <v>3.7879378445651493</v>
      </c>
      <c r="N47" s="35">
        <f>IF(N42="-","-",SUM(N39:N45)*'3j PAAC PAP'!$G$25)</f>
        <v>4.1743096862355173</v>
      </c>
      <c r="O47" s="27"/>
      <c r="P47" s="35">
        <f>IF(P42="-","-",SUM(P39:P45)*'3j PAAC PAP'!$G$25)</f>
        <v>4.1743096862355173</v>
      </c>
      <c r="Q47" s="35">
        <f>IF(Q42="-","-",SUM(Q39:Q45)*'3j PAAC PAP'!$G$25)</f>
        <v>4.2766636886305385</v>
      </c>
      <c r="R47" s="35">
        <f>IF(R42="-","-",SUM(R39:R45)*'3j PAAC PAP'!$G$25)</f>
        <v>4.2938458698940831</v>
      </c>
      <c r="S47" s="35">
        <f>IF(S42="-","-",SUM(S39:S45)*'3j PAAC PAP'!$G$25)</f>
        <v>4.4274702496686462</v>
      </c>
      <c r="T47" s="35">
        <f>IF(T42="-","-",SUM(T39:T45)*'3j PAAC PAP'!$G$25)</f>
        <v>4.4267739176288856</v>
      </c>
      <c r="U47" s="35">
        <f>IF(U42="-","-",SUM(U39:U45)*'3j PAAC PAP'!$G$25)</f>
        <v>4.3453991683782132</v>
      </c>
      <c r="V47" s="35">
        <f>IF(V42="-","-",SUM(V39:V45)*'3j PAAC PAP'!$G$25)</f>
        <v>4.3394376282823242</v>
      </c>
      <c r="W47" s="35">
        <f>IF(W42="-","-",SUM(W39:W45)*'3j PAAC PAP'!$G$25)</f>
        <v>6.0787406602332057</v>
      </c>
      <c r="X47" s="27"/>
      <c r="Y47" s="35">
        <f>IF(Y42="-","-",SUM(Y39:Y45)*'3j PAAC PAP'!$G$25)</f>
        <v>6.2660823868710978</v>
      </c>
      <c r="Z47" s="35">
        <f>IF(Z42="-","-",SUM(Z39:Z45)*'3j PAAC PAP'!$G$25)</f>
        <v>6.2660823868710978</v>
      </c>
      <c r="AA47" s="35">
        <f>IF(AA42="-","-",SUM(AA39:AA45)*'3j PAAC PAP'!$G$25)</f>
        <v>7.2475332628885489</v>
      </c>
      <c r="AB47" s="35" t="str">
        <f>IF(AB42="-","-",SUM(AB39:AB45)*'3j PAAC PAP'!$G$25)</f>
        <v>-</v>
      </c>
      <c r="AC47" s="35" t="str">
        <f>IF(AC42="-","-",SUM(AC39:AC45)*'3j PAAC PAP'!$G$25)</f>
        <v>-</v>
      </c>
      <c r="AD47" s="25"/>
    </row>
    <row r="48" spans="1:30" s="26" customFormat="1" ht="11.25" customHeight="1">
      <c r="A48" s="207"/>
      <c r="B48" s="123" t="s">
        <v>185</v>
      </c>
      <c r="C48" s="123" t="s">
        <v>246</v>
      </c>
      <c r="D48" s="121" t="s">
        <v>125</v>
      </c>
      <c r="E48" s="75"/>
      <c r="F48" s="27"/>
      <c r="G48" s="35">
        <f>IF(G42="-","-",SUM(G39:G47)*'3k EBIT'!$E$7)</f>
        <v>1.5193046689210887</v>
      </c>
      <c r="H48" s="35">
        <f>IF(H42="-","-",SUM(H39:H47)*'3k EBIT'!$E$7)</f>
        <v>1.5214167198258761</v>
      </c>
      <c r="I48" s="35">
        <f>IF(I42="-","-",SUM(I39:I47)*'3k EBIT'!$E$7)</f>
        <v>1.682689766408801</v>
      </c>
      <c r="J48" s="35">
        <f>IF(J42="-","-",SUM(J39:J47)*'3k EBIT'!$E$7)</f>
        <v>1.6890259191231627</v>
      </c>
      <c r="K48" s="35">
        <f>IF(K42="-","-",SUM(K39:K47)*'3k EBIT'!$E$7)</f>
        <v>1.5210817491995727</v>
      </c>
      <c r="L48" s="35">
        <f>IF(L42="-","-",SUM(L39:L47)*'3k EBIT'!$E$7)</f>
        <v>1.5321235488638256</v>
      </c>
      <c r="M48" s="35">
        <f>IF(M42="-","-",SUM(M39:M47)*'3k EBIT'!$E$7)</f>
        <v>1.6048999937464754</v>
      </c>
      <c r="N48" s="35">
        <f>IF(N42="-","-",SUM(N39:N47)*'3k EBIT'!$E$7)</f>
        <v>1.7430457350169586</v>
      </c>
      <c r="O48" s="27"/>
      <c r="P48" s="35">
        <f>IF(P42="-","-",SUM(P39:P47)*'3k EBIT'!$E$7)</f>
        <v>1.7430457350169586</v>
      </c>
      <c r="Q48" s="35">
        <f>IF(Q42="-","-",SUM(Q39:Q47)*'3k EBIT'!$E$7)</f>
        <v>1.7821469033604787</v>
      </c>
      <c r="R48" s="35">
        <f>IF(R42="-","-",SUM(R39:R47)*'3k EBIT'!$E$7)</f>
        <v>1.7902700463633203</v>
      </c>
      <c r="S48" s="35">
        <f>IF(S42="-","-",SUM(S39:S47)*'3k EBIT'!$E$7)</f>
        <v>1.8387990830146579</v>
      </c>
      <c r="T48" s="35">
        <f>IF(T42="-","-",SUM(T39:T47)*'3k EBIT'!$E$7)</f>
        <v>1.8393358306289631</v>
      </c>
      <c r="U48" s="35">
        <f>IF(U42="-","-",SUM(U39:U47)*'3k EBIT'!$E$7)</f>
        <v>1.8122973701550198</v>
      </c>
      <c r="V48" s="35">
        <f>IF(V42="-","-",SUM(V39:V47)*'3k EBIT'!$E$7)</f>
        <v>1.8154119731409777</v>
      </c>
      <c r="W48" s="35">
        <f>IF(W42="-","-",SUM(W39:W47)*'3k EBIT'!$E$7)</f>
        <v>2.4353354174831137</v>
      </c>
      <c r="X48" s="27"/>
      <c r="Y48" s="35">
        <f>IF(Y42="-","-",SUM(Y39:Y47)*'3k EBIT'!$E$7)</f>
        <v>2.5162908087381037</v>
      </c>
      <c r="Z48" s="35">
        <f>IF(Z42="-","-",SUM(Z39:Z47)*'3k EBIT'!$E$7)</f>
        <v>2.5162908087381037</v>
      </c>
      <c r="AA48" s="35">
        <f>IF(AA42="-","-",SUM(AA39:AA47)*'3k EBIT'!$E$7)</f>
        <v>2.8737532413740481</v>
      </c>
      <c r="AB48" s="35" t="str">
        <f>IF(AB42="-","-",SUM(AB39:AB47)*'3k EBIT'!$E$7)</f>
        <v>-</v>
      </c>
      <c r="AC48" s="35" t="str">
        <f>IF(AC42="-","-",SUM(AC39:AC47)*'3k EBIT'!$E$7)</f>
        <v>-</v>
      </c>
      <c r="AD48" s="25"/>
    </row>
    <row r="49" spans="1:30" s="26" customFormat="1" ht="11.25" customHeight="1">
      <c r="A49" s="207"/>
      <c r="B49" s="123" t="s">
        <v>247</v>
      </c>
      <c r="C49" s="158" t="s">
        <v>248</v>
      </c>
      <c r="D49" s="121" t="s">
        <v>125</v>
      </c>
      <c r="E49" s="116"/>
      <c r="F49" s="27"/>
      <c r="G49" s="35">
        <f>IF(G44="-","-",SUM(G39:G42,G44:G48)*'3l HAP'!$E$8)</f>
        <v>0.93507485243037414</v>
      </c>
      <c r="H49" s="35">
        <f>IF(H44="-","-",SUM(H39:H42,H44:H48)*'3l HAP'!$E$8)</f>
        <v>0.93670235372113009</v>
      </c>
      <c r="I49" s="35">
        <f>IF(I44="-","-",SUM(I39:I42,I44:I48)*'3l HAP'!$E$8)</f>
        <v>0.94896641046437658</v>
      </c>
      <c r="J49" s="35">
        <f>IF(J44="-","-",SUM(J39:J42,J44:J48)*'3l HAP'!$E$8)</f>
        <v>0.95384891433664409</v>
      </c>
      <c r="K49" s="35">
        <f>IF(K44="-","-",SUM(K39:K42,K44:K48)*'3l HAP'!$E$8)</f>
        <v>0.95461371351513125</v>
      </c>
      <c r="L49" s="35">
        <f>IF(L44="-","-",SUM(L39:L42,L44:L48)*'3l HAP'!$E$8)</f>
        <v>0.96312228836297498</v>
      </c>
      <c r="M49" s="35">
        <f>IF(M44="-","-",SUM(M39:M42,M44:M48)*'3l HAP'!$E$8)</f>
        <v>1.0106519174898829</v>
      </c>
      <c r="N49" s="35">
        <f>IF(N44="-","-",SUM(N39:N42,N44:N48)*'3l HAP'!$E$8)</f>
        <v>1.1171040734111792</v>
      </c>
      <c r="O49" s="27"/>
      <c r="P49" s="35">
        <f>IF(P44="-","-",SUM(P39:P42,P44:P48)*'3l HAP'!$E$8)</f>
        <v>1.1171040734111792</v>
      </c>
      <c r="Q49" s="35">
        <f>IF(Q44="-","-",SUM(Q39:Q42,Q44:Q48)*'3l HAP'!$E$8)</f>
        <v>1.1552505456087121</v>
      </c>
      <c r="R49" s="35">
        <f>IF(R44="-","-",SUM(R39:R42,R44:R48)*'3l HAP'!$E$8)</f>
        <v>1.1615100660076536</v>
      </c>
      <c r="S49" s="35">
        <f>IF(S44="-","-",SUM(S39:S42,S44:S48)*'3l HAP'!$E$8)</f>
        <v>1.197302315040961</v>
      </c>
      <c r="T49" s="35">
        <f>IF(T44="-","-",SUM(T39:T42,T44:T48)*'3l HAP'!$E$8)</f>
        <v>1.1977159212817532</v>
      </c>
      <c r="U49" s="35">
        <f>IF(U44="-","-",SUM(U39:U42,U44:U48)*'3l HAP'!$E$8)</f>
        <v>1.2196323814773384</v>
      </c>
      <c r="V49" s="35">
        <f>IF(V44="-","-",SUM(V39:V42,V44:V48)*'3l HAP'!$E$8)</f>
        <v>1.2220324279763826</v>
      </c>
      <c r="W49" s="35">
        <f>IF(W44="-","-",SUM(W39:W42,W44:W48)*'3l HAP'!$E$8)</f>
        <v>1.2962628283514115</v>
      </c>
      <c r="X49" s="27"/>
      <c r="Y49" s="35">
        <f>IF(Y44="-","-",SUM(Y39:Y42,Y44:Y48)*'3l HAP'!$E$8)</f>
        <v>1.3586453227612274</v>
      </c>
      <c r="Z49" s="35">
        <f>IF(Z44="-","-",SUM(Z39:Z42,Z44:Z48)*'3l HAP'!$E$8)</f>
        <v>1.3586453227612274</v>
      </c>
      <c r="AA49" s="35">
        <f>IF(AA44="-","-",SUM(AA39:AA42,AA44:AA48)*'3l HAP'!$E$8)</f>
        <v>1.4387014977890393</v>
      </c>
      <c r="AB49" s="35" t="str">
        <f>IF(AB44="-","-",SUM(AB39:AB42,AB44:AB48)*'3l HAP'!$E$8)</f>
        <v>-</v>
      </c>
      <c r="AC49" s="35" t="str">
        <f>IF(AC44="-","-",SUM(AC39:AC42,AC44:AC48)*'3l HAP'!$E$8)</f>
        <v>-</v>
      </c>
      <c r="AD49" s="25"/>
    </row>
    <row r="50" spans="1:30" s="26" customFormat="1" ht="11.25" customHeight="1">
      <c r="A50" s="207"/>
      <c r="B50" s="123" t="s">
        <v>249</v>
      </c>
      <c r="C50" s="123" t="str">
        <f>B50&amp;"_"&amp;D50</f>
        <v>Total_London</v>
      </c>
      <c r="D50" s="121" t="s">
        <v>125</v>
      </c>
      <c r="E50" s="75"/>
      <c r="F50" s="27"/>
      <c r="G50" s="35">
        <f t="shared" ref="G50:N50" si="6">IF(G44="-","-",SUM(G39:G49))</f>
        <v>80.898445450775711</v>
      </c>
      <c r="H50" s="35">
        <f t="shared" si="6"/>
        <v>81.011233480087498</v>
      </c>
      <c r="I50" s="35">
        <f t="shared" si="6"/>
        <v>89.51154911413056</v>
      </c>
      <c r="J50" s="35">
        <f t="shared" si="6"/>
        <v>89.849913202065906</v>
      </c>
      <c r="K50" s="35">
        <f t="shared" si="6"/>
        <v>81.011514814200282</v>
      </c>
      <c r="L50" s="35">
        <f t="shared" si="6"/>
        <v>81.601170499753948</v>
      </c>
      <c r="M50" s="35">
        <f t="shared" si="6"/>
        <v>85.47903775109981</v>
      </c>
      <c r="N50" s="35">
        <f t="shared" si="6"/>
        <v>92.85631539170771</v>
      </c>
      <c r="O50" s="27"/>
      <c r="P50" s="35">
        <f t="shared" ref="P50:W50" si="7">IF(P44="-","-",SUM(P39:P49))</f>
        <v>92.85631539170771</v>
      </c>
      <c r="Q50" s="35">
        <f t="shared" si="7"/>
        <v>94.952417242467675</v>
      </c>
      <c r="R50" s="35">
        <f t="shared" si="7"/>
        <v>95.386210428527534</v>
      </c>
      <c r="S50" s="35">
        <f t="shared" si="7"/>
        <v>97.976161446313469</v>
      </c>
      <c r="T50" s="35">
        <f t="shared" si="7"/>
        <v>98.0048249153227</v>
      </c>
      <c r="U50" s="35">
        <f t="shared" si="7"/>
        <v>96.603665096274028</v>
      </c>
      <c r="V50" s="35">
        <f t="shared" si="7"/>
        <v>96.769991548007994</v>
      </c>
      <c r="W50" s="35">
        <f t="shared" si="7"/>
        <v>129.47175817371112</v>
      </c>
      <c r="X50" s="27"/>
      <c r="Y50" s="35">
        <f t="shared" ref="Y50:AC50" si="8">IF(Y44="-","-",SUM(Y39:Y49))</f>
        <v>133.79494897423496</v>
      </c>
      <c r="Z50" s="35">
        <f t="shared" si="8"/>
        <v>133.79494897423496</v>
      </c>
      <c r="AA50" s="35">
        <f t="shared" si="8"/>
        <v>152.68880962216846</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AA'!J16="-","-",'3c AA'!J16)</f>
        <v>-</v>
      </c>
      <c r="H53" s="117" t="str">
        <f>IF('3c AA'!K16="-","-",'3c AA'!K16)</f>
        <v>-</v>
      </c>
      <c r="I53" s="117" t="str">
        <f>IF('3c AA'!L16="-","-",'3c AA'!L16)</f>
        <v>-</v>
      </c>
      <c r="J53" s="117" t="str">
        <f>IF('3c AA'!M16="-","-",'3c AA'!M16)</f>
        <v>-</v>
      </c>
      <c r="K53" s="117" t="str">
        <f>IF('3c AA'!N16="-","-",'3c AA'!N16)</f>
        <v>-</v>
      </c>
      <c r="L53" s="117" t="str">
        <f>IF('3c AA'!O16="-","-",'3c AA'!O16)</f>
        <v>-</v>
      </c>
      <c r="M53" s="117" t="str">
        <f>IF('3c AA'!P16="-","-",'3c AA'!P16)</f>
        <v>-</v>
      </c>
      <c r="N53" s="117" t="str">
        <f>IF('3c AA'!Q16="-","-",'3c AA'!Q16)</f>
        <v>-</v>
      </c>
      <c r="O53" s="27"/>
      <c r="P53" s="117" t="str">
        <f>IF('3c AA'!S16="-","-",'3c AA'!S16)</f>
        <v>-</v>
      </c>
      <c r="Q53" s="117" t="str">
        <f>IF('3c AA'!T16="-","-",'3c AA'!T16)</f>
        <v>-</v>
      </c>
      <c r="R53" s="117" t="str">
        <f>IF('3c AA'!U16="-","-",'3c AA'!U16)</f>
        <v>-</v>
      </c>
      <c r="S53" s="117" t="str">
        <f>IF('3c AA'!V16="-","-",'3c AA'!V16)</f>
        <v>-</v>
      </c>
      <c r="T53" s="117">
        <f>IF('3c AA'!W16="-","-",'3c AA'!W16)</f>
        <v>0</v>
      </c>
      <c r="U53" s="117">
        <f>IF('3c AA'!X16="-","-",'3c AA'!X16)</f>
        <v>1.4870742269298105</v>
      </c>
      <c r="V53" s="117">
        <f>IF('3c AA'!Y16="-","-",'3c AA'!Y16)</f>
        <v>0.70457099735818829</v>
      </c>
      <c r="W53" s="117" t="str">
        <f>IF('3c AA'!Z16="-","-",'3c AA'!Z16)</f>
        <v>-</v>
      </c>
      <c r="X53" s="27"/>
      <c r="Y53" s="117">
        <f>IF('3c AA'!AB16="-","-",'3c AA'!AB16)</f>
        <v>0</v>
      </c>
      <c r="Z53" s="117">
        <f>IF('3c AA'!AC16="-","-",'3c AA'!AC16)</f>
        <v>0</v>
      </c>
      <c r="AA53" s="117">
        <f>IF('3c AA'!AD16="-","-",'3c AA'!AD16)</f>
        <v>0.4107912515748855</v>
      </c>
      <c r="AB53" s="117" t="str">
        <f>IF('3c AA'!AE16="-","-",'3c AA'!AE16)</f>
        <v>-</v>
      </c>
      <c r="AC53" s="117" t="str">
        <f>IF('3c AA'!AF16="-","-",'3c AA'!AF16)</f>
        <v>-</v>
      </c>
      <c r="AD53" s="25"/>
    </row>
    <row r="54" spans="1:30" s="26" customFormat="1" ht="11.25" customHeight="1">
      <c r="A54" s="207"/>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f>'3d PC'!AA56</f>
        <v>10.298637820906499</v>
      </c>
      <c r="AB54" s="117" t="str">
        <f>'3d PC'!AB56</f>
        <v>-</v>
      </c>
      <c r="AC54" s="117" t="str">
        <f>'3d PC'!AC56</f>
        <v>-</v>
      </c>
      <c r="AD54" s="25"/>
    </row>
    <row r="55" spans="1:30" s="26" customFormat="1" ht="11.25" customHeight="1">
      <c r="A55" s="207"/>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f>'3e NC-Elec'!AB18</f>
        <v>133.17535999999998</v>
      </c>
      <c r="AB55" s="117" t="str">
        <f>'3e NC-Elec'!AC18</f>
        <v>-</v>
      </c>
      <c r="AC55" s="117" t="str">
        <f>'3e NC-Elec'!AD18</f>
        <v>-</v>
      </c>
      <c r="AD55" s="25"/>
    </row>
    <row r="56" spans="1:30" s="26" customFormat="1" ht="11.4">
      <c r="A56" s="207"/>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f>IF('3g CPIH'!W$17="-","-",'3h OC '!$E$7*('3g CPIH'!W$17/'3g CPIH'!$G$17))</f>
        <v>48.630131506849317</v>
      </c>
      <c r="AB56" s="117" t="str">
        <f>IF('3g CPIH'!X$17="-","-",'3h OC '!$E$7*('3g CPIH'!X$17/'3g CPIH'!$G$17))</f>
        <v>-</v>
      </c>
      <c r="AC56" s="117" t="str">
        <f>IF('3g CPIH'!Y$17="-","-",'3h OC '!$E$7*('3g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f>IF('3i SMNCC'!W$50="-","-",'3i SMNCC'!W$62)</f>
        <v>11.951673643525851</v>
      </c>
      <c r="AB57" s="117" t="str">
        <f>IF('3i SMNCC'!X$50="-","-",'3i SMNCC'!X$62)</f>
        <v>-</v>
      </c>
      <c r="AC57" s="117" t="str">
        <f>IF('3i SMNCC'!Y$50="-","-",'3i SMNCC'!Y$62)</f>
        <v>-</v>
      </c>
      <c r="AD57" s="25"/>
    </row>
    <row r="58" spans="1:30" s="26" customFormat="1" ht="12.6" customHeight="1">
      <c r="A58" s="207"/>
      <c r="B58" s="120" t="s">
        <v>244</v>
      </c>
      <c r="C58" s="120" t="s">
        <v>183</v>
      </c>
      <c r="D58" s="122" t="s">
        <v>124</v>
      </c>
      <c r="E58" s="119"/>
      <c r="F58" s="27"/>
      <c r="G58" s="117">
        <f>IF('3g CPIH'!C$17="-","-",'3j PAAC PAP'!$G$7*('3g CPIH'!C$17/'3g CPIH'!$G$17))</f>
        <v>13.436452250489236</v>
      </c>
      <c r="H58" s="117">
        <f>IF('3g CPIH'!D$17="-","-",'3j PAAC PAP'!$G$7*('3g CPIH'!D$17/'3g CPIH'!$G$17))</f>
        <v>13.463352054794518</v>
      </c>
      <c r="I58" s="117">
        <f>IF('3g CPIH'!E$17="-","-",'3j PAAC PAP'!$G$7*('3g CPIH'!E$17/'3g CPIH'!$G$17))</f>
        <v>13.503701761252445</v>
      </c>
      <c r="J58" s="117">
        <f>IF('3g CPIH'!F$17="-","-",'3j PAAC PAP'!$G$7*('3g CPIH'!F$17/'3g CPIH'!$G$17))</f>
        <v>13.584401174168297</v>
      </c>
      <c r="K58" s="117">
        <f>IF('3g CPIH'!G$17="-","-",'3j PAAC PAP'!$G$7*('3g CPIH'!G$17/'3g CPIH'!$G$17))</f>
        <v>13.745799999999999</v>
      </c>
      <c r="L58" s="117">
        <f>IF('3g CPIH'!H$17="-","-",'3j PAAC PAP'!$G$7*('3g CPIH'!H$17/'3g CPIH'!$G$17))</f>
        <v>13.920648727984345</v>
      </c>
      <c r="M58" s="117">
        <f>IF('3g CPIH'!I$17="-","-",'3j PAAC PAP'!$G$7*('3g CPIH'!I$17/'3g CPIH'!$G$17))</f>
        <v>14.122397260273971</v>
      </c>
      <c r="N58" s="117">
        <f>IF('3g CPIH'!J$17="-","-",'3j PAAC PAP'!$G$7*('3g CPIH'!J$17/'3g CPIH'!$G$17))</f>
        <v>14.24344637964775</v>
      </c>
      <c r="O58" s="27"/>
      <c r="P58" s="117">
        <f>IF('3g CPIH'!L$17="-","-",'3j PAAC PAP'!$G$7*('3g CPIH'!L$17/'3g CPIH'!$G$17))</f>
        <v>14.24344637964775</v>
      </c>
      <c r="Q58" s="117">
        <f>IF('3g CPIH'!M$17="-","-",'3j PAAC PAP'!$G$7*('3g CPIH'!M$17/'3g CPIH'!$G$17))</f>
        <v>14.40484520547945</v>
      </c>
      <c r="R58" s="117">
        <f>IF('3g CPIH'!N$17="-","-",'3j PAAC PAP'!$G$7*('3g CPIH'!N$17/'3g CPIH'!$G$17))</f>
        <v>14.512444422700586</v>
      </c>
      <c r="S58" s="117">
        <f>IF('3g CPIH'!O$17="-","-",'3j PAAC PAP'!$G$7*('3g CPIH'!O$17/'3g CPIH'!$G$17))</f>
        <v>14.593143835616438</v>
      </c>
      <c r="T58" s="117">
        <f>IF('3g CPIH'!P$17="-","-",'3j PAAC PAP'!$G$7*('3g CPIH'!P$17/'3g CPIH'!$G$17))</f>
        <v>14.633493542074362</v>
      </c>
      <c r="U58" s="117">
        <f>IF('3g CPIH'!Q$17="-","-",'3j PAAC PAP'!$G$7*('3g CPIH'!Q$17/'3g CPIH'!$G$17))</f>
        <v>14.714192954990214</v>
      </c>
      <c r="V58" s="117">
        <f>IF('3g CPIH'!R$17="-","-",'3j PAAC PAP'!$G$7*('3g CPIH'!R$17/'3g CPIH'!$G$17))</f>
        <v>14.983190998043053</v>
      </c>
      <c r="W58" s="117">
        <f>IF('3g CPIH'!S$17="-","-",'3j PAAC PAP'!$G$7*('3g CPIH'!S$17/'3g CPIH'!$G$17))</f>
        <v>15.427037769080234</v>
      </c>
      <c r="X58" s="27"/>
      <c r="Y58" s="117">
        <f>IF('3g CPIH'!U$17="-","-",'3j PAAC PAP'!$G$7*('3g CPIH'!U$17/'3g CPIH'!$G$17))</f>
        <v>16.207132093933463</v>
      </c>
      <c r="Z58" s="117">
        <f>IF('3g CPIH'!V$17="-","-",'3j PAAC PAP'!$G$7*('3g CPIH'!V$17/'3g CPIH'!$G$17))</f>
        <v>16.207132093933463</v>
      </c>
      <c r="AA58" s="117">
        <f>IF('3g CPIH'!W$17="-","-",'3j PAAC PAP'!$G$7*('3g CPIH'!W$17/'3g CPIH'!$G$17))</f>
        <v>16.852727397260274</v>
      </c>
      <c r="AB58" s="117" t="str">
        <f>IF('3g CPIH'!X$17="-","-",'3j PAAC PAP'!$G$7*('3g CPIH'!X$17/'3g CPIH'!$G$17))</f>
        <v>-</v>
      </c>
      <c r="AC58" s="117" t="str">
        <f>IF('3g CPIH'!Y$17="-","-",'3j PAAC PAP'!$G$7*('3g CPIH'!Y$17/'3g CPIH'!$G$17))</f>
        <v>-</v>
      </c>
      <c r="AD58" s="25"/>
    </row>
    <row r="59" spans="1:30" s="26" customFormat="1" ht="11.4">
      <c r="A59" s="207"/>
      <c r="B59" s="120" t="s">
        <v>244</v>
      </c>
      <c r="C59" s="120" t="s">
        <v>184</v>
      </c>
      <c r="D59" s="122" t="s">
        <v>124</v>
      </c>
      <c r="E59" s="119"/>
      <c r="F59" s="27"/>
      <c r="G59" s="117">
        <f>IF(G54="-","-",SUM(G51:G57)*'3j PAAC PAP'!$G$25)</f>
        <v>3.7686728472474336</v>
      </c>
      <c r="H59" s="117">
        <f>IF(H54="-","-",SUM(H51:H57)*'3j PAAC PAP'!$G$25)</f>
        <v>3.7731996022501733</v>
      </c>
      <c r="I59" s="117">
        <f>IF(I54="-","-",SUM(I51:I57)*'3j PAAC PAP'!$G$25)</f>
        <v>3.5226952144838282</v>
      </c>
      <c r="J59" s="117">
        <f>IF(J54="-","-",SUM(J51:J57)*'3j PAAC PAP'!$G$25)</f>
        <v>3.5362754794920472</v>
      </c>
      <c r="K59" s="117">
        <f>IF(K54="-","-",SUM(K51:K57)*'3j PAAC PAP'!$G$25)</f>
        <v>3.5893739277487207</v>
      </c>
      <c r="L59" s="117">
        <f>IF(L54="-","-",SUM(L51:L57)*'3j PAAC PAP'!$G$25)</f>
        <v>3.6111543126715238</v>
      </c>
      <c r="M59" s="117">
        <f>IF(M54="-","-",SUM(M51:M57)*'3j PAAC PAP'!$G$25)</f>
        <v>3.6729930665651493</v>
      </c>
      <c r="N59" s="117">
        <f>IF(N54="-","-",SUM(N51:N57)*'3j PAAC PAP'!$G$25)</f>
        <v>4.0593649082355174</v>
      </c>
      <c r="O59" s="27"/>
      <c r="P59" s="117">
        <f>IF(P54="-","-",SUM(P51:P57)*'3j PAAC PAP'!$G$25)</f>
        <v>4.0593649082355174</v>
      </c>
      <c r="Q59" s="117">
        <f>IF(Q54="-","-",SUM(Q51:Q57)*'3j PAAC PAP'!$G$25)</f>
        <v>4.1915194086305378</v>
      </c>
      <c r="R59" s="117">
        <f>IF(R54="-","-",SUM(R51:R57)*'3j PAAC PAP'!$G$25)</f>
        <v>4.2087015898940825</v>
      </c>
      <c r="S59" s="117">
        <f>IF(S54="-","-",SUM(S51:S57)*'3j PAAC PAP'!$G$25)</f>
        <v>4.214609549668646</v>
      </c>
      <c r="T59" s="117">
        <f>IF(T54="-","-",SUM(T51:T57)*'3j PAAC PAP'!$G$25)</f>
        <v>4.2139132176288854</v>
      </c>
      <c r="U59" s="117">
        <f>IF(U54="-","-",SUM(U51:U57)*'3j PAAC PAP'!$G$25)</f>
        <v>4.383714094378214</v>
      </c>
      <c r="V59" s="117">
        <f>IF(V54="-","-",SUM(V51:V57)*'3j PAAC PAP'!$G$25)</f>
        <v>4.3777525542823241</v>
      </c>
      <c r="W59" s="117">
        <f>IF(W54="-","-",SUM(W51:W57)*'3j PAAC PAP'!$G$25)</f>
        <v>9.1332917052332068</v>
      </c>
      <c r="X59" s="27"/>
      <c r="Y59" s="117">
        <f>IF(Y54="-","-",SUM(Y51:Y57)*'3j PAAC PAP'!$G$25)</f>
        <v>9.3206334318710979</v>
      </c>
      <c r="Z59" s="117">
        <f>IF(Z54="-","-",SUM(Z51:Z57)*'3j PAAC PAP'!$G$25)</f>
        <v>9.3206334318710979</v>
      </c>
      <c r="AA59" s="117">
        <f>IF(AA54="-","-",SUM(AA51:AA57)*'3j PAAC PAP'!$G$25)</f>
        <v>11.924082841888549</v>
      </c>
      <c r="AB59" s="117" t="str">
        <f>IF(AB54="-","-",SUM(AB51:AB57)*'3j PAAC PAP'!$G$25)</f>
        <v>-</v>
      </c>
      <c r="AC59" s="117" t="str">
        <f>IF(AC54="-","-",SUM(AC51:AC57)*'3j PAAC PAP'!$G$25)</f>
        <v>-</v>
      </c>
      <c r="AD59" s="25"/>
    </row>
    <row r="60" spans="1:30" s="26" customFormat="1" ht="11.25" customHeight="1">
      <c r="A60" s="207"/>
      <c r="B60" s="120" t="s">
        <v>185</v>
      </c>
      <c r="C60" s="120" t="s">
        <v>246</v>
      </c>
      <c r="D60" s="122" t="s">
        <v>124</v>
      </c>
      <c r="E60" s="119"/>
      <c r="F60" s="27"/>
      <c r="G60" s="117">
        <f>IF(G54="-","-",SUM(G51:G59)*'3k EBIT'!$E$7)</f>
        <v>1.5848433850900263</v>
      </c>
      <c r="H60" s="117">
        <f>IF(H54="-","-",SUM(H51:H59)*'3k EBIT'!$E$7)</f>
        <v>1.5869554359948135</v>
      </c>
      <c r="I60" s="117">
        <f>IF(I54="-","-",SUM(I51:I59)*'3k EBIT'!$E$7)</f>
        <v>1.4996901091608312</v>
      </c>
      <c r="J60" s="117">
        <f>IF(J54="-","-",SUM(J51:J59)*'3k EBIT'!$E$7)</f>
        <v>1.5060262618751934</v>
      </c>
      <c r="K60" s="117">
        <f>IF(K54="-","-",SUM(K51:K59)*'3k EBIT'!$E$7)</f>
        <v>1.5278151789429568</v>
      </c>
      <c r="L60" s="117">
        <f>IF(L54="-","-",SUM(L51:L59)*'3k EBIT'!$E$7)</f>
        <v>1.5388569786072102</v>
      </c>
      <c r="M60" s="117">
        <f>IF(M54="-","-",SUM(M51:M59)*'3k EBIT'!$E$7)</f>
        <v>1.5644994152861715</v>
      </c>
      <c r="N60" s="117">
        <f>IF(N54="-","-",SUM(N51:N59)*'3k EBIT'!$E$7)</f>
        <v>1.7026451565566545</v>
      </c>
      <c r="O60" s="27"/>
      <c r="P60" s="117">
        <f>IF(P54="-","-",SUM(P51:P59)*'3k EBIT'!$E$7)</f>
        <v>1.7026451565566545</v>
      </c>
      <c r="Q60" s="117">
        <f>IF(Q54="-","-",SUM(Q51:Q59)*'3k EBIT'!$E$7)</f>
        <v>1.7522205489454385</v>
      </c>
      <c r="R60" s="117">
        <f>IF(R54="-","-",SUM(R51:R59)*'3k EBIT'!$E$7)</f>
        <v>1.76034369194828</v>
      </c>
      <c r="S60" s="117">
        <f>IF(S54="-","-",SUM(S51:S59)*'3k EBIT'!$E$7)</f>
        <v>1.7639831969770581</v>
      </c>
      <c r="T60" s="117">
        <f>IF(T54="-","-",SUM(T51:T59)*'3k EBIT'!$E$7)</f>
        <v>1.7645199445913629</v>
      </c>
      <c r="U60" s="117">
        <f>IF(U54="-","-",SUM(U51:U59)*'3k EBIT'!$E$7)</f>
        <v>1.8257642296417882</v>
      </c>
      <c r="V60" s="117">
        <f>IF(V54="-","-",SUM(V51:V59)*'3k EBIT'!$E$7)</f>
        <v>1.8288788326277454</v>
      </c>
      <c r="W60" s="117">
        <f>IF(W54="-","-",SUM(W51:W59)*'3k EBIT'!$E$7)</f>
        <v>3.5089433821226739</v>
      </c>
      <c r="X60" s="27"/>
      <c r="Y60" s="117">
        <f>IF(Y54="-","-",SUM(Y51:Y59)*'3k EBIT'!$E$7)</f>
        <v>3.5898987733776639</v>
      </c>
      <c r="Z60" s="117">
        <f>IF(Z54="-","-",SUM(Z51:Z59)*'3k EBIT'!$E$7)</f>
        <v>3.5898987733776639</v>
      </c>
      <c r="AA60" s="117">
        <f>IF(AA54="-","-",SUM(AA51:AA59)*'3k EBIT'!$E$7)</f>
        <v>4.5174582576201203</v>
      </c>
      <c r="AB60" s="117" t="str">
        <f>IF(AB54="-","-",SUM(AB51:AB59)*'3k EBIT'!$E$7)</f>
        <v>-</v>
      </c>
      <c r="AC60" s="117" t="str">
        <f>IF(AC54="-","-",SUM(AC51:AC59)*'3k EBIT'!$E$7)</f>
        <v>-</v>
      </c>
      <c r="AD60" s="25"/>
    </row>
    <row r="61" spans="1:30" s="26" customFormat="1" ht="11.25" customHeight="1">
      <c r="A61" s="207"/>
      <c r="B61" s="120" t="s">
        <v>247</v>
      </c>
      <c r="C61" s="156" t="s">
        <v>248</v>
      </c>
      <c r="D61" s="122" t="s">
        <v>124</v>
      </c>
      <c r="E61" s="118"/>
      <c r="F61" s="27"/>
      <c r="G61" s="117">
        <f>IF(G56="-","-",SUM(G51:G54,G56:G60)*'3l HAP'!$E$8)</f>
        <v>0.93876445308742462</v>
      </c>
      <c r="H61" s="117">
        <f>IF(H56="-","-",SUM(H51:H54,H56:H60)*'3l HAP'!$E$8)</f>
        <v>0.94039195437818057</v>
      </c>
      <c r="I61" s="117">
        <f>IF(I56="-","-",SUM(I51:I54,I56:I60)*'3l HAP'!$E$8)</f>
        <v>0.93866416936032882</v>
      </c>
      <c r="J61" s="117">
        <f>IF(J56="-","-",SUM(J51:J54,J56:J60)*'3l HAP'!$E$8)</f>
        <v>0.94354667323259656</v>
      </c>
      <c r="K61" s="117">
        <f>IF(K56="-","-",SUM(K51:K54,K56:K60)*'3l HAP'!$E$8)</f>
        <v>0.95499278207578719</v>
      </c>
      <c r="L61" s="117">
        <f>IF(L56="-","-",SUM(L51:L54,L56:L60)*'3l HAP'!$E$8)</f>
        <v>0.96350135692363126</v>
      </c>
      <c r="M61" s="117">
        <f>IF(M56="-","-",SUM(M51:M54,M56:M60)*'3l HAP'!$E$8)</f>
        <v>1.0083775061259479</v>
      </c>
      <c r="N61" s="117">
        <f>IF(N56="-","-",SUM(N51:N54,N56:N60)*'3l HAP'!$E$8)</f>
        <v>1.114829662047244</v>
      </c>
      <c r="O61" s="27"/>
      <c r="P61" s="117">
        <f>IF(P56="-","-",SUM(P51:P54,P56:P60)*'3l HAP'!$E$8)</f>
        <v>1.114829662047244</v>
      </c>
      <c r="Q61" s="117">
        <f>IF(Q56="-","-",SUM(Q51:Q54,Q56:Q60)*'3l HAP'!$E$8)</f>
        <v>1.1535657964502417</v>
      </c>
      <c r="R61" s="117">
        <f>IF(R56="-","-",SUM(R51:R54,R56:R60)*'3l HAP'!$E$8)</f>
        <v>1.159825316849183</v>
      </c>
      <c r="S61" s="117">
        <f>IF(S56="-","-",SUM(S51:S54,S56:S60)*'3l HAP'!$E$8)</f>
        <v>1.1930904421447843</v>
      </c>
      <c r="T61" s="117">
        <f>IF(T56="-","-",SUM(T51:T54,T56:T60)*'3l HAP'!$E$8)</f>
        <v>1.1935040483855766</v>
      </c>
      <c r="U61" s="117">
        <f>IF(U56="-","-",SUM(U51:U54,U56:U60)*'3l HAP'!$E$8)</f>
        <v>1.2203905185986503</v>
      </c>
      <c r="V61" s="117">
        <f>IF(V56="-","-",SUM(V51:V54,V56:V60)*'3l HAP'!$E$8)</f>
        <v>1.2227905650976945</v>
      </c>
      <c r="W61" s="117">
        <f>IF(W56="-","-",SUM(W51:W54,W56:W60)*'3l HAP'!$E$8)</f>
        <v>1.3567032044115444</v>
      </c>
      <c r="X61" s="27"/>
      <c r="Y61" s="117">
        <f>IF(Y56="-","-",SUM(Y51:Y54,Y56:Y60)*'3l HAP'!$E$8)</f>
        <v>1.4190856988213603</v>
      </c>
      <c r="Z61" s="117">
        <f>IF(Z56="-","-",SUM(Z51:Z54,Z56:Z60)*'3l HAP'!$E$8)</f>
        <v>1.4190856988213603</v>
      </c>
      <c r="AA61" s="117">
        <f>IF(AA56="-","-",SUM(AA51:AA54,AA56:AA60)*'3l HAP'!$E$8)</f>
        <v>1.5312363453180371</v>
      </c>
      <c r="AB61" s="117" t="str">
        <f>IF(AB56="-","-",SUM(AB51:AB54,AB56:AB60)*'3l HAP'!$E$8)</f>
        <v>-</v>
      </c>
      <c r="AC61" s="117" t="str">
        <f>IF(AC56="-","-",SUM(AC51:AC54,AC56:AC60)*'3l HAP'!$E$8)</f>
        <v>-</v>
      </c>
      <c r="AD61" s="25"/>
    </row>
    <row r="62" spans="1:30" s="26" customFormat="1" ht="11.25" customHeight="1">
      <c r="A62" s="207"/>
      <c r="B62" s="120" t="s">
        <v>249</v>
      </c>
      <c r="C62" s="120" t="str">
        <f>B62&amp;"_"&amp;D62</f>
        <v>Total_N Wales and Mersey</v>
      </c>
      <c r="D62" s="122" t="s">
        <v>124</v>
      </c>
      <c r="E62" s="119"/>
      <c r="F62" s="27"/>
      <c r="G62" s="117">
        <f t="shared" ref="G62:N62" si="9">IF(G56="-","-",SUM(G51:G61))</f>
        <v>84.351539740801698</v>
      </c>
      <c r="H62" s="117">
        <f t="shared" si="9"/>
        <v>84.464327770113471</v>
      </c>
      <c r="I62" s="117">
        <f t="shared" si="9"/>
        <v>79.869689943578535</v>
      </c>
      <c r="J62" s="117">
        <f t="shared" si="9"/>
        <v>80.208054031513896</v>
      </c>
      <c r="K62" s="117">
        <f t="shared" si="9"/>
        <v>81.36628477550434</v>
      </c>
      <c r="L62" s="117">
        <f t="shared" si="9"/>
        <v>81.955940461058006</v>
      </c>
      <c r="M62" s="117">
        <f t="shared" si="9"/>
        <v>83.350417983275591</v>
      </c>
      <c r="N62" s="117">
        <f t="shared" si="9"/>
        <v>90.727695623883463</v>
      </c>
      <c r="O62" s="27"/>
      <c r="P62" s="117">
        <f t="shared" ref="P62:W62" si="10">IF(P56="-","-",SUM(P51:P61))</f>
        <v>90.727695623883463</v>
      </c>
      <c r="Q62" s="117">
        <f t="shared" si="10"/>
        <v>93.375661858894162</v>
      </c>
      <c r="R62" s="117">
        <f t="shared" si="10"/>
        <v>93.809455044954007</v>
      </c>
      <c r="S62" s="117">
        <f t="shared" si="10"/>
        <v>94.03427298737968</v>
      </c>
      <c r="T62" s="117">
        <f t="shared" si="10"/>
        <v>94.062936456388897</v>
      </c>
      <c r="U62" s="117">
        <f t="shared" si="10"/>
        <v>97.31320501888213</v>
      </c>
      <c r="V62" s="117">
        <f t="shared" si="10"/>
        <v>97.479531470616067</v>
      </c>
      <c r="W62" s="117">
        <f t="shared" si="10"/>
        <v>186.03785755941081</v>
      </c>
      <c r="X62" s="27"/>
      <c r="Y62" s="117">
        <f t="shared" ref="Y62:AC62" si="11">IF(Y56="-","-",SUM(Y51:Y61))</f>
        <v>190.36104835993467</v>
      </c>
      <c r="Z62" s="117">
        <f t="shared" si="11"/>
        <v>190.36104835993467</v>
      </c>
      <c r="AA62" s="117">
        <f t="shared" si="11"/>
        <v>239.29209906494353</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AA'!J17="-","-",'3c AA'!J17)</f>
        <v>-</v>
      </c>
      <c r="H65" s="35" t="str">
        <f>IF('3c AA'!K17="-","-",'3c AA'!K17)</f>
        <v>-</v>
      </c>
      <c r="I65" s="35" t="str">
        <f>IF('3c AA'!L17="-","-",'3c AA'!L17)</f>
        <v>-</v>
      </c>
      <c r="J65" s="35" t="str">
        <f>IF('3c AA'!M17="-","-",'3c AA'!M17)</f>
        <v>-</v>
      </c>
      <c r="K65" s="35" t="str">
        <f>IF('3c AA'!N17="-","-",'3c AA'!N17)</f>
        <v>-</v>
      </c>
      <c r="L65" s="35" t="str">
        <f>IF('3c AA'!O17="-","-",'3c AA'!O17)</f>
        <v>-</v>
      </c>
      <c r="M65" s="35" t="str">
        <f>IF('3c AA'!P17="-","-",'3c AA'!P17)</f>
        <v>-</v>
      </c>
      <c r="N65" s="35" t="str">
        <f>IF('3c AA'!Q17="-","-",'3c AA'!Q17)</f>
        <v>-</v>
      </c>
      <c r="O65" s="27"/>
      <c r="P65" s="35" t="str">
        <f>IF('3c AA'!S17="-","-",'3c AA'!S17)</f>
        <v>-</v>
      </c>
      <c r="Q65" s="35" t="str">
        <f>IF('3c AA'!T17="-","-",'3c AA'!T17)</f>
        <v>-</v>
      </c>
      <c r="R65" s="35" t="str">
        <f>IF('3c AA'!U17="-","-",'3c AA'!U17)</f>
        <v>-</v>
      </c>
      <c r="S65" s="35" t="str">
        <f>IF('3c AA'!V17="-","-",'3c AA'!V17)</f>
        <v>-</v>
      </c>
      <c r="T65" s="35">
        <f>IF('3c AA'!W17="-","-",'3c AA'!W17)</f>
        <v>0</v>
      </c>
      <c r="U65" s="35">
        <f>IF('3c AA'!X17="-","-",'3c AA'!X17)</f>
        <v>1.4870742269298105</v>
      </c>
      <c r="V65" s="35">
        <f>IF('3c AA'!Y17="-","-",'3c AA'!Y17)</f>
        <v>0.70457099735818829</v>
      </c>
      <c r="W65" s="35" t="str">
        <f>IF('3c AA'!Z17="-","-",'3c AA'!Z17)</f>
        <v>-</v>
      </c>
      <c r="X65" s="27"/>
      <c r="Y65" s="35">
        <f>IF('3c AA'!AB17="-","-",'3c AA'!AB17)</f>
        <v>0</v>
      </c>
      <c r="Z65" s="35">
        <f>IF('3c AA'!AC17="-","-",'3c AA'!AC17)</f>
        <v>0</v>
      </c>
      <c r="AA65" s="35">
        <f>IF('3c AA'!AD17="-","-",'3c AA'!AD17)</f>
        <v>0.4107912515748855</v>
      </c>
      <c r="AB65" s="35" t="str">
        <f>IF('3c AA'!AE17="-","-",'3c AA'!AE17)</f>
        <v>-</v>
      </c>
      <c r="AC65" s="35" t="str">
        <f>IF('3c AA'!AF17="-","-",'3c AA'!AF17)</f>
        <v>-</v>
      </c>
      <c r="AD65" s="25"/>
    </row>
    <row r="66" spans="1:30" s="26" customFormat="1" ht="11.25" customHeight="1">
      <c r="A66" s="207"/>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f>'3d PC'!AA56</f>
        <v>10.298637820906499</v>
      </c>
      <c r="AB66" s="35" t="str">
        <f>'3d PC'!AB56</f>
        <v>-</v>
      </c>
      <c r="AC66" s="35" t="str">
        <f>'3d PC'!AC56</f>
        <v>-</v>
      </c>
      <c r="AD66" s="25"/>
    </row>
    <row r="67" spans="1:30" s="26" customFormat="1" ht="11.4">
      <c r="A67" s="207"/>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f>'3e NC-Elec'!AB19</f>
        <v>106.53036</v>
      </c>
      <c r="AB67" s="35" t="str">
        <f>'3e NC-Elec'!AC19</f>
        <v>-</v>
      </c>
      <c r="AC67" s="35" t="str">
        <f>'3e NC-Elec'!AD19</f>
        <v>-</v>
      </c>
      <c r="AD67" s="25"/>
    </row>
    <row r="68" spans="1:30" s="26" customFormat="1" ht="11.4">
      <c r="A68" s="207"/>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f>IF('3g CPIH'!W$17="-","-",'3h OC '!$E$7*('3g CPIH'!W$17/'3g CPIH'!$G$17))</f>
        <v>48.630131506849317</v>
      </c>
      <c r="AB68" s="35" t="str">
        <f>IF('3g CPIH'!X$17="-","-",'3h OC '!$E$7*('3g CPIH'!X$17/'3g CPIH'!$G$17))</f>
        <v>-</v>
      </c>
      <c r="AC68" s="35" t="str">
        <f>IF('3g CPIH'!Y$17="-","-",'3h OC '!$E$7*('3g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f>IF('3i SMNCC'!W$50="-","-",'3i SMNCC'!W$62)</f>
        <v>11.951673643525851</v>
      </c>
      <c r="AB69" s="35" t="str">
        <f>IF('3i SMNCC'!X$50="-","-",'3i SMNCC'!X$62)</f>
        <v>-</v>
      </c>
      <c r="AC69" s="35" t="str">
        <f>IF('3i SMNCC'!Y$50="-","-",'3i SMNCC'!Y$62)</f>
        <v>-</v>
      </c>
      <c r="AD69" s="25"/>
    </row>
    <row r="70" spans="1:30" s="26" customFormat="1" ht="11.4">
      <c r="A70" s="207"/>
      <c r="B70" s="123" t="s">
        <v>244</v>
      </c>
      <c r="C70" s="123" t="s">
        <v>183</v>
      </c>
      <c r="D70" s="121" t="s">
        <v>129</v>
      </c>
      <c r="E70" s="75"/>
      <c r="F70" s="27"/>
      <c r="G70" s="35">
        <f>IF('3g CPIH'!C$17="-","-",'3j PAAC PAP'!$G$7*('3g CPIH'!C$17/'3g CPIH'!$G$17))</f>
        <v>13.436452250489236</v>
      </c>
      <c r="H70" s="35">
        <f>IF('3g CPIH'!D$17="-","-",'3j PAAC PAP'!$G$7*('3g CPIH'!D$17/'3g CPIH'!$G$17))</f>
        <v>13.463352054794518</v>
      </c>
      <c r="I70" s="35">
        <f>IF('3g CPIH'!E$17="-","-",'3j PAAC PAP'!$G$7*('3g CPIH'!E$17/'3g CPIH'!$G$17))</f>
        <v>13.503701761252445</v>
      </c>
      <c r="J70" s="35">
        <f>IF('3g CPIH'!F$17="-","-",'3j PAAC PAP'!$G$7*('3g CPIH'!F$17/'3g CPIH'!$G$17))</f>
        <v>13.584401174168297</v>
      </c>
      <c r="K70" s="35">
        <f>IF('3g CPIH'!G$17="-","-",'3j PAAC PAP'!$G$7*('3g CPIH'!G$17/'3g CPIH'!$G$17))</f>
        <v>13.745799999999999</v>
      </c>
      <c r="L70" s="35">
        <f>IF('3g CPIH'!H$17="-","-",'3j PAAC PAP'!$G$7*('3g CPIH'!H$17/'3g CPIH'!$G$17))</f>
        <v>13.920648727984345</v>
      </c>
      <c r="M70" s="35">
        <f>IF('3g CPIH'!I$17="-","-",'3j PAAC PAP'!$G$7*('3g CPIH'!I$17/'3g CPIH'!$G$17))</f>
        <v>14.122397260273971</v>
      </c>
      <c r="N70" s="35">
        <f>IF('3g CPIH'!J$17="-","-",'3j PAAC PAP'!$G$7*('3g CPIH'!J$17/'3g CPIH'!$G$17))</f>
        <v>14.24344637964775</v>
      </c>
      <c r="O70" s="27"/>
      <c r="P70" s="35">
        <f>IF('3g CPIH'!L$17="-","-",'3j PAAC PAP'!$G$7*('3g CPIH'!L$17/'3g CPIH'!$G$17))</f>
        <v>14.24344637964775</v>
      </c>
      <c r="Q70" s="35">
        <f>IF('3g CPIH'!M$17="-","-",'3j PAAC PAP'!$G$7*('3g CPIH'!M$17/'3g CPIH'!$G$17))</f>
        <v>14.40484520547945</v>
      </c>
      <c r="R70" s="35">
        <f>IF('3g CPIH'!N$17="-","-",'3j PAAC PAP'!$G$7*('3g CPIH'!N$17/'3g CPIH'!$G$17))</f>
        <v>14.512444422700586</v>
      </c>
      <c r="S70" s="35">
        <f>IF('3g CPIH'!O$17="-","-",'3j PAAC PAP'!$G$7*('3g CPIH'!O$17/'3g CPIH'!$G$17))</f>
        <v>14.593143835616438</v>
      </c>
      <c r="T70" s="35">
        <f>IF('3g CPIH'!P$17="-","-",'3j PAAC PAP'!$G$7*('3g CPIH'!P$17/'3g CPIH'!$G$17))</f>
        <v>14.633493542074362</v>
      </c>
      <c r="U70" s="35">
        <f>IF('3g CPIH'!Q$17="-","-",'3j PAAC PAP'!$G$7*('3g CPIH'!Q$17/'3g CPIH'!$G$17))</f>
        <v>14.714192954990214</v>
      </c>
      <c r="V70" s="35">
        <f>IF('3g CPIH'!R$17="-","-",'3j PAAC PAP'!$G$7*('3g CPIH'!R$17/'3g CPIH'!$G$17))</f>
        <v>14.983190998043053</v>
      </c>
      <c r="W70" s="35">
        <f>IF('3g CPIH'!S$17="-","-",'3j PAAC PAP'!$G$7*('3g CPIH'!S$17/'3g CPIH'!$G$17))</f>
        <v>15.427037769080234</v>
      </c>
      <c r="X70" s="27"/>
      <c r="Y70" s="35">
        <f>IF('3g CPIH'!U$17="-","-",'3j PAAC PAP'!$G$7*('3g CPIH'!U$17/'3g CPIH'!$G$17))</f>
        <v>16.207132093933463</v>
      </c>
      <c r="Z70" s="35">
        <f>IF('3g CPIH'!V$17="-","-",'3j PAAC PAP'!$G$7*('3g CPIH'!V$17/'3g CPIH'!$G$17))</f>
        <v>16.207132093933463</v>
      </c>
      <c r="AA70" s="35">
        <f>IF('3g CPIH'!W$17="-","-",'3j PAAC PAP'!$G$7*('3g CPIH'!W$17/'3g CPIH'!$G$17))</f>
        <v>16.852727397260274</v>
      </c>
      <c r="AB70" s="35" t="str">
        <f>IF('3g CPIH'!X$17="-","-",'3j PAAC PAP'!$G$7*('3g CPIH'!X$17/'3g CPIH'!$G$17))</f>
        <v>-</v>
      </c>
      <c r="AC70" s="35" t="str">
        <f>IF('3g CPIH'!Y$17="-","-",'3j PAAC PAP'!$G$7*('3g CPIH'!Y$17/'3g CPIH'!$G$17))</f>
        <v>-</v>
      </c>
      <c r="AD70" s="25"/>
    </row>
    <row r="71" spans="1:30" s="26" customFormat="1" ht="11.25" customHeight="1">
      <c r="A71" s="207"/>
      <c r="B71" s="123" t="s">
        <v>244</v>
      </c>
      <c r="C71" s="123" t="s">
        <v>184</v>
      </c>
      <c r="D71" s="121" t="s">
        <v>129</v>
      </c>
      <c r="E71" s="75"/>
      <c r="F71" s="27"/>
      <c r="G71" s="35">
        <f>IF(G66="-","-",SUM(G63:G69)*'3j PAAC PAP'!$G$25)</f>
        <v>3.3757319950474338</v>
      </c>
      <c r="H71" s="35">
        <f>IF(H66="-","-",SUM(H63:H69)*'3j PAAC PAP'!$G$25)</f>
        <v>3.380258750050174</v>
      </c>
      <c r="I71" s="35">
        <f>IF(I66="-","-",SUM(I63:I69)*'3j PAAC PAP'!$G$25)</f>
        <v>3.7951569104838287</v>
      </c>
      <c r="J71" s="35">
        <f>IF(J66="-","-",SUM(J63:J69)*'3j PAAC PAP'!$G$25)</f>
        <v>3.8087371754920474</v>
      </c>
      <c r="K71" s="35">
        <f>IF(K66="-","-",SUM(K63:K69)*'3j PAAC PAP'!$G$25)</f>
        <v>3.5340301457487207</v>
      </c>
      <c r="L71" s="35">
        <f>IF(L66="-","-",SUM(L63:L69)*'3j PAAC PAP'!$G$25)</f>
        <v>3.5558105306715238</v>
      </c>
      <c r="M71" s="35">
        <f>IF(M66="-","-",SUM(M63:M69)*'3j PAAC PAP'!$G$25)</f>
        <v>3.8007094865651498</v>
      </c>
      <c r="N71" s="35">
        <f>IF(N66="-","-",SUM(N63:N69)*'3j PAAC PAP'!$G$25)</f>
        <v>4.187081328235517</v>
      </c>
      <c r="O71" s="27"/>
      <c r="P71" s="35">
        <f>IF(P66="-","-",SUM(P63:P69)*'3j PAAC PAP'!$G$25)</f>
        <v>4.187081328235517</v>
      </c>
      <c r="Q71" s="35">
        <f>IF(Q66="-","-",SUM(Q63:Q69)*'3j PAAC PAP'!$G$25)</f>
        <v>4.3064641866305386</v>
      </c>
      <c r="R71" s="35">
        <f>IF(R66="-","-",SUM(R63:R69)*'3j PAAC PAP'!$G$25)</f>
        <v>4.3236463678940824</v>
      </c>
      <c r="S71" s="35">
        <f>IF(S66="-","-",SUM(S63:S69)*'3j PAAC PAP'!$G$25)</f>
        <v>4.5530580626686463</v>
      </c>
      <c r="T71" s="35">
        <f>IF(T66="-","-",SUM(T63:T69)*'3j PAAC PAP'!$G$25)</f>
        <v>4.5523617306288857</v>
      </c>
      <c r="U71" s="35">
        <f>IF(U66="-","-",SUM(U63:U69)*'3j PAAC PAP'!$G$25)</f>
        <v>4.6987479303782136</v>
      </c>
      <c r="V71" s="35">
        <f>IF(V66="-","-",SUM(V63:V69)*'3j PAAC PAP'!$G$25)</f>
        <v>4.6927863902823237</v>
      </c>
      <c r="W71" s="35">
        <f>IF(W66="-","-",SUM(W63:W69)*'3j PAAC PAP'!$G$25)</f>
        <v>9.2418506622332046</v>
      </c>
      <c r="X71" s="27"/>
      <c r="Y71" s="35">
        <f>IF(Y66="-","-",SUM(Y63:Y69)*'3j PAAC PAP'!$G$25)</f>
        <v>9.4291923888710976</v>
      </c>
      <c r="Z71" s="35">
        <f>IF(Z66="-","-",SUM(Z63:Z69)*'3j PAAC PAP'!$G$25)</f>
        <v>9.4291923888710976</v>
      </c>
      <c r="AA71" s="35">
        <f>IF(AA66="-","-",SUM(AA63:AA69)*'3j PAAC PAP'!$G$25)</f>
        <v>10.370199731888549</v>
      </c>
      <c r="AB71" s="35" t="str">
        <f>IF(AB66="-","-",SUM(AB63:AB69)*'3j PAAC PAP'!$G$25)</f>
        <v>-</v>
      </c>
      <c r="AC71" s="35" t="str">
        <f>IF(AC66="-","-",SUM(AC63:AC69)*'3j PAAC PAP'!$G$25)</f>
        <v>-</v>
      </c>
      <c r="AD71" s="25"/>
    </row>
    <row r="72" spans="1:30" s="26" customFormat="1" ht="11.25" customHeight="1">
      <c r="A72" s="207"/>
      <c r="B72" s="123" t="s">
        <v>185</v>
      </c>
      <c r="C72" s="123" t="s">
        <v>246</v>
      </c>
      <c r="D72" s="121" t="s">
        <v>129</v>
      </c>
      <c r="E72" s="75"/>
      <c r="F72" s="27"/>
      <c r="G72" s="35">
        <f>IF(G66="-","-",SUM(G63:G71)*'3k EBIT'!$E$7)</f>
        <v>1.4467332594646167</v>
      </c>
      <c r="H72" s="35">
        <f>IF(H66="-","-",SUM(H63:H71)*'3k EBIT'!$E$7)</f>
        <v>1.4488453103694043</v>
      </c>
      <c r="I72" s="35">
        <f>IF(I66="-","-",SUM(I63:I71)*'3k EBIT'!$E$7)</f>
        <v>1.5954544432889592</v>
      </c>
      <c r="J72" s="35">
        <f>IF(J66="-","-",SUM(J63:J71)*'3k EBIT'!$E$7)</f>
        <v>1.6017905960033212</v>
      </c>
      <c r="K72" s="35">
        <f>IF(K66="-","-",SUM(K63:K71)*'3k EBIT'!$E$7)</f>
        <v>1.5083630485731807</v>
      </c>
      <c r="L72" s="35">
        <f>IF(L66="-","-",SUM(L63:L71)*'3k EBIT'!$E$7)</f>
        <v>1.519404848237434</v>
      </c>
      <c r="M72" s="35">
        <f>IF(M66="-","-",SUM(M63:M71)*'3k EBIT'!$E$7)</f>
        <v>1.6093889469087317</v>
      </c>
      <c r="N72" s="35">
        <f>IF(N66="-","-",SUM(N63:N71)*'3k EBIT'!$E$7)</f>
        <v>1.7475346881792144</v>
      </c>
      <c r="O72" s="27"/>
      <c r="P72" s="35">
        <f>IF(P66="-","-",SUM(P63:P71)*'3k EBIT'!$E$7)</f>
        <v>1.7475346881792144</v>
      </c>
      <c r="Q72" s="35">
        <f>IF(Q66="-","-",SUM(Q63:Q71)*'3k EBIT'!$E$7)</f>
        <v>1.7926211274057424</v>
      </c>
      <c r="R72" s="35">
        <f>IF(R66="-","-",SUM(R63:R71)*'3k EBIT'!$E$7)</f>
        <v>1.8007442704085843</v>
      </c>
      <c r="S72" s="35">
        <f>IF(S66="-","-",SUM(S63:S71)*'3k EBIT'!$E$7)</f>
        <v>1.8829404557768421</v>
      </c>
      <c r="T72" s="35">
        <f>IF(T66="-","-",SUM(T63:T71)*'3k EBIT'!$E$7)</f>
        <v>1.8834772033911473</v>
      </c>
      <c r="U72" s="35">
        <f>IF(U66="-","-",SUM(U63:U71)*'3k EBIT'!$E$7)</f>
        <v>1.936491740977436</v>
      </c>
      <c r="V72" s="35">
        <f>IF(V66="-","-",SUM(V63:V71)*'3k EBIT'!$E$7)</f>
        <v>1.9396063439633935</v>
      </c>
      <c r="W72" s="35">
        <f>IF(W66="-","-",SUM(W63:W71)*'3k EBIT'!$E$7)</f>
        <v>3.5470994840018499</v>
      </c>
      <c r="X72" s="27"/>
      <c r="Y72" s="35">
        <f>IF(Y66="-","-",SUM(Y63:Y71)*'3k EBIT'!$E$7)</f>
        <v>3.62805487525684</v>
      </c>
      <c r="Z72" s="35">
        <f>IF(Z66="-","-",SUM(Z63:Z71)*'3k EBIT'!$E$7)</f>
        <v>3.62805487525684</v>
      </c>
      <c r="AA72" s="35">
        <f>IF(AA66="-","-",SUM(AA63:AA71)*'3k EBIT'!$E$7)</f>
        <v>3.9713022895456405</v>
      </c>
      <c r="AB72" s="35" t="str">
        <f>IF(AB66="-","-",SUM(AB63:AB71)*'3k EBIT'!$E$7)</f>
        <v>-</v>
      </c>
      <c r="AC72" s="35" t="str">
        <f>IF(AC66="-","-",SUM(AC63:AC71)*'3k EBIT'!$E$7)</f>
        <v>-</v>
      </c>
      <c r="AD72" s="25"/>
    </row>
    <row r="73" spans="1:30" s="26" customFormat="1" ht="11.25" customHeight="1">
      <c r="A73" s="207"/>
      <c r="B73" s="123" t="s">
        <v>247</v>
      </c>
      <c r="C73" s="158" t="s">
        <v>248</v>
      </c>
      <c r="D73" s="121" t="s">
        <v>129</v>
      </c>
      <c r="E73" s="116"/>
      <c r="F73" s="27"/>
      <c r="G73" s="35">
        <f>IF(G68="-","-",SUM(G63:G66,G68:G72)*'3l HAP'!$E$8)</f>
        <v>0.93098933572108289</v>
      </c>
      <c r="H73" s="35">
        <f>IF(H68="-","-",SUM(H63:H66,H68:H72)*'3l HAP'!$E$8)</f>
        <v>0.93261683701183884</v>
      </c>
      <c r="I73" s="35">
        <f>IF(I68="-","-",SUM(I63:I66,I68:I72)*'3l HAP'!$E$8)</f>
        <v>0.94405536666743473</v>
      </c>
      <c r="J73" s="35">
        <f>IF(J68="-","-",SUM(J63:J66,J68:J72)*'3l HAP'!$E$8)</f>
        <v>0.94893787053970247</v>
      </c>
      <c r="K73" s="35">
        <f>IF(K68="-","-",SUM(K63:K66,K68:K72)*'3l HAP'!$E$8)</f>
        <v>0.95389769512278122</v>
      </c>
      <c r="L73" s="35">
        <f>IF(L68="-","-",SUM(L63:L66,L68:L72)*'3l HAP'!$E$8)</f>
        <v>0.96240626997062506</v>
      </c>
      <c r="M73" s="35">
        <f>IF(M68="-","-",SUM(M63:M66,M68:M72)*'3l HAP'!$E$8)</f>
        <v>1.0109046298636537</v>
      </c>
      <c r="N73" s="35">
        <f>IF(N68="-","-",SUM(N63:N66,N68:N72)*'3l HAP'!$E$8)</f>
        <v>1.1173567857849498</v>
      </c>
      <c r="O73" s="27"/>
      <c r="P73" s="35">
        <f>IF(P68="-","-",SUM(P63:P66,P68:P72)*'3l HAP'!$E$8)</f>
        <v>1.1173567857849498</v>
      </c>
      <c r="Q73" s="35">
        <f>IF(Q68="-","-",SUM(Q63:Q66,Q68:Q72)*'3l HAP'!$E$8)</f>
        <v>1.1558402078141767</v>
      </c>
      <c r="R73" s="35">
        <f>IF(R68="-","-",SUM(R63:R66,R68:R72)*'3l HAP'!$E$8)</f>
        <v>1.1620997282131185</v>
      </c>
      <c r="S73" s="35">
        <f>IF(S68="-","-",SUM(S63:S66,S68:S72)*'3l HAP'!$E$8)</f>
        <v>1.1997873200497049</v>
      </c>
      <c r="T73" s="35">
        <f>IF(T68="-","-",SUM(T63:T66,T68:T72)*'3l HAP'!$E$8)</f>
        <v>1.2002009262904973</v>
      </c>
      <c r="U73" s="35">
        <f>IF(U68="-","-",SUM(U63:U66,U68:U72)*'3l HAP'!$E$8)</f>
        <v>1.2266240904849914</v>
      </c>
      <c r="V73" s="35">
        <f>IF(V68="-","-",SUM(V63:V66,V68:V72)*'3l HAP'!$E$8)</f>
        <v>1.2290241369840353</v>
      </c>
      <c r="W73" s="35">
        <f>IF(W68="-","-",SUM(W63:W66,W68:W72)*'3l HAP'!$E$8)</f>
        <v>1.3588512595885942</v>
      </c>
      <c r="X73" s="27"/>
      <c r="Y73" s="35">
        <f>IF(Y68="-","-",SUM(Y63:Y66,Y68:Y72)*'3l HAP'!$E$8)</f>
        <v>1.4212337539984101</v>
      </c>
      <c r="Z73" s="35">
        <f>IF(Z68="-","-",SUM(Z63:Z66,Z68:Z72)*'3l HAP'!$E$8)</f>
        <v>1.4212337539984101</v>
      </c>
      <c r="AA73" s="35">
        <f>IF(AA68="-","-",SUM(AA63:AA66,AA68:AA72)*'3l HAP'!$E$8)</f>
        <v>1.5004896731759487</v>
      </c>
      <c r="AB73" s="35" t="str">
        <f>IF(AB68="-","-",SUM(AB63:AB66,AB68:AB72)*'3l HAP'!$E$8)</f>
        <v>-</v>
      </c>
      <c r="AC73" s="35" t="str">
        <f>IF(AC68="-","-",SUM(AC63:AC66,AC68:AC72)*'3l HAP'!$E$8)</f>
        <v>-</v>
      </c>
      <c r="AD73" s="25"/>
    </row>
    <row r="74" spans="1:30" s="26" customFormat="1" ht="11.25" customHeight="1">
      <c r="A74" s="207"/>
      <c r="B74" s="123" t="s">
        <v>249</v>
      </c>
      <c r="C74" s="123" t="str">
        <f>B74&amp;"_"&amp;D74</f>
        <v>Total_Midlands</v>
      </c>
      <c r="D74" s="121" t="s">
        <v>129</v>
      </c>
      <c r="E74" s="75"/>
      <c r="F74" s="27"/>
      <c r="G74" s="35">
        <f t="shared" ref="G74:N74" si="12">IF(G68="-","-",SUM(G63:G73))</f>
        <v>77.07481364560995</v>
      </c>
      <c r="H74" s="35">
        <f t="shared" si="12"/>
        <v>77.187601674921737</v>
      </c>
      <c r="I74" s="35">
        <f t="shared" si="12"/>
        <v>84.915307171013779</v>
      </c>
      <c r="J74" s="35">
        <f t="shared" si="12"/>
        <v>85.253671258949126</v>
      </c>
      <c r="K74" s="35">
        <f t="shared" si="12"/>
        <v>80.341393776181548</v>
      </c>
      <c r="L74" s="35">
        <f t="shared" si="12"/>
        <v>80.931049461735213</v>
      </c>
      <c r="M74" s="35">
        <f t="shared" si="12"/>
        <v>85.715551058635867</v>
      </c>
      <c r="N74" s="35">
        <f t="shared" si="12"/>
        <v>93.092828699243725</v>
      </c>
      <c r="O74" s="27"/>
      <c r="P74" s="35">
        <f t="shared" ref="P74:W74" si="13">IF(P68="-","-",SUM(P63:P73))</f>
        <v>93.092828699243725</v>
      </c>
      <c r="Q74" s="35">
        <f t="shared" si="13"/>
        <v>95.504281626718395</v>
      </c>
      <c r="R74" s="35">
        <f t="shared" si="13"/>
        <v>95.938074812778268</v>
      </c>
      <c r="S74" s="35">
        <f t="shared" si="13"/>
        <v>100.30187563708441</v>
      </c>
      <c r="T74" s="35">
        <f t="shared" si="13"/>
        <v>100.33053910609362</v>
      </c>
      <c r="U74" s="35">
        <f t="shared" si="13"/>
        <v>103.14719993810409</v>
      </c>
      <c r="V74" s="35">
        <f t="shared" si="13"/>
        <v>103.31352638983805</v>
      </c>
      <c r="W74" s="35">
        <f t="shared" si="13"/>
        <v>188.04822067346703</v>
      </c>
      <c r="X74" s="27"/>
      <c r="Y74" s="35">
        <f t="shared" ref="Y74:AC74" si="14">IF(Y68="-","-",SUM(Y63:Y73))</f>
        <v>192.37141147399092</v>
      </c>
      <c r="Z74" s="35">
        <f t="shared" si="14"/>
        <v>192.37141147399092</v>
      </c>
      <c r="AA74" s="35">
        <f t="shared" si="14"/>
        <v>210.51631331472697</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AA'!J18="-","-",'3c AA'!J18)</f>
        <v>-</v>
      </c>
      <c r="H77" s="117" t="str">
        <f>IF('3c AA'!K18="-","-",'3c AA'!K18)</f>
        <v>-</v>
      </c>
      <c r="I77" s="117" t="str">
        <f>IF('3c AA'!L18="-","-",'3c AA'!L18)</f>
        <v>-</v>
      </c>
      <c r="J77" s="117" t="str">
        <f>IF('3c AA'!M18="-","-",'3c AA'!M18)</f>
        <v>-</v>
      </c>
      <c r="K77" s="117" t="str">
        <f>IF('3c AA'!N18="-","-",'3c AA'!N18)</f>
        <v>-</v>
      </c>
      <c r="L77" s="117" t="str">
        <f>IF('3c AA'!O18="-","-",'3c AA'!O18)</f>
        <v>-</v>
      </c>
      <c r="M77" s="117" t="str">
        <f>IF('3c AA'!P18="-","-",'3c AA'!P18)</f>
        <v>-</v>
      </c>
      <c r="N77" s="117" t="str">
        <f>IF('3c AA'!Q18="-","-",'3c AA'!Q18)</f>
        <v>-</v>
      </c>
      <c r="O77" s="27"/>
      <c r="P77" s="117" t="str">
        <f>IF('3c AA'!S18="-","-",'3c AA'!S18)</f>
        <v>-</v>
      </c>
      <c r="Q77" s="117" t="str">
        <f>IF('3c AA'!T18="-","-",'3c AA'!T18)</f>
        <v>-</v>
      </c>
      <c r="R77" s="117" t="str">
        <f>IF('3c AA'!U18="-","-",'3c AA'!U18)</f>
        <v>-</v>
      </c>
      <c r="S77" s="117" t="str">
        <f>IF('3c AA'!V18="-","-",'3c AA'!V18)</f>
        <v>-</v>
      </c>
      <c r="T77" s="117">
        <f>IF('3c AA'!W18="-","-",'3c AA'!W18)</f>
        <v>0</v>
      </c>
      <c r="U77" s="117">
        <f>IF('3c AA'!X18="-","-",'3c AA'!X18)</f>
        <v>1.4870742269298105</v>
      </c>
      <c r="V77" s="117">
        <f>IF('3c AA'!Y18="-","-",'3c AA'!Y18)</f>
        <v>0.70457099735818829</v>
      </c>
      <c r="W77" s="117" t="str">
        <f>IF('3c AA'!Z18="-","-",'3c AA'!Z18)</f>
        <v>-</v>
      </c>
      <c r="X77" s="27"/>
      <c r="Y77" s="117">
        <f>IF('3c AA'!AB18="-","-",'3c AA'!AB18)</f>
        <v>0</v>
      </c>
      <c r="Z77" s="117">
        <f>IF('3c AA'!AC18="-","-",'3c AA'!AC18)</f>
        <v>0</v>
      </c>
      <c r="AA77" s="117">
        <f>IF('3c AA'!AD18="-","-",'3c AA'!AD18)</f>
        <v>0.4107912515748855</v>
      </c>
      <c r="AB77" s="117" t="str">
        <f>IF('3c AA'!AE18="-","-",'3c AA'!AE18)</f>
        <v>-</v>
      </c>
      <c r="AC77" s="117" t="str">
        <f>IF('3c AA'!AF18="-","-",'3c AA'!AF18)</f>
        <v>-</v>
      </c>
      <c r="AD77" s="25"/>
    </row>
    <row r="78" spans="1:30" s="26" customFormat="1" ht="11.4">
      <c r="A78" s="207"/>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f>'3d PC'!AA56</f>
        <v>10.298637820906499</v>
      </c>
      <c r="AB78" s="117" t="str">
        <f>'3d PC'!AB56</f>
        <v>-</v>
      </c>
      <c r="AC78" s="117" t="str">
        <f>'3d PC'!AC56</f>
        <v>-</v>
      </c>
      <c r="AD78" s="25"/>
    </row>
    <row r="79" spans="1:30" s="26" customFormat="1" ht="11.4">
      <c r="A79" s="207"/>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f>'3e NC-Elec'!AB20</f>
        <v>116.93286000000001</v>
      </c>
      <c r="AB79" s="117" t="str">
        <f>'3e NC-Elec'!AC20</f>
        <v>-</v>
      </c>
      <c r="AC79" s="117" t="str">
        <f>'3e NC-Elec'!AD20</f>
        <v>-</v>
      </c>
      <c r="AD79" s="25"/>
    </row>
    <row r="80" spans="1:30" s="26" customFormat="1" ht="11.4">
      <c r="A80" s="207"/>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f>IF('3g CPIH'!W$17="-","-",'3h OC '!$E$7*('3g CPIH'!W$17/'3g CPIH'!$G$17))</f>
        <v>48.630131506849317</v>
      </c>
      <c r="AB80" s="117" t="str">
        <f>IF('3g CPIH'!X$17="-","-",'3h OC '!$E$7*('3g CPIH'!X$17/'3g CPIH'!$G$17))</f>
        <v>-</v>
      </c>
      <c r="AC80" s="117" t="str">
        <f>IF('3g CPIH'!Y$17="-","-",'3h OC '!$E$7*('3g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f>IF('3i SMNCC'!W$50="-","-",'3i SMNCC'!W$62)</f>
        <v>11.951673643525851</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PAP'!$G$7*('3g CPIH'!C$17/'3g CPIH'!$G$17))</f>
        <v>13.436452250489236</v>
      </c>
      <c r="H82" s="117">
        <f>IF('3g CPIH'!D$17="-","-",'3j PAAC PAP'!$G$7*('3g CPIH'!D$17/'3g CPIH'!$G$17))</f>
        <v>13.463352054794518</v>
      </c>
      <c r="I82" s="117">
        <f>IF('3g CPIH'!E$17="-","-",'3j PAAC PAP'!$G$7*('3g CPIH'!E$17/'3g CPIH'!$G$17))</f>
        <v>13.503701761252445</v>
      </c>
      <c r="J82" s="117">
        <f>IF('3g CPIH'!F$17="-","-",'3j PAAC PAP'!$G$7*('3g CPIH'!F$17/'3g CPIH'!$G$17))</f>
        <v>13.584401174168297</v>
      </c>
      <c r="K82" s="117">
        <f>IF('3g CPIH'!G$17="-","-",'3j PAAC PAP'!$G$7*('3g CPIH'!G$17/'3g CPIH'!$G$17))</f>
        <v>13.745799999999999</v>
      </c>
      <c r="L82" s="117">
        <f>IF('3g CPIH'!H$17="-","-",'3j PAAC PAP'!$G$7*('3g CPIH'!H$17/'3g CPIH'!$G$17))</f>
        <v>13.920648727984345</v>
      </c>
      <c r="M82" s="117">
        <f>IF('3g CPIH'!I$17="-","-",'3j PAAC PAP'!$G$7*('3g CPIH'!I$17/'3g CPIH'!$G$17))</f>
        <v>14.122397260273971</v>
      </c>
      <c r="N82" s="117">
        <f>IF('3g CPIH'!J$17="-","-",'3j PAAC PAP'!$G$7*('3g CPIH'!J$17/'3g CPIH'!$G$17))</f>
        <v>14.24344637964775</v>
      </c>
      <c r="O82" s="27"/>
      <c r="P82" s="117">
        <f>IF('3g CPIH'!L$17="-","-",'3j PAAC PAP'!$G$7*('3g CPIH'!L$17/'3g CPIH'!$G$17))</f>
        <v>14.24344637964775</v>
      </c>
      <c r="Q82" s="117">
        <f>IF('3g CPIH'!M$17="-","-",'3j PAAC PAP'!$G$7*('3g CPIH'!M$17/'3g CPIH'!$G$17))</f>
        <v>14.40484520547945</v>
      </c>
      <c r="R82" s="117">
        <f>IF('3g CPIH'!N$17="-","-",'3j PAAC PAP'!$G$7*('3g CPIH'!N$17/'3g CPIH'!$G$17))</f>
        <v>14.512444422700586</v>
      </c>
      <c r="S82" s="117">
        <f>IF('3g CPIH'!O$17="-","-",'3j PAAC PAP'!$G$7*('3g CPIH'!O$17/'3g CPIH'!$G$17))</f>
        <v>14.593143835616438</v>
      </c>
      <c r="T82" s="117">
        <f>IF('3g CPIH'!P$17="-","-",'3j PAAC PAP'!$G$7*('3g CPIH'!P$17/'3g CPIH'!$G$17))</f>
        <v>14.633493542074362</v>
      </c>
      <c r="U82" s="117">
        <f>IF('3g CPIH'!Q$17="-","-",'3j PAAC PAP'!$G$7*('3g CPIH'!Q$17/'3g CPIH'!$G$17))</f>
        <v>14.714192954990214</v>
      </c>
      <c r="V82" s="117">
        <f>IF('3g CPIH'!R$17="-","-",'3j PAAC PAP'!$G$7*('3g CPIH'!R$17/'3g CPIH'!$G$17))</f>
        <v>14.983190998043053</v>
      </c>
      <c r="W82" s="117">
        <f>IF('3g CPIH'!S$17="-","-",'3j PAAC PAP'!$G$7*('3g CPIH'!S$17/'3g CPIH'!$G$17))</f>
        <v>15.427037769080234</v>
      </c>
      <c r="X82" s="27"/>
      <c r="Y82" s="117">
        <f>IF('3g CPIH'!U$17="-","-",'3j PAAC PAP'!$G$7*('3g CPIH'!U$17/'3g CPIH'!$G$17))</f>
        <v>16.207132093933463</v>
      </c>
      <c r="Z82" s="117">
        <f>IF('3g CPIH'!V$17="-","-",'3j PAAC PAP'!$G$7*('3g CPIH'!V$17/'3g CPIH'!$G$17))</f>
        <v>16.207132093933463</v>
      </c>
      <c r="AA82" s="117">
        <f>IF('3g CPIH'!W$17="-","-",'3j PAAC PAP'!$G$7*('3g CPIH'!W$17/'3g CPIH'!$G$17))</f>
        <v>16.852727397260274</v>
      </c>
      <c r="AB82" s="117" t="str">
        <f>IF('3g CPIH'!X$17="-","-",'3j PAAC PAP'!$G$7*('3g CPIH'!X$17/'3g CPIH'!$G$17))</f>
        <v>-</v>
      </c>
      <c r="AC82" s="117" t="str">
        <f>IF('3g CPIH'!Y$17="-","-",'3j PAAC PAP'!$G$7*('3g CPIH'!Y$17/'3g CPIH'!$G$17))</f>
        <v>-</v>
      </c>
      <c r="AD82" s="25"/>
    </row>
    <row r="83" spans="1:30" s="26" customFormat="1" ht="11.25" customHeight="1">
      <c r="A83" s="207"/>
      <c r="B83" s="120" t="s">
        <v>244</v>
      </c>
      <c r="C83" s="120" t="s">
        <v>184</v>
      </c>
      <c r="D83" s="122" t="s">
        <v>119</v>
      </c>
      <c r="E83" s="119"/>
      <c r="F83" s="27"/>
      <c r="G83" s="117">
        <f>IF(G78="-","-",SUM(G75:G81)*'3j PAAC PAP'!$G$25)</f>
        <v>4.391077534047434</v>
      </c>
      <c r="H83" s="117">
        <f>IF(H78="-","-",SUM(H75:H81)*'3j PAAC PAP'!$G$25)</f>
        <v>4.3956042890501745</v>
      </c>
      <c r="I83" s="117">
        <f>IF(I78="-","-",SUM(I75:I81)*'3j PAAC PAP'!$G$25)</f>
        <v>3.7994141244838282</v>
      </c>
      <c r="J83" s="117">
        <f>IF(J78="-","-",SUM(J75:J81)*'3j PAAC PAP'!$G$25)</f>
        <v>3.8129943894920477</v>
      </c>
      <c r="K83" s="117">
        <f>IF(K78="-","-",SUM(K75:K81)*'3j PAAC PAP'!$G$25)</f>
        <v>3.7447622387487201</v>
      </c>
      <c r="L83" s="117">
        <f>IF(L78="-","-",SUM(L75:L81)*'3j PAAC PAP'!$G$25)</f>
        <v>3.7665426236715231</v>
      </c>
      <c r="M83" s="117">
        <f>IF(M78="-","-",SUM(M75:M81)*'3j PAAC PAP'!$G$25)</f>
        <v>4.0327276495651496</v>
      </c>
      <c r="N83" s="117">
        <f>IF(N78="-","-",SUM(N75:N81)*'3j PAAC PAP'!$G$25)</f>
        <v>4.4190994912355164</v>
      </c>
      <c r="O83" s="27"/>
      <c r="P83" s="117">
        <f>IF(P78="-","-",SUM(P75:P81)*'3j PAAC PAP'!$G$25)</f>
        <v>4.4190994912355164</v>
      </c>
      <c r="Q83" s="117">
        <f>IF(Q78="-","-",SUM(Q75:Q81)*'3j PAAC PAP'!$G$25)</f>
        <v>4.5938261316305393</v>
      </c>
      <c r="R83" s="117">
        <f>IF(R78="-","-",SUM(R75:R81)*'3j PAAC PAP'!$G$25)</f>
        <v>4.6110083128940822</v>
      </c>
      <c r="S83" s="117">
        <f>IF(S78="-","-",SUM(S75:S81)*'3j PAAC PAP'!$G$25)</f>
        <v>4.9766508556686473</v>
      </c>
      <c r="T83" s="117">
        <f>IF(T78="-","-",SUM(T75:T81)*'3j PAAC PAP'!$G$25)</f>
        <v>4.9759545236288858</v>
      </c>
      <c r="U83" s="117">
        <f>IF(U78="-","-",SUM(U75:U81)*'3j PAAC PAP'!$G$25)</f>
        <v>4.9690810193782138</v>
      </c>
      <c r="V83" s="117">
        <f>IF(V78="-","-",SUM(V75:V81)*'3j PAAC PAP'!$G$25)</f>
        <v>4.9631194792823239</v>
      </c>
      <c r="W83" s="117">
        <f>IF(W78="-","-",SUM(W75:W81)*'3j PAAC PAP'!$G$25)</f>
        <v>9.3972389732332076</v>
      </c>
      <c r="X83" s="27"/>
      <c r="Y83" s="117">
        <f>IF(Y78="-","-",SUM(Y75:Y81)*'3j PAAC PAP'!$G$25)</f>
        <v>9.5845806998710987</v>
      </c>
      <c r="Z83" s="117">
        <f>IF(Z78="-","-",SUM(Z75:Z81)*'3j PAAC PAP'!$G$25)</f>
        <v>9.5845806998710987</v>
      </c>
      <c r="AA83" s="117">
        <f>IF(AA78="-","-",SUM(AA75:AA81)*'3j PAAC PAP'!$G$25)</f>
        <v>10.97685272688855</v>
      </c>
      <c r="AB83" s="117" t="str">
        <f>IF(AB78="-","-",SUM(AB75:AB81)*'3j PAAC PAP'!$G$25)</f>
        <v>-</v>
      </c>
      <c r="AC83" s="117" t="str">
        <f>IF(AC78="-","-",SUM(AC75:AC81)*'3j PAAC PAP'!$G$25)</f>
        <v>-</v>
      </c>
      <c r="AD83" s="25"/>
    </row>
    <row r="84" spans="1:30" s="26" customFormat="1" ht="11.25" customHeight="1">
      <c r="A84" s="207"/>
      <c r="B84" s="120" t="s">
        <v>185</v>
      </c>
      <c r="C84" s="120" t="s">
        <v>246</v>
      </c>
      <c r="D84" s="122" t="s">
        <v>119</v>
      </c>
      <c r="E84" s="119"/>
      <c r="F84" s="27"/>
      <c r="G84" s="117">
        <f>IF(G78="-","-",SUM(G75:G83)*'3k EBIT'!$E$7)</f>
        <v>1.803605035863969</v>
      </c>
      <c r="H84" s="117">
        <f>IF(H78="-","-",SUM(H75:H83)*'3k EBIT'!$E$7)</f>
        <v>1.8057170867687562</v>
      </c>
      <c r="I84" s="117">
        <f>IF(I78="-","-",SUM(I75:I83)*'3k EBIT'!$E$7)</f>
        <v>1.5969507610097113</v>
      </c>
      <c r="J84" s="117">
        <f>IF(J78="-","-",SUM(J75:J83)*'3k EBIT'!$E$7)</f>
        <v>1.6032869137240735</v>
      </c>
      <c r="K84" s="117">
        <f>IF(K78="-","-",SUM(K75:K83)*'3k EBIT'!$E$7)</f>
        <v>1.5824307757504046</v>
      </c>
      <c r="L84" s="117">
        <f>IF(L78="-","-",SUM(L75:L83)*'3k EBIT'!$E$7)</f>
        <v>1.5934725754146577</v>
      </c>
      <c r="M84" s="117">
        <f>IF(M78="-","-",SUM(M75:M83)*'3k EBIT'!$E$7)</f>
        <v>1.6909382626897154</v>
      </c>
      <c r="N84" s="117">
        <f>IF(N78="-","-",SUM(N75:N83)*'3k EBIT'!$E$7)</f>
        <v>1.8290840039601983</v>
      </c>
      <c r="O84" s="27"/>
      <c r="P84" s="117">
        <f>IF(P78="-","-",SUM(P75:P83)*'3k EBIT'!$E$7)</f>
        <v>1.8290840039601983</v>
      </c>
      <c r="Q84" s="117">
        <f>IF(Q78="-","-",SUM(Q75:Q83)*'3k EBIT'!$E$7)</f>
        <v>1.8936225735565027</v>
      </c>
      <c r="R84" s="117">
        <f>IF(R78="-","-",SUM(R75:R83)*'3k EBIT'!$E$7)</f>
        <v>1.9017457165593441</v>
      </c>
      <c r="S84" s="117">
        <f>IF(S78="-","-",SUM(S75:S83)*'3k EBIT'!$E$7)</f>
        <v>2.0318240689916669</v>
      </c>
      <c r="T84" s="117">
        <f>IF(T78="-","-",SUM(T75:T83)*'3k EBIT'!$E$7)</f>
        <v>2.032360816605971</v>
      </c>
      <c r="U84" s="117">
        <f>IF(U78="-","-",SUM(U75:U83)*'3k EBIT'!$E$7)</f>
        <v>2.0315079162451877</v>
      </c>
      <c r="V84" s="117">
        <f>IF(V78="-","-",SUM(V75:V83)*'3k EBIT'!$E$7)</f>
        <v>2.0346225192311458</v>
      </c>
      <c r="W84" s="117">
        <f>IF(W78="-","-",SUM(W75:W83)*'3k EBIT'!$E$7)</f>
        <v>3.6017150808092984</v>
      </c>
      <c r="X84" s="27"/>
      <c r="Y84" s="117">
        <f>IF(Y78="-","-",SUM(Y75:Y83)*'3k EBIT'!$E$7)</f>
        <v>3.6826704720642884</v>
      </c>
      <c r="Z84" s="117">
        <f>IF(Z78="-","-",SUM(Z75:Z83)*'3k EBIT'!$E$7)</f>
        <v>3.6826704720642884</v>
      </c>
      <c r="AA84" s="117">
        <f>IF(AA78="-","-",SUM(AA75:AA83)*'3k EBIT'!$E$7)</f>
        <v>4.1845275647528002</v>
      </c>
      <c r="AB84" s="117" t="str">
        <f>IF(AB78="-","-",SUM(AB75:AB83)*'3k EBIT'!$E$7)</f>
        <v>-</v>
      </c>
      <c r="AC84" s="117" t="str">
        <f>IF(AC78="-","-",SUM(AC75:AC83)*'3k EBIT'!$E$7)</f>
        <v>-</v>
      </c>
      <c r="AD84" s="25"/>
    </row>
    <row r="85" spans="1:30" s="26" customFormat="1" ht="12.6" customHeight="1">
      <c r="A85" s="207"/>
      <c r="B85" s="120" t="s">
        <v>247</v>
      </c>
      <c r="C85" s="156" t="s">
        <v>248</v>
      </c>
      <c r="D85" s="122" t="s">
        <v>119</v>
      </c>
      <c r="E85" s="118"/>
      <c r="F85" s="27"/>
      <c r="G85" s="117">
        <f>IF(G80="-","-",SUM(G75:G78,G80:G84)*'3l HAP'!$E$8)</f>
        <v>0.95107996943584494</v>
      </c>
      <c r="H85" s="117">
        <f>IF(H80="-","-",SUM(H75:H78,H80:H84)*'3l HAP'!$E$8)</f>
        <v>0.95270747072660078</v>
      </c>
      <c r="I85" s="117">
        <f>IF(I80="-","-",SUM(I75:I78,I80:I84)*'3l HAP'!$E$8)</f>
        <v>0.94413960412535813</v>
      </c>
      <c r="J85" s="117">
        <f>IF(J80="-","-",SUM(J75:J78,J80:J84)*'3l HAP'!$E$8)</f>
        <v>0.94902210799762587</v>
      </c>
      <c r="K85" s="117">
        <f>IF(K80="-","-",SUM(K75:K78,K80:K84)*'3l HAP'!$E$8)</f>
        <v>0.95806744928999599</v>
      </c>
      <c r="L85" s="117">
        <f>IF(L80="-","-",SUM(L75:L78,L80:L84)*'3l HAP'!$E$8)</f>
        <v>0.96657602413783983</v>
      </c>
      <c r="M85" s="117">
        <f>IF(M80="-","-",SUM(M75:M78,M80:M84)*'3l HAP'!$E$8)</f>
        <v>1.0154955713204858</v>
      </c>
      <c r="N85" s="117">
        <f>IF(N80="-","-",SUM(N75:N78,N80:N84)*'3l HAP'!$E$8)</f>
        <v>1.1219477272417822</v>
      </c>
      <c r="O85" s="27"/>
      <c r="P85" s="117">
        <f>IF(P80="-","-",SUM(P75:P78,P80:P84)*'3l HAP'!$E$8)</f>
        <v>1.1219477272417822</v>
      </c>
      <c r="Q85" s="117">
        <f>IF(Q80="-","-",SUM(Q75:Q78,Q80:Q84)*'3l HAP'!$E$8)</f>
        <v>1.1615262362240151</v>
      </c>
      <c r="R85" s="117">
        <f>IF(R80="-","-",SUM(R75:R78,R80:R84)*'3l HAP'!$E$8)</f>
        <v>1.1677857566229568</v>
      </c>
      <c r="S85" s="117">
        <f>IF(S80="-","-",SUM(S75:S78,S80:S84)*'3l HAP'!$E$8)</f>
        <v>1.2081689471130963</v>
      </c>
      <c r="T85" s="117">
        <f>IF(T80="-","-",SUM(T75:T78,T80:T84)*'3l HAP'!$E$8)</f>
        <v>1.2085825533538885</v>
      </c>
      <c r="U85" s="117">
        <f>IF(U80="-","-",SUM(U75:U78,U80:U84)*'3l HAP'!$E$8)</f>
        <v>1.2319731690631355</v>
      </c>
      <c r="V85" s="117">
        <f>IF(V80="-","-",SUM(V75:V78,V80:V84)*'3l HAP'!$E$8)</f>
        <v>1.2343732155621798</v>
      </c>
      <c r="W85" s="117">
        <f>IF(W80="-","-",SUM(W75:W78,W80:W84)*'3l HAP'!$E$8)</f>
        <v>1.3619259268028032</v>
      </c>
      <c r="X85" s="27"/>
      <c r="Y85" s="117">
        <f>IF(Y80="-","-",SUM(Y75:Y78,Y80:Y84)*'3l HAP'!$E$8)</f>
        <v>1.4243084212126189</v>
      </c>
      <c r="Z85" s="117">
        <f>IF(Z80="-","-",SUM(Z75:Z78,Z80:Z84)*'3l HAP'!$E$8)</f>
        <v>1.4243084212126189</v>
      </c>
      <c r="AA85" s="117">
        <f>IF(AA80="-","-",SUM(AA75:AA78,AA80:AA84)*'3l HAP'!$E$8)</f>
        <v>1.5124935109300517</v>
      </c>
      <c r="AB85" s="117" t="str">
        <f>IF(AB80="-","-",SUM(AB75:AB78,AB80:AB84)*'3l HAP'!$E$8)</f>
        <v>-</v>
      </c>
      <c r="AC85" s="117" t="str">
        <f>IF(AC80="-","-",SUM(AC75:AC78,AC80:AC84)*'3l HAP'!$E$8)</f>
        <v>-</v>
      </c>
      <c r="AD85" s="25"/>
    </row>
    <row r="86" spans="1:30" s="26" customFormat="1" ht="11.25" customHeight="1">
      <c r="A86" s="207"/>
      <c r="B86" s="120" t="s">
        <v>249</v>
      </c>
      <c r="C86" s="120" t="str">
        <f>B86&amp;"_"&amp;D86</f>
        <v>Total_Northern</v>
      </c>
      <c r="D86" s="122" t="s">
        <v>119</v>
      </c>
      <c r="E86" s="119"/>
      <c r="F86" s="27"/>
      <c r="G86" s="117">
        <f t="shared" ref="G86:N86" si="15">IF(G80="-","-",SUM(G75:G85))</f>
        <v>95.877621594724062</v>
      </c>
      <c r="H86" s="117">
        <f t="shared" si="15"/>
        <v>95.990409624035834</v>
      </c>
      <c r="I86" s="117">
        <f t="shared" si="15"/>
        <v>84.994144940192442</v>
      </c>
      <c r="J86" s="117">
        <f t="shared" si="15"/>
        <v>85.332509028127802</v>
      </c>
      <c r="K86" s="117">
        <f t="shared" si="15"/>
        <v>84.243863350525984</v>
      </c>
      <c r="L86" s="117">
        <f t="shared" si="15"/>
        <v>84.833519036079636</v>
      </c>
      <c r="M86" s="117">
        <f t="shared" si="15"/>
        <v>90.012209478873658</v>
      </c>
      <c r="N86" s="117">
        <f t="shared" si="15"/>
        <v>97.389487119481544</v>
      </c>
      <c r="O86" s="27"/>
      <c r="P86" s="117">
        <f t="shared" ref="P86:W86" si="16">IF(P80="-","-",SUM(P75:P85))</f>
        <v>97.389487119481544</v>
      </c>
      <c r="Q86" s="117">
        <f t="shared" si="16"/>
        <v>100.82583104627901</v>
      </c>
      <c r="R86" s="117">
        <f t="shared" si="16"/>
        <v>101.25962423233887</v>
      </c>
      <c r="S86" s="117">
        <f t="shared" si="16"/>
        <v>108.14623367036265</v>
      </c>
      <c r="T86" s="117">
        <f t="shared" si="16"/>
        <v>108.17489713937184</v>
      </c>
      <c r="U86" s="117">
        <f t="shared" si="16"/>
        <v>108.15339828095</v>
      </c>
      <c r="V86" s="117">
        <f t="shared" si="16"/>
        <v>108.31972473268397</v>
      </c>
      <c r="W86" s="117">
        <f t="shared" si="16"/>
        <v>190.92579924848872</v>
      </c>
      <c r="X86" s="27"/>
      <c r="Y86" s="117">
        <f t="shared" ref="Y86:AC86" si="17">IF(Y80="-","-",SUM(Y75:Y85))</f>
        <v>195.2489900490126</v>
      </c>
      <c r="Z86" s="117">
        <f t="shared" si="17"/>
        <v>195.2489900490126</v>
      </c>
      <c r="AA86" s="117">
        <f t="shared" si="17"/>
        <v>221.75069542268827</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AA'!J19="-","-",'3c AA'!J19)</f>
        <v>-</v>
      </c>
      <c r="H89" s="35" t="str">
        <f>IF('3c AA'!K19="-","-",'3c AA'!K19)</f>
        <v>-</v>
      </c>
      <c r="I89" s="35" t="str">
        <f>IF('3c AA'!L19="-","-",'3c AA'!L19)</f>
        <v>-</v>
      </c>
      <c r="J89" s="35" t="str">
        <f>IF('3c AA'!M19="-","-",'3c AA'!M19)</f>
        <v>-</v>
      </c>
      <c r="K89" s="35" t="str">
        <f>IF('3c AA'!N19="-","-",'3c AA'!N19)</f>
        <v>-</v>
      </c>
      <c r="L89" s="35" t="str">
        <f>IF('3c AA'!O19="-","-",'3c AA'!O19)</f>
        <v>-</v>
      </c>
      <c r="M89" s="35" t="str">
        <f>IF('3c AA'!P19="-","-",'3c AA'!P19)</f>
        <v>-</v>
      </c>
      <c r="N89" s="35" t="str">
        <f>IF('3c AA'!Q19="-","-",'3c AA'!Q19)</f>
        <v>-</v>
      </c>
      <c r="O89" s="27"/>
      <c r="P89" s="35" t="str">
        <f>IF('3c AA'!S19="-","-",'3c AA'!S19)</f>
        <v>-</v>
      </c>
      <c r="Q89" s="35" t="str">
        <f>IF('3c AA'!T19="-","-",'3c AA'!T19)</f>
        <v>-</v>
      </c>
      <c r="R89" s="35" t="str">
        <f>IF('3c AA'!U19="-","-",'3c AA'!U19)</f>
        <v>-</v>
      </c>
      <c r="S89" s="35" t="str">
        <f>IF('3c AA'!V19="-","-",'3c AA'!V19)</f>
        <v>-</v>
      </c>
      <c r="T89" s="35">
        <f>IF('3c AA'!W19="-","-",'3c AA'!W19)</f>
        <v>0</v>
      </c>
      <c r="U89" s="35">
        <f>IF('3c AA'!X19="-","-",'3c AA'!X19)</f>
        <v>1.4870742269298105</v>
      </c>
      <c r="V89" s="35">
        <f>IF('3c AA'!Y19="-","-",'3c AA'!Y19)</f>
        <v>0.70457099735818829</v>
      </c>
      <c r="W89" s="35" t="str">
        <f>IF('3c AA'!Z19="-","-",'3c AA'!Z19)</f>
        <v>-</v>
      </c>
      <c r="X89" s="27"/>
      <c r="Y89" s="35">
        <f>IF('3c AA'!AB19="-","-",'3c AA'!AB19)</f>
        <v>0</v>
      </c>
      <c r="Z89" s="35">
        <f>IF('3c AA'!AC19="-","-",'3c AA'!AC19)</f>
        <v>0</v>
      </c>
      <c r="AA89" s="35">
        <f>IF('3c AA'!AD19="-","-",'3c AA'!AD19)</f>
        <v>0.4107912515748855</v>
      </c>
      <c r="AB89" s="35" t="str">
        <f>IF('3c AA'!AE19="-","-",'3c AA'!AE19)</f>
        <v>-</v>
      </c>
      <c r="AC89" s="35" t="str">
        <f>IF('3c AA'!AF19="-","-",'3c AA'!AF19)</f>
        <v>-</v>
      </c>
      <c r="AD89" s="25"/>
    </row>
    <row r="90" spans="1:30" s="26" customFormat="1" ht="11.4">
      <c r="A90" s="207"/>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f>'3d PC'!AA56</f>
        <v>10.298637820906499</v>
      </c>
      <c r="AB90" s="35" t="str">
        <f>'3d PC'!AB56</f>
        <v>-</v>
      </c>
      <c r="AC90" s="35" t="str">
        <f>'3d PC'!AC56</f>
        <v>-</v>
      </c>
      <c r="AD90" s="25"/>
    </row>
    <row r="91" spans="1:30" s="26" customFormat="1" ht="11.4">
      <c r="A91" s="207"/>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f>'3e NC-Elec'!AB21</f>
        <v>97.879860000000008</v>
      </c>
      <c r="AB91" s="35" t="str">
        <f>'3e NC-Elec'!AC21</f>
        <v>-</v>
      </c>
      <c r="AC91" s="35" t="str">
        <f>'3e NC-Elec'!AD21</f>
        <v>-</v>
      </c>
      <c r="AD91" s="25"/>
    </row>
    <row r="92" spans="1:30" s="26" customFormat="1" ht="11.4">
      <c r="A92" s="207"/>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f>IF('3g CPIH'!W$17="-","-",'3h OC '!$E$7*('3g CPIH'!W$17/'3g CPIH'!$G$17))</f>
        <v>48.630131506849317</v>
      </c>
      <c r="AB92" s="35" t="str">
        <f>IF('3g CPIH'!X$17="-","-",'3h OC '!$E$7*('3g CPIH'!X$17/'3g CPIH'!$G$17))</f>
        <v>-</v>
      </c>
      <c r="AC92" s="35" t="str">
        <f>IF('3g CPIH'!Y$17="-","-",'3h OC '!$E$7*('3g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f>IF('3i SMNCC'!W$50="-","-",'3i SMNCC'!W$62)</f>
        <v>11.951673643525851</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PAP'!$G$7*('3g CPIH'!C$17/'3g CPIH'!$G$17))</f>
        <v>13.436452250489236</v>
      </c>
      <c r="H94" s="35">
        <f>IF('3g CPIH'!D$17="-","-",'3j PAAC PAP'!$G$7*('3g CPIH'!D$17/'3g CPIH'!$G$17))</f>
        <v>13.463352054794518</v>
      </c>
      <c r="I94" s="35">
        <f>IF('3g CPIH'!E$17="-","-",'3j PAAC PAP'!$G$7*('3g CPIH'!E$17/'3g CPIH'!$G$17))</f>
        <v>13.503701761252445</v>
      </c>
      <c r="J94" s="35">
        <f>IF('3g CPIH'!F$17="-","-",'3j PAAC PAP'!$G$7*('3g CPIH'!F$17/'3g CPIH'!$G$17))</f>
        <v>13.584401174168297</v>
      </c>
      <c r="K94" s="35">
        <f>IF('3g CPIH'!G$17="-","-",'3j PAAC PAP'!$G$7*('3g CPIH'!G$17/'3g CPIH'!$G$17))</f>
        <v>13.745799999999999</v>
      </c>
      <c r="L94" s="35">
        <f>IF('3g CPIH'!H$17="-","-",'3j PAAC PAP'!$G$7*('3g CPIH'!H$17/'3g CPIH'!$G$17))</f>
        <v>13.920648727984345</v>
      </c>
      <c r="M94" s="35">
        <f>IF('3g CPIH'!I$17="-","-",'3j PAAC PAP'!$G$7*('3g CPIH'!I$17/'3g CPIH'!$G$17))</f>
        <v>14.122397260273971</v>
      </c>
      <c r="N94" s="35">
        <f>IF('3g CPIH'!J$17="-","-",'3j PAAC PAP'!$G$7*('3g CPIH'!J$17/'3g CPIH'!$G$17))</f>
        <v>14.24344637964775</v>
      </c>
      <c r="O94" s="27"/>
      <c r="P94" s="35">
        <f>IF('3g CPIH'!L$17="-","-",'3j PAAC PAP'!$G$7*('3g CPIH'!L$17/'3g CPIH'!$G$17))</f>
        <v>14.24344637964775</v>
      </c>
      <c r="Q94" s="35">
        <f>IF('3g CPIH'!M$17="-","-",'3j PAAC PAP'!$G$7*('3g CPIH'!M$17/'3g CPIH'!$G$17))</f>
        <v>14.40484520547945</v>
      </c>
      <c r="R94" s="35">
        <f>IF('3g CPIH'!N$17="-","-",'3j PAAC PAP'!$G$7*('3g CPIH'!N$17/'3g CPIH'!$G$17))</f>
        <v>14.512444422700586</v>
      </c>
      <c r="S94" s="35">
        <f>IF('3g CPIH'!O$17="-","-",'3j PAAC PAP'!$G$7*('3g CPIH'!O$17/'3g CPIH'!$G$17))</f>
        <v>14.593143835616438</v>
      </c>
      <c r="T94" s="35">
        <f>IF('3g CPIH'!P$17="-","-",'3j PAAC PAP'!$G$7*('3g CPIH'!P$17/'3g CPIH'!$G$17))</f>
        <v>14.633493542074362</v>
      </c>
      <c r="U94" s="35">
        <f>IF('3g CPIH'!Q$17="-","-",'3j PAAC PAP'!$G$7*('3g CPIH'!Q$17/'3g CPIH'!$G$17))</f>
        <v>14.714192954990214</v>
      </c>
      <c r="V94" s="35">
        <f>IF('3g CPIH'!R$17="-","-",'3j PAAC PAP'!$G$7*('3g CPIH'!R$17/'3g CPIH'!$G$17))</f>
        <v>14.983190998043053</v>
      </c>
      <c r="W94" s="35">
        <f>IF('3g CPIH'!S$17="-","-",'3j PAAC PAP'!$G$7*('3g CPIH'!S$17/'3g CPIH'!$G$17))</f>
        <v>15.427037769080234</v>
      </c>
      <c r="X94" s="27"/>
      <c r="Y94" s="35">
        <f>IF('3g CPIH'!U$17="-","-",'3j PAAC PAP'!$G$7*('3g CPIH'!U$17/'3g CPIH'!$G$17))</f>
        <v>16.207132093933463</v>
      </c>
      <c r="Z94" s="35">
        <f>IF('3g CPIH'!V$17="-","-",'3j PAAC PAP'!$G$7*('3g CPIH'!V$17/'3g CPIH'!$G$17))</f>
        <v>16.207132093933463</v>
      </c>
      <c r="AA94" s="35">
        <f>IF('3g CPIH'!W$17="-","-",'3j PAAC PAP'!$G$7*('3g CPIH'!W$17/'3g CPIH'!$G$17))</f>
        <v>16.852727397260274</v>
      </c>
      <c r="AB94" s="35" t="str">
        <f>IF('3g CPIH'!X$17="-","-",'3j PAAC PAP'!$G$7*('3g CPIH'!X$17/'3g CPIH'!$G$17))</f>
        <v>-</v>
      </c>
      <c r="AC94" s="35" t="str">
        <f>IF('3g CPIH'!Y$17="-","-",'3j PAAC PAP'!$G$7*('3g CPIH'!Y$17/'3g CPIH'!$G$17))</f>
        <v>-</v>
      </c>
      <c r="AD94" s="25"/>
    </row>
    <row r="95" spans="1:30" s="26" customFormat="1" ht="11.25" customHeight="1">
      <c r="A95" s="207"/>
      <c r="B95" s="123" t="s">
        <v>244</v>
      </c>
      <c r="C95" s="123" t="s">
        <v>184</v>
      </c>
      <c r="D95" s="121" t="s">
        <v>118</v>
      </c>
      <c r="E95" s="75"/>
      <c r="F95" s="27"/>
      <c r="G95" s="35">
        <f>IF(G90="-","-",SUM(G87:G93)*'3j PAAC PAP'!$G$25)</f>
        <v>3.6481936910474335</v>
      </c>
      <c r="H95" s="35">
        <f>IF(H90="-","-",SUM(H87:H93)*'3j PAAC PAP'!$G$25)</f>
        <v>3.6527204460501737</v>
      </c>
      <c r="I95" s="35">
        <f>IF(I90="-","-",SUM(I87:I93)*'3j PAAC PAP'!$G$25)</f>
        <v>3.3438922264838284</v>
      </c>
      <c r="J95" s="35">
        <f>IF(J90="-","-",SUM(J87:J93)*'3j PAAC PAP'!$G$25)</f>
        <v>3.3574724914920471</v>
      </c>
      <c r="K95" s="35">
        <f>IF(K90="-","-",SUM(K87:K93)*'3j PAAC PAP'!$G$25)</f>
        <v>3.3701274067487201</v>
      </c>
      <c r="L95" s="35">
        <f>IF(L90="-","-",SUM(L87:L93)*'3j PAAC PAP'!$G$25)</f>
        <v>3.3919077916715232</v>
      </c>
      <c r="M95" s="35">
        <f>IF(M90="-","-",SUM(M87:M93)*'3j PAAC PAP'!$G$25)</f>
        <v>3.5921060005651495</v>
      </c>
      <c r="N95" s="35">
        <f>IF(N90="-","-",SUM(N87:N93)*'3j PAAC PAP'!$G$25)</f>
        <v>3.9784778422355171</v>
      </c>
      <c r="O95" s="27"/>
      <c r="P95" s="35">
        <f>IF(P90="-","-",SUM(P87:P93)*'3j PAAC PAP'!$G$25)</f>
        <v>3.9784778422355171</v>
      </c>
      <c r="Q95" s="35">
        <f>IF(Q90="-","-",SUM(Q87:Q93)*'3j PAAC PAP'!$G$25)</f>
        <v>4.1766191596305395</v>
      </c>
      <c r="R95" s="35">
        <f>IF(R90="-","-",SUM(R87:R93)*'3j PAAC PAP'!$G$25)</f>
        <v>4.1938013408940824</v>
      </c>
      <c r="S95" s="35">
        <f>IF(S90="-","-",SUM(S87:S93)*'3j PAAC PAP'!$G$25)</f>
        <v>4.3870267166686467</v>
      </c>
      <c r="T95" s="35">
        <f>IF(T90="-","-",SUM(T87:T93)*'3j PAAC PAP'!$G$25)</f>
        <v>4.3863303846288852</v>
      </c>
      <c r="U95" s="35">
        <f>IF(U90="-","-",SUM(U87:U93)*'3j PAAC PAP'!$G$25)</f>
        <v>4.5582598683782134</v>
      </c>
      <c r="V95" s="35">
        <f>IF(V90="-","-",SUM(V87:V93)*'3j PAAC PAP'!$G$25)</f>
        <v>4.5522983282823244</v>
      </c>
      <c r="W95" s="35">
        <f>IF(W90="-","-",SUM(W87:W93)*'3j PAAC PAP'!$G$25)</f>
        <v>8.0775026332332072</v>
      </c>
      <c r="X95" s="27"/>
      <c r="Y95" s="35">
        <f>IF(Y90="-","-",SUM(Y87:Y93)*'3j PAAC PAP'!$G$25)</f>
        <v>8.2648443598710983</v>
      </c>
      <c r="Z95" s="35">
        <f>IF(Z90="-","-",SUM(Z87:Z93)*'3j PAAC PAP'!$G$25)</f>
        <v>8.2648443598710983</v>
      </c>
      <c r="AA95" s="35">
        <f>IF(AA90="-","-",SUM(AA87:AA93)*'3j PAAC PAP'!$G$25)</f>
        <v>9.8657198728885493</v>
      </c>
      <c r="AB95" s="35" t="str">
        <f>IF(AB90="-","-",SUM(AB87:AB93)*'3j PAAC PAP'!$G$25)</f>
        <v>-</v>
      </c>
      <c r="AC95" s="35" t="str">
        <f>IF(AC90="-","-",SUM(AC87:AC93)*'3j PAAC PAP'!$G$25)</f>
        <v>-</v>
      </c>
      <c r="AD95" s="25"/>
    </row>
    <row r="96" spans="1:30" s="26" customFormat="1" ht="11.25" customHeight="1">
      <c r="A96" s="207"/>
      <c r="B96" s="123" t="s">
        <v>185</v>
      </c>
      <c r="C96" s="123" t="s">
        <v>246</v>
      </c>
      <c r="D96" s="121" t="s">
        <v>118</v>
      </c>
      <c r="E96" s="75"/>
      <c r="F96" s="27"/>
      <c r="G96" s="35">
        <f>IF(G90="-","-",SUM(G87:G95)*'3k EBIT'!$E$7)</f>
        <v>1.542497593592745</v>
      </c>
      <c r="H96" s="35">
        <f>IF(H90="-","-",SUM(H87:H95)*'3k EBIT'!$E$7)</f>
        <v>1.5446096444975321</v>
      </c>
      <c r="I96" s="35">
        <f>IF(I90="-","-",SUM(I87:I95)*'3k EBIT'!$E$7)</f>
        <v>1.4368447648892475</v>
      </c>
      <c r="J96" s="35">
        <f>IF(J90="-","-",SUM(J87:J95)*'3k EBIT'!$E$7)</f>
        <v>1.4431809176036092</v>
      </c>
      <c r="K96" s="35">
        <f>IF(K90="-","-",SUM(K87:K95)*'3k EBIT'!$E$7)</f>
        <v>1.4507548163242288</v>
      </c>
      <c r="L96" s="35">
        <f>IF(L90="-","-",SUM(L87:L95)*'3k EBIT'!$E$7)</f>
        <v>1.4617966159884819</v>
      </c>
      <c r="M96" s="35">
        <f>IF(M90="-","-",SUM(M87:M95)*'3k EBIT'!$E$7)</f>
        <v>1.5360693785918833</v>
      </c>
      <c r="N96" s="35">
        <f>IF(N90="-","-",SUM(N87:N95)*'3k EBIT'!$E$7)</f>
        <v>1.6742151198623665</v>
      </c>
      <c r="O96" s="27"/>
      <c r="P96" s="35">
        <f>IF(P90="-","-",SUM(P87:P95)*'3k EBIT'!$E$7)</f>
        <v>1.6742151198623665</v>
      </c>
      <c r="Q96" s="35">
        <f>IF(Q90="-","-",SUM(Q87:Q95)*'3k EBIT'!$E$7)</f>
        <v>1.7469834369228068</v>
      </c>
      <c r="R96" s="35">
        <f>IF(R90="-","-",SUM(R87:R95)*'3k EBIT'!$E$7)</f>
        <v>1.7551065799256482</v>
      </c>
      <c r="S96" s="35">
        <f>IF(S90="-","-",SUM(S87:S95)*'3k EBIT'!$E$7)</f>
        <v>1.824584064667514</v>
      </c>
      <c r="T96" s="35">
        <f>IF(T90="-","-",SUM(T87:T95)*'3k EBIT'!$E$7)</f>
        <v>1.8251208122818192</v>
      </c>
      <c r="U96" s="35">
        <f>IF(U90="-","-",SUM(U87:U95)*'3k EBIT'!$E$7)</f>
        <v>1.88711325619262</v>
      </c>
      <c r="V96" s="35">
        <f>IF(V90="-","-",SUM(V87:V95)*'3k EBIT'!$E$7)</f>
        <v>1.8902278591785775</v>
      </c>
      <c r="W96" s="35">
        <f>IF(W90="-","-",SUM(W87:W95)*'3k EBIT'!$E$7)</f>
        <v>3.1378565873761781</v>
      </c>
      <c r="X96" s="27"/>
      <c r="Y96" s="35">
        <f>IF(Y90="-","-",SUM(Y87:Y95)*'3k EBIT'!$E$7)</f>
        <v>3.2188119786311682</v>
      </c>
      <c r="Z96" s="35">
        <f>IF(Z90="-","-",SUM(Z87:Z95)*'3k EBIT'!$E$7)</f>
        <v>3.2188119786311682</v>
      </c>
      <c r="AA96" s="35">
        <f>IF(AA90="-","-",SUM(AA87:AA95)*'3k EBIT'!$E$7)</f>
        <v>3.7939886396365283</v>
      </c>
      <c r="AB96" s="35" t="str">
        <f>IF(AB90="-","-",SUM(AB87:AB95)*'3k EBIT'!$E$7)</f>
        <v>-</v>
      </c>
      <c r="AC96" s="35" t="str">
        <f>IF(AC90="-","-",SUM(AC87:AC95)*'3k EBIT'!$E$7)</f>
        <v>-</v>
      </c>
      <c r="AD96" s="25"/>
    </row>
    <row r="97" spans="1:30" s="26" customFormat="1" ht="11.25" customHeight="1">
      <c r="A97" s="207"/>
      <c r="B97" s="123" t="s">
        <v>247</v>
      </c>
      <c r="C97" s="158" t="s">
        <v>248</v>
      </c>
      <c r="D97" s="121" t="s">
        <v>118</v>
      </c>
      <c r="E97" s="116"/>
      <c r="F97" s="27"/>
      <c r="G97" s="35">
        <f>IF(G92="-","-",SUM(G87:G90,G92:G96)*'3l HAP'!$E$8)</f>
        <v>0.9363805330281888</v>
      </c>
      <c r="H97" s="35">
        <f>IF(H92="-","-",SUM(H87:H90,H92:H96)*'3l HAP'!$E$8)</f>
        <v>0.93800803431894475</v>
      </c>
      <c r="I97" s="35">
        <f>IF(I92="-","-",SUM(I87:I90,I92:I96)*'3l HAP'!$E$8)</f>
        <v>0.93512619612754044</v>
      </c>
      <c r="J97" s="35">
        <f>IF(J92="-","-",SUM(J87:J90,J92:J96)*'3l HAP'!$E$8)</f>
        <v>0.94000869999980807</v>
      </c>
      <c r="K97" s="35">
        <f>IF(K92="-","-",SUM(K87:K90,K92:K96)*'3l HAP'!$E$8)</f>
        <v>0.95065455299272539</v>
      </c>
      <c r="L97" s="35">
        <f>IF(L92="-","-",SUM(L87:L90,L92:L96)*'3l HAP'!$E$8)</f>
        <v>0.95916312784056923</v>
      </c>
      <c r="M97" s="35">
        <f>IF(M92="-","-",SUM(M87:M90,M92:M96)*'3l HAP'!$E$8)</f>
        <v>1.0067769944254008</v>
      </c>
      <c r="N97" s="35">
        <f>IF(N92="-","-",SUM(N87:N90,N92:N96)*'3l HAP'!$E$8)</f>
        <v>1.1132291503466969</v>
      </c>
      <c r="O97" s="27"/>
      <c r="P97" s="35">
        <f>IF(P92="-","-",SUM(P87:P90,P92:P96)*'3l HAP'!$E$8)</f>
        <v>1.1132291503466969</v>
      </c>
      <c r="Q97" s="35">
        <f>IF(Q92="-","-",SUM(Q87:Q90,Q92:Q96)*'3l HAP'!$E$8)</f>
        <v>1.1532709653475091</v>
      </c>
      <c r="R97" s="35">
        <f>IF(R92="-","-",SUM(R87:R90,R92:R96)*'3l HAP'!$E$8)</f>
        <v>1.1595304857464508</v>
      </c>
      <c r="S97" s="35">
        <f>IF(S92="-","-",SUM(S87:S90,S92:S96)*'3l HAP'!$E$8)</f>
        <v>1.1965020591906874</v>
      </c>
      <c r="T97" s="35">
        <f>IF(T92="-","-",SUM(T87:T90,T92:T96)*'3l HAP'!$E$8)</f>
        <v>1.1969156654314799</v>
      </c>
      <c r="U97" s="35">
        <f>IF(U92="-","-",SUM(U87:U90,U92:U96)*'3l HAP'!$E$8)</f>
        <v>1.2238442543735151</v>
      </c>
      <c r="V97" s="35">
        <f>IF(V92="-","-",SUM(V87:V90,V92:V96)*'3l HAP'!$E$8)</f>
        <v>1.226244300872559</v>
      </c>
      <c r="W97" s="35">
        <f>IF(W92="-","-",SUM(W87:W90,W92:W96)*'3l HAP'!$E$8)</f>
        <v>1.3358123148465089</v>
      </c>
      <c r="X97" s="27"/>
      <c r="Y97" s="35">
        <f>IF(Y92="-","-",SUM(Y87:Y90,Y92:Y96)*'3l HAP'!$E$8)</f>
        <v>1.3981948092563248</v>
      </c>
      <c r="Z97" s="35">
        <f>IF(Z92="-","-",SUM(Z87:Z90,Z92:Z96)*'3l HAP'!$E$8)</f>
        <v>1.3981948092563248</v>
      </c>
      <c r="AA97" s="35">
        <f>IF(AA92="-","-",SUM(AA87:AA90,AA92:AA96)*'3l HAP'!$E$8)</f>
        <v>1.4905075344120102</v>
      </c>
      <c r="AB97" s="35" t="str">
        <f>IF(AB92="-","-",SUM(AB87:AB90,AB92:AB96)*'3l HAP'!$E$8)</f>
        <v>-</v>
      </c>
      <c r="AC97" s="35" t="str">
        <f>IF(AC92="-","-",SUM(AC87:AC90,AC92:AC96)*'3l HAP'!$E$8)</f>
        <v>-</v>
      </c>
      <c r="AD97" s="25"/>
    </row>
    <row r="98" spans="1:30" s="26" customFormat="1" ht="11.25" customHeight="1">
      <c r="A98" s="207"/>
      <c r="B98" s="123" t="s">
        <v>249</v>
      </c>
      <c r="C98" s="123" t="str">
        <f>B98&amp;"_"&amp;D98</f>
        <v>Total_North West</v>
      </c>
      <c r="D98" s="121" t="s">
        <v>118</v>
      </c>
      <c r="E98" s="75"/>
      <c r="F98" s="27"/>
      <c r="G98" s="35">
        <f t="shared" ref="G98:N98" si="18">IF(G92="-","-",SUM(G87:G97))</f>
        <v>82.12043087304518</v>
      </c>
      <c r="H98" s="35">
        <f t="shared" si="18"/>
        <v>82.233218902356953</v>
      </c>
      <c r="I98" s="35">
        <f t="shared" si="18"/>
        <v>76.558503638074171</v>
      </c>
      <c r="J98" s="35">
        <f t="shared" si="18"/>
        <v>76.896867726009518</v>
      </c>
      <c r="K98" s="35">
        <f t="shared" si="18"/>
        <v>77.306139662802551</v>
      </c>
      <c r="L98" s="35">
        <f t="shared" si="18"/>
        <v>77.895795348356202</v>
      </c>
      <c r="M98" s="35">
        <f t="shared" si="18"/>
        <v>81.85250036888074</v>
      </c>
      <c r="N98" s="35">
        <f t="shared" si="18"/>
        <v>89.229778009488626</v>
      </c>
      <c r="O98" s="27"/>
      <c r="P98" s="35">
        <f t="shared" ref="P98:W98" si="19">IF(P92="-","-",SUM(P87:P97))</f>
        <v>89.229778009488626</v>
      </c>
      <c r="Q98" s="35">
        <f t="shared" si="19"/>
        <v>93.099729666768795</v>
      </c>
      <c r="R98" s="35">
        <f t="shared" si="19"/>
        <v>93.533522852828654</v>
      </c>
      <c r="S98" s="35">
        <f t="shared" si="19"/>
        <v>97.227202639116058</v>
      </c>
      <c r="T98" s="35">
        <f t="shared" si="19"/>
        <v>97.255866108125275</v>
      </c>
      <c r="U98" s="35">
        <f t="shared" si="19"/>
        <v>100.54555355520782</v>
      </c>
      <c r="V98" s="35">
        <f t="shared" si="19"/>
        <v>100.71188000694177</v>
      </c>
      <c r="W98" s="35">
        <f t="shared" si="19"/>
        <v>166.4860908030993</v>
      </c>
      <c r="X98" s="27"/>
      <c r="Y98" s="35">
        <f t="shared" ref="Y98:AC98" si="20">IF(Y92="-","-",SUM(Y87:Y97))</f>
        <v>170.80928160362316</v>
      </c>
      <c r="Z98" s="35">
        <f t="shared" si="20"/>
        <v>170.80928160362316</v>
      </c>
      <c r="AA98" s="35">
        <f t="shared" si="20"/>
        <v>201.17403766705394</v>
      </c>
      <c r="AB98" s="35" t="str">
        <f t="shared" si="20"/>
        <v>-</v>
      </c>
      <c r="AC98" s="35" t="str">
        <f t="shared" si="20"/>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AA'!J20="-","-",'3c AA'!J20)</f>
        <v>-</v>
      </c>
      <c r="H101" s="117" t="str">
        <f>IF('3c AA'!K20="-","-",'3c AA'!K20)</f>
        <v>-</v>
      </c>
      <c r="I101" s="117" t="str">
        <f>IF('3c AA'!L20="-","-",'3c AA'!L20)</f>
        <v>-</v>
      </c>
      <c r="J101" s="117" t="str">
        <f>IF('3c AA'!M20="-","-",'3c AA'!M20)</f>
        <v>-</v>
      </c>
      <c r="K101" s="117" t="str">
        <f>IF('3c AA'!N20="-","-",'3c AA'!N20)</f>
        <v>-</v>
      </c>
      <c r="L101" s="117" t="str">
        <f>IF('3c AA'!O20="-","-",'3c AA'!O20)</f>
        <v>-</v>
      </c>
      <c r="M101" s="117" t="str">
        <f>IF('3c AA'!P20="-","-",'3c AA'!P20)</f>
        <v>-</v>
      </c>
      <c r="N101" s="117" t="str">
        <f>IF('3c AA'!Q20="-","-",'3c AA'!Q20)</f>
        <v>-</v>
      </c>
      <c r="O101" s="27"/>
      <c r="P101" s="117" t="str">
        <f>IF('3c AA'!S20="-","-",'3c AA'!S20)</f>
        <v>-</v>
      </c>
      <c r="Q101" s="117" t="str">
        <f>IF('3c AA'!T20="-","-",'3c AA'!T20)</f>
        <v>-</v>
      </c>
      <c r="R101" s="117" t="str">
        <f>IF('3c AA'!U20="-","-",'3c AA'!U20)</f>
        <v>-</v>
      </c>
      <c r="S101" s="117" t="str">
        <f>IF('3c AA'!V20="-","-",'3c AA'!V20)</f>
        <v>-</v>
      </c>
      <c r="T101" s="117">
        <f>IF('3c AA'!W20="-","-",'3c AA'!W20)</f>
        <v>0</v>
      </c>
      <c r="U101" s="117">
        <f>IF('3c AA'!X20="-","-",'3c AA'!X20)</f>
        <v>1.4870742269298105</v>
      </c>
      <c r="V101" s="117">
        <f>IF('3c AA'!Y20="-","-",'3c AA'!Y20)</f>
        <v>0.70457099735818829</v>
      </c>
      <c r="W101" s="117" t="str">
        <f>IF('3c AA'!Z20="-","-",'3c AA'!Z20)</f>
        <v>-</v>
      </c>
      <c r="X101" s="27"/>
      <c r="Y101" s="117">
        <f>IF('3c AA'!AB20="-","-",'3c AA'!AB20)</f>
        <v>0</v>
      </c>
      <c r="Z101" s="117">
        <f>IF('3c AA'!AC20="-","-",'3c AA'!AC20)</f>
        <v>0</v>
      </c>
      <c r="AA101" s="117">
        <f>IF('3c AA'!AD20="-","-",'3c AA'!AD20)</f>
        <v>0.4107912515748855</v>
      </c>
      <c r="AB101" s="117" t="str">
        <f>IF('3c AA'!AE20="-","-",'3c AA'!AE20)</f>
        <v>-</v>
      </c>
      <c r="AC101" s="117" t="str">
        <f>IF('3c AA'!AF20="-","-",'3c AA'!AF20)</f>
        <v>-</v>
      </c>
      <c r="AD101" s="25"/>
    </row>
    <row r="102" spans="1:30" s="26" customFormat="1" ht="11.4">
      <c r="A102" s="207"/>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f>'3d PC'!AA56</f>
        <v>10.298637820906499</v>
      </c>
      <c r="AB102" s="117" t="str">
        <f>'3d PC'!AB56</f>
        <v>-</v>
      </c>
      <c r="AC102" s="117" t="str">
        <f>'3d PC'!AC56</f>
        <v>-</v>
      </c>
      <c r="AD102" s="25"/>
    </row>
    <row r="103" spans="1:30" s="26" customFormat="1" ht="11.4">
      <c r="A103" s="207"/>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f>'3e NC-Elec'!AB22</f>
        <v>91.711359999999999</v>
      </c>
      <c r="AB103" s="117" t="str">
        <f>'3e NC-Elec'!AC22</f>
        <v>-</v>
      </c>
      <c r="AC103" s="117" t="str">
        <f>'3e NC-Elec'!AD22</f>
        <v>-</v>
      </c>
      <c r="AD103" s="25"/>
    </row>
    <row r="104" spans="1:30" s="26" customFormat="1" ht="11.25" customHeight="1">
      <c r="A104" s="207"/>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f>IF('3g CPIH'!W$17="-","-",'3h OC '!$E$7*('3g CPIH'!W$17/'3g CPIH'!$G$17))</f>
        <v>48.630131506849317</v>
      </c>
      <c r="AB104" s="117" t="str">
        <f>IF('3g CPIH'!X$17="-","-",'3h OC '!$E$7*('3g CPIH'!X$17/'3g CPIH'!$G$17))</f>
        <v>-</v>
      </c>
      <c r="AC104" s="117" t="str">
        <f>IF('3g CPIH'!Y$17="-","-",'3h OC '!$E$7*('3g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f>IF('3i SMNCC'!W$50="-","-",'3i SMNCC'!W$62)</f>
        <v>11.951673643525851</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PAP'!$G$7*('3g CPIH'!C$17/'3g CPIH'!$G$17))</f>
        <v>13.436452250489236</v>
      </c>
      <c r="H106" s="117">
        <f>IF('3g CPIH'!D$17="-","-",'3j PAAC PAP'!$G$7*('3g CPIH'!D$17/'3g CPIH'!$G$17))</f>
        <v>13.463352054794518</v>
      </c>
      <c r="I106" s="117">
        <f>IF('3g CPIH'!E$17="-","-",'3j PAAC PAP'!$G$7*('3g CPIH'!E$17/'3g CPIH'!$G$17))</f>
        <v>13.503701761252445</v>
      </c>
      <c r="J106" s="117">
        <f>IF('3g CPIH'!F$17="-","-",'3j PAAC PAP'!$G$7*('3g CPIH'!F$17/'3g CPIH'!$G$17))</f>
        <v>13.584401174168297</v>
      </c>
      <c r="K106" s="117">
        <f>IF('3g CPIH'!G$17="-","-",'3j PAAC PAP'!$G$7*('3g CPIH'!G$17/'3g CPIH'!$G$17))</f>
        <v>13.745799999999999</v>
      </c>
      <c r="L106" s="117">
        <f>IF('3g CPIH'!H$17="-","-",'3j PAAC PAP'!$G$7*('3g CPIH'!H$17/'3g CPIH'!$G$17))</f>
        <v>13.920648727984345</v>
      </c>
      <c r="M106" s="117">
        <f>IF('3g CPIH'!I$17="-","-",'3j PAAC PAP'!$G$7*('3g CPIH'!I$17/'3g CPIH'!$G$17))</f>
        <v>14.122397260273971</v>
      </c>
      <c r="N106" s="117">
        <f>IF('3g CPIH'!J$17="-","-",'3j PAAC PAP'!$G$7*('3g CPIH'!J$17/'3g CPIH'!$G$17))</f>
        <v>14.24344637964775</v>
      </c>
      <c r="O106" s="27"/>
      <c r="P106" s="117">
        <f>IF('3g CPIH'!L$17="-","-",'3j PAAC PAP'!$G$7*('3g CPIH'!L$17/'3g CPIH'!$G$17))</f>
        <v>14.24344637964775</v>
      </c>
      <c r="Q106" s="117">
        <f>IF('3g CPIH'!M$17="-","-",'3j PAAC PAP'!$G$7*('3g CPIH'!M$17/'3g CPIH'!$G$17))</f>
        <v>14.40484520547945</v>
      </c>
      <c r="R106" s="117">
        <f>IF('3g CPIH'!N$17="-","-",'3j PAAC PAP'!$G$7*('3g CPIH'!N$17/'3g CPIH'!$G$17))</f>
        <v>14.512444422700586</v>
      </c>
      <c r="S106" s="117">
        <f>IF('3g CPIH'!O$17="-","-",'3j PAAC PAP'!$G$7*('3g CPIH'!O$17/'3g CPIH'!$G$17))</f>
        <v>14.593143835616438</v>
      </c>
      <c r="T106" s="117">
        <f>IF('3g CPIH'!P$17="-","-",'3j PAAC PAP'!$G$7*('3g CPIH'!P$17/'3g CPIH'!$G$17))</f>
        <v>14.633493542074362</v>
      </c>
      <c r="U106" s="117">
        <f>IF('3g CPIH'!Q$17="-","-",'3j PAAC PAP'!$G$7*('3g CPIH'!Q$17/'3g CPIH'!$G$17))</f>
        <v>14.714192954990214</v>
      </c>
      <c r="V106" s="117">
        <f>IF('3g CPIH'!R$17="-","-",'3j PAAC PAP'!$G$7*('3g CPIH'!R$17/'3g CPIH'!$G$17))</f>
        <v>14.983190998043053</v>
      </c>
      <c r="W106" s="117">
        <f>IF('3g CPIH'!S$17="-","-",'3j PAAC PAP'!$G$7*('3g CPIH'!S$17/'3g CPIH'!$G$17))</f>
        <v>15.427037769080234</v>
      </c>
      <c r="X106" s="27"/>
      <c r="Y106" s="117">
        <f>IF('3g CPIH'!U$17="-","-",'3j PAAC PAP'!$G$7*('3g CPIH'!U$17/'3g CPIH'!$G$17))</f>
        <v>16.207132093933463</v>
      </c>
      <c r="Z106" s="117">
        <f>IF('3g CPIH'!V$17="-","-",'3j PAAC PAP'!$G$7*('3g CPIH'!V$17/'3g CPIH'!$G$17))</f>
        <v>16.207132093933463</v>
      </c>
      <c r="AA106" s="117">
        <f>IF('3g CPIH'!W$17="-","-",'3j PAAC PAP'!$G$7*('3g CPIH'!W$17/'3g CPIH'!$G$17))</f>
        <v>16.852727397260274</v>
      </c>
      <c r="AB106" s="117" t="str">
        <f>IF('3g CPIH'!X$17="-","-",'3j PAAC PAP'!$G$7*('3g CPIH'!X$17/'3g CPIH'!$G$17))</f>
        <v>-</v>
      </c>
      <c r="AC106" s="117" t="str">
        <f>IF('3g CPIH'!Y$17="-","-",'3j PAAC PAP'!$G$7*('3g CPIH'!Y$17/'3g CPIH'!$G$17))</f>
        <v>-</v>
      </c>
      <c r="AD106" s="25"/>
    </row>
    <row r="107" spans="1:30" s="26" customFormat="1" ht="11.25" customHeight="1">
      <c r="A107" s="207"/>
      <c r="B107" s="120" t="s">
        <v>244</v>
      </c>
      <c r="C107" s="120" t="s">
        <v>184</v>
      </c>
      <c r="D107" s="122" t="s">
        <v>122</v>
      </c>
      <c r="E107" s="119"/>
      <c r="F107" s="27"/>
      <c r="G107" s="117">
        <f>IF(G102="-","-",SUM(G99:G105)*'3j PAAC PAP'!$G$25)</f>
        <v>3.3289026410474341</v>
      </c>
      <c r="H107" s="117">
        <f>IF(H102="-","-",SUM(H99:H105)*'3j PAAC PAP'!$G$25)</f>
        <v>3.3334293960501742</v>
      </c>
      <c r="I107" s="117">
        <f>IF(I102="-","-",SUM(I99:I105)*'3j PAAC PAP'!$G$25)</f>
        <v>3.2779054094838287</v>
      </c>
      <c r="J107" s="117">
        <f>IF(J102="-","-",SUM(J99:J105)*'3j PAAC PAP'!$G$25)</f>
        <v>3.2914856744920469</v>
      </c>
      <c r="K107" s="117">
        <f>IF(K102="-","-",SUM(K99:K105)*'3j PAAC PAP'!$G$25)</f>
        <v>3.3509699437487201</v>
      </c>
      <c r="L107" s="117">
        <f>IF(L102="-","-",SUM(L99:L105)*'3j PAAC PAP'!$G$25)</f>
        <v>3.3727503286715232</v>
      </c>
      <c r="M107" s="117">
        <f>IF(M102="-","-",SUM(M99:M105)*'3j PAAC PAP'!$G$25)</f>
        <v>3.5176047555651495</v>
      </c>
      <c r="N107" s="117">
        <f>IF(N102="-","-",SUM(N99:N105)*'3j PAAC PAP'!$G$25)</f>
        <v>3.9039765972355167</v>
      </c>
      <c r="O107" s="27"/>
      <c r="P107" s="117">
        <f>IF(P102="-","-",SUM(P99:P105)*'3j PAAC PAP'!$G$25)</f>
        <v>3.9039765972355167</v>
      </c>
      <c r="Q107" s="117">
        <f>IF(Q102="-","-",SUM(Q99:Q105)*'3j PAAC PAP'!$G$25)</f>
        <v>4.068060202630539</v>
      </c>
      <c r="R107" s="117">
        <f>IF(R102="-","-",SUM(R99:R105)*'3j PAAC PAP'!$G$25)</f>
        <v>4.0852423838940819</v>
      </c>
      <c r="S107" s="117">
        <f>IF(S102="-","-",SUM(S99:S105)*'3j PAAC PAP'!$G$25)</f>
        <v>4.2997538296686466</v>
      </c>
      <c r="T107" s="117">
        <f>IF(T102="-","-",SUM(T99:T105)*'3j PAAC PAP'!$G$25)</f>
        <v>4.2990574976288851</v>
      </c>
      <c r="U107" s="117">
        <f>IF(U102="-","-",SUM(U99:U105)*'3j PAAC PAP'!$G$25)</f>
        <v>4.5050446933782142</v>
      </c>
      <c r="V107" s="117">
        <f>IF(V102="-","-",SUM(V99:V105)*'3j PAAC PAP'!$G$25)</f>
        <v>4.4990831532823234</v>
      </c>
      <c r="W107" s="117">
        <f>IF(W102="-","-",SUM(W99:W105)*'3j PAAC PAP'!$G$25)</f>
        <v>8.3052635822332075</v>
      </c>
      <c r="X107" s="27"/>
      <c r="Y107" s="117">
        <f>IF(Y102="-","-",SUM(Y99:Y105)*'3j PAAC PAP'!$G$25)</f>
        <v>8.4926053088710969</v>
      </c>
      <c r="Z107" s="117">
        <f>IF(Z102="-","-",SUM(Z99:Z105)*'3j PAAC PAP'!$G$25)</f>
        <v>8.4926053088710969</v>
      </c>
      <c r="AA107" s="117">
        <f>IF(AA102="-","-",SUM(AA99:AA105)*'3j PAAC PAP'!$G$25)</f>
        <v>9.5059852898885477</v>
      </c>
      <c r="AB107" s="117" t="str">
        <f>IF(AB102="-","-",SUM(AB99:AB105)*'3j PAAC PAP'!$G$25)</f>
        <v>-</v>
      </c>
      <c r="AC107" s="117" t="str">
        <f>IF(AC102="-","-",SUM(AC99:AC105)*'3j PAAC PAP'!$G$25)</f>
        <v>-</v>
      </c>
      <c r="AD107" s="25"/>
    </row>
    <row r="108" spans="1:30" s="26" customFormat="1" ht="11.25" customHeight="1">
      <c r="A108" s="207"/>
      <c r="B108" s="120" t="s">
        <v>185</v>
      </c>
      <c r="C108" s="120" t="s">
        <v>246</v>
      </c>
      <c r="D108" s="122" t="s">
        <v>122</v>
      </c>
      <c r="E108" s="119"/>
      <c r="F108" s="27"/>
      <c r="G108" s="117">
        <f>IF(G102="-","-",SUM(G99:G107)*'3k EBIT'!$E$7)</f>
        <v>1.430273764536345</v>
      </c>
      <c r="H108" s="117">
        <f>IF(H102="-","-",SUM(H99:H107)*'3k EBIT'!$E$7)</f>
        <v>1.4323858154411324</v>
      </c>
      <c r="I108" s="117">
        <f>IF(I102="-","-",SUM(I99:I107)*'3k EBIT'!$E$7)</f>
        <v>1.4136518402175915</v>
      </c>
      <c r="J108" s="117">
        <f>IF(J102="-","-",SUM(J99:J107)*'3k EBIT'!$E$7)</f>
        <v>1.4199879929319532</v>
      </c>
      <c r="K108" s="117">
        <f>IF(K102="-","-",SUM(K99:K107)*'3k EBIT'!$E$7)</f>
        <v>1.4440213865808447</v>
      </c>
      <c r="L108" s="117">
        <f>IF(L102="-","-",SUM(L99:L107)*'3k EBIT'!$E$7)</f>
        <v>1.4550631862450978</v>
      </c>
      <c r="M108" s="117">
        <f>IF(M102="-","-",SUM(M99:M107)*'3k EBIT'!$E$7)</f>
        <v>1.5098838184787231</v>
      </c>
      <c r="N108" s="117">
        <f>IF(N102="-","-",SUM(N99:N107)*'3k EBIT'!$E$7)</f>
        <v>1.6480295597492063</v>
      </c>
      <c r="O108" s="27"/>
      <c r="P108" s="117">
        <f>IF(P102="-","-",SUM(P99:P107)*'3k EBIT'!$E$7)</f>
        <v>1.6480295597492063</v>
      </c>
      <c r="Q108" s="117">
        <f>IF(Q102="-","-",SUM(Q99:Q107)*'3k EBIT'!$E$7)</f>
        <v>1.7088273350436305</v>
      </c>
      <c r="R108" s="117">
        <f>IF(R102="-","-",SUM(R99:R107)*'3k EBIT'!$E$7)</f>
        <v>1.7169504780464722</v>
      </c>
      <c r="S108" s="117">
        <f>IF(S102="-","-",SUM(S99:S107)*'3k EBIT'!$E$7)</f>
        <v>1.793909551392098</v>
      </c>
      <c r="T108" s="117">
        <f>IF(T102="-","-",SUM(T99:T107)*'3k EBIT'!$E$7)</f>
        <v>1.794446299006403</v>
      </c>
      <c r="U108" s="117">
        <f>IF(U102="-","-",SUM(U99:U107)*'3k EBIT'!$E$7)</f>
        <v>1.8684092846832201</v>
      </c>
      <c r="V108" s="117">
        <f>IF(V102="-","-",SUM(V99:V107)*'3k EBIT'!$E$7)</f>
        <v>1.8715238876691775</v>
      </c>
      <c r="W108" s="117">
        <f>IF(W102="-","-",SUM(W99:W107)*'3k EBIT'!$E$7)</f>
        <v>3.2179095854364106</v>
      </c>
      <c r="X108" s="27"/>
      <c r="Y108" s="117">
        <f>IF(Y102="-","-",SUM(Y99:Y107)*'3k EBIT'!$E$7)</f>
        <v>3.2988649766914002</v>
      </c>
      <c r="Z108" s="117">
        <f>IF(Z102="-","-",SUM(Z99:Z107)*'3k EBIT'!$E$7)</f>
        <v>3.2988649766914002</v>
      </c>
      <c r="AA108" s="117">
        <f>IF(AA102="-","-",SUM(AA99:AA107)*'3k EBIT'!$E$7)</f>
        <v>3.6675497922329838</v>
      </c>
      <c r="AB108" s="117" t="str">
        <f>IF(AB102="-","-",SUM(AB99:AB107)*'3k EBIT'!$E$7)</f>
        <v>-</v>
      </c>
      <c r="AC108" s="117" t="str">
        <f>IF(AC102="-","-",SUM(AC99:AC107)*'3k EBIT'!$E$7)</f>
        <v>-</v>
      </c>
      <c r="AD108" s="25"/>
    </row>
    <row r="109" spans="1:30" s="26" customFormat="1" ht="11.25" customHeight="1">
      <c r="A109" s="207"/>
      <c r="B109" s="120" t="s">
        <v>247</v>
      </c>
      <c r="C109" s="156" t="s">
        <v>248</v>
      </c>
      <c r="D109" s="122" t="s">
        <v>122</v>
      </c>
      <c r="E109" s="118"/>
      <c r="F109" s="27"/>
      <c r="G109" s="117">
        <f>IF(G104="-","-",SUM(G99:G102,G104:G108)*'3l HAP'!$E$8)</f>
        <v>0.93006272368392406</v>
      </c>
      <c r="H109" s="117">
        <f>IF(H104="-","-",SUM(H99:H102,H104:H108)*'3l HAP'!$E$8)</f>
        <v>0.9316902249746799</v>
      </c>
      <c r="I109" s="117">
        <f>IF(I104="-","-",SUM(I99:I102,I104:I108)*'3l HAP'!$E$8)</f>
        <v>0.93382051552972578</v>
      </c>
      <c r="J109" s="117">
        <f>IF(J104="-","-",SUM(J99:J102,J104:J108)*'3l HAP'!$E$8)</f>
        <v>0.93870301940199341</v>
      </c>
      <c r="K109" s="117">
        <f>IF(K104="-","-",SUM(K99:K102,K104:K108)*'3l HAP'!$E$8)</f>
        <v>0.95027548443206944</v>
      </c>
      <c r="L109" s="117">
        <f>IF(L104="-","-",SUM(L99:L102,L104:L108)*'3l HAP'!$E$8)</f>
        <v>0.9587840592799135</v>
      </c>
      <c r="M109" s="117">
        <f>IF(M104="-","-",SUM(M99:M102,M104:M108)*'3l HAP'!$E$8)</f>
        <v>1.0053028389117389</v>
      </c>
      <c r="N109" s="117">
        <f>IF(N104="-","-",SUM(N99:N102,N104:N108)*'3l HAP'!$E$8)</f>
        <v>1.111754994833035</v>
      </c>
      <c r="O109" s="27"/>
      <c r="P109" s="117">
        <f>IF(P104="-","-",SUM(P99:P102,P104:P108)*'3l HAP'!$E$8)</f>
        <v>1.111754994833035</v>
      </c>
      <c r="Q109" s="117">
        <f>IF(Q104="-","-",SUM(Q99:Q102,Q104:Q108)*'3l HAP'!$E$8)</f>
        <v>1.1511229101704592</v>
      </c>
      <c r="R109" s="117">
        <f>IF(R104="-","-",SUM(R99:R102,R104:R108)*'3l HAP'!$E$8)</f>
        <v>1.1573824305694007</v>
      </c>
      <c r="S109" s="117">
        <f>IF(S104="-","-",SUM(S99:S102,S104:S108)*'3l HAP'!$E$8)</f>
        <v>1.1947751913032549</v>
      </c>
      <c r="T109" s="117">
        <f>IF(T104="-","-",SUM(T99:T102,T104:T108)*'3l HAP'!$E$8)</f>
        <v>1.1951887975440472</v>
      </c>
      <c r="U109" s="117">
        <f>IF(U104="-","-",SUM(U99:U102,U104:U108)*'3l HAP'!$E$8)</f>
        <v>1.2227912861494707</v>
      </c>
      <c r="V109" s="117">
        <f>IF(V104="-","-",SUM(V99:V102,V104:V108)*'3l HAP'!$E$8)</f>
        <v>1.2251913326485151</v>
      </c>
      <c r="W109" s="117">
        <f>IF(W104="-","-",SUM(W99:W102,W104:W108)*'3l HAP'!$E$8)</f>
        <v>1.3403190188454177</v>
      </c>
      <c r="X109" s="27"/>
      <c r="Y109" s="117">
        <f>IF(Y104="-","-",SUM(Y99:Y102,Y104:Y108)*'3l HAP'!$E$8)</f>
        <v>1.4027015132552334</v>
      </c>
      <c r="Z109" s="117">
        <f>IF(Z104="-","-",SUM(Z99:Z102,Z104:Z108)*'3l HAP'!$E$8)</f>
        <v>1.4027015132552334</v>
      </c>
      <c r="AA109" s="117">
        <f>IF(AA104="-","-",SUM(AA99:AA102,AA104:AA108)*'3l HAP'!$E$8)</f>
        <v>1.4833894692174721</v>
      </c>
      <c r="AB109" s="117" t="str">
        <f>IF(AB104="-","-",SUM(AB99:AB102,AB104:AB108)*'3l HAP'!$E$8)</f>
        <v>-</v>
      </c>
      <c r="AC109" s="117" t="str">
        <f>IF(AC104="-","-",SUM(AC99:AC102,AC104:AC108)*'3l HAP'!$E$8)</f>
        <v>-</v>
      </c>
      <c r="AD109" s="25"/>
    </row>
    <row r="110" spans="1:30" s="26" customFormat="1" ht="11.4">
      <c r="A110" s="207"/>
      <c r="B110" s="120" t="s">
        <v>249</v>
      </c>
      <c r="C110" s="120" t="str">
        <f>B110&amp;"_"&amp;D110</f>
        <v>Total_Southern</v>
      </c>
      <c r="D110" s="122" t="s">
        <v>122</v>
      </c>
      <c r="E110" s="119"/>
      <c r="F110" s="27"/>
      <c r="G110" s="117">
        <f t="shared" ref="G110:N110" si="21">IF(G104="-","-",SUM(G99:G109))</f>
        <v>76.20759818464451</v>
      </c>
      <c r="H110" s="117">
        <f t="shared" si="21"/>
        <v>76.320386213956311</v>
      </c>
      <c r="I110" s="117">
        <f t="shared" si="21"/>
        <v>75.336518215804716</v>
      </c>
      <c r="J110" s="117">
        <f t="shared" si="21"/>
        <v>75.674882303740048</v>
      </c>
      <c r="K110" s="117">
        <f t="shared" si="21"/>
        <v>76.951369701498493</v>
      </c>
      <c r="L110" s="117">
        <f t="shared" si="21"/>
        <v>77.541025387052159</v>
      </c>
      <c r="M110" s="117">
        <f t="shared" si="21"/>
        <v>80.472839408253918</v>
      </c>
      <c r="N110" s="117">
        <f t="shared" si="21"/>
        <v>87.85011704886179</v>
      </c>
      <c r="O110" s="27"/>
      <c r="P110" s="117">
        <f t="shared" ref="P110:W110" si="22">IF(P104="-","-",SUM(P99:P109))</f>
        <v>87.85011704886179</v>
      </c>
      <c r="Q110" s="117">
        <f t="shared" si="22"/>
        <v>91.089366552712576</v>
      </c>
      <c r="R110" s="117">
        <f t="shared" si="22"/>
        <v>91.523159738772421</v>
      </c>
      <c r="S110" s="117">
        <f t="shared" si="22"/>
        <v>95.611028370953207</v>
      </c>
      <c r="T110" s="117">
        <f t="shared" si="22"/>
        <v>95.639691839962424</v>
      </c>
      <c r="U110" s="117">
        <f t="shared" si="22"/>
        <v>99.560081440474377</v>
      </c>
      <c r="V110" s="117">
        <f t="shared" si="22"/>
        <v>99.726407892208329</v>
      </c>
      <c r="W110" s="117">
        <f t="shared" si="22"/>
        <v>170.70391145415846</v>
      </c>
      <c r="X110" s="27"/>
      <c r="Y110" s="117">
        <f t="shared" ref="Y110:AC110" si="23">IF(Y104="-","-",SUM(Y99:Y109))</f>
        <v>175.02710225468229</v>
      </c>
      <c r="Z110" s="117">
        <f t="shared" si="23"/>
        <v>175.02710225468229</v>
      </c>
      <c r="AA110" s="117">
        <f t="shared" si="23"/>
        <v>194.51224617145584</v>
      </c>
      <c r="AB110" s="117" t="str">
        <f t="shared" si="23"/>
        <v>-</v>
      </c>
      <c r="AC110" s="117" t="str">
        <f t="shared" si="23"/>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AA'!J21="-","-",'3c AA'!J21)</f>
        <v>-</v>
      </c>
      <c r="H113" s="35" t="str">
        <f>IF('3c AA'!K21="-","-",'3c AA'!K21)</f>
        <v>-</v>
      </c>
      <c r="I113" s="35" t="str">
        <f>IF('3c AA'!L21="-","-",'3c AA'!L21)</f>
        <v>-</v>
      </c>
      <c r="J113" s="35" t="str">
        <f>IF('3c AA'!M21="-","-",'3c AA'!M21)</f>
        <v>-</v>
      </c>
      <c r="K113" s="35" t="str">
        <f>IF('3c AA'!N21="-","-",'3c AA'!N21)</f>
        <v>-</v>
      </c>
      <c r="L113" s="35" t="str">
        <f>IF('3c AA'!O21="-","-",'3c AA'!O21)</f>
        <v>-</v>
      </c>
      <c r="M113" s="35" t="str">
        <f>IF('3c AA'!P21="-","-",'3c AA'!P21)</f>
        <v>-</v>
      </c>
      <c r="N113" s="35" t="str">
        <f>IF('3c AA'!Q21="-","-",'3c AA'!Q21)</f>
        <v>-</v>
      </c>
      <c r="O113" s="27"/>
      <c r="P113" s="35" t="str">
        <f>IF('3c AA'!S21="-","-",'3c AA'!S21)</f>
        <v>-</v>
      </c>
      <c r="Q113" s="35" t="str">
        <f>IF('3c AA'!T21="-","-",'3c AA'!T21)</f>
        <v>-</v>
      </c>
      <c r="R113" s="35" t="str">
        <f>IF('3c AA'!U21="-","-",'3c AA'!U21)</f>
        <v>-</v>
      </c>
      <c r="S113" s="35" t="str">
        <f>IF('3c AA'!V21="-","-",'3c AA'!V21)</f>
        <v>-</v>
      </c>
      <c r="T113" s="35">
        <f>IF('3c AA'!W21="-","-",'3c AA'!W21)</f>
        <v>0</v>
      </c>
      <c r="U113" s="35">
        <f>IF('3c AA'!X21="-","-",'3c AA'!X21)</f>
        <v>1.4870742269298105</v>
      </c>
      <c r="V113" s="35">
        <f>IF('3c AA'!Y21="-","-",'3c AA'!Y21)</f>
        <v>0.70457099735818829</v>
      </c>
      <c r="W113" s="35" t="str">
        <f>IF('3c AA'!Z21="-","-",'3c AA'!Z21)</f>
        <v>-</v>
      </c>
      <c r="X113" s="27"/>
      <c r="Y113" s="35">
        <f>IF('3c AA'!AB21="-","-",'3c AA'!AB21)</f>
        <v>0</v>
      </c>
      <c r="Z113" s="35">
        <f>IF('3c AA'!AC21="-","-",'3c AA'!AC21)</f>
        <v>0</v>
      </c>
      <c r="AA113" s="35">
        <f>IF('3c AA'!AD21="-","-",'3c AA'!AD21)</f>
        <v>0.4107912515748855</v>
      </c>
      <c r="AB113" s="35" t="str">
        <f>IF('3c AA'!AE21="-","-",'3c AA'!AE21)</f>
        <v>-</v>
      </c>
      <c r="AC113" s="35" t="str">
        <f>IF('3c AA'!AF21="-","-",'3c AA'!AF21)</f>
        <v>-</v>
      </c>
      <c r="AD113" s="25"/>
    </row>
    <row r="114" spans="1:30" s="26" customFormat="1" ht="12.6" customHeight="1">
      <c r="A114" s="207"/>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f>'3d PC'!AA56</f>
        <v>10.298637820906499</v>
      </c>
      <c r="AB114" s="35" t="str">
        <f>'3d PC'!AB56</f>
        <v>-</v>
      </c>
      <c r="AC114" s="35" t="str">
        <f>'3d PC'!AC56</f>
        <v>-</v>
      </c>
      <c r="AD114" s="25"/>
    </row>
    <row r="115" spans="1:30" s="26" customFormat="1" ht="11.25" customHeight="1">
      <c r="A115" s="207"/>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f>'3e NC-Elec'!AB23</f>
        <v>83.608360000000005</v>
      </c>
      <c r="AB115" s="35" t="str">
        <f>'3e NC-Elec'!AC23</f>
        <v>-</v>
      </c>
      <c r="AC115" s="35" t="str">
        <f>'3e NC-Elec'!AD23</f>
        <v>-</v>
      </c>
      <c r="AD115" s="25"/>
    </row>
    <row r="116" spans="1:30" s="26" customFormat="1" ht="11.25" customHeight="1">
      <c r="A116" s="207"/>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f>IF('3g CPIH'!W$17="-","-",'3h OC '!$E$7*('3g CPIH'!W$17/'3g CPIH'!$G$17))</f>
        <v>48.630131506849317</v>
      </c>
      <c r="AB116" s="35" t="str">
        <f>IF('3g CPIH'!X$17="-","-",'3h OC '!$E$7*('3g CPIH'!X$17/'3g CPIH'!$G$17))</f>
        <v>-</v>
      </c>
      <c r="AC116" s="35" t="str">
        <f>IF('3g CPIH'!Y$17="-","-",'3h OC '!$E$7*('3g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f>IF('3i SMNCC'!W$50="-","-",'3i SMNCC'!W$62)</f>
        <v>11.951673643525851</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PAP'!$G$7*('3g CPIH'!C$17/'3g CPIH'!$G$17))</f>
        <v>13.436452250489236</v>
      </c>
      <c r="H118" s="35">
        <f>IF('3g CPIH'!D$17="-","-",'3j PAAC PAP'!$G$7*('3g CPIH'!D$17/'3g CPIH'!$G$17))</f>
        <v>13.463352054794518</v>
      </c>
      <c r="I118" s="35">
        <f>IF('3g CPIH'!E$17="-","-",'3j PAAC PAP'!$G$7*('3g CPIH'!E$17/'3g CPIH'!$G$17))</f>
        <v>13.503701761252445</v>
      </c>
      <c r="J118" s="35">
        <f>IF('3g CPIH'!F$17="-","-",'3j PAAC PAP'!$G$7*('3g CPIH'!F$17/'3g CPIH'!$G$17))</f>
        <v>13.584401174168297</v>
      </c>
      <c r="K118" s="35">
        <f>IF('3g CPIH'!G$17="-","-",'3j PAAC PAP'!$G$7*('3g CPIH'!G$17/'3g CPIH'!$G$17))</f>
        <v>13.745799999999999</v>
      </c>
      <c r="L118" s="35">
        <f>IF('3g CPIH'!H$17="-","-",'3j PAAC PAP'!$G$7*('3g CPIH'!H$17/'3g CPIH'!$G$17))</f>
        <v>13.920648727984345</v>
      </c>
      <c r="M118" s="35">
        <f>IF('3g CPIH'!I$17="-","-",'3j PAAC PAP'!$G$7*('3g CPIH'!I$17/'3g CPIH'!$G$17))</f>
        <v>14.122397260273971</v>
      </c>
      <c r="N118" s="35">
        <f>IF('3g CPIH'!J$17="-","-",'3j PAAC PAP'!$G$7*('3g CPIH'!J$17/'3g CPIH'!$G$17))</f>
        <v>14.24344637964775</v>
      </c>
      <c r="O118" s="27"/>
      <c r="P118" s="35">
        <f>IF('3g CPIH'!L$17="-","-",'3j PAAC PAP'!$G$7*('3g CPIH'!L$17/'3g CPIH'!$G$17))</f>
        <v>14.24344637964775</v>
      </c>
      <c r="Q118" s="35">
        <f>IF('3g CPIH'!M$17="-","-",'3j PAAC PAP'!$G$7*('3g CPIH'!M$17/'3g CPIH'!$G$17))</f>
        <v>14.40484520547945</v>
      </c>
      <c r="R118" s="35">
        <f>IF('3g CPIH'!N$17="-","-",'3j PAAC PAP'!$G$7*('3g CPIH'!N$17/'3g CPIH'!$G$17))</f>
        <v>14.512444422700586</v>
      </c>
      <c r="S118" s="35">
        <f>IF('3g CPIH'!O$17="-","-",'3j PAAC PAP'!$G$7*('3g CPIH'!O$17/'3g CPIH'!$G$17))</f>
        <v>14.593143835616438</v>
      </c>
      <c r="T118" s="35">
        <f>IF('3g CPIH'!P$17="-","-",'3j PAAC PAP'!$G$7*('3g CPIH'!P$17/'3g CPIH'!$G$17))</f>
        <v>14.633493542074362</v>
      </c>
      <c r="U118" s="35">
        <f>IF('3g CPIH'!Q$17="-","-",'3j PAAC PAP'!$G$7*('3g CPIH'!Q$17/'3g CPIH'!$G$17))</f>
        <v>14.714192954990214</v>
      </c>
      <c r="V118" s="35">
        <f>IF('3g CPIH'!R$17="-","-",'3j PAAC PAP'!$G$7*('3g CPIH'!R$17/'3g CPIH'!$G$17))</f>
        <v>14.983190998043053</v>
      </c>
      <c r="W118" s="35">
        <f>IF('3g CPIH'!S$17="-","-",'3j PAAC PAP'!$G$7*('3g CPIH'!S$17/'3g CPIH'!$G$17))</f>
        <v>15.427037769080234</v>
      </c>
      <c r="X118" s="27"/>
      <c r="Y118" s="35">
        <f>IF('3g CPIH'!U$17="-","-",'3j PAAC PAP'!$G$7*('3g CPIH'!U$17/'3g CPIH'!$G$17))</f>
        <v>16.207132093933463</v>
      </c>
      <c r="Z118" s="35">
        <f>IF('3g CPIH'!V$17="-","-",'3j PAAC PAP'!$G$7*('3g CPIH'!V$17/'3g CPIH'!$G$17))</f>
        <v>16.207132093933463</v>
      </c>
      <c r="AA118" s="35">
        <f>IF('3g CPIH'!W$17="-","-",'3j PAAC PAP'!$G$7*('3g CPIH'!W$17/'3g CPIH'!$G$17))</f>
        <v>16.852727397260274</v>
      </c>
      <c r="AB118" s="35" t="str">
        <f>IF('3g CPIH'!X$17="-","-",'3j PAAC PAP'!$G$7*('3g CPIH'!X$17/'3g CPIH'!$G$17))</f>
        <v>-</v>
      </c>
      <c r="AC118" s="35" t="str">
        <f>IF('3g CPIH'!Y$17="-","-",'3j PAAC PAP'!$G$7*('3g CPIH'!Y$17/'3g CPIH'!$G$17))</f>
        <v>-</v>
      </c>
      <c r="AD118" s="25"/>
    </row>
    <row r="119" spans="1:30" s="26" customFormat="1" ht="11.25" customHeight="1">
      <c r="A119" s="207"/>
      <c r="B119" s="123" t="s">
        <v>244</v>
      </c>
      <c r="C119" s="123" t="s">
        <v>184</v>
      </c>
      <c r="D119" s="121" t="s">
        <v>126</v>
      </c>
      <c r="E119" s="75"/>
      <c r="F119" s="27"/>
      <c r="G119" s="35">
        <f>IF(G114="-","-",SUM(G111:G117)*'3j PAAC PAP'!$G$25)</f>
        <v>3.6418078700474337</v>
      </c>
      <c r="H119" s="35">
        <f>IF(H114="-","-",SUM(H111:H117)*'3j PAAC PAP'!$G$25)</f>
        <v>3.6463346250501738</v>
      </c>
      <c r="I119" s="35">
        <f>IF(I114="-","-",SUM(I111:I117)*'3j PAAC PAP'!$G$25)</f>
        <v>4.1157251246838289</v>
      </c>
      <c r="J119" s="35">
        <f>IF(J114="-","-",SUM(J111:J117)*'3j PAAC PAP'!$G$25)</f>
        <v>4.1293053896920471</v>
      </c>
      <c r="K119" s="35">
        <f>IF(K114="-","-",SUM(K111:K117)*'3j PAAC PAP'!$G$25)</f>
        <v>3.6638751727487202</v>
      </c>
      <c r="L119" s="35">
        <f>IF(L114="-","-",SUM(L111:L117)*'3j PAAC PAP'!$G$25)</f>
        <v>3.6856555576715233</v>
      </c>
      <c r="M119" s="35">
        <f>IF(M114="-","-",SUM(M111:M117)*'3j PAAC PAP'!$G$25)</f>
        <v>3.8305099845651496</v>
      </c>
      <c r="N119" s="35">
        <f>IF(N114="-","-",SUM(N111:N117)*'3j PAAC PAP'!$G$25)</f>
        <v>4.2168818262355163</v>
      </c>
      <c r="O119" s="27"/>
      <c r="P119" s="35">
        <f>IF(P114="-","-",SUM(P111:P117)*'3j PAAC PAP'!$G$25)</f>
        <v>4.2168818262355163</v>
      </c>
      <c r="Q119" s="35">
        <f>IF(Q114="-","-",SUM(Q111:Q117)*'3j PAAC PAP'!$G$25)</f>
        <v>4.3979942876305387</v>
      </c>
      <c r="R119" s="35">
        <f>IF(R114="-","-",SUM(R111:R117)*'3j PAAC PAP'!$G$25)</f>
        <v>4.4151764688940833</v>
      </c>
      <c r="S119" s="35">
        <f>IF(S114="-","-",SUM(S111:S117)*'3j PAAC PAP'!$G$25)</f>
        <v>4.5828585606686465</v>
      </c>
      <c r="T119" s="35">
        <f>IF(T114="-","-",SUM(T111:T117)*'3j PAAC PAP'!$G$25)</f>
        <v>4.5821622286288859</v>
      </c>
      <c r="U119" s="35">
        <f>IF(U114="-","-",SUM(U111:U117)*'3j PAAC PAP'!$G$25)</f>
        <v>4.4901444443782133</v>
      </c>
      <c r="V119" s="35">
        <f>IF(V114="-","-",SUM(V111:V117)*'3j PAAC PAP'!$G$25)</f>
        <v>4.4841829042823242</v>
      </c>
      <c r="W119" s="35">
        <f>IF(W114="-","-",SUM(W111:W117)*'3j PAAC PAP'!$G$25)</f>
        <v>7.9625578552332064</v>
      </c>
      <c r="X119" s="27"/>
      <c r="Y119" s="35">
        <f>IF(Y114="-","-",SUM(Y111:Y117)*'3j PAAC PAP'!$G$25)</f>
        <v>8.1498995818710984</v>
      </c>
      <c r="Z119" s="35">
        <f>IF(Z114="-","-",SUM(Z111:Z117)*'3j PAAC PAP'!$G$25)</f>
        <v>8.1498995818710984</v>
      </c>
      <c r="AA119" s="35">
        <f>IF(AA114="-","-",SUM(AA111:AA117)*'3j PAAC PAP'!$G$25)</f>
        <v>9.0334345358885493</v>
      </c>
      <c r="AB119" s="35" t="str">
        <f>IF(AB114="-","-",SUM(AB111:AB117)*'3j PAAC PAP'!$G$25)</f>
        <v>-</v>
      </c>
      <c r="AC119" s="35" t="str">
        <f>IF(AC114="-","-",SUM(AC111:AC117)*'3j PAAC PAP'!$G$25)</f>
        <v>-</v>
      </c>
      <c r="AD119" s="25"/>
    </row>
    <row r="120" spans="1:30" s="26" customFormat="1" ht="11.25" customHeight="1">
      <c r="A120" s="207"/>
      <c r="B120" s="123" t="s">
        <v>185</v>
      </c>
      <c r="C120" s="123" t="s">
        <v>246</v>
      </c>
      <c r="D120" s="121" t="s">
        <v>126</v>
      </c>
      <c r="E120" s="75"/>
      <c r="F120" s="27"/>
      <c r="G120" s="35">
        <f>IF(G114="-","-",SUM(G111:G119)*'3k EBIT'!$E$7)</f>
        <v>1.5402531170116167</v>
      </c>
      <c r="H120" s="35">
        <f>IF(H114="-","-",SUM(H111:H119)*'3k EBIT'!$E$7)</f>
        <v>1.5423651679164043</v>
      </c>
      <c r="I120" s="35">
        <f>IF(I114="-","-",SUM(I111:I119)*'3k EBIT'!$E$7)</f>
        <v>1.708127167661585</v>
      </c>
      <c r="J120" s="35">
        <f>IF(J114="-","-",SUM(J111:J119)*'3k EBIT'!$E$7)</f>
        <v>1.714463320375947</v>
      </c>
      <c r="K120" s="35">
        <f>IF(K114="-","-",SUM(K111:K119)*'3k EBIT'!$E$7)</f>
        <v>1.5540007390561166</v>
      </c>
      <c r="L120" s="35">
        <f>IF(L114="-","-",SUM(L111:L119)*'3k EBIT'!$E$7)</f>
        <v>1.5650425387203697</v>
      </c>
      <c r="M120" s="35">
        <f>IF(M114="-","-",SUM(M111:M119)*'3k EBIT'!$E$7)</f>
        <v>1.6198631709539957</v>
      </c>
      <c r="N120" s="35">
        <f>IF(N114="-","-",SUM(N111:N119)*'3k EBIT'!$E$7)</f>
        <v>1.7580089122244784</v>
      </c>
      <c r="O120" s="27"/>
      <c r="P120" s="35">
        <f>IF(P114="-","-",SUM(P111:P119)*'3k EBIT'!$E$7)</f>
        <v>1.7580089122244784</v>
      </c>
      <c r="Q120" s="35">
        <f>IF(Q114="-","-",SUM(Q111:Q119)*'3k EBIT'!$E$7)</f>
        <v>1.8247919584019106</v>
      </c>
      <c r="R120" s="35">
        <f>IF(R114="-","-",SUM(R111:R119)*'3k EBIT'!$E$7)</f>
        <v>1.8329151014047524</v>
      </c>
      <c r="S120" s="35">
        <f>IF(S114="-","-",SUM(S111:S119)*'3k EBIT'!$E$7)</f>
        <v>1.8934146798221059</v>
      </c>
      <c r="T120" s="35">
        <f>IF(T114="-","-",SUM(T111:T119)*'3k EBIT'!$E$7)</f>
        <v>1.8939514274364111</v>
      </c>
      <c r="U120" s="35">
        <f>IF(U114="-","-",SUM(U111:U119)*'3k EBIT'!$E$7)</f>
        <v>1.8631721726605879</v>
      </c>
      <c r="V120" s="35">
        <f>IF(V114="-","-",SUM(V111:V119)*'3k EBIT'!$E$7)</f>
        <v>1.8662867756465455</v>
      </c>
      <c r="W120" s="35">
        <f>IF(W114="-","-",SUM(W111:W119)*'3k EBIT'!$E$7)</f>
        <v>3.097456008915874</v>
      </c>
      <c r="X120" s="27"/>
      <c r="Y120" s="35">
        <f>IF(Y114="-","-",SUM(Y111:Y119)*'3k EBIT'!$E$7)</f>
        <v>3.1784114001708641</v>
      </c>
      <c r="Z120" s="35">
        <f>IF(Z114="-","-",SUM(Z111:Z119)*'3k EBIT'!$E$7)</f>
        <v>3.1784114001708641</v>
      </c>
      <c r="AA120" s="35">
        <f>IF(AA114="-","-",SUM(AA111:AA119)*'3k EBIT'!$E$7)</f>
        <v>3.5014585252295123</v>
      </c>
      <c r="AB120" s="35" t="str">
        <f>IF(AB114="-","-",SUM(AB111:AB119)*'3k EBIT'!$E$7)</f>
        <v>-</v>
      </c>
      <c r="AC120" s="35" t="str">
        <f>IF(AC114="-","-",SUM(AC111:AC119)*'3k EBIT'!$E$7)</f>
        <v>-</v>
      </c>
      <c r="AD120" s="25"/>
    </row>
    <row r="121" spans="1:30" s="26" customFormat="1" ht="11.4">
      <c r="A121" s="207"/>
      <c r="B121" s="123" t="s">
        <v>247</v>
      </c>
      <c r="C121" s="158" t="s">
        <v>248</v>
      </c>
      <c r="D121" s="121" t="s">
        <v>126</v>
      </c>
      <c r="E121" s="116"/>
      <c r="F121" s="27"/>
      <c r="G121" s="35">
        <f>IF(G116="-","-",SUM(G111:G114,G116:G120)*'3l HAP'!$E$8)</f>
        <v>0.93625417684130363</v>
      </c>
      <c r="H121" s="35">
        <f>IF(H116="-","-",SUM(H111:H114,H116:H120)*'3l HAP'!$E$8)</f>
        <v>0.93788167813205936</v>
      </c>
      <c r="I121" s="35">
        <f>IF(I116="-","-",SUM(I111:I114,I116:I120)*'3l HAP'!$E$8)</f>
        <v>0.95039844724907652</v>
      </c>
      <c r="J121" s="35">
        <f>IF(J116="-","-",SUM(J111:J114,J116:J120)*'3l HAP'!$E$8)</f>
        <v>0.95528095112134426</v>
      </c>
      <c r="K121" s="35">
        <f>IF(K116="-","-",SUM(K111:K114,K116:K120)*'3l HAP'!$E$8)</f>
        <v>0.9564669375894489</v>
      </c>
      <c r="L121" s="35">
        <f>IF(L116="-","-",SUM(L111:L114,L116:L120)*'3l HAP'!$E$8)</f>
        <v>0.96497551243729274</v>
      </c>
      <c r="M121" s="35">
        <f>IF(M116="-","-",SUM(M111:M114,M116:M120)*'3l HAP'!$E$8)</f>
        <v>1.0114942920691183</v>
      </c>
      <c r="N121" s="35">
        <f>IF(N116="-","-",SUM(N111:N114,N116:N120)*'3l HAP'!$E$8)</f>
        <v>1.1179464479904146</v>
      </c>
      <c r="O121" s="27"/>
      <c r="P121" s="35">
        <f>IF(P116="-","-",SUM(P111:P114,P116:P120)*'3l HAP'!$E$8)</f>
        <v>1.1179464479904146</v>
      </c>
      <c r="Q121" s="35">
        <f>IF(Q116="-","-",SUM(Q111:Q114,Q116:Q120)*'3l HAP'!$E$8)</f>
        <v>1.1576513131595327</v>
      </c>
      <c r="R121" s="35">
        <f>IF(R116="-","-",SUM(R111:R114,R116:R120)*'3l HAP'!$E$8)</f>
        <v>1.1639108335584742</v>
      </c>
      <c r="S121" s="35">
        <f>IF(S116="-","-",SUM(S111:S114,S116:S120)*'3l HAP'!$E$8)</f>
        <v>1.2003769822551695</v>
      </c>
      <c r="T121" s="35">
        <f>IF(T116="-","-",SUM(T111:T114,T116:T120)*'3l HAP'!$E$8)</f>
        <v>1.200790588495962</v>
      </c>
      <c r="U121" s="35">
        <f>IF(U116="-","-",SUM(U111:U114,U116:U120)*'3l HAP'!$E$8)</f>
        <v>1.2224964550467385</v>
      </c>
      <c r="V121" s="35">
        <f>IF(V116="-","-",SUM(V111:V114,V116:V120)*'3l HAP'!$E$8)</f>
        <v>1.2248965015457824</v>
      </c>
      <c r="W121" s="35">
        <f>IF(W116="-","-",SUM(W111:W114,W116:W120)*'3l HAP'!$E$8)</f>
        <v>1.3335379034825734</v>
      </c>
      <c r="X121" s="27"/>
      <c r="Y121" s="35">
        <f>IF(Y116="-","-",SUM(Y111:Y114,Y116:Y120)*'3l HAP'!$E$8)</f>
        <v>1.3959203978923893</v>
      </c>
      <c r="Z121" s="35">
        <f>IF(Z116="-","-",SUM(Z111:Z114,Z116:Z120)*'3l HAP'!$E$8)</f>
        <v>1.3959203978923893</v>
      </c>
      <c r="AA121" s="35">
        <f>IF(AA116="-","-",SUM(AA111:AA114,AA116:AA120)*'3l HAP'!$E$8)</f>
        <v>1.4740391113879601</v>
      </c>
      <c r="AB121" s="35" t="str">
        <f>IF(AB116="-","-",SUM(AB111:AB114,AB116:AB120)*'3l HAP'!$E$8)</f>
        <v>-</v>
      </c>
      <c r="AC121" s="35" t="str">
        <f>IF(AC116="-","-",SUM(AC111:AC114,AC116:AC120)*'3l HAP'!$E$8)</f>
        <v>-</v>
      </c>
      <c r="AD121" s="25"/>
    </row>
    <row r="122" spans="1:30" s="26" customFormat="1" ht="11.4">
      <c r="A122" s="207"/>
      <c r="B122" s="123" t="s">
        <v>249</v>
      </c>
      <c r="C122" s="123" t="str">
        <f>B122&amp;"_"&amp;D122</f>
        <v>Total_South East</v>
      </c>
      <c r="D122" s="121" t="s">
        <v>126</v>
      </c>
      <c r="E122" s="75"/>
      <c r="F122" s="27"/>
      <c r="G122" s="35">
        <f t="shared" ref="G122:N122" si="24">IF(G116="-","-",SUM(G111:G121))</f>
        <v>82.002174219277165</v>
      </c>
      <c r="H122" s="35">
        <f t="shared" si="24"/>
        <v>82.114962248588952</v>
      </c>
      <c r="I122" s="35">
        <f t="shared" si="24"/>
        <v>90.851791190168043</v>
      </c>
      <c r="J122" s="35">
        <f t="shared" si="24"/>
        <v>91.190155278103376</v>
      </c>
      <c r="K122" s="35">
        <f t="shared" si="24"/>
        <v>82.745945736131148</v>
      </c>
      <c r="L122" s="35">
        <f t="shared" si="24"/>
        <v>83.3356014216848</v>
      </c>
      <c r="M122" s="35">
        <f t="shared" si="24"/>
        <v>86.267415442886573</v>
      </c>
      <c r="N122" s="35">
        <f t="shared" si="24"/>
        <v>93.64469308349446</v>
      </c>
      <c r="O122" s="27"/>
      <c r="P122" s="35">
        <f t="shared" ref="P122:W122" si="25">IF(P116="-","-",SUM(P111:P121))</f>
        <v>93.64469308349446</v>
      </c>
      <c r="Q122" s="35">
        <f t="shared" si="25"/>
        <v>97.199293664059937</v>
      </c>
      <c r="R122" s="35">
        <f t="shared" si="25"/>
        <v>97.633086850119795</v>
      </c>
      <c r="S122" s="35">
        <f t="shared" si="25"/>
        <v>100.85374002133511</v>
      </c>
      <c r="T122" s="35">
        <f t="shared" si="25"/>
        <v>100.88240349034434</v>
      </c>
      <c r="U122" s="35">
        <f t="shared" si="25"/>
        <v>99.284149248348996</v>
      </c>
      <c r="V122" s="35">
        <f t="shared" si="25"/>
        <v>99.450475700082947</v>
      </c>
      <c r="W122" s="35">
        <f t="shared" si="25"/>
        <v>164.35747103527507</v>
      </c>
      <c r="X122" s="27"/>
      <c r="Y122" s="35">
        <f t="shared" ref="Y122:AC122" si="26">IF(Y116="-","-",SUM(Y111:Y121))</f>
        <v>168.6806618357989</v>
      </c>
      <c r="Z122" s="35">
        <f t="shared" si="26"/>
        <v>168.6806618357989</v>
      </c>
      <c r="AA122" s="35">
        <f t="shared" si="26"/>
        <v>185.76125379262285</v>
      </c>
      <c r="AB122" s="35" t="str">
        <f t="shared" si="26"/>
        <v>-</v>
      </c>
      <c r="AC122" s="35" t="str">
        <f t="shared" si="26"/>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AA'!J22="-","-",'3c AA'!J22)</f>
        <v>-</v>
      </c>
      <c r="H125" s="117" t="str">
        <f>IF('3c AA'!K22="-","-",'3c AA'!K22)</f>
        <v>-</v>
      </c>
      <c r="I125" s="117" t="str">
        <f>IF('3c AA'!L22="-","-",'3c AA'!L22)</f>
        <v>-</v>
      </c>
      <c r="J125" s="117" t="str">
        <f>IF('3c AA'!M22="-","-",'3c AA'!M22)</f>
        <v>-</v>
      </c>
      <c r="K125" s="117" t="str">
        <f>IF('3c AA'!N22="-","-",'3c AA'!N22)</f>
        <v>-</v>
      </c>
      <c r="L125" s="117" t="str">
        <f>IF('3c AA'!O22="-","-",'3c AA'!O22)</f>
        <v>-</v>
      </c>
      <c r="M125" s="117" t="str">
        <f>IF('3c AA'!P22="-","-",'3c AA'!P22)</f>
        <v>-</v>
      </c>
      <c r="N125" s="117" t="str">
        <f>IF('3c AA'!Q22="-","-",'3c AA'!Q22)</f>
        <v>-</v>
      </c>
      <c r="O125" s="27"/>
      <c r="P125" s="117" t="str">
        <f>IF('3c AA'!S22="-","-",'3c AA'!S22)</f>
        <v>-</v>
      </c>
      <c r="Q125" s="117" t="str">
        <f>IF('3c AA'!T22="-","-",'3c AA'!T22)</f>
        <v>-</v>
      </c>
      <c r="R125" s="117" t="str">
        <f>IF('3c AA'!U22="-","-",'3c AA'!U22)</f>
        <v>-</v>
      </c>
      <c r="S125" s="117" t="str">
        <f>IF('3c AA'!V22="-","-",'3c AA'!V22)</f>
        <v>-</v>
      </c>
      <c r="T125" s="117">
        <f>IF('3c AA'!W22="-","-",'3c AA'!W22)</f>
        <v>0</v>
      </c>
      <c r="U125" s="117">
        <f>IF('3c AA'!X22="-","-",'3c AA'!X22)</f>
        <v>1.4870742269298105</v>
      </c>
      <c r="V125" s="117">
        <f>IF('3c AA'!Y22="-","-",'3c AA'!Y22)</f>
        <v>0.70457099735818829</v>
      </c>
      <c r="W125" s="117" t="str">
        <f>IF('3c AA'!Z22="-","-",'3c AA'!Z22)</f>
        <v>-</v>
      </c>
      <c r="X125" s="27"/>
      <c r="Y125" s="117">
        <f>IF('3c AA'!AB22="-","-",'3c AA'!AB22)</f>
        <v>0</v>
      </c>
      <c r="Z125" s="117">
        <f>IF('3c AA'!AC22="-","-",'3c AA'!AC22)</f>
        <v>0</v>
      </c>
      <c r="AA125" s="117">
        <f>IF('3c AA'!AD22="-","-",'3c AA'!AD22)</f>
        <v>0.4107912515748855</v>
      </c>
      <c r="AB125" s="117" t="str">
        <f>IF('3c AA'!AE22="-","-",'3c AA'!AE22)</f>
        <v>-</v>
      </c>
      <c r="AC125" s="117" t="str">
        <f>IF('3c AA'!AF22="-","-",'3c AA'!AF22)</f>
        <v>-</v>
      </c>
      <c r="AD125" s="25"/>
    </row>
    <row r="126" spans="1:30" s="26" customFormat="1" ht="11.25" customHeight="1">
      <c r="A126" s="207"/>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f>'3d PC'!AA56</f>
        <v>10.298637820906499</v>
      </c>
      <c r="AB126" s="117" t="str">
        <f>'3d PC'!AB56</f>
        <v>-</v>
      </c>
      <c r="AC126" s="117" t="str">
        <f>'3d PC'!AC56</f>
        <v>-</v>
      </c>
      <c r="AD126" s="25"/>
    </row>
    <row r="127" spans="1:30" s="26" customFormat="1" ht="11.25" customHeight="1">
      <c r="A127" s="207"/>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f>'3e NC-Elec'!AB24</f>
        <v>106.05586</v>
      </c>
      <c r="AB127" s="117" t="str">
        <f>'3e NC-Elec'!AC24</f>
        <v>-</v>
      </c>
      <c r="AC127" s="117" t="str">
        <f>'3e NC-Elec'!AD24</f>
        <v>-</v>
      </c>
      <c r="AD127" s="25"/>
    </row>
    <row r="128" spans="1:30" s="26" customFormat="1" ht="12.6" customHeight="1">
      <c r="A128" s="207"/>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f>IF('3g CPIH'!W$17="-","-",'3h OC '!$E$7*('3g CPIH'!W$17/'3g CPIH'!$G$17))</f>
        <v>48.630131506849317</v>
      </c>
      <c r="AB128" s="117" t="str">
        <f>IF('3g CPIH'!X$17="-","-",'3h OC '!$E$7*('3g CPIH'!X$17/'3g CPIH'!$G$17))</f>
        <v>-</v>
      </c>
      <c r="AC128" s="117" t="str">
        <f>IF('3g CPIH'!Y$17="-","-",'3h OC '!$E$7*('3g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f>IF('3i SMNCC'!W$50="-","-",'3i SMNCC'!W$62)</f>
        <v>11.951673643525851</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PAP'!$G$7*('3g CPIH'!C$17/'3g CPIH'!$G$17))</f>
        <v>13.436452250489236</v>
      </c>
      <c r="H130" s="117">
        <f>IF('3g CPIH'!D$17="-","-",'3j PAAC PAP'!$G$7*('3g CPIH'!D$17/'3g CPIH'!$G$17))</f>
        <v>13.463352054794518</v>
      </c>
      <c r="I130" s="117">
        <f>IF('3g CPIH'!E$17="-","-",'3j PAAC PAP'!$G$7*('3g CPIH'!E$17/'3g CPIH'!$G$17))</f>
        <v>13.503701761252445</v>
      </c>
      <c r="J130" s="117">
        <f>IF('3g CPIH'!F$17="-","-",'3j PAAC PAP'!$G$7*('3g CPIH'!F$17/'3g CPIH'!$G$17))</f>
        <v>13.584401174168297</v>
      </c>
      <c r="K130" s="117">
        <f>IF('3g CPIH'!G$17="-","-",'3j PAAC PAP'!$G$7*('3g CPIH'!G$17/'3g CPIH'!$G$17))</f>
        <v>13.745799999999999</v>
      </c>
      <c r="L130" s="117">
        <f>IF('3g CPIH'!H$17="-","-",'3j PAAC PAP'!$G$7*('3g CPIH'!H$17/'3g CPIH'!$G$17))</f>
        <v>13.920648727984345</v>
      </c>
      <c r="M130" s="117">
        <f>IF('3g CPIH'!I$17="-","-",'3j PAAC PAP'!$G$7*('3g CPIH'!I$17/'3g CPIH'!$G$17))</f>
        <v>14.122397260273971</v>
      </c>
      <c r="N130" s="117">
        <f>IF('3g CPIH'!J$17="-","-",'3j PAAC PAP'!$G$7*('3g CPIH'!J$17/'3g CPIH'!$G$17))</f>
        <v>14.24344637964775</v>
      </c>
      <c r="O130" s="27"/>
      <c r="P130" s="117">
        <f>IF('3g CPIH'!L$17="-","-",'3j PAAC PAP'!$G$7*('3g CPIH'!L$17/'3g CPIH'!$G$17))</f>
        <v>14.24344637964775</v>
      </c>
      <c r="Q130" s="117">
        <f>IF('3g CPIH'!M$17="-","-",'3j PAAC PAP'!$G$7*('3g CPIH'!M$17/'3g CPIH'!$G$17))</f>
        <v>14.40484520547945</v>
      </c>
      <c r="R130" s="117">
        <f>IF('3g CPIH'!N$17="-","-",'3j PAAC PAP'!$G$7*('3g CPIH'!N$17/'3g CPIH'!$G$17))</f>
        <v>14.512444422700586</v>
      </c>
      <c r="S130" s="117">
        <f>IF('3g CPIH'!O$17="-","-",'3j PAAC PAP'!$G$7*('3g CPIH'!O$17/'3g CPIH'!$G$17))</f>
        <v>14.593143835616438</v>
      </c>
      <c r="T130" s="117">
        <f>IF('3g CPIH'!P$17="-","-",'3j PAAC PAP'!$G$7*('3g CPIH'!P$17/'3g CPIH'!$G$17))</f>
        <v>14.633493542074362</v>
      </c>
      <c r="U130" s="117">
        <f>IF('3g CPIH'!Q$17="-","-",'3j PAAC PAP'!$G$7*('3g CPIH'!Q$17/'3g CPIH'!$G$17))</f>
        <v>14.714192954990214</v>
      </c>
      <c r="V130" s="117">
        <f>IF('3g CPIH'!R$17="-","-",'3j PAAC PAP'!$G$7*('3g CPIH'!R$17/'3g CPIH'!$G$17))</f>
        <v>14.983190998043053</v>
      </c>
      <c r="W130" s="117">
        <f>IF('3g CPIH'!S$17="-","-",'3j PAAC PAP'!$G$7*('3g CPIH'!S$17/'3g CPIH'!$G$17))</f>
        <v>15.427037769080234</v>
      </c>
      <c r="X130" s="27"/>
      <c r="Y130" s="117">
        <f>IF('3g CPIH'!U$17="-","-",'3j PAAC PAP'!$G$7*('3g CPIH'!U$17/'3g CPIH'!$G$17))</f>
        <v>16.207132093933463</v>
      </c>
      <c r="Z130" s="117">
        <f>IF('3g CPIH'!V$17="-","-",'3j PAAC PAP'!$G$7*('3g CPIH'!V$17/'3g CPIH'!$G$17))</f>
        <v>16.207132093933463</v>
      </c>
      <c r="AA130" s="117">
        <f>IF('3g CPIH'!W$17="-","-",'3j PAAC PAP'!$G$7*('3g CPIH'!W$17/'3g CPIH'!$G$17))</f>
        <v>16.852727397260274</v>
      </c>
      <c r="AB130" s="117" t="str">
        <f>IF('3g CPIH'!X$17="-","-",'3j PAAC PAP'!$G$7*('3g CPIH'!X$17/'3g CPIH'!$G$17))</f>
        <v>-</v>
      </c>
      <c r="AC130" s="117" t="str">
        <f>IF('3g CPIH'!Y$17="-","-",'3j PAAC PAP'!$G$7*('3g CPIH'!Y$17/'3g CPIH'!$G$17))</f>
        <v>-</v>
      </c>
      <c r="AD130" s="25"/>
    </row>
    <row r="131" spans="1:30" s="26" customFormat="1" ht="11.25" customHeight="1">
      <c r="A131" s="207"/>
      <c r="B131" s="120" t="s">
        <v>244</v>
      </c>
      <c r="C131" s="120" t="s">
        <v>184</v>
      </c>
      <c r="D131" s="122" t="s">
        <v>131</v>
      </c>
      <c r="E131" s="119"/>
      <c r="F131" s="27"/>
      <c r="G131" s="117">
        <f>IF(G126="-","-",SUM(G123:G129)*'3j PAAC PAP'!$G$25)</f>
        <v>3.4885481660474338</v>
      </c>
      <c r="H131" s="117">
        <f>IF(H126="-","-",SUM(H123:H129)*'3j PAAC PAP'!$G$25)</f>
        <v>3.4930749210501744</v>
      </c>
      <c r="I131" s="117">
        <f>IF(I126="-","-",SUM(I123:I129)*'3j PAAC PAP'!$G$25)</f>
        <v>3.8419862644838285</v>
      </c>
      <c r="J131" s="117">
        <f>IF(J126="-","-",SUM(J123:J129)*'3j PAAC PAP'!$G$25)</f>
        <v>3.8555665294920471</v>
      </c>
      <c r="K131" s="117">
        <f>IF(K126="-","-",SUM(K123:K129)*'3j PAAC PAP'!$G$25)</f>
        <v>3.648974923748721</v>
      </c>
      <c r="L131" s="117">
        <f>IF(L126="-","-",SUM(L123:L129)*'3j PAAC PAP'!$G$25)</f>
        <v>3.6707553086715237</v>
      </c>
      <c r="M131" s="117">
        <f>IF(M126="-","-",SUM(M123:M129)*'3j PAAC PAP'!$G$25)</f>
        <v>3.8624390895651497</v>
      </c>
      <c r="N131" s="117">
        <f>IF(N126="-","-",SUM(N123:N129)*'3j PAAC PAP'!$G$25)</f>
        <v>4.2488109312355169</v>
      </c>
      <c r="O131" s="27"/>
      <c r="P131" s="117">
        <f>IF(P126="-","-",SUM(P123:P129)*'3j PAAC PAP'!$G$25)</f>
        <v>4.2488109312355169</v>
      </c>
      <c r="Q131" s="117">
        <f>IF(Q126="-","-",SUM(Q123:Q129)*'3j PAAC PAP'!$G$25)</f>
        <v>4.3383932916305392</v>
      </c>
      <c r="R131" s="117">
        <f>IF(R126="-","-",SUM(R123:R129)*'3j PAAC PAP'!$G$25)</f>
        <v>4.355575472894083</v>
      </c>
      <c r="S131" s="117">
        <f>IF(S126="-","-",SUM(S123:S129)*'3j PAAC PAP'!$G$25)</f>
        <v>4.4870712456686466</v>
      </c>
      <c r="T131" s="117">
        <f>IF(T126="-","-",SUM(T123:T129)*'3j PAAC PAP'!$G$25)</f>
        <v>4.4863749136288851</v>
      </c>
      <c r="U131" s="117">
        <f>IF(U126="-","-",SUM(U123:U129)*'3j PAAC PAP'!$G$25)</f>
        <v>4.6540471833782133</v>
      </c>
      <c r="V131" s="117">
        <f>IF(V126="-","-",SUM(V123:V129)*'3j PAAC PAP'!$G$25)</f>
        <v>4.6480856432823243</v>
      </c>
      <c r="W131" s="117">
        <f>IF(W126="-","-",SUM(W123:W129)*'3j PAAC PAP'!$G$25)</f>
        <v>9.2461078762332072</v>
      </c>
      <c r="X131" s="27"/>
      <c r="Y131" s="117">
        <f>IF(Y126="-","-",SUM(Y123:Y129)*'3j PAAC PAP'!$G$25)</f>
        <v>9.4334496028710966</v>
      </c>
      <c r="Z131" s="117">
        <f>IF(Z126="-","-",SUM(Z123:Z129)*'3j PAAC PAP'!$G$25)</f>
        <v>9.4334496028710966</v>
      </c>
      <c r="AA131" s="117">
        <f>IF(AA126="-","-",SUM(AA123:AA129)*'3j PAAC PAP'!$G$25)</f>
        <v>10.342527840888549</v>
      </c>
      <c r="AB131" s="117" t="str">
        <f>IF(AB126="-","-",SUM(AB123:AB129)*'3j PAAC PAP'!$G$25)</f>
        <v>-</v>
      </c>
      <c r="AC131" s="117" t="str">
        <f>IF(AC126="-","-",SUM(AC123:AC129)*'3j PAAC PAP'!$G$25)</f>
        <v>-</v>
      </c>
      <c r="AD131" s="25"/>
    </row>
    <row r="132" spans="1:30" s="26" customFormat="1" ht="11.4">
      <c r="A132" s="207"/>
      <c r="B132" s="120" t="s">
        <v>185</v>
      </c>
      <c r="C132" s="120" t="s">
        <v>246</v>
      </c>
      <c r="D132" s="122" t="s">
        <v>131</v>
      </c>
      <c r="E132" s="119"/>
      <c r="F132" s="27"/>
      <c r="G132" s="117">
        <f>IF(G126="-","-",SUM(G123:G131)*'3k EBIT'!$E$7)</f>
        <v>1.4863856790645449</v>
      </c>
      <c r="H132" s="117">
        <f>IF(H126="-","-",SUM(H123:H131)*'3k EBIT'!$E$7)</f>
        <v>1.4884977299693325</v>
      </c>
      <c r="I132" s="117">
        <f>IF(I126="-","-",SUM(I123:I131)*'3k EBIT'!$E$7)</f>
        <v>1.6119139382172312</v>
      </c>
      <c r="J132" s="117">
        <f>IF(J126="-","-",SUM(J123:J131)*'3k EBIT'!$E$7)</f>
        <v>1.6182500909315933</v>
      </c>
      <c r="K132" s="117">
        <f>IF(K126="-","-",SUM(K123:K131)*'3k EBIT'!$E$7)</f>
        <v>1.548763627033485</v>
      </c>
      <c r="L132" s="117">
        <f>IF(L126="-","-",SUM(L123:L131)*'3k EBIT'!$E$7)</f>
        <v>1.5598054266977379</v>
      </c>
      <c r="M132" s="117">
        <f>IF(M126="-","-",SUM(M123:M131)*'3k EBIT'!$E$7)</f>
        <v>1.6310855538596354</v>
      </c>
      <c r="N132" s="117">
        <f>IF(N126="-","-",SUM(N123:N131)*'3k EBIT'!$E$7)</f>
        <v>1.7692312951301181</v>
      </c>
      <c r="O132" s="27"/>
      <c r="P132" s="117">
        <f>IF(P126="-","-",SUM(P123:P131)*'3k EBIT'!$E$7)</f>
        <v>1.7692312951301181</v>
      </c>
      <c r="Q132" s="117">
        <f>IF(Q126="-","-",SUM(Q123:Q131)*'3k EBIT'!$E$7)</f>
        <v>1.8038435103113828</v>
      </c>
      <c r="R132" s="117">
        <f>IF(R126="-","-",SUM(R123:R131)*'3k EBIT'!$E$7)</f>
        <v>1.8119666533142242</v>
      </c>
      <c r="S132" s="117">
        <f>IF(S126="-","-",SUM(S123:S131)*'3k EBIT'!$E$7)</f>
        <v>1.8597475311051863</v>
      </c>
      <c r="T132" s="117">
        <f>IF(T126="-","-",SUM(T123:T131)*'3k EBIT'!$E$7)</f>
        <v>1.8602842787194906</v>
      </c>
      <c r="U132" s="117">
        <f>IF(U126="-","-",SUM(U123:U131)*'3k EBIT'!$E$7)</f>
        <v>1.9207804049095398</v>
      </c>
      <c r="V132" s="117">
        <f>IF(V126="-","-",SUM(V123:V131)*'3k EBIT'!$E$7)</f>
        <v>1.9238950078954977</v>
      </c>
      <c r="W132" s="117">
        <f>IF(W126="-","-",SUM(W123:W131)*'3k EBIT'!$E$7)</f>
        <v>3.5485958017226022</v>
      </c>
      <c r="X132" s="27"/>
      <c r="Y132" s="117">
        <f>IF(Y126="-","-",SUM(Y123:Y131)*'3k EBIT'!$E$7)</f>
        <v>3.6295511929775914</v>
      </c>
      <c r="Z132" s="117">
        <f>IF(Z126="-","-",SUM(Z123:Z131)*'3k EBIT'!$E$7)</f>
        <v>3.6295511929775914</v>
      </c>
      <c r="AA132" s="117">
        <f>IF(AA126="-","-",SUM(AA123:AA131)*'3k EBIT'!$E$7)</f>
        <v>3.9615762243607522</v>
      </c>
      <c r="AB132" s="117" t="str">
        <f>IF(AB126="-","-",SUM(AB123:AB131)*'3k EBIT'!$E$7)</f>
        <v>-</v>
      </c>
      <c r="AC132" s="117" t="str">
        <f>IF(AC126="-","-",SUM(AC123:AC131)*'3k EBIT'!$E$7)</f>
        <v>-</v>
      </c>
      <c r="AD132" s="25"/>
    </row>
    <row r="133" spans="1:30" s="26" customFormat="1" ht="11.4">
      <c r="A133" s="207"/>
      <c r="B133" s="120" t="s">
        <v>247</v>
      </c>
      <c r="C133" s="156" t="s">
        <v>248</v>
      </c>
      <c r="D133" s="122" t="s">
        <v>131</v>
      </c>
      <c r="E133" s="118"/>
      <c r="F133" s="27"/>
      <c r="G133" s="117">
        <f>IF(G128="-","-",SUM(G123:G126,G128:G132)*'3l HAP'!$E$8)</f>
        <v>0.9332216283560566</v>
      </c>
      <c r="H133" s="117">
        <f>IF(H128="-","-",SUM(H123:H126,H128:H132)*'3l HAP'!$E$8)</f>
        <v>0.93484912964681233</v>
      </c>
      <c r="I133" s="117">
        <f>IF(I128="-","-",SUM(I123:I126,I128:I132)*'3l HAP'!$E$8)</f>
        <v>0.94498197870459344</v>
      </c>
      <c r="J133" s="117">
        <f>IF(J128="-","-",SUM(J123:J126,J128:J132)*'3l HAP'!$E$8)</f>
        <v>0.94986448257686118</v>
      </c>
      <c r="K133" s="117">
        <f>IF(K128="-","-",SUM(K123:K126,K128:K132)*'3l HAP'!$E$8)</f>
        <v>0.95617210648671647</v>
      </c>
      <c r="L133" s="117">
        <f>IF(L128="-","-",SUM(L123:L126,L128:L132)*'3l HAP'!$E$8)</f>
        <v>0.96468068133456031</v>
      </c>
      <c r="M133" s="117">
        <f>IF(M128="-","-",SUM(M123:M126,M128:M132)*'3l HAP'!$E$8)</f>
        <v>1.0121260730035446</v>
      </c>
      <c r="N133" s="117">
        <f>IF(N128="-","-",SUM(N123:N126,N128:N132)*'3l HAP'!$E$8)</f>
        <v>1.1185782289248407</v>
      </c>
      <c r="O133" s="27"/>
      <c r="P133" s="117">
        <f>IF(P128="-","-",SUM(P123:P126,P128:P132)*'3l HAP'!$E$8)</f>
        <v>1.1185782289248407</v>
      </c>
      <c r="Q133" s="117">
        <f>IF(Q128="-","-",SUM(Q123:Q126,Q128:Q132)*'3l HAP'!$E$8)</f>
        <v>1.1564719887486032</v>
      </c>
      <c r="R133" s="117">
        <f>IF(R128="-","-",SUM(R123:R126,R128:R132)*'3l HAP'!$E$8)</f>
        <v>1.162731509147545</v>
      </c>
      <c r="S133" s="117">
        <f>IF(S128="-","-",SUM(S123:S126,S128:S132)*'3l HAP'!$E$8)</f>
        <v>1.1984816394518902</v>
      </c>
      <c r="T133" s="117">
        <f>IF(T128="-","-",SUM(T123:T126,T128:T132)*'3l HAP'!$E$8)</f>
        <v>1.1988952456926825</v>
      </c>
      <c r="U133" s="117">
        <f>IF(U128="-","-",SUM(U123:U126,U128:U132)*'3l HAP'!$E$8)</f>
        <v>1.2257395971767944</v>
      </c>
      <c r="V133" s="117">
        <f>IF(V128="-","-",SUM(V123:V126,V128:V132)*'3l HAP'!$E$8)</f>
        <v>1.2281396436758385</v>
      </c>
      <c r="W133" s="117">
        <f>IF(W128="-","-",SUM(W123:W126,W128:W132)*'3l HAP'!$E$8)</f>
        <v>1.3589354970465177</v>
      </c>
      <c r="X133" s="27"/>
      <c r="Y133" s="117">
        <f>IF(Y128="-","-",SUM(Y123:Y126,Y128:Y132)*'3l HAP'!$E$8)</f>
        <v>1.4213179914563334</v>
      </c>
      <c r="Z133" s="117">
        <f>IF(Z128="-","-",SUM(Z123:Z126,Z128:Z132)*'3l HAP'!$E$8)</f>
        <v>1.4213179914563334</v>
      </c>
      <c r="AA133" s="117">
        <f>IF(AA128="-","-",SUM(AA123:AA126,AA128:AA132)*'3l HAP'!$E$8)</f>
        <v>1.4999421296994457</v>
      </c>
      <c r="AB133" s="117" t="str">
        <f>IF(AB128="-","-",SUM(AB123:AB126,AB128:AB132)*'3l HAP'!$E$8)</f>
        <v>-</v>
      </c>
      <c r="AC133" s="117" t="str">
        <f>IF(AC128="-","-",SUM(AC123:AC126,AC128:AC132)*'3l HAP'!$E$8)</f>
        <v>-</v>
      </c>
      <c r="AD133" s="25"/>
    </row>
    <row r="134" spans="1:30" s="26" customFormat="1" ht="11.4">
      <c r="A134" s="207"/>
      <c r="B134" s="120" t="s">
        <v>249</v>
      </c>
      <c r="C134" s="120" t="str">
        <f>B134&amp;"_"&amp;D134</f>
        <v>Total_South Wales</v>
      </c>
      <c r="D134" s="122" t="s">
        <v>131</v>
      </c>
      <c r="E134" s="119"/>
      <c r="F134" s="27"/>
      <c r="G134" s="117">
        <f t="shared" ref="G134:N134" si="27">IF(G128="-","-",SUM(G123:G133))</f>
        <v>79.164014528844845</v>
      </c>
      <c r="H134" s="117">
        <f t="shared" si="27"/>
        <v>79.276802558156646</v>
      </c>
      <c r="I134" s="117">
        <f t="shared" si="27"/>
        <v>85.782522631979191</v>
      </c>
      <c r="J134" s="117">
        <f t="shared" si="27"/>
        <v>86.120886719914552</v>
      </c>
      <c r="K134" s="117">
        <f t="shared" si="27"/>
        <v>82.470013544005795</v>
      </c>
      <c r="L134" s="117">
        <f t="shared" si="27"/>
        <v>83.059669229559447</v>
      </c>
      <c r="M134" s="117">
        <f t="shared" si="27"/>
        <v>86.858698711726632</v>
      </c>
      <c r="N134" s="117">
        <f t="shared" si="27"/>
        <v>94.235976352334504</v>
      </c>
      <c r="O134" s="27"/>
      <c r="P134" s="117">
        <f t="shared" ref="P134:W134" si="28">IF(P128="-","-",SUM(P123:P133))</f>
        <v>94.235976352334504</v>
      </c>
      <c r="Q134" s="117">
        <f t="shared" si="28"/>
        <v>96.095564895558482</v>
      </c>
      <c r="R134" s="117">
        <f t="shared" si="28"/>
        <v>96.529358081618341</v>
      </c>
      <c r="S134" s="117">
        <f t="shared" si="28"/>
        <v>99.079890214814938</v>
      </c>
      <c r="T134" s="117">
        <f t="shared" si="28"/>
        <v>99.108553683824127</v>
      </c>
      <c r="U134" s="117">
        <f t="shared" si="28"/>
        <v>102.31940336172801</v>
      </c>
      <c r="V134" s="117">
        <f t="shared" si="28"/>
        <v>102.48572981346197</v>
      </c>
      <c r="W134" s="117">
        <f t="shared" si="28"/>
        <v>188.12705844264573</v>
      </c>
      <c r="X134" s="27"/>
      <c r="Y134" s="117">
        <f t="shared" ref="Y134:AC134" si="29">IF(Y128="-","-",SUM(Y123:Y133))</f>
        <v>192.45024924316957</v>
      </c>
      <c r="Z134" s="117">
        <f t="shared" si="29"/>
        <v>192.45024924316957</v>
      </c>
      <c r="AA134" s="117">
        <f t="shared" si="29"/>
        <v>210.00386781506558</v>
      </c>
      <c r="AB134" s="117" t="str">
        <f t="shared" si="29"/>
        <v>-</v>
      </c>
      <c r="AC134" s="117" t="str">
        <f t="shared" si="2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AA'!J23="-","-",'3c AA'!J23)</f>
        <v>-</v>
      </c>
      <c r="H137" s="35" t="str">
        <f>IF('3c AA'!K23="-","-",'3c AA'!K23)</f>
        <v>-</v>
      </c>
      <c r="I137" s="35" t="str">
        <f>IF('3c AA'!L23="-","-",'3c AA'!L23)</f>
        <v>-</v>
      </c>
      <c r="J137" s="35" t="str">
        <f>IF('3c AA'!M23="-","-",'3c AA'!M23)</f>
        <v>-</v>
      </c>
      <c r="K137" s="35" t="str">
        <f>IF('3c AA'!N23="-","-",'3c AA'!N23)</f>
        <v>-</v>
      </c>
      <c r="L137" s="35" t="str">
        <f>IF('3c AA'!O23="-","-",'3c AA'!O23)</f>
        <v>-</v>
      </c>
      <c r="M137" s="35" t="str">
        <f>IF('3c AA'!P23="-","-",'3c AA'!P23)</f>
        <v>-</v>
      </c>
      <c r="N137" s="35" t="str">
        <f>IF('3c AA'!Q23="-","-",'3c AA'!Q23)</f>
        <v>-</v>
      </c>
      <c r="O137" s="27"/>
      <c r="P137" s="35" t="str">
        <f>IF('3c AA'!S23="-","-",'3c AA'!S23)</f>
        <v>-</v>
      </c>
      <c r="Q137" s="35" t="str">
        <f>IF('3c AA'!T23="-","-",'3c AA'!T23)</f>
        <v>-</v>
      </c>
      <c r="R137" s="35" t="str">
        <f>IF('3c AA'!U23="-","-",'3c AA'!U23)</f>
        <v>-</v>
      </c>
      <c r="S137" s="35" t="str">
        <f>IF('3c AA'!V23="-","-",'3c AA'!V23)</f>
        <v>-</v>
      </c>
      <c r="T137" s="35">
        <f>IF('3c AA'!W23="-","-",'3c AA'!W23)</f>
        <v>0</v>
      </c>
      <c r="U137" s="35">
        <f>IF('3c AA'!X23="-","-",'3c AA'!X23)</f>
        <v>1.4870742269298105</v>
      </c>
      <c r="V137" s="35">
        <f>IF('3c AA'!Y23="-","-",'3c AA'!Y23)</f>
        <v>0.70457099735818829</v>
      </c>
      <c r="W137" s="35" t="str">
        <f>IF('3c AA'!Z23="-","-",'3c AA'!Z23)</f>
        <v>-</v>
      </c>
      <c r="X137" s="27"/>
      <c r="Y137" s="35">
        <f>IF('3c AA'!AB23="-","-",'3c AA'!AB23)</f>
        <v>0</v>
      </c>
      <c r="Z137" s="35">
        <f>IF('3c AA'!AC23="-","-",'3c AA'!AC23)</f>
        <v>0</v>
      </c>
      <c r="AA137" s="35">
        <f>IF('3c AA'!AD23="-","-",'3c AA'!AD23)</f>
        <v>0.4107912515748855</v>
      </c>
      <c r="AB137" s="35" t="str">
        <f>IF('3c AA'!AE23="-","-",'3c AA'!AE23)</f>
        <v>-</v>
      </c>
      <c r="AC137" s="35" t="str">
        <f>IF('3c AA'!AF23="-","-",'3c AA'!AF23)</f>
        <v>-</v>
      </c>
      <c r="AD137" s="25"/>
    </row>
    <row r="138" spans="1:30" s="26" customFormat="1" ht="11.25" customHeight="1">
      <c r="A138" s="207"/>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f>'3d PC'!AA56</f>
        <v>10.298637820906499</v>
      </c>
      <c r="AB138" s="35" t="str">
        <f>'3d PC'!AB56</f>
        <v>-</v>
      </c>
      <c r="AC138" s="35" t="str">
        <f>'3d PC'!AC56</f>
        <v>-</v>
      </c>
      <c r="AD138" s="25"/>
    </row>
    <row r="139" spans="1:30" s="26" customFormat="1" ht="11.25" customHeight="1">
      <c r="A139" s="207"/>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f>'3e NC-Elec'!AB25</f>
        <v>121.16686000000001</v>
      </c>
      <c r="AB139" s="35" t="str">
        <f>'3e NC-Elec'!AC25</f>
        <v>-</v>
      </c>
      <c r="AC139" s="35" t="str">
        <f>'3e NC-Elec'!AD25</f>
        <v>-</v>
      </c>
      <c r="AD139" s="25"/>
    </row>
    <row r="140" spans="1:30" s="26" customFormat="1" ht="11.25" customHeight="1">
      <c r="A140" s="207"/>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f>IF('3g CPIH'!W$17="-","-",'3h OC '!$E$7*('3g CPIH'!W$17/'3g CPIH'!$G$17))</f>
        <v>48.630131506849317</v>
      </c>
      <c r="AB140" s="35" t="str">
        <f>IF('3g CPIH'!X$17="-","-",'3h OC '!$E$7*('3g CPIH'!X$17/'3g CPIH'!$G$17))</f>
        <v>-</v>
      </c>
      <c r="AC140" s="35" t="str">
        <f>IF('3g CPIH'!Y$17="-","-",'3h OC '!$E$7*('3g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f>IF('3i SMNCC'!W$50="-","-",'3i SMNCC'!W$62)</f>
        <v>11.951673643525851</v>
      </c>
      <c r="AB141" s="35" t="str">
        <f>IF('3i SMNCC'!X$50="-","-",'3i SMNCC'!X$62)</f>
        <v>-</v>
      </c>
      <c r="AC141" s="35" t="str">
        <f>IF('3i SMNCC'!Y$50="-","-",'3i SMNCC'!Y$62)</f>
        <v>-</v>
      </c>
      <c r="AD141" s="25"/>
    </row>
    <row r="142" spans="1:30" s="26" customFormat="1" ht="12.6" customHeight="1">
      <c r="A142" s="207"/>
      <c r="B142" s="123" t="s">
        <v>244</v>
      </c>
      <c r="C142" s="123" t="s">
        <v>183</v>
      </c>
      <c r="D142" s="121" t="s">
        <v>130</v>
      </c>
      <c r="E142" s="75"/>
      <c r="F142" s="27"/>
      <c r="G142" s="35">
        <f>IF('3g CPIH'!C$17="-","-",'3j PAAC PAP'!$G$7*('3g CPIH'!C$17/'3g CPIH'!$G$17))</f>
        <v>13.436452250489236</v>
      </c>
      <c r="H142" s="35">
        <f>IF('3g CPIH'!D$17="-","-",'3j PAAC PAP'!$G$7*('3g CPIH'!D$17/'3g CPIH'!$G$17))</f>
        <v>13.463352054794518</v>
      </c>
      <c r="I142" s="35">
        <f>IF('3g CPIH'!E$17="-","-",'3j PAAC PAP'!$G$7*('3g CPIH'!E$17/'3g CPIH'!$G$17))</f>
        <v>13.503701761252445</v>
      </c>
      <c r="J142" s="35">
        <f>IF('3g CPIH'!F$17="-","-",'3j PAAC PAP'!$G$7*('3g CPIH'!F$17/'3g CPIH'!$G$17))</f>
        <v>13.584401174168297</v>
      </c>
      <c r="K142" s="35">
        <f>IF('3g CPIH'!G$17="-","-",'3j PAAC PAP'!$G$7*('3g CPIH'!G$17/'3g CPIH'!$G$17))</f>
        <v>13.745799999999999</v>
      </c>
      <c r="L142" s="35">
        <f>IF('3g CPIH'!H$17="-","-",'3j PAAC PAP'!$G$7*('3g CPIH'!H$17/'3g CPIH'!$G$17))</f>
        <v>13.920648727984345</v>
      </c>
      <c r="M142" s="35">
        <f>IF('3g CPIH'!I$17="-","-",'3j PAAC PAP'!$G$7*('3g CPIH'!I$17/'3g CPIH'!$G$17))</f>
        <v>14.122397260273971</v>
      </c>
      <c r="N142" s="35">
        <f>IF('3g CPIH'!J$17="-","-",'3j PAAC PAP'!$G$7*('3g CPIH'!J$17/'3g CPIH'!$G$17))</f>
        <v>14.24344637964775</v>
      </c>
      <c r="O142" s="27"/>
      <c r="P142" s="35">
        <f>IF('3g CPIH'!L$17="-","-",'3j PAAC PAP'!$G$7*('3g CPIH'!L$17/'3g CPIH'!$G$17))</f>
        <v>14.24344637964775</v>
      </c>
      <c r="Q142" s="35">
        <f>IF('3g CPIH'!M$17="-","-",'3j PAAC PAP'!$G$7*('3g CPIH'!M$17/'3g CPIH'!$G$17))</f>
        <v>14.40484520547945</v>
      </c>
      <c r="R142" s="35">
        <f>IF('3g CPIH'!N$17="-","-",'3j PAAC PAP'!$G$7*('3g CPIH'!N$17/'3g CPIH'!$G$17))</f>
        <v>14.512444422700586</v>
      </c>
      <c r="S142" s="35">
        <f>IF('3g CPIH'!O$17="-","-",'3j PAAC PAP'!$G$7*('3g CPIH'!O$17/'3g CPIH'!$G$17))</f>
        <v>14.593143835616438</v>
      </c>
      <c r="T142" s="35">
        <f>IF('3g CPIH'!P$17="-","-",'3j PAAC PAP'!$G$7*('3g CPIH'!P$17/'3g CPIH'!$G$17))</f>
        <v>14.633493542074362</v>
      </c>
      <c r="U142" s="35">
        <f>IF('3g CPIH'!Q$17="-","-",'3j PAAC PAP'!$G$7*('3g CPIH'!Q$17/'3g CPIH'!$G$17))</f>
        <v>14.714192954990214</v>
      </c>
      <c r="V142" s="35">
        <f>IF('3g CPIH'!R$17="-","-",'3j PAAC PAP'!$G$7*('3g CPIH'!R$17/'3g CPIH'!$G$17))</f>
        <v>14.983190998043053</v>
      </c>
      <c r="W142" s="35">
        <f>IF('3g CPIH'!S$17="-","-",'3j PAAC PAP'!$G$7*('3g CPIH'!S$17/'3g CPIH'!$G$17))</f>
        <v>15.427037769080234</v>
      </c>
      <c r="X142" s="27"/>
      <c r="Y142" s="35">
        <f>IF('3g CPIH'!U$17="-","-",'3j PAAC PAP'!$G$7*('3g CPIH'!U$17/'3g CPIH'!$G$17))</f>
        <v>16.207132093933463</v>
      </c>
      <c r="Z142" s="35">
        <f>IF('3g CPIH'!V$17="-","-",'3j PAAC PAP'!$G$7*('3g CPIH'!V$17/'3g CPIH'!$G$17))</f>
        <v>16.207132093933463</v>
      </c>
      <c r="AA142" s="35">
        <f>IF('3g CPIH'!W$17="-","-",'3j PAAC PAP'!$G$7*('3g CPIH'!W$17/'3g CPIH'!$G$17))</f>
        <v>16.852727397260274</v>
      </c>
      <c r="AB142" s="35" t="str">
        <f>IF('3g CPIH'!X$17="-","-",'3j PAAC PAP'!$G$7*('3g CPIH'!X$17/'3g CPIH'!$G$17))</f>
        <v>-</v>
      </c>
      <c r="AC142" s="35" t="str">
        <f>IF('3g CPIH'!Y$17="-","-",'3j PAAC PAP'!$G$7*('3g CPIH'!Y$17/'3g CPIH'!$G$17))</f>
        <v>-</v>
      </c>
      <c r="AD142" s="25"/>
    </row>
    <row r="143" spans="1:30" s="26" customFormat="1" ht="11.25" customHeight="1">
      <c r="A143" s="207"/>
      <c r="B143" s="123" t="s">
        <v>244</v>
      </c>
      <c r="C143" s="123" t="s">
        <v>184</v>
      </c>
      <c r="D143" s="121" t="s">
        <v>130</v>
      </c>
      <c r="E143" s="75"/>
      <c r="F143" s="27"/>
      <c r="G143" s="35">
        <f>IF(G138="-","-",SUM(G135:G141)*'3j PAAC PAP'!$G$25)</f>
        <v>3.6141359790474334</v>
      </c>
      <c r="H143" s="35">
        <f>IF(H138="-","-",SUM(H135:H141)*'3j PAAC PAP'!$G$25)</f>
        <v>3.618662734050174</v>
      </c>
      <c r="I143" s="35">
        <f>IF(I138="-","-",SUM(I135:I141)*'3j PAAC PAP'!$G$25)</f>
        <v>3.9526738284838281</v>
      </c>
      <c r="J143" s="35">
        <f>IF(J138="-","-",SUM(J135:J141)*'3j PAAC PAP'!$G$25)</f>
        <v>3.9662540934920467</v>
      </c>
      <c r="K143" s="35">
        <f>IF(K138="-","-",SUM(K135:K141)*'3j PAAC PAP'!$G$25)</f>
        <v>3.6958042777487208</v>
      </c>
      <c r="L143" s="35">
        <f>IF(L138="-","-",SUM(L135:L141)*'3j PAAC PAP'!$G$25)</f>
        <v>3.7175846626715239</v>
      </c>
      <c r="M143" s="35">
        <f>IF(M138="-","-",SUM(M135:M141)*'3j PAAC PAP'!$G$25)</f>
        <v>4.0050557585651489</v>
      </c>
      <c r="N143" s="35">
        <f>IF(N138="-","-",SUM(N135:N141)*'3j PAAC PAP'!$G$25)</f>
        <v>4.3914276002355175</v>
      </c>
      <c r="O143" s="27"/>
      <c r="P143" s="35">
        <f>IF(P138="-","-",SUM(P135:P141)*'3j PAAC PAP'!$G$25)</f>
        <v>4.3914276002355175</v>
      </c>
      <c r="Q143" s="35">
        <f>IF(Q138="-","-",SUM(Q135:Q141)*'3j PAAC PAP'!$G$25)</f>
        <v>4.4937816026305395</v>
      </c>
      <c r="R143" s="35">
        <f>IF(R138="-","-",SUM(R135:R141)*'3j PAAC PAP'!$G$25)</f>
        <v>4.5109637838940833</v>
      </c>
      <c r="S143" s="35">
        <f>IF(S138="-","-",SUM(S135:S141)*'3j PAAC PAP'!$G$25)</f>
        <v>4.5998874166686461</v>
      </c>
      <c r="T143" s="35">
        <f>IF(T138="-","-",SUM(T135:T141)*'3j PAAC PAP'!$G$25)</f>
        <v>4.5991910846288855</v>
      </c>
      <c r="U143" s="35">
        <f>IF(U138="-","-",SUM(U135:U141)*'3j PAAC PAP'!$G$25)</f>
        <v>4.811564101378214</v>
      </c>
      <c r="V143" s="35">
        <f>IF(V138="-","-",SUM(V135:V141)*'3j PAAC PAP'!$G$25)</f>
        <v>4.8056025612823241</v>
      </c>
      <c r="W143" s="35">
        <f>IF(W138="-","-",SUM(W135:W141)*'3j PAAC PAP'!$G$25)</f>
        <v>9.9336479372332054</v>
      </c>
      <c r="X143" s="27"/>
      <c r="Y143" s="35">
        <f>IF(Y138="-","-",SUM(Y135:Y141)*'3j PAAC PAP'!$G$25)</f>
        <v>10.120989663871098</v>
      </c>
      <c r="Z143" s="35">
        <f>IF(Z138="-","-",SUM(Z135:Z141)*'3j PAAC PAP'!$G$25)</f>
        <v>10.120989663871098</v>
      </c>
      <c r="AA143" s="35">
        <f>IF(AA138="-","-",SUM(AA135:AA141)*'3j PAAC PAP'!$G$25)</f>
        <v>11.22377113888855</v>
      </c>
      <c r="AB143" s="35" t="str">
        <f>IF(AB138="-","-",SUM(AB135:AB141)*'3j PAAC PAP'!$G$25)</f>
        <v>-</v>
      </c>
      <c r="AC143" s="35" t="str">
        <f>IF(AC138="-","-",SUM(AC135:AC141)*'3j PAAC PAP'!$G$25)</f>
        <v>-</v>
      </c>
      <c r="AD143" s="25"/>
    </row>
    <row r="144" spans="1:30" s="26" customFormat="1" ht="11.4">
      <c r="A144" s="207"/>
      <c r="B144" s="123" t="s">
        <v>185</v>
      </c>
      <c r="C144" s="123" t="s">
        <v>246</v>
      </c>
      <c r="D144" s="121" t="s">
        <v>130</v>
      </c>
      <c r="E144" s="75"/>
      <c r="F144" s="27"/>
      <c r="G144" s="35">
        <f>IF(G138="-","-",SUM(G135:G143)*'3k EBIT'!$E$7)</f>
        <v>1.5305270518267287</v>
      </c>
      <c r="H144" s="35">
        <f>IF(H138="-","-",SUM(H135:H143)*'3k EBIT'!$E$7)</f>
        <v>1.5326391027315163</v>
      </c>
      <c r="I144" s="35">
        <f>IF(I138="-","-",SUM(I135:I143)*'3k EBIT'!$E$7)</f>
        <v>1.6508181989567832</v>
      </c>
      <c r="J144" s="35">
        <f>IF(J138="-","-",SUM(J135:J143)*'3k EBIT'!$E$7)</f>
        <v>1.6571543516711451</v>
      </c>
      <c r="K144" s="35">
        <f>IF(K138="-","-",SUM(K135:K143)*'3k EBIT'!$E$7)</f>
        <v>1.5652231219617569</v>
      </c>
      <c r="L144" s="35">
        <f>IF(L138="-","-",SUM(L135:L143)*'3k EBIT'!$E$7)</f>
        <v>1.5762649216260101</v>
      </c>
      <c r="M144" s="35">
        <f>IF(M138="-","-",SUM(M135:M143)*'3k EBIT'!$E$7)</f>
        <v>1.6812121975048273</v>
      </c>
      <c r="N144" s="35">
        <f>IF(N138="-","-",SUM(N135:N143)*'3k EBIT'!$E$7)</f>
        <v>1.8193579387753105</v>
      </c>
      <c r="O144" s="27"/>
      <c r="P144" s="35">
        <f>IF(P138="-","-",SUM(P135:P143)*'3k EBIT'!$E$7)</f>
        <v>1.8193579387753105</v>
      </c>
      <c r="Q144" s="35">
        <f>IF(Q138="-","-",SUM(Q135:Q143)*'3k EBIT'!$E$7)</f>
        <v>1.8584591071188308</v>
      </c>
      <c r="R144" s="35">
        <f>IF(R138="-","-",SUM(R135:R143)*'3k EBIT'!$E$7)</f>
        <v>1.8665822501216722</v>
      </c>
      <c r="S144" s="35">
        <f>IF(S138="-","-",SUM(S135:S143)*'3k EBIT'!$E$7)</f>
        <v>1.8993999507051142</v>
      </c>
      <c r="T144" s="35">
        <f>IF(T138="-","-",SUM(T135:T143)*'3k EBIT'!$E$7)</f>
        <v>1.899936698319419</v>
      </c>
      <c r="U144" s="35">
        <f>IF(U138="-","-",SUM(U135:U143)*'3k EBIT'!$E$7)</f>
        <v>1.976144160577364</v>
      </c>
      <c r="V144" s="35">
        <f>IF(V138="-","-",SUM(V135:V143)*'3k EBIT'!$E$7)</f>
        <v>1.9792587635633216</v>
      </c>
      <c r="W144" s="35">
        <f>IF(W138="-","-",SUM(W135:W143)*'3k EBIT'!$E$7)</f>
        <v>3.7902511136240498</v>
      </c>
      <c r="X144" s="27"/>
      <c r="Y144" s="35">
        <f>IF(Y138="-","-",SUM(Y135:Y143)*'3k EBIT'!$E$7)</f>
        <v>3.8712065048790403</v>
      </c>
      <c r="Z144" s="35">
        <f>IF(Z138="-","-",SUM(Z135:Z143)*'3k EBIT'!$E$7)</f>
        <v>3.8712065048790403</v>
      </c>
      <c r="AA144" s="35">
        <f>IF(AA138="-","-",SUM(AA135:AA143)*'3k EBIT'!$E$7)</f>
        <v>4.2713139925564167</v>
      </c>
      <c r="AB144" s="35" t="str">
        <f>IF(AB138="-","-",SUM(AB135:AB143)*'3k EBIT'!$E$7)</f>
        <v>-</v>
      </c>
      <c r="AC144" s="35" t="str">
        <f>IF(AC138="-","-",SUM(AC135:AC143)*'3k EBIT'!$E$7)</f>
        <v>-</v>
      </c>
      <c r="AD144" s="25"/>
    </row>
    <row r="145" spans="1:30" s="26" customFormat="1" ht="11.4">
      <c r="A145" s="207"/>
      <c r="B145" s="123" t="s">
        <v>247</v>
      </c>
      <c r="C145" s="158" t="s">
        <v>248</v>
      </c>
      <c r="D145" s="121" t="s">
        <v>130</v>
      </c>
      <c r="E145" s="116"/>
      <c r="F145" s="27"/>
      <c r="G145" s="35">
        <f>IF(G140="-","-",SUM(G135:G138,G140:G144)*'3l HAP'!$E$8)</f>
        <v>0.93570663336480064</v>
      </c>
      <c r="H145" s="35">
        <f>IF(H140="-","-",SUM(H135:H138,H140:H144)*'3l HAP'!$E$8)</f>
        <v>0.93733413465555659</v>
      </c>
      <c r="I145" s="35">
        <f>IF(I140="-","-",SUM(I135:I138,I140:I144)*'3l HAP'!$E$8)</f>
        <v>0.94717215261060539</v>
      </c>
      <c r="J145" s="35">
        <f>IF(J140="-","-",SUM(J135:J138,J140:J144)*'3l HAP'!$E$8)</f>
        <v>0.95205465648287291</v>
      </c>
      <c r="K145" s="35">
        <f>IF(K140="-","-",SUM(K135:K138,K140:K144)*'3l HAP'!$E$8)</f>
        <v>0.95709871852387529</v>
      </c>
      <c r="L145" s="35">
        <f>IF(L140="-","-",SUM(L135:L138,L140:L144)*'3l HAP'!$E$8)</f>
        <v>0.96560729337171924</v>
      </c>
      <c r="M145" s="35">
        <f>IF(M140="-","-",SUM(M135:M138,M140:M144)*'3l HAP'!$E$8)</f>
        <v>1.0149480278439831</v>
      </c>
      <c r="N145" s="35">
        <f>IF(N140="-","-",SUM(N135:N138,N140:N144)*'3l HAP'!$E$8)</f>
        <v>1.1214001837652792</v>
      </c>
      <c r="O145" s="27"/>
      <c r="P145" s="35">
        <f>IF(P140="-","-",SUM(P135:P138,P140:P144)*'3l HAP'!$E$8)</f>
        <v>1.1214001837652792</v>
      </c>
      <c r="Q145" s="35">
        <f>IF(Q140="-","-",SUM(Q135:Q138,Q140:Q144)*'3l HAP'!$E$8)</f>
        <v>1.159546655962812</v>
      </c>
      <c r="R145" s="35">
        <f>IF(R140="-","-",SUM(R135:R138,R140:R144)*'3l HAP'!$E$8)</f>
        <v>1.1658061763617535</v>
      </c>
      <c r="S145" s="35">
        <f>IF(S140="-","-",SUM(S135:S138,S140:S144)*'3l HAP'!$E$8)</f>
        <v>1.2007139320868638</v>
      </c>
      <c r="T145" s="35">
        <f>IF(T140="-","-",SUM(T135:T138,T140:T144)*'3l HAP'!$E$8)</f>
        <v>1.2011275383276561</v>
      </c>
      <c r="U145" s="35">
        <f>IF(U140="-","-",SUM(U135:U138,U140:U144)*'3l HAP'!$E$8)</f>
        <v>1.2288563831199648</v>
      </c>
      <c r="V145" s="35">
        <f>IF(V140="-","-",SUM(V135:V138,V140:V144)*'3l HAP'!$E$8)</f>
        <v>1.2312564296190092</v>
      </c>
      <c r="W145" s="35">
        <f>IF(W140="-","-",SUM(W135:W138,W140:W144)*'3l HAP'!$E$8)</f>
        <v>1.3725398465011678</v>
      </c>
      <c r="X145" s="27"/>
      <c r="Y145" s="35">
        <f>IF(Y140="-","-",SUM(Y135:Y138,Y140:Y144)*'3l HAP'!$E$8)</f>
        <v>1.4349223409109837</v>
      </c>
      <c r="Z145" s="35">
        <f>IF(Z140="-","-",SUM(Z135:Z138,Z140:Z144)*'3l HAP'!$E$8)</f>
        <v>1.4349223409109837</v>
      </c>
      <c r="AA145" s="35">
        <f>IF(AA140="-","-",SUM(AA135:AA138,AA140:AA144)*'3l HAP'!$E$8)</f>
        <v>1.5173792834896163</v>
      </c>
      <c r="AB145" s="35" t="str">
        <f>IF(AB140="-","-",SUM(AB135:AB138,AB140:AB144)*'3l HAP'!$E$8)</f>
        <v>-</v>
      </c>
      <c r="AC145" s="35" t="str">
        <f>IF(AC140="-","-",SUM(AC135:AC138,AC140:AC144)*'3l HAP'!$E$8)</f>
        <v>-</v>
      </c>
      <c r="AD145" s="25"/>
    </row>
    <row r="146" spans="1:30" s="26" customFormat="1" ht="11.4">
      <c r="A146" s="207"/>
      <c r="B146" s="123" t="s">
        <v>249</v>
      </c>
      <c r="C146" s="123" t="str">
        <f>B146&amp;"_"&amp;D146</f>
        <v>Total_Southern Western</v>
      </c>
      <c r="D146" s="121" t="s">
        <v>130</v>
      </c>
      <c r="E146" s="75"/>
      <c r="F146" s="27"/>
      <c r="G146" s="35">
        <f t="shared" ref="G146:N146" si="30">IF(G140="-","-",SUM(G135:G145))</f>
        <v>81.489728719615769</v>
      </c>
      <c r="H146" s="35">
        <f t="shared" si="30"/>
        <v>81.60251674892757</v>
      </c>
      <c r="I146" s="35">
        <f t="shared" si="30"/>
        <v>87.832304630624762</v>
      </c>
      <c r="J146" s="35">
        <f t="shared" si="30"/>
        <v>88.170668718560094</v>
      </c>
      <c r="K146" s="35">
        <f t="shared" si="30"/>
        <v>83.337229004971221</v>
      </c>
      <c r="L146" s="35">
        <f t="shared" si="30"/>
        <v>83.926884690524886</v>
      </c>
      <c r="M146" s="35">
        <f t="shared" si="30"/>
        <v>89.499763979212275</v>
      </c>
      <c r="N146" s="35">
        <f t="shared" si="30"/>
        <v>96.877041619820147</v>
      </c>
      <c r="O146" s="27"/>
      <c r="P146" s="35">
        <f t="shared" ref="P146:W146" si="31">IF(P140="-","-",SUM(P135:P145))</f>
        <v>96.877041619820147</v>
      </c>
      <c r="Q146" s="35">
        <f t="shared" si="31"/>
        <v>98.973143470580141</v>
      </c>
      <c r="R146" s="35">
        <f t="shared" si="31"/>
        <v>99.406936656639985</v>
      </c>
      <c r="S146" s="35">
        <f t="shared" si="31"/>
        <v>101.16909109804985</v>
      </c>
      <c r="T146" s="35">
        <f t="shared" si="31"/>
        <v>101.19775456705905</v>
      </c>
      <c r="U146" s="35">
        <f t="shared" si="31"/>
        <v>105.236400821339</v>
      </c>
      <c r="V146" s="35">
        <f t="shared" si="31"/>
        <v>105.40272727307295</v>
      </c>
      <c r="W146" s="35">
        <f t="shared" si="31"/>
        <v>200.85935816500179</v>
      </c>
      <c r="X146" s="27"/>
      <c r="Y146" s="35">
        <f t="shared" ref="Y146:AC146" si="32">IF(Y140="-","-",SUM(Y135:Y145))</f>
        <v>205.18254896552568</v>
      </c>
      <c r="Z146" s="35">
        <f t="shared" si="32"/>
        <v>205.18254896552568</v>
      </c>
      <c r="AA146" s="35">
        <f t="shared" si="32"/>
        <v>226.32328603505144</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AA'!J24="-","-",'3c AA'!J24)</f>
        <v>-</v>
      </c>
      <c r="H149" s="117" t="str">
        <f>IF('3c AA'!K24="-","-",'3c AA'!K24)</f>
        <v>-</v>
      </c>
      <c r="I149" s="117" t="str">
        <f>IF('3c AA'!L24="-","-",'3c AA'!L24)</f>
        <v>-</v>
      </c>
      <c r="J149" s="117" t="str">
        <f>IF('3c AA'!M24="-","-",'3c AA'!M24)</f>
        <v>-</v>
      </c>
      <c r="K149" s="117" t="str">
        <f>IF('3c AA'!N24="-","-",'3c AA'!N24)</f>
        <v>-</v>
      </c>
      <c r="L149" s="117" t="str">
        <f>IF('3c AA'!O24="-","-",'3c AA'!O24)</f>
        <v>-</v>
      </c>
      <c r="M149" s="117" t="str">
        <f>IF('3c AA'!P24="-","-",'3c AA'!P24)</f>
        <v>-</v>
      </c>
      <c r="N149" s="117" t="str">
        <f>IF('3c AA'!Q24="-","-",'3c AA'!Q24)</f>
        <v>-</v>
      </c>
      <c r="O149" s="27"/>
      <c r="P149" s="117" t="str">
        <f>IF('3c AA'!S24="-","-",'3c AA'!S24)</f>
        <v>-</v>
      </c>
      <c r="Q149" s="117" t="str">
        <f>IF('3c AA'!T24="-","-",'3c AA'!T24)</f>
        <v>-</v>
      </c>
      <c r="R149" s="117" t="str">
        <f>IF('3c AA'!U24="-","-",'3c AA'!U24)</f>
        <v>-</v>
      </c>
      <c r="S149" s="117" t="str">
        <f>IF('3c AA'!V24="-","-",'3c AA'!V24)</f>
        <v>-</v>
      </c>
      <c r="T149" s="117">
        <f>IF('3c AA'!W24="-","-",'3c AA'!W24)</f>
        <v>0</v>
      </c>
      <c r="U149" s="117">
        <f>IF('3c AA'!X24="-","-",'3c AA'!X24)</f>
        <v>1.4870742269298105</v>
      </c>
      <c r="V149" s="117">
        <f>IF('3c AA'!Y24="-","-",'3c AA'!Y24)</f>
        <v>0.70457099735818829</v>
      </c>
      <c r="W149" s="117" t="str">
        <f>IF('3c AA'!Z24="-","-",'3c AA'!Z24)</f>
        <v>-</v>
      </c>
      <c r="X149" s="27"/>
      <c r="Y149" s="117">
        <f>IF('3c AA'!AB24="-","-",'3c AA'!AB24)</f>
        <v>0</v>
      </c>
      <c r="Z149" s="117">
        <f>IF('3c AA'!AC24="-","-",'3c AA'!AC24)</f>
        <v>0</v>
      </c>
      <c r="AA149" s="117">
        <f>IF('3c AA'!AD24="-","-",'3c AA'!AD24)</f>
        <v>0.4107912515748855</v>
      </c>
      <c r="AB149" s="117" t="str">
        <f>IF('3c AA'!AE24="-","-",'3c AA'!AE24)</f>
        <v>-</v>
      </c>
      <c r="AC149" s="117" t="str">
        <f>IF('3c AA'!AF24="-","-",'3c AA'!AF24)</f>
        <v>-</v>
      </c>
      <c r="AD149" s="25"/>
    </row>
    <row r="150" spans="1:30" s="26" customFormat="1" ht="11.25" customHeight="1">
      <c r="A150" s="207"/>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f>'3d PC'!AA56</f>
        <v>10.298637820906499</v>
      </c>
      <c r="AB150" s="117" t="str">
        <f>'3d PC'!AB56</f>
        <v>-</v>
      </c>
      <c r="AC150" s="117" t="str">
        <f>'3d PC'!AC56</f>
        <v>-</v>
      </c>
      <c r="AD150" s="25"/>
    </row>
    <row r="151" spans="1:30" s="26" customFormat="1" ht="11.25" customHeight="1">
      <c r="A151" s="207"/>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f>'3e NC-Elec'!AB26</f>
        <v>112.07836</v>
      </c>
      <c r="AB151" s="117" t="str">
        <f>'3e NC-Elec'!AC26</f>
        <v>-</v>
      </c>
      <c r="AC151" s="117" t="str">
        <f>'3e NC-Elec'!AD26</f>
        <v>-</v>
      </c>
      <c r="AD151" s="25"/>
    </row>
    <row r="152" spans="1:30" s="26" customFormat="1" ht="11.25" customHeight="1">
      <c r="A152" s="207"/>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f>IF('3g CPIH'!W$17="-","-",'3h OC '!$E$7*('3g CPIH'!W$17/'3g CPIH'!$G$17))</f>
        <v>48.630131506849317</v>
      </c>
      <c r="AB152" s="117" t="str">
        <f>IF('3g CPIH'!X$17="-","-",'3h OC '!$E$7*('3g CPIH'!X$17/'3g CPIH'!$G$17))</f>
        <v>-</v>
      </c>
      <c r="AC152" s="117" t="str">
        <f>IF('3g CPIH'!Y$17="-","-",'3h OC '!$E$7*('3g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f>IF('3i SMNCC'!W$50="-","-",'3i SMNCC'!W$62)</f>
        <v>11.951673643525851</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PAP'!$G$7*('3g CPIH'!C$17/'3g CPIH'!$G$17))</f>
        <v>13.436452250489236</v>
      </c>
      <c r="H154" s="117">
        <f>IF('3g CPIH'!D$17="-","-",'3j PAAC PAP'!$G$7*('3g CPIH'!D$17/'3g CPIH'!$G$17))</f>
        <v>13.463352054794518</v>
      </c>
      <c r="I154" s="117">
        <f>IF('3g CPIH'!E$17="-","-",'3j PAAC PAP'!$G$7*('3g CPIH'!E$17/'3g CPIH'!$G$17))</f>
        <v>13.503701761252445</v>
      </c>
      <c r="J154" s="117">
        <f>IF('3g CPIH'!F$17="-","-",'3j PAAC PAP'!$G$7*('3g CPIH'!F$17/'3g CPIH'!$G$17))</f>
        <v>13.584401174168297</v>
      </c>
      <c r="K154" s="117">
        <f>IF('3g CPIH'!G$17="-","-",'3j PAAC PAP'!$G$7*('3g CPIH'!G$17/'3g CPIH'!$G$17))</f>
        <v>13.745799999999999</v>
      </c>
      <c r="L154" s="117">
        <f>IF('3g CPIH'!H$17="-","-",'3j PAAC PAP'!$G$7*('3g CPIH'!H$17/'3g CPIH'!$G$17))</f>
        <v>13.920648727984345</v>
      </c>
      <c r="M154" s="117">
        <f>IF('3g CPIH'!I$17="-","-",'3j PAAC PAP'!$G$7*('3g CPIH'!I$17/'3g CPIH'!$G$17))</f>
        <v>14.122397260273971</v>
      </c>
      <c r="N154" s="117">
        <f>IF('3g CPIH'!J$17="-","-",'3j PAAC PAP'!$G$7*('3g CPIH'!J$17/'3g CPIH'!$G$17))</f>
        <v>14.24344637964775</v>
      </c>
      <c r="O154" s="27"/>
      <c r="P154" s="117">
        <f>IF('3g CPIH'!L$17="-","-",'3j PAAC PAP'!$G$7*('3g CPIH'!L$17/'3g CPIH'!$G$17))</f>
        <v>14.24344637964775</v>
      </c>
      <c r="Q154" s="117">
        <f>IF('3g CPIH'!M$17="-","-",'3j PAAC PAP'!$G$7*('3g CPIH'!M$17/'3g CPIH'!$G$17))</f>
        <v>14.40484520547945</v>
      </c>
      <c r="R154" s="117">
        <f>IF('3g CPIH'!N$17="-","-",'3j PAAC PAP'!$G$7*('3g CPIH'!N$17/'3g CPIH'!$G$17))</f>
        <v>14.512444422700586</v>
      </c>
      <c r="S154" s="117">
        <f>IF('3g CPIH'!O$17="-","-",'3j PAAC PAP'!$G$7*('3g CPIH'!O$17/'3g CPIH'!$G$17))</f>
        <v>14.593143835616438</v>
      </c>
      <c r="T154" s="117">
        <f>IF('3g CPIH'!P$17="-","-",'3j PAAC PAP'!$G$7*('3g CPIH'!P$17/'3g CPIH'!$G$17))</f>
        <v>14.633493542074362</v>
      </c>
      <c r="U154" s="117">
        <f>IF('3g CPIH'!Q$17="-","-",'3j PAAC PAP'!$G$7*('3g CPIH'!Q$17/'3g CPIH'!$G$17))</f>
        <v>14.714192954990214</v>
      </c>
      <c r="V154" s="117">
        <f>IF('3g CPIH'!R$17="-","-",'3j PAAC PAP'!$G$7*('3g CPIH'!R$17/'3g CPIH'!$G$17))</f>
        <v>14.983190998043053</v>
      </c>
      <c r="W154" s="117">
        <f>IF('3g CPIH'!S$17="-","-",'3j PAAC PAP'!$G$7*('3g CPIH'!S$17/'3g CPIH'!$G$17))</f>
        <v>15.427037769080234</v>
      </c>
      <c r="X154" s="27"/>
      <c r="Y154" s="117">
        <f>IF('3g CPIH'!U$17="-","-",'3j PAAC PAP'!$G$7*('3g CPIH'!U$17/'3g CPIH'!$G$17))</f>
        <v>16.207132093933463</v>
      </c>
      <c r="Z154" s="117">
        <f>IF('3g CPIH'!V$17="-","-",'3j PAAC PAP'!$G$7*('3g CPIH'!V$17/'3g CPIH'!$G$17))</f>
        <v>16.207132093933463</v>
      </c>
      <c r="AA154" s="117">
        <f>IF('3g CPIH'!W$17="-","-",'3j PAAC PAP'!$G$7*('3g CPIH'!W$17/'3g CPIH'!$G$17))</f>
        <v>16.852727397260274</v>
      </c>
      <c r="AB154" s="117" t="str">
        <f>IF('3g CPIH'!X$17="-","-",'3j PAAC PAP'!$G$7*('3g CPIH'!X$17/'3g CPIH'!$G$17))</f>
        <v>-</v>
      </c>
      <c r="AC154" s="117" t="str">
        <f>IF('3g CPIH'!Y$17="-","-",'3j PAAC PAP'!$G$7*('3g CPIH'!Y$17/'3g CPIH'!$G$17))</f>
        <v>-</v>
      </c>
      <c r="AD154" s="25"/>
    </row>
    <row r="155" spans="1:30" s="26" customFormat="1" ht="11.4">
      <c r="A155" s="207"/>
      <c r="B155" s="120" t="s">
        <v>244</v>
      </c>
      <c r="C155" s="120" t="s">
        <v>184</v>
      </c>
      <c r="D155" s="122" t="s">
        <v>120</v>
      </c>
      <c r="E155" s="119"/>
      <c r="F155" s="27"/>
      <c r="G155" s="117">
        <f>IF(G150="-","-",SUM(G147:G153)*'3j PAAC PAP'!$G$25)</f>
        <v>4.1228730520474333</v>
      </c>
      <c r="H155" s="117">
        <f>IF(H150="-","-",SUM(H147:H153)*'3j PAAC PAP'!$G$25)</f>
        <v>4.127399807050173</v>
      </c>
      <c r="I155" s="117">
        <f>IF(I150="-","-",SUM(I147:I153)*'3j PAAC PAP'!$G$25)</f>
        <v>3.7887710894838289</v>
      </c>
      <c r="J155" s="117">
        <f>IF(J150="-","-",SUM(J147:J153)*'3j PAAC PAP'!$G$25)</f>
        <v>3.8023513544920475</v>
      </c>
      <c r="K155" s="117">
        <f>IF(K150="-","-",SUM(K147:K153)*'3j PAAC PAP'!$G$25)</f>
        <v>3.7915915927487207</v>
      </c>
      <c r="L155" s="117">
        <f>IF(L150="-","-",SUM(L147:L153)*'3j PAAC PAP'!$G$25)</f>
        <v>3.8133719776715234</v>
      </c>
      <c r="M155" s="117">
        <f>IF(M150="-","-",SUM(M147:M153)*'3j PAAC PAP'!$G$25)</f>
        <v>3.9901555095651493</v>
      </c>
      <c r="N155" s="117">
        <f>IF(N150="-","-",SUM(N147:N153)*'3j PAAC PAP'!$G$25)</f>
        <v>4.3765273512355165</v>
      </c>
      <c r="O155" s="27"/>
      <c r="P155" s="117">
        <f>IF(P150="-","-",SUM(P147:P153)*'3j PAAC PAP'!$G$25)</f>
        <v>4.3765273512355165</v>
      </c>
      <c r="Q155" s="117">
        <f>IF(Q150="-","-",SUM(Q147:Q153)*'3j PAAC PAP'!$G$25)</f>
        <v>4.6385268786305396</v>
      </c>
      <c r="R155" s="117">
        <f>IF(R150="-","-",SUM(R147:R153)*'3j PAAC PAP'!$G$25)</f>
        <v>4.6557090598940825</v>
      </c>
      <c r="S155" s="117">
        <f>IF(S150="-","-",SUM(S147:S153)*'3j PAAC PAP'!$G$25)</f>
        <v>5.0021941396686467</v>
      </c>
      <c r="T155" s="117">
        <f>IF(T150="-","-",SUM(T147:T153)*'3j PAAC PAP'!$G$25)</f>
        <v>5.0014978076288852</v>
      </c>
      <c r="U155" s="117">
        <f>IF(U150="-","-",SUM(U147:U153)*'3j PAAC PAP'!$G$25)</f>
        <v>5.0414536573782138</v>
      </c>
      <c r="V155" s="117">
        <f>IF(V150="-","-",SUM(V147:V153)*'3j PAAC PAP'!$G$25)</f>
        <v>5.0354921172823239</v>
      </c>
      <c r="W155" s="117">
        <f>IF(W150="-","-",SUM(W147:W153)*'3j PAAC PAP'!$G$25)</f>
        <v>9.3206091212332058</v>
      </c>
      <c r="X155" s="27"/>
      <c r="Y155" s="117">
        <f>IF(Y150="-","-",SUM(Y147:Y153)*'3j PAAC PAP'!$G$25)</f>
        <v>9.5079508478710988</v>
      </c>
      <c r="Z155" s="117">
        <f>IF(Z150="-","-",SUM(Z147:Z153)*'3j PAAC PAP'!$G$25)</f>
        <v>9.5079508478710988</v>
      </c>
      <c r="AA155" s="117">
        <f>IF(AA150="-","-",SUM(AA147:AA153)*'3j PAAC PAP'!$G$25)</f>
        <v>10.693747995888549</v>
      </c>
      <c r="AB155" s="117" t="str">
        <f>IF(AB150="-","-",SUM(AB147:AB153)*'3j PAAC PAP'!$G$25)</f>
        <v>-</v>
      </c>
      <c r="AC155" s="117" t="str">
        <f>IF(AC150="-","-",SUM(AC147:AC153)*'3j PAAC PAP'!$G$25)</f>
        <v>-</v>
      </c>
      <c r="AD155" s="25"/>
    </row>
    <row r="156" spans="1:30" s="26" customFormat="1" ht="11.4">
      <c r="A156" s="207"/>
      <c r="B156" s="120" t="s">
        <v>185</v>
      </c>
      <c r="C156" s="120" t="s">
        <v>246</v>
      </c>
      <c r="D156" s="122" t="s">
        <v>120</v>
      </c>
      <c r="E156" s="161"/>
      <c r="F156" s="27"/>
      <c r="G156" s="117">
        <f>IF(G150="-","-",SUM(G147:G155)*'3k EBIT'!$E$7)</f>
        <v>1.7093370194565929</v>
      </c>
      <c r="H156" s="117">
        <f>IF(H150="-","-",SUM(H147:H155)*'3k EBIT'!$E$7)</f>
        <v>1.7114490703613798</v>
      </c>
      <c r="I156" s="117">
        <f>IF(I150="-","-",SUM(I147:I155)*'3k EBIT'!$E$7)</f>
        <v>1.5932099667078314</v>
      </c>
      <c r="J156" s="117">
        <f>IF(J150="-","-",SUM(J147:J155)*'3k EBIT'!$E$7)</f>
        <v>1.5995461194221934</v>
      </c>
      <c r="K156" s="117">
        <f>IF(K150="-","-",SUM(K147:K155)*'3k EBIT'!$E$7)</f>
        <v>1.5988902706786767</v>
      </c>
      <c r="L156" s="117">
        <f>IF(L150="-","-",SUM(L147:L155)*'3k EBIT'!$E$7)</f>
        <v>1.6099320703429296</v>
      </c>
      <c r="M156" s="117">
        <f>IF(M150="-","-",SUM(M147:M155)*'3k EBIT'!$E$7)</f>
        <v>1.6759750854821955</v>
      </c>
      <c r="N156" s="117">
        <f>IF(N150="-","-",SUM(N147:N155)*'3k EBIT'!$E$7)</f>
        <v>1.8141208267526785</v>
      </c>
      <c r="O156" s="27"/>
      <c r="P156" s="117">
        <f>IF(P150="-","-",SUM(P147:P155)*'3k EBIT'!$E$7)</f>
        <v>1.8141208267526785</v>
      </c>
      <c r="Q156" s="117">
        <f>IF(Q150="-","-",SUM(Q147:Q155)*'3k EBIT'!$E$7)</f>
        <v>1.9093339096243991</v>
      </c>
      <c r="R156" s="117">
        <f>IF(R150="-","-",SUM(R147:R155)*'3k EBIT'!$E$7)</f>
        <v>1.9174570526272401</v>
      </c>
      <c r="S156" s="117">
        <f>IF(S150="-","-",SUM(S147:S155)*'3k EBIT'!$E$7)</f>
        <v>2.0408019753161786</v>
      </c>
      <c r="T156" s="117">
        <f>IF(T150="-","-",SUM(T147:T155)*'3k EBIT'!$E$7)</f>
        <v>2.0413387229304827</v>
      </c>
      <c r="U156" s="117">
        <f>IF(U150="-","-",SUM(U147:U155)*'3k EBIT'!$E$7)</f>
        <v>2.0569453174979722</v>
      </c>
      <c r="V156" s="117">
        <f>IF(V150="-","-",SUM(V147:V155)*'3k EBIT'!$E$7)</f>
        <v>2.0600599204839294</v>
      </c>
      <c r="W156" s="117">
        <f>IF(W150="-","-",SUM(W147:W155)*'3k EBIT'!$E$7)</f>
        <v>3.574781361835762</v>
      </c>
      <c r="X156" s="27"/>
      <c r="Y156" s="117">
        <f>IF(Y150="-","-",SUM(Y147:Y155)*'3k EBIT'!$E$7)</f>
        <v>3.6557367530907521</v>
      </c>
      <c r="Z156" s="117">
        <f>IF(Z150="-","-",SUM(Z147:Z155)*'3k EBIT'!$E$7)</f>
        <v>3.6557367530907521</v>
      </c>
      <c r="AA156" s="117">
        <f>IF(AA150="-","-",SUM(AA147:AA155)*'3k EBIT'!$E$7)</f>
        <v>4.0850224363227925</v>
      </c>
      <c r="AB156" s="117" t="str">
        <f>IF(AB150="-","-",SUM(AB147:AB155)*'3k EBIT'!$E$7)</f>
        <v>-</v>
      </c>
      <c r="AC156" s="117" t="str">
        <f>IF(AC150="-","-",SUM(AC147:AC155)*'3k EBIT'!$E$7)</f>
        <v>-</v>
      </c>
      <c r="AD156" s="25"/>
    </row>
    <row r="157" spans="1:30" s="26" customFormat="1" ht="11.4">
      <c r="A157" s="207"/>
      <c r="B157" s="120" t="s">
        <v>247</v>
      </c>
      <c r="C157" s="156" t="s">
        <v>248</v>
      </c>
      <c r="D157" s="122" t="s">
        <v>120</v>
      </c>
      <c r="E157" s="122"/>
      <c r="F157" s="27"/>
      <c r="G157" s="117">
        <f>IF(G152="-","-",SUM(G147:G150,G152:G156)*'3l HAP'!$E$8)</f>
        <v>0.94577300958666233</v>
      </c>
      <c r="H157" s="117">
        <f>IF(H152="-","-",SUM(H147:H150,H152:H156)*'3l HAP'!$E$8)</f>
        <v>0.94740051087741828</v>
      </c>
      <c r="I157" s="117">
        <f>IF(I152="-","-",SUM(I147:I150,I152:I156)*'3l HAP'!$E$8)</f>
        <v>0.94392901048054934</v>
      </c>
      <c r="J157" s="117">
        <f>IF(J152="-","-",SUM(J147:J150,J152:J156)*'3l HAP'!$E$8)</f>
        <v>0.94881151435281708</v>
      </c>
      <c r="K157" s="117">
        <f>IF(K152="-","-",SUM(K147:K150,K152:K156)*'3l HAP'!$E$8)</f>
        <v>0.95899406132715481</v>
      </c>
      <c r="L157" s="117">
        <f>IF(L152="-","-",SUM(L147:L150,L152:L156)*'3l HAP'!$E$8)</f>
        <v>0.96750263617499876</v>
      </c>
      <c r="M157" s="117">
        <f>IF(M152="-","-",SUM(M147:M150,M152:M156)*'3l HAP'!$E$8)</f>
        <v>1.0146531967412509</v>
      </c>
      <c r="N157" s="117">
        <f>IF(N152="-","-",SUM(N147:N150,N152:N156)*'3l HAP'!$E$8)</f>
        <v>1.1211053526625467</v>
      </c>
      <c r="O157" s="27"/>
      <c r="P157" s="117">
        <f>IF(P152="-","-",SUM(P147:P150,P152:P156)*'3l HAP'!$E$8)</f>
        <v>1.1211053526625467</v>
      </c>
      <c r="Q157" s="117">
        <f>IF(Q152="-","-",SUM(Q147:Q150,Q152:Q156)*'3l HAP'!$E$8)</f>
        <v>1.1624107295322121</v>
      </c>
      <c r="R157" s="117">
        <f>IF(R152="-","-",SUM(R147:R150,R152:R156)*'3l HAP'!$E$8)</f>
        <v>1.1686702499311536</v>
      </c>
      <c r="S157" s="117">
        <f>IF(S152="-","-",SUM(S147:S150,S152:S156)*'3l HAP'!$E$8)</f>
        <v>1.2086743718606374</v>
      </c>
      <c r="T157" s="117">
        <f>IF(T152="-","-",SUM(T147:T150,T152:T156)*'3l HAP'!$E$8)</f>
        <v>1.2090879781014294</v>
      </c>
      <c r="U157" s="117">
        <f>IF(U152="-","-",SUM(U147:U150,U152:U156)*'3l HAP'!$E$8)</f>
        <v>1.2334052058478358</v>
      </c>
      <c r="V157" s="117">
        <f>IF(V152="-","-",SUM(V147:V150,V152:V156)*'3l HAP'!$E$8)</f>
        <v>1.2358052523468797</v>
      </c>
      <c r="W157" s="117">
        <f>IF(W152="-","-",SUM(W147:W150,W152:W156)*'3l HAP'!$E$8)</f>
        <v>1.3604096525601794</v>
      </c>
      <c r="X157" s="27"/>
      <c r="Y157" s="117">
        <f>IF(Y152="-","-",SUM(Y147:Y150,Y152:Y156)*'3l HAP'!$E$8)</f>
        <v>1.4227921469699953</v>
      </c>
      <c r="Z157" s="117">
        <f>IF(Z152="-","-",SUM(Z147:Z150,Z152:Z156)*'3l HAP'!$E$8)</f>
        <v>1.4227921469699953</v>
      </c>
      <c r="AA157" s="117">
        <f>IF(AA152="-","-",SUM(AA147:AA150,AA152:AA156)*'3l HAP'!$E$8)</f>
        <v>1.5068917199781366</v>
      </c>
      <c r="AB157" s="117" t="str">
        <f>IF(AB152="-","-",SUM(AB147:AB150,AB152:AB156)*'3l HAP'!$E$8)</f>
        <v>-</v>
      </c>
      <c r="AC157" s="117" t="str">
        <f>IF(AC152="-","-",SUM(AC147:AC150,AC152:AC156)*'3l HAP'!$E$8)</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90.910842136467508</v>
      </c>
      <c r="H158" s="117">
        <f t="shared" si="33"/>
        <v>91.023630165779267</v>
      </c>
      <c r="I158" s="117">
        <f t="shared" si="33"/>
        <v>84.797050517245765</v>
      </c>
      <c r="J158" s="117">
        <f t="shared" si="33"/>
        <v>85.135414605181111</v>
      </c>
      <c r="K158" s="117">
        <f t="shared" si="33"/>
        <v>85.111078811491424</v>
      </c>
      <c r="L158" s="117">
        <f t="shared" si="33"/>
        <v>85.700734497045076</v>
      </c>
      <c r="M158" s="117">
        <f t="shared" si="33"/>
        <v>89.223831787086908</v>
      </c>
      <c r="N158" s="117">
        <f t="shared" si="33"/>
        <v>96.601109427694794</v>
      </c>
      <c r="O158" s="27"/>
      <c r="P158" s="117">
        <f t="shared" ref="P158:W158" si="34">IF(P152="-","-",SUM(P147:P157))</f>
        <v>96.601109427694794</v>
      </c>
      <c r="Q158" s="117">
        <f t="shared" si="34"/>
        <v>101.65362762265511</v>
      </c>
      <c r="R158" s="117">
        <f t="shared" si="34"/>
        <v>102.08742080871495</v>
      </c>
      <c r="S158" s="117">
        <f t="shared" si="34"/>
        <v>108.61926028543469</v>
      </c>
      <c r="T158" s="117">
        <f t="shared" si="34"/>
        <v>108.64792375444387</v>
      </c>
      <c r="U158" s="117">
        <f t="shared" si="34"/>
        <v>109.49364035698748</v>
      </c>
      <c r="V158" s="117">
        <f t="shared" si="34"/>
        <v>109.65996680872142</v>
      </c>
      <c r="W158" s="117">
        <f t="shared" si="34"/>
        <v>189.50671940327254</v>
      </c>
      <c r="X158" s="27"/>
      <c r="Y158" s="117">
        <f t="shared" ref="Y158:AC158" si="35">IF(Y152="-","-",SUM(Y147:Y157))</f>
        <v>193.8299102037964</v>
      </c>
      <c r="Z158" s="117">
        <f t="shared" si="35"/>
        <v>193.8299102037964</v>
      </c>
      <c r="AA158" s="117">
        <f t="shared" si="35"/>
        <v>216.50798377230632</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AA'!J25="-","-",'3c AA'!J25)</f>
        <v>-</v>
      </c>
      <c r="H161" s="35" t="str">
        <f>IF('3c AA'!K25="-","-",'3c AA'!K25)</f>
        <v>-</v>
      </c>
      <c r="I161" s="35" t="str">
        <f>IF('3c AA'!L25="-","-",'3c AA'!L25)</f>
        <v>-</v>
      </c>
      <c r="J161" s="35" t="str">
        <f>IF('3c AA'!M25="-","-",'3c AA'!M25)</f>
        <v>-</v>
      </c>
      <c r="K161" s="35" t="str">
        <f>IF('3c AA'!N25="-","-",'3c AA'!N25)</f>
        <v>-</v>
      </c>
      <c r="L161" s="35" t="str">
        <f>IF('3c AA'!O25="-","-",'3c AA'!O25)</f>
        <v>-</v>
      </c>
      <c r="M161" s="35" t="str">
        <f>IF('3c AA'!P25="-","-",'3c AA'!P25)</f>
        <v>-</v>
      </c>
      <c r="N161" s="35" t="str">
        <f>IF('3c AA'!Q25="-","-",'3c AA'!Q25)</f>
        <v>-</v>
      </c>
      <c r="O161" s="27"/>
      <c r="P161" s="35" t="str">
        <f>IF('3c AA'!S25="-","-",'3c AA'!S25)</f>
        <v>-</v>
      </c>
      <c r="Q161" s="35" t="str">
        <f>IF('3c AA'!T25="-","-",'3c AA'!T25)</f>
        <v>-</v>
      </c>
      <c r="R161" s="35" t="str">
        <f>IF('3c AA'!U25="-","-",'3c AA'!U25)</f>
        <v>-</v>
      </c>
      <c r="S161" s="35" t="str">
        <f>IF('3c AA'!V25="-","-",'3c AA'!V25)</f>
        <v>-</v>
      </c>
      <c r="T161" s="35">
        <f>IF('3c AA'!W25="-","-",'3c AA'!W25)</f>
        <v>0</v>
      </c>
      <c r="U161" s="35">
        <f>IF('3c AA'!X25="-","-",'3c AA'!X25)</f>
        <v>1.4870742269298105</v>
      </c>
      <c r="V161" s="35">
        <f>IF('3c AA'!Y25="-","-",'3c AA'!Y25)</f>
        <v>0.70457099735818829</v>
      </c>
      <c r="W161" s="35" t="str">
        <f>IF('3c AA'!Z25="-","-",'3c AA'!Z25)</f>
        <v>-</v>
      </c>
      <c r="X161" s="27"/>
      <c r="Y161" s="35">
        <f>IF('3c AA'!AB25="-","-",'3c AA'!AB25)</f>
        <v>0</v>
      </c>
      <c r="Z161" s="35">
        <f>IF('3c AA'!AC25="-","-",'3c AA'!AC25)</f>
        <v>0</v>
      </c>
      <c r="AA161" s="35">
        <f>IF('3c AA'!AD25="-","-",'3c AA'!AD25)</f>
        <v>0.4107912515748855</v>
      </c>
      <c r="AB161" s="35" t="str">
        <f>IF('3c AA'!AE25="-","-",'3c AA'!AE25)</f>
        <v>-</v>
      </c>
      <c r="AC161" s="35" t="str">
        <f>IF('3c AA'!AF25="-","-",'3c AA'!AF25)</f>
        <v>-</v>
      </c>
      <c r="AD161" s="25"/>
    </row>
    <row r="162" spans="1:30" s="26" customFormat="1" ht="11.25" customHeight="1">
      <c r="A162" s="207"/>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f>'3d PC'!AA56</f>
        <v>10.298637820906499</v>
      </c>
      <c r="AB162" s="35" t="str">
        <f>'3d PC'!AB56</f>
        <v>-</v>
      </c>
      <c r="AC162" s="35" t="str">
        <f>'3d PC'!AC56</f>
        <v>-</v>
      </c>
      <c r="AD162" s="25"/>
    </row>
    <row r="163" spans="1:30" s="26" customFormat="1" ht="11.25" customHeight="1">
      <c r="A163" s="207"/>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f>'3e NC-Elec'!AB27</f>
        <v>132.66436000000002</v>
      </c>
      <c r="AB163" s="35" t="str">
        <f>'3e NC-Elec'!AC27</f>
        <v>-</v>
      </c>
      <c r="AC163" s="35" t="str">
        <f>'3e NC-Elec'!AD27</f>
        <v>-</v>
      </c>
      <c r="AD163" s="25"/>
    </row>
    <row r="164" spans="1:30" s="26" customFormat="1" ht="11.25" customHeight="1">
      <c r="A164" s="207"/>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f>IF('3g CPIH'!W$17="-","-",'3h OC '!$E$7*('3g CPIH'!W$17/'3g CPIH'!$G$17))</f>
        <v>48.630131506849317</v>
      </c>
      <c r="AB164" s="35" t="str">
        <f>IF('3g CPIH'!X$17="-","-",'3h OC '!$E$7*('3g CPIH'!X$17/'3g CPIH'!$G$17))</f>
        <v>-</v>
      </c>
      <c r="AC164" s="35" t="str">
        <f>IF('3g CPIH'!Y$17="-","-",'3h OC '!$E$7*('3g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f>IF('3i SMNCC'!W$50="-","-",'3i SMNCC'!W$62)</f>
        <v>11.951673643525851</v>
      </c>
      <c r="AB165" s="35" t="str">
        <f>IF('3i SMNCC'!X$50="-","-",'3i SMNCC'!X$62)</f>
        <v>-</v>
      </c>
      <c r="AC165" s="35" t="str">
        <f>IF('3i SMNCC'!Y$50="-","-",'3i SMNCC'!Y$62)</f>
        <v>-</v>
      </c>
      <c r="AD165" s="25"/>
    </row>
    <row r="166" spans="1:30" s="26" customFormat="1" ht="11.4">
      <c r="A166" s="207"/>
      <c r="B166" s="123" t="s">
        <v>244</v>
      </c>
      <c r="C166" s="123" t="s">
        <v>183</v>
      </c>
      <c r="D166" s="121" t="s">
        <v>123</v>
      </c>
      <c r="E166" s="160"/>
      <c r="F166" s="27"/>
      <c r="G166" s="35">
        <f>IF('3g CPIH'!C$17="-","-",'3j PAAC PAP'!$G$7*('3g CPIH'!C$17/'3g CPIH'!$G$17))</f>
        <v>13.436452250489236</v>
      </c>
      <c r="H166" s="35">
        <f>IF('3g CPIH'!D$17="-","-",'3j PAAC PAP'!$G$7*('3g CPIH'!D$17/'3g CPIH'!$G$17))</f>
        <v>13.463352054794518</v>
      </c>
      <c r="I166" s="35">
        <f>IF('3g CPIH'!E$17="-","-",'3j PAAC PAP'!$G$7*('3g CPIH'!E$17/'3g CPIH'!$G$17))</f>
        <v>13.503701761252445</v>
      </c>
      <c r="J166" s="35">
        <f>IF('3g CPIH'!F$17="-","-",'3j PAAC PAP'!$G$7*('3g CPIH'!F$17/'3g CPIH'!$G$17))</f>
        <v>13.584401174168297</v>
      </c>
      <c r="K166" s="35">
        <f>IF('3g CPIH'!G$17="-","-",'3j PAAC PAP'!$G$7*('3g CPIH'!G$17/'3g CPIH'!$G$17))</f>
        <v>13.745799999999999</v>
      </c>
      <c r="L166" s="35">
        <f>IF('3g CPIH'!H$17="-","-",'3j PAAC PAP'!$G$7*('3g CPIH'!H$17/'3g CPIH'!$G$17))</f>
        <v>13.920648727984345</v>
      </c>
      <c r="M166" s="35">
        <f>IF('3g CPIH'!I$17="-","-",'3j PAAC PAP'!$G$7*('3g CPIH'!I$17/'3g CPIH'!$G$17))</f>
        <v>14.122397260273971</v>
      </c>
      <c r="N166" s="35">
        <f>IF('3g CPIH'!J$17="-","-",'3j PAAC PAP'!$G$7*('3g CPIH'!J$17/'3g CPIH'!$G$17))</f>
        <v>14.24344637964775</v>
      </c>
      <c r="O166" s="27"/>
      <c r="P166" s="35">
        <f>IF('3g CPIH'!L$17="-","-",'3j PAAC PAP'!$G$7*('3g CPIH'!L$17/'3g CPIH'!$G$17))</f>
        <v>14.24344637964775</v>
      </c>
      <c r="Q166" s="35">
        <f>IF('3g CPIH'!M$17="-","-",'3j PAAC PAP'!$G$7*('3g CPIH'!M$17/'3g CPIH'!$G$17))</f>
        <v>14.40484520547945</v>
      </c>
      <c r="R166" s="35">
        <f>IF('3g CPIH'!N$17="-","-",'3j PAAC PAP'!$G$7*('3g CPIH'!N$17/'3g CPIH'!$G$17))</f>
        <v>14.512444422700586</v>
      </c>
      <c r="S166" s="35">
        <f>IF('3g CPIH'!O$17="-","-",'3j PAAC PAP'!$G$7*('3g CPIH'!O$17/'3g CPIH'!$G$17))</f>
        <v>14.593143835616438</v>
      </c>
      <c r="T166" s="35">
        <f>IF('3g CPIH'!P$17="-","-",'3j PAAC PAP'!$G$7*('3g CPIH'!P$17/'3g CPIH'!$G$17))</f>
        <v>14.633493542074362</v>
      </c>
      <c r="U166" s="35">
        <f>IF('3g CPIH'!Q$17="-","-",'3j PAAC PAP'!$G$7*('3g CPIH'!Q$17/'3g CPIH'!$G$17))</f>
        <v>14.714192954990214</v>
      </c>
      <c r="V166" s="35">
        <f>IF('3g CPIH'!R$17="-","-",'3j PAAC PAP'!$G$7*('3g CPIH'!R$17/'3g CPIH'!$G$17))</f>
        <v>14.983190998043053</v>
      </c>
      <c r="W166" s="35">
        <f>IF('3g CPIH'!S$17="-","-",'3j PAAC PAP'!$G$7*('3g CPIH'!S$17/'3g CPIH'!$G$17))</f>
        <v>15.427037769080234</v>
      </c>
      <c r="X166" s="27"/>
      <c r="Y166" s="35">
        <f>IF('3g CPIH'!U$17="-","-",'3j PAAC PAP'!$G$7*('3g CPIH'!U$17/'3g CPIH'!$G$17))</f>
        <v>16.207132093933463</v>
      </c>
      <c r="Z166" s="35">
        <f>IF('3g CPIH'!V$17="-","-",'3j PAAC PAP'!$G$7*('3g CPIH'!V$17/'3g CPIH'!$G$17))</f>
        <v>16.207132093933463</v>
      </c>
      <c r="AA166" s="35">
        <f>IF('3g CPIH'!W$17="-","-",'3j PAAC PAP'!$G$7*('3g CPIH'!W$17/'3g CPIH'!$G$17))</f>
        <v>16.852727397260274</v>
      </c>
      <c r="AB166" s="35" t="str">
        <f>IF('3g CPIH'!X$17="-","-",'3j PAAC PAP'!$G$7*('3g CPIH'!X$17/'3g CPIH'!$G$17))</f>
        <v>-</v>
      </c>
      <c r="AC166" s="35" t="str">
        <f>IF('3g CPIH'!Y$17="-","-",'3j PAAC PAP'!$G$7*('3g CPIH'!Y$17/'3g CPIH'!$G$17))</f>
        <v>-</v>
      </c>
      <c r="AD166" s="25"/>
    </row>
    <row r="167" spans="1:30" s="26" customFormat="1" ht="11.4">
      <c r="A167" s="207"/>
      <c r="B167" s="123" t="s">
        <v>244</v>
      </c>
      <c r="C167" s="123" t="s">
        <v>184</v>
      </c>
      <c r="D167" s="121" t="s">
        <v>123</v>
      </c>
      <c r="E167" s="160"/>
      <c r="F167" s="27"/>
      <c r="G167" s="35">
        <f>IF(G162="-","-",SUM(G159:G165)*'3j PAAC PAP'!$G$25)</f>
        <v>3.7056660800474339</v>
      </c>
      <c r="H167" s="35">
        <f>IF(H162="-","-",SUM(H159:H165)*'3j PAAC PAP'!$G$25)</f>
        <v>3.7101928350501736</v>
      </c>
      <c r="I167" s="35">
        <f>IF(I162="-","-",SUM(I159:I165)*'3j PAAC PAP'!$G$25)</f>
        <v>3.716398451483828</v>
      </c>
      <c r="J167" s="35">
        <f>IF(J162="-","-",SUM(J159:J165)*'3j PAAC PAP'!$G$25)</f>
        <v>3.7299787164920475</v>
      </c>
      <c r="K167" s="35">
        <f>IF(K162="-","-",SUM(K159:K165)*'3j PAAC PAP'!$G$25)</f>
        <v>3.8001060207487205</v>
      </c>
      <c r="L167" s="35">
        <f>IF(L162="-","-",SUM(L159:L165)*'3j PAAC PAP'!$G$25)</f>
        <v>3.8218864056715232</v>
      </c>
      <c r="M167" s="35">
        <f>IF(M162="-","-",SUM(M159:M165)*'3j PAAC PAP'!$G$25)</f>
        <v>3.9731266535651493</v>
      </c>
      <c r="N167" s="35">
        <f>IF(N162="-","-",SUM(N159:N165)*'3j PAAC PAP'!$G$25)</f>
        <v>4.359498495235516</v>
      </c>
      <c r="O167" s="27"/>
      <c r="P167" s="35">
        <f>IF(P162="-","-",SUM(P159:P165)*'3j PAAC PAP'!$G$25)</f>
        <v>4.359498495235516</v>
      </c>
      <c r="Q167" s="35">
        <f>IF(Q162="-","-",SUM(Q159:Q165)*'3j PAAC PAP'!$G$25)</f>
        <v>4.3937370736305379</v>
      </c>
      <c r="R167" s="35">
        <f>IF(R162="-","-",SUM(R159:R165)*'3j PAAC PAP'!$G$25)</f>
        <v>4.4109192548940825</v>
      </c>
      <c r="S167" s="35">
        <f>IF(S162="-","-",SUM(S159:S165)*'3j PAAC PAP'!$G$25)</f>
        <v>4.4721709966686465</v>
      </c>
      <c r="T167" s="35">
        <f>IF(T162="-","-",SUM(T159:T165)*'3j PAAC PAP'!$G$25)</f>
        <v>4.4714746646288859</v>
      </c>
      <c r="U167" s="35">
        <f>IF(U162="-","-",SUM(U159:U165)*'3j PAAC PAP'!$G$25)</f>
        <v>4.6540471833782133</v>
      </c>
      <c r="V167" s="35">
        <f>IF(V162="-","-",SUM(V159:V165)*'3j PAAC PAP'!$G$25)</f>
        <v>4.6480856432823243</v>
      </c>
      <c r="W167" s="35">
        <f>IF(W162="-","-",SUM(W159:W165)*'3j PAAC PAP'!$G$25)</f>
        <v>9.5419842492332059</v>
      </c>
      <c r="X167" s="27"/>
      <c r="Y167" s="35">
        <f>IF(Y162="-","-",SUM(Y159:Y165)*'3j PAAC PAP'!$G$25)</f>
        <v>9.729325975871097</v>
      </c>
      <c r="Z167" s="35">
        <f>IF(Z162="-","-",SUM(Z159:Z165)*'3j PAAC PAP'!$G$25)</f>
        <v>9.729325975871097</v>
      </c>
      <c r="AA167" s="35">
        <f>IF(AA162="-","-",SUM(AA159:AA165)*'3j PAAC PAP'!$G$25)</f>
        <v>11.89428234388855</v>
      </c>
      <c r="AB167" s="35" t="str">
        <f>IF(AB162="-","-",SUM(AB159:AB165)*'3j PAAC PAP'!$G$25)</f>
        <v>-</v>
      </c>
      <c r="AC167" s="35" t="str">
        <f>IF(AC162="-","-",SUM(AC159:AC165)*'3j PAAC PAP'!$G$25)</f>
        <v>-</v>
      </c>
      <c r="AD167" s="25"/>
    </row>
    <row r="168" spans="1:30" s="26" customFormat="1" ht="11.4">
      <c r="A168" s="207"/>
      <c r="B168" s="123" t="s">
        <v>185</v>
      </c>
      <c r="C168" s="123" t="s">
        <v>246</v>
      </c>
      <c r="D168" s="121" t="s">
        <v>123</v>
      </c>
      <c r="E168" s="160"/>
      <c r="F168" s="27"/>
      <c r="G168" s="35">
        <f>IF(G162="-","-",SUM(G159:G167)*'3k EBIT'!$E$7)</f>
        <v>1.5626978828228968</v>
      </c>
      <c r="H168" s="35">
        <f>IF(H162="-","-",SUM(H159:H167)*'3k EBIT'!$E$7)</f>
        <v>1.5648099337276844</v>
      </c>
      <c r="I168" s="35">
        <f>IF(I162="-","-",SUM(I159:I167)*'3k EBIT'!$E$7)</f>
        <v>1.5677725654550472</v>
      </c>
      <c r="J168" s="35">
        <f>IF(J162="-","-",SUM(J159:J167)*'3k EBIT'!$E$7)</f>
        <v>1.5741087181694093</v>
      </c>
      <c r="K168" s="35">
        <f>IF(K162="-","-",SUM(K159:K167)*'3k EBIT'!$E$7)</f>
        <v>1.6018829061201807</v>
      </c>
      <c r="L168" s="35">
        <f>IF(L162="-","-",SUM(L159:L167)*'3k EBIT'!$E$7)</f>
        <v>1.6129247057844336</v>
      </c>
      <c r="M168" s="35">
        <f>IF(M162="-","-",SUM(M159:M167)*'3k EBIT'!$E$7)</f>
        <v>1.6699898145991874</v>
      </c>
      <c r="N168" s="35">
        <f>IF(N162="-","-",SUM(N159:N167)*'3k EBIT'!$E$7)</f>
        <v>1.8081355558696701</v>
      </c>
      <c r="O168" s="27"/>
      <c r="P168" s="35">
        <f>IF(P162="-","-",SUM(P159:P167)*'3k EBIT'!$E$7)</f>
        <v>1.8081355558696701</v>
      </c>
      <c r="Q168" s="35">
        <f>IF(Q162="-","-",SUM(Q159:Q167)*'3k EBIT'!$E$7)</f>
        <v>1.8232956406811585</v>
      </c>
      <c r="R168" s="35">
        <f>IF(R162="-","-",SUM(R159:R167)*'3k EBIT'!$E$7)</f>
        <v>1.8314187836840001</v>
      </c>
      <c r="S168" s="35">
        <f>IF(S162="-","-",SUM(S159:S167)*'3k EBIT'!$E$7)</f>
        <v>1.8545104190825543</v>
      </c>
      <c r="T168" s="35">
        <f>IF(T162="-","-",SUM(T159:T167)*'3k EBIT'!$E$7)</f>
        <v>1.8550471666968591</v>
      </c>
      <c r="U168" s="35">
        <f>IF(U162="-","-",SUM(U159:U167)*'3k EBIT'!$E$7)</f>
        <v>1.9207804049095398</v>
      </c>
      <c r="V168" s="35">
        <f>IF(V162="-","-",SUM(V159:V167)*'3k EBIT'!$E$7)</f>
        <v>1.9238950078954977</v>
      </c>
      <c r="W168" s="35">
        <f>IF(W162="-","-",SUM(W159:W167)*'3k EBIT'!$E$7)</f>
        <v>3.6525898833148656</v>
      </c>
      <c r="X168" s="27"/>
      <c r="Y168" s="35">
        <f>IF(Y162="-","-",SUM(Y159:Y167)*'3k EBIT'!$E$7)</f>
        <v>3.7335452745698561</v>
      </c>
      <c r="Z168" s="35">
        <f>IF(Z162="-","-",SUM(Z159:Z167)*'3k EBIT'!$E$7)</f>
        <v>3.7335452745698561</v>
      </c>
      <c r="AA168" s="35">
        <f>IF(AA162="-","-",SUM(AA159:AA167)*'3k EBIT'!$E$7)</f>
        <v>4.5069840335748568</v>
      </c>
      <c r="AB168" s="35" t="str">
        <f>IF(AB162="-","-",SUM(AB159:AB167)*'3k EBIT'!$E$7)</f>
        <v>-</v>
      </c>
      <c r="AC168" s="35" t="str">
        <f>IF(AC162="-","-",SUM(AC159:AC167)*'3k EBIT'!$E$7)</f>
        <v>-</v>
      </c>
      <c r="AD168" s="25"/>
    </row>
    <row r="169" spans="1:30" s="26" customFormat="1" ht="11.25" customHeight="1">
      <c r="A169" s="207"/>
      <c r="B169" s="123" t="s">
        <v>247</v>
      </c>
      <c r="C169" s="124" t="s">
        <v>248</v>
      </c>
      <c r="D169" s="121" t="s">
        <v>123</v>
      </c>
      <c r="E169" s="116"/>
      <c r="F169" s="27"/>
      <c r="G169" s="35">
        <f>IF(G164="-","-",SUM(G159:G162,G164:G168)*'3l HAP'!$E$8)</f>
        <v>0.93751773871015665</v>
      </c>
      <c r="H169" s="35">
        <f>IF(H164="-","-",SUM(H159:H162,H164:H168)*'3l HAP'!$E$8)</f>
        <v>0.93914524000091237</v>
      </c>
      <c r="I169" s="35">
        <f>IF(I164="-","-",SUM(I159:I162,I164:I168)*'3l HAP'!$E$8)</f>
        <v>0.94249697369584939</v>
      </c>
      <c r="J169" s="35">
        <f>IF(J164="-","-",SUM(J159:J162,J164:J168)*'3l HAP'!$E$8)</f>
        <v>0.94737947756811713</v>
      </c>
      <c r="K169" s="35">
        <f>IF(K164="-","-",SUM(K159:K162,K164:K168)*'3l HAP'!$E$8)</f>
        <v>0.95916253624300174</v>
      </c>
      <c r="L169" s="35">
        <f>IF(L164="-","-",SUM(L159:L162,L164:L168)*'3l HAP'!$E$8)</f>
        <v>0.9676711110908458</v>
      </c>
      <c r="M169" s="35">
        <f>IF(M164="-","-",SUM(M159:M162,M164:M168)*'3l HAP'!$E$8)</f>
        <v>1.0143162469095566</v>
      </c>
      <c r="N169" s="35">
        <f>IF(N164="-","-",SUM(N159:N162,N164:N168)*'3l HAP'!$E$8)</f>
        <v>1.1207684028308527</v>
      </c>
      <c r="O169" s="27"/>
      <c r="P169" s="35">
        <f>IF(P164="-","-",SUM(P159:P162,P164:P168)*'3l HAP'!$E$8)</f>
        <v>1.1207684028308527</v>
      </c>
      <c r="Q169" s="35">
        <f>IF(Q164="-","-",SUM(Q159:Q162,Q164:Q168)*'3l HAP'!$E$8)</f>
        <v>1.157567075701609</v>
      </c>
      <c r="R169" s="35">
        <f>IF(R164="-","-",SUM(R159:R162,R164:R168)*'3l HAP'!$E$8)</f>
        <v>1.1638265961005507</v>
      </c>
      <c r="S169" s="35">
        <f>IF(S164="-","-",SUM(S159:S162,S164:S168)*'3l HAP'!$E$8)</f>
        <v>1.198186808349158</v>
      </c>
      <c r="T169" s="35">
        <f>IF(T164="-","-",SUM(T159:T162,T164:T168)*'3l HAP'!$E$8)</f>
        <v>1.1986004145899503</v>
      </c>
      <c r="U169" s="35">
        <f>IF(U164="-","-",SUM(U159:U162,U164:U168)*'3l HAP'!$E$8)</f>
        <v>1.2257395971767944</v>
      </c>
      <c r="V169" s="35">
        <f>IF(V164="-","-",SUM(V159:V162,V164:V168)*'3l HAP'!$E$8)</f>
        <v>1.2281396436758385</v>
      </c>
      <c r="W169" s="35">
        <f>IF(W164="-","-",SUM(W159:W162,W164:W168)*'3l HAP'!$E$8)</f>
        <v>1.3647900003722031</v>
      </c>
      <c r="X169" s="27"/>
      <c r="Y169" s="35">
        <f>IF(Y164="-","-",SUM(Y159:Y162,Y164:Y168)*'3l HAP'!$E$8)</f>
        <v>1.427172494782019</v>
      </c>
      <c r="Z169" s="35">
        <f>IF(Z164="-","-",SUM(Z159:Z162,Z164:Z168)*'3l HAP'!$E$8)</f>
        <v>1.427172494782019</v>
      </c>
      <c r="AA169" s="35">
        <f>IF(AA164="-","-",SUM(AA159:AA162,AA164:AA168)*'3l HAP'!$E$8)</f>
        <v>1.5306466831125722</v>
      </c>
      <c r="AB169" s="35" t="str">
        <f>IF(AB164="-","-",SUM(AB159:AB162,AB164:AB168)*'3l HAP'!$E$8)</f>
        <v>-</v>
      </c>
      <c r="AC169" s="35" t="str">
        <f>IF(AC164="-","-",SUM(AC159:AC162,AC164:AC168)*'3l HAP'!$E$8)</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83.184740756957311</v>
      </c>
      <c r="H170" s="35">
        <f t="shared" si="36"/>
        <v>83.297528786269098</v>
      </c>
      <c r="I170" s="35">
        <f t="shared" si="36"/>
        <v>83.456808441208267</v>
      </c>
      <c r="J170" s="35">
        <f t="shared" si="36"/>
        <v>83.795172529143628</v>
      </c>
      <c r="K170" s="35">
        <f t="shared" si="36"/>
        <v>85.268754349848763</v>
      </c>
      <c r="L170" s="35">
        <f t="shared" si="36"/>
        <v>85.858410035402429</v>
      </c>
      <c r="M170" s="35">
        <f t="shared" si="36"/>
        <v>88.908480710372203</v>
      </c>
      <c r="N170" s="35">
        <f t="shared" si="36"/>
        <v>96.285758350980061</v>
      </c>
      <c r="O170" s="27"/>
      <c r="P170" s="35">
        <f t="shared" ref="P170:W170" si="37">IF(P164="-","-",SUM(P159:P169))</f>
        <v>96.285758350980061</v>
      </c>
      <c r="Q170" s="35">
        <f t="shared" si="37"/>
        <v>97.120455894881232</v>
      </c>
      <c r="R170" s="35">
        <f t="shared" si="37"/>
        <v>97.554249080941105</v>
      </c>
      <c r="S170" s="35">
        <f t="shared" si="37"/>
        <v>98.803958022689585</v>
      </c>
      <c r="T170" s="35">
        <f t="shared" si="37"/>
        <v>98.832621491698788</v>
      </c>
      <c r="U170" s="35">
        <f t="shared" si="37"/>
        <v>102.31940336172801</v>
      </c>
      <c r="V170" s="35">
        <f t="shared" si="37"/>
        <v>102.48572981346197</v>
      </c>
      <c r="W170" s="35">
        <f t="shared" si="37"/>
        <v>193.60628340056365</v>
      </c>
      <c r="X170" s="27"/>
      <c r="Y170" s="35">
        <f t="shared" ref="Y170:AC170" si="38">IF(Y164="-","-",SUM(Y159:Y169))</f>
        <v>197.92947420108752</v>
      </c>
      <c r="Z170" s="35">
        <f t="shared" si="38"/>
        <v>197.92947420108752</v>
      </c>
      <c r="AA170" s="35">
        <f t="shared" si="38"/>
        <v>238.74023468069285</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AA'!J26="-","-",'3c AA'!J26)</f>
        <v>-</v>
      </c>
      <c r="H173" s="117" t="str">
        <f>IF('3c AA'!K26="-","-",'3c AA'!K26)</f>
        <v>-</v>
      </c>
      <c r="I173" s="117" t="str">
        <f>IF('3c AA'!L26="-","-",'3c AA'!L26)</f>
        <v>-</v>
      </c>
      <c r="J173" s="117" t="str">
        <f>IF('3c AA'!M26="-","-",'3c AA'!M26)</f>
        <v>-</v>
      </c>
      <c r="K173" s="117" t="str">
        <f>IF('3c AA'!N26="-","-",'3c AA'!N26)</f>
        <v>-</v>
      </c>
      <c r="L173" s="117" t="str">
        <f>IF('3c AA'!O26="-","-",'3c AA'!O26)</f>
        <v>-</v>
      </c>
      <c r="M173" s="117" t="str">
        <f>IF('3c AA'!P26="-","-",'3c AA'!P26)</f>
        <v>-</v>
      </c>
      <c r="N173" s="117" t="str">
        <f>IF('3c AA'!Q26="-","-",'3c AA'!Q26)</f>
        <v>-</v>
      </c>
      <c r="O173" s="27"/>
      <c r="P173" s="117" t="str">
        <f>IF('3c AA'!S26="-","-",'3c AA'!S26)</f>
        <v>-</v>
      </c>
      <c r="Q173" s="117" t="str">
        <f>IF('3c AA'!T26="-","-",'3c AA'!T26)</f>
        <v>-</v>
      </c>
      <c r="R173" s="117" t="str">
        <f>IF('3c AA'!U26="-","-",'3c AA'!U26)</f>
        <v>-</v>
      </c>
      <c r="S173" s="117" t="str">
        <f>IF('3c AA'!V26="-","-",'3c AA'!V26)</f>
        <v>-</v>
      </c>
      <c r="T173" s="117">
        <f>IF('3c AA'!W26="-","-",'3c AA'!W26)</f>
        <v>0</v>
      </c>
      <c r="U173" s="117">
        <f>IF('3c AA'!X26="-","-",'3c AA'!X26)</f>
        <v>1.4870742269298105</v>
      </c>
      <c r="V173" s="117">
        <f>IF('3c AA'!Y26="-","-",'3c AA'!Y26)</f>
        <v>0.70457099735818829</v>
      </c>
      <c r="W173" s="117" t="str">
        <f>IF('3c AA'!Z26="-","-",'3c AA'!Z26)</f>
        <v>-</v>
      </c>
      <c r="X173" s="27"/>
      <c r="Y173" s="117">
        <f>IF('3c AA'!AB26="-","-",'3c AA'!AB26)</f>
        <v>0</v>
      </c>
      <c r="Z173" s="117">
        <f>IF('3c AA'!AC26="-","-",'3c AA'!AC26)</f>
        <v>0</v>
      </c>
      <c r="AA173" s="117">
        <f>IF('3c AA'!AD26="-","-",'3c AA'!AD26)</f>
        <v>0.4107912515748855</v>
      </c>
      <c r="AB173" s="117" t="str">
        <f>IF('3c AA'!AE26="-","-",'3c AA'!AE26)</f>
        <v>-</v>
      </c>
      <c r="AC173" s="117" t="str">
        <f>IF('3c AA'!AF26="-","-",'3c AA'!AF26)</f>
        <v>-</v>
      </c>
      <c r="AD173" s="25"/>
    </row>
    <row r="174" spans="1:30" s="26" customFormat="1" ht="11.25" customHeight="1">
      <c r="A174" s="207"/>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f>'3d PC'!AA56</f>
        <v>10.298637820906499</v>
      </c>
      <c r="AB174" s="117" t="str">
        <f>'3d PC'!AB56</f>
        <v>-</v>
      </c>
      <c r="AC174" s="117" t="str">
        <f>'3d PC'!AC56</f>
        <v>-</v>
      </c>
      <c r="AD174" s="25"/>
    </row>
    <row r="175" spans="1:30" s="26" customFormat="1" ht="11.25" customHeight="1">
      <c r="A175" s="207"/>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f>'3e NC-Elec'!AB28</f>
        <v>123.53935999999999</v>
      </c>
      <c r="AB175" s="117" t="str">
        <f>'3e NC-Elec'!AC28</f>
        <v>-</v>
      </c>
      <c r="AC175" s="117" t="str">
        <f>'3e NC-Elec'!AD28</f>
        <v>-</v>
      </c>
      <c r="AD175" s="25"/>
    </row>
    <row r="176" spans="1:30" s="26" customFormat="1" ht="11.25" customHeight="1">
      <c r="A176" s="207"/>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f>IF('3g CPIH'!W$17="-","-",'3h OC '!$E$7*('3g CPIH'!W$17/'3g CPIH'!$G$17))</f>
        <v>48.630131506849317</v>
      </c>
      <c r="AB176" s="117" t="str">
        <f>IF('3g CPIH'!X$17="-","-",'3h OC '!$E$7*('3g CPIH'!X$17/'3g CPIH'!$G$17))</f>
        <v>-</v>
      </c>
      <c r="AC176" s="117" t="str">
        <f>IF('3g CPIH'!Y$17="-","-",'3h OC '!$E$7*('3g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f>IF('3i SMNCC'!W$50="-","-",'3i SMNCC'!W$62)</f>
        <v>11.951673643525851</v>
      </c>
      <c r="AB177" s="117" t="str">
        <f>IF('3i SMNCC'!X$50="-","-",'3i SMNCC'!X$62)</f>
        <v>-</v>
      </c>
      <c r="AC177" s="117" t="str">
        <f>IF('3i SMNCC'!Y$50="-","-",'3i SMNCC'!Y$62)</f>
        <v>-</v>
      </c>
      <c r="AD177" s="25"/>
    </row>
    <row r="178" spans="1:30" s="26" customFormat="1" ht="12.6" customHeight="1">
      <c r="A178" s="207"/>
      <c r="B178" s="120" t="s">
        <v>244</v>
      </c>
      <c r="C178" s="157" t="s">
        <v>183</v>
      </c>
      <c r="D178" s="122" t="s">
        <v>121</v>
      </c>
      <c r="E178" s="119"/>
      <c r="F178" s="27"/>
      <c r="G178" s="117">
        <f>IF('3g CPIH'!C$17="-","-",'3j PAAC PAP'!$G$7*('3g CPIH'!C$17/'3g CPIH'!$G$17))</f>
        <v>13.436452250489236</v>
      </c>
      <c r="H178" s="117">
        <f>IF('3g CPIH'!D$17="-","-",'3j PAAC PAP'!$G$7*('3g CPIH'!D$17/'3g CPIH'!$G$17))</f>
        <v>13.463352054794518</v>
      </c>
      <c r="I178" s="117">
        <f>IF('3g CPIH'!E$17="-","-",'3j PAAC PAP'!$G$7*('3g CPIH'!E$17/'3g CPIH'!$G$17))</f>
        <v>13.503701761252445</v>
      </c>
      <c r="J178" s="117">
        <f>IF('3g CPIH'!F$17="-","-",'3j PAAC PAP'!$G$7*('3g CPIH'!F$17/'3g CPIH'!$G$17))</f>
        <v>13.584401174168297</v>
      </c>
      <c r="K178" s="117">
        <f>IF('3g CPIH'!G$17="-","-",'3j PAAC PAP'!$G$7*('3g CPIH'!G$17/'3g CPIH'!$G$17))</f>
        <v>13.745799999999999</v>
      </c>
      <c r="L178" s="117">
        <f>IF('3g CPIH'!H$17="-","-",'3j PAAC PAP'!$G$7*('3g CPIH'!H$17/'3g CPIH'!$G$17))</f>
        <v>13.920648727984345</v>
      </c>
      <c r="M178" s="117">
        <f>IF('3g CPIH'!I$17="-","-",'3j PAAC PAP'!$G$7*('3g CPIH'!I$17/'3g CPIH'!$G$17))</f>
        <v>14.122397260273971</v>
      </c>
      <c r="N178" s="117">
        <f>IF('3g CPIH'!J$17="-","-",'3j PAAC PAP'!$G$7*('3g CPIH'!J$17/'3g CPIH'!$G$17))</f>
        <v>14.24344637964775</v>
      </c>
      <c r="O178" s="27"/>
      <c r="P178" s="117">
        <f>IF('3g CPIH'!L$17="-","-",'3j PAAC PAP'!$G$7*('3g CPIH'!L$17/'3g CPIH'!$G$17))</f>
        <v>14.24344637964775</v>
      </c>
      <c r="Q178" s="117">
        <f>IF('3g CPIH'!M$17="-","-",'3j PAAC PAP'!$G$7*('3g CPIH'!M$17/'3g CPIH'!$G$17))</f>
        <v>14.40484520547945</v>
      </c>
      <c r="R178" s="117">
        <f>IF('3g CPIH'!N$17="-","-",'3j PAAC PAP'!$G$7*('3g CPIH'!N$17/'3g CPIH'!$G$17))</f>
        <v>14.512444422700586</v>
      </c>
      <c r="S178" s="117">
        <f>IF('3g CPIH'!O$17="-","-",'3j PAAC PAP'!$G$7*('3g CPIH'!O$17/'3g CPIH'!$G$17))</f>
        <v>14.593143835616438</v>
      </c>
      <c r="T178" s="117">
        <f>IF('3g CPIH'!P$17="-","-",'3j PAAC PAP'!$G$7*('3g CPIH'!P$17/'3g CPIH'!$G$17))</f>
        <v>14.633493542074362</v>
      </c>
      <c r="U178" s="117">
        <f>IF('3g CPIH'!Q$17="-","-",'3j PAAC PAP'!$G$7*('3g CPIH'!Q$17/'3g CPIH'!$G$17))</f>
        <v>14.714192954990214</v>
      </c>
      <c r="V178" s="117">
        <f>IF('3g CPIH'!R$17="-","-",'3j PAAC PAP'!$G$7*('3g CPIH'!R$17/'3g CPIH'!$G$17))</f>
        <v>14.983190998043053</v>
      </c>
      <c r="W178" s="117">
        <f>IF('3g CPIH'!S$17="-","-",'3j PAAC PAP'!$G$7*('3g CPIH'!S$17/'3g CPIH'!$G$17))</f>
        <v>15.427037769080234</v>
      </c>
      <c r="X178" s="27"/>
      <c r="Y178" s="117">
        <f>IF('3g CPIH'!U$17="-","-",'3j PAAC PAP'!$G$7*('3g CPIH'!U$17/'3g CPIH'!$G$17))</f>
        <v>16.207132093933463</v>
      </c>
      <c r="Z178" s="117">
        <f>IF('3g CPIH'!V$17="-","-",'3j PAAC PAP'!$G$7*('3g CPIH'!V$17/'3g CPIH'!$G$17))</f>
        <v>16.207132093933463</v>
      </c>
      <c r="AA178" s="117">
        <f>IF('3g CPIH'!W$17="-","-",'3j PAAC PAP'!$G$7*('3g CPIH'!W$17/'3g CPIH'!$G$17))</f>
        <v>16.852727397260274</v>
      </c>
      <c r="AB178" s="117" t="str">
        <f>IF('3g CPIH'!X$17="-","-",'3j PAAC PAP'!$G$7*('3g CPIH'!X$17/'3g CPIH'!$G$17))</f>
        <v>-</v>
      </c>
      <c r="AC178" s="117" t="str">
        <f>IF('3g CPIH'!Y$17="-","-",'3j PAAC PAP'!$G$7*('3g CPIH'!Y$17/'3g CPIH'!$G$17))</f>
        <v>-</v>
      </c>
      <c r="AD178" s="25"/>
    </row>
    <row r="179" spans="1:30" s="26" customFormat="1" ht="11.25" customHeight="1">
      <c r="A179" s="207"/>
      <c r="B179" s="120" t="s">
        <v>244</v>
      </c>
      <c r="C179" s="120" t="s">
        <v>184</v>
      </c>
      <c r="D179" s="122" t="s">
        <v>121</v>
      </c>
      <c r="E179" s="119"/>
      <c r="F179" s="27"/>
      <c r="G179" s="117">
        <f>IF(G174="-","-",SUM(G171:G177)*'3j PAAC PAP'!$G$25)</f>
        <v>4.2633611140474343</v>
      </c>
      <c r="H179" s="117">
        <f>IF(H174="-","-",SUM(H171:H177)*'3j PAAC PAP'!$G$25)</f>
        <v>4.267887869050174</v>
      </c>
      <c r="I179" s="117">
        <f>IF(I174="-","-",SUM(I171:I177)*'3j PAAC PAP'!$G$25)</f>
        <v>4.159148707483828</v>
      </c>
      <c r="J179" s="117">
        <f>IF(J174="-","-",SUM(J171:J177)*'3j PAAC PAP'!$G$25)</f>
        <v>4.1727289724920471</v>
      </c>
      <c r="K179" s="117">
        <f>IF(K174="-","-",SUM(K171:K177)*'3j PAAC PAP'!$G$25)</f>
        <v>4.4408167277487207</v>
      </c>
      <c r="L179" s="117">
        <f>IF(L174="-","-",SUM(L171:L177)*'3j PAAC PAP'!$G$25)</f>
        <v>4.4625971126715225</v>
      </c>
      <c r="M179" s="117">
        <f>IF(M174="-","-",SUM(M171:M177)*'3j PAAC PAP'!$G$25)</f>
        <v>4.5946798975651495</v>
      </c>
      <c r="N179" s="117">
        <f>IF(N174="-","-",SUM(N171:N177)*'3j PAAC PAP'!$G$25)</f>
        <v>4.9810517392355171</v>
      </c>
      <c r="O179" s="27"/>
      <c r="P179" s="117">
        <f>IF(P174="-","-",SUM(P171:P177)*'3j PAAC PAP'!$G$25)</f>
        <v>4.9810517392355171</v>
      </c>
      <c r="Q179" s="117">
        <f>IF(Q174="-","-",SUM(Q171:Q177)*'3j PAAC PAP'!$G$25)</f>
        <v>4.8301015086305394</v>
      </c>
      <c r="R179" s="117">
        <f>IF(R174="-","-",SUM(R171:R177)*'3j PAAC PAP'!$G$25)</f>
        <v>4.8472836898940823</v>
      </c>
      <c r="S179" s="117">
        <f>IF(S174="-","-",SUM(S171:S177)*'3j PAAC PAP'!$G$25)</f>
        <v>4.9830366766686467</v>
      </c>
      <c r="T179" s="117">
        <f>IF(T174="-","-",SUM(T171:T177)*'3j PAAC PAP'!$G$25)</f>
        <v>4.9823403446288852</v>
      </c>
      <c r="U179" s="117">
        <f>IF(U174="-","-",SUM(U171:U177)*'3j PAAC PAP'!$G$25)</f>
        <v>5.1542698283782133</v>
      </c>
      <c r="V179" s="117">
        <f>IF(V174="-","-",SUM(V171:V177)*'3j PAAC PAP'!$G$25)</f>
        <v>5.1483082882823243</v>
      </c>
      <c r="W179" s="117">
        <f>IF(W174="-","-",SUM(W171:W177)*'3j PAAC PAP'!$G$25)</f>
        <v>9.6228713152332084</v>
      </c>
      <c r="X179" s="27"/>
      <c r="Y179" s="117">
        <f>IF(Y174="-","-",SUM(Y171:Y177)*'3j PAAC PAP'!$G$25)</f>
        <v>9.8102130418710995</v>
      </c>
      <c r="Z179" s="117">
        <f>IF(Z174="-","-",SUM(Z171:Z177)*'3j PAAC PAP'!$G$25)</f>
        <v>9.8102130418710995</v>
      </c>
      <c r="AA179" s="117">
        <f>IF(AA174="-","-",SUM(AA171:AA177)*'3j PAAC PAP'!$G$25)</f>
        <v>11.362130593888548</v>
      </c>
      <c r="AB179" s="117" t="str">
        <f>IF(AB174="-","-",SUM(AB171:AB177)*'3j PAAC PAP'!$G$25)</f>
        <v>-</v>
      </c>
      <c r="AC179" s="117" t="str">
        <f>IF(AC174="-","-",SUM(AC171:AC177)*'3j PAAC PAP'!$G$25)</f>
        <v>-</v>
      </c>
      <c r="AD179" s="25"/>
    </row>
    <row r="180" spans="1:30">
      <c r="A180" s="207"/>
      <c r="B180" s="120" t="s">
        <v>185</v>
      </c>
      <c r="C180" s="157" t="s">
        <v>246</v>
      </c>
      <c r="D180" s="122" t="s">
        <v>121</v>
      </c>
      <c r="E180" s="119"/>
      <c r="F180" s="27"/>
      <c r="G180" s="117">
        <f>IF(G174="-","-",SUM(G171:G179)*'3k EBIT'!$E$7)</f>
        <v>1.7587155042414089</v>
      </c>
      <c r="H180" s="117">
        <f>IF(H174="-","-",SUM(H171:H179)*'3k EBIT'!$E$7)</f>
        <v>1.7608275551461963</v>
      </c>
      <c r="I180" s="117">
        <f>IF(I174="-","-",SUM(I171:I179)*'3k EBIT'!$E$7)</f>
        <v>1.7233896084132549</v>
      </c>
      <c r="J180" s="117">
        <f>IF(J174="-","-",SUM(J171:J179)*'3k EBIT'!$E$7)</f>
        <v>1.7297257611276173</v>
      </c>
      <c r="K180" s="117">
        <f>IF(K174="-","-",SUM(K171:K179)*'3k EBIT'!$E$7)</f>
        <v>1.8270787230933572</v>
      </c>
      <c r="L180" s="117">
        <f>IF(L174="-","-",SUM(L171:L179)*'3k EBIT'!$E$7)</f>
        <v>1.8381205227576094</v>
      </c>
      <c r="M180" s="117">
        <f>IF(M174="-","-",SUM(M171:M179)*'3k EBIT'!$E$7)</f>
        <v>1.8884522018289793</v>
      </c>
      <c r="N180" s="117">
        <f>IF(N174="-","-",SUM(N171:N179)*'3k EBIT'!$E$7)</f>
        <v>2.0265979430994623</v>
      </c>
      <c r="O180" s="27"/>
      <c r="P180" s="117">
        <f>IF(P174="-","-",SUM(P171:P179)*'3k EBIT'!$E$7)</f>
        <v>2.0265979430994623</v>
      </c>
      <c r="Q180" s="117">
        <f>IF(Q174="-","-",SUM(Q171:Q179)*'3k EBIT'!$E$7)</f>
        <v>1.9766682070582386</v>
      </c>
      <c r="R180" s="117">
        <f>IF(R174="-","-",SUM(R171:R179)*'3k EBIT'!$E$7)</f>
        <v>1.9847913500610803</v>
      </c>
      <c r="S180" s="117">
        <f>IF(S174="-","-",SUM(S171:S179)*'3k EBIT'!$E$7)</f>
        <v>2.034068545572794</v>
      </c>
      <c r="T180" s="117">
        <f>IF(T174="-","-",SUM(T171:T179)*'3k EBIT'!$E$7)</f>
        <v>2.034605293187099</v>
      </c>
      <c r="U180" s="117">
        <f>IF(U174="-","-",SUM(U171:U179)*'3k EBIT'!$E$7)</f>
        <v>2.0965977370979001</v>
      </c>
      <c r="V180" s="117">
        <f>IF(V174="-","-",SUM(V171:V179)*'3k EBIT'!$E$7)</f>
        <v>2.0997123400838578</v>
      </c>
      <c r="W180" s="117">
        <f>IF(W174="-","-",SUM(W171:W179)*'3k EBIT'!$E$7)</f>
        <v>3.6810199200091547</v>
      </c>
      <c r="X180" s="27"/>
      <c r="Y180" s="117">
        <f>IF(Y174="-","-",SUM(Y171:Y179)*'3k EBIT'!$E$7)</f>
        <v>3.7619753112641448</v>
      </c>
      <c r="Z180" s="117">
        <f>IF(Z174="-","-",SUM(Z171:Z179)*'3k EBIT'!$E$7)</f>
        <v>3.7619753112641448</v>
      </c>
      <c r="AA180" s="117">
        <f>IF(AA174="-","-",SUM(AA171:AA179)*'3k EBIT'!$E$7)</f>
        <v>4.3199443184808555</v>
      </c>
      <c r="AB180" s="117" t="str">
        <f>IF(AB174="-","-",SUM(AB171:AB179)*'3k EBIT'!$E$7)</f>
        <v>-</v>
      </c>
      <c r="AC180" s="117" t="str">
        <f>IF(AC174="-","-",SUM(AC171:AC179)*'3k EBIT'!$E$7)</f>
        <v>-</v>
      </c>
    </row>
    <row r="181" spans="1:30">
      <c r="A181" s="207"/>
      <c r="B181" s="120" t="s">
        <v>247</v>
      </c>
      <c r="C181" s="155" t="s">
        <v>248</v>
      </c>
      <c r="D181" s="122" t="s">
        <v>121</v>
      </c>
      <c r="E181" s="118"/>
      <c r="F181" s="27"/>
      <c r="G181" s="117">
        <f>IF(G176="-","-",SUM(G171:G174,G176:G180)*'3l HAP'!$E$8)</f>
        <v>0.94855284569813902</v>
      </c>
      <c r="H181" s="117">
        <f>IF(H176="-","-",SUM(H171:H174,H176:H180)*'3l HAP'!$E$8)</f>
        <v>0.95018034698889475</v>
      </c>
      <c r="I181" s="117">
        <f>IF(I176="-","-",SUM(I171:I174,I176:I180)*'3l HAP'!$E$8)</f>
        <v>0.95125766931989653</v>
      </c>
      <c r="J181" s="117">
        <f>IF(J176="-","-",SUM(J171:J174,J176:J180)*'3l HAP'!$E$8)</f>
        <v>0.95614017319216404</v>
      </c>
      <c r="K181" s="117">
        <f>IF(K176="-","-",SUM(K171:K174,K176:K180)*'3l HAP'!$E$8)</f>
        <v>0.97184027366049308</v>
      </c>
      <c r="L181" s="117">
        <f>IF(L176="-","-",SUM(L171:L174,L176:L180)*'3l HAP'!$E$8)</f>
        <v>0.98034884850833692</v>
      </c>
      <c r="M181" s="117">
        <f>IF(M176="-","-",SUM(M171:M174,M176:M180)*'3l HAP'!$E$8)</f>
        <v>1.026614915766392</v>
      </c>
      <c r="N181" s="117">
        <f>IF(N176="-","-",SUM(N171:N174,N176:N180)*'3l HAP'!$E$8)</f>
        <v>1.1330670716876881</v>
      </c>
      <c r="O181" s="27"/>
      <c r="P181" s="117">
        <f>IF(P176="-","-",SUM(P171:P174,P176:P180)*'3l HAP'!$E$8)</f>
        <v>1.1330670716876881</v>
      </c>
      <c r="Q181" s="117">
        <f>IF(Q176="-","-",SUM(Q171:Q174,Q176:Q180)*'3l HAP'!$E$8)</f>
        <v>1.166201415138771</v>
      </c>
      <c r="R181" s="117">
        <f>IF(R176="-","-",SUM(R171:R174,R176:R180)*'3l HAP'!$E$8)</f>
        <v>1.1724609355377127</v>
      </c>
      <c r="S181" s="117">
        <f>IF(S176="-","-",SUM(S171:S174,S176:S180)*'3l HAP'!$E$8)</f>
        <v>1.2082953032999815</v>
      </c>
      <c r="T181" s="117">
        <f>IF(T176="-","-",SUM(T171:T174,T176:T180)*'3l HAP'!$E$8)</f>
        <v>1.2087089095407737</v>
      </c>
      <c r="U181" s="117">
        <f>IF(U176="-","-",SUM(U171:U174,U176:U180)*'3l HAP'!$E$8)</f>
        <v>1.2356374984828091</v>
      </c>
      <c r="V181" s="117">
        <f>IF(V176="-","-",SUM(V171:V174,V176:V180)*'3l HAP'!$E$8)</f>
        <v>1.2380375449818533</v>
      </c>
      <c r="W181" s="117">
        <f>IF(W176="-","-",SUM(W171:W174,W176:W180)*'3l HAP'!$E$8)</f>
        <v>1.3663905120727502</v>
      </c>
      <c r="X181" s="27"/>
      <c r="Y181" s="117">
        <f>IF(Y176="-","-",SUM(Y171:Y174,Y176:Y180)*'3l HAP'!$E$8)</f>
        <v>1.4287730064825661</v>
      </c>
      <c r="Z181" s="117">
        <f>IF(Z176="-","-",SUM(Z171:Z174,Z176:Z180)*'3l HAP'!$E$8)</f>
        <v>1.4287730064825661</v>
      </c>
      <c r="AA181" s="117">
        <f>IF(AA176="-","-",SUM(AA171:AA174,AA176:AA180)*'3l HAP'!$E$8)</f>
        <v>1.520117000872131</v>
      </c>
      <c r="AB181" s="117" t="str">
        <f>IF(AB176="-","-",SUM(AB171:AB174,AB176:AB180)*'3l HAP'!$E$8)</f>
        <v>-</v>
      </c>
      <c r="AC181" s="117" t="str">
        <f>IF(AC176="-","-",SUM(AC171:AC174,AC176:AC180)*'3l HAP'!$E$8)</f>
        <v>-</v>
      </c>
    </row>
    <row r="182" spans="1:30">
      <c r="A182" s="207"/>
      <c r="B182" s="120" t="s">
        <v>249</v>
      </c>
      <c r="C182" s="157" t="str">
        <f>B182&amp;"_"&amp;D182</f>
        <v>Total_Northern Scotland</v>
      </c>
      <c r="D182" s="122" t="s">
        <v>121</v>
      </c>
      <c r="E182" s="119"/>
      <c r="F182" s="27"/>
      <c r="G182" s="117">
        <f t="shared" ref="G182:N182" si="39">IF(G176="-","-",SUM(G171:G181))</f>
        <v>93.512488519363799</v>
      </c>
      <c r="H182" s="117">
        <f t="shared" si="39"/>
        <v>93.625276548675586</v>
      </c>
      <c r="I182" s="117">
        <f t="shared" si="39"/>
        <v>91.655936435790522</v>
      </c>
      <c r="J182" s="117">
        <f t="shared" si="39"/>
        <v>91.994300523725883</v>
      </c>
      <c r="K182" s="117">
        <f t="shared" si="39"/>
        <v>97.13383861123944</v>
      </c>
      <c r="L182" s="117">
        <f t="shared" si="39"/>
        <v>97.723494296793078</v>
      </c>
      <c r="M182" s="117">
        <f t="shared" si="39"/>
        <v>100.41879501045882</v>
      </c>
      <c r="N182" s="117">
        <f t="shared" si="39"/>
        <v>107.79607265106671</v>
      </c>
      <c r="O182" s="27"/>
      <c r="P182" s="117">
        <f t="shared" ref="P182:W182" si="40">IF(P176="-","-",SUM(P171:P181))</f>
        <v>107.79607265106671</v>
      </c>
      <c r="Q182" s="117">
        <f t="shared" si="40"/>
        <v>105.2013272356955</v>
      </c>
      <c r="R182" s="117">
        <f t="shared" si="40"/>
        <v>105.63512042175536</v>
      </c>
      <c r="S182" s="117">
        <f t="shared" si="40"/>
        <v>108.26449032413062</v>
      </c>
      <c r="T182" s="117">
        <f t="shared" si="40"/>
        <v>108.29315379313984</v>
      </c>
      <c r="U182" s="117">
        <f t="shared" si="40"/>
        <v>111.58284124022238</v>
      </c>
      <c r="V182" s="117">
        <f t="shared" si="40"/>
        <v>111.74916769195633</v>
      </c>
      <c r="W182" s="117">
        <f t="shared" si="40"/>
        <v>195.10420101495853</v>
      </c>
      <c r="X182" s="27"/>
      <c r="Y182" s="117">
        <f t="shared" ref="Y182:AC182" si="41">IF(Y176="-","-",SUM(Y171:Y181))</f>
        <v>199.42739181548239</v>
      </c>
      <c r="Z182" s="117">
        <f t="shared" si="41"/>
        <v>199.42739181548239</v>
      </c>
      <c r="AA182" s="117">
        <f t="shared" si="41"/>
        <v>228.88551353335833</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f t="shared" si="47"/>
        <v>0.41079125157488544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f t="shared" si="50"/>
        <v>10.298637820906496</v>
      </c>
      <c r="AB186" s="35" t="str">
        <f t="shared" si="50"/>
        <v>-</v>
      </c>
      <c r="AC186" s="35" t="str">
        <f t="shared" si="50"/>
        <v>-</v>
      </c>
      <c r="AD186" s="25"/>
    </row>
    <row r="187" spans="1:30" s="26" customFormat="1" ht="11.4">
      <c r="A187" s="207"/>
      <c r="B187" s="123" t="s">
        <v>243</v>
      </c>
      <c r="C187" s="123" t="s">
        <v>180</v>
      </c>
      <c r="D187" s="121" t="s">
        <v>132</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f t="shared" si="52"/>
        <v>103.14368142857143</v>
      </c>
      <c r="AB187" s="35" t="str">
        <f t="shared" si="52"/>
        <v>-</v>
      </c>
      <c r="AC187" s="35" t="str">
        <f t="shared" si="52"/>
        <v>-</v>
      </c>
      <c r="AD187" s="25"/>
    </row>
    <row r="188" spans="1:30" s="26" customFormat="1" ht="11.4">
      <c r="A188" s="207"/>
      <c r="B188" s="123" t="s">
        <v>244</v>
      </c>
      <c r="C188" s="123" t="s">
        <v>181</v>
      </c>
      <c r="D188" s="121" t="s">
        <v>132</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f t="shared" si="54"/>
        <v>46.767205479452052</v>
      </c>
      <c r="AA188" s="35">
        <f t="shared" si="54"/>
        <v>48.630131506849317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f t="shared" si="56"/>
        <v>11.951673643525851</v>
      </c>
      <c r="AB189" s="35" t="str">
        <f t="shared" si="56"/>
        <v>-</v>
      </c>
      <c r="AC189" s="35" t="str">
        <f t="shared" si="56"/>
        <v>-</v>
      </c>
      <c r="AD189" s="25"/>
    </row>
    <row r="190" spans="1:30" s="26" customFormat="1" ht="11.4">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f t="shared" si="58"/>
        <v>16.852727397260278</v>
      </c>
      <c r="AB190" s="35" t="str">
        <f t="shared" si="58"/>
        <v>-</v>
      </c>
      <c r="AC190" s="35" t="str">
        <f t="shared" si="58"/>
        <v>-</v>
      </c>
      <c r="AD190" s="25"/>
    </row>
    <row r="191" spans="1:30" s="26" customFormat="1" ht="11.4">
      <c r="A191" s="207"/>
      <c r="B191" s="123" t="s">
        <v>244</v>
      </c>
      <c r="C191" s="123" t="s">
        <v>184</v>
      </c>
      <c r="D191" s="121" t="s">
        <v>132</v>
      </c>
      <c r="E191" s="75"/>
      <c r="F191" s="27"/>
      <c r="G191" s="35">
        <f t="shared" si="48"/>
        <v>3.6980030948474343</v>
      </c>
      <c r="H191" s="35">
        <f t="shared" si="48"/>
        <v>3.7025298498501749</v>
      </c>
      <c r="I191" s="35">
        <f t="shared" si="48"/>
        <v>3.7574805665838285</v>
      </c>
      <c r="J191" s="35">
        <f t="shared" si="48"/>
        <v>3.7710608315920466</v>
      </c>
      <c r="K191" s="35">
        <f t="shared" si="48"/>
        <v>3.6622026958201492</v>
      </c>
      <c r="L191" s="35">
        <f t="shared" si="48"/>
        <v>3.6839830807429519</v>
      </c>
      <c r="M191" s="35">
        <f t="shared" si="48"/>
        <v>3.8630472629937209</v>
      </c>
      <c r="N191" s="35">
        <f t="shared" si="48"/>
        <v>4.2494191046640877</v>
      </c>
      <c r="O191" s="27"/>
      <c r="P191" s="35">
        <f t="shared" ref="P191:W191" si="59">IF(P23="-","-",AVERAGE(P23,P35,P47,P59,P71,P83,P95,P107,P119,P131,P143,P155,P167,P179))</f>
        <v>4.2494191046640877</v>
      </c>
      <c r="Q191" s="35">
        <f t="shared" si="59"/>
        <v>4.3729071337019674</v>
      </c>
      <c r="R191" s="35">
        <f t="shared" si="59"/>
        <v>4.3900893149655102</v>
      </c>
      <c r="S191" s="35">
        <f t="shared" si="59"/>
        <v>4.5595959270257893</v>
      </c>
      <c r="T191" s="35">
        <f t="shared" si="59"/>
        <v>4.5588995949860287</v>
      </c>
      <c r="U191" s="35">
        <f t="shared" si="59"/>
        <v>4.6563278337353564</v>
      </c>
      <c r="V191" s="35">
        <f t="shared" si="59"/>
        <v>4.6503662936394656</v>
      </c>
      <c r="W191" s="35">
        <f t="shared" si="59"/>
        <v>8.6897812324474923</v>
      </c>
      <c r="X191" s="27"/>
      <c r="Y191" s="35">
        <f t="shared" ref="Y191:AC191" si="60">IF(Y23="-","-",AVERAGE(Y23,Y35,Y47,Y59,Y71,Y83,Y95,Y107,Y119,Y131,Y143,Y155,Y167,Y179))</f>
        <v>8.8771229590853817</v>
      </c>
      <c r="Z191" s="35">
        <f t="shared" si="60"/>
        <v>8.8771229590853817</v>
      </c>
      <c r="AA191" s="35">
        <f t="shared" si="60"/>
        <v>10.172695410959976</v>
      </c>
      <c r="AB191" s="35" t="str">
        <f t="shared" si="60"/>
        <v>-</v>
      </c>
      <c r="AC191" s="35" t="str">
        <f t="shared" si="60"/>
        <v>-</v>
      </c>
      <c r="AD191" s="25"/>
    </row>
    <row r="192" spans="1:30" s="26" customFormat="1" ht="11.4">
      <c r="A192" s="207"/>
      <c r="B192" s="123" t="s">
        <v>185</v>
      </c>
      <c r="C192" s="123" t="s">
        <v>246</v>
      </c>
      <c r="D192" s="121" t="s">
        <v>132</v>
      </c>
      <c r="E192" s="75"/>
      <c r="F192" s="27"/>
      <c r="G192" s="35">
        <f t="shared" si="48"/>
        <v>1.5600045109255432</v>
      </c>
      <c r="H192" s="35">
        <f t="shared" si="48"/>
        <v>1.5621165618303305</v>
      </c>
      <c r="I192" s="35">
        <f t="shared" si="48"/>
        <v>1.5822120314603043</v>
      </c>
      <c r="J192" s="35">
        <f t="shared" si="48"/>
        <v>1.5885481841746658</v>
      </c>
      <c r="K192" s="35">
        <f t="shared" si="48"/>
        <v>1.5534128999515358</v>
      </c>
      <c r="L192" s="35">
        <f t="shared" si="48"/>
        <v>1.5644546996157886</v>
      </c>
      <c r="M192" s="35">
        <f t="shared" si="48"/>
        <v>1.6312993135340288</v>
      </c>
      <c r="N192" s="35">
        <f t="shared" si="48"/>
        <v>1.7694450548045115</v>
      </c>
      <c r="O192" s="27"/>
      <c r="P192" s="35">
        <f t="shared" ref="P192:W192" si="61">IF(P24="-","-",AVERAGE(P24,P36,P48,P60,P72,P84,P96,P108,P120,P132,P144,P156,P168,P180))</f>
        <v>1.7694450548045115</v>
      </c>
      <c r="Q192" s="35">
        <f t="shared" si="61"/>
        <v>1.8159743718331935</v>
      </c>
      <c r="R192" s="35">
        <f t="shared" si="61"/>
        <v>1.8240975148360354</v>
      </c>
      <c r="S192" s="35">
        <f t="shared" si="61"/>
        <v>1.8852383722765682</v>
      </c>
      <c r="T192" s="35">
        <f t="shared" si="61"/>
        <v>1.8857751198908732</v>
      </c>
      <c r="U192" s="35">
        <f t="shared" si="61"/>
        <v>1.9215820036885145</v>
      </c>
      <c r="V192" s="35">
        <f t="shared" si="61"/>
        <v>1.9246966066744722</v>
      </c>
      <c r="W192" s="35">
        <f t="shared" si="61"/>
        <v>3.3530591395714748</v>
      </c>
      <c r="X192" s="27"/>
      <c r="Y192" s="35">
        <f t="shared" ref="Y192:AC192" si="62">IF(Y24="-","-",AVERAGE(Y24,Y36,Y48,Y60,Y72,Y84,Y96,Y108,Y120,Y132,Y144,Y156,Y168,Y180))</f>
        <v>3.4340145308264654</v>
      </c>
      <c r="Z192" s="35">
        <f t="shared" si="62"/>
        <v>3.4340145308264654</v>
      </c>
      <c r="AA192" s="35">
        <f t="shared" si="62"/>
        <v>3.9018838352864678</v>
      </c>
      <c r="AB192" s="35" t="str">
        <f t="shared" si="62"/>
        <v>-</v>
      </c>
      <c r="AC192" s="35" t="str">
        <f t="shared" si="62"/>
        <v>-</v>
      </c>
      <c r="AD192" s="25"/>
    </row>
    <row r="193" spans="1:30" s="26" customFormat="1" ht="11.4">
      <c r="A193" s="207"/>
      <c r="B193" s="123" t="s">
        <v>247</v>
      </c>
      <c r="C193" s="123" t="s">
        <v>248</v>
      </c>
      <c r="D193" s="121" t="s">
        <v>132</v>
      </c>
      <c r="E193" s="75"/>
      <c r="F193" s="27"/>
      <c r="G193" s="35">
        <f t="shared" si="48"/>
        <v>0.93736611128589409</v>
      </c>
      <c r="H193" s="35">
        <f t="shared" si="48"/>
        <v>0.93899361257664993</v>
      </c>
      <c r="I193" s="35">
        <f t="shared" si="48"/>
        <v>0.94330986516481141</v>
      </c>
      <c r="J193" s="35">
        <f t="shared" si="48"/>
        <v>0.94819236903707915</v>
      </c>
      <c r="K193" s="35">
        <f t="shared" si="48"/>
        <v>0.95643384430240752</v>
      </c>
      <c r="L193" s="35">
        <f t="shared" si="48"/>
        <v>0.96494241915025136</v>
      </c>
      <c r="M193" s="35">
        <f t="shared" si="48"/>
        <v>1.0121381069261055</v>
      </c>
      <c r="N193" s="35">
        <f t="shared" si="48"/>
        <v>1.1185902628474014</v>
      </c>
      <c r="O193" s="27"/>
      <c r="P193" s="35">
        <f t="shared" ref="P193:W193" si="63">IF(P25="-","-",AVERAGE(P25,P37,P49,P61,P73,P85,P97,P109,P121,P133,P145,P157,P169,P181))</f>
        <v>1.1185902628474014</v>
      </c>
      <c r="Q193" s="35">
        <f t="shared" si="63"/>
        <v>1.1571549138539119</v>
      </c>
      <c r="R193" s="35">
        <f t="shared" si="63"/>
        <v>1.1634144342528536</v>
      </c>
      <c r="S193" s="35">
        <f t="shared" si="63"/>
        <v>1.1999166847172302</v>
      </c>
      <c r="T193" s="35">
        <f t="shared" si="63"/>
        <v>1.2003302909580229</v>
      </c>
      <c r="U193" s="35">
        <f t="shared" si="63"/>
        <v>1.225784724386396</v>
      </c>
      <c r="V193" s="35">
        <f t="shared" si="63"/>
        <v>1.2281847708854403</v>
      </c>
      <c r="W193" s="35">
        <f t="shared" si="63"/>
        <v>1.3479274663842966</v>
      </c>
      <c r="X193" s="27"/>
      <c r="Y193" s="35">
        <f t="shared" ref="Y193:AC193" si="64">IF(Y25="-","-",AVERAGE(Y25,Y37,Y49,Y61,Y73,Y85,Y97,Y109,Y121,Y133,Y145,Y157,Y169,Y181))</f>
        <v>1.4103099607941125</v>
      </c>
      <c r="Z193" s="35">
        <f t="shared" si="64"/>
        <v>1.4103099607941125</v>
      </c>
      <c r="AA193" s="35">
        <f t="shared" si="64"/>
        <v>1.4965816568244248</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83.042832772435688</v>
      </c>
      <c r="H194" s="35">
        <f t="shared" si="48"/>
        <v>83.155620801747475</v>
      </c>
      <c r="I194" s="35">
        <f t="shared" si="48"/>
        <v>84.217592913782482</v>
      </c>
      <c r="J194" s="35">
        <f t="shared" si="48"/>
        <v>84.555957001717843</v>
      </c>
      <c r="K194" s="35">
        <f t="shared" si="48"/>
        <v>82.714973755382402</v>
      </c>
      <c r="L194" s="35">
        <f t="shared" si="48"/>
        <v>83.30462944093604</v>
      </c>
      <c r="M194" s="35">
        <f t="shared" si="48"/>
        <v>86.869961250180737</v>
      </c>
      <c r="N194" s="35">
        <f t="shared" si="48"/>
        <v>94.247238890788609</v>
      </c>
      <c r="O194" s="27"/>
      <c r="P194" s="35">
        <f t="shared" ref="P194:W194" si="65">IF(P26="-","-",AVERAGE(P26,P38,P50,P62,P74,P86,P98,P110,P122,P134,P146,P158,P170,P182))</f>
        <v>94.247238890788609</v>
      </c>
      <c r="Q194" s="35">
        <f t="shared" si="65"/>
        <v>96.734713952828457</v>
      </c>
      <c r="R194" s="35">
        <f t="shared" si="65"/>
        <v>97.168507138888316</v>
      </c>
      <c r="S194" s="35">
        <f t="shared" si="65"/>
        <v>100.42294792546593</v>
      </c>
      <c r="T194" s="35">
        <f t="shared" si="65"/>
        <v>100.45161139447517</v>
      </c>
      <c r="U194" s="35">
        <f t="shared" si="65"/>
        <v>102.36163788093087</v>
      </c>
      <c r="V194" s="35">
        <f t="shared" si="65"/>
        <v>102.52796433266482</v>
      </c>
      <c r="W194" s="35">
        <f t="shared" si="65"/>
        <v>177.82465139176094</v>
      </c>
      <c r="X194" s="27"/>
      <c r="Y194" s="35">
        <f t="shared" ref="Y194:AC194" si="66">IF(Y26="-","-",AVERAGE(Y26,Y38,Y50,Y62,Y74,Y86,Y98,Y110,Y122,Y134,Y146,Y158,Y170,Y182))</f>
        <v>182.1478421922848</v>
      </c>
      <c r="Z194" s="35">
        <f t="shared" si="66"/>
        <v>182.1478421922848</v>
      </c>
      <c r="AA194" s="35">
        <f t="shared" si="66"/>
        <v>206.85880395175917</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AA'!J209="-","-",'3c AA'!J209)</f>
        <v>-</v>
      </c>
      <c r="H17" s="35" t="str">
        <f>IF('3c AA'!K209="-","-",'3c AA'!K209)</f>
        <v>-</v>
      </c>
      <c r="I17" s="35" t="str">
        <f>IF('3c AA'!L209="-","-",'3c AA'!L209)</f>
        <v>-</v>
      </c>
      <c r="J17" s="35" t="str">
        <f>IF('3c AA'!M209="-","-",'3c AA'!M209)</f>
        <v>-</v>
      </c>
      <c r="K17" s="35" t="str">
        <f>IF('3c AA'!N209="-","-",'3c AA'!N209)</f>
        <v>-</v>
      </c>
      <c r="L17" s="35" t="str">
        <f>IF('3c AA'!O209="-","-",'3c AA'!O209)</f>
        <v>-</v>
      </c>
      <c r="M17" s="35" t="str">
        <f>IF('3c AA'!P209="-","-",'3c AA'!P209)</f>
        <v>-</v>
      </c>
      <c r="N17" s="35" t="str">
        <f>IF('3c AA'!Q209="-","-",'3c AA'!Q209)</f>
        <v>-</v>
      </c>
      <c r="O17" s="27"/>
      <c r="P17" s="35" t="str">
        <f>IF('3c AA'!S209="-","-",'3c AA'!S209)</f>
        <v>-</v>
      </c>
      <c r="Q17" s="35" t="str">
        <f>IF('3c AA'!T209="-","-",'3c AA'!T209)</f>
        <v>-</v>
      </c>
      <c r="R17" s="35" t="str">
        <f>IF('3c AA'!U209="-","-",'3c AA'!U209)</f>
        <v>-</v>
      </c>
      <c r="S17" s="35" t="str">
        <f>IF('3c AA'!V209="-","-",'3c AA'!V209)</f>
        <v>-</v>
      </c>
      <c r="T17" s="35">
        <f>IF('3c AA'!W209="-","-",'3c AA'!W209)</f>
        <v>0</v>
      </c>
      <c r="U17" s="35">
        <f>IF('3c AA'!X209="-","-",'3c AA'!X209)</f>
        <v>1.4870742269298105</v>
      </c>
      <c r="V17" s="35">
        <f>IF('3c AA'!Y209="-","-",'3c AA'!Y209)</f>
        <v>0.70457099735818829</v>
      </c>
      <c r="W17" s="35" t="str">
        <f>IF('3c AA'!Z209="-","-",'3c AA'!Z209)</f>
        <v>-</v>
      </c>
      <c r="X17" s="27"/>
      <c r="Y17" s="35">
        <f>IF('3c AA'!AB209="-","-",'3c AA'!AB209)</f>
        <v>0</v>
      </c>
      <c r="Z17" s="35">
        <f>IF('3c AA'!AC209="-","-",'3c AA'!AC209)</f>
        <v>0</v>
      </c>
      <c r="AA17" s="35">
        <f>IF('3c AA'!AD209="-","-",'3c AA'!AD209)</f>
        <v>0.4107912515748855</v>
      </c>
      <c r="AB17" s="35" t="str">
        <f>IF('3c AA'!AE209="-","-",'3c AA'!AE209)</f>
        <v>-</v>
      </c>
      <c r="AC17" s="35" t="str">
        <f>IF('3c AA'!AF209="-","-",'3c AA'!AF209)</f>
        <v>-</v>
      </c>
      <c r="AD17" s="25"/>
    </row>
    <row r="18" spans="1:30" s="26"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f>IF('3d PC'!AA15="-","-",'3d PC'!AA64+'3d PC'!AA65)</f>
        <v>10.743937820906499</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f>IF('3g CPIH'!W$17="-","-",'3h OC '!$E$11*('3g CPIH'!W$17/'3g CPIH'!$G$17))</f>
        <v>79.623736301369874</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f>IF('3i SMNCC'!V$51="-","-",'3i SMNCC'!V$63)</f>
        <v>2.3848554466543863</v>
      </c>
      <c r="AA21" s="35">
        <f>IF('3i SMNCC'!W$51="-","-",'3i SMNCC'!W$63)</f>
        <v>2.7714012178486214</v>
      </c>
      <c r="AB21" s="35" t="str">
        <f>IF('3i SMNCC'!X$51="-","-",'3i SMNCC'!X$63)</f>
        <v>-</v>
      </c>
      <c r="AC21" s="35" t="str">
        <f>IF('3i SMNCC'!Y$51="-","-",'3i SMNCC'!Y$63)</f>
        <v>-</v>
      </c>
      <c r="AD21" s="25"/>
    </row>
    <row r="22" spans="1:30" s="26" customFormat="1" ht="11.25" customHeight="1">
      <c r="A22" s="207"/>
      <c r="B22" s="123" t="s">
        <v>244</v>
      </c>
      <c r="C22" s="123" t="s">
        <v>183</v>
      </c>
      <c r="D22" s="116" t="s">
        <v>127</v>
      </c>
      <c r="E22" s="75"/>
      <c r="F22" s="27"/>
      <c r="G22" s="35">
        <f>IF('3g CPIH'!C$17="-","-",'3j PAAC PAP'!$G$21*('3g CPIH'!C$17/'3g CPIH'!$G$17))</f>
        <v>3.1142016634050882</v>
      </c>
      <c r="H22" s="35">
        <f>IF('3g CPIH'!D$17="-","-",'3j PAAC PAP'!$G$21*('3g CPIH'!D$17/'3g CPIH'!$G$17))</f>
        <v>3.1204363013698631</v>
      </c>
      <c r="I22" s="35">
        <f>IF('3g CPIH'!E$17="-","-",'3j PAAC PAP'!$G$21*('3g CPIH'!E$17/'3g CPIH'!$G$17))</f>
        <v>3.129788258317026</v>
      </c>
      <c r="J22" s="35">
        <f>IF('3g CPIH'!F$17="-","-",'3j PAAC PAP'!$G$21*('3g CPIH'!F$17/'3g CPIH'!$G$17))</f>
        <v>3.1484921722113506</v>
      </c>
      <c r="K22" s="35">
        <f>IF('3g CPIH'!G$17="-","-",'3j PAAC PAP'!$G$21*('3g CPIH'!G$17/'3g CPIH'!$G$17))</f>
        <v>3.1859000000000002</v>
      </c>
      <c r="L22" s="35">
        <f>IF('3g CPIH'!H$17="-","-",'3j PAAC PAP'!$G$21*('3g CPIH'!H$17/'3g CPIH'!$G$17))</f>
        <v>3.2264251467710374</v>
      </c>
      <c r="M22" s="35">
        <f>IF('3g CPIH'!I$17="-","-",'3j PAAC PAP'!$G$21*('3g CPIH'!I$17/'3g CPIH'!$G$17))</f>
        <v>3.2731849315068491</v>
      </c>
      <c r="N22" s="35">
        <f>IF('3g CPIH'!J$17="-","-",'3j PAAC PAP'!$G$21*('3g CPIH'!J$17/'3g CPIH'!$G$17))</f>
        <v>3.3012408023483371</v>
      </c>
      <c r="O22" s="27"/>
      <c r="P22" s="35">
        <f>IF('3g CPIH'!L$17="-","-",'3j PAAC PAP'!$G$21*('3g CPIH'!L$17/'3g CPIH'!$G$17))</f>
        <v>3.3012408023483371</v>
      </c>
      <c r="Q22" s="35">
        <f>IF('3g CPIH'!M$17="-","-",'3j PAAC PAP'!$G$21*('3g CPIH'!M$17/'3g CPIH'!$G$17))</f>
        <v>3.3386486301369862</v>
      </c>
      <c r="R22" s="35">
        <f>IF('3g CPIH'!N$17="-","-",'3j PAAC PAP'!$G$21*('3g CPIH'!N$17/'3g CPIH'!$G$17))</f>
        <v>3.3635871819960861</v>
      </c>
      <c r="S22" s="35">
        <f>IF('3g CPIH'!O$17="-","-",'3j PAAC PAP'!$G$21*('3g CPIH'!O$17/'3g CPIH'!$G$17))</f>
        <v>3.3822910958904111</v>
      </c>
      <c r="T22" s="35">
        <f>IF('3g CPIH'!P$17="-","-",'3j PAAC PAP'!$G$21*('3g CPIH'!P$17/'3g CPIH'!$G$17))</f>
        <v>3.3916430528375732</v>
      </c>
      <c r="U22" s="35">
        <f>IF('3g CPIH'!Q$17="-","-",'3j PAAC PAP'!$G$21*('3g CPIH'!Q$17/'3g CPIH'!$G$17))</f>
        <v>3.4103469667318986</v>
      </c>
      <c r="V22" s="35">
        <f>IF('3g CPIH'!R$17="-","-",'3j PAAC PAP'!$G$21*('3g CPIH'!R$17/'3g CPIH'!$G$17))</f>
        <v>3.4726933463796481</v>
      </c>
      <c r="W22" s="35">
        <f>IF('3g CPIH'!S$17="-","-",'3j PAAC PAP'!$G$21*('3g CPIH'!S$17/'3g CPIH'!$G$17))</f>
        <v>3.5755648727984348</v>
      </c>
      <c r="X22" s="27"/>
      <c r="Y22" s="35">
        <f>IF('3g CPIH'!U$17="-","-",'3j PAAC PAP'!$G$21*('3g CPIH'!U$17/'3g CPIH'!$G$17))</f>
        <v>3.7563693737769084</v>
      </c>
      <c r="Z22" s="35">
        <f>IF('3g CPIH'!V$17="-","-",'3j PAAC PAP'!$G$21*('3g CPIH'!V$17/'3g CPIH'!$G$17))</f>
        <v>3.7563693737769084</v>
      </c>
      <c r="AA22" s="35">
        <f>IF('3g CPIH'!W$17="-","-",'3j PAAC PAP'!$G$21*('3g CPIH'!W$17/'3g CPIH'!$G$17))</f>
        <v>3.9060006849315072</v>
      </c>
      <c r="AB22" s="35" t="str">
        <f>IF('3g CPIH'!X$17="-","-",'3j PAAC PAP'!$G$21*('3g CPIH'!X$17/'3g CPIH'!$G$17))</f>
        <v>-</v>
      </c>
      <c r="AC22" s="35" t="str">
        <f>IF('3g CPIH'!Y$17="-","-",'3j PAAC PAP'!$G$21*('3g CPIH'!Y$17/'3g CPIH'!$G$17))</f>
        <v>-</v>
      </c>
      <c r="AD22" s="25"/>
    </row>
    <row r="23" spans="1:30" s="26" customFormat="1" ht="11.4">
      <c r="A23" s="207"/>
      <c r="B23" s="123" t="s">
        <v>244</v>
      </c>
      <c r="C23" s="123" t="s">
        <v>184</v>
      </c>
      <c r="D23" s="116" t="s">
        <v>127</v>
      </c>
      <c r="E23" s="75"/>
      <c r="F23" s="27"/>
      <c r="G23" s="35">
        <f>IF(G18="-","-",SUM(G15:G21)*'3j PAAC PAP'!$G$39)</f>
        <v>0.2896141176426133</v>
      </c>
      <c r="H23" s="35">
        <f>IF(H18="-","-",SUM(H15:H21)*'3j PAAC PAP'!$G$39)</f>
        <v>0.2901396470114978</v>
      </c>
      <c r="I23" s="35">
        <f>IF(I18="-","-",SUM(I15:I21)*'3j PAAC PAP'!$G$39)</f>
        <v>0.29118835133161486</v>
      </c>
      <c r="J23" s="35">
        <f>IF(J18="-","-",SUM(J15:J21)*'3j PAAC PAP'!$G$39)</f>
        <v>0.29276493943826842</v>
      </c>
      <c r="K23" s="35">
        <f>IF(K18="-","-",SUM(K15:K21)*'3j PAAC PAP'!$G$39)</f>
        <v>0.29624795193665693</v>
      </c>
      <c r="L23" s="35">
        <f>IF(L18="-","-",SUM(L15:L21)*'3j PAAC PAP'!$G$39)</f>
        <v>0.29924049308805623</v>
      </c>
      <c r="M23" s="35">
        <f>IF(M18="-","-",SUM(M15:M21)*'3j PAAC PAP'!$G$39)</f>
        <v>0.31073579295233938</v>
      </c>
      <c r="N23" s="35">
        <f>IF(N18="-","-",SUM(N15:N21)*'3j PAAC PAP'!$G$39)</f>
        <v>0.34381674836941589</v>
      </c>
      <c r="O23" s="27"/>
      <c r="P23" s="35">
        <f>IF(P18="-","-",SUM(P15:P21)*'3j PAAC PAP'!$G$39)</f>
        <v>0.34381674836941589</v>
      </c>
      <c r="Q23" s="35">
        <f>IF(Q18="-","-",SUM(Q15:Q21)*'3j PAAC PAP'!$G$39)</f>
        <v>0.35329781152991024</v>
      </c>
      <c r="R23" s="35">
        <f>IF(R18="-","-",SUM(R15:R21)*'3j PAAC PAP'!$G$39)</f>
        <v>0.35585978057964163</v>
      </c>
      <c r="S23" s="35">
        <f>IF(S18="-","-",SUM(S15:S21)*'3j PAAC PAP'!$G$39)</f>
        <v>0.36452154710060708</v>
      </c>
      <c r="T23" s="35">
        <f>IF(T18="-","-",SUM(T15:T21)*'3j PAAC PAP'!$G$39)</f>
        <v>0.34689191001660674</v>
      </c>
      <c r="U23" s="35">
        <f>IF(U18="-","-",SUM(U15:U21)*'3j PAAC PAP'!$G$39)</f>
        <v>0.35410887614670727</v>
      </c>
      <c r="V23" s="35">
        <f>IF(V18="-","-",SUM(V15:V21)*'3j PAAC PAP'!$G$39)</f>
        <v>0.34726668352837081</v>
      </c>
      <c r="W23" s="35">
        <f>IF(W18="-","-",SUM(W15:W21)*'3j PAAC PAP'!$G$39)</f>
        <v>0.3619817374797405</v>
      </c>
      <c r="X23" s="27"/>
      <c r="Y23" s="35">
        <f>IF(Y18="-","-",SUM(Y15:Y21)*'3j PAAC PAP'!$G$39)</f>
        <v>0.37877314200521778</v>
      </c>
      <c r="Z23" s="35">
        <f>IF(Z18="-","-",SUM(Z15:Z21)*'3j PAAC PAP'!$G$39)</f>
        <v>0.37877314200521778</v>
      </c>
      <c r="AA23" s="35">
        <f>IF(AA18="-","-",SUM(AA15:AA21)*'3j PAAC PAP'!$G$39)</f>
        <v>0.38682869835667899</v>
      </c>
      <c r="AB23" s="35" t="str">
        <f>IF(AB18="-","-",SUM(AB15:AB21)*'3j PAAC PAP'!$G$39)</f>
        <v>-</v>
      </c>
      <c r="AC23" s="35" t="str">
        <f>IF(AC18="-","-",SUM(AC15:AC21)*'3j PAAC PAP'!$G$39)</f>
        <v>-</v>
      </c>
      <c r="AD23" s="25"/>
    </row>
    <row r="24" spans="1:30" s="26" customFormat="1" ht="11.4">
      <c r="A24" s="207"/>
      <c r="B24" s="123" t="s">
        <v>185</v>
      </c>
      <c r="C24" s="123" t="s">
        <v>246</v>
      </c>
      <c r="D24" s="116" t="s">
        <v>127</v>
      </c>
      <c r="E24" s="75"/>
      <c r="F24" s="27"/>
      <c r="G24" s="35">
        <f>IF(G18="-","-",SUM(G15:G23)*'3k EBIT'!$E$11)</f>
        <v>1.4224538175907742</v>
      </c>
      <c r="H24" s="35">
        <f>IF(H18="-","-",SUM(H15:H23)*'3k EBIT'!$E$11)</f>
        <v>1.4250462848639429</v>
      </c>
      <c r="I24" s="35">
        <f>IF(I18="-","-",SUM(I15:I23)*'3k EBIT'!$E$11)</f>
        <v>1.4301597696771782</v>
      </c>
      <c r="J24" s="35">
        <f>IF(J18="-","-",SUM(J15:J23)*'3k EBIT'!$E$11)</f>
        <v>1.4379371714966844</v>
      </c>
      <c r="K24" s="35">
        <f>IF(K18="-","-",SUM(K15:K23)*'3k EBIT'!$E$11)</f>
        <v>1.4550432894434291</v>
      </c>
      <c r="L24" s="35">
        <f>IF(L18="-","-",SUM(L15:L23)*'3k EBIT'!$E$11)</f>
        <v>1.4699029567148398</v>
      </c>
      <c r="M24" s="35">
        <f>IF(M18="-","-",SUM(M15:M23)*'3k EBIT'!$E$11)</f>
        <v>1.524874280557688</v>
      </c>
      <c r="N24" s="35">
        <f>IF(N18="-","-",SUM(N15:N23)*'3k EBIT'!$E$11)</f>
        <v>1.6810068537036913</v>
      </c>
      <c r="O24" s="27"/>
      <c r="P24" s="35">
        <f>IF(P18="-","-",SUM(P15:P23)*'3k EBIT'!$E$11)</f>
        <v>1.6810068537036913</v>
      </c>
      <c r="Q24" s="35">
        <f>IF(Q18="-","-",SUM(Q15:Q23)*'3k EBIT'!$E$11)</f>
        <v>1.7263235180077914</v>
      </c>
      <c r="R24" s="35">
        <f>IF(R18="-","-",SUM(R15:R23)*'3k EBIT'!$E$11)</f>
        <v>1.7388562004680224</v>
      </c>
      <c r="S24" s="35">
        <f>IF(S18="-","-",SUM(S15:S23)*'3k EBIT'!$E$11)</f>
        <v>1.7799572211375414</v>
      </c>
      <c r="T24" s="35">
        <f>IF(T18="-","-",SUM(T15:T23)*'3k EBIT'!$E$11)</f>
        <v>1.6972211285225043</v>
      </c>
      <c r="U24" s="35">
        <f>IF(U18="-","-",SUM(U15:U23)*'3k EBIT'!$E$11)</f>
        <v>1.7315268400658224</v>
      </c>
      <c r="V24" s="35">
        <f>IF(V18="-","-",SUM(V15:V23)*'3k EBIT'!$E$11)</f>
        <v>1.7005535775345875</v>
      </c>
      <c r="W24" s="35">
        <f>IF(W18="-","-",SUM(W15:W23)*'3k EBIT'!$E$11)</f>
        <v>1.7717550971874356</v>
      </c>
      <c r="X24" s="27"/>
      <c r="Y24" s="35">
        <f>IF(Y18="-","-",SUM(Y15:Y23)*'3k EBIT'!$E$11)</f>
        <v>1.8542316928108575</v>
      </c>
      <c r="Z24" s="35">
        <f>IF(Z18="-","-",SUM(Z15:Z23)*'3k EBIT'!$E$11)</f>
        <v>1.8542316928108575</v>
      </c>
      <c r="AA24" s="35">
        <f>IF(AA18="-","-",SUM(AA15:AA23)*'3k EBIT'!$E$11)</f>
        <v>1.8950173356435691</v>
      </c>
      <c r="AB24" s="35" t="str">
        <f>IF(AB18="-","-",SUM(AB15:AB23)*'3k EBIT'!$E$11)</f>
        <v>-</v>
      </c>
      <c r="AC24" s="35" t="str">
        <f>IF(AC18="-","-",SUM(AC15:AC23)*'3k EBIT'!$E$11)</f>
        <v>-</v>
      </c>
      <c r="AD24" s="25"/>
    </row>
    <row r="25" spans="1:30" s="26" customFormat="1" ht="11.4">
      <c r="A25" s="207"/>
      <c r="B25" s="123" t="s">
        <v>247</v>
      </c>
      <c r="C25" s="158" t="s">
        <v>248</v>
      </c>
      <c r="D25" s="116" t="s">
        <v>127</v>
      </c>
      <c r="E25" s="116"/>
      <c r="F25" s="27"/>
      <c r="G25" s="35">
        <f>IF(G20="-","-",SUM(G15:G18,G20:G24)*'3l HAP'!$E$12)</f>
        <v>1.0961125126871367</v>
      </c>
      <c r="H25" s="35">
        <f>IF(H20="-","-",SUM(H15:H18,H20:H24)*'3l HAP'!$E$12)</f>
        <v>1.0981102125644266</v>
      </c>
      <c r="I25" s="35">
        <f>IF(I20="-","-",SUM(I15:I18,I20:I24)*'3l HAP'!$E$12)</f>
        <v>1.1020505546816253</v>
      </c>
      <c r="J25" s="35">
        <f>IF(J20="-","-",SUM(J15:J18,J20:J24)*'3l HAP'!$E$12)</f>
        <v>1.1080436543134962</v>
      </c>
      <c r="K25" s="35">
        <f>IF(K20="-","-",SUM(K15:K18,K20:K24)*'3l HAP'!$E$12)</f>
        <v>1.1212252632297603</v>
      </c>
      <c r="L25" s="35">
        <f>IF(L20="-","-",SUM(L15:L18,L20:L24)*'3l HAP'!$E$12)</f>
        <v>1.1326758052643326</v>
      </c>
      <c r="M25" s="35">
        <f>IF(M20="-","-",SUM(M15:M18,M20:M24)*'3l HAP'!$E$12)</f>
        <v>1.1750355326298065</v>
      </c>
      <c r="N25" s="35">
        <f>IF(N20="-","-",SUM(N15:N18,N20:N24)*'3l HAP'!$E$12)</f>
        <v>1.2953479567992137</v>
      </c>
      <c r="O25" s="27"/>
      <c r="P25" s="35">
        <f>IF(P20="-","-",SUM(P15:P18,P20:P24)*'3l HAP'!$E$12)</f>
        <v>1.2953479567992137</v>
      </c>
      <c r="Q25" s="35">
        <f>IF(Q20="-","-",SUM(Q15:Q18,Q20:Q24)*'3l HAP'!$E$12)</f>
        <v>1.3302680098530955</v>
      </c>
      <c r="R25" s="35">
        <f>IF(R20="-","-",SUM(R15:R18,R20:R24)*'3l HAP'!$E$12)</f>
        <v>1.3399254271219814</v>
      </c>
      <c r="S25" s="35">
        <f>IF(S20="-","-",SUM(S15:S18,S20:S24)*'3l HAP'!$E$12)</f>
        <v>1.3715969952832425</v>
      </c>
      <c r="T25" s="35">
        <f>IF(T20="-","-",SUM(T15:T18,T20:T24)*'3l HAP'!$E$12)</f>
        <v>1.3078423304606031</v>
      </c>
      <c r="U25" s="35">
        <f>IF(U20="-","-",SUM(U15:U18,U20:U24)*'3l HAP'!$E$12)</f>
        <v>1.3342775786312291</v>
      </c>
      <c r="V25" s="35">
        <f>IF(V20="-","-",SUM(V15:V18,V20:V24)*'3l HAP'!$E$12)</f>
        <v>1.3104102444518095</v>
      </c>
      <c r="W25" s="35">
        <f>IF(W20="-","-",SUM(W15:W18,W20:W24)*'3l HAP'!$E$12)</f>
        <v>1.3652766138542352</v>
      </c>
      <c r="X25" s="27"/>
      <c r="Y25" s="35">
        <f>IF(Y20="-","-",SUM(Y15:Y18,Y20:Y24)*'3l HAP'!$E$12)</f>
        <v>1.4288313158408257</v>
      </c>
      <c r="Z25" s="35">
        <f>IF(Z20="-","-",SUM(Z15:Z18,Z20:Z24)*'3l HAP'!$E$12)</f>
        <v>1.4288313158408257</v>
      </c>
      <c r="AA25" s="35">
        <f>IF(AA20="-","-",SUM(AA15:AA18,AA20:AA24)*'3l HAP'!$E$12)</f>
        <v>1.4602598605809578</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75.962071988620252</v>
      </c>
      <c r="H26" s="35">
        <f t="shared" ref="H26:P26" si="0">IF(H20="-","-",SUM(H15:H25))</f>
        <v>76.100515278094562</v>
      </c>
      <c r="I26" s="35">
        <f t="shared" si="0"/>
        <v>76.373586288690589</v>
      </c>
      <c r="J26" s="35">
        <f t="shared" si="0"/>
        <v>76.78891615711359</v>
      </c>
      <c r="K26" s="35">
        <f t="shared" si="0"/>
        <v>77.702419391346723</v>
      </c>
      <c r="L26" s="35">
        <f t="shared" si="0"/>
        <v>78.495957361464903</v>
      </c>
      <c r="M26" s="35">
        <f t="shared" si="0"/>
        <v>81.431543464451849</v>
      </c>
      <c r="N26" s="35">
        <f t="shared" si="0"/>
        <v>89.769356344150751</v>
      </c>
      <c r="O26" s="27"/>
      <c r="P26" s="35">
        <f t="shared" si="0"/>
        <v>89.769356344150751</v>
      </c>
      <c r="Q26" s="35">
        <f t="shared" ref="Q26" si="1">IF(Q20="-","-",SUM(Q15:Q25))</f>
        <v>92.189363006990973</v>
      </c>
      <c r="R26" s="35">
        <f t="shared" ref="R26" si="2">IF(R20="-","-",SUM(R15:R25))</f>
        <v>92.858635018132262</v>
      </c>
      <c r="S26" s="35">
        <f t="shared" ref="S26" si="3">IF(S20="-","-",SUM(S15:S25))</f>
        <v>95.053517306958852</v>
      </c>
      <c r="T26" s="35">
        <f t="shared" ref="T26" si="4">IF(T20="-","-",SUM(T15:T25))</f>
        <v>90.635233250520912</v>
      </c>
      <c r="U26" s="35">
        <f t="shared" ref="U26" si="5">IF(U20="-","-",SUM(U15:U25))</f>
        <v>92.467231518336789</v>
      </c>
      <c r="V26" s="35">
        <f t="shared" ref="V26" si="6">IF(V20="-","-",SUM(V15:V25))</f>
        <v>90.813193145333557</v>
      </c>
      <c r="W26" s="35">
        <f t="shared" ref="W26:AC26" si="7">IF(W20="-","-",SUM(W15:W25))</f>
        <v>94.615506369624683</v>
      </c>
      <c r="X26" s="27"/>
      <c r="Y26" s="35">
        <f t="shared" si="7"/>
        <v>99.019932732467126</v>
      </c>
      <c r="Z26" s="35">
        <f t="shared" si="7"/>
        <v>99.019932732467126</v>
      </c>
      <c r="AA26" s="35">
        <f t="shared" si="7"/>
        <v>101.19797317121261</v>
      </c>
      <c r="AB26" s="35" t="str">
        <f t="shared" si="7"/>
        <v>-</v>
      </c>
      <c r="AC26" s="35" t="str">
        <f t="shared" si="7"/>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AA'!J210="-","-",'3c AA'!J210)</f>
        <v>-</v>
      </c>
      <c r="H29" s="117" t="str">
        <f>IF('3c AA'!K210="-","-",'3c AA'!K210)</f>
        <v>-</v>
      </c>
      <c r="I29" s="117" t="str">
        <f>IF('3c AA'!L210="-","-",'3c AA'!L210)</f>
        <v>-</v>
      </c>
      <c r="J29" s="117" t="str">
        <f>IF('3c AA'!M210="-","-",'3c AA'!M210)</f>
        <v>-</v>
      </c>
      <c r="K29" s="117" t="str">
        <f>IF('3c AA'!N210="-","-",'3c AA'!N210)</f>
        <v>-</v>
      </c>
      <c r="L29" s="117" t="str">
        <f>IF('3c AA'!O210="-","-",'3c AA'!O210)</f>
        <v>-</v>
      </c>
      <c r="M29" s="117" t="str">
        <f>IF('3c AA'!P210="-","-",'3c AA'!P210)</f>
        <v>-</v>
      </c>
      <c r="N29" s="117" t="str">
        <f>IF('3c AA'!Q210="-","-",'3c AA'!Q210)</f>
        <v>-</v>
      </c>
      <c r="O29" s="27"/>
      <c r="P29" s="117" t="str">
        <f>IF('3c AA'!S210="-","-",'3c AA'!S210)</f>
        <v>-</v>
      </c>
      <c r="Q29" s="117" t="str">
        <f>IF('3c AA'!T210="-","-",'3c AA'!T210)</f>
        <v>-</v>
      </c>
      <c r="R29" s="117" t="str">
        <f>IF('3c AA'!U210="-","-",'3c AA'!U210)</f>
        <v>-</v>
      </c>
      <c r="S29" s="117" t="str">
        <f>IF('3c AA'!V210="-","-",'3c AA'!V210)</f>
        <v>-</v>
      </c>
      <c r="T29" s="117">
        <f>IF('3c AA'!W210="-","-",'3c AA'!W210)</f>
        <v>0</v>
      </c>
      <c r="U29" s="117">
        <f>IF('3c AA'!X210="-","-",'3c AA'!X210)</f>
        <v>1.4870742269298105</v>
      </c>
      <c r="V29" s="117">
        <f>IF('3c AA'!Y210="-","-",'3c AA'!Y210)</f>
        <v>0.70457099735818829</v>
      </c>
      <c r="W29" s="117" t="str">
        <f>IF('3c AA'!Z210="-","-",'3c AA'!Z210)</f>
        <v>-</v>
      </c>
      <c r="X29" s="27"/>
      <c r="Y29" s="117">
        <f>IF('3c AA'!AB210="-","-",'3c AA'!AB210)</f>
        <v>0</v>
      </c>
      <c r="Z29" s="117">
        <f>IF('3c AA'!AC210="-","-",'3c AA'!AC210)</f>
        <v>0</v>
      </c>
      <c r="AA29" s="117">
        <f>IF('3c AA'!AD210="-","-",'3c AA'!AD210)</f>
        <v>0.4107912515748855</v>
      </c>
      <c r="AB29" s="117" t="str">
        <f>IF('3c AA'!AE210="-","-",'3c AA'!AE210)</f>
        <v>-</v>
      </c>
      <c r="AC29" s="117" t="str">
        <f>IF('3c AA'!AF210="-","-",'3c AA'!AF210)</f>
        <v>-</v>
      </c>
      <c r="AD29" s="25"/>
    </row>
    <row r="30" spans="1:30" s="330" customFormat="1" ht="12.6"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f>IF('3d PC'!AA15="-","-",'3d PC'!AA64+'3d PC'!AA65)</f>
        <v>10.743937820906499</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f>IF('3g CPIH'!W$17="-","-",'3h OC '!$E$11*('3g CPIH'!W$17/'3g CPIH'!$G$17))</f>
        <v>79.623736301369874</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f>IF('3i SMNCC'!V$51="-","-",'3i SMNCC'!V$63)</f>
        <v>2.3848554466543863</v>
      </c>
      <c r="AA33" s="117">
        <f>IF('3i SMNCC'!W$51="-","-",'3i SMNCC'!W$63)</f>
        <v>2.7714012178486214</v>
      </c>
      <c r="AB33" s="117" t="str">
        <f>IF('3i SMNCC'!X$51="-","-",'3i SMNCC'!X$63)</f>
        <v>-</v>
      </c>
      <c r="AC33" s="117" t="str">
        <f>IF('3i SMNCC'!Y$51="-","-",'3i SMNCC'!Y$63)</f>
        <v>-</v>
      </c>
      <c r="AD33" s="25"/>
    </row>
    <row r="34" spans="1:30" s="26" customFormat="1" ht="11.4">
      <c r="A34" s="207"/>
      <c r="B34" s="120" t="s">
        <v>244</v>
      </c>
      <c r="C34" s="120" t="s">
        <v>183</v>
      </c>
      <c r="D34" s="118" t="s">
        <v>128</v>
      </c>
      <c r="E34" s="119"/>
      <c r="F34" s="27"/>
      <c r="G34" s="117">
        <f>IF('3g CPIH'!C$17="-","-",'3j PAAC PAP'!$G$21*('3g CPIH'!C$17/'3g CPIH'!$G$17))</f>
        <v>3.1142016634050882</v>
      </c>
      <c r="H34" s="117">
        <f>IF('3g CPIH'!D$17="-","-",'3j PAAC PAP'!$G$21*('3g CPIH'!D$17/'3g CPIH'!$G$17))</f>
        <v>3.1204363013698631</v>
      </c>
      <c r="I34" s="117">
        <f>IF('3g CPIH'!E$17="-","-",'3j PAAC PAP'!$G$21*('3g CPIH'!E$17/'3g CPIH'!$G$17))</f>
        <v>3.129788258317026</v>
      </c>
      <c r="J34" s="117">
        <f>IF('3g CPIH'!F$17="-","-",'3j PAAC PAP'!$G$21*('3g CPIH'!F$17/'3g CPIH'!$G$17))</f>
        <v>3.1484921722113506</v>
      </c>
      <c r="K34" s="117">
        <f>IF('3g CPIH'!G$17="-","-",'3j PAAC PAP'!$G$21*('3g CPIH'!G$17/'3g CPIH'!$G$17))</f>
        <v>3.1859000000000002</v>
      </c>
      <c r="L34" s="117">
        <f>IF('3g CPIH'!H$17="-","-",'3j PAAC PAP'!$G$21*('3g CPIH'!H$17/'3g CPIH'!$G$17))</f>
        <v>3.2264251467710374</v>
      </c>
      <c r="M34" s="117">
        <f>IF('3g CPIH'!I$17="-","-",'3j PAAC PAP'!$G$21*('3g CPIH'!I$17/'3g CPIH'!$G$17))</f>
        <v>3.2731849315068491</v>
      </c>
      <c r="N34" s="117">
        <f>IF('3g CPIH'!J$17="-","-",'3j PAAC PAP'!$G$21*('3g CPIH'!J$17/'3g CPIH'!$G$17))</f>
        <v>3.3012408023483371</v>
      </c>
      <c r="O34" s="27"/>
      <c r="P34" s="117">
        <f>IF('3g CPIH'!L$17="-","-",'3j PAAC PAP'!$G$21*('3g CPIH'!L$17/'3g CPIH'!$G$17))</f>
        <v>3.3012408023483371</v>
      </c>
      <c r="Q34" s="117">
        <f>IF('3g CPIH'!M$17="-","-",'3j PAAC PAP'!$G$21*('3g CPIH'!M$17/'3g CPIH'!$G$17))</f>
        <v>3.3386486301369862</v>
      </c>
      <c r="R34" s="117">
        <f>IF('3g CPIH'!N$17="-","-",'3j PAAC PAP'!$G$21*('3g CPIH'!N$17/'3g CPIH'!$G$17))</f>
        <v>3.3635871819960861</v>
      </c>
      <c r="S34" s="117">
        <f>IF('3g CPIH'!O$17="-","-",'3j PAAC PAP'!$G$21*('3g CPIH'!O$17/'3g CPIH'!$G$17))</f>
        <v>3.3822910958904111</v>
      </c>
      <c r="T34" s="117">
        <f>IF('3g CPIH'!P$17="-","-",'3j PAAC PAP'!$G$21*('3g CPIH'!P$17/'3g CPIH'!$G$17))</f>
        <v>3.3916430528375732</v>
      </c>
      <c r="U34" s="117">
        <f>IF('3g CPIH'!Q$17="-","-",'3j PAAC PAP'!$G$21*('3g CPIH'!Q$17/'3g CPIH'!$G$17))</f>
        <v>3.4103469667318986</v>
      </c>
      <c r="V34" s="117">
        <f>IF('3g CPIH'!R$17="-","-",'3j PAAC PAP'!$G$21*('3g CPIH'!R$17/'3g CPIH'!$G$17))</f>
        <v>3.4726933463796481</v>
      </c>
      <c r="W34" s="117">
        <f>IF('3g CPIH'!S$17="-","-",'3j PAAC PAP'!$G$21*('3g CPIH'!S$17/'3g CPIH'!$G$17))</f>
        <v>3.5755648727984348</v>
      </c>
      <c r="X34" s="27"/>
      <c r="Y34" s="117">
        <f>IF('3g CPIH'!U$17="-","-",'3j PAAC PAP'!$G$21*('3g CPIH'!U$17/'3g CPIH'!$G$17))</f>
        <v>3.7563693737769084</v>
      </c>
      <c r="Z34" s="117">
        <f>IF('3g CPIH'!V$17="-","-",'3j PAAC PAP'!$G$21*('3g CPIH'!V$17/'3g CPIH'!$G$17))</f>
        <v>3.7563693737769084</v>
      </c>
      <c r="AA34" s="117">
        <f>IF('3g CPIH'!W$17="-","-",'3j PAAC PAP'!$G$21*('3g CPIH'!W$17/'3g CPIH'!$G$17))</f>
        <v>3.9060006849315072</v>
      </c>
      <c r="AB34" s="117" t="str">
        <f>IF('3g CPIH'!X$17="-","-",'3j PAAC PAP'!$G$21*('3g CPIH'!X$17/'3g CPIH'!$G$17))</f>
        <v>-</v>
      </c>
      <c r="AC34" s="117" t="str">
        <f>IF('3g CPIH'!Y$17="-","-",'3j PAAC PAP'!$G$21*('3g CPIH'!Y$17/'3g CPIH'!$G$17))</f>
        <v>-</v>
      </c>
      <c r="AD34" s="25"/>
    </row>
    <row r="35" spans="1:30" s="26" customFormat="1" ht="11.4">
      <c r="A35" s="207"/>
      <c r="B35" s="120" t="s">
        <v>244</v>
      </c>
      <c r="C35" s="120" t="s">
        <v>184</v>
      </c>
      <c r="D35" s="118" t="s">
        <v>128</v>
      </c>
      <c r="E35" s="119"/>
      <c r="F35" s="27"/>
      <c r="G35" s="117">
        <f>IF(G30="-","-",SUM(G27:G33)*'3j PAAC PAP'!$G$39)</f>
        <v>0.2896141176426133</v>
      </c>
      <c r="H35" s="117">
        <f>IF(H30="-","-",SUM(H27:H33)*'3j PAAC PAP'!$G$39)</f>
        <v>0.2901396470114978</v>
      </c>
      <c r="I35" s="117">
        <f>IF(I30="-","-",SUM(I27:I33)*'3j PAAC PAP'!$G$39)</f>
        <v>0.29118835133161486</v>
      </c>
      <c r="J35" s="117">
        <f>IF(J30="-","-",SUM(J27:J33)*'3j PAAC PAP'!$G$39)</f>
        <v>0.29276493943826842</v>
      </c>
      <c r="K35" s="117">
        <f>IF(K30="-","-",SUM(K27:K33)*'3j PAAC PAP'!$G$39)</f>
        <v>0.29624795193665693</v>
      </c>
      <c r="L35" s="117">
        <f>IF(L30="-","-",SUM(L27:L33)*'3j PAAC PAP'!$G$39)</f>
        <v>0.29924049308805623</v>
      </c>
      <c r="M35" s="117">
        <f>IF(M30="-","-",SUM(M27:M33)*'3j PAAC PAP'!$G$39)</f>
        <v>0.31073579295233938</v>
      </c>
      <c r="N35" s="117">
        <f>IF(N30="-","-",SUM(N27:N33)*'3j PAAC PAP'!$G$39)</f>
        <v>0.34381674836941589</v>
      </c>
      <c r="O35" s="27"/>
      <c r="P35" s="117">
        <f>IF(P30="-","-",SUM(P27:P33)*'3j PAAC PAP'!$G$39)</f>
        <v>0.34381674836941589</v>
      </c>
      <c r="Q35" s="117">
        <f>IF(Q30="-","-",SUM(Q27:Q33)*'3j PAAC PAP'!$G$39)</f>
        <v>0.35329781152991024</v>
      </c>
      <c r="R35" s="117">
        <f>IF(R30="-","-",SUM(R27:R33)*'3j PAAC PAP'!$G$39)</f>
        <v>0.35585978057964163</v>
      </c>
      <c r="S35" s="117">
        <f>IF(S30="-","-",SUM(S27:S33)*'3j PAAC PAP'!$G$39)</f>
        <v>0.36452154710060708</v>
      </c>
      <c r="T35" s="117">
        <f>IF(T30="-","-",SUM(T27:T33)*'3j PAAC PAP'!$G$39)</f>
        <v>0.34689191001660674</v>
      </c>
      <c r="U35" s="117">
        <f>IF(U30="-","-",SUM(U27:U33)*'3j PAAC PAP'!$G$39)</f>
        <v>0.35410887614670727</v>
      </c>
      <c r="V35" s="117">
        <f>IF(V30="-","-",SUM(V27:V33)*'3j PAAC PAP'!$G$39)</f>
        <v>0.34726668352837081</v>
      </c>
      <c r="W35" s="117">
        <f>IF(W30="-","-",SUM(W27:W33)*'3j PAAC PAP'!$G$39)</f>
        <v>0.3619817374797405</v>
      </c>
      <c r="X35" s="27"/>
      <c r="Y35" s="117">
        <f>IF(Y30="-","-",SUM(Y27:Y33)*'3j PAAC PAP'!$G$39)</f>
        <v>0.37877314200521778</v>
      </c>
      <c r="Z35" s="117">
        <f>IF(Z30="-","-",SUM(Z27:Z33)*'3j PAAC PAP'!$G$39)</f>
        <v>0.37877314200521778</v>
      </c>
      <c r="AA35" s="117">
        <f>IF(AA30="-","-",SUM(AA27:AA33)*'3j PAAC PAP'!$G$39)</f>
        <v>0.38682869835667899</v>
      </c>
      <c r="AB35" s="117" t="str">
        <f>IF(AB30="-","-",SUM(AB27:AB33)*'3j PAAC PAP'!$G$39)</f>
        <v>-</v>
      </c>
      <c r="AC35" s="117" t="str">
        <f>IF(AC30="-","-",SUM(AC27:AC33)*'3j PAAC PAP'!$G$39)</f>
        <v>-</v>
      </c>
      <c r="AD35" s="25"/>
    </row>
    <row r="36" spans="1:30" s="26" customFormat="1" ht="11.4">
      <c r="A36" s="207"/>
      <c r="B36" s="120" t="s">
        <v>185</v>
      </c>
      <c r="C36" s="120" t="s">
        <v>246</v>
      </c>
      <c r="D36" s="118" t="s">
        <v>128</v>
      </c>
      <c r="E36" s="119"/>
      <c r="F36" s="27"/>
      <c r="G36" s="117">
        <f>IF(G30="-","-",SUM(G27:G35)*'3k EBIT'!$E$11)</f>
        <v>1.4224538175907742</v>
      </c>
      <c r="H36" s="117">
        <f>IF(H30="-","-",SUM(H27:H35)*'3k EBIT'!$E$11)</f>
        <v>1.4250462848639429</v>
      </c>
      <c r="I36" s="117">
        <f>IF(I30="-","-",SUM(I27:I35)*'3k EBIT'!$E$11)</f>
        <v>1.4301597696771782</v>
      </c>
      <c r="J36" s="117">
        <f>IF(J30="-","-",SUM(J27:J35)*'3k EBIT'!$E$11)</f>
        <v>1.4379371714966844</v>
      </c>
      <c r="K36" s="117">
        <f>IF(K30="-","-",SUM(K27:K35)*'3k EBIT'!$E$11)</f>
        <v>1.4550432894434291</v>
      </c>
      <c r="L36" s="117">
        <f>IF(L30="-","-",SUM(L27:L35)*'3k EBIT'!$E$11)</f>
        <v>1.4699029567148398</v>
      </c>
      <c r="M36" s="117">
        <f>IF(M30="-","-",SUM(M27:M35)*'3k EBIT'!$E$11)</f>
        <v>1.524874280557688</v>
      </c>
      <c r="N36" s="117">
        <f>IF(N30="-","-",SUM(N27:N35)*'3k EBIT'!$E$11)</f>
        <v>1.6810068537036913</v>
      </c>
      <c r="O36" s="27"/>
      <c r="P36" s="117">
        <f>IF(P30="-","-",SUM(P27:P35)*'3k EBIT'!$E$11)</f>
        <v>1.6810068537036913</v>
      </c>
      <c r="Q36" s="117">
        <f>IF(Q30="-","-",SUM(Q27:Q35)*'3k EBIT'!$E$11)</f>
        <v>1.7263235180077914</v>
      </c>
      <c r="R36" s="117">
        <f>IF(R30="-","-",SUM(R27:R35)*'3k EBIT'!$E$11)</f>
        <v>1.7388562004680224</v>
      </c>
      <c r="S36" s="117">
        <f>IF(S30="-","-",SUM(S27:S35)*'3k EBIT'!$E$11)</f>
        <v>1.7799572211375414</v>
      </c>
      <c r="T36" s="117">
        <f>IF(T30="-","-",SUM(T27:T35)*'3k EBIT'!$E$11)</f>
        <v>1.6972211285225043</v>
      </c>
      <c r="U36" s="117">
        <f>IF(U30="-","-",SUM(U27:U35)*'3k EBIT'!$E$11)</f>
        <v>1.7315268400658224</v>
      </c>
      <c r="V36" s="117">
        <f>IF(V30="-","-",SUM(V27:V35)*'3k EBIT'!$E$11)</f>
        <v>1.7005535775345875</v>
      </c>
      <c r="W36" s="117">
        <f>IF(W30="-","-",SUM(W27:W35)*'3k EBIT'!$E$11)</f>
        <v>1.7717550971874356</v>
      </c>
      <c r="X36" s="27"/>
      <c r="Y36" s="117">
        <f>IF(Y30="-","-",SUM(Y27:Y35)*'3k EBIT'!$E$11)</f>
        <v>1.8542316928108575</v>
      </c>
      <c r="Z36" s="117">
        <f>IF(Z30="-","-",SUM(Z27:Z35)*'3k EBIT'!$E$11)</f>
        <v>1.8542316928108575</v>
      </c>
      <c r="AA36" s="117">
        <f>IF(AA30="-","-",SUM(AA27:AA35)*'3k EBIT'!$E$11)</f>
        <v>1.8950173356435691</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1.0961125126871367</v>
      </c>
      <c r="H37" s="117">
        <f>IF(H32="-","-",SUM(H27:H30,H32:H36)*'3l HAP'!$E$12)</f>
        <v>1.0981102125644266</v>
      </c>
      <c r="I37" s="117">
        <f>IF(I32="-","-",SUM(I27:I30,I32:I36)*'3l HAP'!$E$12)</f>
        <v>1.1020505546816253</v>
      </c>
      <c r="J37" s="117">
        <f>IF(J32="-","-",SUM(J27:J30,J32:J36)*'3l HAP'!$E$12)</f>
        <v>1.1080436543134962</v>
      </c>
      <c r="K37" s="117">
        <f>IF(K32="-","-",SUM(K27:K30,K32:K36)*'3l HAP'!$E$12)</f>
        <v>1.1212252632297603</v>
      </c>
      <c r="L37" s="117">
        <f>IF(L32="-","-",SUM(L27:L30,L32:L36)*'3l HAP'!$E$12)</f>
        <v>1.1326758052643326</v>
      </c>
      <c r="M37" s="117">
        <f>IF(M32="-","-",SUM(M27:M30,M32:M36)*'3l HAP'!$E$12)</f>
        <v>1.1750355326298065</v>
      </c>
      <c r="N37" s="117">
        <f>IF(N32="-","-",SUM(N27:N30,N32:N36)*'3l HAP'!$E$12)</f>
        <v>1.2953479567992137</v>
      </c>
      <c r="O37" s="27"/>
      <c r="P37" s="117">
        <f>IF(P32="-","-",SUM(P27:P30,P32:P36)*'3l HAP'!$E$12)</f>
        <v>1.2953479567992137</v>
      </c>
      <c r="Q37" s="117">
        <f>IF(Q32="-","-",SUM(Q27:Q30,Q32:Q36)*'3l HAP'!$E$12)</f>
        <v>1.3302680098530955</v>
      </c>
      <c r="R37" s="117">
        <f>IF(R32="-","-",SUM(R27:R30,R32:R36)*'3l HAP'!$E$12)</f>
        <v>1.3399254271219814</v>
      </c>
      <c r="S37" s="117">
        <f>IF(S32="-","-",SUM(S27:S30,S32:S36)*'3l HAP'!$E$12)</f>
        <v>1.3715969952832425</v>
      </c>
      <c r="T37" s="117">
        <f>IF(T32="-","-",SUM(T27:T30,T32:T36)*'3l HAP'!$E$12)</f>
        <v>1.3078423304606031</v>
      </c>
      <c r="U37" s="117">
        <f>IF(U32="-","-",SUM(U27:U30,U32:U36)*'3l HAP'!$E$12)</f>
        <v>1.3342775786312291</v>
      </c>
      <c r="V37" s="117">
        <f>IF(V32="-","-",SUM(V27:V30,V32:V36)*'3l HAP'!$E$12)</f>
        <v>1.3104102444518095</v>
      </c>
      <c r="W37" s="117">
        <f>IF(W32="-","-",SUM(W27:W30,W32:W36)*'3l HAP'!$E$12)</f>
        <v>1.3652766138542352</v>
      </c>
      <c r="X37" s="27"/>
      <c r="Y37" s="117">
        <f>IF(Y32="-","-",SUM(Y27:Y30,Y32:Y36)*'3l HAP'!$E$12)</f>
        <v>1.4288313158408257</v>
      </c>
      <c r="Z37" s="117">
        <f>IF(Z32="-","-",SUM(Z27:Z30,Z32:Z36)*'3l HAP'!$E$12)</f>
        <v>1.4288313158408257</v>
      </c>
      <c r="AA37" s="117">
        <f>IF(AA32="-","-",SUM(AA27:AA30,AA32:AA36)*'3l HAP'!$E$12)</f>
        <v>1.4602598605809578</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75.962071988620252</v>
      </c>
      <c r="H38" s="117">
        <f t="shared" ref="H38:P38" si="8">IF(H32="-","-",SUM(H27:H37))</f>
        <v>76.100515278094562</v>
      </c>
      <c r="I38" s="117">
        <f t="shared" si="8"/>
        <v>76.373586288690589</v>
      </c>
      <c r="J38" s="117">
        <f t="shared" si="8"/>
        <v>76.78891615711359</v>
      </c>
      <c r="K38" s="117">
        <f t="shared" si="8"/>
        <v>77.702419391346723</v>
      </c>
      <c r="L38" s="117">
        <f t="shared" si="8"/>
        <v>78.495957361464903</v>
      </c>
      <c r="M38" s="117">
        <f t="shared" si="8"/>
        <v>81.431543464451849</v>
      </c>
      <c r="N38" s="117">
        <f t="shared" si="8"/>
        <v>89.769356344150751</v>
      </c>
      <c r="O38" s="27"/>
      <c r="P38" s="117">
        <f t="shared" si="8"/>
        <v>89.769356344150751</v>
      </c>
      <c r="Q38" s="117">
        <f t="shared" ref="Q38" si="9">IF(Q32="-","-",SUM(Q27:Q37))</f>
        <v>92.189363006990973</v>
      </c>
      <c r="R38" s="117">
        <f t="shared" ref="R38" si="10">IF(R32="-","-",SUM(R27:R37))</f>
        <v>92.858635018132262</v>
      </c>
      <c r="S38" s="117">
        <f t="shared" ref="S38" si="11">IF(S32="-","-",SUM(S27:S37))</f>
        <v>95.053517306958852</v>
      </c>
      <c r="T38" s="117">
        <f t="shared" ref="T38" si="12">IF(T32="-","-",SUM(T27:T37))</f>
        <v>90.635233250520912</v>
      </c>
      <c r="U38" s="117">
        <f t="shared" ref="U38" si="13">IF(U32="-","-",SUM(U27:U37))</f>
        <v>92.467231518336789</v>
      </c>
      <c r="V38" s="117">
        <f t="shared" ref="V38" si="14">IF(V32="-","-",SUM(V27:V37))</f>
        <v>90.813193145333557</v>
      </c>
      <c r="W38" s="117">
        <f t="shared" ref="W38:AC38" si="15">IF(W32="-","-",SUM(W27:W37))</f>
        <v>94.615506369624683</v>
      </c>
      <c r="X38" s="27"/>
      <c r="Y38" s="117">
        <f t="shared" si="15"/>
        <v>99.019932732467126</v>
      </c>
      <c r="Z38" s="117">
        <f t="shared" si="15"/>
        <v>99.019932732467126</v>
      </c>
      <c r="AA38" s="117">
        <f t="shared" si="15"/>
        <v>101.19797317121261</v>
      </c>
      <c r="AB38" s="117" t="str">
        <f t="shared" si="15"/>
        <v>-</v>
      </c>
      <c r="AC38" s="117" t="str">
        <f t="shared" si="1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AA'!J211="-","-",'3c AA'!J211)</f>
        <v>-</v>
      </c>
      <c r="H41" s="35" t="str">
        <f>IF('3c AA'!K211="-","-",'3c AA'!K211)</f>
        <v>-</v>
      </c>
      <c r="I41" s="35" t="str">
        <f>IF('3c AA'!L211="-","-",'3c AA'!L211)</f>
        <v>-</v>
      </c>
      <c r="J41" s="35" t="str">
        <f>IF('3c AA'!M211="-","-",'3c AA'!M211)</f>
        <v>-</v>
      </c>
      <c r="K41" s="35" t="str">
        <f>IF('3c AA'!N211="-","-",'3c AA'!N211)</f>
        <v>-</v>
      </c>
      <c r="L41" s="35" t="str">
        <f>IF('3c AA'!O211="-","-",'3c AA'!O211)</f>
        <v>-</v>
      </c>
      <c r="M41" s="35" t="str">
        <f>IF('3c AA'!P211="-","-",'3c AA'!P211)</f>
        <v>-</v>
      </c>
      <c r="N41" s="35" t="str">
        <f>IF('3c AA'!Q211="-","-",'3c AA'!Q211)</f>
        <v>-</v>
      </c>
      <c r="O41" s="27"/>
      <c r="P41" s="35" t="str">
        <f>IF('3c AA'!S211="-","-",'3c AA'!S211)</f>
        <v>-</v>
      </c>
      <c r="Q41" s="35" t="str">
        <f>IF('3c AA'!T211="-","-",'3c AA'!T211)</f>
        <v>-</v>
      </c>
      <c r="R41" s="35" t="str">
        <f>IF('3c AA'!U211="-","-",'3c AA'!U211)</f>
        <v>-</v>
      </c>
      <c r="S41" s="35" t="str">
        <f>IF('3c AA'!V211="-","-",'3c AA'!V211)</f>
        <v>-</v>
      </c>
      <c r="T41" s="35">
        <f>IF('3c AA'!W211="-","-",'3c AA'!W211)</f>
        <v>0</v>
      </c>
      <c r="U41" s="35">
        <f>IF('3c AA'!X211="-","-",'3c AA'!X211)</f>
        <v>1.4870742269298105</v>
      </c>
      <c r="V41" s="35">
        <f>IF('3c AA'!Y211="-","-",'3c AA'!Y211)</f>
        <v>0.70457099735818829</v>
      </c>
      <c r="W41" s="35" t="str">
        <f>IF('3c AA'!Z211="-","-",'3c AA'!Z211)</f>
        <v>-</v>
      </c>
      <c r="X41" s="27"/>
      <c r="Y41" s="35">
        <f>IF('3c AA'!AB211="-","-",'3c AA'!AB211)</f>
        <v>0</v>
      </c>
      <c r="Z41" s="35">
        <f>IF('3c AA'!AC211="-","-",'3c AA'!AC211)</f>
        <v>0</v>
      </c>
      <c r="AA41" s="35">
        <f>IF('3c AA'!AD211="-","-",'3c AA'!AD211)</f>
        <v>0.4107912515748855</v>
      </c>
      <c r="AB41" s="35" t="str">
        <f>IF('3c AA'!AE211="-","-",'3c AA'!AE211)</f>
        <v>-</v>
      </c>
      <c r="AC41" s="35" t="str">
        <f>IF('3c AA'!AF211="-","-",'3c AA'!AF211)</f>
        <v>-</v>
      </c>
      <c r="AD41" s="25"/>
    </row>
    <row r="42" spans="1:30" s="26"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f>IF('3d PC'!AA15="-","-",'3d PC'!AA64+'3d PC'!AA65)</f>
        <v>10.743937820906499</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f>IF('3g CPIH'!W$17="-","-",'3h OC '!$E$11*('3g CPIH'!W$17/'3g CPIH'!$G$17))</f>
        <v>79.623736301369874</v>
      </c>
      <c r="AB44" s="35" t="str">
        <f>IF('3g CPIH'!X$17="-","-",'3h OC '!$E$11*('3g CPIH'!X$17/'3g CPIH'!$G$17))</f>
        <v>-</v>
      </c>
      <c r="AC44" s="35" t="str">
        <f>IF('3g CPIH'!Y$17="-","-",'3h OC '!$E$11*('3g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f>IF('3i SMNCC'!V$51="-","-",'3i SMNCC'!V$63)</f>
        <v>2.3848554466543863</v>
      </c>
      <c r="AA45" s="35">
        <f>IF('3i SMNCC'!W$51="-","-",'3i SMNCC'!W$63)</f>
        <v>2.7714012178486214</v>
      </c>
      <c r="AB45" s="35" t="str">
        <f>IF('3i SMNCC'!X$51="-","-",'3i SMNCC'!X$63)</f>
        <v>-</v>
      </c>
      <c r="AC45" s="35" t="str">
        <f>IF('3i SMNCC'!Y$51="-","-",'3i SMNCC'!Y$63)</f>
        <v>-</v>
      </c>
      <c r="AD45" s="25"/>
    </row>
    <row r="46" spans="1:30" s="26" customFormat="1" ht="11.4">
      <c r="A46" s="207"/>
      <c r="B46" s="123" t="s">
        <v>244</v>
      </c>
      <c r="C46" s="123" t="s">
        <v>183</v>
      </c>
      <c r="D46" s="116" t="s">
        <v>125</v>
      </c>
      <c r="E46" s="75"/>
      <c r="F46" s="27"/>
      <c r="G46" s="35">
        <f>IF('3g CPIH'!C$17="-","-",'3j PAAC PAP'!$G$21*('3g CPIH'!C$17/'3g CPIH'!$G$17))</f>
        <v>3.1142016634050882</v>
      </c>
      <c r="H46" s="35">
        <f>IF('3g CPIH'!D$17="-","-",'3j PAAC PAP'!$G$21*('3g CPIH'!D$17/'3g CPIH'!$G$17))</f>
        <v>3.1204363013698631</v>
      </c>
      <c r="I46" s="35">
        <f>IF('3g CPIH'!E$17="-","-",'3j PAAC PAP'!$G$21*('3g CPIH'!E$17/'3g CPIH'!$G$17))</f>
        <v>3.129788258317026</v>
      </c>
      <c r="J46" s="35">
        <f>IF('3g CPIH'!F$17="-","-",'3j PAAC PAP'!$G$21*('3g CPIH'!F$17/'3g CPIH'!$G$17))</f>
        <v>3.1484921722113506</v>
      </c>
      <c r="K46" s="35">
        <f>IF('3g CPIH'!G$17="-","-",'3j PAAC PAP'!$G$21*('3g CPIH'!G$17/'3g CPIH'!$G$17))</f>
        <v>3.1859000000000002</v>
      </c>
      <c r="L46" s="35">
        <f>IF('3g CPIH'!H$17="-","-",'3j PAAC PAP'!$G$21*('3g CPIH'!H$17/'3g CPIH'!$G$17))</f>
        <v>3.2264251467710374</v>
      </c>
      <c r="M46" s="35">
        <f>IF('3g CPIH'!I$17="-","-",'3j PAAC PAP'!$G$21*('3g CPIH'!I$17/'3g CPIH'!$G$17))</f>
        <v>3.2731849315068491</v>
      </c>
      <c r="N46" s="35">
        <f>IF('3g CPIH'!J$17="-","-",'3j PAAC PAP'!$G$21*('3g CPIH'!J$17/'3g CPIH'!$G$17))</f>
        <v>3.3012408023483371</v>
      </c>
      <c r="O46" s="27"/>
      <c r="P46" s="35">
        <f>IF('3g CPIH'!L$17="-","-",'3j PAAC PAP'!$G$21*('3g CPIH'!L$17/'3g CPIH'!$G$17))</f>
        <v>3.3012408023483371</v>
      </c>
      <c r="Q46" s="35">
        <f>IF('3g CPIH'!M$17="-","-",'3j PAAC PAP'!$G$21*('3g CPIH'!M$17/'3g CPIH'!$G$17))</f>
        <v>3.3386486301369862</v>
      </c>
      <c r="R46" s="35">
        <f>IF('3g CPIH'!N$17="-","-",'3j PAAC PAP'!$G$21*('3g CPIH'!N$17/'3g CPIH'!$G$17))</f>
        <v>3.3635871819960861</v>
      </c>
      <c r="S46" s="35">
        <f>IF('3g CPIH'!O$17="-","-",'3j PAAC PAP'!$G$21*('3g CPIH'!O$17/'3g CPIH'!$G$17))</f>
        <v>3.3822910958904111</v>
      </c>
      <c r="T46" s="35">
        <f>IF('3g CPIH'!P$17="-","-",'3j PAAC PAP'!$G$21*('3g CPIH'!P$17/'3g CPIH'!$G$17))</f>
        <v>3.3916430528375732</v>
      </c>
      <c r="U46" s="35">
        <f>IF('3g CPIH'!Q$17="-","-",'3j PAAC PAP'!$G$21*('3g CPIH'!Q$17/'3g CPIH'!$G$17))</f>
        <v>3.4103469667318986</v>
      </c>
      <c r="V46" s="35">
        <f>IF('3g CPIH'!R$17="-","-",'3j PAAC PAP'!$G$21*('3g CPIH'!R$17/'3g CPIH'!$G$17))</f>
        <v>3.4726933463796481</v>
      </c>
      <c r="W46" s="35">
        <f>IF('3g CPIH'!S$17="-","-",'3j PAAC PAP'!$G$21*('3g CPIH'!S$17/'3g CPIH'!$G$17))</f>
        <v>3.5755648727984348</v>
      </c>
      <c r="X46" s="27"/>
      <c r="Y46" s="35">
        <f>IF('3g CPIH'!U$17="-","-",'3j PAAC PAP'!$G$21*('3g CPIH'!U$17/'3g CPIH'!$G$17))</f>
        <v>3.7563693737769084</v>
      </c>
      <c r="Z46" s="35">
        <f>IF('3g CPIH'!V$17="-","-",'3j PAAC PAP'!$G$21*('3g CPIH'!V$17/'3g CPIH'!$G$17))</f>
        <v>3.7563693737769084</v>
      </c>
      <c r="AA46" s="35">
        <f>IF('3g CPIH'!W$17="-","-",'3j PAAC PAP'!$G$21*('3g CPIH'!W$17/'3g CPIH'!$G$17))</f>
        <v>3.9060006849315072</v>
      </c>
      <c r="AB46" s="35" t="str">
        <f>IF('3g CPIH'!X$17="-","-",'3j PAAC PAP'!$G$21*('3g CPIH'!X$17/'3g CPIH'!$G$17))</f>
        <v>-</v>
      </c>
      <c r="AC46" s="35" t="str">
        <f>IF('3g CPIH'!Y$17="-","-",'3j PAAC PAP'!$G$21*('3g CPIH'!Y$17/'3g CPIH'!$G$17))</f>
        <v>-</v>
      </c>
      <c r="AD46" s="25"/>
    </row>
    <row r="47" spans="1:30" s="26" customFormat="1" ht="11.4">
      <c r="A47" s="207"/>
      <c r="B47" s="123" t="s">
        <v>244</v>
      </c>
      <c r="C47" s="123" t="s">
        <v>184</v>
      </c>
      <c r="D47" s="116" t="s">
        <v>125</v>
      </c>
      <c r="E47" s="75"/>
      <c r="F47" s="27"/>
      <c r="G47" s="35">
        <f>IF(G42="-","-",SUM(G39:G45)*'3j PAAC PAP'!$G$39)</f>
        <v>0.2896141176426133</v>
      </c>
      <c r="H47" s="35">
        <f>IF(H42="-","-",SUM(H39:H45)*'3j PAAC PAP'!$G$39)</f>
        <v>0.2901396470114978</v>
      </c>
      <c r="I47" s="35">
        <f>IF(I42="-","-",SUM(I39:I45)*'3j PAAC PAP'!$G$39)</f>
        <v>0.29118835133161486</v>
      </c>
      <c r="J47" s="35">
        <f>IF(J42="-","-",SUM(J39:J45)*'3j PAAC PAP'!$G$39)</f>
        <v>0.29276493943826842</v>
      </c>
      <c r="K47" s="35">
        <f>IF(K42="-","-",SUM(K39:K45)*'3j PAAC PAP'!$G$39)</f>
        <v>0.29624795193665693</v>
      </c>
      <c r="L47" s="35">
        <f>IF(L42="-","-",SUM(L39:L45)*'3j PAAC PAP'!$G$39)</f>
        <v>0.29924049308805623</v>
      </c>
      <c r="M47" s="35">
        <f>IF(M42="-","-",SUM(M39:M45)*'3j PAAC PAP'!$G$39)</f>
        <v>0.31073579295233938</v>
      </c>
      <c r="N47" s="35">
        <f>IF(N42="-","-",SUM(N39:N45)*'3j PAAC PAP'!$G$39)</f>
        <v>0.34381674836941589</v>
      </c>
      <c r="O47" s="27"/>
      <c r="P47" s="35">
        <f>IF(P42="-","-",SUM(P39:P45)*'3j PAAC PAP'!$G$39)</f>
        <v>0.34381674836941589</v>
      </c>
      <c r="Q47" s="35">
        <f>IF(Q42="-","-",SUM(Q39:Q45)*'3j PAAC PAP'!$G$39)</f>
        <v>0.35329781152991024</v>
      </c>
      <c r="R47" s="35">
        <f>IF(R42="-","-",SUM(R39:R45)*'3j PAAC PAP'!$G$39)</f>
        <v>0.35585978057964163</v>
      </c>
      <c r="S47" s="35">
        <f>IF(S42="-","-",SUM(S39:S45)*'3j PAAC PAP'!$G$39)</f>
        <v>0.36452154710060708</v>
      </c>
      <c r="T47" s="35">
        <f>IF(T42="-","-",SUM(T39:T45)*'3j PAAC PAP'!$G$39)</f>
        <v>0.34689191001660674</v>
      </c>
      <c r="U47" s="35">
        <f>IF(U42="-","-",SUM(U39:U45)*'3j PAAC PAP'!$G$39)</f>
        <v>0.35410887614670727</v>
      </c>
      <c r="V47" s="35">
        <f>IF(V42="-","-",SUM(V39:V45)*'3j PAAC PAP'!$G$39)</f>
        <v>0.34726668352837081</v>
      </c>
      <c r="W47" s="35">
        <f>IF(W42="-","-",SUM(W39:W45)*'3j PAAC PAP'!$G$39)</f>
        <v>0.3619817374797405</v>
      </c>
      <c r="X47" s="27"/>
      <c r="Y47" s="35">
        <f>IF(Y42="-","-",SUM(Y39:Y45)*'3j PAAC PAP'!$G$39)</f>
        <v>0.37877314200521778</v>
      </c>
      <c r="Z47" s="35">
        <f>IF(Z42="-","-",SUM(Z39:Z45)*'3j PAAC PAP'!$G$39)</f>
        <v>0.37877314200521778</v>
      </c>
      <c r="AA47" s="35">
        <f>IF(AA42="-","-",SUM(AA39:AA45)*'3j PAAC PAP'!$G$39)</f>
        <v>0.38682869835667899</v>
      </c>
      <c r="AB47" s="35" t="str">
        <f>IF(AB42="-","-",SUM(AB39:AB45)*'3j PAAC PAP'!$G$39)</f>
        <v>-</v>
      </c>
      <c r="AC47" s="35" t="str">
        <f>IF(AC42="-","-",SUM(AC39:AC45)*'3j PAAC PAP'!$G$39)</f>
        <v>-</v>
      </c>
      <c r="AD47" s="25"/>
    </row>
    <row r="48" spans="1:30" s="26" customFormat="1" ht="11.25" customHeight="1">
      <c r="A48" s="207"/>
      <c r="B48" s="123" t="s">
        <v>185</v>
      </c>
      <c r="C48" s="123" t="s">
        <v>246</v>
      </c>
      <c r="D48" s="121" t="s">
        <v>125</v>
      </c>
      <c r="E48" s="75"/>
      <c r="F48" s="27"/>
      <c r="G48" s="35">
        <f>IF(G42="-","-",SUM(G39:G47)*'3k EBIT'!$E$11)</f>
        <v>1.4224538175907742</v>
      </c>
      <c r="H48" s="35">
        <f>IF(H42="-","-",SUM(H39:H47)*'3k EBIT'!$E$11)</f>
        <v>1.4250462848639429</v>
      </c>
      <c r="I48" s="35">
        <f>IF(I42="-","-",SUM(I39:I47)*'3k EBIT'!$E$11)</f>
        <v>1.4301597696771782</v>
      </c>
      <c r="J48" s="35">
        <f>IF(J42="-","-",SUM(J39:J47)*'3k EBIT'!$E$11)</f>
        <v>1.4379371714966844</v>
      </c>
      <c r="K48" s="35">
        <f>IF(K42="-","-",SUM(K39:K47)*'3k EBIT'!$E$11)</f>
        <v>1.4550432894434291</v>
      </c>
      <c r="L48" s="35">
        <f>IF(L42="-","-",SUM(L39:L47)*'3k EBIT'!$E$11)</f>
        <v>1.4699029567148398</v>
      </c>
      <c r="M48" s="35">
        <f>IF(M42="-","-",SUM(M39:M47)*'3k EBIT'!$E$11)</f>
        <v>1.524874280557688</v>
      </c>
      <c r="N48" s="35">
        <f>IF(N42="-","-",SUM(N39:N47)*'3k EBIT'!$E$11)</f>
        <v>1.6810068537036913</v>
      </c>
      <c r="O48" s="27"/>
      <c r="P48" s="35">
        <f>IF(P42="-","-",SUM(P39:P47)*'3k EBIT'!$E$11)</f>
        <v>1.6810068537036913</v>
      </c>
      <c r="Q48" s="35">
        <f>IF(Q42="-","-",SUM(Q39:Q47)*'3k EBIT'!$E$11)</f>
        <v>1.7263235180077914</v>
      </c>
      <c r="R48" s="35">
        <f>IF(R42="-","-",SUM(R39:R47)*'3k EBIT'!$E$11)</f>
        <v>1.7388562004680224</v>
      </c>
      <c r="S48" s="35">
        <f>IF(S42="-","-",SUM(S39:S47)*'3k EBIT'!$E$11)</f>
        <v>1.7799572211375414</v>
      </c>
      <c r="T48" s="35">
        <f>IF(T42="-","-",SUM(T39:T47)*'3k EBIT'!$E$11)</f>
        <v>1.6972211285225043</v>
      </c>
      <c r="U48" s="35">
        <f>IF(U42="-","-",SUM(U39:U47)*'3k EBIT'!$E$11)</f>
        <v>1.7315268400658224</v>
      </c>
      <c r="V48" s="35">
        <f>IF(V42="-","-",SUM(V39:V47)*'3k EBIT'!$E$11)</f>
        <v>1.7005535775345875</v>
      </c>
      <c r="W48" s="35">
        <f>IF(W42="-","-",SUM(W39:W47)*'3k EBIT'!$E$11)</f>
        <v>1.7717550971874356</v>
      </c>
      <c r="X48" s="27"/>
      <c r="Y48" s="35">
        <f>IF(Y42="-","-",SUM(Y39:Y47)*'3k EBIT'!$E$11)</f>
        <v>1.8542316928108575</v>
      </c>
      <c r="Z48" s="35">
        <f>IF(Z42="-","-",SUM(Z39:Z47)*'3k EBIT'!$E$11)</f>
        <v>1.8542316928108575</v>
      </c>
      <c r="AA48" s="35">
        <f>IF(AA42="-","-",SUM(AA39:AA47)*'3k EBIT'!$E$11)</f>
        <v>1.8950173356435691</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1.0961125126871367</v>
      </c>
      <c r="H49" s="35">
        <f>IF(H44="-","-",SUM(H39:H42,H44:H48)*'3l HAP'!$E$12)</f>
        <v>1.0981102125644266</v>
      </c>
      <c r="I49" s="35">
        <f>IF(I44="-","-",SUM(I39:I42,I44:I48)*'3l HAP'!$E$12)</f>
        <v>1.1020505546816253</v>
      </c>
      <c r="J49" s="35">
        <f>IF(J44="-","-",SUM(J39:J42,J44:J48)*'3l HAP'!$E$12)</f>
        <v>1.1080436543134962</v>
      </c>
      <c r="K49" s="35">
        <f>IF(K44="-","-",SUM(K39:K42,K44:K48)*'3l HAP'!$E$12)</f>
        <v>1.1212252632297603</v>
      </c>
      <c r="L49" s="35">
        <f>IF(L44="-","-",SUM(L39:L42,L44:L48)*'3l HAP'!$E$12)</f>
        <v>1.1326758052643326</v>
      </c>
      <c r="M49" s="35">
        <f>IF(M44="-","-",SUM(M39:M42,M44:M48)*'3l HAP'!$E$12)</f>
        <v>1.1750355326298065</v>
      </c>
      <c r="N49" s="35">
        <f>IF(N44="-","-",SUM(N39:N42,N44:N48)*'3l HAP'!$E$12)</f>
        <v>1.2953479567992137</v>
      </c>
      <c r="O49" s="27"/>
      <c r="P49" s="35">
        <f>IF(P44="-","-",SUM(P39:P42,P44:P48)*'3l HAP'!$E$12)</f>
        <v>1.2953479567992137</v>
      </c>
      <c r="Q49" s="35">
        <f>IF(Q44="-","-",SUM(Q39:Q42,Q44:Q48)*'3l HAP'!$E$12)</f>
        <v>1.3302680098530955</v>
      </c>
      <c r="R49" s="35">
        <f>IF(R44="-","-",SUM(R39:R42,R44:R48)*'3l HAP'!$E$12)</f>
        <v>1.3399254271219814</v>
      </c>
      <c r="S49" s="35">
        <f>IF(S44="-","-",SUM(S39:S42,S44:S48)*'3l HAP'!$E$12)</f>
        <v>1.3715969952832425</v>
      </c>
      <c r="T49" s="35">
        <f>IF(T44="-","-",SUM(T39:T42,T44:T48)*'3l HAP'!$E$12)</f>
        <v>1.3078423304606031</v>
      </c>
      <c r="U49" s="35">
        <f>IF(U44="-","-",SUM(U39:U42,U44:U48)*'3l HAP'!$E$12)</f>
        <v>1.3342775786312291</v>
      </c>
      <c r="V49" s="35">
        <f>IF(V44="-","-",SUM(V39:V42,V44:V48)*'3l HAP'!$E$12)</f>
        <v>1.3104102444518095</v>
      </c>
      <c r="W49" s="35">
        <f>IF(W44="-","-",SUM(W39:W42,W44:W48)*'3l HAP'!$E$12)</f>
        <v>1.3652766138542352</v>
      </c>
      <c r="X49" s="27"/>
      <c r="Y49" s="35">
        <f>IF(Y44="-","-",SUM(Y39:Y42,Y44:Y48)*'3l HAP'!$E$12)</f>
        <v>1.4288313158408257</v>
      </c>
      <c r="Z49" s="35">
        <f>IF(Z44="-","-",SUM(Z39:Z42,Z44:Z48)*'3l HAP'!$E$12)</f>
        <v>1.4288313158408257</v>
      </c>
      <c r="AA49" s="35">
        <f>IF(AA44="-","-",SUM(AA39:AA42,AA44:AA48)*'3l HAP'!$E$12)</f>
        <v>1.4602598605809578</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75.962071988620252</v>
      </c>
      <c r="H50" s="35">
        <f t="shared" ref="H50:P50" si="16">IF(H44="-","-",SUM(H39:H49))</f>
        <v>76.100515278094562</v>
      </c>
      <c r="I50" s="35">
        <f t="shared" si="16"/>
        <v>76.373586288690589</v>
      </c>
      <c r="J50" s="35">
        <f t="shared" si="16"/>
        <v>76.78891615711359</v>
      </c>
      <c r="K50" s="35">
        <f t="shared" si="16"/>
        <v>77.702419391346723</v>
      </c>
      <c r="L50" s="35">
        <f t="shared" si="16"/>
        <v>78.495957361464903</v>
      </c>
      <c r="M50" s="35">
        <f t="shared" si="16"/>
        <v>81.431543464451849</v>
      </c>
      <c r="N50" s="35">
        <f t="shared" si="16"/>
        <v>89.769356344150751</v>
      </c>
      <c r="O50" s="27"/>
      <c r="P50" s="35">
        <f t="shared" si="16"/>
        <v>89.769356344150751</v>
      </c>
      <c r="Q50" s="35">
        <f t="shared" ref="Q50" si="17">IF(Q44="-","-",SUM(Q39:Q49))</f>
        <v>92.189363006990973</v>
      </c>
      <c r="R50" s="35">
        <f t="shared" ref="R50" si="18">IF(R44="-","-",SUM(R39:R49))</f>
        <v>92.858635018132262</v>
      </c>
      <c r="S50" s="35">
        <f t="shared" ref="S50" si="19">IF(S44="-","-",SUM(S39:S49))</f>
        <v>95.053517306958852</v>
      </c>
      <c r="T50" s="35">
        <f t="shared" ref="T50" si="20">IF(T44="-","-",SUM(T39:T49))</f>
        <v>90.635233250520912</v>
      </c>
      <c r="U50" s="35">
        <f t="shared" ref="U50" si="21">IF(U44="-","-",SUM(U39:U49))</f>
        <v>92.467231518336789</v>
      </c>
      <c r="V50" s="35">
        <f t="shared" ref="V50" si="22">IF(V44="-","-",SUM(V39:V49))</f>
        <v>90.813193145333557</v>
      </c>
      <c r="W50" s="35">
        <f t="shared" ref="W50:AC50" si="23">IF(W44="-","-",SUM(W39:W49))</f>
        <v>94.615506369624683</v>
      </c>
      <c r="X50" s="27"/>
      <c r="Y50" s="35">
        <f t="shared" si="23"/>
        <v>99.019932732467126</v>
      </c>
      <c r="Z50" s="35">
        <f t="shared" si="23"/>
        <v>99.019932732467126</v>
      </c>
      <c r="AA50" s="35">
        <f t="shared" si="23"/>
        <v>101.19797317121261</v>
      </c>
      <c r="AB50" s="35" t="str">
        <f t="shared" si="23"/>
        <v>-</v>
      </c>
      <c r="AC50" s="35" t="str">
        <f t="shared" si="23"/>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AA'!J212="-","-",'3c AA'!J212)</f>
        <v>-</v>
      </c>
      <c r="H53" s="117" t="str">
        <f>IF('3c AA'!K212="-","-",'3c AA'!K212)</f>
        <v>-</v>
      </c>
      <c r="I53" s="117" t="str">
        <f>IF('3c AA'!L212="-","-",'3c AA'!L212)</f>
        <v>-</v>
      </c>
      <c r="J53" s="117" t="str">
        <f>IF('3c AA'!M212="-","-",'3c AA'!M212)</f>
        <v>-</v>
      </c>
      <c r="K53" s="117" t="str">
        <f>IF('3c AA'!N212="-","-",'3c AA'!N212)</f>
        <v>-</v>
      </c>
      <c r="L53" s="117" t="str">
        <f>IF('3c AA'!O212="-","-",'3c AA'!O212)</f>
        <v>-</v>
      </c>
      <c r="M53" s="117" t="str">
        <f>IF('3c AA'!P212="-","-",'3c AA'!P212)</f>
        <v>-</v>
      </c>
      <c r="N53" s="117" t="str">
        <f>IF('3c AA'!Q212="-","-",'3c AA'!Q212)</f>
        <v>-</v>
      </c>
      <c r="O53" s="27"/>
      <c r="P53" s="117" t="str">
        <f>IF('3c AA'!S212="-","-",'3c AA'!S212)</f>
        <v>-</v>
      </c>
      <c r="Q53" s="117" t="str">
        <f>IF('3c AA'!T212="-","-",'3c AA'!T212)</f>
        <v>-</v>
      </c>
      <c r="R53" s="117" t="str">
        <f>IF('3c AA'!U212="-","-",'3c AA'!U212)</f>
        <v>-</v>
      </c>
      <c r="S53" s="117" t="str">
        <f>IF('3c AA'!V212="-","-",'3c AA'!V212)</f>
        <v>-</v>
      </c>
      <c r="T53" s="117">
        <f>IF('3c AA'!W212="-","-",'3c AA'!W212)</f>
        <v>0</v>
      </c>
      <c r="U53" s="117">
        <f>IF('3c AA'!X212="-","-",'3c AA'!X212)</f>
        <v>1.4870742269298105</v>
      </c>
      <c r="V53" s="117">
        <f>IF('3c AA'!Y212="-","-",'3c AA'!Y212)</f>
        <v>0.70457099735818829</v>
      </c>
      <c r="W53" s="117" t="str">
        <f>IF('3c AA'!Z212="-","-",'3c AA'!Z212)</f>
        <v>-</v>
      </c>
      <c r="X53" s="27"/>
      <c r="Y53" s="117">
        <f>IF('3c AA'!AB212="-","-",'3c AA'!AB212)</f>
        <v>0</v>
      </c>
      <c r="Z53" s="117">
        <f>IF('3c AA'!AC212="-","-",'3c AA'!AC212)</f>
        <v>0</v>
      </c>
      <c r="AA53" s="117">
        <f>IF('3c AA'!AD212="-","-",'3c AA'!AD212)</f>
        <v>0.4107912515748855</v>
      </c>
      <c r="AB53" s="117" t="str">
        <f>IF('3c AA'!AE212="-","-",'3c AA'!AE212)</f>
        <v>-</v>
      </c>
      <c r="AC53" s="117" t="str">
        <f>IF('3c AA'!AF212="-","-",'3c AA'!AF212)</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f>IF('3d PC'!AA15="-","-",'3d PC'!AA64+'3d PC'!AA65)</f>
        <v>10.743937820906499</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4">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f>IF('3g CPIH'!W$17="-","-",'3h OC '!$E$11*('3g CPIH'!W$17/'3g CPIH'!$G$17))</f>
        <v>79.623736301369874</v>
      </c>
      <c r="AB56" s="117" t="str">
        <f>IF('3g CPIH'!X$17="-","-",'3h OC '!$E$11*('3g CPIH'!X$17/'3g CPIH'!$G$17))</f>
        <v>-</v>
      </c>
      <c r="AC56" s="117" t="str">
        <f>IF('3g CPIH'!Y$17="-","-",'3h OC '!$E$11*('3g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f>IF('3i SMNCC'!V$51="-","-",'3i SMNCC'!V$63)</f>
        <v>2.3848554466543863</v>
      </c>
      <c r="AA57" s="117">
        <f>IF('3i SMNCC'!W$51="-","-",'3i SMNCC'!W$63)</f>
        <v>2.7714012178486214</v>
      </c>
      <c r="AB57" s="117" t="str">
        <f>IF('3i SMNCC'!X$51="-","-",'3i SMNCC'!X$63)</f>
        <v>-</v>
      </c>
      <c r="AC57" s="117" t="str">
        <f>IF('3i SMNCC'!Y$51="-","-",'3i SMNCC'!Y$63)</f>
        <v>-</v>
      </c>
      <c r="AD57" s="25"/>
    </row>
    <row r="58" spans="1:30" s="26" customFormat="1" ht="12.6" customHeight="1">
      <c r="A58" s="207"/>
      <c r="B58" s="120" t="s">
        <v>244</v>
      </c>
      <c r="C58" s="120" t="s">
        <v>183</v>
      </c>
      <c r="D58" s="122" t="s">
        <v>124</v>
      </c>
      <c r="E58" s="119"/>
      <c r="F58" s="27"/>
      <c r="G58" s="117">
        <f>IF('3g CPIH'!C$17="-","-",'3j PAAC PAP'!$G$21*('3g CPIH'!C$17/'3g CPIH'!$G$17))</f>
        <v>3.1142016634050882</v>
      </c>
      <c r="H58" s="117">
        <f>IF('3g CPIH'!D$17="-","-",'3j PAAC PAP'!$G$21*('3g CPIH'!D$17/'3g CPIH'!$G$17))</f>
        <v>3.1204363013698631</v>
      </c>
      <c r="I58" s="117">
        <f>IF('3g CPIH'!E$17="-","-",'3j PAAC PAP'!$G$21*('3g CPIH'!E$17/'3g CPIH'!$G$17))</f>
        <v>3.129788258317026</v>
      </c>
      <c r="J58" s="117">
        <f>IF('3g CPIH'!F$17="-","-",'3j PAAC PAP'!$G$21*('3g CPIH'!F$17/'3g CPIH'!$G$17))</f>
        <v>3.1484921722113506</v>
      </c>
      <c r="K58" s="117">
        <f>IF('3g CPIH'!G$17="-","-",'3j PAAC PAP'!$G$21*('3g CPIH'!G$17/'3g CPIH'!$G$17))</f>
        <v>3.1859000000000002</v>
      </c>
      <c r="L58" s="117">
        <f>IF('3g CPIH'!H$17="-","-",'3j PAAC PAP'!$G$21*('3g CPIH'!H$17/'3g CPIH'!$G$17))</f>
        <v>3.2264251467710374</v>
      </c>
      <c r="M58" s="117">
        <f>IF('3g CPIH'!I$17="-","-",'3j PAAC PAP'!$G$21*('3g CPIH'!I$17/'3g CPIH'!$G$17))</f>
        <v>3.2731849315068491</v>
      </c>
      <c r="N58" s="117">
        <f>IF('3g CPIH'!J$17="-","-",'3j PAAC PAP'!$G$21*('3g CPIH'!J$17/'3g CPIH'!$G$17))</f>
        <v>3.3012408023483371</v>
      </c>
      <c r="O58" s="27"/>
      <c r="P58" s="117">
        <f>IF('3g CPIH'!L$17="-","-",'3j PAAC PAP'!$G$21*('3g CPIH'!L$17/'3g CPIH'!$G$17))</f>
        <v>3.3012408023483371</v>
      </c>
      <c r="Q58" s="117">
        <f>IF('3g CPIH'!M$17="-","-",'3j PAAC PAP'!$G$21*('3g CPIH'!M$17/'3g CPIH'!$G$17))</f>
        <v>3.3386486301369862</v>
      </c>
      <c r="R58" s="117">
        <f>IF('3g CPIH'!N$17="-","-",'3j PAAC PAP'!$G$21*('3g CPIH'!N$17/'3g CPIH'!$G$17))</f>
        <v>3.3635871819960861</v>
      </c>
      <c r="S58" s="117">
        <f>IF('3g CPIH'!O$17="-","-",'3j PAAC PAP'!$G$21*('3g CPIH'!O$17/'3g CPIH'!$G$17))</f>
        <v>3.3822910958904111</v>
      </c>
      <c r="T58" s="117">
        <f>IF('3g CPIH'!P$17="-","-",'3j PAAC PAP'!$G$21*('3g CPIH'!P$17/'3g CPIH'!$G$17))</f>
        <v>3.3916430528375732</v>
      </c>
      <c r="U58" s="117">
        <f>IF('3g CPIH'!Q$17="-","-",'3j PAAC PAP'!$G$21*('3g CPIH'!Q$17/'3g CPIH'!$G$17))</f>
        <v>3.4103469667318986</v>
      </c>
      <c r="V58" s="117">
        <f>IF('3g CPIH'!R$17="-","-",'3j PAAC PAP'!$G$21*('3g CPIH'!R$17/'3g CPIH'!$G$17))</f>
        <v>3.4726933463796481</v>
      </c>
      <c r="W58" s="117">
        <f>IF('3g CPIH'!S$17="-","-",'3j PAAC PAP'!$G$21*('3g CPIH'!S$17/'3g CPIH'!$G$17))</f>
        <v>3.5755648727984348</v>
      </c>
      <c r="X58" s="27"/>
      <c r="Y58" s="117">
        <f>IF('3g CPIH'!U$17="-","-",'3j PAAC PAP'!$G$21*('3g CPIH'!U$17/'3g CPIH'!$G$17))</f>
        <v>3.7563693737769084</v>
      </c>
      <c r="Z58" s="117">
        <f>IF('3g CPIH'!V$17="-","-",'3j PAAC PAP'!$G$21*('3g CPIH'!V$17/'3g CPIH'!$G$17))</f>
        <v>3.7563693737769084</v>
      </c>
      <c r="AA58" s="117">
        <f>IF('3g CPIH'!W$17="-","-",'3j PAAC PAP'!$G$21*('3g CPIH'!W$17/'3g CPIH'!$G$17))</f>
        <v>3.9060006849315072</v>
      </c>
      <c r="AB58" s="117" t="str">
        <f>IF('3g CPIH'!X$17="-","-",'3j PAAC PAP'!$G$21*('3g CPIH'!X$17/'3g CPIH'!$G$17))</f>
        <v>-</v>
      </c>
      <c r="AC58" s="117" t="str">
        <f>IF('3g CPIH'!Y$17="-","-",'3j PAAC PAP'!$G$21*('3g CPIH'!Y$17/'3g CPIH'!$G$17))</f>
        <v>-</v>
      </c>
      <c r="AD58" s="25"/>
    </row>
    <row r="59" spans="1:30" s="26" customFormat="1" ht="11.4">
      <c r="A59" s="207"/>
      <c r="B59" s="120" t="s">
        <v>244</v>
      </c>
      <c r="C59" s="120" t="s">
        <v>184</v>
      </c>
      <c r="D59" s="122" t="s">
        <v>124</v>
      </c>
      <c r="E59" s="119"/>
      <c r="F59" s="27"/>
      <c r="G59" s="117">
        <f>IF(G54="-","-",SUM(G51:G57)*'3j PAAC PAP'!$G$39)</f>
        <v>0.2896141176426133</v>
      </c>
      <c r="H59" s="117">
        <f>IF(H54="-","-",SUM(H51:H57)*'3j PAAC PAP'!$G$39)</f>
        <v>0.2901396470114978</v>
      </c>
      <c r="I59" s="117">
        <f>IF(I54="-","-",SUM(I51:I57)*'3j PAAC PAP'!$G$39)</f>
        <v>0.29118835133161486</v>
      </c>
      <c r="J59" s="117">
        <f>IF(J54="-","-",SUM(J51:J57)*'3j PAAC PAP'!$G$39)</f>
        <v>0.29276493943826842</v>
      </c>
      <c r="K59" s="117">
        <f>IF(K54="-","-",SUM(K51:K57)*'3j PAAC PAP'!$G$39)</f>
        <v>0.29624795193665693</v>
      </c>
      <c r="L59" s="117">
        <f>IF(L54="-","-",SUM(L51:L57)*'3j PAAC PAP'!$G$39)</f>
        <v>0.29924049308805623</v>
      </c>
      <c r="M59" s="117">
        <f>IF(M54="-","-",SUM(M51:M57)*'3j PAAC PAP'!$G$39)</f>
        <v>0.31073579295233938</v>
      </c>
      <c r="N59" s="117">
        <f>IF(N54="-","-",SUM(N51:N57)*'3j PAAC PAP'!$G$39)</f>
        <v>0.34381674836941589</v>
      </c>
      <c r="O59" s="27"/>
      <c r="P59" s="117">
        <f>IF(P54="-","-",SUM(P51:P57)*'3j PAAC PAP'!$G$39)</f>
        <v>0.34381674836941589</v>
      </c>
      <c r="Q59" s="117">
        <f>IF(Q54="-","-",SUM(Q51:Q57)*'3j PAAC PAP'!$G$39)</f>
        <v>0.35329781152991024</v>
      </c>
      <c r="R59" s="117">
        <f>IF(R54="-","-",SUM(R51:R57)*'3j PAAC PAP'!$G$39)</f>
        <v>0.35585978057964163</v>
      </c>
      <c r="S59" s="117">
        <f>IF(S54="-","-",SUM(S51:S57)*'3j PAAC PAP'!$G$39)</f>
        <v>0.36452154710060708</v>
      </c>
      <c r="T59" s="117">
        <f>IF(T54="-","-",SUM(T51:T57)*'3j PAAC PAP'!$G$39)</f>
        <v>0.34689191001660674</v>
      </c>
      <c r="U59" s="117">
        <f>IF(U54="-","-",SUM(U51:U57)*'3j PAAC PAP'!$G$39)</f>
        <v>0.35410887614670727</v>
      </c>
      <c r="V59" s="117">
        <f>IF(V54="-","-",SUM(V51:V57)*'3j PAAC PAP'!$G$39)</f>
        <v>0.34726668352837081</v>
      </c>
      <c r="W59" s="117">
        <f>IF(W54="-","-",SUM(W51:W57)*'3j PAAC PAP'!$G$39)</f>
        <v>0.3619817374797405</v>
      </c>
      <c r="X59" s="27"/>
      <c r="Y59" s="117">
        <f>IF(Y54="-","-",SUM(Y51:Y57)*'3j PAAC PAP'!$G$39)</f>
        <v>0.37877314200521778</v>
      </c>
      <c r="Z59" s="117">
        <f>IF(Z54="-","-",SUM(Z51:Z57)*'3j PAAC PAP'!$G$39)</f>
        <v>0.37877314200521778</v>
      </c>
      <c r="AA59" s="117">
        <f>IF(AA54="-","-",SUM(AA51:AA57)*'3j PAAC PAP'!$G$39)</f>
        <v>0.38682869835667899</v>
      </c>
      <c r="AB59" s="117" t="str">
        <f>IF(AB54="-","-",SUM(AB51:AB57)*'3j PAAC PAP'!$G$39)</f>
        <v>-</v>
      </c>
      <c r="AC59" s="117" t="str">
        <f>IF(AC54="-","-",SUM(AC51:AC57)*'3j PAAC PAP'!$G$39)</f>
        <v>-</v>
      </c>
      <c r="AD59" s="25"/>
    </row>
    <row r="60" spans="1:30" s="26" customFormat="1" ht="11.25" customHeight="1">
      <c r="A60" s="207"/>
      <c r="B60" s="120" t="s">
        <v>185</v>
      </c>
      <c r="C60" s="120" t="s">
        <v>246</v>
      </c>
      <c r="D60" s="122" t="s">
        <v>124</v>
      </c>
      <c r="E60" s="119"/>
      <c r="F60" s="27"/>
      <c r="G60" s="117">
        <f>IF(G54="-","-",SUM(G51:G59)*'3k EBIT'!$E$11)</f>
        <v>1.4224538175907742</v>
      </c>
      <c r="H60" s="117">
        <f>IF(H54="-","-",SUM(H51:H59)*'3k EBIT'!$E$11)</f>
        <v>1.4250462848639429</v>
      </c>
      <c r="I60" s="117">
        <f>IF(I54="-","-",SUM(I51:I59)*'3k EBIT'!$E$11)</f>
        <v>1.4301597696771782</v>
      </c>
      <c r="J60" s="117">
        <f>IF(J54="-","-",SUM(J51:J59)*'3k EBIT'!$E$11)</f>
        <v>1.4379371714966844</v>
      </c>
      <c r="K60" s="117">
        <f>IF(K54="-","-",SUM(K51:K59)*'3k EBIT'!$E$11)</f>
        <v>1.4550432894434291</v>
      </c>
      <c r="L60" s="117">
        <f>IF(L54="-","-",SUM(L51:L59)*'3k EBIT'!$E$11)</f>
        <v>1.4699029567148398</v>
      </c>
      <c r="M60" s="117">
        <f>IF(M54="-","-",SUM(M51:M59)*'3k EBIT'!$E$11)</f>
        <v>1.524874280557688</v>
      </c>
      <c r="N60" s="117">
        <f>IF(N54="-","-",SUM(N51:N59)*'3k EBIT'!$E$11)</f>
        <v>1.6810068537036913</v>
      </c>
      <c r="O60" s="27"/>
      <c r="P60" s="117">
        <f>IF(P54="-","-",SUM(P51:P59)*'3k EBIT'!$E$11)</f>
        <v>1.6810068537036913</v>
      </c>
      <c r="Q60" s="117">
        <f>IF(Q54="-","-",SUM(Q51:Q59)*'3k EBIT'!$E$11)</f>
        <v>1.7263235180077914</v>
      </c>
      <c r="R60" s="117">
        <f>IF(R54="-","-",SUM(R51:R59)*'3k EBIT'!$E$11)</f>
        <v>1.7388562004680224</v>
      </c>
      <c r="S60" s="117">
        <f>IF(S54="-","-",SUM(S51:S59)*'3k EBIT'!$E$11)</f>
        <v>1.7799572211375414</v>
      </c>
      <c r="T60" s="117">
        <f>IF(T54="-","-",SUM(T51:T59)*'3k EBIT'!$E$11)</f>
        <v>1.6972211285225043</v>
      </c>
      <c r="U60" s="117">
        <f>IF(U54="-","-",SUM(U51:U59)*'3k EBIT'!$E$11)</f>
        <v>1.7315268400658224</v>
      </c>
      <c r="V60" s="117">
        <f>IF(V54="-","-",SUM(V51:V59)*'3k EBIT'!$E$11)</f>
        <v>1.7005535775345875</v>
      </c>
      <c r="W60" s="117">
        <f>IF(W54="-","-",SUM(W51:W59)*'3k EBIT'!$E$11)</f>
        <v>1.7717550971874356</v>
      </c>
      <c r="X60" s="27"/>
      <c r="Y60" s="117">
        <f>IF(Y54="-","-",SUM(Y51:Y59)*'3k EBIT'!$E$11)</f>
        <v>1.8542316928108575</v>
      </c>
      <c r="Z60" s="117">
        <f>IF(Z54="-","-",SUM(Z51:Z59)*'3k EBIT'!$E$11)</f>
        <v>1.8542316928108575</v>
      </c>
      <c r="AA60" s="117">
        <f>IF(AA54="-","-",SUM(AA51:AA59)*'3k EBIT'!$E$11)</f>
        <v>1.8950173356435691</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1.0961125126871367</v>
      </c>
      <c r="H61" s="117">
        <f>IF(H56="-","-",SUM(H51:H54,H56:H60)*'3l HAP'!$E$12)</f>
        <v>1.0981102125644266</v>
      </c>
      <c r="I61" s="117">
        <f>IF(I56="-","-",SUM(I51:I54,I56:I60)*'3l HAP'!$E$12)</f>
        <v>1.1020505546816253</v>
      </c>
      <c r="J61" s="117">
        <f>IF(J56="-","-",SUM(J51:J54,J56:J60)*'3l HAP'!$E$12)</f>
        <v>1.1080436543134962</v>
      </c>
      <c r="K61" s="117">
        <f>IF(K56="-","-",SUM(K51:K54,K56:K60)*'3l HAP'!$E$12)</f>
        <v>1.1212252632297603</v>
      </c>
      <c r="L61" s="117">
        <f>IF(L56="-","-",SUM(L51:L54,L56:L60)*'3l HAP'!$E$12)</f>
        <v>1.1326758052643326</v>
      </c>
      <c r="M61" s="117">
        <f>IF(M56="-","-",SUM(M51:M54,M56:M60)*'3l HAP'!$E$12)</f>
        <v>1.1750355326298065</v>
      </c>
      <c r="N61" s="117">
        <f>IF(N56="-","-",SUM(N51:N54,N56:N60)*'3l HAP'!$E$12)</f>
        <v>1.2953479567992137</v>
      </c>
      <c r="O61" s="27"/>
      <c r="P61" s="117">
        <f>IF(P56="-","-",SUM(P51:P54,P56:P60)*'3l HAP'!$E$12)</f>
        <v>1.2953479567992137</v>
      </c>
      <c r="Q61" s="117">
        <f>IF(Q56="-","-",SUM(Q51:Q54,Q56:Q60)*'3l HAP'!$E$12)</f>
        <v>1.3302680098530955</v>
      </c>
      <c r="R61" s="117">
        <f>IF(R56="-","-",SUM(R51:R54,R56:R60)*'3l HAP'!$E$12)</f>
        <v>1.3399254271219814</v>
      </c>
      <c r="S61" s="117">
        <f>IF(S56="-","-",SUM(S51:S54,S56:S60)*'3l HAP'!$E$12)</f>
        <v>1.3715969952832425</v>
      </c>
      <c r="T61" s="117">
        <f>IF(T56="-","-",SUM(T51:T54,T56:T60)*'3l HAP'!$E$12)</f>
        <v>1.3078423304606031</v>
      </c>
      <c r="U61" s="117">
        <f>IF(U56="-","-",SUM(U51:U54,U56:U60)*'3l HAP'!$E$12)</f>
        <v>1.3342775786312291</v>
      </c>
      <c r="V61" s="117">
        <f>IF(V56="-","-",SUM(V51:V54,V56:V60)*'3l HAP'!$E$12)</f>
        <v>1.3104102444518095</v>
      </c>
      <c r="W61" s="117">
        <f>IF(W56="-","-",SUM(W51:W54,W56:W60)*'3l HAP'!$E$12)</f>
        <v>1.3652766138542352</v>
      </c>
      <c r="X61" s="27"/>
      <c r="Y61" s="117">
        <f>IF(Y56="-","-",SUM(Y51:Y54,Y56:Y60)*'3l HAP'!$E$12)</f>
        <v>1.4288313158408257</v>
      </c>
      <c r="Z61" s="117">
        <f>IF(Z56="-","-",SUM(Z51:Z54,Z56:Z60)*'3l HAP'!$E$12)</f>
        <v>1.4288313158408257</v>
      </c>
      <c r="AA61" s="117">
        <f>IF(AA56="-","-",SUM(AA51:AA54,AA56:AA60)*'3l HAP'!$E$12)</f>
        <v>1.4602598605809578</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75.962071988620252</v>
      </c>
      <c r="H62" s="117">
        <f t="shared" ref="H62:P62" si="24">IF(H56="-","-",SUM(H51:H61))</f>
        <v>76.100515278094562</v>
      </c>
      <c r="I62" s="117">
        <f t="shared" si="24"/>
        <v>76.373586288690589</v>
      </c>
      <c r="J62" s="117">
        <f t="shared" si="24"/>
        <v>76.78891615711359</v>
      </c>
      <c r="K62" s="117">
        <f t="shared" si="24"/>
        <v>77.702419391346723</v>
      </c>
      <c r="L62" s="117">
        <f t="shared" si="24"/>
        <v>78.495957361464903</v>
      </c>
      <c r="M62" s="117">
        <f t="shared" si="24"/>
        <v>81.431543464451849</v>
      </c>
      <c r="N62" s="117">
        <f t="shared" si="24"/>
        <v>89.769356344150751</v>
      </c>
      <c r="O62" s="27"/>
      <c r="P62" s="117">
        <f t="shared" si="24"/>
        <v>89.769356344150751</v>
      </c>
      <c r="Q62" s="117">
        <f t="shared" ref="Q62" si="25">IF(Q56="-","-",SUM(Q51:Q61))</f>
        <v>92.189363006990973</v>
      </c>
      <c r="R62" s="117">
        <f t="shared" ref="R62" si="26">IF(R56="-","-",SUM(R51:R61))</f>
        <v>92.858635018132262</v>
      </c>
      <c r="S62" s="117">
        <f t="shared" ref="S62" si="27">IF(S56="-","-",SUM(S51:S61))</f>
        <v>95.053517306958852</v>
      </c>
      <c r="T62" s="117">
        <f t="shared" ref="T62" si="28">IF(T56="-","-",SUM(T51:T61))</f>
        <v>90.635233250520912</v>
      </c>
      <c r="U62" s="117">
        <f t="shared" ref="U62" si="29">IF(U56="-","-",SUM(U51:U61))</f>
        <v>92.467231518336789</v>
      </c>
      <c r="V62" s="117">
        <f t="shared" ref="V62" si="30">IF(V56="-","-",SUM(V51:V61))</f>
        <v>90.813193145333557</v>
      </c>
      <c r="W62" s="117">
        <f t="shared" ref="W62:AC62" si="31">IF(W56="-","-",SUM(W51:W61))</f>
        <v>94.615506369624683</v>
      </c>
      <c r="X62" s="27"/>
      <c r="Y62" s="117">
        <f t="shared" si="31"/>
        <v>99.019932732467126</v>
      </c>
      <c r="Z62" s="117">
        <f t="shared" si="31"/>
        <v>99.019932732467126</v>
      </c>
      <c r="AA62" s="117">
        <f t="shared" si="31"/>
        <v>101.19797317121261</v>
      </c>
      <c r="AB62" s="117" t="str">
        <f t="shared" si="31"/>
        <v>-</v>
      </c>
      <c r="AC62" s="117" t="str">
        <f t="shared" si="3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AA'!J213="-","-",'3c AA'!J213)</f>
        <v>-</v>
      </c>
      <c r="H65" s="35" t="str">
        <f>IF('3c AA'!K213="-","-",'3c AA'!K213)</f>
        <v>-</v>
      </c>
      <c r="I65" s="35" t="str">
        <f>IF('3c AA'!L213="-","-",'3c AA'!L213)</f>
        <v>-</v>
      </c>
      <c r="J65" s="35" t="str">
        <f>IF('3c AA'!M213="-","-",'3c AA'!M213)</f>
        <v>-</v>
      </c>
      <c r="K65" s="35" t="str">
        <f>IF('3c AA'!N213="-","-",'3c AA'!N213)</f>
        <v>-</v>
      </c>
      <c r="L65" s="35" t="str">
        <f>IF('3c AA'!O213="-","-",'3c AA'!O213)</f>
        <v>-</v>
      </c>
      <c r="M65" s="35" t="str">
        <f>IF('3c AA'!P213="-","-",'3c AA'!P213)</f>
        <v>-</v>
      </c>
      <c r="N65" s="35" t="str">
        <f>IF('3c AA'!Q213="-","-",'3c AA'!Q213)</f>
        <v>-</v>
      </c>
      <c r="O65" s="27"/>
      <c r="P65" s="35" t="str">
        <f>IF('3c AA'!S213="-","-",'3c AA'!S213)</f>
        <v>-</v>
      </c>
      <c r="Q65" s="35" t="str">
        <f>IF('3c AA'!T213="-","-",'3c AA'!T213)</f>
        <v>-</v>
      </c>
      <c r="R65" s="35" t="str">
        <f>IF('3c AA'!U213="-","-",'3c AA'!U213)</f>
        <v>-</v>
      </c>
      <c r="S65" s="35" t="str">
        <f>IF('3c AA'!V213="-","-",'3c AA'!V213)</f>
        <v>-</v>
      </c>
      <c r="T65" s="35">
        <f>IF('3c AA'!W213="-","-",'3c AA'!W213)</f>
        <v>0</v>
      </c>
      <c r="U65" s="35">
        <f>IF('3c AA'!X213="-","-",'3c AA'!X213)</f>
        <v>1.4870742269298105</v>
      </c>
      <c r="V65" s="35">
        <f>IF('3c AA'!Y213="-","-",'3c AA'!Y213)</f>
        <v>0.70457099735818829</v>
      </c>
      <c r="W65" s="35" t="str">
        <f>IF('3c AA'!Z213="-","-",'3c AA'!Z213)</f>
        <v>-</v>
      </c>
      <c r="X65" s="27"/>
      <c r="Y65" s="35">
        <f>IF('3c AA'!AB213="-","-",'3c AA'!AB213)</f>
        <v>0</v>
      </c>
      <c r="Z65" s="35">
        <f>IF('3c AA'!AC213="-","-",'3c AA'!AC213)</f>
        <v>0</v>
      </c>
      <c r="AA65" s="35">
        <f>IF('3c AA'!AD213="-","-",'3c AA'!AD213)</f>
        <v>0.4107912515748855</v>
      </c>
      <c r="AB65" s="35" t="str">
        <f>IF('3c AA'!AE213="-","-",'3c AA'!AE213)</f>
        <v>-</v>
      </c>
      <c r="AC65" s="35" t="str">
        <f>IF('3c AA'!AF213="-","-",'3c AA'!AF213)</f>
        <v>-</v>
      </c>
      <c r="AD65" s="25"/>
    </row>
    <row r="66" spans="1:30" s="26"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f>IF('3d PC'!AA15="-","-",'3d PC'!AA64+'3d PC'!AA65)</f>
        <v>10.743937820906499</v>
      </c>
      <c r="AB66" s="35" t="str">
        <f>IF('3d PC'!AB15="-","-",'3d PC'!AB64+'3d PC'!AB65)</f>
        <v>-</v>
      </c>
      <c r="AC66" s="35" t="str">
        <f>IF('3d PC'!AC15="-","-",'3d PC'!AC64+'3d PC'!AC65)</f>
        <v>-</v>
      </c>
      <c r="AD66" s="25"/>
    </row>
    <row r="67" spans="1:30" s="26" customFormat="1" ht="11.4">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4">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f>IF('3g CPIH'!W$17="-","-",'3h OC '!$E$11*('3g CPIH'!W$17/'3g CPIH'!$G$17))</f>
        <v>79.623736301369874</v>
      </c>
      <c r="AB68" s="35" t="str">
        <f>IF('3g CPIH'!X$17="-","-",'3h OC '!$E$11*('3g CPIH'!X$17/'3g CPIH'!$G$17))</f>
        <v>-</v>
      </c>
      <c r="AC68" s="35" t="str">
        <f>IF('3g CPIH'!Y$17="-","-",'3h OC '!$E$11*('3g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f>IF('3i SMNCC'!V$51="-","-",'3i SMNCC'!V$63)</f>
        <v>2.3848554466543863</v>
      </c>
      <c r="AA69" s="35">
        <f>IF('3i SMNCC'!W$51="-","-",'3i SMNCC'!W$63)</f>
        <v>2.7714012178486214</v>
      </c>
      <c r="AB69" s="35" t="str">
        <f>IF('3i SMNCC'!X$51="-","-",'3i SMNCC'!X$63)</f>
        <v>-</v>
      </c>
      <c r="AC69" s="35" t="str">
        <f>IF('3i SMNCC'!Y$51="-","-",'3i SMNCC'!Y$63)</f>
        <v>-</v>
      </c>
      <c r="AD69" s="25"/>
    </row>
    <row r="70" spans="1:30" s="26" customFormat="1" ht="11.4">
      <c r="A70" s="207"/>
      <c r="B70" s="123" t="s">
        <v>244</v>
      </c>
      <c r="C70" s="123" t="s">
        <v>183</v>
      </c>
      <c r="D70" s="121" t="s">
        <v>129</v>
      </c>
      <c r="E70" s="75"/>
      <c r="F70" s="27"/>
      <c r="G70" s="35">
        <f>IF('3g CPIH'!C$17="-","-",'3j PAAC PAP'!$G$21*('3g CPIH'!C$17/'3g CPIH'!$G$17))</f>
        <v>3.1142016634050882</v>
      </c>
      <c r="H70" s="35">
        <f>IF('3g CPIH'!D$17="-","-",'3j PAAC PAP'!$G$21*('3g CPIH'!D$17/'3g CPIH'!$G$17))</f>
        <v>3.1204363013698631</v>
      </c>
      <c r="I70" s="35">
        <f>IF('3g CPIH'!E$17="-","-",'3j PAAC PAP'!$G$21*('3g CPIH'!E$17/'3g CPIH'!$G$17))</f>
        <v>3.129788258317026</v>
      </c>
      <c r="J70" s="35">
        <f>IF('3g CPIH'!F$17="-","-",'3j PAAC PAP'!$G$21*('3g CPIH'!F$17/'3g CPIH'!$G$17))</f>
        <v>3.1484921722113506</v>
      </c>
      <c r="K70" s="35">
        <f>IF('3g CPIH'!G$17="-","-",'3j PAAC PAP'!$G$21*('3g CPIH'!G$17/'3g CPIH'!$G$17))</f>
        <v>3.1859000000000002</v>
      </c>
      <c r="L70" s="35">
        <f>IF('3g CPIH'!H$17="-","-",'3j PAAC PAP'!$G$21*('3g CPIH'!H$17/'3g CPIH'!$G$17))</f>
        <v>3.2264251467710374</v>
      </c>
      <c r="M70" s="35">
        <f>IF('3g CPIH'!I$17="-","-",'3j PAAC PAP'!$G$21*('3g CPIH'!I$17/'3g CPIH'!$G$17))</f>
        <v>3.2731849315068491</v>
      </c>
      <c r="N70" s="35">
        <f>IF('3g CPIH'!J$17="-","-",'3j PAAC PAP'!$G$21*('3g CPIH'!J$17/'3g CPIH'!$G$17))</f>
        <v>3.3012408023483371</v>
      </c>
      <c r="O70" s="27"/>
      <c r="P70" s="35">
        <f>IF('3g CPIH'!L$17="-","-",'3j PAAC PAP'!$G$21*('3g CPIH'!L$17/'3g CPIH'!$G$17))</f>
        <v>3.3012408023483371</v>
      </c>
      <c r="Q70" s="35">
        <f>IF('3g CPIH'!M$17="-","-",'3j PAAC PAP'!$G$21*('3g CPIH'!M$17/'3g CPIH'!$G$17))</f>
        <v>3.3386486301369862</v>
      </c>
      <c r="R70" s="35">
        <f>IF('3g CPIH'!N$17="-","-",'3j PAAC PAP'!$G$21*('3g CPIH'!N$17/'3g CPIH'!$G$17))</f>
        <v>3.3635871819960861</v>
      </c>
      <c r="S70" s="35">
        <f>IF('3g CPIH'!O$17="-","-",'3j PAAC PAP'!$G$21*('3g CPIH'!O$17/'3g CPIH'!$G$17))</f>
        <v>3.3822910958904111</v>
      </c>
      <c r="T70" s="35">
        <f>IF('3g CPIH'!P$17="-","-",'3j PAAC PAP'!$G$21*('3g CPIH'!P$17/'3g CPIH'!$G$17))</f>
        <v>3.3916430528375732</v>
      </c>
      <c r="U70" s="35">
        <f>IF('3g CPIH'!Q$17="-","-",'3j PAAC PAP'!$G$21*('3g CPIH'!Q$17/'3g CPIH'!$G$17))</f>
        <v>3.4103469667318986</v>
      </c>
      <c r="V70" s="35">
        <f>IF('3g CPIH'!R$17="-","-",'3j PAAC PAP'!$G$21*('3g CPIH'!R$17/'3g CPIH'!$G$17))</f>
        <v>3.4726933463796481</v>
      </c>
      <c r="W70" s="35">
        <f>IF('3g CPIH'!S$17="-","-",'3j PAAC PAP'!$G$21*('3g CPIH'!S$17/'3g CPIH'!$G$17))</f>
        <v>3.5755648727984348</v>
      </c>
      <c r="X70" s="27"/>
      <c r="Y70" s="35">
        <f>IF('3g CPIH'!U$17="-","-",'3j PAAC PAP'!$G$21*('3g CPIH'!U$17/'3g CPIH'!$G$17))</f>
        <v>3.7563693737769084</v>
      </c>
      <c r="Z70" s="35">
        <f>IF('3g CPIH'!V$17="-","-",'3j PAAC PAP'!$G$21*('3g CPIH'!V$17/'3g CPIH'!$G$17))</f>
        <v>3.7563693737769084</v>
      </c>
      <c r="AA70" s="35">
        <f>IF('3g CPIH'!W$17="-","-",'3j PAAC PAP'!$G$21*('3g CPIH'!W$17/'3g CPIH'!$G$17))</f>
        <v>3.9060006849315072</v>
      </c>
      <c r="AB70" s="35" t="str">
        <f>IF('3g CPIH'!X$17="-","-",'3j PAAC PAP'!$G$21*('3g CPIH'!X$17/'3g CPIH'!$G$17))</f>
        <v>-</v>
      </c>
      <c r="AC70" s="35" t="str">
        <f>IF('3g CPIH'!Y$17="-","-",'3j PAAC PAP'!$G$21*('3g CPIH'!Y$17/'3g CPIH'!$G$17))</f>
        <v>-</v>
      </c>
      <c r="AD70" s="25"/>
    </row>
    <row r="71" spans="1:30" s="26" customFormat="1" ht="11.25" customHeight="1">
      <c r="A71" s="207"/>
      <c r="B71" s="123" t="s">
        <v>244</v>
      </c>
      <c r="C71" s="123" t="s">
        <v>184</v>
      </c>
      <c r="D71" s="121" t="s">
        <v>129</v>
      </c>
      <c r="E71" s="75"/>
      <c r="F71" s="27"/>
      <c r="G71" s="35">
        <f>IF(G66="-","-",SUM(G63:G69)*'3j PAAC PAP'!$G$39)</f>
        <v>0.2896141176426133</v>
      </c>
      <c r="H71" s="35">
        <f>IF(H66="-","-",SUM(H63:H69)*'3j PAAC PAP'!$G$39)</f>
        <v>0.2901396470114978</v>
      </c>
      <c r="I71" s="35">
        <f>IF(I66="-","-",SUM(I63:I69)*'3j PAAC PAP'!$G$39)</f>
        <v>0.29118835133161486</v>
      </c>
      <c r="J71" s="35">
        <f>IF(J66="-","-",SUM(J63:J69)*'3j PAAC PAP'!$G$39)</f>
        <v>0.29276493943826842</v>
      </c>
      <c r="K71" s="35">
        <f>IF(K66="-","-",SUM(K63:K69)*'3j PAAC PAP'!$G$39)</f>
        <v>0.29624795193665693</v>
      </c>
      <c r="L71" s="35">
        <f>IF(L66="-","-",SUM(L63:L69)*'3j PAAC PAP'!$G$39)</f>
        <v>0.29924049308805623</v>
      </c>
      <c r="M71" s="35">
        <f>IF(M66="-","-",SUM(M63:M69)*'3j PAAC PAP'!$G$39)</f>
        <v>0.31073579295233938</v>
      </c>
      <c r="N71" s="35">
        <f>IF(N66="-","-",SUM(N63:N69)*'3j PAAC PAP'!$G$39)</f>
        <v>0.34381674836941589</v>
      </c>
      <c r="O71" s="27"/>
      <c r="P71" s="35">
        <f>IF(P66="-","-",SUM(P63:P69)*'3j PAAC PAP'!$G$39)</f>
        <v>0.34381674836941589</v>
      </c>
      <c r="Q71" s="35">
        <f>IF(Q66="-","-",SUM(Q63:Q69)*'3j PAAC PAP'!$G$39)</f>
        <v>0.35329781152991024</v>
      </c>
      <c r="R71" s="35">
        <f>IF(R66="-","-",SUM(R63:R69)*'3j PAAC PAP'!$G$39)</f>
        <v>0.35585978057964163</v>
      </c>
      <c r="S71" s="35">
        <f>IF(S66="-","-",SUM(S63:S69)*'3j PAAC PAP'!$G$39)</f>
        <v>0.36452154710060708</v>
      </c>
      <c r="T71" s="35">
        <f>IF(T66="-","-",SUM(T63:T69)*'3j PAAC PAP'!$G$39)</f>
        <v>0.34689191001660674</v>
      </c>
      <c r="U71" s="35">
        <f>IF(U66="-","-",SUM(U63:U69)*'3j PAAC PAP'!$G$39)</f>
        <v>0.35410887614670727</v>
      </c>
      <c r="V71" s="35">
        <f>IF(V66="-","-",SUM(V63:V69)*'3j PAAC PAP'!$G$39)</f>
        <v>0.34726668352837081</v>
      </c>
      <c r="W71" s="35">
        <f>IF(W66="-","-",SUM(W63:W69)*'3j PAAC PAP'!$G$39)</f>
        <v>0.3619817374797405</v>
      </c>
      <c r="X71" s="27"/>
      <c r="Y71" s="35">
        <f>IF(Y66="-","-",SUM(Y63:Y69)*'3j PAAC PAP'!$G$39)</f>
        <v>0.37877314200521778</v>
      </c>
      <c r="Z71" s="35">
        <f>IF(Z66="-","-",SUM(Z63:Z69)*'3j PAAC PAP'!$G$39)</f>
        <v>0.37877314200521778</v>
      </c>
      <c r="AA71" s="35">
        <f>IF(AA66="-","-",SUM(AA63:AA69)*'3j PAAC PAP'!$G$39)</f>
        <v>0.38682869835667899</v>
      </c>
      <c r="AB71" s="35" t="str">
        <f>IF(AB66="-","-",SUM(AB63:AB69)*'3j PAAC PAP'!$G$39)</f>
        <v>-</v>
      </c>
      <c r="AC71" s="35" t="str">
        <f>IF(AC66="-","-",SUM(AC63:AC69)*'3j PAAC PAP'!$G$39)</f>
        <v>-</v>
      </c>
      <c r="AD71" s="25"/>
    </row>
    <row r="72" spans="1:30" s="26" customFormat="1" ht="11.25" customHeight="1">
      <c r="A72" s="207"/>
      <c r="B72" s="123" t="s">
        <v>185</v>
      </c>
      <c r="C72" s="123" t="s">
        <v>246</v>
      </c>
      <c r="D72" s="121" t="s">
        <v>129</v>
      </c>
      <c r="E72" s="75"/>
      <c r="F72" s="27"/>
      <c r="G72" s="35">
        <f>IF(G66="-","-",SUM(G63:G71)*'3k EBIT'!$E$11)</f>
        <v>1.4224538175907742</v>
      </c>
      <c r="H72" s="35">
        <f>IF(H66="-","-",SUM(H63:H71)*'3k EBIT'!$E$11)</f>
        <v>1.4250462848639429</v>
      </c>
      <c r="I72" s="35">
        <f>IF(I66="-","-",SUM(I63:I71)*'3k EBIT'!$E$11)</f>
        <v>1.4301597696771782</v>
      </c>
      <c r="J72" s="35">
        <f>IF(J66="-","-",SUM(J63:J71)*'3k EBIT'!$E$11)</f>
        <v>1.4379371714966844</v>
      </c>
      <c r="K72" s="35">
        <f>IF(K66="-","-",SUM(K63:K71)*'3k EBIT'!$E$11)</f>
        <v>1.4550432894434291</v>
      </c>
      <c r="L72" s="35">
        <f>IF(L66="-","-",SUM(L63:L71)*'3k EBIT'!$E$11)</f>
        <v>1.4699029567148398</v>
      </c>
      <c r="M72" s="35">
        <f>IF(M66="-","-",SUM(M63:M71)*'3k EBIT'!$E$11)</f>
        <v>1.524874280557688</v>
      </c>
      <c r="N72" s="35">
        <f>IF(N66="-","-",SUM(N63:N71)*'3k EBIT'!$E$11)</f>
        <v>1.6810068537036913</v>
      </c>
      <c r="O72" s="27"/>
      <c r="P72" s="35">
        <f>IF(P66="-","-",SUM(P63:P71)*'3k EBIT'!$E$11)</f>
        <v>1.6810068537036913</v>
      </c>
      <c r="Q72" s="35">
        <f>IF(Q66="-","-",SUM(Q63:Q71)*'3k EBIT'!$E$11)</f>
        <v>1.7263235180077914</v>
      </c>
      <c r="R72" s="35">
        <f>IF(R66="-","-",SUM(R63:R71)*'3k EBIT'!$E$11)</f>
        <v>1.7388562004680224</v>
      </c>
      <c r="S72" s="35">
        <f>IF(S66="-","-",SUM(S63:S71)*'3k EBIT'!$E$11)</f>
        <v>1.7799572211375414</v>
      </c>
      <c r="T72" s="35">
        <f>IF(T66="-","-",SUM(T63:T71)*'3k EBIT'!$E$11)</f>
        <v>1.6972211285225043</v>
      </c>
      <c r="U72" s="35">
        <f>IF(U66="-","-",SUM(U63:U71)*'3k EBIT'!$E$11)</f>
        <v>1.7315268400658224</v>
      </c>
      <c r="V72" s="35">
        <f>IF(V66="-","-",SUM(V63:V71)*'3k EBIT'!$E$11)</f>
        <v>1.7005535775345875</v>
      </c>
      <c r="W72" s="35">
        <f>IF(W66="-","-",SUM(W63:W71)*'3k EBIT'!$E$11)</f>
        <v>1.7717550971874356</v>
      </c>
      <c r="X72" s="27"/>
      <c r="Y72" s="35">
        <f>IF(Y66="-","-",SUM(Y63:Y71)*'3k EBIT'!$E$11)</f>
        <v>1.8542316928108575</v>
      </c>
      <c r="Z72" s="35">
        <f>IF(Z66="-","-",SUM(Z63:Z71)*'3k EBIT'!$E$11)</f>
        <v>1.8542316928108575</v>
      </c>
      <c r="AA72" s="35">
        <f>IF(AA66="-","-",SUM(AA63:AA71)*'3k EBIT'!$E$11)</f>
        <v>1.8950173356435691</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1.0961125126871367</v>
      </c>
      <c r="H73" s="35">
        <f>IF(H68="-","-",SUM(H63:H66,H68:H72)*'3l HAP'!$E$12)</f>
        <v>1.0981102125644266</v>
      </c>
      <c r="I73" s="35">
        <f>IF(I68="-","-",SUM(I63:I66,I68:I72)*'3l HAP'!$E$12)</f>
        <v>1.1020505546816253</v>
      </c>
      <c r="J73" s="35">
        <f>IF(J68="-","-",SUM(J63:J66,J68:J72)*'3l HAP'!$E$12)</f>
        <v>1.1080436543134962</v>
      </c>
      <c r="K73" s="35">
        <f>IF(K68="-","-",SUM(K63:K66,K68:K72)*'3l HAP'!$E$12)</f>
        <v>1.1212252632297603</v>
      </c>
      <c r="L73" s="35">
        <f>IF(L68="-","-",SUM(L63:L66,L68:L72)*'3l HAP'!$E$12)</f>
        <v>1.1326758052643326</v>
      </c>
      <c r="M73" s="35">
        <f>IF(M68="-","-",SUM(M63:M66,M68:M72)*'3l HAP'!$E$12)</f>
        <v>1.1750355326298065</v>
      </c>
      <c r="N73" s="35">
        <f>IF(N68="-","-",SUM(N63:N66,N68:N72)*'3l HAP'!$E$12)</f>
        <v>1.2953479567992137</v>
      </c>
      <c r="O73" s="27"/>
      <c r="P73" s="35">
        <f>IF(P68="-","-",SUM(P63:P66,P68:P72)*'3l HAP'!$E$12)</f>
        <v>1.2953479567992137</v>
      </c>
      <c r="Q73" s="35">
        <f>IF(Q68="-","-",SUM(Q63:Q66,Q68:Q72)*'3l HAP'!$E$12)</f>
        <v>1.3302680098530955</v>
      </c>
      <c r="R73" s="35">
        <f>IF(R68="-","-",SUM(R63:R66,R68:R72)*'3l HAP'!$E$12)</f>
        <v>1.3399254271219814</v>
      </c>
      <c r="S73" s="35">
        <f>IF(S68="-","-",SUM(S63:S66,S68:S72)*'3l HAP'!$E$12)</f>
        <v>1.3715969952832425</v>
      </c>
      <c r="T73" s="35">
        <f>IF(T68="-","-",SUM(T63:T66,T68:T72)*'3l HAP'!$E$12)</f>
        <v>1.3078423304606031</v>
      </c>
      <c r="U73" s="35">
        <f>IF(U68="-","-",SUM(U63:U66,U68:U72)*'3l HAP'!$E$12)</f>
        <v>1.3342775786312291</v>
      </c>
      <c r="V73" s="35">
        <f>IF(V68="-","-",SUM(V63:V66,V68:V72)*'3l HAP'!$E$12)</f>
        <v>1.3104102444518095</v>
      </c>
      <c r="W73" s="35">
        <f>IF(W68="-","-",SUM(W63:W66,W68:W72)*'3l HAP'!$E$12)</f>
        <v>1.3652766138542352</v>
      </c>
      <c r="X73" s="27"/>
      <c r="Y73" s="35">
        <f>IF(Y68="-","-",SUM(Y63:Y66,Y68:Y72)*'3l HAP'!$E$12)</f>
        <v>1.4288313158408257</v>
      </c>
      <c r="Z73" s="35">
        <f>IF(Z68="-","-",SUM(Z63:Z66,Z68:Z72)*'3l HAP'!$E$12)</f>
        <v>1.4288313158408257</v>
      </c>
      <c r="AA73" s="35">
        <f>IF(AA68="-","-",SUM(AA63:AA66,AA68:AA72)*'3l HAP'!$E$12)</f>
        <v>1.4602598605809578</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75.962071988620252</v>
      </c>
      <c r="H74" s="35">
        <f t="shared" ref="H74:P74" si="32">IF(H68="-","-",SUM(H63:H73))</f>
        <v>76.100515278094562</v>
      </c>
      <c r="I74" s="35">
        <f t="shared" si="32"/>
        <v>76.373586288690589</v>
      </c>
      <c r="J74" s="35">
        <f t="shared" si="32"/>
        <v>76.78891615711359</v>
      </c>
      <c r="K74" s="35">
        <f t="shared" si="32"/>
        <v>77.702419391346723</v>
      </c>
      <c r="L74" s="35">
        <f t="shared" si="32"/>
        <v>78.495957361464903</v>
      </c>
      <c r="M74" s="35">
        <f t="shared" si="32"/>
        <v>81.431543464451849</v>
      </c>
      <c r="N74" s="35">
        <f t="shared" si="32"/>
        <v>89.769356344150751</v>
      </c>
      <c r="O74" s="27"/>
      <c r="P74" s="35">
        <f t="shared" si="32"/>
        <v>89.769356344150751</v>
      </c>
      <c r="Q74" s="35">
        <f t="shared" ref="Q74" si="33">IF(Q68="-","-",SUM(Q63:Q73))</f>
        <v>92.189363006990973</v>
      </c>
      <c r="R74" s="35">
        <f t="shared" ref="R74" si="34">IF(R68="-","-",SUM(R63:R73))</f>
        <v>92.858635018132262</v>
      </c>
      <c r="S74" s="35">
        <f t="shared" ref="S74" si="35">IF(S68="-","-",SUM(S63:S73))</f>
        <v>95.053517306958852</v>
      </c>
      <c r="T74" s="35">
        <f t="shared" ref="T74" si="36">IF(T68="-","-",SUM(T63:T73))</f>
        <v>90.635233250520912</v>
      </c>
      <c r="U74" s="35">
        <f t="shared" ref="U74" si="37">IF(U68="-","-",SUM(U63:U73))</f>
        <v>92.467231518336789</v>
      </c>
      <c r="V74" s="35">
        <f t="shared" ref="V74" si="38">IF(V68="-","-",SUM(V63:V73))</f>
        <v>90.813193145333557</v>
      </c>
      <c r="W74" s="35">
        <f t="shared" ref="W74:AC74" si="39">IF(W68="-","-",SUM(W63:W73))</f>
        <v>94.615506369624683</v>
      </c>
      <c r="X74" s="27"/>
      <c r="Y74" s="35">
        <f t="shared" si="39"/>
        <v>99.019932732467126</v>
      </c>
      <c r="Z74" s="35">
        <f t="shared" si="39"/>
        <v>99.019932732467126</v>
      </c>
      <c r="AA74" s="35">
        <f t="shared" si="39"/>
        <v>101.19797317121261</v>
      </c>
      <c r="AB74" s="35" t="str">
        <f t="shared" si="39"/>
        <v>-</v>
      </c>
      <c r="AC74" s="35" t="str">
        <f t="shared" si="39"/>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AA'!J214="-","-",'3c AA'!J214)</f>
        <v>-</v>
      </c>
      <c r="H77" s="117" t="str">
        <f>IF('3c AA'!K214="-","-",'3c AA'!K214)</f>
        <v>-</v>
      </c>
      <c r="I77" s="117" t="str">
        <f>IF('3c AA'!L214="-","-",'3c AA'!L214)</f>
        <v>-</v>
      </c>
      <c r="J77" s="117" t="str">
        <f>IF('3c AA'!M214="-","-",'3c AA'!M214)</f>
        <v>-</v>
      </c>
      <c r="K77" s="117" t="str">
        <f>IF('3c AA'!N214="-","-",'3c AA'!N214)</f>
        <v>-</v>
      </c>
      <c r="L77" s="117" t="str">
        <f>IF('3c AA'!O214="-","-",'3c AA'!O214)</f>
        <v>-</v>
      </c>
      <c r="M77" s="117" t="str">
        <f>IF('3c AA'!P214="-","-",'3c AA'!P214)</f>
        <v>-</v>
      </c>
      <c r="N77" s="117" t="str">
        <f>IF('3c AA'!Q214="-","-",'3c AA'!Q214)</f>
        <v>-</v>
      </c>
      <c r="O77" s="27"/>
      <c r="P77" s="117" t="str">
        <f>IF('3c AA'!S214="-","-",'3c AA'!S214)</f>
        <v>-</v>
      </c>
      <c r="Q77" s="117" t="str">
        <f>IF('3c AA'!T214="-","-",'3c AA'!T214)</f>
        <v>-</v>
      </c>
      <c r="R77" s="117" t="str">
        <f>IF('3c AA'!U214="-","-",'3c AA'!U214)</f>
        <v>-</v>
      </c>
      <c r="S77" s="117" t="str">
        <f>IF('3c AA'!V214="-","-",'3c AA'!V214)</f>
        <v>-</v>
      </c>
      <c r="T77" s="117">
        <f>IF('3c AA'!W214="-","-",'3c AA'!W214)</f>
        <v>0</v>
      </c>
      <c r="U77" s="117">
        <f>IF('3c AA'!X214="-","-",'3c AA'!X214)</f>
        <v>1.4870742269298105</v>
      </c>
      <c r="V77" s="117">
        <f>IF('3c AA'!Y214="-","-",'3c AA'!Y214)</f>
        <v>0.70457099735818829</v>
      </c>
      <c r="W77" s="117" t="str">
        <f>IF('3c AA'!Z214="-","-",'3c AA'!Z214)</f>
        <v>-</v>
      </c>
      <c r="X77" s="27"/>
      <c r="Y77" s="117">
        <f>IF('3c AA'!AB214="-","-",'3c AA'!AB214)</f>
        <v>0</v>
      </c>
      <c r="Z77" s="117">
        <f>IF('3c AA'!AC214="-","-",'3c AA'!AC214)</f>
        <v>0</v>
      </c>
      <c r="AA77" s="117">
        <f>IF('3c AA'!AD214="-","-",'3c AA'!AD214)</f>
        <v>0.4107912515748855</v>
      </c>
      <c r="AB77" s="117" t="str">
        <f>IF('3c AA'!AE214="-","-",'3c AA'!AE214)</f>
        <v>-</v>
      </c>
      <c r="AC77" s="117" t="str">
        <f>IF('3c AA'!AF214="-","-",'3c AA'!AF214)</f>
        <v>-</v>
      </c>
      <c r="AD77" s="25"/>
    </row>
    <row r="78" spans="1:30" s="330" customFormat="1" ht="11.4">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f>IF('3d PC'!AA15="-","-",'3d PC'!AA64+'3d PC'!AA65)</f>
        <v>10.743937820906499</v>
      </c>
      <c r="AB78" s="117" t="str">
        <f>IF('3d PC'!AB15="-","-",'3d PC'!AB64+'3d PC'!AB65)</f>
        <v>-</v>
      </c>
      <c r="AC78" s="117" t="str">
        <f>IF('3d PC'!AC15="-","-",'3d PC'!AC64+'3d PC'!AC65)</f>
        <v>-</v>
      </c>
      <c r="AD78" s="25"/>
    </row>
    <row r="79" spans="1:30" s="26" customFormat="1" ht="11.4">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4">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f>IF('3g CPIH'!W$17="-","-",'3h OC '!$E$11*('3g CPIH'!W$17/'3g CPIH'!$G$17))</f>
        <v>79.623736301369874</v>
      </c>
      <c r="AB80" s="117" t="str">
        <f>IF('3g CPIH'!X$17="-","-",'3h OC '!$E$11*('3g CPIH'!X$17/'3g CPIH'!$G$17))</f>
        <v>-</v>
      </c>
      <c r="AC80" s="117" t="str">
        <f>IF('3g CPIH'!Y$17="-","-",'3h OC '!$E$11*('3g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f>IF('3i SMNCC'!V$51="-","-",'3i SMNCC'!V$63)</f>
        <v>2.3848554466543863</v>
      </c>
      <c r="AA81" s="117">
        <f>IF('3i SMNCC'!W$51="-","-",'3i SMNCC'!W$63)</f>
        <v>2.7714012178486214</v>
      </c>
      <c r="AB81" s="117" t="str">
        <f>IF('3i SMNCC'!X$51="-","-",'3i SMNCC'!X$63)</f>
        <v>-</v>
      </c>
      <c r="AC81" s="117" t="str">
        <f>IF('3i SMNCC'!Y$51="-","-",'3i SMNCC'!Y$63)</f>
        <v>-</v>
      </c>
      <c r="AD81" s="25"/>
    </row>
    <row r="82" spans="1:30" s="26" customFormat="1" ht="11.25" customHeight="1">
      <c r="A82" s="207"/>
      <c r="B82" s="120" t="s">
        <v>244</v>
      </c>
      <c r="C82" s="120" t="s">
        <v>183</v>
      </c>
      <c r="D82" s="122" t="s">
        <v>119</v>
      </c>
      <c r="E82" s="119"/>
      <c r="F82" s="27"/>
      <c r="G82" s="117">
        <f>IF('3g CPIH'!C$17="-","-",'3j PAAC PAP'!$G$21*('3g CPIH'!C$17/'3g CPIH'!$G$17))</f>
        <v>3.1142016634050882</v>
      </c>
      <c r="H82" s="117">
        <f>IF('3g CPIH'!D$17="-","-",'3j PAAC PAP'!$G$21*('3g CPIH'!D$17/'3g CPIH'!$G$17))</f>
        <v>3.1204363013698631</v>
      </c>
      <c r="I82" s="117">
        <f>IF('3g CPIH'!E$17="-","-",'3j PAAC PAP'!$G$21*('3g CPIH'!E$17/'3g CPIH'!$G$17))</f>
        <v>3.129788258317026</v>
      </c>
      <c r="J82" s="117">
        <f>IF('3g CPIH'!F$17="-","-",'3j PAAC PAP'!$G$21*('3g CPIH'!F$17/'3g CPIH'!$G$17))</f>
        <v>3.1484921722113506</v>
      </c>
      <c r="K82" s="117">
        <f>IF('3g CPIH'!G$17="-","-",'3j PAAC PAP'!$G$21*('3g CPIH'!G$17/'3g CPIH'!$G$17))</f>
        <v>3.1859000000000002</v>
      </c>
      <c r="L82" s="117">
        <f>IF('3g CPIH'!H$17="-","-",'3j PAAC PAP'!$G$21*('3g CPIH'!H$17/'3g CPIH'!$G$17))</f>
        <v>3.2264251467710374</v>
      </c>
      <c r="M82" s="117">
        <f>IF('3g CPIH'!I$17="-","-",'3j PAAC PAP'!$G$21*('3g CPIH'!I$17/'3g CPIH'!$G$17))</f>
        <v>3.2731849315068491</v>
      </c>
      <c r="N82" s="117">
        <f>IF('3g CPIH'!J$17="-","-",'3j PAAC PAP'!$G$21*('3g CPIH'!J$17/'3g CPIH'!$G$17))</f>
        <v>3.3012408023483371</v>
      </c>
      <c r="O82" s="27"/>
      <c r="P82" s="117">
        <f>IF('3g CPIH'!L$17="-","-",'3j PAAC PAP'!$G$21*('3g CPIH'!L$17/'3g CPIH'!$G$17))</f>
        <v>3.3012408023483371</v>
      </c>
      <c r="Q82" s="117">
        <f>IF('3g CPIH'!M$17="-","-",'3j PAAC PAP'!$G$21*('3g CPIH'!M$17/'3g CPIH'!$G$17))</f>
        <v>3.3386486301369862</v>
      </c>
      <c r="R82" s="117">
        <f>IF('3g CPIH'!N$17="-","-",'3j PAAC PAP'!$G$21*('3g CPIH'!N$17/'3g CPIH'!$G$17))</f>
        <v>3.3635871819960861</v>
      </c>
      <c r="S82" s="117">
        <f>IF('3g CPIH'!O$17="-","-",'3j PAAC PAP'!$G$21*('3g CPIH'!O$17/'3g CPIH'!$G$17))</f>
        <v>3.3822910958904111</v>
      </c>
      <c r="T82" s="117">
        <f>IF('3g CPIH'!P$17="-","-",'3j PAAC PAP'!$G$21*('3g CPIH'!P$17/'3g CPIH'!$G$17))</f>
        <v>3.3916430528375732</v>
      </c>
      <c r="U82" s="117">
        <f>IF('3g CPIH'!Q$17="-","-",'3j PAAC PAP'!$G$21*('3g CPIH'!Q$17/'3g CPIH'!$G$17))</f>
        <v>3.4103469667318986</v>
      </c>
      <c r="V82" s="117">
        <f>IF('3g CPIH'!R$17="-","-",'3j PAAC PAP'!$G$21*('3g CPIH'!R$17/'3g CPIH'!$G$17))</f>
        <v>3.4726933463796481</v>
      </c>
      <c r="W82" s="117">
        <f>IF('3g CPIH'!S$17="-","-",'3j PAAC PAP'!$G$21*('3g CPIH'!S$17/'3g CPIH'!$G$17))</f>
        <v>3.5755648727984348</v>
      </c>
      <c r="X82" s="27"/>
      <c r="Y82" s="117">
        <f>IF('3g CPIH'!U$17="-","-",'3j PAAC PAP'!$G$21*('3g CPIH'!U$17/'3g CPIH'!$G$17))</f>
        <v>3.7563693737769084</v>
      </c>
      <c r="Z82" s="117">
        <f>IF('3g CPIH'!V$17="-","-",'3j PAAC PAP'!$G$21*('3g CPIH'!V$17/'3g CPIH'!$G$17))</f>
        <v>3.7563693737769084</v>
      </c>
      <c r="AA82" s="117">
        <f>IF('3g CPIH'!W$17="-","-",'3j PAAC PAP'!$G$21*('3g CPIH'!W$17/'3g CPIH'!$G$17))</f>
        <v>3.9060006849315072</v>
      </c>
      <c r="AB82" s="117" t="str">
        <f>IF('3g CPIH'!X$17="-","-",'3j PAAC PAP'!$G$21*('3g CPIH'!X$17/'3g CPIH'!$G$17))</f>
        <v>-</v>
      </c>
      <c r="AC82" s="117" t="str">
        <f>IF('3g CPIH'!Y$17="-","-",'3j PAAC PAP'!$G$21*('3g CPIH'!Y$17/'3g CPIH'!$G$17))</f>
        <v>-</v>
      </c>
      <c r="AD82" s="25"/>
    </row>
    <row r="83" spans="1:30" s="26" customFormat="1" ht="11.25" customHeight="1">
      <c r="A83" s="207"/>
      <c r="B83" s="120" t="s">
        <v>244</v>
      </c>
      <c r="C83" s="120" t="s">
        <v>184</v>
      </c>
      <c r="D83" s="122" t="s">
        <v>119</v>
      </c>
      <c r="E83" s="119"/>
      <c r="F83" s="27"/>
      <c r="G83" s="117">
        <f>IF(G78="-","-",SUM(G75:G81)*'3j PAAC PAP'!$G$39)</f>
        <v>0.2896141176426133</v>
      </c>
      <c r="H83" s="117">
        <f>IF(H78="-","-",SUM(H75:H81)*'3j PAAC PAP'!$G$39)</f>
        <v>0.2901396470114978</v>
      </c>
      <c r="I83" s="117">
        <f>IF(I78="-","-",SUM(I75:I81)*'3j PAAC PAP'!$G$39)</f>
        <v>0.29118835133161486</v>
      </c>
      <c r="J83" s="117">
        <f>IF(J78="-","-",SUM(J75:J81)*'3j PAAC PAP'!$G$39)</f>
        <v>0.29276493943826842</v>
      </c>
      <c r="K83" s="117">
        <f>IF(K78="-","-",SUM(K75:K81)*'3j PAAC PAP'!$G$39)</f>
        <v>0.29624795193665693</v>
      </c>
      <c r="L83" s="117">
        <f>IF(L78="-","-",SUM(L75:L81)*'3j PAAC PAP'!$G$39)</f>
        <v>0.29924049308805623</v>
      </c>
      <c r="M83" s="117">
        <f>IF(M78="-","-",SUM(M75:M81)*'3j PAAC PAP'!$G$39)</f>
        <v>0.31073579295233938</v>
      </c>
      <c r="N83" s="117">
        <f>IF(N78="-","-",SUM(N75:N81)*'3j PAAC PAP'!$G$39)</f>
        <v>0.34381674836941589</v>
      </c>
      <c r="O83" s="27"/>
      <c r="P83" s="117">
        <f>IF(P78="-","-",SUM(P75:P81)*'3j PAAC PAP'!$G$39)</f>
        <v>0.34381674836941589</v>
      </c>
      <c r="Q83" s="117">
        <f>IF(Q78="-","-",SUM(Q75:Q81)*'3j PAAC PAP'!$G$39)</f>
        <v>0.35329781152991024</v>
      </c>
      <c r="R83" s="117">
        <f>IF(R78="-","-",SUM(R75:R81)*'3j PAAC PAP'!$G$39)</f>
        <v>0.35585978057964163</v>
      </c>
      <c r="S83" s="117">
        <f>IF(S78="-","-",SUM(S75:S81)*'3j PAAC PAP'!$G$39)</f>
        <v>0.36452154710060708</v>
      </c>
      <c r="T83" s="117">
        <f>IF(T78="-","-",SUM(T75:T81)*'3j PAAC PAP'!$G$39)</f>
        <v>0.34689191001660674</v>
      </c>
      <c r="U83" s="117">
        <f>IF(U78="-","-",SUM(U75:U81)*'3j PAAC PAP'!$G$39)</f>
        <v>0.35410887614670727</v>
      </c>
      <c r="V83" s="117">
        <f>IF(V78="-","-",SUM(V75:V81)*'3j PAAC PAP'!$G$39)</f>
        <v>0.34726668352837081</v>
      </c>
      <c r="W83" s="117">
        <f>IF(W78="-","-",SUM(W75:W81)*'3j PAAC PAP'!$G$39)</f>
        <v>0.3619817374797405</v>
      </c>
      <c r="X83" s="27"/>
      <c r="Y83" s="117">
        <f>IF(Y78="-","-",SUM(Y75:Y81)*'3j PAAC PAP'!$G$39)</f>
        <v>0.37877314200521778</v>
      </c>
      <c r="Z83" s="117">
        <f>IF(Z78="-","-",SUM(Z75:Z81)*'3j PAAC PAP'!$G$39)</f>
        <v>0.37877314200521778</v>
      </c>
      <c r="AA83" s="117">
        <f>IF(AA78="-","-",SUM(AA75:AA81)*'3j PAAC PAP'!$G$39)</f>
        <v>0.38682869835667899</v>
      </c>
      <c r="AB83" s="117" t="str">
        <f>IF(AB78="-","-",SUM(AB75:AB81)*'3j PAAC PAP'!$G$39)</f>
        <v>-</v>
      </c>
      <c r="AC83" s="117" t="str">
        <f>IF(AC78="-","-",SUM(AC75:AC81)*'3j PAAC PAP'!$G$39)</f>
        <v>-</v>
      </c>
      <c r="AD83" s="25"/>
    </row>
    <row r="84" spans="1:30" s="26" customFormat="1" ht="11.25" customHeight="1">
      <c r="A84" s="207"/>
      <c r="B84" s="120" t="s">
        <v>185</v>
      </c>
      <c r="C84" s="120" t="s">
        <v>246</v>
      </c>
      <c r="D84" s="122" t="s">
        <v>119</v>
      </c>
      <c r="E84" s="119"/>
      <c r="F84" s="27"/>
      <c r="G84" s="117">
        <f>IF(G78="-","-",SUM(G75:G83)*'3k EBIT'!$E$11)</f>
        <v>1.4224538175907742</v>
      </c>
      <c r="H84" s="117">
        <f>IF(H78="-","-",SUM(H75:H83)*'3k EBIT'!$E$11)</f>
        <v>1.4250462848639429</v>
      </c>
      <c r="I84" s="117">
        <f>IF(I78="-","-",SUM(I75:I83)*'3k EBIT'!$E$11)</f>
        <v>1.4301597696771782</v>
      </c>
      <c r="J84" s="117">
        <f>IF(J78="-","-",SUM(J75:J83)*'3k EBIT'!$E$11)</f>
        <v>1.4379371714966844</v>
      </c>
      <c r="K84" s="117">
        <f>IF(K78="-","-",SUM(K75:K83)*'3k EBIT'!$E$11)</f>
        <v>1.4550432894434291</v>
      </c>
      <c r="L84" s="117">
        <f>IF(L78="-","-",SUM(L75:L83)*'3k EBIT'!$E$11)</f>
        <v>1.4699029567148398</v>
      </c>
      <c r="M84" s="117">
        <f>IF(M78="-","-",SUM(M75:M83)*'3k EBIT'!$E$11)</f>
        <v>1.524874280557688</v>
      </c>
      <c r="N84" s="117">
        <f>IF(N78="-","-",SUM(N75:N83)*'3k EBIT'!$E$11)</f>
        <v>1.6810068537036913</v>
      </c>
      <c r="O84" s="27"/>
      <c r="P84" s="117">
        <f>IF(P78="-","-",SUM(P75:P83)*'3k EBIT'!$E$11)</f>
        <v>1.6810068537036913</v>
      </c>
      <c r="Q84" s="117">
        <f>IF(Q78="-","-",SUM(Q75:Q83)*'3k EBIT'!$E$11)</f>
        <v>1.7263235180077914</v>
      </c>
      <c r="R84" s="117">
        <f>IF(R78="-","-",SUM(R75:R83)*'3k EBIT'!$E$11)</f>
        <v>1.7388562004680224</v>
      </c>
      <c r="S84" s="117">
        <f>IF(S78="-","-",SUM(S75:S83)*'3k EBIT'!$E$11)</f>
        <v>1.7799572211375414</v>
      </c>
      <c r="T84" s="117">
        <f>IF(T78="-","-",SUM(T75:T83)*'3k EBIT'!$E$11)</f>
        <v>1.6972211285225043</v>
      </c>
      <c r="U84" s="117">
        <f>IF(U78="-","-",SUM(U75:U83)*'3k EBIT'!$E$11)</f>
        <v>1.7315268400658224</v>
      </c>
      <c r="V84" s="117">
        <f>IF(V78="-","-",SUM(V75:V83)*'3k EBIT'!$E$11)</f>
        <v>1.7005535775345875</v>
      </c>
      <c r="W84" s="117">
        <f>IF(W78="-","-",SUM(W75:W83)*'3k EBIT'!$E$11)</f>
        <v>1.7717550971874356</v>
      </c>
      <c r="X84" s="27"/>
      <c r="Y84" s="117">
        <f>IF(Y78="-","-",SUM(Y75:Y83)*'3k EBIT'!$E$11)</f>
        <v>1.8542316928108575</v>
      </c>
      <c r="Z84" s="117">
        <f>IF(Z78="-","-",SUM(Z75:Z83)*'3k EBIT'!$E$11)</f>
        <v>1.8542316928108575</v>
      </c>
      <c r="AA84" s="117">
        <f>IF(AA78="-","-",SUM(AA75:AA83)*'3k EBIT'!$E$11)</f>
        <v>1.8950173356435691</v>
      </c>
      <c r="AB84" s="117" t="str">
        <f>IF(AB78="-","-",SUM(AB75:AB83)*'3k EBIT'!$E$11)</f>
        <v>-</v>
      </c>
      <c r="AC84" s="117" t="str">
        <f>IF(AC78="-","-",SUM(AC75:AC83)*'3k EBIT'!$E$11)</f>
        <v>-</v>
      </c>
      <c r="AD84" s="25"/>
    </row>
    <row r="85" spans="1:30" s="26" customFormat="1" ht="12.6" customHeight="1">
      <c r="A85" s="207"/>
      <c r="B85" s="120" t="s">
        <v>247</v>
      </c>
      <c r="C85" s="156" t="s">
        <v>248</v>
      </c>
      <c r="D85" s="122" t="s">
        <v>119</v>
      </c>
      <c r="E85" s="118"/>
      <c r="F85" s="27"/>
      <c r="G85" s="117">
        <f>IF(G80="-","-",SUM(G75:G78,G80:G84)*'3l HAP'!$E$12)</f>
        <v>1.0961125126871367</v>
      </c>
      <c r="H85" s="117">
        <f>IF(H80="-","-",SUM(H75:H78,H80:H84)*'3l HAP'!$E$12)</f>
        <v>1.0981102125644266</v>
      </c>
      <c r="I85" s="117">
        <f>IF(I80="-","-",SUM(I75:I78,I80:I84)*'3l HAP'!$E$12)</f>
        <v>1.1020505546816253</v>
      </c>
      <c r="J85" s="117">
        <f>IF(J80="-","-",SUM(J75:J78,J80:J84)*'3l HAP'!$E$12)</f>
        <v>1.1080436543134962</v>
      </c>
      <c r="K85" s="117">
        <f>IF(K80="-","-",SUM(K75:K78,K80:K84)*'3l HAP'!$E$12)</f>
        <v>1.1212252632297603</v>
      </c>
      <c r="L85" s="117">
        <f>IF(L80="-","-",SUM(L75:L78,L80:L84)*'3l HAP'!$E$12)</f>
        <v>1.1326758052643326</v>
      </c>
      <c r="M85" s="117">
        <f>IF(M80="-","-",SUM(M75:M78,M80:M84)*'3l HAP'!$E$12)</f>
        <v>1.1750355326298065</v>
      </c>
      <c r="N85" s="117">
        <f>IF(N80="-","-",SUM(N75:N78,N80:N84)*'3l HAP'!$E$12)</f>
        <v>1.2953479567992137</v>
      </c>
      <c r="O85" s="27"/>
      <c r="P85" s="117">
        <f>IF(P80="-","-",SUM(P75:P78,P80:P84)*'3l HAP'!$E$12)</f>
        <v>1.2953479567992137</v>
      </c>
      <c r="Q85" s="117">
        <f>IF(Q80="-","-",SUM(Q75:Q78,Q80:Q84)*'3l HAP'!$E$12)</f>
        <v>1.3302680098530955</v>
      </c>
      <c r="R85" s="117">
        <f>IF(R80="-","-",SUM(R75:R78,R80:R84)*'3l HAP'!$E$12)</f>
        <v>1.3399254271219814</v>
      </c>
      <c r="S85" s="117">
        <f>IF(S80="-","-",SUM(S75:S78,S80:S84)*'3l HAP'!$E$12)</f>
        <v>1.3715969952832425</v>
      </c>
      <c r="T85" s="117">
        <f>IF(T80="-","-",SUM(T75:T78,T80:T84)*'3l HAP'!$E$12)</f>
        <v>1.3078423304606031</v>
      </c>
      <c r="U85" s="117">
        <f>IF(U80="-","-",SUM(U75:U78,U80:U84)*'3l HAP'!$E$12)</f>
        <v>1.3342775786312291</v>
      </c>
      <c r="V85" s="117">
        <f>IF(V80="-","-",SUM(V75:V78,V80:V84)*'3l HAP'!$E$12)</f>
        <v>1.3104102444518095</v>
      </c>
      <c r="W85" s="117">
        <f>IF(W80="-","-",SUM(W75:W78,W80:W84)*'3l HAP'!$E$12)</f>
        <v>1.3652766138542352</v>
      </c>
      <c r="X85" s="27"/>
      <c r="Y85" s="117">
        <f>IF(Y80="-","-",SUM(Y75:Y78,Y80:Y84)*'3l HAP'!$E$12)</f>
        <v>1.4288313158408257</v>
      </c>
      <c r="Z85" s="117">
        <f>IF(Z80="-","-",SUM(Z75:Z78,Z80:Z84)*'3l HAP'!$E$12)</f>
        <v>1.4288313158408257</v>
      </c>
      <c r="AA85" s="117">
        <f>IF(AA80="-","-",SUM(AA75:AA78,AA80:AA84)*'3l HAP'!$E$12)</f>
        <v>1.4602598605809578</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75.962071988620252</v>
      </c>
      <c r="H86" s="117">
        <f t="shared" ref="H86:P86" si="40">IF(H80="-","-",SUM(H75:H85))</f>
        <v>76.100515278094562</v>
      </c>
      <c r="I86" s="117">
        <f t="shared" si="40"/>
        <v>76.373586288690589</v>
      </c>
      <c r="J86" s="117">
        <f t="shared" si="40"/>
        <v>76.78891615711359</v>
      </c>
      <c r="K86" s="117">
        <f t="shared" si="40"/>
        <v>77.702419391346723</v>
      </c>
      <c r="L86" s="117">
        <f t="shared" si="40"/>
        <v>78.495957361464903</v>
      </c>
      <c r="M86" s="117">
        <f t="shared" si="40"/>
        <v>81.431543464451849</v>
      </c>
      <c r="N86" s="117">
        <f t="shared" si="40"/>
        <v>89.769356344150751</v>
      </c>
      <c r="O86" s="27"/>
      <c r="P86" s="117">
        <f t="shared" si="40"/>
        <v>89.769356344150751</v>
      </c>
      <c r="Q86" s="117">
        <f t="shared" ref="Q86" si="41">IF(Q80="-","-",SUM(Q75:Q85))</f>
        <v>92.189363006990973</v>
      </c>
      <c r="R86" s="117">
        <f t="shared" ref="R86" si="42">IF(R80="-","-",SUM(R75:R85))</f>
        <v>92.858635018132262</v>
      </c>
      <c r="S86" s="117">
        <f t="shared" ref="S86" si="43">IF(S80="-","-",SUM(S75:S85))</f>
        <v>95.053517306958852</v>
      </c>
      <c r="T86" s="117">
        <f t="shared" ref="T86" si="44">IF(T80="-","-",SUM(T75:T85))</f>
        <v>90.635233250520912</v>
      </c>
      <c r="U86" s="117">
        <f t="shared" ref="U86" si="45">IF(U80="-","-",SUM(U75:U85))</f>
        <v>92.467231518336789</v>
      </c>
      <c r="V86" s="117">
        <f t="shared" ref="V86" si="46">IF(V80="-","-",SUM(V75:V85))</f>
        <v>90.813193145333557</v>
      </c>
      <c r="W86" s="117">
        <f t="shared" ref="W86:AC86" si="47">IF(W80="-","-",SUM(W75:W85))</f>
        <v>94.615506369624683</v>
      </c>
      <c r="X86" s="27"/>
      <c r="Y86" s="117">
        <f t="shared" si="47"/>
        <v>99.019932732467126</v>
      </c>
      <c r="Z86" s="117">
        <f t="shared" si="47"/>
        <v>99.019932732467126</v>
      </c>
      <c r="AA86" s="117">
        <f t="shared" si="47"/>
        <v>101.19797317121261</v>
      </c>
      <c r="AB86" s="117" t="str">
        <f t="shared" si="47"/>
        <v>-</v>
      </c>
      <c r="AC86" s="117" t="str">
        <f t="shared" si="4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AA'!J215="-","-",'3c AA'!J215)</f>
        <v>-</v>
      </c>
      <c r="H89" s="35" t="str">
        <f>IF('3c AA'!K215="-","-",'3c AA'!K215)</f>
        <v>-</v>
      </c>
      <c r="I89" s="35" t="str">
        <f>IF('3c AA'!L215="-","-",'3c AA'!L215)</f>
        <v>-</v>
      </c>
      <c r="J89" s="35" t="str">
        <f>IF('3c AA'!M215="-","-",'3c AA'!M215)</f>
        <v>-</v>
      </c>
      <c r="K89" s="35" t="str">
        <f>IF('3c AA'!N215="-","-",'3c AA'!N215)</f>
        <v>-</v>
      </c>
      <c r="L89" s="35" t="str">
        <f>IF('3c AA'!O215="-","-",'3c AA'!O215)</f>
        <v>-</v>
      </c>
      <c r="M89" s="35" t="str">
        <f>IF('3c AA'!P215="-","-",'3c AA'!P215)</f>
        <v>-</v>
      </c>
      <c r="N89" s="35" t="str">
        <f>IF('3c AA'!Q215="-","-",'3c AA'!Q215)</f>
        <v>-</v>
      </c>
      <c r="O89" s="27"/>
      <c r="P89" s="35" t="str">
        <f>IF('3c AA'!S215="-","-",'3c AA'!S215)</f>
        <v>-</v>
      </c>
      <c r="Q89" s="35" t="str">
        <f>IF('3c AA'!T215="-","-",'3c AA'!T215)</f>
        <v>-</v>
      </c>
      <c r="R89" s="35" t="str">
        <f>IF('3c AA'!U215="-","-",'3c AA'!U215)</f>
        <v>-</v>
      </c>
      <c r="S89" s="35" t="str">
        <f>IF('3c AA'!V215="-","-",'3c AA'!V215)</f>
        <v>-</v>
      </c>
      <c r="T89" s="35">
        <f>IF('3c AA'!W215="-","-",'3c AA'!W215)</f>
        <v>0</v>
      </c>
      <c r="U89" s="35">
        <f>IF('3c AA'!X215="-","-",'3c AA'!X215)</f>
        <v>1.4870742269298105</v>
      </c>
      <c r="V89" s="35">
        <f>IF('3c AA'!Y215="-","-",'3c AA'!Y215)</f>
        <v>0.70457099735818829</v>
      </c>
      <c r="W89" s="35" t="str">
        <f>IF('3c AA'!Z215="-","-",'3c AA'!Z215)</f>
        <v>-</v>
      </c>
      <c r="X89" s="27"/>
      <c r="Y89" s="35">
        <f>IF('3c AA'!AB215="-","-",'3c AA'!AB215)</f>
        <v>0</v>
      </c>
      <c r="Z89" s="35">
        <f>IF('3c AA'!AC215="-","-",'3c AA'!AC215)</f>
        <v>0</v>
      </c>
      <c r="AA89" s="35">
        <f>IF('3c AA'!AD215="-","-",'3c AA'!AD215)</f>
        <v>0.4107912515748855</v>
      </c>
      <c r="AB89" s="35" t="str">
        <f>IF('3c AA'!AE215="-","-",'3c AA'!AE215)</f>
        <v>-</v>
      </c>
      <c r="AC89" s="35" t="str">
        <f>IF('3c AA'!AF215="-","-",'3c AA'!AF215)</f>
        <v>-</v>
      </c>
      <c r="AD89" s="25"/>
    </row>
    <row r="90" spans="1:30" s="330" customFormat="1" ht="11.4">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f>IF('3d PC'!AA15="-","-",'3d PC'!AA64+'3d PC'!AA65)</f>
        <v>10.743937820906499</v>
      </c>
      <c r="AB90" s="35" t="str">
        <f>IF('3d PC'!AB15="-","-",'3d PC'!AB64+'3d PC'!AB65)</f>
        <v>-</v>
      </c>
      <c r="AC90" s="35" t="str">
        <f>IF('3d PC'!AC15="-","-",'3d PC'!AC64+'3d PC'!AC65)</f>
        <v>-</v>
      </c>
      <c r="AD90" s="25"/>
    </row>
    <row r="91" spans="1:30" s="26" customFormat="1" ht="11.4">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4">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f>IF('3g CPIH'!W$17="-","-",'3h OC '!$E$11*('3g CPIH'!W$17/'3g CPIH'!$G$17))</f>
        <v>79.623736301369874</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f>IF('3i SMNCC'!V$51="-","-",'3i SMNCC'!V$63)</f>
        <v>2.3848554466543863</v>
      </c>
      <c r="AA93" s="35">
        <f>IF('3i SMNCC'!W$51="-","-",'3i SMNCC'!W$63)</f>
        <v>2.7714012178486214</v>
      </c>
      <c r="AB93" s="35" t="str">
        <f>IF('3i SMNCC'!X$51="-","-",'3i SMNCC'!X$63)</f>
        <v>-</v>
      </c>
      <c r="AC93" s="35" t="str">
        <f>IF('3i SMNCC'!Y$51="-","-",'3i SMNCC'!Y$63)</f>
        <v>-</v>
      </c>
      <c r="AD93" s="25"/>
    </row>
    <row r="94" spans="1:30" s="26" customFormat="1" ht="11.25" customHeight="1">
      <c r="A94" s="207"/>
      <c r="B94" s="123" t="s">
        <v>244</v>
      </c>
      <c r="C94" s="123" t="s">
        <v>183</v>
      </c>
      <c r="D94" s="121" t="s">
        <v>118</v>
      </c>
      <c r="E94" s="75"/>
      <c r="F94" s="27"/>
      <c r="G94" s="35">
        <f>IF('3g CPIH'!C$17="-","-",'3j PAAC PAP'!$G$21*('3g CPIH'!C$17/'3g CPIH'!$G$17))</f>
        <v>3.1142016634050882</v>
      </c>
      <c r="H94" s="35">
        <f>IF('3g CPIH'!D$17="-","-",'3j PAAC PAP'!$G$21*('3g CPIH'!D$17/'3g CPIH'!$G$17))</f>
        <v>3.1204363013698631</v>
      </c>
      <c r="I94" s="35">
        <f>IF('3g CPIH'!E$17="-","-",'3j PAAC PAP'!$G$21*('3g CPIH'!E$17/'3g CPIH'!$G$17))</f>
        <v>3.129788258317026</v>
      </c>
      <c r="J94" s="35">
        <f>IF('3g CPIH'!F$17="-","-",'3j PAAC PAP'!$G$21*('3g CPIH'!F$17/'3g CPIH'!$G$17))</f>
        <v>3.1484921722113506</v>
      </c>
      <c r="K94" s="35">
        <f>IF('3g CPIH'!G$17="-","-",'3j PAAC PAP'!$G$21*('3g CPIH'!G$17/'3g CPIH'!$G$17))</f>
        <v>3.1859000000000002</v>
      </c>
      <c r="L94" s="35">
        <f>IF('3g CPIH'!H$17="-","-",'3j PAAC PAP'!$G$21*('3g CPIH'!H$17/'3g CPIH'!$G$17))</f>
        <v>3.2264251467710374</v>
      </c>
      <c r="M94" s="35">
        <f>IF('3g CPIH'!I$17="-","-",'3j PAAC PAP'!$G$21*('3g CPIH'!I$17/'3g CPIH'!$G$17))</f>
        <v>3.2731849315068491</v>
      </c>
      <c r="N94" s="35">
        <f>IF('3g CPIH'!J$17="-","-",'3j PAAC PAP'!$G$21*('3g CPIH'!J$17/'3g CPIH'!$G$17))</f>
        <v>3.3012408023483371</v>
      </c>
      <c r="O94" s="27"/>
      <c r="P94" s="35">
        <f>IF('3g CPIH'!L$17="-","-",'3j PAAC PAP'!$G$21*('3g CPIH'!L$17/'3g CPIH'!$G$17))</f>
        <v>3.3012408023483371</v>
      </c>
      <c r="Q94" s="35">
        <f>IF('3g CPIH'!M$17="-","-",'3j PAAC PAP'!$G$21*('3g CPIH'!M$17/'3g CPIH'!$G$17))</f>
        <v>3.3386486301369862</v>
      </c>
      <c r="R94" s="35">
        <f>IF('3g CPIH'!N$17="-","-",'3j PAAC PAP'!$G$21*('3g CPIH'!N$17/'3g CPIH'!$G$17))</f>
        <v>3.3635871819960861</v>
      </c>
      <c r="S94" s="35">
        <f>IF('3g CPIH'!O$17="-","-",'3j PAAC PAP'!$G$21*('3g CPIH'!O$17/'3g CPIH'!$G$17))</f>
        <v>3.3822910958904111</v>
      </c>
      <c r="T94" s="35">
        <f>IF('3g CPIH'!P$17="-","-",'3j PAAC PAP'!$G$21*('3g CPIH'!P$17/'3g CPIH'!$G$17))</f>
        <v>3.3916430528375732</v>
      </c>
      <c r="U94" s="35">
        <f>IF('3g CPIH'!Q$17="-","-",'3j PAAC PAP'!$G$21*('3g CPIH'!Q$17/'3g CPIH'!$G$17))</f>
        <v>3.4103469667318986</v>
      </c>
      <c r="V94" s="35">
        <f>IF('3g CPIH'!R$17="-","-",'3j PAAC PAP'!$G$21*('3g CPIH'!R$17/'3g CPIH'!$G$17))</f>
        <v>3.4726933463796481</v>
      </c>
      <c r="W94" s="35">
        <f>IF('3g CPIH'!S$17="-","-",'3j PAAC PAP'!$G$21*('3g CPIH'!S$17/'3g CPIH'!$G$17))</f>
        <v>3.5755648727984348</v>
      </c>
      <c r="X94" s="27"/>
      <c r="Y94" s="35">
        <f>IF('3g CPIH'!U$17="-","-",'3j PAAC PAP'!$G$21*('3g CPIH'!U$17/'3g CPIH'!$G$17))</f>
        <v>3.7563693737769084</v>
      </c>
      <c r="Z94" s="35">
        <f>IF('3g CPIH'!V$17="-","-",'3j PAAC PAP'!$G$21*('3g CPIH'!V$17/'3g CPIH'!$G$17))</f>
        <v>3.7563693737769084</v>
      </c>
      <c r="AA94" s="35">
        <f>IF('3g CPIH'!W$17="-","-",'3j PAAC PAP'!$G$21*('3g CPIH'!W$17/'3g CPIH'!$G$17))</f>
        <v>3.9060006849315072</v>
      </c>
      <c r="AB94" s="35" t="str">
        <f>IF('3g CPIH'!X$17="-","-",'3j PAAC PAP'!$G$21*('3g CPIH'!X$17/'3g CPIH'!$G$17))</f>
        <v>-</v>
      </c>
      <c r="AC94" s="35" t="str">
        <f>IF('3g CPIH'!Y$17="-","-",'3j PAAC PAP'!$G$21*('3g CPIH'!Y$17/'3g CPIH'!$G$17))</f>
        <v>-</v>
      </c>
      <c r="AD94" s="25"/>
    </row>
    <row r="95" spans="1:30" s="26" customFormat="1" ht="11.25" customHeight="1">
      <c r="A95" s="207"/>
      <c r="B95" s="123" t="s">
        <v>244</v>
      </c>
      <c r="C95" s="123" t="s">
        <v>184</v>
      </c>
      <c r="D95" s="121" t="s">
        <v>118</v>
      </c>
      <c r="E95" s="75"/>
      <c r="F95" s="27"/>
      <c r="G95" s="35">
        <f>IF(G90="-","-",SUM(G87:G93)*'3j PAAC PAP'!$G$39)</f>
        <v>0.2896141176426133</v>
      </c>
      <c r="H95" s="35">
        <f>IF(H90="-","-",SUM(H87:H93)*'3j PAAC PAP'!$G$39)</f>
        <v>0.2901396470114978</v>
      </c>
      <c r="I95" s="35">
        <f>IF(I90="-","-",SUM(I87:I93)*'3j PAAC PAP'!$G$39)</f>
        <v>0.29118835133161486</v>
      </c>
      <c r="J95" s="35">
        <f>IF(J90="-","-",SUM(J87:J93)*'3j PAAC PAP'!$G$39)</f>
        <v>0.29276493943826842</v>
      </c>
      <c r="K95" s="35">
        <f>IF(K90="-","-",SUM(K87:K93)*'3j PAAC PAP'!$G$39)</f>
        <v>0.29624795193665693</v>
      </c>
      <c r="L95" s="35">
        <f>IF(L90="-","-",SUM(L87:L93)*'3j PAAC PAP'!$G$39)</f>
        <v>0.29924049308805623</v>
      </c>
      <c r="M95" s="35">
        <f>IF(M90="-","-",SUM(M87:M93)*'3j PAAC PAP'!$G$39)</f>
        <v>0.31073579295233938</v>
      </c>
      <c r="N95" s="35">
        <f>IF(N90="-","-",SUM(N87:N93)*'3j PAAC PAP'!$G$39)</f>
        <v>0.34381674836941589</v>
      </c>
      <c r="O95" s="27"/>
      <c r="P95" s="35">
        <f>IF(P90="-","-",SUM(P87:P93)*'3j PAAC PAP'!$G$39)</f>
        <v>0.34381674836941589</v>
      </c>
      <c r="Q95" s="35">
        <f>IF(Q90="-","-",SUM(Q87:Q93)*'3j PAAC PAP'!$G$39)</f>
        <v>0.35329781152991024</v>
      </c>
      <c r="R95" s="35">
        <f>IF(R90="-","-",SUM(R87:R93)*'3j PAAC PAP'!$G$39)</f>
        <v>0.35585978057964163</v>
      </c>
      <c r="S95" s="35">
        <f>IF(S90="-","-",SUM(S87:S93)*'3j PAAC PAP'!$G$39)</f>
        <v>0.36452154710060708</v>
      </c>
      <c r="T95" s="35">
        <f>IF(T90="-","-",SUM(T87:T93)*'3j PAAC PAP'!$G$39)</f>
        <v>0.34689191001660674</v>
      </c>
      <c r="U95" s="35">
        <f>IF(U90="-","-",SUM(U87:U93)*'3j PAAC PAP'!$G$39)</f>
        <v>0.35410887614670727</v>
      </c>
      <c r="V95" s="35">
        <f>IF(V90="-","-",SUM(V87:V93)*'3j PAAC PAP'!$G$39)</f>
        <v>0.34726668352837081</v>
      </c>
      <c r="W95" s="35">
        <f>IF(W90="-","-",SUM(W87:W93)*'3j PAAC PAP'!$G$39)</f>
        <v>0.3619817374797405</v>
      </c>
      <c r="X95" s="27"/>
      <c r="Y95" s="35">
        <f>IF(Y90="-","-",SUM(Y87:Y93)*'3j PAAC PAP'!$G$39)</f>
        <v>0.37877314200521778</v>
      </c>
      <c r="Z95" s="35">
        <f>IF(Z90="-","-",SUM(Z87:Z93)*'3j PAAC PAP'!$G$39)</f>
        <v>0.37877314200521778</v>
      </c>
      <c r="AA95" s="35">
        <f>IF(AA90="-","-",SUM(AA87:AA93)*'3j PAAC PAP'!$G$39)</f>
        <v>0.38682869835667899</v>
      </c>
      <c r="AB95" s="35" t="str">
        <f>IF(AB90="-","-",SUM(AB87:AB93)*'3j PAAC PAP'!$G$39)</f>
        <v>-</v>
      </c>
      <c r="AC95" s="35" t="str">
        <f>IF(AC90="-","-",SUM(AC87:AC93)*'3j PAAC PAP'!$G$39)</f>
        <v>-</v>
      </c>
      <c r="AD95" s="25"/>
    </row>
    <row r="96" spans="1:30" s="26" customFormat="1" ht="11.25" customHeight="1">
      <c r="A96" s="207"/>
      <c r="B96" s="123" t="s">
        <v>185</v>
      </c>
      <c r="C96" s="123" t="s">
        <v>246</v>
      </c>
      <c r="D96" s="121" t="s">
        <v>118</v>
      </c>
      <c r="E96" s="75"/>
      <c r="F96" s="27"/>
      <c r="G96" s="35">
        <f>IF(G90="-","-",SUM(G87:G95)*'3k EBIT'!$E$11)</f>
        <v>1.4224538175907742</v>
      </c>
      <c r="H96" s="35">
        <f>IF(H90="-","-",SUM(H87:H95)*'3k EBIT'!$E$11)</f>
        <v>1.4250462848639429</v>
      </c>
      <c r="I96" s="35">
        <f>IF(I90="-","-",SUM(I87:I95)*'3k EBIT'!$E$11)</f>
        <v>1.4301597696771782</v>
      </c>
      <c r="J96" s="35">
        <f>IF(J90="-","-",SUM(J87:J95)*'3k EBIT'!$E$11)</f>
        <v>1.4379371714966844</v>
      </c>
      <c r="K96" s="35">
        <f>IF(K90="-","-",SUM(K87:K95)*'3k EBIT'!$E$11)</f>
        <v>1.4550432894434291</v>
      </c>
      <c r="L96" s="35">
        <f>IF(L90="-","-",SUM(L87:L95)*'3k EBIT'!$E$11)</f>
        <v>1.4699029567148398</v>
      </c>
      <c r="M96" s="35">
        <f>IF(M90="-","-",SUM(M87:M95)*'3k EBIT'!$E$11)</f>
        <v>1.524874280557688</v>
      </c>
      <c r="N96" s="35">
        <f>IF(N90="-","-",SUM(N87:N95)*'3k EBIT'!$E$11)</f>
        <v>1.6810068537036913</v>
      </c>
      <c r="O96" s="27"/>
      <c r="P96" s="35">
        <f>IF(P90="-","-",SUM(P87:P95)*'3k EBIT'!$E$11)</f>
        <v>1.6810068537036913</v>
      </c>
      <c r="Q96" s="35">
        <f>IF(Q90="-","-",SUM(Q87:Q95)*'3k EBIT'!$E$11)</f>
        <v>1.7263235180077914</v>
      </c>
      <c r="R96" s="35">
        <f>IF(R90="-","-",SUM(R87:R95)*'3k EBIT'!$E$11)</f>
        <v>1.7388562004680224</v>
      </c>
      <c r="S96" s="35">
        <f>IF(S90="-","-",SUM(S87:S95)*'3k EBIT'!$E$11)</f>
        <v>1.7799572211375414</v>
      </c>
      <c r="T96" s="35">
        <f>IF(T90="-","-",SUM(T87:T95)*'3k EBIT'!$E$11)</f>
        <v>1.6972211285225043</v>
      </c>
      <c r="U96" s="35">
        <f>IF(U90="-","-",SUM(U87:U95)*'3k EBIT'!$E$11)</f>
        <v>1.7315268400658224</v>
      </c>
      <c r="V96" s="35">
        <f>IF(V90="-","-",SUM(V87:V95)*'3k EBIT'!$E$11)</f>
        <v>1.7005535775345875</v>
      </c>
      <c r="W96" s="35">
        <f>IF(W90="-","-",SUM(W87:W95)*'3k EBIT'!$E$11)</f>
        <v>1.7717550971874356</v>
      </c>
      <c r="X96" s="27"/>
      <c r="Y96" s="35">
        <f>IF(Y90="-","-",SUM(Y87:Y95)*'3k EBIT'!$E$11)</f>
        <v>1.8542316928108575</v>
      </c>
      <c r="Z96" s="35">
        <f>IF(Z90="-","-",SUM(Z87:Z95)*'3k EBIT'!$E$11)</f>
        <v>1.8542316928108575</v>
      </c>
      <c r="AA96" s="35">
        <f>IF(AA90="-","-",SUM(AA87:AA95)*'3k EBIT'!$E$11)</f>
        <v>1.8950173356435691</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1.0961125126871367</v>
      </c>
      <c r="H97" s="35">
        <f>IF(H92="-","-",SUM(H87:H90,H92:H96)*'3l HAP'!$E$12)</f>
        <v>1.0981102125644266</v>
      </c>
      <c r="I97" s="35">
        <f>IF(I92="-","-",SUM(I87:I90,I92:I96)*'3l HAP'!$E$12)</f>
        <v>1.1020505546816253</v>
      </c>
      <c r="J97" s="35">
        <f>IF(J92="-","-",SUM(J87:J90,J92:J96)*'3l HAP'!$E$12)</f>
        <v>1.1080436543134962</v>
      </c>
      <c r="K97" s="35">
        <f>IF(K92="-","-",SUM(K87:K90,K92:K96)*'3l HAP'!$E$12)</f>
        <v>1.1212252632297603</v>
      </c>
      <c r="L97" s="35">
        <f>IF(L92="-","-",SUM(L87:L90,L92:L96)*'3l HAP'!$E$12)</f>
        <v>1.1326758052643326</v>
      </c>
      <c r="M97" s="35">
        <f>IF(M92="-","-",SUM(M87:M90,M92:M96)*'3l HAP'!$E$12)</f>
        <v>1.1750355326298065</v>
      </c>
      <c r="N97" s="35">
        <f>IF(N92="-","-",SUM(N87:N90,N92:N96)*'3l HAP'!$E$12)</f>
        <v>1.2953479567992137</v>
      </c>
      <c r="O97" s="27"/>
      <c r="P97" s="35">
        <f>IF(P92="-","-",SUM(P87:P90,P92:P96)*'3l HAP'!$E$12)</f>
        <v>1.2953479567992137</v>
      </c>
      <c r="Q97" s="35">
        <f>IF(Q92="-","-",SUM(Q87:Q90,Q92:Q96)*'3l HAP'!$E$12)</f>
        <v>1.3302680098530955</v>
      </c>
      <c r="R97" s="35">
        <f>IF(R92="-","-",SUM(R87:R90,R92:R96)*'3l HAP'!$E$12)</f>
        <v>1.3399254271219814</v>
      </c>
      <c r="S97" s="35">
        <f>IF(S92="-","-",SUM(S87:S90,S92:S96)*'3l HAP'!$E$12)</f>
        <v>1.3715969952832425</v>
      </c>
      <c r="T97" s="35">
        <f>IF(T92="-","-",SUM(T87:T90,T92:T96)*'3l HAP'!$E$12)</f>
        <v>1.3078423304606031</v>
      </c>
      <c r="U97" s="35">
        <f>IF(U92="-","-",SUM(U87:U90,U92:U96)*'3l HAP'!$E$12)</f>
        <v>1.3342775786312291</v>
      </c>
      <c r="V97" s="35">
        <f>IF(V92="-","-",SUM(V87:V90,V92:V96)*'3l HAP'!$E$12)</f>
        <v>1.3104102444518095</v>
      </c>
      <c r="W97" s="35">
        <f>IF(W92="-","-",SUM(W87:W90,W92:W96)*'3l HAP'!$E$12)</f>
        <v>1.3652766138542352</v>
      </c>
      <c r="X97" s="27"/>
      <c r="Y97" s="35">
        <f>IF(Y92="-","-",SUM(Y87:Y90,Y92:Y96)*'3l HAP'!$E$12)</f>
        <v>1.4288313158408257</v>
      </c>
      <c r="Z97" s="35">
        <f>IF(Z92="-","-",SUM(Z87:Z90,Z92:Z96)*'3l HAP'!$E$12)</f>
        <v>1.4288313158408257</v>
      </c>
      <c r="AA97" s="35">
        <f>IF(AA92="-","-",SUM(AA87:AA90,AA92:AA96)*'3l HAP'!$E$12)</f>
        <v>1.4602598605809578</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75.962071988620252</v>
      </c>
      <c r="H98" s="35">
        <f t="shared" ref="H98:P98" si="48">IF(H92="-","-",SUM(H87:H97))</f>
        <v>76.100515278094562</v>
      </c>
      <c r="I98" s="35">
        <f t="shared" si="48"/>
        <v>76.373586288690589</v>
      </c>
      <c r="J98" s="35">
        <f t="shared" si="48"/>
        <v>76.78891615711359</v>
      </c>
      <c r="K98" s="35">
        <f t="shared" si="48"/>
        <v>77.702419391346723</v>
      </c>
      <c r="L98" s="35">
        <f t="shared" si="48"/>
        <v>78.495957361464903</v>
      </c>
      <c r="M98" s="35">
        <f t="shared" si="48"/>
        <v>81.431543464451849</v>
      </c>
      <c r="N98" s="35">
        <f t="shared" si="48"/>
        <v>89.769356344150751</v>
      </c>
      <c r="O98" s="27"/>
      <c r="P98" s="35">
        <f t="shared" si="48"/>
        <v>89.769356344150751</v>
      </c>
      <c r="Q98" s="35">
        <f t="shared" ref="Q98" si="49">IF(Q92="-","-",SUM(Q87:Q97))</f>
        <v>92.189363006990973</v>
      </c>
      <c r="R98" s="35">
        <f t="shared" ref="R98" si="50">IF(R92="-","-",SUM(R87:R97))</f>
        <v>92.858635018132262</v>
      </c>
      <c r="S98" s="35">
        <f t="shared" ref="S98" si="51">IF(S92="-","-",SUM(S87:S97))</f>
        <v>95.053517306958852</v>
      </c>
      <c r="T98" s="35">
        <f t="shared" ref="T98" si="52">IF(T92="-","-",SUM(T87:T97))</f>
        <v>90.635233250520912</v>
      </c>
      <c r="U98" s="35">
        <f t="shared" ref="U98" si="53">IF(U92="-","-",SUM(U87:U97))</f>
        <v>92.467231518336789</v>
      </c>
      <c r="V98" s="35">
        <f t="shared" ref="V98" si="54">IF(V92="-","-",SUM(V87:V97))</f>
        <v>90.813193145333557</v>
      </c>
      <c r="W98" s="35">
        <f t="shared" ref="W98:AC98" si="55">IF(W92="-","-",SUM(W87:W97))</f>
        <v>94.615506369624683</v>
      </c>
      <c r="X98" s="27"/>
      <c r="Y98" s="35">
        <f t="shared" si="55"/>
        <v>99.019932732467126</v>
      </c>
      <c r="Z98" s="35">
        <f t="shared" si="55"/>
        <v>99.019932732467126</v>
      </c>
      <c r="AA98" s="35">
        <f t="shared" si="55"/>
        <v>101.19797317121261</v>
      </c>
      <c r="AB98" s="35" t="str">
        <f t="shared" si="55"/>
        <v>-</v>
      </c>
      <c r="AC98" s="35" t="str">
        <f t="shared" si="55"/>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AA'!J216="-","-",'3c AA'!J216)</f>
        <v>-</v>
      </c>
      <c r="H101" s="117" t="str">
        <f>IF('3c AA'!K216="-","-",'3c AA'!K216)</f>
        <v>-</v>
      </c>
      <c r="I101" s="117" t="str">
        <f>IF('3c AA'!L216="-","-",'3c AA'!L216)</f>
        <v>-</v>
      </c>
      <c r="J101" s="117" t="str">
        <f>IF('3c AA'!M216="-","-",'3c AA'!M216)</f>
        <v>-</v>
      </c>
      <c r="K101" s="117" t="str">
        <f>IF('3c AA'!N216="-","-",'3c AA'!N216)</f>
        <v>-</v>
      </c>
      <c r="L101" s="117" t="str">
        <f>IF('3c AA'!O216="-","-",'3c AA'!O216)</f>
        <v>-</v>
      </c>
      <c r="M101" s="117" t="str">
        <f>IF('3c AA'!P216="-","-",'3c AA'!P216)</f>
        <v>-</v>
      </c>
      <c r="N101" s="117" t="str">
        <f>IF('3c AA'!Q216="-","-",'3c AA'!Q216)</f>
        <v>-</v>
      </c>
      <c r="O101" s="27"/>
      <c r="P101" s="117" t="str">
        <f>IF('3c AA'!S216="-","-",'3c AA'!S216)</f>
        <v>-</v>
      </c>
      <c r="Q101" s="117" t="str">
        <f>IF('3c AA'!T216="-","-",'3c AA'!T216)</f>
        <v>-</v>
      </c>
      <c r="R101" s="117" t="str">
        <f>IF('3c AA'!U216="-","-",'3c AA'!U216)</f>
        <v>-</v>
      </c>
      <c r="S101" s="117" t="str">
        <f>IF('3c AA'!V216="-","-",'3c AA'!V216)</f>
        <v>-</v>
      </c>
      <c r="T101" s="117">
        <f>IF('3c AA'!W216="-","-",'3c AA'!W216)</f>
        <v>0</v>
      </c>
      <c r="U101" s="117">
        <f>IF('3c AA'!X216="-","-",'3c AA'!X216)</f>
        <v>1.4870742269298105</v>
      </c>
      <c r="V101" s="117">
        <f>IF('3c AA'!Y216="-","-",'3c AA'!Y216)</f>
        <v>0.70457099735818829</v>
      </c>
      <c r="W101" s="117" t="str">
        <f>IF('3c AA'!Z216="-","-",'3c AA'!Z216)</f>
        <v>-</v>
      </c>
      <c r="X101" s="27"/>
      <c r="Y101" s="117">
        <f>IF('3c AA'!AB216="-","-",'3c AA'!AB216)</f>
        <v>0</v>
      </c>
      <c r="Z101" s="117">
        <f>IF('3c AA'!AC216="-","-",'3c AA'!AC216)</f>
        <v>0</v>
      </c>
      <c r="AA101" s="117">
        <f>IF('3c AA'!AD216="-","-",'3c AA'!AD216)</f>
        <v>0.4107912515748855</v>
      </c>
      <c r="AB101" s="117" t="str">
        <f>IF('3c AA'!AE216="-","-",'3c AA'!AE216)</f>
        <v>-</v>
      </c>
      <c r="AC101" s="117" t="str">
        <f>IF('3c AA'!AF216="-","-",'3c AA'!AF216)</f>
        <v>-</v>
      </c>
      <c r="AD101" s="25"/>
    </row>
    <row r="102" spans="1:30" s="330" customFormat="1" ht="11.4">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f>IF('3d PC'!AA15="-","-",'3d PC'!AA64+'3d PC'!AA65)</f>
        <v>10.743937820906499</v>
      </c>
      <c r="AB102" s="117" t="str">
        <f>IF('3d PC'!AB15="-","-",'3d PC'!AB64+'3d PC'!AB65)</f>
        <v>-</v>
      </c>
      <c r="AC102" s="117" t="str">
        <f>IF('3d PC'!AC15="-","-",'3d PC'!AC64+'3d PC'!AC65)</f>
        <v>-</v>
      </c>
      <c r="AD102" s="25"/>
    </row>
    <row r="103" spans="1:30" s="26" customFormat="1" ht="11.4">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f>IF('3g CPIH'!W$17="-","-",'3h OC '!$E$11*('3g CPIH'!W$17/'3g CPIH'!$G$17))</f>
        <v>79.623736301369874</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f>IF('3i SMNCC'!V$51="-","-",'3i SMNCC'!V$63)</f>
        <v>2.3848554466543863</v>
      </c>
      <c r="AA105" s="117">
        <f>IF('3i SMNCC'!W$51="-","-",'3i SMNCC'!W$63)</f>
        <v>2.7714012178486214</v>
      </c>
      <c r="AB105" s="117" t="str">
        <f>IF('3i SMNCC'!X$51="-","-",'3i SMNCC'!X$63)</f>
        <v>-</v>
      </c>
      <c r="AC105" s="117" t="str">
        <f>IF('3i SMNCC'!Y$51="-","-",'3i SMNCC'!Y$63)</f>
        <v>-</v>
      </c>
      <c r="AD105" s="25"/>
    </row>
    <row r="106" spans="1:30" s="26" customFormat="1" ht="11.25" customHeight="1">
      <c r="A106" s="207"/>
      <c r="B106" s="120" t="s">
        <v>244</v>
      </c>
      <c r="C106" s="120" t="s">
        <v>183</v>
      </c>
      <c r="D106" s="122" t="s">
        <v>122</v>
      </c>
      <c r="E106" s="119"/>
      <c r="F106" s="27"/>
      <c r="G106" s="117">
        <f>IF('3g CPIH'!C$17="-","-",'3j PAAC PAP'!$G$21*('3g CPIH'!C$17/'3g CPIH'!$G$17))</f>
        <v>3.1142016634050882</v>
      </c>
      <c r="H106" s="117">
        <f>IF('3g CPIH'!D$17="-","-",'3j PAAC PAP'!$G$21*('3g CPIH'!D$17/'3g CPIH'!$G$17))</f>
        <v>3.1204363013698631</v>
      </c>
      <c r="I106" s="117">
        <f>IF('3g CPIH'!E$17="-","-",'3j PAAC PAP'!$G$21*('3g CPIH'!E$17/'3g CPIH'!$G$17))</f>
        <v>3.129788258317026</v>
      </c>
      <c r="J106" s="117">
        <f>IF('3g CPIH'!F$17="-","-",'3j PAAC PAP'!$G$21*('3g CPIH'!F$17/'3g CPIH'!$G$17))</f>
        <v>3.1484921722113506</v>
      </c>
      <c r="K106" s="117">
        <f>IF('3g CPIH'!G$17="-","-",'3j PAAC PAP'!$G$21*('3g CPIH'!G$17/'3g CPIH'!$G$17))</f>
        <v>3.1859000000000002</v>
      </c>
      <c r="L106" s="117">
        <f>IF('3g CPIH'!H$17="-","-",'3j PAAC PAP'!$G$21*('3g CPIH'!H$17/'3g CPIH'!$G$17))</f>
        <v>3.2264251467710374</v>
      </c>
      <c r="M106" s="117">
        <f>IF('3g CPIH'!I$17="-","-",'3j PAAC PAP'!$G$21*('3g CPIH'!I$17/'3g CPIH'!$G$17))</f>
        <v>3.2731849315068491</v>
      </c>
      <c r="N106" s="117">
        <f>IF('3g CPIH'!J$17="-","-",'3j PAAC PAP'!$G$21*('3g CPIH'!J$17/'3g CPIH'!$G$17))</f>
        <v>3.3012408023483371</v>
      </c>
      <c r="O106" s="27"/>
      <c r="P106" s="117">
        <f>IF('3g CPIH'!L$17="-","-",'3j PAAC PAP'!$G$21*('3g CPIH'!L$17/'3g CPIH'!$G$17))</f>
        <v>3.3012408023483371</v>
      </c>
      <c r="Q106" s="117">
        <f>IF('3g CPIH'!M$17="-","-",'3j PAAC PAP'!$G$21*('3g CPIH'!M$17/'3g CPIH'!$G$17))</f>
        <v>3.3386486301369862</v>
      </c>
      <c r="R106" s="117">
        <f>IF('3g CPIH'!N$17="-","-",'3j PAAC PAP'!$G$21*('3g CPIH'!N$17/'3g CPIH'!$G$17))</f>
        <v>3.3635871819960861</v>
      </c>
      <c r="S106" s="117">
        <f>IF('3g CPIH'!O$17="-","-",'3j PAAC PAP'!$G$21*('3g CPIH'!O$17/'3g CPIH'!$G$17))</f>
        <v>3.3822910958904111</v>
      </c>
      <c r="T106" s="117">
        <f>IF('3g CPIH'!P$17="-","-",'3j PAAC PAP'!$G$21*('3g CPIH'!P$17/'3g CPIH'!$G$17))</f>
        <v>3.3916430528375732</v>
      </c>
      <c r="U106" s="117">
        <f>IF('3g CPIH'!Q$17="-","-",'3j PAAC PAP'!$G$21*('3g CPIH'!Q$17/'3g CPIH'!$G$17))</f>
        <v>3.4103469667318986</v>
      </c>
      <c r="V106" s="117">
        <f>IF('3g CPIH'!R$17="-","-",'3j PAAC PAP'!$G$21*('3g CPIH'!R$17/'3g CPIH'!$G$17))</f>
        <v>3.4726933463796481</v>
      </c>
      <c r="W106" s="117">
        <f>IF('3g CPIH'!S$17="-","-",'3j PAAC PAP'!$G$21*('3g CPIH'!S$17/'3g CPIH'!$G$17))</f>
        <v>3.5755648727984348</v>
      </c>
      <c r="X106" s="27"/>
      <c r="Y106" s="117">
        <f>IF('3g CPIH'!U$17="-","-",'3j PAAC PAP'!$G$21*('3g CPIH'!U$17/'3g CPIH'!$G$17))</f>
        <v>3.7563693737769084</v>
      </c>
      <c r="Z106" s="117">
        <f>IF('3g CPIH'!V$17="-","-",'3j PAAC PAP'!$G$21*('3g CPIH'!V$17/'3g CPIH'!$G$17))</f>
        <v>3.7563693737769084</v>
      </c>
      <c r="AA106" s="117">
        <f>IF('3g CPIH'!W$17="-","-",'3j PAAC PAP'!$G$21*('3g CPIH'!W$17/'3g CPIH'!$G$17))</f>
        <v>3.9060006849315072</v>
      </c>
      <c r="AB106" s="117" t="str">
        <f>IF('3g CPIH'!X$17="-","-",'3j PAAC PAP'!$G$21*('3g CPIH'!X$17/'3g CPIH'!$G$17))</f>
        <v>-</v>
      </c>
      <c r="AC106" s="117" t="str">
        <f>IF('3g CPIH'!Y$17="-","-",'3j PAAC PAP'!$G$21*('3g CPIH'!Y$17/'3g CPIH'!$G$17))</f>
        <v>-</v>
      </c>
      <c r="AD106" s="25"/>
    </row>
    <row r="107" spans="1:30" s="26" customFormat="1" ht="11.25" customHeight="1">
      <c r="A107" s="207"/>
      <c r="B107" s="120" t="s">
        <v>244</v>
      </c>
      <c r="C107" s="120" t="s">
        <v>184</v>
      </c>
      <c r="D107" s="122" t="s">
        <v>122</v>
      </c>
      <c r="E107" s="119"/>
      <c r="F107" s="27"/>
      <c r="G107" s="117">
        <f>IF(G102="-","-",SUM(G99:G105)*'3j PAAC PAP'!$G$39)</f>
        <v>0.2896141176426133</v>
      </c>
      <c r="H107" s="117">
        <f>IF(H102="-","-",SUM(H99:H105)*'3j PAAC PAP'!$G$39)</f>
        <v>0.2901396470114978</v>
      </c>
      <c r="I107" s="117">
        <f>IF(I102="-","-",SUM(I99:I105)*'3j PAAC PAP'!$G$39)</f>
        <v>0.29118835133161486</v>
      </c>
      <c r="J107" s="117">
        <f>IF(J102="-","-",SUM(J99:J105)*'3j PAAC PAP'!$G$39)</f>
        <v>0.29276493943826842</v>
      </c>
      <c r="K107" s="117">
        <f>IF(K102="-","-",SUM(K99:K105)*'3j PAAC PAP'!$G$39)</f>
        <v>0.29624795193665693</v>
      </c>
      <c r="L107" s="117">
        <f>IF(L102="-","-",SUM(L99:L105)*'3j PAAC PAP'!$G$39)</f>
        <v>0.29924049308805623</v>
      </c>
      <c r="M107" s="117">
        <f>IF(M102="-","-",SUM(M99:M105)*'3j PAAC PAP'!$G$39)</f>
        <v>0.31073579295233938</v>
      </c>
      <c r="N107" s="117">
        <f>IF(N102="-","-",SUM(N99:N105)*'3j PAAC PAP'!$G$39)</f>
        <v>0.34381674836941589</v>
      </c>
      <c r="O107" s="27"/>
      <c r="P107" s="117">
        <f>IF(P102="-","-",SUM(P99:P105)*'3j PAAC PAP'!$G$39)</f>
        <v>0.34381674836941589</v>
      </c>
      <c r="Q107" s="117">
        <f>IF(Q102="-","-",SUM(Q99:Q105)*'3j PAAC PAP'!$G$39)</f>
        <v>0.35329781152991024</v>
      </c>
      <c r="R107" s="117">
        <f>IF(R102="-","-",SUM(R99:R105)*'3j PAAC PAP'!$G$39)</f>
        <v>0.35585978057964163</v>
      </c>
      <c r="S107" s="117">
        <f>IF(S102="-","-",SUM(S99:S105)*'3j PAAC PAP'!$G$39)</f>
        <v>0.36452154710060708</v>
      </c>
      <c r="T107" s="117">
        <f>IF(T102="-","-",SUM(T99:T105)*'3j PAAC PAP'!$G$39)</f>
        <v>0.34689191001660674</v>
      </c>
      <c r="U107" s="117">
        <f>IF(U102="-","-",SUM(U99:U105)*'3j PAAC PAP'!$G$39)</f>
        <v>0.35410887614670727</v>
      </c>
      <c r="V107" s="117">
        <f>IF(V102="-","-",SUM(V99:V105)*'3j PAAC PAP'!$G$39)</f>
        <v>0.34726668352837081</v>
      </c>
      <c r="W107" s="117">
        <f>IF(W102="-","-",SUM(W99:W105)*'3j PAAC PAP'!$G$39)</f>
        <v>0.3619817374797405</v>
      </c>
      <c r="X107" s="27"/>
      <c r="Y107" s="117">
        <f>IF(Y102="-","-",SUM(Y99:Y105)*'3j PAAC PAP'!$G$39)</f>
        <v>0.37877314200521778</v>
      </c>
      <c r="Z107" s="117">
        <f>IF(Z102="-","-",SUM(Z99:Z105)*'3j PAAC PAP'!$G$39)</f>
        <v>0.37877314200521778</v>
      </c>
      <c r="AA107" s="117">
        <f>IF(AA102="-","-",SUM(AA99:AA105)*'3j PAAC PAP'!$G$39)</f>
        <v>0.38682869835667899</v>
      </c>
      <c r="AB107" s="117" t="str">
        <f>IF(AB102="-","-",SUM(AB99:AB105)*'3j PAAC PAP'!$G$39)</f>
        <v>-</v>
      </c>
      <c r="AC107" s="117" t="str">
        <f>IF(AC102="-","-",SUM(AC99:AC105)*'3j PAAC PAP'!$G$39)</f>
        <v>-</v>
      </c>
      <c r="AD107" s="25"/>
    </row>
    <row r="108" spans="1:30" s="26" customFormat="1" ht="11.25" customHeight="1">
      <c r="A108" s="207"/>
      <c r="B108" s="120" t="s">
        <v>185</v>
      </c>
      <c r="C108" s="120" t="s">
        <v>246</v>
      </c>
      <c r="D108" s="122" t="s">
        <v>122</v>
      </c>
      <c r="E108" s="119"/>
      <c r="F108" s="27"/>
      <c r="G108" s="117">
        <f>IF(G102="-","-",SUM(G99:G107)*'3k EBIT'!$E$11)</f>
        <v>1.4224538175907742</v>
      </c>
      <c r="H108" s="117">
        <f>IF(H102="-","-",SUM(H99:H107)*'3k EBIT'!$E$11)</f>
        <v>1.4250462848639429</v>
      </c>
      <c r="I108" s="117">
        <f>IF(I102="-","-",SUM(I99:I107)*'3k EBIT'!$E$11)</f>
        <v>1.4301597696771782</v>
      </c>
      <c r="J108" s="117">
        <f>IF(J102="-","-",SUM(J99:J107)*'3k EBIT'!$E$11)</f>
        <v>1.4379371714966844</v>
      </c>
      <c r="K108" s="117">
        <f>IF(K102="-","-",SUM(K99:K107)*'3k EBIT'!$E$11)</f>
        <v>1.4550432894434291</v>
      </c>
      <c r="L108" s="117">
        <f>IF(L102="-","-",SUM(L99:L107)*'3k EBIT'!$E$11)</f>
        <v>1.4699029567148398</v>
      </c>
      <c r="M108" s="117">
        <f>IF(M102="-","-",SUM(M99:M107)*'3k EBIT'!$E$11)</f>
        <v>1.524874280557688</v>
      </c>
      <c r="N108" s="117">
        <f>IF(N102="-","-",SUM(N99:N107)*'3k EBIT'!$E$11)</f>
        <v>1.6810068537036913</v>
      </c>
      <c r="O108" s="27"/>
      <c r="P108" s="117">
        <f>IF(P102="-","-",SUM(P99:P107)*'3k EBIT'!$E$11)</f>
        <v>1.6810068537036913</v>
      </c>
      <c r="Q108" s="117">
        <f>IF(Q102="-","-",SUM(Q99:Q107)*'3k EBIT'!$E$11)</f>
        <v>1.7263235180077914</v>
      </c>
      <c r="R108" s="117">
        <f>IF(R102="-","-",SUM(R99:R107)*'3k EBIT'!$E$11)</f>
        <v>1.7388562004680224</v>
      </c>
      <c r="S108" s="117">
        <f>IF(S102="-","-",SUM(S99:S107)*'3k EBIT'!$E$11)</f>
        <v>1.7799572211375414</v>
      </c>
      <c r="T108" s="117">
        <f>IF(T102="-","-",SUM(T99:T107)*'3k EBIT'!$E$11)</f>
        <v>1.6972211285225043</v>
      </c>
      <c r="U108" s="117">
        <f>IF(U102="-","-",SUM(U99:U107)*'3k EBIT'!$E$11)</f>
        <v>1.7315268400658224</v>
      </c>
      <c r="V108" s="117">
        <f>IF(V102="-","-",SUM(V99:V107)*'3k EBIT'!$E$11)</f>
        <v>1.7005535775345875</v>
      </c>
      <c r="W108" s="117">
        <f>IF(W102="-","-",SUM(W99:W107)*'3k EBIT'!$E$11)</f>
        <v>1.7717550971874356</v>
      </c>
      <c r="X108" s="27"/>
      <c r="Y108" s="117">
        <f>IF(Y102="-","-",SUM(Y99:Y107)*'3k EBIT'!$E$11)</f>
        <v>1.8542316928108575</v>
      </c>
      <c r="Z108" s="117">
        <f>IF(Z102="-","-",SUM(Z99:Z107)*'3k EBIT'!$E$11)</f>
        <v>1.8542316928108575</v>
      </c>
      <c r="AA108" s="117">
        <f>IF(AA102="-","-",SUM(AA99:AA107)*'3k EBIT'!$E$11)</f>
        <v>1.8950173356435691</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1.0961125126871367</v>
      </c>
      <c r="H109" s="117">
        <f>IF(H104="-","-",SUM(H99:H102,H104:H108)*'3l HAP'!$E$12)</f>
        <v>1.0981102125644266</v>
      </c>
      <c r="I109" s="117">
        <f>IF(I104="-","-",SUM(I99:I102,I104:I108)*'3l HAP'!$E$12)</f>
        <v>1.1020505546816253</v>
      </c>
      <c r="J109" s="117">
        <f>IF(J104="-","-",SUM(J99:J102,J104:J108)*'3l HAP'!$E$12)</f>
        <v>1.1080436543134962</v>
      </c>
      <c r="K109" s="117">
        <f>IF(K104="-","-",SUM(K99:K102,K104:K108)*'3l HAP'!$E$12)</f>
        <v>1.1212252632297603</v>
      </c>
      <c r="L109" s="117">
        <f>IF(L104="-","-",SUM(L99:L102,L104:L108)*'3l HAP'!$E$12)</f>
        <v>1.1326758052643326</v>
      </c>
      <c r="M109" s="117">
        <f>IF(M104="-","-",SUM(M99:M102,M104:M108)*'3l HAP'!$E$12)</f>
        <v>1.1750355326298065</v>
      </c>
      <c r="N109" s="117">
        <f>IF(N104="-","-",SUM(N99:N102,N104:N108)*'3l HAP'!$E$12)</f>
        <v>1.2953479567992137</v>
      </c>
      <c r="O109" s="27"/>
      <c r="P109" s="117">
        <f>IF(P104="-","-",SUM(P99:P102,P104:P108)*'3l HAP'!$E$12)</f>
        <v>1.2953479567992137</v>
      </c>
      <c r="Q109" s="117">
        <f>IF(Q104="-","-",SUM(Q99:Q102,Q104:Q108)*'3l HAP'!$E$12)</f>
        <v>1.3302680098530955</v>
      </c>
      <c r="R109" s="117">
        <f>IF(R104="-","-",SUM(R99:R102,R104:R108)*'3l HAP'!$E$12)</f>
        <v>1.3399254271219814</v>
      </c>
      <c r="S109" s="117">
        <f>IF(S104="-","-",SUM(S99:S102,S104:S108)*'3l HAP'!$E$12)</f>
        <v>1.3715969952832425</v>
      </c>
      <c r="T109" s="117">
        <f>IF(T104="-","-",SUM(T99:T102,T104:T108)*'3l HAP'!$E$12)</f>
        <v>1.3078423304606031</v>
      </c>
      <c r="U109" s="117">
        <f>IF(U104="-","-",SUM(U99:U102,U104:U108)*'3l HAP'!$E$12)</f>
        <v>1.3342775786312291</v>
      </c>
      <c r="V109" s="117">
        <f>IF(V104="-","-",SUM(V99:V102,V104:V108)*'3l HAP'!$E$12)</f>
        <v>1.3104102444518095</v>
      </c>
      <c r="W109" s="117">
        <f>IF(W104="-","-",SUM(W99:W102,W104:W108)*'3l HAP'!$E$12)</f>
        <v>1.3652766138542352</v>
      </c>
      <c r="X109" s="27"/>
      <c r="Y109" s="117">
        <f>IF(Y104="-","-",SUM(Y99:Y102,Y104:Y108)*'3l HAP'!$E$12)</f>
        <v>1.4288313158408257</v>
      </c>
      <c r="Z109" s="117">
        <f>IF(Z104="-","-",SUM(Z99:Z102,Z104:Z108)*'3l HAP'!$E$12)</f>
        <v>1.4288313158408257</v>
      </c>
      <c r="AA109" s="117">
        <f>IF(AA104="-","-",SUM(AA99:AA102,AA104:AA108)*'3l HAP'!$E$12)</f>
        <v>1.4602598605809578</v>
      </c>
      <c r="AB109" s="117" t="str">
        <f>IF(AB104="-","-",SUM(AB99:AB102,AB104:AB108)*'3l HAP'!$E$12)</f>
        <v>-</v>
      </c>
      <c r="AC109" s="117" t="str">
        <f>IF(AC104="-","-",SUM(AC99:AC102,AC104:AC108)*'3l HAP'!$E$12)</f>
        <v>-</v>
      </c>
      <c r="AD109" s="25"/>
    </row>
    <row r="110" spans="1:30" s="26" customFormat="1" ht="11.4">
      <c r="A110" s="207"/>
      <c r="B110" s="120" t="s">
        <v>249</v>
      </c>
      <c r="C110" s="120" t="str">
        <f>B110&amp;"_"&amp;D110</f>
        <v>Total_Southern</v>
      </c>
      <c r="D110" s="122" t="s">
        <v>122</v>
      </c>
      <c r="E110" s="119"/>
      <c r="F110" s="27"/>
      <c r="G110" s="117">
        <f>IF(G104="-","-",SUM(G99:G109))</f>
        <v>75.962071988620252</v>
      </c>
      <c r="H110" s="117">
        <f t="shared" ref="H110:P110" si="56">IF(H104="-","-",SUM(H99:H109))</f>
        <v>76.100515278094562</v>
      </c>
      <c r="I110" s="117">
        <f t="shared" si="56"/>
        <v>76.373586288690589</v>
      </c>
      <c r="J110" s="117">
        <f t="shared" si="56"/>
        <v>76.78891615711359</v>
      </c>
      <c r="K110" s="117">
        <f t="shared" si="56"/>
        <v>77.702419391346723</v>
      </c>
      <c r="L110" s="117">
        <f t="shared" si="56"/>
        <v>78.495957361464903</v>
      </c>
      <c r="M110" s="117">
        <f t="shared" si="56"/>
        <v>81.431543464451849</v>
      </c>
      <c r="N110" s="117">
        <f t="shared" si="56"/>
        <v>89.769356344150751</v>
      </c>
      <c r="O110" s="27"/>
      <c r="P110" s="117">
        <f t="shared" si="56"/>
        <v>89.769356344150751</v>
      </c>
      <c r="Q110" s="117">
        <f t="shared" ref="Q110" si="57">IF(Q104="-","-",SUM(Q99:Q109))</f>
        <v>92.189363006990973</v>
      </c>
      <c r="R110" s="117">
        <f t="shared" ref="R110" si="58">IF(R104="-","-",SUM(R99:R109))</f>
        <v>92.858635018132262</v>
      </c>
      <c r="S110" s="117">
        <f t="shared" ref="S110" si="59">IF(S104="-","-",SUM(S99:S109))</f>
        <v>95.053517306958852</v>
      </c>
      <c r="T110" s="117">
        <f t="shared" ref="T110" si="60">IF(T104="-","-",SUM(T99:T109))</f>
        <v>90.635233250520912</v>
      </c>
      <c r="U110" s="117">
        <f t="shared" ref="U110" si="61">IF(U104="-","-",SUM(U99:U109))</f>
        <v>92.467231518336789</v>
      </c>
      <c r="V110" s="117">
        <f t="shared" ref="V110" si="62">IF(V104="-","-",SUM(V99:V109))</f>
        <v>90.813193145333557</v>
      </c>
      <c r="W110" s="117">
        <f t="shared" ref="W110:AC110" si="63">IF(W104="-","-",SUM(W99:W109))</f>
        <v>94.615506369624683</v>
      </c>
      <c r="X110" s="27"/>
      <c r="Y110" s="117">
        <f t="shared" si="63"/>
        <v>99.019932732467126</v>
      </c>
      <c r="Z110" s="117">
        <f t="shared" si="63"/>
        <v>99.019932732467126</v>
      </c>
      <c r="AA110" s="117">
        <f t="shared" si="63"/>
        <v>101.19797317121261</v>
      </c>
      <c r="AB110" s="117" t="str">
        <f t="shared" si="63"/>
        <v>-</v>
      </c>
      <c r="AC110" s="117" t="str">
        <f t="shared" si="63"/>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AA'!J217="-","-",'3c AA'!J217)</f>
        <v>-</v>
      </c>
      <c r="H113" s="35" t="str">
        <f>IF('3c AA'!K217="-","-",'3c AA'!K217)</f>
        <v>-</v>
      </c>
      <c r="I113" s="35" t="str">
        <f>IF('3c AA'!L217="-","-",'3c AA'!L217)</f>
        <v>-</v>
      </c>
      <c r="J113" s="35" t="str">
        <f>IF('3c AA'!M217="-","-",'3c AA'!M217)</f>
        <v>-</v>
      </c>
      <c r="K113" s="35" t="str">
        <f>IF('3c AA'!N217="-","-",'3c AA'!N217)</f>
        <v>-</v>
      </c>
      <c r="L113" s="35" t="str">
        <f>IF('3c AA'!O217="-","-",'3c AA'!O217)</f>
        <v>-</v>
      </c>
      <c r="M113" s="35" t="str">
        <f>IF('3c AA'!P217="-","-",'3c AA'!P217)</f>
        <v>-</v>
      </c>
      <c r="N113" s="35" t="str">
        <f>IF('3c AA'!Q217="-","-",'3c AA'!Q217)</f>
        <v>-</v>
      </c>
      <c r="O113" s="27"/>
      <c r="P113" s="35" t="str">
        <f>IF('3c AA'!S217="-","-",'3c AA'!S217)</f>
        <v>-</v>
      </c>
      <c r="Q113" s="35" t="str">
        <f>IF('3c AA'!T217="-","-",'3c AA'!T217)</f>
        <v>-</v>
      </c>
      <c r="R113" s="35" t="str">
        <f>IF('3c AA'!U217="-","-",'3c AA'!U217)</f>
        <v>-</v>
      </c>
      <c r="S113" s="35" t="str">
        <f>IF('3c AA'!V217="-","-",'3c AA'!V217)</f>
        <v>-</v>
      </c>
      <c r="T113" s="35">
        <f>IF('3c AA'!W217="-","-",'3c AA'!W217)</f>
        <v>0</v>
      </c>
      <c r="U113" s="35">
        <f>IF('3c AA'!X217="-","-",'3c AA'!X217)</f>
        <v>1.4870742269298105</v>
      </c>
      <c r="V113" s="35">
        <f>IF('3c AA'!Y217="-","-",'3c AA'!Y217)</f>
        <v>0.70457099735818829</v>
      </c>
      <c r="W113" s="35" t="str">
        <f>IF('3c AA'!Z217="-","-",'3c AA'!Z217)</f>
        <v>-</v>
      </c>
      <c r="X113" s="27"/>
      <c r="Y113" s="35">
        <f>IF('3c AA'!AB217="-","-",'3c AA'!AB217)</f>
        <v>0</v>
      </c>
      <c r="Z113" s="35">
        <f>IF('3c AA'!AC217="-","-",'3c AA'!AC217)</f>
        <v>0</v>
      </c>
      <c r="AA113" s="35">
        <f>IF('3c AA'!AD217="-","-",'3c AA'!AD217)</f>
        <v>0.4107912515748855</v>
      </c>
      <c r="AB113" s="35" t="str">
        <f>IF('3c AA'!AE217="-","-",'3c AA'!AE217)</f>
        <v>-</v>
      </c>
      <c r="AC113" s="35" t="str">
        <f>IF('3c AA'!AF217="-","-",'3c AA'!AF217)</f>
        <v>-</v>
      </c>
      <c r="AD113" s="25"/>
    </row>
    <row r="114" spans="1:30" s="330" customFormat="1" ht="12.6"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f>IF('3d PC'!AA15="-","-",'3d PC'!AA64+'3d PC'!AA65)</f>
        <v>10.743937820906499</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f>IF('3g CPIH'!W$17="-","-",'3h OC '!$E$11*('3g CPIH'!W$17/'3g CPIH'!$G$17))</f>
        <v>79.623736301369874</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f>IF('3i SMNCC'!V$51="-","-",'3i SMNCC'!V$63)</f>
        <v>2.3848554466543863</v>
      </c>
      <c r="AA117" s="35">
        <f>IF('3i SMNCC'!W$51="-","-",'3i SMNCC'!W$63)</f>
        <v>2.7714012178486214</v>
      </c>
      <c r="AB117" s="35" t="str">
        <f>IF('3i SMNCC'!X$51="-","-",'3i SMNCC'!X$63)</f>
        <v>-</v>
      </c>
      <c r="AC117" s="35" t="str">
        <f>IF('3i SMNCC'!Y$51="-","-",'3i SMNCC'!Y$63)</f>
        <v>-</v>
      </c>
      <c r="AD117" s="25"/>
    </row>
    <row r="118" spans="1:30" s="26" customFormat="1" ht="11.25" customHeight="1">
      <c r="A118" s="207"/>
      <c r="B118" s="123" t="s">
        <v>244</v>
      </c>
      <c r="C118" s="123" t="s">
        <v>183</v>
      </c>
      <c r="D118" s="121" t="s">
        <v>126</v>
      </c>
      <c r="E118" s="75"/>
      <c r="F118" s="27"/>
      <c r="G118" s="35">
        <f>IF('3g CPIH'!C$17="-","-",'3j PAAC PAP'!$G$21*('3g CPIH'!C$17/'3g CPIH'!$G$17))</f>
        <v>3.1142016634050882</v>
      </c>
      <c r="H118" s="35">
        <f>IF('3g CPIH'!D$17="-","-",'3j PAAC PAP'!$G$21*('3g CPIH'!D$17/'3g CPIH'!$G$17))</f>
        <v>3.1204363013698631</v>
      </c>
      <c r="I118" s="35">
        <f>IF('3g CPIH'!E$17="-","-",'3j PAAC PAP'!$G$21*('3g CPIH'!E$17/'3g CPIH'!$G$17))</f>
        <v>3.129788258317026</v>
      </c>
      <c r="J118" s="35">
        <f>IF('3g CPIH'!F$17="-","-",'3j PAAC PAP'!$G$21*('3g CPIH'!F$17/'3g CPIH'!$G$17))</f>
        <v>3.1484921722113506</v>
      </c>
      <c r="K118" s="35">
        <f>IF('3g CPIH'!G$17="-","-",'3j PAAC PAP'!$G$21*('3g CPIH'!G$17/'3g CPIH'!$G$17))</f>
        <v>3.1859000000000002</v>
      </c>
      <c r="L118" s="35">
        <f>IF('3g CPIH'!H$17="-","-",'3j PAAC PAP'!$G$21*('3g CPIH'!H$17/'3g CPIH'!$G$17))</f>
        <v>3.2264251467710374</v>
      </c>
      <c r="M118" s="35">
        <f>IF('3g CPIH'!I$17="-","-",'3j PAAC PAP'!$G$21*('3g CPIH'!I$17/'3g CPIH'!$G$17))</f>
        <v>3.2731849315068491</v>
      </c>
      <c r="N118" s="35">
        <f>IF('3g CPIH'!J$17="-","-",'3j PAAC PAP'!$G$21*('3g CPIH'!J$17/'3g CPIH'!$G$17))</f>
        <v>3.3012408023483371</v>
      </c>
      <c r="O118" s="27"/>
      <c r="P118" s="35">
        <f>IF('3g CPIH'!L$17="-","-",'3j PAAC PAP'!$G$21*('3g CPIH'!L$17/'3g CPIH'!$G$17))</f>
        <v>3.3012408023483371</v>
      </c>
      <c r="Q118" s="35">
        <f>IF('3g CPIH'!M$17="-","-",'3j PAAC PAP'!$G$21*('3g CPIH'!M$17/'3g CPIH'!$G$17))</f>
        <v>3.3386486301369862</v>
      </c>
      <c r="R118" s="35">
        <f>IF('3g CPIH'!N$17="-","-",'3j PAAC PAP'!$G$21*('3g CPIH'!N$17/'3g CPIH'!$G$17))</f>
        <v>3.3635871819960861</v>
      </c>
      <c r="S118" s="35">
        <f>IF('3g CPIH'!O$17="-","-",'3j PAAC PAP'!$G$21*('3g CPIH'!O$17/'3g CPIH'!$G$17))</f>
        <v>3.3822910958904111</v>
      </c>
      <c r="T118" s="35">
        <f>IF('3g CPIH'!P$17="-","-",'3j PAAC PAP'!$G$21*('3g CPIH'!P$17/'3g CPIH'!$G$17))</f>
        <v>3.3916430528375732</v>
      </c>
      <c r="U118" s="35">
        <f>IF('3g CPIH'!Q$17="-","-",'3j PAAC PAP'!$G$21*('3g CPIH'!Q$17/'3g CPIH'!$G$17))</f>
        <v>3.4103469667318986</v>
      </c>
      <c r="V118" s="35">
        <f>IF('3g CPIH'!R$17="-","-",'3j PAAC PAP'!$G$21*('3g CPIH'!R$17/'3g CPIH'!$G$17))</f>
        <v>3.4726933463796481</v>
      </c>
      <c r="W118" s="35">
        <f>IF('3g CPIH'!S$17="-","-",'3j PAAC PAP'!$G$21*('3g CPIH'!S$17/'3g CPIH'!$G$17))</f>
        <v>3.5755648727984348</v>
      </c>
      <c r="X118" s="27"/>
      <c r="Y118" s="35">
        <f>IF('3g CPIH'!U$17="-","-",'3j PAAC PAP'!$G$21*('3g CPIH'!U$17/'3g CPIH'!$G$17))</f>
        <v>3.7563693737769084</v>
      </c>
      <c r="Z118" s="35">
        <f>IF('3g CPIH'!V$17="-","-",'3j PAAC PAP'!$G$21*('3g CPIH'!V$17/'3g CPIH'!$G$17))</f>
        <v>3.7563693737769084</v>
      </c>
      <c r="AA118" s="35">
        <f>IF('3g CPIH'!W$17="-","-",'3j PAAC PAP'!$G$21*('3g CPIH'!W$17/'3g CPIH'!$G$17))</f>
        <v>3.9060006849315072</v>
      </c>
      <c r="AB118" s="35" t="str">
        <f>IF('3g CPIH'!X$17="-","-",'3j PAAC PAP'!$G$21*('3g CPIH'!X$17/'3g CPIH'!$G$17))</f>
        <v>-</v>
      </c>
      <c r="AC118" s="35" t="str">
        <f>IF('3g CPIH'!Y$17="-","-",'3j PAAC PAP'!$G$21*('3g CPIH'!Y$17/'3g CPIH'!$G$17))</f>
        <v>-</v>
      </c>
      <c r="AD118" s="25"/>
    </row>
    <row r="119" spans="1:30" s="26" customFormat="1" ht="11.25" customHeight="1">
      <c r="A119" s="207"/>
      <c r="B119" s="123" t="s">
        <v>244</v>
      </c>
      <c r="C119" s="123" t="s">
        <v>184</v>
      </c>
      <c r="D119" s="121" t="s">
        <v>126</v>
      </c>
      <c r="E119" s="75"/>
      <c r="F119" s="27"/>
      <c r="G119" s="35">
        <f>IF(G114="-","-",SUM(G111:G117)*'3j PAAC PAP'!$G$39)</f>
        <v>0.2896141176426133</v>
      </c>
      <c r="H119" s="35">
        <f>IF(H114="-","-",SUM(H111:H117)*'3j PAAC PAP'!$G$39)</f>
        <v>0.2901396470114978</v>
      </c>
      <c r="I119" s="35">
        <f>IF(I114="-","-",SUM(I111:I117)*'3j PAAC PAP'!$G$39)</f>
        <v>0.29118835133161486</v>
      </c>
      <c r="J119" s="35">
        <f>IF(J114="-","-",SUM(J111:J117)*'3j PAAC PAP'!$G$39)</f>
        <v>0.29276493943826842</v>
      </c>
      <c r="K119" s="35">
        <f>IF(K114="-","-",SUM(K111:K117)*'3j PAAC PAP'!$G$39)</f>
        <v>0.29624795193665693</v>
      </c>
      <c r="L119" s="35">
        <f>IF(L114="-","-",SUM(L111:L117)*'3j PAAC PAP'!$G$39)</f>
        <v>0.29924049308805623</v>
      </c>
      <c r="M119" s="35">
        <f>IF(M114="-","-",SUM(M111:M117)*'3j PAAC PAP'!$G$39)</f>
        <v>0.31073579295233938</v>
      </c>
      <c r="N119" s="35">
        <f>IF(N114="-","-",SUM(N111:N117)*'3j PAAC PAP'!$G$39)</f>
        <v>0.34381674836941589</v>
      </c>
      <c r="O119" s="27"/>
      <c r="P119" s="35">
        <f>IF(P114="-","-",SUM(P111:P117)*'3j PAAC PAP'!$G$39)</f>
        <v>0.34381674836941589</v>
      </c>
      <c r="Q119" s="35">
        <f>IF(Q114="-","-",SUM(Q111:Q117)*'3j PAAC PAP'!$G$39)</f>
        <v>0.35329781152991024</v>
      </c>
      <c r="R119" s="35">
        <f>IF(R114="-","-",SUM(R111:R117)*'3j PAAC PAP'!$G$39)</f>
        <v>0.35585978057964163</v>
      </c>
      <c r="S119" s="35">
        <f>IF(S114="-","-",SUM(S111:S117)*'3j PAAC PAP'!$G$39)</f>
        <v>0.36452154710060708</v>
      </c>
      <c r="T119" s="35">
        <f>IF(T114="-","-",SUM(T111:T117)*'3j PAAC PAP'!$G$39)</f>
        <v>0.34689191001660674</v>
      </c>
      <c r="U119" s="35">
        <f>IF(U114="-","-",SUM(U111:U117)*'3j PAAC PAP'!$G$39)</f>
        <v>0.35410887614670727</v>
      </c>
      <c r="V119" s="35">
        <f>IF(V114="-","-",SUM(V111:V117)*'3j PAAC PAP'!$G$39)</f>
        <v>0.34726668352837081</v>
      </c>
      <c r="W119" s="35">
        <f>IF(W114="-","-",SUM(W111:W117)*'3j PAAC PAP'!$G$39)</f>
        <v>0.3619817374797405</v>
      </c>
      <c r="X119" s="27"/>
      <c r="Y119" s="35">
        <f>IF(Y114="-","-",SUM(Y111:Y117)*'3j PAAC PAP'!$G$39)</f>
        <v>0.37877314200521778</v>
      </c>
      <c r="Z119" s="35">
        <f>IF(Z114="-","-",SUM(Z111:Z117)*'3j PAAC PAP'!$G$39)</f>
        <v>0.37877314200521778</v>
      </c>
      <c r="AA119" s="35">
        <f>IF(AA114="-","-",SUM(AA111:AA117)*'3j PAAC PAP'!$G$39)</f>
        <v>0.38682869835667899</v>
      </c>
      <c r="AB119" s="35" t="str">
        <f>IF(AB114="-","-",SUM(AB111:AB117)*'3j PAAC PAP'!$G$39)</f>
        <v>-</v>
      </c>
      <c r="AC119" s="35" t="str">
        <f>IF(AC114="-","-",SUM(AC111:AC117)*'3j PAAC PAP'!$G$39)</f>
        <v>-</v>
      </c>
      <c r="AD119" s="25"/>
    </row>
    <row r="120" spans="1:30" s="26" customFormat="1" ht="11.25" customHeight="1">
      <c r="A120" s="207"/>
      <c r="B120" s="123" t="s">
        <v>185</v>
      </c>
      <c r="C120" s="123" t="s">
        <v>246</v>
      </c>
      <c r="D120" s="121" t="s">
        <v>126</v>
      </c>
      <c r="E120" s="75"/>
      <c r="F120" s="27"/>
      <c r="G120" s="35">
        <f>IF(G114="-","-",SUM(G111:G119)*'3k EBIT'!$E$11)</f>
        <v>1.4224538175907742</v>
      </c>
      <c r="H120" s="35">
        <f>IF(H114="-","-",SUM(H111:H119)*'3k EBIT'!$E$11)</f>
        <v>1.4250462848639429</v>
      </c>
      <c r="I120" s="35">
        <f>IF(I114="-","-",SUM(I111:I119)*'3k EBIT'!$E$11)</f>
        <v>1.4301597696771782</v>
      </c>
      <c r="J120" s="35">
        <f>IF(J114="-","-",SUM(J111:J119)*'3k EBIT'!$E$11)</f>
        <v>1.4379371714966844</v>
      </c>
      <c r="K120" s="35">
        <f>IF(K114="-","-",SUM(K111:K119)*'3k EBIT'!$E$11)</f>
        <v>1.4550432894434291</v>
      </c>
      <c r="L120" s="35">
        <f>IF(L114="-","-",SUM(L111:L119)*'3k EBIT'!$E$11)</f>
        <v>1.4699029567148398</v>
      </c>
      <c r="M120" s="35">
        <f>IF(M114="-","-",SUM(M111:M119)*'3k EBIT'!$E$11)</f>
        <v>1.524874280557688</v>
      </c>
      <c r="N120" s="35">
        <f>IF(N114="-","-",SUM(N111:N119)*'3k EBIT'!$E$11)</f>
        <v>1.6810068537036913</v>
      </c>
      <c r="O120" s="27"/>
      <c r="P120" s="35">
        <f>IF(P114="-","-",SUM(P111:P119)*'3k EBIT'!$E$11)</f>
        <v>1.6810068537036913</v>
      </c>
      <c r="Q120" s="35">
        <f>IF(Q114="-","-",SUM(Q111:Q119)*'3k EBIT'!$E$11)</f>
        <v>1.7263235180077914</v>
      </c>
      <c r="R120" s="35">
        <f>IF(R114="-","-",SUM(R111:R119)*'3k EBIT'!$E$11)</f>
        <v>1.7388562004680224</v>
      </c>
      <c r="S120" s="35">
        <f>IF(S114="-","-",SUM(S111:S119)*'3k EBIT'!$E$11)</f>
        <v>1.7799572211375414</v>
      </c>
      <c r="T120" s="35">
        <f>IF(T114="-","-",SUM(T111:T119)*'3k EBIT'!$E$11)</f>
        <v>1.6972211285225043</v>
      </c>
      <c r="U120" s="35">
        <f>IF(U114="-","-",SUM(U111:U119)*'3k EBIT'!$E$11)</f>
        <v>1.7315268400658224</v>
      </c>
      <c r="V120" s="35">
        <f>IF(V114="-","-",SUM(V111:V119)*'3k EBIT'!$E$11)</f>
        <v>1.7005535775345875</v>
      </c>
      <c r="W120" s="35">
        <f>IF(W114="-","-",SUM(W111:W119)*'3k EBIT'!$E$11)</f>
        <v>1.7717550971874356</v>
      </c>
      <c r="X120" s="27"/>
      <c r="Y120" s="35">
        <f>IF(Y114="-","-",SUM(Y111:Y119)*'3k EBIT'!$E$11)</f>
        <v>1.8542316928108575</v>
      </c>
      <c r="Z120" s="35">
        <f>IF(Z114="-","-",SUM(Z111:Z119)*'3k EBIT'!$E$11)</f>
        <v>1.8542316928108575</v>
      </c>
      <c r="AA120" s="35">
        <f>IF(AA114="-","-",SUM(AA111:AA119)*'3k EBIT'!$E$11)</f>
        <v>1.8950173356435691</v>
      </c>
      <c r="AB120" s="35" t="str">
        <f>IF(AB114="-","-",SUM(AB111:AB119)*'3k EBIT'!$E$11)</f>
        <v>-</v>
      </c>
      <c r="AC120" s="35" t="str">
        <f>IF(AC114="-","-",SUM(AC111:AC119)*'3k EBIT'!$E$11)</f>
        <v>-</v>
      </c>
      <c r="AD120" s="25"/>
    </row>
    <row r="121" spans="1:30" s="26" customFormat="1" ht="11.4">
      <c r="A121" s="207"/>
      <c r="B121" s="123" t="s">
        <v>247</v>
      </c>
      <c r="C121" s="158" t="s">
        <v>248</v>
      </c>
      <c r="D121" s="121" t="s">
        <v>126</v>
      </c>
      <c r="E121" s="116"/>
      <c r="F121" s="27"/>
      <c r="G121" s="35">
        <f>IF(G116="-","-",SUM(G111:G114,G116:G120)*'3l HAP'!$E$12)</f>
        <v>1.0961125126871367</v>
      </c>
      <c r="H121" s="35">
        <f>IF(H116="-","-",SUM(H111:H114,H116:H120)*'3l HAP'!$E$12)</f>
        <v>1.0981102125644266</v>
      </c>
      <c r="I121" s="35">
        <f>IF(I116="-","-",SUM(I111:I114,I116:I120)*'3l HAP'!$E$12)</f>
        <v>1.1020505546816253</v>
      </c>
      <c r="J121" s="35">
        <f>IF(J116="-","-",SUM(J111:J114,J116:J120)*'3l HAP'!$E$12)</f>
        <v>1.1080436543134962</v>
      </c>
      <c r="K121" s="35">
        <f>IF(K116="-","-",SUM(K111:K114,K116:K120)*'3l HAP'!$E$12)</f>
        <v>1.1212252632297603</v>
      </c>
      <c r="L121" s="35">
        <f>IF(L116="-","-",SUM(L111:L114,L116:L120)*'3l HAP'!$E$12)</f>
        <v>1.1326758052643326</v>
      </c>
      <c r="M121" s="35">
        <f>IF(M116="-","-",SUM(M111:M114,M116:M120)*'3l HAP'!$E$12)</f>
        <v>1.1750355326298065</v>
      </c>
      <c r="N121" s="35">
        <f>IF(N116="-","-",SUM(N111:N114,N116:N120)*'3l HAP'!$E$12)</f>
        <v>1.2953479567992137</v>
      </c>
      <c r="O121" s="27"/>
      <c r="P121" s="35">
        <f>IF(P116="-","-",SUM(P111:P114,P116:P120)*'3l HAP'!$E$12)</f>
        <v>1.2953479567992137</v>
      </c>
      <c r="Q121" s="35">
        <f>IF(Q116="-","-",SUM(Q111:Q114,Q116:Q120)*'3l HAP'!$E$12)</f>
        <v>1.3302680098530955</v>
      </c>
      <c r="R121" s="35">
        <f>IF(R116="-","-",SUM(R111:R114,R116:R120)*'3l HAP'!$E$12)</f>
        <v>1.3399254271219814</v>
      </c>
      <c r="S121" s="35">
        <f>IF(S116="-","-",SUM(S111:S114,S116:S120)*'3l HAP'!$E$12)</f>
        <v>1.3715969952832425</v>
      </c>
      <c r="T121" s="35">
        <f>IF(T116="-","-",SUM(T111:T114,T116:T120)*'3l HAP'!$E$12)</f>
        <v>1.3078423304606031</v>
      </c>
      <c r="U121" s="35">
        <f>IF(U116="-","-",SUM(U111:U114,U116:U120)*'3l HAP'!$E$12)</f>
        <v>1.3342775786312291</v>
      </c>
      <c r="V121" s="35">
        <f>IF(V116="-","-",SUM(V111:V114,V116:V120)*'3l HAP'!$E$12)</f>
        <v>1.3104102444518095</v>
      </c>
      <c r="W121" s="35">
        <f>IF(W116="-","-",SUM(W111:W114,W116:W120)*'3l HAP'!$E$12)</f>
        <v>1.3652766138542352</v>
      </c>
      <c r="X121" s="27"/>
      <c r="Y121" s="35">
        <f>IF(Y116="-","-",SUM(Y111:Y114,Y116:Y120)*'3l HAP'!$E$12)</f>
        <v>1.4288313158408257</v>
      </c>
      <c r="Z121" s="35">
        <f>IF(Z116="-","-",SUM(Z111:Z114,Z116:Z120)*'3l HAP'!$E$12)</f>
        <v>1.4288313158408257</v>
      </c>
      <c r="AA121" s="35">
        <f>IF(AA116="-","-",SUM(AA111:AA114,AA116:AA120)*'3l HAP'!$E$12)</f>
        <v>1.4602598605809578</v>
      </c>
      <c r="AB121" s="35" t="str">
        <f>IF(AB116="-","-",SUM(AB111:AB114,AB116:AB120)*'3l HAP'!$E$12)</f>
        <v>-</v>
      </c>
      <c r="AC121" s="35" t="str">
        <f>IF(AC116="-","-",SUM(AC111:AC114,AC116:AC120)*'3l HAP'!$E$12)</f>
        <v>-</v>
      </c>
      <c r="AD121" s="25"/>
    </row>
    <row r="122" spans="1:30" s="26" customFormat="1" ht="11.4">
      <c r="A122" s="207"/>
      <c r="B122" s="123" t="s">
        <v>249</v>
      </c>
      <c r="C122" s="123" t="str">
        <f>B122&amp;"_"&amp;D122</f>
        <v>Total_South East</v>
      </c>
      <c r="D122" s="121" t="s">
        <v>126</v>
      </c>
      <c r="E122" s="75"/>
      <c r="F122" s="27"/>
      <c r="G122" s="35">
        <f>IF(G116="-","-",SUM(G111:G121))</f>
        <v>75.962071988620252</v>
      </c>
      <c r="H122" s="35">
        <f t="shared" ref="H122:P122" si="64">IF(H116="-","-",SUM(H111:H121))</f>
        <v>76.100515278094562</v>
      </c>
      <c r="I122" s="35">
        <f t="shared" si="64"/>
        <v>76.373586288690589</v>
      </c>
      <c r="J122" s="35">
        <f t="shared" si="64"/>
        <v>76.78891615711359</v>
      </c>
      <c r="K122" s="35">
        <f t="shared" si="64"/>
        <v>77.702419391346723</v>
      </c>
      <c r="L122" s="35">
        <f t="shared" si="64"/>
        <v>78.495957361464903</v>
      </c>
      <c r="M122" s="35">
        <f t="shared" si="64"/>
        <v>81.431543464451849</v>
      </c>
      <c r="N122" s="35">
        <f t="shared" si="64"/>
        <v>89.769356344150751</v>
      </c>
      <c r="O122" s="27"/>
      <c r="P122" s="35">
        <f t="shared" si="64"/>
        <v>89.769356344150751</v>
      </c>
      <c r="Q122" s="35">
        <f t="shared" ref="Q122" si="65">IF(Q116="-","-",SUM(Q111:Q121))</f>
        <v>92.189363006990973</v>
      </c>
      <c r="R122" s="35">
        <f t="shared" ref="R122" si="66">IF(R116="-","-",SUM(R111:R121))</f>
        <v>92.858635018132262</v>
      </c>
      <c r="S122" s="35">
        <f t="shared" ref="S122" si="67">IF(S116="-","-",SUM(S111:S121))</f>
        <v>95.053517306958852</v>
      </c>
      <c r="T122" s="35">
        <f t="shared" ref="T122" si="68">IF(T116="-","-",SUM(T111:T121))</f>
        <v>90.635233250520912</v>
      </c>
      <c r="U122" s="35">
        <f t="shared" ref="U122" si="69">IF(U116="-","-",SUM(U111:U121))</f>
        <v>92.467231518336789</v>
      </c>
      <c r="V122" s="35">
        <f t="shared" ref="V122" si="70">IF(V116="-","-",SUM(V111:V121))</f>
        <v>90.813193145333557</v>
      </c>
      <c r="W122" s="35">
        <f t="shared" ref="W122:AC122" si="71">IF(W116="-","-",SUM(W111:W121))</f>
        <v>94.615506369624683</v>
      </c>
      <c r="X122" s="27"/>
      <c r="Y122" s="35">
        <f t="shared" si="71"/>
        <v>99.019932732467126</v>
      </c>
      <c r="Z122" s="35">
        <f t="shared" si="71"/>
        <v>99.019932732467126</v>
      </c>
      <c r="AA122" s="35">
        <f t="shared" si="71"/>
        <v>101.19797317121261</v>
      </c>
      <c r="AB122" s="35" t="str">
        <f t="shared" si="71"/>
        <v>-</v>
      </c>
      <c r="AC122" s="35" t="str">
        <f t="shared" si="71"/>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AA'!J218="-","-",'3c AA'!J218)</f>
        <v>-</v>
      </c>
      <c r="H125" s="117" t="str">
        <f>IF('3c AA'!K218="-","-",'3c AA'!K218)</f>
        <v>-</v>
      </c>
      <c r="I125" s="117" t="str">
        <f>IF('3c AA'!L218="-","-",'3c AA'!L218)</f>
        <v>-</v>
      </c>
      <c r="J125" s="117" t="str">
        <f>IF('3c AA'!M218="-","-",'3c AA'!M218)</f>
        <v>-</v>
      </c>
      <c r="K125" s="117" t="str">
        <f>IF('3c AA'!N218="-","-",'3c AA'!N218)</f>
        <v>-</v>
      </c>
      <c r="L125" s="117" t="str">
        <f>IF('3c AA'!O218="-","-",'3c AA'!O218)</f>
        <v>-</v>
      </c>
      <c r="M125" s="117" t="str">
        <f>IF('3c AA'!P218="-","-",'3c AA'!P218)</f>
        <v>-</v>
      </c>
      <c r="N125" s="117" t="str">
        <f>IF('3c AA'!Q218="-","-",'3c AA'!Q218)</f>
        <v>-</v>
      </c>
      <c r="O125" s="27"/>
      <c r="P125" s="117" t="str">
        <f>IF('3c AA'!S218="-","-",'3c AA'!S218)</f>
        <v>-</v>
      </c>
      <c r="Q125" s="117" t="str">
        <f>IF('3c AA'!T218="-","-",'3c AA'!T218)</f>
        <v>-</v>
      </c>
      <c r="R125" s="117" t="str">
        <f>IF('3c AA'!U218="-","-",'3c AA'!U218)</f>
        <v>-</v>
      </c>
      <c r="S125" s="117" t="str">
        <f>IF('3c AA'!V218="-","-",'3c AA'!V218)</f>
        <v>-</v>
      </c>
      <c r="T125" s="117">
        <f>IF('3c AA'!W218="-","-",'3c AA'!W218)</f>
        <v>0</v>
      </c>
      <c r="U125" s="117">
        <f>IF('3c AA'!X218="-","-",'3c AA'!X218)</f>
        <v>1.4870742269298105</v>
      </c>
      <c r="V125" s="117">
        <f>IF('3c AA'!Y218="-","-",'3c AA'!Y218)</f>
        <v>0.70457099735818829</v>
      </c>
      <c r="W125" s="117" t="str">
        <f>IF('3c AA'!Z218="-","-",'3c AA'!Z218)</f>
        <v>-</v>
      </c>
      <c r="X125" s="27"/>
      <c r="Y125" s="117">
        <f>IF('3c AA'!AB218="-","-",'3c AA'!AB218)</f>
        <v>0</v>
      </c>
      <c r="Z125" s="117">
        <f>IF('3c AA'!AC218="-","-",'3c AA'!AC218)</f>
        <v>0</v>
      </c>
      <c r="AA125" s="117">
        <f>IF('3c AA'!AD218="-","-",'3c AA'!AD218)</f>
        <v>0.4107912515748855</v>
      </c>
      <c r="AB125" s="117" t="str">
        <f>IF('3c AA'!AE218="-","-",'3c AA'!AE218)</f>
        <v>-</v>
      </c>
      <c r="AC125" s="117" t="str">
        <f>IF('3c AA'!AF218="-","-",'3c AA'!AF218)</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f>IF('3d PC'!AA15="-","-",'3d PC'!AA64+'3d PC'!AA65)</f>
        <v>10.743937820906499</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f>IF('3g CPIH'!W$17="-","-",'3h OC '!$E$11*('3g CPIH'!W$17/'3g CPIH'!$G$17))</f>
        <v>79.623736301369874</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f>IF('3i SMNCC'!V$51="-","-",'3i SMNCC'!V$63)</f>
        <v>2.3848554466543863</v>
      </c>
      <c r="AA129" s="117">
        <f>IF('3i SMNCC'!W$51="-","-",'3i SMNCC'!W$63)</f>
        <v>2.7714012178486214</v>
      </c>
      <c r="AB129" s="117" t="str">
        <f>IF('3i SMNCC'!X$51="-","-",'3i SMNCC'!X$63)</f>
        <v>-</v>
      </c>
      <c r="AC129" s="117" t="str">
        <f>IF('3i SMNCC'!Y$51="-","-",'3i SMNCC'!Y$63)</f>
        <v>-</v>
      </c>
      <c r="AD129" s="25"/>
    </row>
    <row r="130" spans="1:30" s="26" customFormat="1" ht="11.25" customHeight="1">
      <c r="A130" s="207"/>
      <c r="B130" s="120" t="s">
        <v>244</v>
      </c>
      <c r="C130" s="120" t="s">
        <v>183</v>
      </c>
      <c r="D130" s="122" t="s">
        <v>131</v>
      </c>
      <c r="E130" s="119"/>
      <c r="F130" s="27"/>
      <c r="G130" s="117">
        <f>IF('3g CPIH'!C$17="-","-",'3j PAAC PAP'!$G$21*('3g CPIH'!C$17/'3g CPIH'!$G$17))</f>
        <v>3.1142016634050882</v>
      </c>
      <c r="H130" s="117">
        <f>IF('3g CPIH'!D$17="-","-",'3j PAAC PAP'!$G$21*('3g CPIH'!D$17/'3g CPIH'!$G$17))</f>
        <v>3.1204363013698631</v>
      </c>
      <c r="I130" s="117">
        <f>IF('3g CPIH'!E$17="-","-",'3j PAAC PAP'!$G$21*('3g CPIH'!E$17/'3g CPIH'!$G$17))</f>
        <v>3.129788258317026</v>
      </c>
      <c r="J130" s="117">
        <f>IF('3g CPIH'!F$17="-","-",'3j PAAC PAP'!$G$21*('3g CPIH'!F$17/'3g CPIH'!$G$17))</f>
        <v>3.1484921722113506</v>
      </c>
      <c r="K130" s="117">
        <f>IF('3g CPIH'!G$17="-","-",'3j PAAC PAP'!$G$21*('3g CPIH'!G$17/'3g CPIH'!$G$17))</f>
        <v>3.1859000000000002</v>
      </c>
      <c r="L130" s="117">
        <f>IF('3g CPIH'!H$17="-","-",'3j PAAC PAP'!$G$21*('3g CPIH'!H$17/'3g CPIH'!$G$17))</f>
        <v>3.2264251467710374</v>
      </c>
      <c r="M130" s="117">
        <f>IF('3g CPIH'!I$17="-","-",'3j PAAC PAP'!$G$21*('3g CPIH'!I$17/'3g CPIH'!$G$17))</f>
        <v>3.2731849315068491</v>
      </c>
      <c r="N130" s="117">
        <f>IF('3g CPIH'!J$17="-","-",'3j PAAC PAP'!$G$21*('3g CPIH'!J$17/'3g CPIH'!$G$17))</f>
        <v>3.3012408023483371</v>
      </c>
      <c r="O130" s="27"/>
      <c r="P130" s="117">
        <f>IF('3g CPIH'!L$17="-","-",'3j PAAC PAP'!$G$21*('3g CPIH'!L$17/'3g CPIH'!$G$17))</f>
        <v>3.3012408023483371</v>
      </c>
      <c r="Q130" s="117">
        <f>IF('3g CPIH'!M$17="-","-",'3j PAAC PAP'!$G$21*('3g CPIH'!M$17/'3g CPIH'!$G$17))</f>
        <v>3.3386486301369862</v>
      </c>
      <c r="R130" s="117">
        <f>IF('3g CPIH'!N$17="-","-",'3j PAAC PAP'!$G$21*('3g CPIH'!N$17/'3g CPIH'!$G$17))</f>
        <v>3.3635871819960861</v>
      </c>
      <c r="S130" s="117">
        <f>IF('3g CPIH'!O$17="-","-",'3j PAAC PAP'!$G$21*('3g CPIH'!O$17/'3g CPIH'!$G$17))</f>
        <v>3.3822910958904111</v>
      </c>
      <c r="T130" s="117">
        <f>IF('3g CPIH'!P$17="-","-",'3j PAAC PAP'!$G$21*('3g CPIH'!P$17/'3g CPIH'!$G$17))</f>
        <v>3.3916430528375732</v>
      </c>
      <c r="U130" s="117">
        <f>IF('3g CPIH'!Q$17="-","-",'3j PAAC PAP'!$G$21*('3g CPIH'!Q$17/'3g CPIH'!$G$17))</f>
        <v>3.4103469667318986</v>
      </c>
      <c r="V130" s="117">
        <f>IF('3g CPIH'!R$17="-","-",'3j PAAC PAP'!$G$21*('3g CPIH'!R$17/'3g CPIH'!$G$17))</f>
        <v>3.4726933463796481</v>
      </c>
      <c r="W130" s="117">
        <f>IF('3g CPIH'!S$17="-","-",'3j PAAC PAP'!$G$21*('3g CPIH'!S$17/'3g CPIH'!$G$17))</f>
        <v>3.5755648727984348</v>
      </c>
      <c r="X130" s="27"/>
      <c r="Y130" s="117">
        <f>IF('3g CPIH'!U$17="-","-",'3j PAAC PAP'!$G$21*('3g CPIH'!U$17/'3g CPIH'!$G$17))</f>
        <v>3.7563693737769084</v>
      </c>
      <c r="Z130" s="117">
        <f>IF('3g CPIH'!V$17="-","-",'3j PAAC PAP'!$G$21*('3g CPIH'!V$17/'3g CPIH'!$G$17))</f>
        <v>3.7563693737769084</v>
      </c>
      <c r="AA130" s="117">
        <f>IF('3g CPIH'!W$17="-","-",'3j PAAC PAP'!$G$21*('3g CPIH'!W$17/'3g CPIH'!$G$17))</f>
        <v>3.9060006849315072</v>
      </c>
      <c r="AB130" s="117" t="str">
        <f>IF('3g CPIH'!X$17="-","-",'3j PAAC PAP'!$G$21*('3g CPIH'!X$17/'3g CPIH'!$G$17))</f>
        <v>-</v>
      </c>
      <c r="AC130" s="117" t="str">
        <f>IF('3g CPIH'!Y$17="-","-",'3j PAAC PAP'!$G$21*('3g CPIH'!Y$17/'3g CPIH'!$G$17))</f>
        <v>-</v>
      </c>
      <c r="AD130" s="25"/>
    </row>
    <row r="131" spans="1:30" s="26" customFormat="1" ht="11.25" customHeight="1">
      <c r="A131" s="207"/>
      <c r="B131" s="120" t="s">
        <v>244</v>
      </c>
      <c r="C131" s="120" t="s">
        <v>184</v>
      </c>
      <c r="D131" s="122" t="s">
        <v>131</v>
      </c>
      <c r="E131" s="119"/>
      <c r="F131" s="27"/>
      <c r="G131" s="117">
        <f>IF(G126="-","-",SUM(G123:G129)*'3j PAAC PAP'!$G$39)</f>
        <v>0.2896141176426133</v>
      </c>
      <c r="H131" s="117">
        <f>IF(H126="-","-",SUM(H123:H129)*'3j PAAC PAP'!$G$39)</f>
        <v>0.2901396470114978</v>
      </c>
      <c r="I131" s="117">
        <f>IF(I126="-","-",SUM(I123:I129)*'3j PAAC PAP'!$G$39)</f>
        <v>0.29118835133161486</v>
      </c>
      <c r="J131" s="117">
        <f>IF(J126="-","-",SUM(J123:J129)*'3j PAAC PAP'!$G$39)</f>
        <v>0.29276493943826842</v>
      </c>
      <c r="K131" s="117">
        <f>IF(K126="-","-",SUM(K123:K129)*'3j PAAC PAP'!$G$39)</f>
        <v>0.29624795193665693</v>
      </c>
      <c r="L131" s="117">
        <f>IF(L126="-","-",SUM(L123:L129)*'3j PAAC PAP'!$G$39)</f>
        <v>0.29924049308805623</v>
      </c>
      <c r="M131" s="117">
        <f>IF(M126="-","-",SUM(M123:M129)*'3j PAAC PAP'!$G$39)</f>
        <v>0.31073579295233938</v>
      </c>
      <c r="N131" s="117">
        <f>IF(N126="-","-",SUM(N123:N129)*'3j PAAC PAP'!$G$39)</f>
        <v>0.34381674836941589</v>
      </c>
      <c r="O131" s="27"/>
      <c r="P131" s="117">
        <f>IF(P126="-","-",SUM(P123:P129)*'3j PAAC PAP'!$G$39)</f>
        <v>0.34381674836941589</v>
      </c>
      <c r="Q131" s="117">
        <f>IF(Q126="-","-",SUM(Q123:Q129)*'3j PAAC PAP'!$G$39)</f>
        <v>0.35329781152991024</v>
      </c>
      <c r="R131" s="117">
        <f>IF(R126="-","-",SUM(R123:R129)*'3j PAAC PAP'!$G$39)</f>
        <v>0.35585978057964163</v>
      </c>
      <c r="S131" s="117">
        <f>IF(S126="-","-",SUM(S123:S129)*'3j PAAC PAP'!$G$39)</f>
        <v>0.36452154710060708</v>
      </c>
      <c r="T131" s="117">
        <f>IF(T126="-","-",SUM(T123:T129)*'3j PAAC PAP'!$G$39)</f>
        <v>0.34689191001660674</v>
      </c>
      <c r="U131" s="117">
        <f>IF(U126="-","-",SUM(U123:U129)*'3j PAAC PAP'!$G$39)</f>
        <v>0.35410887614670727</v>
      </c>
      <c r="V131" s="117">
        <f>IF(V126="-","-",SUM(V123:V129)*'3j PAAC PAP'!$G$39)</f>
        <v>0.34726668352837081</v>
      </c>
      <c r="W131" s="117">
        <f>IF(W126="-","-",SUM(W123:W129)*'3j PAAC PAP'!$G$39)</f>
        <v>0.3619817374797405</v>
      </c>
      <c r="X131" s="27"/>
      <c r="Y131" s="117">
        <f>IF(Y126="-","-",SUM(Y123:Y129)*'3j PAAC PAP'!$G$39)</f>
        <v>0.37877314200521778</v>
      </c>
      <c r="Z131" s="117">
        <f>IF(Z126="-","-",SUM(Z123:Z129)*'3j PAAC PAP'!$G$39)</f>
        <v>0.37877314200521778</v>
      </c>
      <c r="AA131" s="117">
        <f>IF(AA126="-","-",SUM(AA123:AA129)*'3j PAAC PAP'!$G$39)</f>
        <v>0.38682869835667899</v>
      </c>
      <c r="AB131" s="117" t="str">
        <f>IF(AB126="-","-",SUM(AB123:AB129)*'3j PAAC PAP'!$G$39)</f>
        <v>-</v>
      </c>
      <c r="AC131" s="117" t="str">
        <f>IF(AC126="-","-",SUM(AC123:AC129)*'3j PAAC PAP'!$G$39)</f>
        <v>-</v>
      </c>
      <c r="AD131" s="25"/>
    </row>
    <row r="132" spans="1:30" s="26" customFormat="1" ht="11.4">
      <c r="A132" s="207"/>
      <c r="B132" s="120" t="s">
        <v>185</v>
      </c>
      <c r="C132" s="120" t="s">
        <v>246</v>
      </c>
      <c r="D132" s="122" t="s">
        <v>131</v>
      </c>
      <c r="E132" s="119"/>
      <c r="F132" s="27"/>
      <c r="G132" s="117">
        <f>IF(G126="-","-",SUM(G123:G131)*'3k EBIT'!$E$11)</f>
        <v>1.4224538175907742</v>
      </c>
      <c r="H132" s="117">
        <f>IF(H126="-","-",SUM(H123:H131)*'3k EBIT'!$E$11)</f>
        <v>1.4250462848639429</v>
      </c>
      <c r="I132" s="117">
        <f>IF(I126="-","-",SUM(I123:I131)*'3k EBIT'!$E$11)</f>
        <v>1.4301597696771782</v>
      </c>
      <c r="J132" s="117">
        <f>IF(J126="-","-",SUM(J123:J131)*'3k EBIT'!$E$11)</f>
        <v>1.4379371714966844</v>
      </c>
      <c r="K132" s="117">
        <f>IF(K126="-","-",SUM(K123:K131)*'3k EBIT'!$E$11)</f>
        <v>1.4550432894434291</v>
      </c>
      <c r="L132" s="117">
        <f>IF(L126="-","-",SUM(L123:L131)*'3k EBIT'!$E$11)</f>
        <v>1.4699029567148398</v>
      </c>
      <c r="M132" s="117">
        <f>IF(M126="-","-",SUM(M123:M131)*'3k EBIT'!$E$11)</f>
        <v>1.524874280557688</v>
      </c>
      <c r="N132" s="117">
        <f>IF(N126="-","-",SUM(N123:N131)*'3k EBIT'!$E$11)</f>
        <v>1.6810068537036913</v>
      </c>
      <c r="O132" s="27"/>
      <c r="P132" s="117">
        <f>IF(P126="-","-",SUM(P123:P131)*'3k EBIT'!$E$11)</f>
        <v>1.6810068537036913</v>
      </c>
      <c r="Q132" s="117">
        <f>IF(Q126="-","-",SUM(Q123:Q131)*'3k EBIT'!$E$11)</f>
        <v>1.7263235180077914</v>
      </c>
      <c r="R132" s="117">
        <f>IF(R126="-","-",SUM(R123:R131)*'3k EBIT'!$E$11)</f>
        <v>1.7388562004680224</v>
      </c>
      <c r="S132" s="117">
        <f>IF(S126="-","-",SUM(S123:S131)*'3k EBIT'!$E$11)</f>
        <v>1.7799572211375414</v>
      </c>
      <c r="T132" s="117">
        <f>IF(T126="-","-",SUM(T123:T131)*'3k EBIT'!$E$11)</f>
        <v>1.6972211285225043</v>
      </c>
      <c r="U132" s="117">
        <f>IF(U126="-","-",SUM(U123:U131)*'3k EBIT'!$E$11)</f>
        <v>1.7315268400658224</v>
      </c>
      <c r="V132" s="117">
        <f>IF(V126="-","-",SUM(V123:V131)*'3k EBIT'!$E$11)</f>
        <v>1.7005535775345875</v>
      </c>
      <c r="W132" s="117">
        <f>IF(W126="-","-",SUM(W123:W131)*'3k EBIT'!$E$11)</f>
        <v>1.7717550971874356</v>
      </c>
      <c r="X132" s="27"/>
      <c r="Y132" s="117">
        <f>IF(Y126="-","-",SUM(Y123:Y131)*'3k EBIT'!$E$11)</f>
        <v>1.8542316928108575</v>
      </c>
      <c r="Z132" s="117">
        <f>IF(Z126="-","-",SUM(Z123:Z131)*'3k EBIT'!$E$11)</f>
        <v>1.8542316928108575</v>
      </c>
      <c r="AA132" s="117">
        <f>IF(AA126="-","-",SUM(AA123:AA131)*'3k EBIT'!$E$11)</f>
        <v>1.8950173356435691</v>
      </c>
      <c r="AB132" s="117" t="str">
        <f>IF(AB126="-","-",SUM(AB123:AB131)*'3k EBIT'!$E$11)</f>
        <v>-</v>
      </c>
      <c r="AC132" s="117" t="str">
        <f>IF(AC126="-","-",SUM(AC123:AC131)*'3k EBIT'!$E$11)</f>
        <v>-</v>
      </c>
      <c r="AD132" s="25"/>
    </row>
    <row r="133" spans="1:30" s="26" customFormat="1" ht="11.4">
      <c r="A133" s="207"/>
      <c r="B133" s="120" t="s">
        <v>247</v>
      </c>
      <c r="C133" s="156" t="s">
        <v>248</v>
      </c>
      <c r="D133" s="122" t="s">
        <v>131</v>
      </c>
      <c r="E133" s="118"/>
      <c r="F133" s="27"/>
      <c r="G133" s="117">
        <f>IF(G128="-","-",SUM(G123:G126,G128:G132)*'3l HAP'!$E$12)</f>
        <v>1.0961125126871367</v>
      </c>
      <c r="H133" s="117">
        <f>IF(H128="-","-",SUM(H123:H126,H128:H132)*'3l HAP'!$E$12)</f>
        <v>1.0981102125644266</v>
      </c>
      <c r="I133" s="117">
        <f>IF(I128="-","-",SUM(I123:I126,I128:I132)*'3l HAP'!$E$12)</f>
        <v>1.1020505546816253</v>
      </c>
      <c r="J133" s="117">
        <f>IF(J128="-","-",SUM(J123:J126,J128:J132)*'3l HAP'!$E$12)</f>
        <v>1.1080436543134962</v>
      </c>
      <c r="K133" s="117">
        <f>IF(K128="-","-",SUM(K123:K126,K128:K132)*'3l HAP'!$E$12)</f>
        <v>1.1212252632297603</v>
      </c>
      <c r="L133" s="117">
        <f>IF(L128="-","-",SUM(L123:L126,L128:L132)*'3l HAP'!$E$12)</f>
        <v>1.1326758052643326</v>
      </c>
      <c r="M133" s="117">
        <f>IF(M128="-","-",SUM(M123:M126,M128:M132)*'3l HAP'!$E$12)</f>
        <v>1.1750355326298065</v>
      </c>
      <c r="N133" s="117">
        <f>IF(N128="-","-",SUM(N123:N126,N128:N132)*'3l HAP'!$E$12)</f>
        <v>1.2953479567992137</v>
      </c>
      <c r="O133" s="27"/>
      <c r="P133" s="117">
        <f>IF(P128="-","-",SUM(P123:P126,P128:P132)*'3l HAP'!$E$12)</f>
        <v>1.2953479567992137</v>
      </c>
      <c r="Q133" s="117">
        <f>IF(Q128="-","-",SUM(Q123:Q126,Q128:Q132)*'3l HAP'!$E$12)</f>
        <v>1.3302680098530955</v>
      </c>
      <c r="R133" s="117">
        <f>IF(R128="-","-",SUM(R123:R126,R128:R132)*'3l HAP'!$E$12)</f>
        <v>1.3399254271219814</v>
      </c>
      <c r="S133" s="117">
        <f>IF(S128="-","-",SUM(S123:S126,S128:S132)*'3l HAP'!$E$12)</f>
        <v>1.3715969952832425</v>
      </c>
      <c r="T133" s="117">
        <f>IF(T128="-","-",SUM(T123:T126,T128:T132)*'3l HAP'!$E$12)</f>
        <v>1.3078423304606031</v>
      </c>
      <c r="U133" s="117">
        <f>IF(U128="-","-",SUM(U123:U126,U128:U132)*'3l HAP'!$E$12)</f>
        <v>1.3342775786312291</v>
      </c>
      <c r="V133" s="117">
        <f>IF(V128="-","-",SUM(V123:V126,V128:V132)*'3l HAP'!$E$12)</f>
        <v>1.3104102444518095</v>
      </c>
      <c r="W133" s="117">
        <f>IF(W128="-","-",SUM(W123:W126,W128:W132)*'3l HAP'!$E$12)</f>
        <v>1.3652766138542352</v>
      </c>
      <c r="X133" s="27"/>
      <c r="Y133" s="117">
        <f>IF(Y128="-","-",SUM(Y123:Y126,Y128:Y132)*'3l HAP'!$E$12)</f>
        <v>1.4288313158408257</v>
      </c>
      <c r="Z133" s="117">
        <f>IF(Z128="-","-",SUM(Z123:Z126,Z128:Z132)*'3l HAP'!$E$12)</f>
        <v>1.4288313158408257</v>
      </c>
      <c r="AA133" s="117">
        <f>IF(AA128="-","-",SUM(AA123:AA126,AA128:AA132)*'3l HAP'!$E$12)</f>
        <v>1.4602598605809578</v>
      </c>
      <c r="AB133" s="117" t="str">
        <f>IF(AB128="-","-",SUM(AB123:AB126,AB128:AB132)*'3l HAP'!$E$12)</f>
        <v>-</v>
      </c>
      <c r="AC133" s="117" t="str">
        <f>IF(AC128="-","-",SUM(AC123:AC126,AC128:AC132)*'3l HAP'!$E$12)</f>
        <v>-</v>
      </c>
      <c r="AD133" s="25"/>
    </row>
    <row r="134" spans="1:30" s="26" customFormat="1" ht="11.4">
      <c r="A134" s="207"/>
      <c r="B134" s="120" t="s">
        <v>249</v>
      </c>
      <c r="C134" s="120" t="str">
        <f>B134&amp;"_"&amp;D134</f>
        <v>Total_South Wales</v>
      </c>
      <c r="D134" s="122" t="s">
        <v>131</v>
      </c>
      <c r="E134" s="119"/>
      <c r="F134" s="27"/>
      <c r="G134" s="117">
        <f>IF(G128="-","-",SUM(G123:G133))</f>
        <v>75.962071988620252</v>
      </c>
      <c r="H134" s="117">
        <f t="shared" ref="H134:P134" si="72">IF(H128="-","-",SUM(H123:H133))</f>
        <v>76.100515278094562</v>
      </c>
      <c r="I134" s="117">
        <f t="shared" si="72"/>
        <v>76.373586288690589</v>
      </c>
      <c r="J134" s="117">
        <f t="shared" si="72"/>
        <v>76.78891615711359</v>
      </c>
      <c r="K134" s="117">
        <f t="shared" si="72"/>
        <v>77.702419391346723</v>
      </c>
      <c r="L134" s="117">
        <f t="shared" si="72"/>
        <v>78.495957361464903</v>
      </c>
      <c r="M134" s="117">
        <f t="shared" si="72"/>
        <v>81.431543464451849</v>
      </c>
      <c r="N134" s="117">
        <f t="shared" si="72"/>
        <v>89.769356344150751</v>
      </c>
      <c r="O134" s="27"/>
      <c r="P134" s="117">
        <f t="shared" si="72"/>
        <v>89.769356344150751</v>
      </c>
      <c r="Q134" s="117">
        <f t="shared" ref="Q134" si="73">IF(Q128="-","-",SUM(Q123:Q133))</f>
        <v>92.189363006990973</v>
      </c>
      <c r="R134" s="117">
        <f t="shared" ref="R134" si="74">IF(R128="-","-",SUM(R123:R133))</f>
        <v>92.858635018132262</v>
      </c>
      <c r="S134" s="117">
        <f t="shared" ref="S134" si="75">IF(S128="-","-",SUM(S123:S133))</f>
        <v>95.053517306958852</v>
      </c>
      <c r="T134" s="117">
        <f t="shared" ref="T134" si="76">IF(T128="-","-",SUM(T123:T133))</f>
        <v>90.635233250520912</v>
      </c>
      <c r="U134" s="117">
        <f t="shared" ref="U134" si="77">IF(U128="-","-",SUM(U123:U133))</f>
        <v>92.467231518336789</v>
      </c>
      <c r="V134" s="117">
        <f t="shared" ref="V134" si="78">IF(V128="-","-",SUM(V123:V133))</f>
        <v>90.813193145333557</v>
      </c>
      <c r="W134" s="117">
        <f t="shared" ref="W134:AC134" si="79">IF(W128="-","-",SUM(W123:W133))</f>
        <v>94.615506369624683</v>
      </c>
      <c r="X134" s="27"/>
      <c r="Y134" s="117">
        <f t="shared" si="79"/>
        <v>99.019932732467126</v>
      </c>
      <c r="Z134" s="117">
        <f t="shared" si="79"/>
        <v>99.019932732467126</v>
      </c>
      <c r="AA134" s="117">
        <f t="shared" si="79"/>
        <v>101.19797317121261</v>
      </c>
      <c r="AB134" s="117" t="str">
        <f t="shared" si="79"/>
        <v>-</v>
      </c>
      <c r="AC134" s="117" t="str">
        <f t="shared" si="7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AA'!J219="-","-",'3c AA'!J219)</f>
        <v>-</v>
      </c>
      <c r="H137" s="35" t="str">
        <f>IF('3c AA'!K219="-","-",'3c AA'!K219)</f>
        <v>-</v>
      </c>
      <c r="I137" s="35" t="str">
        <f>IF('3c AA'!L219="-","-",'3c AA'!L219)</f>
        <v>-</v>
      </c>
      <c r="J137" s="35" t="str">
        <f>IF('3c AA'!M219="-","-",'3c AA'!M219)</f>
        <v>-</v>
      </c>
      <c r="K137" s="35" t="str">
        <f>IF('3c AA'!N219="-","-",'3c AA'!N219)</f>
        <v>-</v>
      </c>
      <c r="L137" s="35" t="str">
        <f>IF('3c AA'!O219="-","-",'3c AA'!O219)</f>
        <v>-</v>
      </c>
      <c r="M137" s="35" t="str">
        <f>IF('3c AA'!P219="-","-",'3c AA'!P219)</f>
        <v>-</v>
      </c>
      <c r="N137" s="35" t="str">
        <f>IF('3c AA'!Q219="-","-",'3c AA'!Q219)</f>
        <v>-</v>
      </c>
      <c r="O137" s="27"/>
      <c r="P137" s="35" t="str">
        <f>IF('3c AA'!S219="-","-",'3c AA'!S219)</f>
        <v>-</v>
      </c>
      <c r="Q137" s="35" t="str">
        <f>IF('3c AA'!T219="-","-",'3c AA'!T219)</f>
        <v>-</v>
      </c>
      <c r="R137" s="35" t="str">
        <f>IF('3c AA'!U219="-","-",'3c AA'!U219)</f>
        <v>-</v>
      </c>
      <c r="S137" s="35" t="str">
        <f>IF('3c AA'!V219="-","-",'3c AA'!V219)</f>
        <v>-</v>
      </c>
      <c r="T137" s="35">
        <f>IF('3c AA'!W219="-","-",'3c AA'!W219)</f>
        <v>0</v>
      </c>
      <c r="U137" s="35">
        <f>IF('3c AA'!X219="-","-",'3c AA'!X219)</f>
        <v>1.4870742269298105</v>
      </c>
      <c r="V137" s="35">
        <f>IF('3c AA'!Y219="-","-",'3c AA'!Y219)</f>
        <v>0.70457099735818829</v>
      </c>
      <c r="W137" s="35" t="str">
        <f>IF('3c AA'!Z219="-","-",'3c AA'!Z219)</f>
        <v>-</v>
      </c>
      <c r="X137" s="27"/>
      <c r="Y137" s="35">
        <f>IF('3c AA'!AB219="-","-",'3c AA'!AB219)</f>
        <v>0</v>
      </c>
      <c r="Z137" s="35">
        <f>IF('3c AA'!AC219="-","-",'3c AA'!AC219)</f>
        <v>0</v>
      </c>
      <c r="AA137" s="35">
        <f>IF('3c AA'!AD219="-","-",'3c AA'!AD219)</f>
        <v>0.4107912515748855</v>
      </c>
      <c r="AB137" s="35" t="str">
        <f>IF('3c AA'!AE219="-","-",'3c AA'!AE219)</f>
        <v>-</v>
      </c>
      <c r="AC137" s="35" t="str">
        <f>IF('3c AA'!AF219="-","-",'3c AA'!AF219)</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f>IF('3d PC'!AA15="-","-",'3d PC'!AA64+'3d PC'!AA65)</f>
        <v>10.743937820906499</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f>IF('3g CPIH'!W$17="-","-",'3h OC '!$E$11*('3g CPIH'!W$17/'3g CPIH'!$G$17))</f>
        <v>79.623736301369874</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f>IF('3i SMNCC'!V$51="-","-",'3i SMNCC'!V$63)</f>
        <v>2.3848554466543863</v>
      </c>
      <c r="AA141" s="35">
        <f>IF('3i SMNCC'!W$51="-","-",'3i SMNCC'!W$63)</f>
        <v>2.7714012178486214</v>
      </c>
      <c r="AB141" s="35" t="str">
        <f>IF('3i SMNCC'!X$51="-","-",'3i SMNCC'!X$63)</f>
        <v>-</v>
      </c>
      <c r="AC141" s="35" t="str">
        <f>IF('3i SMNCC'!Y$51="-","-",'3i SMNCC'!Y$63)</f>
        <v>-</v>
      </c>
      <c r="AD141" s="25"/>
    </row>
    <row r="142" spans="1:30" s="26" customFormat="1" ht="12.6" customHeight="1">
      <c r="A142" s="207"/>
      <c r="B142" s="123" t="s">
        <v>244</v>
      </c>
      <c r="C142" s="123" t="s">
        <v>183</v>
      </c>
      <c r="D142" s="121" t="s">
        <v>130</v>
      </c>
      <c r="E142" s="75"/>
      <c r="F142" s="27"/>
      <c r="G142" s="35">
        <f>IF('3g CPIH'!C$17="-","-",'3j PAAC PAP'!$G$21*('3g CPIH'!C$17/'3g CPIH'!$G$17))</f>
        <v>3.1142016634050882</v>
      </c>
      <c r="H142" s="35">
        <f>IF('3g CPIH'!D$17="-","-",'3j PAAC PAP'!$G$21*('3g CPIH'!D$17/'3g CPIH'!$G$17))</f>
        <v>3.1204363013698631</v>
      </c>
      <c r="I142" s="35">
        <f>IF('3g CPIH'!E$17="-","-",'3j PAAC PAP'!$G$21*('3g CPIH'!E$17/'3g CPIH'!$G$17))</f>
        <v>3.129788258317026</v>
      </c>
      <c r="J142" s="35">
        <f>IF('3g CPIH'!F$17="-","-",'3j PAAC PAP'!$G$21*('3g CPIH'!F$17/'3g CPIH'!$G$17))</f>
        <v>3.1484921722113506</v>
      </c>
      <c r="K142" s="35">
        <f>IF('3g CPIH'!G$17="-","-",'3j PAAC PAP'!$G$21*('3g CPIH'!G$17/'3g CPIH'!$G$17))</f>
        <v>3.1859000000000002</v>
      </c>
      <c r="L142" s="35">
        <f>IF('3g CPIH'!H$17="-","-",'3j PAAC PAP'!$G$21*('3g CPIH'!H$17/'3g CPIH'!$G$17))</f>
        <v>3.2264251467710374</v>
      </c>
      <c r="M142" s="35">
        <f>IF('3g CPIH'!I$17="-","-",'3j PAAC PAP'!$G$21*('3g CPIH'!I$17/'3g CPIH'!$G$17))</f>
        <v>3.2731849315068491</v>
      </c>
      <c r="N142" s="35">
        <f>IF('3g CPIH'!J$17="-","-",'3j PAAC PAP'!$G$21*('3g CPIH'!J$17/'3g CPIH'!$G$17))</f>
        <v>3.3012408023483371</v>
      </c>
      <c r="O142" s="27"/>
      <c r="P142" s="35">
        <f>IF('3g CPIH'!L$17="-","-",'3j PAAC PAP'!$G$21*('3g CPIH'!L$17/'3g CPIH'!$G$17))</f>
        <v>3.3012408023483371</v>
      </c>
      <c r="Q142" s="35">
        <f>IF('3g CPIH'!M$17="-","-",'3j PAAC PAP'!$G$21*('3g CPIH'!M$17/'3g CPIH'!$G$17))</f>
        <v>3.3386486301369862</v>
      </c>
      <c r="R142" s="35">
        <f>IF('3g CPIH'!N$17="-","-",'3j PAAC PAP'!$G$21*('3g CPIH'!N$17/'3g CPIH'!$G$17))</f>
        <v>3.3635871819960861</v>
      </c>
      <c r="S142" s="35">
        <f>IF('3g CPIH'!O$17="-","-",'3j PAAC PAP'!$G$21*('3g CPIH'!O$17/'3g CPIH'!$G$17))</f>
        <v>3.3822910958904111</v>
      </c>
      <c r="T142" s="35">
        <f>IF('3g CPIH'!P$17="-","-",'3j PAAC PAP'!$G$21*('3g CPIH'!P$17/'3g CPIH'!$G$17))</f>
        <v>3.3916430528375732</v>
      </c>
      <c r="U142" s="35">
        <f>IF('3g CPIH'!Q$17="-","-",'3j PAAC PAP'!$G$21*('3g CPIH'!Q$17/'3g CPIH'!$G$17))</f>
        <v>3.4103469667318986</v>
      </c>
      <c r="V142" s="35">
        <f>IF('3g CPIH'!R$17="-","-",'3j PAAC PAP'!$G$21*('3g CPIH'!R$17/'3g CPIH'!$G$17))</f>
        <v>3.4726933463796481</v>
      </c>
      <c r="W142" s="35">
        <f>IF('3g CPIH'!S$17="-","-",'3j PAAC PAP'!$G$21*('3g CPIH'!S$17/'3g CPIH'!$G$17))</f>
        <v>3.5755648727984348</v>
      </c>
      <c r="X142" s="27"/>
      <c r="Y142" s="35">
        <f>IF('3g CPIH'!U$17="-","-",'3j PAAC PAP'!$G$21*('3g CPIH'!U$17/'3g CPIH'!$G$17))</f>
        <v>3.7563693737769084</v>
      </c>
      <c r="Z142" s="35">
        <f>IF('3g CPIH'!V$17="-","-",'3j PAAC PAP'!$G$21*('3g CPIH'!V$17/'3g CPIH'!$G$17))</f>
        <v>3.7563693737769084</v>
      </c>
      <c r="AA142" s="35">
        <f>IF('3g CPIH'!W$17="-","-",'3j PAAC PAP'!$G$21*('3g CPIH'!W$17/'3g CPIH'!$G$17))</f>
        <v>3.9060006849315072</v>
      </c>
      <c r="AB142" s="35" t="str">
        <f>IF('3g CPIH'!X$17="-","-",'3j PAAC PAP'!$G$21*('3g CPIH'!X$17/'3g CPIH'!$G$17))</f>
        <v>-</v>
      </c>
      <c r="AC142" s="35" t="str">
        <f>IF('3g CPIH'!Y$17="-","-",'3j PAAC PAP'!$G$21*('3g CPIH'!Y$17/'3g CPIH'!$G$17))</f>
        <v>-</v>
      </c>
      <c r="AD142" s="25"/>
    </row>
    <row r="143" spans="1:30" s="26" customFormat="1" ht="11.25" customHeight="1">
      <c r="A143" s="207"/>
      <c r="B143" s="123" t="s">
        <v>244</v>
      </c>
      <c r="C143" s="123" t="s">
        <v>184</v>
      </c>
      <c r="D143" s="121" t="s">
        <v>130</v>
      </c>
      <c r="E143" s="75"/>
      <c r="F143" s="27"/>
      <c r="G143" s="35">
        <f>IF(G138="-","-",SUM(G135:G141)*'3j PAAC PAP'!$G$39)</f>
        <v>0.2896141176426133</v>
      </c>
      <c r="H143" s="35">
        <f>IF(H138="-","-",SUM(H135:H141)*'3j PAAC PAP'!$G$39)</f>
        <v>0.2901396470114978</v>
      </c>
      <c r="I143" s="35">
        <f>IF(I138="-","-",SUM(I135:I141)*'3j PAAC PAP'!$G$39)</f>
        <v>0.29118835133161486</v>
      </c>
      <c r="J143" s="35">
        <f>IF(J138="-","-",SUM(J135:J141)*'3j PAAC PAP'!$G$39)</f>
        <v>0.29276493943826842</v>
      </c>
      <c r="K143" s="35">
        <f>IF(K138="-","-",SUM(K135:K141)*'3j PAAC PAP'!$G$39)</f>
        <v>0.29624795193665693</v>
      </c>
      <c r="L143" s="35">
        <f>IF(L138="-","-",SUM(L135:L141)*'3j PAAC PAP'!$G$39)</f>
        <v>0.29924049308805623</v>
      </c>
      <c r="M143" s="35">
        <f>IF(M138="-","-",SUM(M135:M141)*'3j PAAC PAP'!$G$39)</f>
        <v>0.31073579295233938</v>
      </c>
      <c r="N143" s="35">
        <f>IF(N138="-","-",SUM(N135:N141)*'3j PAAC PAP'!$G$39)</f>
        <v>0.34381674836941589</v>
      </c>
      <c r="O143" s="27"/>
      <c r="P143" s="35">
        <f>IF(P138="-","-",SUM(P135:P141)*'3j PAAC PAP'!$G$39)</f>
        <v>0.34381674836941589</v>
      </c>
      <c r="Q143" s="35">
        <f>IF(Q138="-","-",SUM(Q135:Q141)*'3j PAAC PAP'!$G$39)</f>
        <v>0.35329781152991024</v>
      </c>
      <c r="R143" s="35">
        <f>IF(R138="-","-",SUM(R135:R141)*'3j PAAC PAP'!$G$39)</f>
        <v>0.35585978057964163</v>
      </c>
      <c r="S143" s="35">
        <f>IF(S138="-","-",SUM(S135:S141)*'3j PAAC PAP'!$G$39)</f>
        <v>0.36452154710060708</v>
      </c>
      <c r="T143" s="35">
        <f>IF(T138="-","-",SUM(T135:T141)*'3j PAAC PAP'!$G$39)</f>
        <v>0.34689191001660674</v>
      </c>
      <c r="U143" s="35">
        <f>IF(U138="-","-",SUM(U135:U141)*'3j PAAC PAP'!$G$39)</f>
        <v>0.35410887614670727</v>
      </c>
      <c r="V143" s="35">
        <f>IF(V138="-","-",SUM(V135:V141)*'3j PAAC PAP'!$G$39)</f>
        <v>0.34726668352837081</v>
      </c>
      <c r="W143" s="35">
        <f>IF(W138="-","-",SUM(W135:W141)*'3j PAAC PAP'!$G$39)</f>
        <v>0.3619817374797405</v>
      </c>
      <c r="X143" s="27"/>
      <c r="Y143" s="35">
        <f>IF(Y138="-","-",SUM(Y135:Y141)*'3j PAAC PAP'!$G$39)</f>
        <v>0.37877314200521778</v>
      </c>
      <c r="Z143" s="35">
        <f>IF(Z138="-","-",SUM(Z135:Z141)*'3j PAAC PAP'!$G$39)</f>
        <v>0.37877314200521778</v>
      </c>
      <c r="AA143" s="35">
        <f>IF(AA138="-","-",SUM(AA135:AA141)*'3j PAAC PAP'!$G$39)</f>
        <v>0.38682869835667899</v>
      </c>
      <c r="AB143" s="35" t="str">
        <f>IF(AB138="-","-",SUM(AB135:AB141)*'3j PAAC PAP'!$G$39)</f>
        <v>-</v>
      </c>
      <c r="AC143" s="35" t="str">
        <f>IF(AC138="-","-",SUM(AC135:AC141)*'3j PAAC PAP'!$G$39)</f>
        <v>-</v>
      </c>
      <c r="AD143" s="25"/>
    </row>
    <row r="144" spans="1:30" s="26" customFormat="1" ht="11.4">
      <c r="A144" s="207"/>
      <c r="B144" s="123" t="s">
        <v>185</v>
      </c>
      <c r="C144" s="123" t="s">
        <v>246</v>
      </c>
      <c r="D144" s="121" t="s">
        <v>130</v>
      </c>
      <c r="E144" s="75"/>
      <c r="F144" s="27"/>
      <c r="G144" s="35">
        <f>IF(G138="-","-",SUM(G135:G143)*'3k EBIT'!$E$11)</f>
        <v>1.4224538175907742</v>
      </c>
      <c r="H144" s="35">
        <f>IF(H138="-","-",SUM(H135:H143)*'3k EBIT'!$E$11)</f>
        <v>1.4250462848639429</v>
      </c>
      <c r="I144" s="35">
        <f>IF(I138="-","-",SUM(I135:I143)*'3k EBIT'!$E$11)</f>
        <v>1.4301597696771782</v>
      </c>
      <c r="J144" s="35">
        <f>IF(J138="-","-",SUM(J135:J143)*'3k EBIT'!$E$11)</f>
        <v>1.4379371714966844</v>
      </c>
      <c r="K144" s="35">
        <f>IF(K138="-","-",SUM(K135:K143)*'3k EBIT'!$E$11)</f>
        <v>1.4550432894434291</v>
      </c>
      <c r="L144" s="35">
        <f>IF(L138="-","-",SUM(L135:L143)*'3k EBIT'!$E$11)</f>
        <v>1.4699029567148398</v>
      </c>
      <c r="M144" s="35">
        <f>IF(M138="-","-",SUM(M135:M143)*'3k EBIT'!$E$11)</f>
        <v>1.524874280557688</v>
      </c>
      <c r="N144" s="35">
        <f>IF(N138="-","-",SUM(N135:N143)*'3k EBIT'!$E$11)</f>
        <v>1.6810068537036913</v>
      </c>
      <c r="O144" s="27"/>
      <c r="P144" s="35">
        <f>IF(P138="-","-",SUM(P135:P143)*'3k EBIT'!$E$11)</f>
        <v>1.6810068537036913</v>
      </c>
      <c r="Q144" s="35">
        <f>IF(Q138="-","-",SUM(Q135:Q143)*'3k EBIT'!$E$11)</f>
        <v>1.7263235180077914</v>
      </c>
      <c r="R144" s="35">
        <f>IF(R138="-","-",SUM(R135:R143)*'3k EBIT'!$E$11)</f>
        <v>1.7388562004680224</v>
      </c>
      <c r="S144" s="35">
        <f>IF(S138="-","-",SUM(S135:S143)*'3k EBIT'!$E$11)</f>
        <v>1.7799572211375414</v>
      </c>
      <c r="T144" s="35">
        <f>IF(T138="-","-",SUM(T135:T143)*'3k EBIT'!$E$11)</f>
        <v>1.6972211285225043</v>
      </c>
      <c r="U144" s="35">
        <f>IF(U138="-","-",SUM(U135:U143)*'3k EBIT'!$E$11)</f>
        <v>1.7315268400658224</v>
      </c>
      <c r="V144" s="35">
        <f>IF(V138="-","-",SUM(V135:V143)*'3k EBIT'!$E$11)</f>
        <v>1.7005535775345875</v>
      </c>
      <c r="W144" s="35">
        <f>IF(W138="-","-",SUM(W135:W143)*'3k EBIT'!$E$11)</f>
        <v>1.7717550971874356</v>
      </c>
      <c r="X144" s="27"/>
      <c r="Y144" s="35">
        <f>IF(Y138="-","-",SUM(Y135:Y143)*'3k EBIT'!$E$11)</f>
        <v>1.8542316928108575</v>
      </c>
      <c r="Z144" s="35">
        <f>IF(Z138="-","-",SUM(Z135:Z143)*'3k EBIT'!$E$11)</f>
        <v>1.8542316928108575</v>
      </c>
      <c r="AA144" s="35">
        <f>IF(AA138="-","-",SUM(AA135:AA143)*'3k EBIT'!$E$11)</f>
        <v>1.8950173356435691</v>
      </c>
      <c r="AB144" s="35" t="str">
        <f>IF(AB138="-","-",SUM(AB135:AB143)*'3k EBIT'!$E$11)</f>
        <v>-</v>
      </c>
      <c r="AC144" s="35" t="str">
        <f>IF(AC138="-","-",SUM(AC135:AC143)*'3k EBIT'!$E$11)</f>
        <v>-</v>
      </c>
      <c r="AD144" s="25"/>
    </row>
    <row r="145" spans="1:30" s="26" customFormat="1" ht="11.4">
      <c r="A145" s="207"/>
      <c r="B145" s="123" t="s">
        <v>247</v>
      </c>
      <c r="C145" s="158" t="s">
        <v>248</v>
      </c>
      <c r="D145" s="121" t="s">
        <v>130</v>
      </c>
      <c r="E145" s="116"/>
      <c r="F145" s="27"/>
      <c r="G145" s="35">
        <f>IF(G140="-","-",SUM(G135:G138,G140:G144)*'3l HAP'!$E$12)</f>
        <v>1.0961125126871367</v>
      </c>
      <c r="H145" s="35">
        <f>IF(H140="-","-",SUM(H135:H138,H140:H144)*'3l HAP'!$E$12)</f>
        <v>1.0981102125644266</v>
      </c>
      <c r="I145" s="35">
        <f>IF(I140="-","-",SUM(I135:I138,I140:I144)*'3l HAP'!$E$12)</f>
        <v>1.1020505546816253</v>
      </c>
      <c r="J145" s="35">
        <f>IF(J140="-","-",SUM(J135:J138,J140:J144)*'3l HAP'!$E$12)</f>
        <v>1.1080436543134962</v>
      </c>
      <c r="K145" s="35">
        <f>IF(K140="-","-",SUM(K135:K138,K140:K144)*'3l HAP'!$E$12)</f>
        <v>1.1212252632297603</v>
      </c>
      <c r="L145" s="35">
        <f>IF(L140="-","-",SUM(L135:L138,L140:L144)*'3l HAP'!$E$12)</f>
        <v>1.1326758052643326</v>
      </c>
      <c r="M145" s="35">
        <f>IF(M140="-","-",SUM(M135:M138,M140:M144)*'3l HAP'!$E$12)</f>
        <v>1.1750355326298065</v>
      </c>
      <c r="N145" s="35">
        <f>IF(N140="-","-",SUM(N135:N138,N140:N144)*'3l HAP'!$E$12)</f>
        <v>1.2953479567992137</v>
      </c>
      <c r="O145" s="27"/>
      <c r="P145" s="35">
        <f>IF(P140="-","-",SUM(P135:P138,P140:P144)*'3l HAP'!$E$12)</f>
        <v>1.2953479567992137</v>
      </c>
      <c r="Q145" s="35">
        <f>IF(Q140="-","-",SUM(Q135:Q138,Q140:Q144)*'3l HAP'!$E$12)</f>
        <v>1.3302680098530955</v>
      </c>
      <c r="R145" s="35">
        <f>IF(R140="-","-",SUM(R135:R138,R140:R144)*'3l HAP'!$E$12)</f>
        <v>1.3399254271219814</v>
      </c>
      <c r="S145" s="35">
        <f>IF(S140="-","-",SUM(S135:S138,S140:S144)*'3l HAP'!$E$12)</f>
        <v>1.3715969952832425</v>
      </c>
      <c r="T145" s="35">
        <f>IF(T140="-","-",SUM(T135:T138,T140:T144)*'3l HAP'!$E$12)</f>
        <v>1.3078423304606031</v>
      </c>
      <c r="U145" s="35">
        <f>IF(U140="-","-",SUM(U135:U138,U140:U144)*'3l HAP'!$E$12)</f>
        <v>1.3342775786312291</v>
      </c>
      <c r="V145" s="35">
        <f>IF(V140="-","-",SUM(V135:V138,V140:V144)*'3l HAP'!$E$12)</f>
        <v>1.3104102444518095</v>
      </c>
      <c r="W145" s="35">
        <f>IF(W140="-","-",SUM(W135:W138,W140:W144)*'3l HAP'!$E$12)</f>
        <v>1.3652766138542352</v>
      </c>
      <c r="X145" s="27"/>
      <c r="Y145" s="35">
        <f>IF(Y140="-","-",SUM(Y135:Y138,Y140:Y144)*'3l HAP'!$E$12)</f>
        <v>1.4288313158408257</v>
      </c>
      <c r="Z145" s="35">
        <f>IF(Z140="-","-",SUM(Z135:Z138,Z140:Z144)*'3l HAP'!$E$12)</f>
        <v>1.4288313158408257</v>
      </c>
      <c r="AA145" s="35">
        <f>IF(AA140="-","-",SUM(AA135:AA138,AA140:AA144)*'3l HAP'!$E$12)</f>
        <v>1.4602598605809578</v>
      </c>
      <c r="AB145" s="35" t="str">
        <f>IF(AB140="-","-",SUM(AB135:AB138,AB140:AB144)*'3l HAP'!$E$12)</f>
        <v>-</v>
      </c>
      <c r="AC145" s="35" t="str">
        <f>IF(AC140="-","-",SUM(AC135:AC138,AC140:AC144)*'3l HAP'!$E$12)</f>
        <v>-</v>
      </c>
      <c r="AD145" s="25"/>
    </row>
    <row r="146" spans="1:30" s="26" customFormat="1" ht="11.4">
      <c r="A146" s="207"/>
      <c r="B146" s="123" t="s">
        <v>249</v>
      </c>
      <c r="C146" s="123" t="str">
        <f>B146&amp;"_"&amp;D146</f>
        <v>Total_Southern Western</v>
      </c>
      <c r="D146" s="121" t="s">
        <v>130</v>
      </c>
      <c r="E146" s="75"/>
      <c r="F146" s="27"/>
      <c r="G146" s="35">
        <f>IF(G140="-","-",SUM(G135:G145))</f>
        <v>75.962071988620252</v>
      </c>
      <c r="H146" s="35">
        <f t="shared" ref="H146:P146" si="80">IF(H140="-","-",SUM(H135:H145))</f>
        <v>76.100515278094562</v>
      </c>
      <c r="I146" s="35">
        <f t="shared" si="80"/>
        <v>76.373586288690589</v>
      </c>
      <c r="J146" s="35">
        <f t="shared" si="80"/>
        <v>76.78891615711359</v>
      </c>
      <c r="K146" s="35">
        <f t="shared" si="80"/>
        <v>77.702419391346723</v>
      </c>
      <c r="L146" s="35">
        <f t="shared" si="80"/>
        <v>78.495957361464903</v>
      </c>
      <c r="M146" s="35">
        <f t="shared" si="80"/>
        <v>81.431543464451849</v>
      </c>
      <c r="N146" s="35">
        <f t="shared" si="80"/>
        <v>89.769356344150751</v>
      </c>
      <c r="O146" s="27"/>
      <c r="P146" s="35">
        <f t="shared" si="80"/>
        <v>89.769356344150751</v>
      </c>
      <c r="Q146" s="35">
        <f t="shared" ref="Q146" si="81">IF(Q140="-","-",SUM(Q135:Q145))</f>
        <v>92.189363006990973</v>
      </c>
      <c r="R146" s="35">
        <f t="shared" ref="R146" si="82">IF(R140="-","-",SUM(R135:R145))</f>
        <v>92.858635018132262</v>
      </c>
      <c r="S146" s="35">
        <f t="shared" ref="S146" si="83">IF(S140="-","-",SUM(S135:S145))</f>
        <v>95.053517306958852</v>
      </c>
      <c r="T146" s="35">
        <f t="shared" ref="T146" si="84">IF(T140="-","-",SUM(T135:T145))</f>
        <v>90.635233250520912</v>
      </c>
      <c r="U146" s="35">
        <f t="shared" ref="U146" si="85">IF(U140="-","-",SUM(U135:U145))</f>
        <v>92.467231518336789</v>
      </c>
      <c r="V146" s="35">
        <f t="shared" ref="V146" si="86">IF(V140="-","-",SUM(V135:V145))</f>
        <v>90.813193145333557</v>
      </c>
      <c r="W146" s="35">
        <f t="shared" ref="W146:AC146" si="87">IF(W140="-","-",SUM(W135:W145))</f>
        <v>94.615506369624683</v>
      </c>
      <c r="X146" s="27"/>
      <c r="Y146" s="35">
        <f t="shared" si="87"/>
        <v>99.019932732467126</v>
      </c>
      <c r="Z146" s="35">
        <f t="shared" si="87"/>
        <v>99.019932732467126</v>
      </c>
      <c r="AA146" s="35">
        <f t="shared" si="87"/>
        <v>101.19797317121261</v>
      </c>
      <c r="AB146" s="35" t="str">
        <f t="shared" si="87"/>
        <v>-</v>
      </c>
      <c r="AC146" s="35" t="str">
        <f t="shared" si="87"/>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AA'!J220="-","-",'3c AA'!J220)</f>
        <v>-</v>
      </c>
      <c r="H149" s="117" t="str">
        <f>IF('3c AA'!K220="-","-",'3c AA'!K220)</f>
        <v>-</v>
      </c>
      <c r="I149" s="117" t="str">
        <f>IF('3c AA'!L220="-","-",'3c AA'!L220)</f>
        <v>-</v>
      </c>
      <c r="J149" s="117" t="str">
        <f>IF('3c AA'!M220="-","-",'3c AA'!M220)</f>
        <v>-</v>
      </c>
      <c r="K149" s="117" t="str">
        <f>IF('3c AA'!N220="-","-",'3c AA'!N220)</f>
        <v>-</v>
      </c>
      <c r="L149" s="117" t="str">
        <f>IF('3c AA'!O220="-","-",'3c AA'!O220)</f>
        <v>-</v>
      </c>
      <c r="M149" s="117" t="str">
        <f>IF('3c AA'!P220="-","-",'3c AA'!P220)</f>
        <v>-</v>
      </c>
      <c r="N149" s="117" t="str">
        <f>IF('3c AA'!Q220="-","-",'3c AA'!Q220)</f>
        <v>-</v>
      </c>
      <c r="O149" s="27"/>
      <c r="P149" s="117" t="str">
        <f>IF('3c AA'!S220="-","-",'3c AA'!S220)</f>
        <v>-</v>
      </c>
      <c r="Q149" s="117" t="str">
        <f>IF('3c AA'!T220="-","-",'3c AA'!T220)</f>
        <v>-</v>
      </c>
      <c r="R149" s="117" t="str">
        <f>IF('3c AA'!U220="-","-",'3c AA'!U220)</f>
        <v>-</v>
      </c>
      <c r="S149" s="117" t="str">
        <f>IF('3c AA'!V220="-","-",'3c AA'!V220)</f>
        <v>-</v>
      </c>
      <c r="T149" s="117">
        <f>IF('3c AA'!W220="-","-",'3c AA'!W220)</f>
        <v>0</v>
      </c>
      <c r="U149" s="117">
        <f>IF('3c AA'!X220="-","-",'3c AA'!X220)</f>
        <v>1.4870742269298105</v>
      </c>
      <c r="V149" s="117">
        <f>IF('3c AA'!Y220="-","-",'3c AA'!Y220)</f>
        <v>0.70457099735818829</v>
      </c>
      <c r="W149" s="117" t="str">
        <f>IF('3c AA'!Z220="-","-",'3c AA'!Z220)</f>
        <v>-</v>
      </c>
      <c r="X149" s="27"/>
      <c r="Y149" s="117">
        <f>IF('3c AA'!AB220="-","-",'3c AA'!AB220)</f>
        <v>0</v>
      </c>
      <c r="Z149" s="117">
        <f>IF('3c AA'!AC220="-","-",'3c AA'!AC220)</f>
        <v>0</v>
      </c>
      <c r="AA149" s="117">
        <f>IF('3c AA'!AD220="-","-",'3c AA'!AD220)</f>
        <v>0.4107912515748855</v>
      </c>
      <c r="AB149" s="117" t="str">
        <f>IF('3c AA'!AE220="-","-",'3c AA'!AE220)</f>
        <v>-</v>
      </c>
      <c r="AC149" s="117" t="str">
        <f>IF('3c AA'!AF220="-","-",'3c AA'!AF220)</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f>IF('3d PC'!AA15="-","-",'3d PC'!AA64+'3d PC'!AA65)</f>
        <v>10.743937820906499</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f>IF('3g CPIH'!W$17="-","-",'3h OC '!$E$11*('3g CPIH'!W$17/'3g CPIH'!$G$17))</f>
        <v>79.623736301369874</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f>IF('3i SMNCC'!V$51="-","-",'3i SMNCC'!V$63)</f>
        <v>2.3848554466543863</v>
      </c>
      <c r="AA153" s="117">
        <f>IF('3i SMNCC'!W$51="-","-",'3i SMNCC'!W$63)</f>
        <v>2.7714012178486214</v>
      </c>
      <c r="AB153" s="117" t="str">
        <f>IF('3i SMNCC'!X$51="-","-",'3i SMNCC'!X$63)</f>
        <v>-</v>
      </c>
      <c r="AC153" s="117" t="str">
        <f>IF('3i SMNCC'!Y$51="-","-",'3i SMNCC'!Y$63)</f>
        <v>-</v>
      </c>
      <c r="AD153" s="25"/>
    </row>
    <row r="154" spans="1:30" s="26" customFormat="1" ht="11.25" customHeight="1">
      <c r="A154" s="207"/>
      <c r="B154" s="120" t="s">
        <v>244</v>
      </c>
      <c r="C154" s="120" t="s">
        <v>183</v>
      </c>
      <c r="D154" s="122" t="s">
        <v>120</v>
      </c>
      <c r="E154" s="119"/>
      <c r="F154" s="27"/>
      <c r="G154" s="117">
        <f>IF('3g CPIH'!C$17="-","-",'3j PAAC PAP'!$G$21*('3g CPIH'!C$17/'3g CPIH'!$G$17))</f>
        <v>3.1142016634050882</v>
      </c>
      <c r="H154" s="117">
        <f>IF('3g CPIH'!D$17="-","-",'3j PAAC PAP'!$G$21*('3g CPIH'!D$17/'3g CPIH'!$G$17))</f>
        <v>3.1204363013698631</v>
      </c>
      <c r="I154" s="117">
        <f>IF('3g CPIH'!E$17="-","-",'3j PAAC PAP'!$G$21*('3g CPIH'!E$17/'3g CPIH'!$G$17))</f>
        <v>3.129788258317026</v>
      </c>
      <c r="J154" s="117">
        <f>IF('3g CPIH'!F$17="-","-",'3j PAAC PAP'!$G$21*('3g CPIH'!F$17/'3g CPIH'!$G$17))</f>
        <v>3.1484921722113506</v>
      </c>
      <c r="K154" s="117">
        <f>IF('3g CPIH'!G$17="-","-",'3j PAAC PAP'!$G$21*('3g CPIH'!G$17/'3g CPIH'!$G$17))</f>
        <v>3.1859000000000002</v>
      </c>
      <c r="L154" s="117">
        <f>IF('3g CPIH'!H$17="-","-",'3j PAAC PAP'!$G$21*('3g CPIH'!H$17/'3g CPIH'!$G$17))</f>
        <v>3.2264251467710374</v>
      </c>
      <c r="M154" s="117">
        <f>IF('3g CPIH'!I$17="-","-",'3j PAAC PAP'!$G$21*('3g CPIH'!I$17/'3g CPIH'!$G$17))</f>
        <v>3.2731849315068491</v>
      </c>
      <c r="N154" s="117">
        <f>IF('3g CPIH'!J$17="-","-",'3j PAAC PAP'!$G$21*('3g CPIH'!J$17/'3g CPIH'!$G$17))</f>
        <v>3.3012408023483371</v>
      </c>
      <c r="O154" s="27"/>
      <c r="P154" s="117">
        <f>IF('3g CPIH'!L$17="-","-",'3j PAAC PAP'!$G$21*('3g CPIH'!L$17/'3g CPIH'!$G$17))</f>
        <v>3.3012408023483371</v>
      </c>
      <c r="Q154" s="117">
        <f>IF('3g CPIH'!M$17="-","-",'3j PAAC PAP'!$G$21*('3g CPIH'!M$17/'3g CPIH'!$G$17))</f>
        <v>3.3386486301369862</v>
      </c>
      <c r="R154" s="117">
        <f>IF('3g CPIH'!N$17="-","-",'3j PAAC PAP'!$G$21*('3g CPIH'!N$17/'3g CPIH'!$G$17))</f>
        <v>3.3635871819960861</v>
      </c>
      <c r="S154" s="117">
        <f>IF('3g CPIH'!O$17="-","-",'3j PAAC PAP'!$G$21*('3g CPIH'!O$17/'3g CPIH'!$G$17))</f>
        <v>3.3822910958904111</v>
      </c>
      <c r="T154" s="117">
        <f>IF('3g CPIH'!P$17="-","-",'3j PAAC PAP'!$G$21*('3g CPIH'!P$17/'3g CPIH'!$G$17))</f>
        <v>3.3916430528375732</v>
      </c>
      <c r="U154" s="117">
        <f>IF('3g CPIH'!Q$17="-","-",'3j PAAC PAP'!$G$21*('3g CPIH'!Q$17/'3g CPIH'!$G$17))</f>
        <v>3.4103469667318986</v>
      </c>
      <c r="V154" s="117">
        <f>IF('3g CPIH'!R$17="-","-",'3j PAAC PAP'!$G$21*('3g CPIH'!R$17/'3g CPIH'!$G$17))</f>
        <v>3.4726933463796481</v>
      </c>
      <c r="W154" s="117">
        <f>IF('3g CPIH'!S$17="-","-",'3j PAAC PAP'!$G$21*('3g CPIH'!S$17/'3g CPIH'!$G$17))</f>
        <v>3.5755648727984348</v>
      </c>
      <c r="X154" s="27"/>
      <c r="Y154" s="117">
        <f>IF('3g CPIH'!U$17="-","-",'3j PAAC PAP'!$G$21*('3g CPIH'!U$17/'3g CPIH'!$G$17))</f>
        <v>3.7563693737769084</v>
      </c>
      <c r="Z154" s="117">
        <f>IF('3g CPIH'!V$17="-","-",'3j PAAC PAP'!$G$21*('3g CPIH'!V$17/'3g CPIH'!$G$17))</f>
        <v>3.7563693737769084</v>
      </c>
      <c r="AA154" s="117">
        <f>IF('3g CPIH'!W$17="-","-",'3j PAAC PAP'!$G$21*('3g CPIH'!W$17/'3g CPIH'!$G$17))</f>
        <v>3.9060006849315072</v>
      </c>
      <c r="AB154" s="117" t="str">
        <f>IF('3g CPIH'!X$17="-","-",'3j PAAC PAP'!$G$21*('3g CPIH'!X$17/'3g CPIH'!$G$17))</f>
        <v>-</v>
      </c>
      <c r="AC154" s="117" t="str">
        <f>IF('3g CPIH'!Y$17="-","-",'3j PAAC PAP'!$G$21*('3g CPIH'!Y$17/'3g CPIH'!$G$17))</f>
        <v>-</v>
      </c>
      <c r="AD154" s="25"/>
    </row>
    <row r="155" spans="1:30" s="26" customFormat="1" ht="11.4">
      <c r="A155" s="207"/>
      <c r="B155" s="120" t="s">
        <v>244</v>
      </c>
      <c r="C155" s="120" t="s">
        <v>184</v>
      </c>
      <c r="D155" s="122" t="s">
        <v>120</v>
      </c>
      <c r="E155" s="119"/>
      <c r="F155" s="27"/>
      <c r="G155" s="117">
        <f>IF(G150="-","-",SUM(G147:G153)*'3j PAAC PAP'!$G$39)</f>
        <v>0.2896141176426133</v>
      </c>
      <c r="H155" s="117">
        <f>IF(H150="-","-",SUM(H147:H153)*'3j PAAC PAP'!$G$39)</f>
        <v>0.2901396470114978</v>
      </c>
      <c r="I155" s="117">
        <f>IF(I150="-","-",SUM(I147:I153)*'3j PAAC PAP'!$G$39)</f>
        <v>0.29118835133161486</v>
      </c>
      <c r="J155" s="117">
        <f>IF(J150="-","-",SUM(J147:J153)*'3j PAAC PAP'!$G$39)</f>
        <v>0.29276493943826842</v>
      </c>
      <c r="K155" s="117">
        <f>IF(K150="-","-",SUM(K147:K153)*'3j PAAC PAP'!$G$39)</f>
        <v>0.29624795193665693</v>
      </c>
      <c r="L155" s="117">
        <f>IF(L150="-","-",SUM(L147:L153)*'3j PAAC PAP'!$G$39)</f>
        <v>0.29924049308805623</v>
      </c>
      <c r="M155" s="117">
        <f>IF(M150="-","-",SUM(M147:M153)*'3j PAAC PAP'!$G$39)</f>
        <v>0.31073579295233938</v>
      </c>
      <c r="N155" s="117">
        <f>IF(N150="-","-",SUM(N147:N153)*'3j PAAC PAP'!$G$39)</f>
        <v>0.34381674836941589</v>
      </c>
      <c r="O155" s="27"/>
      <c r="P155" s="117">
        <f>IF(P150="-","-",SUM(P147:P153)*'3j PAAC PAP'!$G$39)</f>
        <v>0.34381674836941589</v>
      </c>
      <c r="Q155" s="117">
        <f>IF(Q150="-","-",SUM(Q147:Q153)*'3j PAAC PAP'!$G$39)</f>
        <v>0.35329781152991024</v>
      </c>
      <c r="R155" s="117">
        <f>IF(R150="-","-",SUM(R147:R153)*'3j PAAC PAP'!$G$39)</f>
        <v>0.35585978057964163</v>
      </c>
      <c r="S155" s="117">
        <f>IF(S150="-","-",SUM(S147:S153)*'3j PAAC PAP'!$G$39)</f>
        <v>0.36452154710060708</v>
      </c>
      <c r="T155" s="117">
        <f>IF(T150="-","-",SUM(T147:T153)*'3j PAAC PAP'!$G$39)</f>
        <v>0.34689191001660674</v>
      </c>
      <c r="U155" s="117">
        <f>IF(U150="-","-",SUM(U147:U153)*'3j PAAC PAP'!$G$39)</f>
        <v>0.35410887614670727</v>
      </c>
      <c r="V155" s="117">
        <f>IF(V150="-","-",SUM(V147:V153)*'3j PAAC PAP'!$G$39)</f>
        <v>0.34726668352837081</v>
      </c>
      <c r="W155" s="117">
        <f>IF(W150="-","-",SUM(W147:W153)*'3j PAAC PAP'!$G$39)</f>
        <v>0.3619817374797405</v>
      </c>
      <c r="X155" s="27"/>
      <c r="Y155" s="117">
        <f>IF(Y150="-","-",SUM(Y147:Y153)*'3j PAAC PAP'!$G$39)</f>
        <v>0.37877314200521778</v>
      </c>
      <c r="Z155" s="117">
        <f>IF(Z150="-","-",SUM(Z147:Z153)*'3j PAAC PAP'!$G$39)</f>
        <v>0.37877314200521778</v>
      </c>
      <c r="AA155" s="117">
        <f>IF(AA150="-","-",SUM(AA147:AA153)*'3j PAAC PAP'!$G$39)</f>
        <v>0.38682869835667899</v>
      </c>
      <c r="AB155" s="117" t="str">
        <f>IF(AB150="-","-",SUM(AB147:AB153)*'3j PAAC PAP'!$G$39)</f>
        <v>-</v>
      </c>
      <c r="AC155" s="117" t="str">
        <f>IF(AC150="-","-",SUM(AC147:AC153)*'3j PAAC PAP'!$G$39)</f>
        <v>-</v>
      </c>
      <c r="AD155" s="25"/>
    </row>
    <row r="156" spans="1:30" s="26" customFormat="1" ht="11.4">
      <c r="A156" s="207"/>
      <c r="B156" s="120" t="s">
        <v>185</v>
      </c>
      <c r="C156" s="120" t="s">
        <v>246</v>
      </c>
      <c r="D156" s="122" t="s">
        <v>120</v>
      </c>
      <c r="E156" s="161"/>
      <c r="F156" s="27"/>
      <c r="G156" s="117">
        <f>IF(G150="-","-",SUM(G147:G155)*'3k EBIT'!$E$11)</f>
        <v>1.4224538175907742</v>
      </c>
      <c r="H156" s="117">
        <f>IF(H150="-","-",SUM(H147:H155)*'3k EBIT'!$E$11)</f>
        <v>1.4250462848639429</v>
      </c>
      <c r="I156" s="117">
        <f>IF(I150="-","-",SUM(I147:I155)*'3k EBIT'!$E$11)</f>
        <v>1.4301597696771782</v>
      </c>
      <c r="J156" s="117">
        <f>IF(J150="-","-",SUM(J147:J155)*'3k EBIT'!$E$11)</f>
        <v>1.4379371714966844</v>
      </c>
      <c r="K156" s="117">
        <f>IF(K150="-","-",SUM(K147:K155)*'3k EBIT'!$E$11)</f>
        <v>1.4550432894434291</v>
      </c>
      <c r="L156" s="117">
        <f>IF(L150="-","-",SUM(L147:L155)*'3k EBIT'!$E$11)</f>
        <v>1.4699029567148398</v>
      </c>
      <c r="M156" s="117">
        <f>IF(M150="-","-",SUM(M147:M155)*'3k EBIT'!$E$11)</f>
        <v>1.524874280557688</v>
      </c>
      <c r="N156" s="117">
        <f>IF(N150="-","-",SUM(N147:N155)*'3k EBIT'!$E$11)</f>
        <v>1.6810068537036913</v>
      </c>
      <c r="O156" s="27"/>
      <c r="P156" s="117">
        <f>IF(P150="-","-",SUM(P147:P155)*'3k EBIT'!$E$11)</f>
        <v>1.6810068537036913</v>
      </c>
      <c r="Q156" s="117">
        <f>IF(Q150="-","-",SUM(Q147:Q155)*'3k EBIT'!$E$11)</f>
        <v>1.7263235180077914</v>
      </c>
      <c r="R156" s="117">
        <f>IF(R150="-","-",SUM(R147:R155)*'3k EBIT'!$E$11)</f>
        <v>1.7388562004680224</v>
      </c>
      <c r="S156" s="117">
        <f>IF(S150="-","-",SUM(S147:S155)*'3k EBIT'!$E$11)</f>
        <v>1.7799572211375414</v>
      </c>
      <c r="T156" s="117">
        <f>IF(T150="-","-",SUM(T147:T155)*'3k EBIT'!$E$11)</f>
        <v>1.6972211285225043</v>
      </c>
      <c r="U156" s="117">
        <f>IF(U150="-","-",SUM(U147:U155)*'3k EBIT'!$E$11)</f>
        <v>1.7315268400658224</v>
      </c>
      <c r="V156" s="117">
        <f>IF(V150="-","-",SUM(V147:V155)*'3k EBIT'!$E$11)</f>
        <v>1.7005535775345875</v>
      </c>
      <c r="W156" s="117">
        <f>IF(W150="-","-",SUM(W147:W155)*'3k EBIT'!$E$11)</f>
        <v>1.7717550971874356</v>
      </c>
      <c r="X156" s="27"/>
      <c r="Y156" s="117">
        <f>IF(Y150="-","-",SUM(Y147:Y155)*'3k EBIT'!$E$11)</f>
        <v>1.8542316928108575</v>
      </c>
      <c r="Z156" s="117">
        <f>IF(Z150="-","-",SUM(Z147:Z155)*'3k EBIT'!$E$11)</f>
        <v>1.8542316928108575</v>
      </c>
      <c r="AA156" s="117">
        <f>IF(AA150="-","-",SUM(AA147:AA155)*'3k EBIT'!$E$11)</f>
        <v>1.8950173356435691</v>
      </c>
      <c r="AB156" s="117" t="str">
        <f>IF(AB150="-","-",SUM(AB147:AB155)*'3k EBIT'!$E$11)</f>
        <v>-</v>
      </c>
      <c r="AC156" s="117" t="str">
        <f>IF(AC150="-","-",SUM(AC147:AC155)*'3k EBIT'!$E$11)</f>
        <v>-</v>
      </c>
      <c r="AD156" s="25"/>
    </row>
    <row r="157" spans="1:30" s="26" customFormat="1" ht="11.4">
      <c r="A157" s="207"/>
      <c r="B157" s="120" t="s">
        <v>247</v>
      </c>
      <c r="C157" s="156" t="s">
        <v>248</v>
      </c>
      <c r="D157" s="122" t="s">
        <v>120</v>
      </c>
      <c r="E157" s="122"/>
      <c r="F157" s="27"/>
      <c r="G157" s="117">
        <f>IF(G152="-","-",SUM(G147:G150,G152:G156)*'3l HAP'!$E$12)</f>
        <v>1.0961125126871367</v>
      </c>
      <c r="H157" s="117">
        <f>IF(H152="-","-",SUM(H147:H150,H152:H156)*'3l HAP'!$E$12)</f>
        <v>1.0981102125644266</v>
      </c>
      <c r="I157" s="117">
        <f>IF(I152="-","-",SUM(I147:I150,I152:I156)*'3l HAP'!$E$12)</f>
        <v>1.1020505546816253</v>
      </c>
      <c r="J157" s="117">
        <f>IF(J152="-","-",SUM(J147:J150,J152:J156)*'3l HAP'!$E$12)</f>
        <v>1.1080436543134962</v>
      </c>
      <c r="K157" s="117">
        <f>IF(K152="-","-",SUM(K147:K150,K152:K156)*'3l HAP'!$E$12)</f>
        <v>1.1212252632297603</v>
      </c>
      <c r="L157" s="117">
        <f>IF(L152="-","-",SUM(L147:L150,L152:L156)*'3l HAP'!$E$12)</f>
        <v>1.1326758052643326</v>
      </c>
      <c r="M157" s="117">
        <f>IF(M152="-","-",SUM(M147:M150,M152:M156)*'3l HAP'!$E$12)</f>
        <v>1.1750355326298065</v>
      </c>
      <c r="N157" s="117">
        <f>IF(N152="-","-",SUM(N147:N150,N152:N156)*'3l HAP'!$E$12)</f>
        <v>1.2953479567992137</v>
      </c>
      <c r="O157" s="27"/>
      <c r="P157" s="117">
        <f>IF(P152="-","-",SUM(P147:P150,P152:P156)*'3l HAP'!$E$12)</f>
        <v>1.2953479567992137</v>
      </c>
      <c r="Q157" s="117">
        <f>IF(Q152="-","-",SUM(Q147:Q150,Q152:Q156)*'3l HAP'!$E$12)</f>
        <v>1.3302680098530955</v>
      </c>
      <c r="R157" s="117">
        <f>IF(R152="-","-",SUM(R147:R150,R152:R156)*'3l HAP'!$E$12)</f>
        <v>1.3399254271219814</v>
      </c>
      <c r="S157" s="117">
        <f>IF(S152="-","-",SUM(S147:S150,S152:S156)*'3l HAP'!$E$12)</f>
        <v>1.3715969952832425</v>
      </c>
      <c r="T157" s="117">
        <f>IF(T152="-","-",SUM(T147:T150,T152:T156)*'3l HAP'!$E$12)</f>
        <v>1.3078423304606031</v>
      </c>
      <c r="U157" s="117">
        <f>IF(U152="-","-",SUM(U147:U150,U152:U156)*'3l HAP'!$E$12)</f>
        <v>1.3342775786312291</v>
      </c>
      <c r="V157" s="117">
        <f>IF(V152="-","-",SUM(V147:V150,V152:V156)*'3l HAP'!$E$12)</f>
        <v>1.3104102444518095</v>
      </c>
      <c r="W157" s="117">
        <f>IF(W152="-","-",SUM(W147:W150,W152:W156)*'3l HAP'!$E$12)</f>
        <v>1.3652766138542352</v>
      </c>
      <c r="X157" s="27"/>
      <c r="Y157" s="117">
        <f>IF(Y152="-","-",SUM(Y147:Y150,Y152:Y156)*'3l HAP'!$E$12)</f>
        <v>1.4288313158408257</v>
      </c>
      <c r="Z157" s="117">
        <f>IF(Z152="-","-",SUM(Z147:Z150,Z152:Z156)*'3l HAP'!$E$12)</f>
        <v>1.4288313158408257</v>
      </c>
      <c r="AA157" s="117">
        <f>IF(AA152="-","-",SUM(AA147:AA150,AA152:AA156)*'3l HAP'!$E$12)</f>
        <v>1.4602598605809578</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75.962071988620252</v>
      </c>
      <c r="H158" s="117">
        <f t="shared" ref="H158:P158" si="88">IF(H152="-","-",SUM(H147:H157))</f>
        <v>76.100515278094562</v>
      </c>
      <c r="I158" s="117">
        <f t="shared" si="88"/>
        <v>76.373586288690589</v>
      </c>
      <c r="J158" s="117">
        <f t="shared" si="88"/>
        <v>76.78891615711359</v>
      </c>
      <c r="K158" s="117">
        <f t="shared" si="88"/>
        <v>77.702419391346723</v>
      </c>
      <c r="L158" s="117">
        <f t="shared" si="88"/>
        <v>78.495957361464903</v>
      </c>
      <c r="M158" s="117">
        <f t="shared" si="88"/>
        <v>81.431543464451849</v>
      </c>
      <c r="N158" s="117">
        <f t="shared" si="88"/>
        <v>89.769356344150751</v>
      </c>
      <c r="O158" s="27"/>
      <c r="P158" s="117">
        <f t="shared" si="88"/>
        <v>89.769356344150751</v>
      </c>
      <c r="Q158" s="117">
        <f t="shared" ref="Q158" si="89">IF(Q152="-","-",SUM(Q147:Q157))</f>
        <v>92.189363006990973</v>
      </c>
      <c r="R158" s="117">
        <f t="shared" ref="R158" si="90">IF(R152="-","-",SUM(R147:R157))</f>
        <v>92.858635018132262</v>
      </c>
      <c r="S158" s="117">
        <f t="shared" ref="S158" si="91">IF(S152="-","-",SUM(S147:S157))</f>
        <v>95.053517306958852</v>
      </c>
      <c r="T158" s="117">
        <f t="shared" ref="T158" si="92">IF(T152="-","-",SUM(T147:T157))</f>
        <v>90.635233250520912</v>
      </c>
      <c r="U158" s="117">
        <f t="shared" ref="U158" si="93">IF(U152="-","-",SUM(U147:U157))</f>
        <v>92.467231518336789</v>
      </c>
      <c r="V158" s="117">
        <f t="shared" ref="V158" si="94">IF(V152="-","-",SUM(V147:V157))</f>
        <v>90.813193145333557</v>
      </c>
      <c r="W158" s="117">
        <f t="shared" ref="W158:AC158" si="95">IF(W152="-","-",SUM(W147:W157))</f>
        <v>94.615506369624683</v>
      </c>
      <c r="X158" s="27"/>
      <c r="Y158" s="117">
        <f t="shared" si="95"/>
        <v>99.019932732467126</v>
      </c>
      <c r="Z158" s="117">
        <f t="shared" si="95"/>
        <v>99.019932732467126</v>
      </c>
      <c r="AA158" s="117">
        <f t="shared" si="95"/>
        <v>101.19797317121261</v>
      </c>
      <c r="AB158" s="117" t="str">
        <f t="shared" si="95"/>
        <v>-</v>
      </c>
      <c r="AC158" s="117" t="str">
        <f t="shared" si="9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AA'!J221="-","-",'3c AA'!J221)</f>
        <v>-</v>
      </c>
      <c r="H161" s="35" t="str">
        <f>IF('3c AA'!K221="-","-",'3c AA'!K221)</f>
        <v>-</v>
      </c>
      <c r="I161" s="35" t="str">
        <f>IF('3c AA'!L221="-","-",'3c AA'!L221)</f>
        <v>-</v>
      </c>
      <c r="J161" s="35" t="str">
        <f>IF('3c AA'!M221="-","-",'3c AA'!M221)</f>
        <v>-</v>
      </c>
      <c r="K161" s="35" t="str">
        <f>IF('3c AA'!N221="-","-",'3c AA'!N221)</f>
        <v>-</v>
      </c>
      <c r="L161" s="35" t="str">
        <f>IF('3c AA'!O221="-","-",'3c AA'!O221)</f>
        <v>-</v>
      </c>
      <c r="M161" s="35" t="str">
        <f>IF('3c AA'!P221="-","-",'3c AA'!P221)</f>
        <v>-</v>
      </c>
      <c r="N161" s="35" t="str">
        <f>IF('3c AA'!Q221="-","-",'3c AA'!Q221)</f>
        <v>-</v>
      </c>
      <c r="O161" s="27"/>
      <c r="P161" s="35" t="str">
        <f>IF('3c AA'!S221="-","-",'3c AA'!S221)</f>
        <v>-</v>
      </c>
      <c r="Q161" s="35" t="str">
        <f>IF('3c AA'!T221="-","-",'3c AA'!T221)</f>
        <v>-</v>
      </c>
      <c r="R161" s="35" t="str">
        <f>IF('3c AA'!U221="-","-",'3c AA'!U221)</f>
        <v>-</v>
      </c>
      <c r="S161" s="35" t="str">
        <f>IF('3c AA'!V221="-","-",'3c AA'!V221)</f>
        <v>-</v>
      </c>
      <c r="T161" s="35">
        <f>IF('3c AA'!W221="-","-",'3c AA'!W221)</f>
        <v>0</v>
      </c>
      <c r="U161" s="35">
        <f>IF('3c AA'!X221="-","-",'3c AA'!X221)</f>
        <v>1.4870742269298105</v>
      </c>
      <c r="V161" s="35">
        <f>IF('3c AA'!Y221="-","-",'3c AA'!Y221)</f>
        <v>0.70457099735818829</v>
      </c>
      <c r="W161" s="35" t="str">
        <f>IF('3c AA'!Z221="-","-",'3c AA'!Z221)</f>
        <v>-</v>
      </c>
      <c r="X161" s="27"/>
      <c r="Y161" s="35">
        <f>IF('3c AA'!AB221="-","-",'3c AA'!AB221)</f>
        <v>0</v>
      </c>
      <c r="Z161" s="35">
        <f>IF('3c AA'!AC221="-","-",'3c AA'!AC221)</f>
        <v>0</v>
      </c>
      <c r="AA161" s="35">
        <f>IF('3c AA'!AD221="-","-",'3c AA'!AD221)</f>
        <v>0.4107912515748855</v>
      </c>
      <c r="AB161" s="35" t="str">
        <f>IF('3c AA'!AE221="-","-",'3c AA'!AE221)</f>
        <v>-</v>
      </c>
      <c r="AC161" s="35" t="str">
        <f>IF('3c AA'!AF221="-","-",'3c AA'!AF221)</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f>IF('3d PC'!AA15="-","-",'3d PC'!AA64+'3d PC'!AA65)</f>
        <v>10.743937820906499</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f>IF('3g CPIH'!W$17="-","-",'3h OC '!$E$11*('3g CPIH'!W$17/'3g CPIH'!$G$17))</f>
        <v>79.623736301369874</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f>IF('3i SMNCC'!V$51="-","-",'3i SMNCC'!V$63)</f>
        <v>2.3848554466543863</v>
      </c>
      <c r="AA165" s="35">
        <f>IF('3i SMNCC'!W$51="-","-",'3i SMNCC'!W$63)</f>
        <v>2.7714012178486214</v>
      </c>
      <c r="AB165" s="35" t="str">
        <f>IF('3i SMNCC'!X$51="-","-",'3i SMNCC'!X$63)</f>
        <v>-</v>
      </c>
      <c r="AC165" s="35" t="str">
        <f>IF('3i SMNCC'!Y$51="-","-",'3i SMNCC'!Y$63)</f>
        <v>-</v>
      </c>
      <c r="AD165" s="25"/>
    </row>
    <row r="166" spans="1:30" s="26" customFormat="1" ht="11.4">
      <c r="A166" s="207"/>
      <c r="B166" s="123" t="s">
        <v>244</v>
      </c>
      <c r="C166" s="123" t="s">
        <v>183</v>
      </c>
      <c r="D166" s="121" t="s">
        <v>123</v>
      </c>
      <c r="E166" s="160"/>
      <c r="F166" s="27"/>
      <c r="G166" s="35">
        <f>IF('3g CPIH'!C$17="-","-",'3j PAAC PAP'!$G$21*('3g CPIH'!C$17/'3g CPIH'!$G$17))</f>
        <v>3.1142016634050882</v>
      </c>
      <c r="H166" s="35">
        <f>IF('3g CPIH'!D$17="-","-",'3j PAAC PAP'!$G$21*('3g CPIH'!D$17/'3g CPIH'!$G$17))</f>
        <v>3.1204363013698631</v>
      </c>
      <c r="I166" s="35">
        <f>IF('3g CPIH'!E$17="-","-",'3j PAAC PAP'!$G$21*('3g CPIH'!E$17/'3g CPIH'!$G$17))</f>
        <v>3.129788258317026</v>
      </c>
      <c r="J166" s="35">
        <f>IF('3g CPIH'!F$17="-","-",'3j PAAC PAP'!$G$21*('3g CPIH'!F$17/'3g CPIH'!$G$17))</f>
        <v>3.1484921722113506</v>
      </c>
      <c r="K166" s="35">
        <f>IF('3g CPIH'!G$17="-","-",'3j PAAC PAP'!$G$21*('3g CPIH'!G$17/'3g CPIH'!$G$17))</f>
        <v>3.1859000000000002</v>
      </c>
      <c r="L166" s="35">
        <f>IF('3g CPIH'!H$17="-","-",'3j PAAC PAP'!$G$21*('3g CPIH'!H$17/'3g CPIH'!$G$17))</f>
        <v>3.2264251467710374</v>
      </c>
      <c r="M166" s="35">
        <f>IF('3g CPIH'!I$17="-","-",'3j PAAC PAP'!$G$21*('3g CPIH'!I$17/'3g CPIH'!$G$17))</f>
        <v>3.2731849315068491</v>
      </c>
      <c r="N166" s="35">
        <f>IF('3g CPIH'!J$17="-","-",'3j PAAC PAP'!$G$21*('3g CPIH'!J$17/'3g CPIH'!$G$17))</f>
        <v>3.3012408023483371</v>
      </c>
      <c r="O166" s="27"/>
      <c r="P166" s="35">
        <f>IF('3g CPIH'!L$17="-","-",'3j PAAC PAP'!$G$21*('3g CPIH'!L$17/'3g CPIH'!$G$17))</f>
        <v>3.3012408023483371</v>
      </c>
      <c r="Q166" s="35">
        <f>IF('3g CPIH'!M$17="-","-",'3j PAAC PAP'!$G$21*('3g CPIH'!M$17/'3g CPIH'!$G$17))</f>
        <v>3.3386486301369862</v>
      </c>
      <c r="R166" s="35">
        <f>IF('3g CPIH'!N$17="-","-",'3j PAAC PAP'!$G$21*('3g CPIH'!N$17/'3g CPIH'!$G$17))</f>
        <v>3.3635871819960861</v>
      </c>
      <c r="S166" s="35">
        <f>IF('3g CPIH'!O$17="-","-",'3j PAAC PAP'!$G$21*('3g CPIH'!O$17/'3g CPIH'!$G$17))</f>
        <v>3.3822910958904111</v>
      </c>
      <c r="T166" s="35">
        <f>IF('3g CPIH'!P$17="-","-",'3j PAAC PAP'!$G$21*('3g CPIH'!P$17/'3g CPIH'!$G$17))</f>
        <v>3.3916430528375732</v>
      </c>
      <c r="U166" s="35">
        <f>IF('3g CPIH'!Q$17="-","-",'3j PAAC PAP'!$G$21*('3g CPIH'!Q$17/'3g CPIH'!$G$17))</f>
        <v>3.4103469667318986</v>
      </c>
      <c r="V166" s="35">
        <f>IF('3g CPIH'!R$17="-","-",'3j PAAC PAP'!$G$21*('3g CPIH'!R$17/'3g CPIH'!$G$17))</f>
        <v>3.4726933463796481</v>
      </c>
      <c r="W166" s="35">
        <f>IF('3g CPIH'!S$17="-","-",'3j PAAC PAP'!$G$21*('3g CPIH'!S$17/'3g CPIH'!$G$17))</f>
        <v>3.5755648727984348</v>
      </c>
      <c r="X166" s="27"/>
      <c r="Y166" s="35">
        <f>IF('3g CPIH'!U$17="-","-",'3j PAAC PAP'!$G$21*('3g CPIH'!U$17/'3g CPIH'!$G$17))</f>
        <v>3.7563693737769084</v>
      </c>
      <c r="Z166" s="35">
        <f>IF('3g CPIH'!V$17="-","-",'3j PAAC PAP'!$G$21*('3g CPIH'!V$17/'3g CPIH'!$G$17))</f>
        <v>3.7563693737769084</v>
      </c>
      <c r="AA166" s="35">
        <f>IF('3g CPIH'!W$17="-","-",'3j PAAC PAP'!$G$21*('3g CPIH'!W$17/'3g CPIH'!$G$17))</f>
        <v>3.9060006849315072</v>
      </c>
      <c r="AB166" s="35" t="str">
        <f>IF('3g CPIH'!X$17="-","-",'3j PAAC PAP'!$G$21*('3g CPIH'!X$17/'3g CPIH'!$G$17))</f>
        <v>-</v>
      </c>
      <c r="AC166" s="35" t="str">
        <f>IF('3g CPIH'!Y$17="-","-",'3j PAAC PAP'!$G$21*('3g CPIH'!Y$17/'3g CPIH'!$G$17))</f>
        <v>-</v>
      </c>
      <c r="AD166" s="25"/>
    </row>
    <row r="167" spans="1:30" s="26" customFormat="1" ht="11.4">
      <c r="A167" s="207"/>
      <c r="B167" s="123" t="s">
        <v>244</v>
      </c>
      <c r="C167" s="123" t="s">
        <v>184</v>
      </c>
      <c r="D167" s="121" t="s">
        <v>123</v>
      </c>
      <c r="E167" s="160"/>
      <c r="F167" s="27"/>
      <c r="G167" s="35">
        <f>IF(G162="-","-",SUM(G159:G165)*'3j PAAC PAP'!$G$39)</f>
        <v>0.2896141176426133</v>
      </c>
      <c r="H167" s="35">
        <f>IF(H162="-","-",SUM(H159:H165)*'3j PAAC PAP'!$G$39)</f>
        <v>0.2901396470114978</v>
      </c>
      <c r="I167" s="35">
        <f>IF(I162="-","-",SUM(I159:I165)*'3j PAAC PAP'!$G$39)</f>
        <v>0.29118835133161486</v>
      </c>
      <c r="J167" s="35">
        <f>IF(J162="-","-",SUM(J159:J165)*'3j PAAC PAP'!$G$39)</f>
        <v>0.29276493943826842</v>
      </c>
      <c r="K167" s="35">
        <f>IF(K162="-","-",SUM(K159:K165)*'3j PAAC PAP'!$G$39)</f>
        <v>0.29624795193665693</v>
      </c>
      <c r="L167" s="35">
        <f>IF(L162="-","-",SUM(L159:L165)*'3j PAAC PAP'!$G$39)</f>
        <v>0.29924049308805623</v>
      </c>
      <c r="M167" s="35">
        <f>IF(M162="-","-",SUM(M159:M165)*'3j PAAC PAP'!$G$39)</f>
        <v>0.31073579295233938</v>
      </c>
      <c r="N167" s="35">
        <f>IF(N162="-","-",SUM(N159:N165)*'3j PAAC PAP'!$G$39)</f>
        <v>0.34381674836941589</v>
      </c>
      <c r="O167" s="27"/>
      <c r="P167" s="35">
        <f>IF(P162="-","-",SUM(P159:P165)*'3j PAAC PAP'!$G$39)</f>
        <v>0.34381674836941589</v>
      </c>
      <c r="Q167" s="35">
        <f>IF(Q162="-","-",SUM(Q159:Q165)*'3j PAAC PAP'!$G$39)</f>
        <v>0.35329781152991024</v>
      </c>
      <c r="R167" s="35">
        <f>IF(R162="-","-",SUM(R159:R165)*'3j PAAC PAP'!$G$39)</f>
        <v>0.35585978057964163</v>
      </c>
      <c r="S167" s="35">
        <f>IF(S162="-","-",SUM(S159:S165)*'3j PAAC PAP'!$G$39)</f>
        <v>0.36452154710060708</v>
      </c>
      <c r="T167" s="35">
        <f>IF(T162="-","-",SUM(T159:T165)*'3j PAAC PAP'!$G$39)</f>
        <v>0.34689191001660674</v>
      </c>
      <c r="U167" s="35">
        <f>IF(U162="-","-",SUM(U159:U165)*'3j PAAC PAP'!$G$39)</f>
        <v>0.35410887614670727</v>
      </c>
      <c r="V167" s="35">
        <f>IF(V162="-","-",SUM(V159:V165)*'3j PAAC PAP'!$G$39)</f>
        <v>0.34726668352837081</v>
      </c>
      <c r="W167" s="35">
        <f>IF(W162="-","-",SUM(W159:W165)*'3j PAAC PAP'!$G$39)</f>
        <v>0.3619817374797405</v>
      </c>
      <c r="X167" s="27"/>
      <c r="Y167" s="35">
        <f>IF(Y162="-","-",SUM(Y159:Y165)*'3j PAAC PAP'!$G$39)</f>
        <v>0.37877314200521778</v>
      </c>
      <c r="Z167" s="35">
        <f>IF(Z162="-","-",SUM(Z159:Z165)*'3j PAAC PAP'!$G$39)</f>
        <v>0.37877314200521778</v>
      </c>
      <c r="AA167" s="35">
        <f>IF(AA162="-","-",SUM(AA159:AA165)*'3j PAAC PAP'!$G$39)</f>
        <v>0.38682869835667899</v>
      </c>
      <c r="AB167" s="35" t="str">
        <f>IF(AB162="-","-",SUM(AB159:AB165)*'3j PAAC PAP'!$G$39)</f>
        <v>-</v>
      </c>
      <c r="AC167" s="35" t="str">
        <f>IF(AC162="-","-",SUM(AC159:AC165)*'3j PAAC PAP'!$G$39)</f>
        <v>-</v>
      </c>
      <c r="AD167" s="25"/>
    </row>
    <row r="168" spans="1:30" s="26" customFormat="1" ht="11.4">
      <c r="A168" s="207"/>
      <c r="B168" s="123" t="s">
        <v>185</v>
      </c>
      <c r="C168" s="123" t="s">
        <v>246</v>
      </c>
      <c r="D168" s="121" t="s">
        <v>123</v>
      </c>
      <c r="E168" s="160"/>
      <c r="F168" s="27"/>
      <c r="G168" s="35">
        <f>IF(G162="-","-",SUM(G159:G167)*'3k EBIT'!$E$11)</f>
        <v>1.4224538175907742</v>
      </c>
      <c r="H168" s="35">
        <f>IF(H162="-","-",SUM(H159:H167)*'3k EBIT'!$E$11)</f>
        <v>1.4250462848639429</v>
      </c>
      <c r="I168" s="35">
        <f>IF(I162="-","-",SUM(I159:I167)*'3k EBIT'!$E$11)</f>
        <v>1.4301597696771782</v>
      </c>
      <c r="J168" s="35">
        <f>IF(J162="-","-",SUM(J159:J167)*'3k EBIT'!$E$11)</f>
        <v>1.4379371714966844</v>
      </c>
      <c r="K168" s="35">
        <f>IF(K162="-","-",SUM(K159:K167)*'3k EBIT'!$E$11)</f>
        <v>1.4550432894434291</v>
      </c>
      <c r="L168" s="35">
        <f>IF(L162="-","-",SUM(L159:L167)*'3k EBIT'!$E$11)</f>
        <v>1.4699029567148398</v>
      </c>
      <c r="M168" s="35">
        <f>IF(M162="-","-",SUM(M159:M167)*'3k EBIT'!$E$11)</f>
        <v>1.524874280557688</v>
      </c>
      <c r="N168" s="35">
        <f>IF(N162="-","-",SUM(N159:N167)*'3k EBIT'!$E$11)</f>
        <v>1.6810068537036913</v>
      </c>
      <c r="O168" s="27"/>
      <c r="P168" s="35">
        <f>IF(P162="-","-",SUM(P159:P167)*'3k EBIT'!$E$11)</f>
        <v>1.6810068537036913</v>
      </c>
      <c r="Q168" s="35">
        <f>IF(Q162="-","-",SUM(Q159:Q167)*'3k EBIT'!$E$11)</f>
        <v>1.7263235180077914</v>
      </c>
      <c r="R168" s="35">
        <f>IF(R162="-","-",SUM(R159:R167)*'3k EBIT'!$E$11)</f>
        <v>1.7388562004680224</v>
      </c>
      <c r="S168" s="35">
        <f>IF(S162="-","-",SUM(S159:S167)*'3k EBIT'!$E$11)</f>
        <v>1.7799572211375414</v>
      </c>
      <c r="T168" s="35">
        <f>IF(T162="-","-",SUM(T159:T167)*'3k EBIT'!$E$11)</f>
        <v>1.6972211285225043</v>
      </c>
      <c r="U168" s="35">
        <f>IF(U162="-","-",SUM(U159:U167)*'3k EBIT'!$E$11)</f>
        <v>1.7315268400658224</v>
      </c>
      <c r="V168" s="35">
        <f>IF(V162="-","-",SUM(V159:V167)*'3k EBIT'!$E$11)</f>
        <v>1.7005535775345875</v>
      </c>
      <c r="W168" s="35">
        <f>IF(W162="-","-",SUM(W159:W167)*'3k EBIT'!$E$11)</f>
        <v>1.7717550971874356</v>
      </c>
      <c r="X168" s="27"/>
      <c r="Y168" s="35">
        <f>IF(Y162="-","-",SUM(Y159:Y167)*'3k EBIT'!$E$11)</f>
        <v>1.8542316928108575</v>
      </c>
      <c r="Z168" s="35">
        <f>IF(Z162="-","-",SUM(Z159:Z167)*'3k EBIT'!$E$11)</f>
        <v>1.8542316928108575</v>
      </c>
      <c r="AA168" s="35">
        <f>IF(AA162="-","-",SUM(AA159:AA167)*'3k EBIT'!$E$11)</f>
        <v>1.8950173356435691</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1.0961125126871367</v>
      </c>
      <c r="H169" s="35">
        <f>IF(H164="-","-",SUM(H159:H162,H164:H168)*'3l HAP'!$E$12)</f>
        <v>1.0981102125644266</v>
      </c>
      <c r="I169" s="35">
        <f>IF(I164="-","-",SUM(I159:I162,I164:I168)*'3l HAP'!$E$12)</f>
        <v>1.1020505546816253</v>
      </c>
      <c r="J169" s="35">
        <f>IF(J164="-","-",SUM(J159:J162,J164:J168)*'3l HAP'!$E$12)</f>
        <v>1.1080436543134962</v>
      </c>
      <c r="K169" s="35">
        <f>IF(K164="-","-",SUM(K159:K162,K164:K168)*'3l HAP'!$E$12)</f>
        <v>1.1212252632297603</v>
      </c>
      <c r="L169" s="35">
        <f>IF(L164="-","-",SUM(L159:L162,L164:L168)*'3l HAP'!$E$12)</f>
        <v>1.1326758052643326</v>
      </c>
      <c r="M169" s="35">
        <f>IF(M164="-","-",SUM(M159:M162,M164:M168)*'3l HAP'!$E$12)</f>
        <v>1.1750355326298065</v>
      </c>
      <c r="N169" s="35">
        <f>IF(N164="-","-",SUM(N159:N162,N164:N168)*'3l HAP'!$E$12)</f>
        <v>1.2953479567992137</v>
      </c>
      <c r="O169" s="27"/>
      <c r="P169" s="35">
        <f>IF(P164="-","-",SUM(P159:P162,P164:P168)*'3l HAP'!$E$12)</f>
        <v>1.2953479567992137</v>
      </c>
      <c r="Q169" s="35">
        <f>IF(Q164="-","-",SUM(Q159:Q162,Q164:Q168)*'3l HAP'!$E$12)</f>
        <v>1.3302680098530955</v>
      </c>
      <c r="R169" s="35">
        <f>IF(R164="-","-",SUM(R159:R162,R164:R168)*'3l HAP'!$E$12)</f>
        <v>1.3399254271219814</v>
      </c>
      <c r="S169" s="35">
        <f>IF(S164="-","-",SUM(S159:S162,S164:S168)*'3l HAP'!$E$12)</f>
        <v>1.3715969952832425</v>
      </c>
      <c r="T169" s="35">
        <f>IF(T164="-","-",SUM(T159:T162,T164:T168)*'3l HAP'!$E$12)</f>
        <v>1.3078423304606031</v>
      </c>
      <c r="U169" s="35">
        <f>IF(U164="-","-",SUM(U159:U162,U164:U168)*'3l HAP'!$E$12)</f>
        <v>1.3342775786312291</v>
      </c>
      <c r="V169" s="35">
        <f>IF(V164="-","-",SUM(V159:V162,V164:V168)*'3l HAP'!$E$12)</f>
        <v>1.3104102444518095</v>
      </c>
      <c r="W169" s="35">
        <f>IF(W164="-","-",SUM(W159:W162,W164:W168)*'3l HAP'!$E$12)</f>
        <v>1.3652766138542352</v>
      </c>
      <c r="X169" s="27"/>
      <c r="Y169" s="35">
        <f>IF(Y164="-","-",SUM(Y159:Y162,Y164:Y168)*'3l HAP'!$E$12)</f>
        <v>1.4288313158408257</v>
      </c>
      <c r="Z169" s="35">
        <f>IF(Z164="-","-",SUM(Z159:Z162,Z164:Z168)*'3l HAP'!$E$12)</f>
        <v>1.4288313158408257</v>
      </c>
      <c r="AA169" s="35">
        <f>IF(AA164="-","-",SUM(AA159:AA162,AA164:AA168)*'3l HAP'!$E$12)</f>
        <v>1.4602598605809578</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75.962071988620252</v>
      </c>
      <c r="H170" s="35">
        <f t="shared" ref="H170:P170" si="96">IF(H164="-","-",SUM(H159:H169))</f>
        <v>76.100515278094562</v>
      </c>
      <c r="I170" s="35">
        <f t="shared" si="96"/>
        <v>76.373586288690589</v>
      </c>
      <c r="J170" s="35">
        <f t="shared" si="96"/>
        <v>76.78891615711359</v>
      </c>
      <c r="K170" s="35">
        <f t="shared" si="96"/>
        <v>77.702419391346723</v>
      </c>
      <c r="L170" s="35">
        <f t="shared" si="96"/>
        <v>78.495957361464903</v>
      </c>
      <c r="M170" s="35">
        <f t="shared" si="96"/>
        <v>81.431543464451849</v>
      </c>
      <c r="N170" s="35">
        <f t="shared" si="96"/>
        <v>89.769356344150751</v>
      </c>
      <c r="O170" s="27"/>
      <c r="P170" s="35">
        <f t="shared" si="96"/>
        <v>89.769356344150751</v>
      </c>
      <c r="Q170" s="35">
        <f t="shared" ref="Q170" si="97">IF(Q164="-","-",SUM(Q159:Q169))</f>
        <v>92.189363006990973</v>
      </c>
      <c r="R170" s="35">
        <f t="shared" ref="R170" si="98">IF(R164="-","-",SUM(R159:R169))</f>
        <v>92.858635018132262</v>
      </c>
      <c r="S170" s="35">
        <f t="shared" ref="S170" si="99">IF(S164="-","-",SUM(S159:S169))</f>
        <v>95.053517306958852</v>
      </c>
      <c r="T170" s="35">
        <f t="shared" ref="T170" si="100">IF(T164="-","-",SUM(T159:T169))</f>
        <v>90.635233250520912</v>
      </c>
      <c r="U170" s="35">
        <f t="shared" ref="U170" si="101">IF(U164="-","-",SUM(U159:U169))</f>
        <v>92.467231518336789</v>
      </c>
      <c r="V170" s="35">
        <f t="shared" ref="V170" si="102">IF(V164="-","-",SUM(V159:V169))</f>
        <v>90.813193145333557</v>
      </c>
      <c r="W170" s="35">
        <f t="shared" ref="W170:AC170" si="103">IF(W164="-","-",SUM(W159:W169))</f>
        <v>94.615506369624683</v>
      </c>
      <c r="X170" s="27"/>
      <c r="Y170" s="35">
        <f t="shared" si="103"/>
        <v>99.019932732467126</v>
      </c>
      <c r="Z170" s="35">
        <f t="shared" si="103"/>
        <v>99.019932732467126</v>
      </c>
      <c r="AA170" s="35">
        <f t="shared" si="103"/>
        <v>101.19797317121261</v>
      </c>
      <c r="AB170" s="35" t="str">
        <f t="shared" si="103"/>
        <v>-</v>
      </c>
      <c r="AC170" s="35" t="str">
        <f t="shared" si="103"/>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AA'!J222="-","-",'3c AA'!J222)</f>
        <v>-</v>
      </c>
      <c r="H173" s="117" t="str">
        <f>IF('3c AA'!K222="-","-",'3c AA'!K222)</f>
        <v>-</v>
      </c>
      <c r="I173" s="117" t="str">
        <f>IF('3c AA'!L222="-","-",'3c AA'!L222)</f>
        <v>-</v>
      </c>
      <c r="J173" s="117" t="str">
        <f>IF('3c AA'!M222="-","-",'3c AA'!M222)</f>
        <v>-</v>
      </c>
      <c r="K173" s="117" t="str">
        <f>IF('3c AA'!N222="-","-",'3c AA'!N222)</f>
        <v>-</v>
      </c>
      <c r="L173" s="117" t="str">
        <f>IF('3c AA'!O222="-","-",'3c AA'!O222)</f>
        <v>-</v>
      </c>
      <c r="M173" s="117" t="str">
        <f>IF('3c AA'!P222="-","-",'3c AA'!P222)</f>
        <v>-</v>
      </c>
      <c r="N173" s="117" t="str">
        <f>IF('3c AA'!Q222="-","-",'3c AA'!Q222)</f>
        <v>-</v>
      </c>
      <c r="O173" s="27"/>
      <c r="P173" s="117" t="str">
        <f>IF('3c AA'!S222="-","-",'3c AA'!S222)</f>
        <v>-</v>
      </c>
      <c r="Q173" s="117" t="str">
        <f>IF('3c AA'!T222="-","-",'3c AA'!T222)</f>
        <v>-</v>
      </c>
      <c r="R173" s="117" t="str">
        <f>IF('3c AA'!U222="-","-",'3c AA'!U222)</f>
        <v>-</v>
      </c>
      <c r="S173" s="117" t="str">
        <f>IF('3c AA'!V222="-","-",'3c AA'!V222)</f>
        <v>-</v>
      </c>
      <c r="T173" s="117">
        <f>IF('3c AA'!W222="-","-",'3c AA'!W222)</f>
        <v>0</v>
      </c>
      <c r="U173" s="117">
        <f>IF('3c AA'!X222="-","-",'3c AA'!X222)</f>
        <v>1.4870742269298105</v>
      </c>
      <c r="V173" s="117">
        <f>IF('3c AA'!Y222="-","-",'3c AA'!Y222)</f>
        <v>0.70457099735818829</v>
      </c>
      <c r="W173" s="117" t="str">
        <f>IF('3c AA'!Z222="-","-",'3c AA'!Z222)</f>
        <v>-</v>
      </c>
      <c r="X173" s="27"/>
      <c r="Y173" s="117">
        <f>IF('3c AA'!AB222="-","-",'3c AA'!AB222)</f>
        <v>0</v>
      </c>
      <c r="Z173" s="117">
        <f>IF('3c AA'!AC222="-","-",'3c AA'!AC222)</f>
        <v>0</v>
      </c>
      <c r="AA173" s="117">
        <f>IF('3c AA'!AD222="-","-",'3c AA'!AD222)</f>
        <v>0.4107912515748855</v>
      </c>
      <c r="AB173" s="117" t="str">
        <f>IF('3c AA'!AE222="-","-",'3c AA'!AE222)</f>
        <v>-</v>
      </c>
      <c r="AC173" s="117" t="str">
        <f>IF('3c AA'!AF222="-","-",'3c AA'!AF222)</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f>IF('3d PC'!AA15="-","-",'3d PC'!AA64+'3d PC'!AA65)</f>
        <v>10.743937820906499</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f>IF('3g CPIH'!W$17="-","-",'3h OC '!$E$11*('3g CPIH'!W$17/'3g CPIH'!$G$17))</f>
        <v>79.623736301369874</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f>IF('3i SMNCC'!V$51="-","-",'3i SMNCC'!V$63)</f>
        <v>2.3848554466543863</v>
      </c>
      <c r="AA177" s="117">
        <f>IF('3i SMNCC'!W$51="-","-",'3i SMNCC'!W$63)</f>
        <v>2.7714012178486214</v>
      </c>
      <c r="AB177" s="117" t="str">
        <f>IF('3i SMNCC'!X$51="-","-",'3i SMNCC'!X$63)</f>
        <v>-</v>
      </c>
      <c r="AC177" s="117" t="str">
        <f>IF('3i SMNCC'!Y$51="-","-",'3i SMNCC'!Y$63)</f>
        <v>-</v>
      </c>
      <c r="AD177" s="25"/>
    </row>
    <row r="178" spans="1:30" s="26" customFormat="1" ht="12.6" customHeight="1">
      <c r="A178" s="207"/>
      <c r="B178" s="120" t="s">
        <v>244</v>
      </c>
      <c r="C178" s="157" t="s">
        <v>183</v>
      </c>
      <c r="D178" s="122" t="s">
        <v>121</v>
      </c>
      <c r="E178" s="119"/>
      <c r="F178" s="27"/>
      <c r="G178" s="117">
        <f>IF('3g CPIH'!C$17="-","-",'3j PAAC PAP'!$G$21*('3g CPIH'!C$17/'3g CPIH'!$G$17))</f>
        <v>3.1142016634050882</v>
      </c>
      <c r="H178" s="117">
        <f>IF('3g CPIH'!D$17="-","-",'3j PAAC PAP'!$G$21*('3g CPIH'!D$17/'3g CPIH'!$G$17))</f>
        <v>3.1204363013698631</v>
      </c>
      <c r="I178" s="117">
        <f>IF('3g CPIH'!E$17="-","-",'3j PAAC PAP'!$G$21*('3g CPIH'!E$17/'3g CPIH'!$G$17))</f>
        <v>3.129788258317026</v>
      </c>
      <c r="J178" s="117">
        <f>IF('3g CPIH'!F$17="-","-",'3j PAAC PAP'!$G$21*('3g CPIH'!F$17/'3g CPIH'!$G$17))</f>
        <v>3.1484921722113506</v>
      </c>
      <c r="K178" s="117">
        <f>IF('3g CPIH'!G$17="-","-",'3j PAAC PAP'!$G$21*('3g CPIH'!G$17/'3g CPIH'!$G$17))</f>
        <v>3.1859000000000002</v>
      </c>
      <c r="L178" s="117">
        <f>IF('3g CPIH'!H$17="-","-",'3j PAAC PAP'!$G$21*('3g CPIH'!H$17/'3g CPIH'!$G$17))</f>
        <v>3.2264251467710374</v>
      </c>
      <c r="M178" s="117">
        <f>IF('3g CPIH'!I$17="-","-",'3j PAAC PAP'!$G$21*('3g CPIH'!I$17/'3g CPIH'!$G$17))</f>
        <v>3.2731849315068491</v>
      </c>
      <c r="N178" s="117">
        <f>IF('3g CPIH'!J$17="-","-",'3j PAAC PAP'!$G$21*('3g CPIH'!J$17/'3g CPIH'!$G$17))</f>
        <v>3.3012408023483371</v>
      </c>
      <c r="O178" s="27"/>
      <c r="P178" s="117">
        <f>IF('3g CPIH'!L$17="-","-",'3j PAAC PAP'!$G$21*('3g CPIH'!L$17/'3g CPIH'!$G$17))</f>
        <v>3.3012408023483371</v>
      </c>
      <c r="Q178" s="117">
        <f>IF('3g CPIH'!M$17="-","-",'3j PAAC PAP'!$G$21*('3g CPIH'!M$17/'3g CPIH'!$G$17))</f>
        <v>3.3386486301369862</v>
      </c>
      <c r="R178" s="117">
        <f>IF('3g CPIH'!N$17="-","-",'3j PAAC PAP'!$G$21*('3g CPIH'!N$17/'3g CPIH'!$G$17))</f>
        <v>3.3635871819960861</v>
      </c>
      <c r="S178" s="117">
        <f>IF('3g CPIH'!O$17="-","-",'3j PAAC PAP'!$G$21*('3g CPIH'!O$17/'3g CPIH'!$G$17))</f>
        <v>3.3822910958904111</v>
      </c>
      <c r="T178" s="117">
        <f>IF('3g CPIH'!P$17="-","-",'3j PAAC PAP'!$G$21*('3g CPIH'!P$17/'3g CPIH'!$G$17))</f>
        <v>3.3916430528375732</v>
      </c>
      <c r="U178" s="117">
        <f>IF('3g CPIH'!Q$17="-","-",'3j PAAC PAP'!$G$21*('3g CPIH'!Q$17/'3g CPIH'!$G$17))</f>
        <v>3.4103469667318986</v>
      </c>
      <c r="V178" s="117">
        <f>IF('3g CPIH'!R$17="-","-",'3j PAAC PAP'!$G$21*('3g CPIH'!R$17/'3g CPIH'!$G$17))</f>
        <v>3.4726933463796481</v>
      </c>
      <c r="W178" s="117">
        <f>IF('3g CPIH'!S$17="-","-",'3j PAAC PAP'!$G$21*('3g CPIH'!S$17/'3g CPIH'!$G$17))</f>
        <v>3.5755648727984348</v>
      </c>
      <c r="X178" s="27"/>
      <c r="Y178" s="117">
        <f>IF('3g CPIH'!U$17="-","-",'3j PAAC PAP'!$G$21*('3g CPIH'!U$17/'3g CPIH'!$G$17))</f>
        <v>3.7563693737769084</v>
      </c>
      <c r="Z178" s="117">
        <f>IF('3g CPIH'!V$17="-","-",'3j PAAC PAP'!$G$21*('3g CPIH'!V$17/'3g CPIH'!$G$17))</f>
        <v>3.7563693737769084</v>
      </c>
      <c r="AA178" s="117">
        <f>IF('3g CPIH'!W$17="-","-",'3j PAAC PAP'!$G$21*('3g CPIH'!W$17/'3g CPIH'!$G$17))</f>
        <v>3.9060006849315072</v>
      </c>
      <c r="AB178" s="117" t="str">
        <f>IF('3g CPIH'!X$17="-","-",'3j PAAC PAP'!$G$21*('3g CPIH'!X$17/'3g CPIH'!$G$17))</f>
        <v>-</v>
      </c>
      <c r="AC178" s="117" t="str">
        <f>IF('3g CPIH'!Y$17="-","-",'3j PAAC PAP'!$G$21*('3g CPIH'!Y$17/'3g CPIH'!$G$17))</f>
        <v>-</v>
      </c>
      <c r="AD178" s="25"/>
    </row>
    <row r="179" spans="1:30" s="26" customFormat="1" ht="11.25" customHeight="1">
      <c r="A179" s="207"/>
      <c r="B179" s="120" t="s">
        <v>244</v>
      </c>
      <c r="C179" s="120" t="s">
        <v>184</v>
      </c>
      <c r="D179" s="122" t="s">
        <v>121</v>
      </c>
      <c r="E179" s="119"/>
      <c r="F179" s="27"/>
      <c r="G179" s="117">
        <f>IF(G174="-","-",SUM(G171:G177)*'3j PAAC PAP'!$G$39)</f>
        <v>0.2896141176426133</v>
      </c>
      <c r="H179" s="117">
        <f>IF(H174="-","-",SUM(H171:H177)*'3j PAAC PAP'!$G$39)</f>
        <v>0.2901396470114978</v>
      </c>
      <c r="I179" s="117">
        <f>IF(I174="-","-",SUM(I171:I177)*'3j PAAC PAP'!$G$39)</f>
        <v>0.29118835133161486</v>
      </c>
      <c r="J179" s="117">
        <f>IF(J174="-","-",SUM(J171:J177)*'3j PAAC PAP'!$G$39)</f>
        <v>0.29276493943826842</v>
      </c>
      <c r="K179" s="117">
        <f>IF(K174="-","-",SUM(K171:K177)*'3j PAAC PAP'!$G$39)</f>
        <v>0.29624795193665693</v>
      </c>
      <c r="L179" s="117">
        <f>IF(L174="-","-",SUM(L171:L177)*'3j PAAC PAP'!$G$39)</f>
        <v>0.29924049308805623</v>
      </c>
      <c r="M179" s="117">
        <f>IF(M174="-","-",SUM(M171:M177)*'3j PAAC PAP'!$G$39)</f>
        <v>0.31073579295233938</v>
      </c>
      <c r="N179" s="117">
        <f>IF(N174="-","-",SUM(N171:N177)*'3j PAAC PAP'!$G$39)</f>
        <v>0.34381674836941589</v>
      </c>
      <c r="O179" s="27"/>
      <c r="P179" s="117">
        <f>IF(P174="-","-",SUM(P171:P177)*'3j PAAC PAP'!$G$39)</f>
        <v>0.34381674836941589</v>
      </c>
      <c r="Q179" s="117">
        <f>IF(Q174="-","-",SUM(Q171:Q177)*'3j PAAC PAP'!$G$39)</f>
        <v>0.35329781152991024</v>
      </c>
      <c r="R179" s="117">
        <f>IF(R174="-","-",SUM(R171:R177)*'3j PAAC PAP'!$G$39)</f>
        <v>0.35585978057964163</v>
      </c>
      <c r="S179" s="117">
        <f>IF(S174="-","-",SUM(S171:S177)*'3j PAAC PAP'!$G$39)</f>
        <v>0.36452154710060708</v>
      </c>
      <c r="T179" s="117">
        <f>IF(T174="-","-",SUM(T171:T177)*'3j PAAC PAP'!$G$39)</f>
        <v>0.34689191001660674</v>
      </c>
      <c r="U179" s="117">
        <f>IF(U174="-","-",SUM(U171:U177)*'3j PAAC PAP'!$G$39)</f>
        <v>0.35410887614670727</v>
      </c>
      <c r="V179" s="117">
        <f>IF(V174="-","-",SUM(V171:V177)*'3j PAAC PAP'!$G$39)</f>
        <v>0.34726668352837081</v>
      </c>
      <c r="W179" s="117">
        <f>IF(W174="-","-",SUM(W171:W177)*'3j PAAC PAP'!$G$39)</f>
        <v>0.3619817374797405</v>
      </c>
      <c r="X179" s="27"/>
      <c r="Y179" s="117">
        <f>IF(Y174="-","-",SUM(Y171:Y177)*'3j PAAC PAP'!$G$39)</f>
        <v>0.37877314200521778</v>
      </c>
      <c r="Z179" s="117">
        <f>IF(Z174="-","-",SUM(Z171:Z177)*'3j PAAC PAP'!$G$39)</f>
        <v>0.37877314200521778</v>
      </c>
      <c r="AA179" s="117">
        <f>IF(AA174="-","-",SUM(AA171:AA177)*'3j PAAC PAP'!$G$39)</f>
        <v>0.38682869835667899</v>
      </c>
      <c r="AB179" s="117" t="str">
        <f>IF(AB174="-","-",SUM(AB171:AB177)*'3j PAAC PAP'!$G$39)</f>
        <v>-</v>
      </c>
      <c r="AC179" s="117" t="str">
        <f>IF(AC174="-","-",SUM(AC171:AC177)*'3j PAAC PAP'!$G$39)</f>
        <v>-</v>
      </c>
      <c r="AD179" s="25"/>
    </row>
    <row r="180" spans="1:30">
      <c r="A180" s="207"/>
      <c r="B180" s="120" t="s">
        <v>185</v>
      </c>
      <c r="C180" s="157" t="s">
        <v>246</v>
      </c>
      <c r="D180" s="122" t="s">
        <v>121</v>
      </c>
      <c r="E180" s="119"/>
      <c r="F180" s="27"/>
      <c r="G180" s="117">
        <f>IF(G174="-","-",SUM(G171:G179)*'3k EBIT'!$E$11)</f>
        <v>1.4224538175907742</v>
      </c>
      <c r="H180" s="117">
        <f>IF(H174="-","-",SUM(H171:H179)*'3k EBIT'!$E$11)</f>
        <v>1.4250462848639429</v>
      </c>
      <c r="I180" s="117">
        <f>IF(I174="-","-",SUM(I171:I179)*'3k EBIT'!$E$11)</f>
        <v>1.4301597696771782</v>
      </c>
      <c r="J180" s="117">
        <f>IF(J174="-","-",SUM(J171:J179)*'3k EBIT'!$E$11)</f>
        <v>1.4379371714966844</v>
      </c>
      <c r="K180" s="117">
        <f>IF(K174="-","-",SUM(K171:K179)*'3k EBIT'!$E$11)</f>
        <v>1.4550432894434291</v>
      </c>
      <c r="L180" s="117">
        <f>IF(L174="-","-",SUM(L171:L179)*'3k EBIT'!$E$11)</f>
        <v>1.4699029567148398</v>
      </c>
      <c r="M180" s="117">
        <f>IF(M174="-","-",SUM(M171:M179)*'3k EBIT'!$E$11)</f>
        <v>1.524874280557688</v>
      </c>
      <c r="N180" s="117">
        <f>IF(N174="-","-",SUM(N171:N179)*'3k EBIT'!$E$11)</f>
        <v>1.6810068537036913</v>
      </c>
      <c r="O180" s="27"/>
      <c r="P180" s="117">
        <f>IF(P174="-","-",SUM(P171:P179)*'3k EBIT'!$E$11)</f>
        <v>1.6810068537036913</v>
      </c>
      <c r="Q180" s="117">
        <f>IF(Q174="-","-",SUM(Q171:Q179)*'3k EBIT'!$E$11)</f>
        <v>1.7263235180077914</v>
      </c>
      <c r="R180" s="117">
        <f>IF(R174="-","-",SUM(R171:R179)*'3k EBIT'!$E$11)</f>
        <v>1.7388562004680224</v>
      </c>
      <c r="S180" s="117">
        <f>IF(S174="-","-",SUM(S171:S179)*'3k EBIT'!$E$11)</f>
        <v>1.7799572211375414</v>
      </c>
      <c r="T180" s="117">
        <f>IF(T174="-","-",SUM(T171:T179)*'3k EBIT'!$E$11)</f>
        <v>1.6972211285225043</v>
      </c>
      <c r="U180" s="117">
        <f>IF(U174="-","-",SUM(U171:U179)*'3k EBIT'!$E$11)</f>
        <v>1.7315268400658224</v>
      </c>
      <c r="V180" s="117">
        <f>IF(V174="-","-",SUM(V171:V179)*'3k EBIT'!$E$11)</f>
        <v>1.7005535775345875</v>
      </c>
      <c r="W180" s="117">
        <f>IF(W174="-","-",SUM(W171:W179)*'3k EBIT'!$E$11)</f>
        <v>1.7717550971874356</v>
      </c>
      <c r="X180" s="27"/>
      <c r="Y180" s="117">
        <f>IF(Y174="-","-",SUM(Y171:Y179)*'3k EBIT'!$E$11)</f>
        <v>1.8542316928108575</v>
      </c>
      <c r="Z180" s="117">
        <f>IF(Z174="-","-",SUM(Z171:Z179)*'3k EBIT'!$E$11)</f>
        <v>1.8542316928108575</v>
      </c>
      <c r="AA180" s="117">
        <f>IF(AA174="-","-",SUM(AA171:AA179)*'3k EBIT'!$E$11)</f>
        <v>1.8950173356435691</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1.0961125126871367</v>
      </c>
      <c r="H181" s="117">
        <f>IF(H176="-","-",SUM(H171:H174,H176:H180)*'3l HAP'!$E$12)</f>
        <v>1.0981102125644266</v>
      </c>
      <c r="I181" s="117">
        <f>IF(I176="-","-",SUM(I171:I174,I176:I180)*'3l HAP'!$E$12)</f>
        <v>1.1020505546816253</v>
      </c>
      <c r="J181" s="117">
        <f>IF(J176="-","-",SUM(J171:J174,J176:J180)*'3l HAP'!$E$12)</f>
        <v>1.1080436543134962</v>
      </c>
      <c r="K181" s="117">
        <f>IF(K176="-","-",SUM(K171:K174,K176:K180)*'3l HAP'!$E$12)</f>
        <v>1.1212252632297603</v>
      </c>
      <c r="L181" s="117">
        <f>IF(L176="-","-",SUM(L171:L174,L176:L180)*'3l HAP'!$E$12)</f>
        <v>1.1326758052643326</v>
      </c>
      <c r="M181" s="117">
        <f>IF(M176="-","-",SUM(M171:M174,M176:M180)*'3l HAP'!$E$12)</f>
        <v>1.1750355326298065</v>
      </c>
      <c r="N181" s="117">
        <f>IF(N176="-","-",SUM(N171:N174,N176:N180)*'3l HAP'!$E$12)</f>
        <v>1.2953479567992137</v>
      </c>
      <c r="O181" s="27"/>
      <c r="P181" s="117">
        <f>IF(P176="-","-",SUM(P171:P174,P176:P180)*'3l HAP'!$E$12)</f>
        <v>1.2953479567992137</v>
      </c>
      <c r="Q181" s="117">
        <f>IF(Q176="-","-",SUM(Q171:Q174,Q176:Q180)*'3l HAP'!$E$12)</f>
        <v>1.3302680098530955</v>
      </c>
      <c r="R181" s="117">
        <f>IF(R176="-","-",SUM(R171:R174,R176:R180)*'3l HAP'!$E$12)</f>
        <v>1.3399254271219814</v>
      </c>
      <c r="S181" s="117">
        <f>IF(S176="-","-",SUM(S171:S174,S176:S180)*'3l HAP'!$E$12)</f>
        <v>1.3715969952832425</v>
      </c>
      <c r="T181" s="117">
        <f>IF(T176="-","-",SUM(T171:T174,T176:T180)*'3l HAP'!$E$12)</f>
        <v>1.3078423304606031</v>
      </c>
      <c r="U181" s="117">
        <f>IF(U176="-","-",SUM(U171:U174,U176:U180)*'3l HAP'!$E$12)</f>
        <v>1.3342775786312291</v>
      </c>
      <c r="V181" s="117">
        <f>IF(V176="-","-",SUM(V171:V174,V176:V180)*'3l HAP'!$E$12)</f>
        <v>1.3104102444518095</v>
      </c>
      <c r="W181" s="117">
        <f>IF(W176="-","-",SUM(W171:W174,W176:W180)*'3l HAP'!$E$12)</f>
        <v>1.3652766138542352</v>
      </c>
      <c r="X181" s="27"/>
      <c r="Y181" s="117">
        <f>IF(Y176="-","-",SUM(Y171:Y174,Y176:Y180)*'3l HAP'!$E$12)</f>
        <v>1.4288313158408257</v>
      </c>
      <c r="Z181" s="117">
        <f>IF(Z176="-","-",SUM(Z171:Z174,Z176:Z180)*'3l HAP'!$E$12)</f>
        <v>1.4288313158408257</v>
      </c>
      <c r="AA181" s="117">
        <f>IF(AA176="-","-",SUM(AA171:AA174,AA176:AA180)*'3l HAP'!$E$12)</f>
        <v>1.4602598605809578</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75.962071988620252</v>
      </c>
      <c r="H182" s="117">
        <f t="shared" ref="H182:M182" si="104">IF(H176="-","-",SUM(H171:H181))</f>
        <v>76.100515278094562</v>
      </c>
      <c r="I182" s="117">
        <f t="shared" si="104"/>
        <v>76.373586288690589</v>
      </c>
      <c r="J182" s="117">
        <f t="shared" si="104"/>
        <v>76.78891615711359</v>
      </c>
      <c r="K182" s="117">
        <f t="shared" si="104"/>
        <v>77.702419391346723</v>
      </c>
      <c r="L182" s="117">
        <f t="shared" si="104"/>
        <v>78.495957361464903</v>
      </c>
      <c r="M182" s="117">
        <f t="shared" si="104"/>
        <v>81.431543464451849</v>
      </c>
      <c r="N182" s="117">
        <f>IF(N176="-","-",SUM(N171:N181))</f>
        <v>89.769356344150751</v>
      </c>
      <c r="O182" s="27"/>
      <c r="P182" s="117">
        <f>IF(P176="-","-",SUM(P171:P181))</f>
        <v>89.769356344150751</v>
      </c>
      <c r="Q182" s="117">
        <f t="shared" ref="Q182:W182" si="105">IF(Q176="-","-",SUM(Q171:Q181))</f>
        <v>92.189363006990973</v>
      </c>
      <c r="R182" s="117">
        <f t="shared" si="105"/>
        <v>92.858635018132262</v>
      </c>
      <c r="S182" s="117">
        <f t="shared" si="105"/>
        <v>95.053517306958852</v>
      </c>
      <c r="T182" s="117">
        <f t="shared" si="105"/>
        <v>90.635233250520912</v>
      </c>
      <c r="U182" s="117">
        <f t="shared" si="105"/>
        <v>92.467231518336789</v>
      </c>
      <c r="V182" s="117">
        <f t="shared" si="105"/>
        <v>90.813193145333557</v>
      </c>
      <c r="W182" s="117">
        <f t="shared" si="105"/>
        <v>94.615506369624683</v>
      </c>
      <c r="X182" s="27"/>
      <c r="Y182" s="117">
        <f t="shared" ref="Y182:AC182" si="106">IF(Y176="-","-",SUM(Y171:Y181))</f>
        <v>99.019932732467126</v>
      </c>
      <c r="Z182" s="117">
        <f t="shared" si="106"/>
        <v>99.019932732467126</v>
      </c>
      <c r="AA182" s="117">
        <f t="shared" si="106"/>
        <v>101.19797317121261</v>
      </c>
      <c r="AB182" s="117" t="str">
        <f t="shared" si="106"/>
        <v>-</v>
      </c>
      <c r="AC182" s="117" t="str">
        <f t="shared" si="106"/>
        <v>-</v>
      </c>
    </row>
    <row r="183" spans="1:30" s="26" customFormat="1" ht="11.4">
      <c r="A183" s="207"/>
      <c r="B183" s="123" t="s">
        <v>240</v>
      </c>
      <c r="C183" s="123" t="s">
        <v>176</v>
      </c>
      <c r="D183" s="121" t="s">
        <v>132</v>
      </c>
      <c r="E183" s="75"/>
      <c r="F183" s="27"/>
      <c r="G183" s="35" t="str">
        <f t="shared" ref="G183:V185" si="107">IF(G15="-","-",AVERAGE(G15,G27,G39,G51,G63,G75,G87,G99,G111,G123,G135,G147,G159,G171))</f>
        <v>-</v>
      </c>
      <c r="H183" s="35" t="str">
        <f t="shared" si="107"/>
        <v>-</v>
      </c>
      <c r="I183" s="35" t="str">
        <f t="shared" si="107"/>
        <v>-</v>
      </c>
      <c r="J183" s="35" t="str">
        <f t="shared" si="107"/>
        <v>-</v>
      </c>
      <c r="K183" s="35" t="str">
        <f t="shared" si="107"/>
        <v>-</v>
      </c>
      <c r="L183" s="35" t="str">
        <f t="shared" si="107"/>
        <v>-</v>
      </c>
      <c r="M183" s="35" t="str">
        <f t="shared" si="107"/>
        <v>-</v>
      </c>
      <c r="N183" s="35" t="str">
        <f t="shared" si="107"/>
        <v>-</v>
      </c>
      <c r="O183" s="27"/>
      <c r="P183" s="35" t="str">
        <f t="shared" ref="P183:W183" si="108">IF(P15="-","-",AVERAGE(P15,P27,P39,P51,P63,P75,P87,P99,P111,P123,P135,P147,P159,P171))</f>
        <v>-</v>
      </c>
      <c r="Q183" s="35" t="str">
        <f t="shared" si="108"/>
        <v>-</v>
      </c>
      <c r="R183" s="35" t="str">
        <f t="shared" si="108"/>
        <v>-</v>
      </c>
      <c r="S183" s="35" t="str">
        <f t="shared" si="108"/>
        <v>-</v>
      </c>
      <c r="T183" s="35" t="str">
        <f t="shared" si="108"/>
        <v>-</v>
      </c>
      <c r="U183" s="35" t="str">
        <f t="shared" si="108"/>
        <v>-</v>
      </c>
      <c r="V183" s="35" t="str">
        <f t="shared" si="108"/>
        <v>-</v>
      </c>
      <c r="W183" s="35" t="str">
        <f t="shared" si="108"/>
        <v>-</v>
      </c>
      <c r="X183" s="27"/>
      <c r="Y183" s="35" t="str">
        <f t="shared" ref="Y183:AC183" si="109">IF(Y15="-","-",AVERAGE(Y15,Y27,Y39,Y51,Y63,Y75,Y87,Y99,Y111,Y123,Y135,Y147,Y159,Y171))</f>
        <v>-</v>
      </c>
      <c r="Z183" s="35" t="str">
        <f t="shared" si="109"/>
        <v>-</v>
      </c>
      <c r="AA183" s="35" t="str">
        <f t="shared" si="109"/>
        <v>-</v>
      </c>
      <c r="AB183" s="35" t="str">
        <f t="shared" si="109"/>
        <v>-</v>
      </c>
      <c r="AC183" s="35" t="str">
        <f t="shared" si="109"/>
        <v>-</v>
      </c>
      <c r="AD183" s="25"/>
    </row>
    <row r="184" spans="1:30" s="26" customFormat="1" ht="11.4">
      <c r="A184" s="207"/>
      <c r="B184" s="123" t="s">
        <v>240</v>
      </c>
      <c r="C184" s="123" t="s">
        <v>177</v>
      </c>
      <c r="D184" s="121" t="s">
        <v>132</v>
      </c>
      <c r="E184" s="75"/>
      <c r="F184" s="27"/>
      <c r="G184" s="35" t="str">
        <f t="shared" si="107"/>
        <v>-</v>
      </c>
      <c r="H184" s="35" t="str">
        <f t="shared" si="107"/>
        <v>-</v>
      </c>
      <c r="I184" s="35" t="str">
        <f t="shared" si="107"/>
        <v>-</v>
      </c>
      <c r="J184" s="35" t="str">
        <f t="shared" si="107"/>
        <v>-</v>
      </c>
      <c r="K184" s="35" t="str">
        <f t="shared" si="107"/>
        <v>-</v>
      </c>
      <c r="L184" s="35" t="str">
        <f t="shared" si="107"/>
        <v>-</v>
      </c>
      <c r="M184" s="35" t="str">
        <f t="shared" si="107"/>
        <v>-</v>
      </c>
      <c r="N184" s="35" t="str">
        <f t="shared" si="107"/>
        <v>-</v>
      </c>
      <c r="O184" s="27"/>
      <c r="P184" s="35" t="str">
        <f t="shared" ref="P184:W185" si="110">IF(P16="-","-",AVERAGE(P16,P28,P40,P52,P64,P76,P88,P100,P112,P124,P136,P148,P160,P172))</f>
        <v>-</v>
      </c>
      <c r="Q184" s="35" t="str">
        <f t="shared" si="110"/>
        <v>-</v>
      </c>
      <c r="R184" s="35" t="str">
        <f t="shared" si="110"/>
        <v>-</v>
      </c>
      <c r="S184" s="35" t="str">
        <f t="shared" si="110"/>
        <v>-</v>
      </c>
      <c r="T184" s="35" t="str">
        <f t="shared" si="110"/>
        <v>-</v>
      </c>
      <c r="U184" s="35" t="str">
        <f t="shared" si="110"/>
        <v>-</v>
      </c>
      <c r="V184" s="35" t="str">
        <f t="shared" si="110"/>
        <v>-</v>
      </c>
      <c r="W184" s="35" t="str">
        <f t="shared" si="110"/>
        <v>-</v>
      </c>
      <c r="X184" s="27"/>
      <c r="Y184" s="35" t="str">
        <f t="shared" ref="Y184:AC184" si="111">IF(Y16="-","-",AVERAGE(Y16,Y28,Y40,Y52,Y64,Y76,Y88,Y100,Y112,Y124,Y136,Y148,Y160,Y172))</f>
        <v>-</v>
      </c>
      <c r="Z184" s="35" t="str">
        <f t="shared" si="111"/>
        <v>-</v>
      </c>
      <c r="AA184" s="35" t="str">
        <f t="shared" si="111"/>
        <v>-</v>
      </c>
      <c r="AB184" s="35" t="str">
        <f t="shared" si="111"/>
        <v>-</v>
      </c>
      <c r="AC184" s="35" t="str">
        <f t="shared" si="111"/>
        <v>-</v>
      </c>
      <c r="AD184" s="25"/>
    </row>
    <row r="185" spans="1:30" s="26" customFormat="1" ht="11.4">
      <c r="A185" s="207"/>
      <c r="B185" s="123" t="s">
        <v>241</v>
      </c>
      <c r="C185" s="123" t="s">
        <v>178</v>
      </c>
      <c r="D185" s="121" t="s">
        <v>132</v>
      </c>
      <c r="E185" s="75"/>
      <c r="F185" s="27"/>
      <c r="G185" s="35" t="str">
        <f t="shared" si="107"/>
        <v>-</v>
      </c>
      <c r="H185" s="35" t="str">
        <f t="shared" si="107"/>
        <v>-</v>
      </c>
      <c r="I185" s="35" t="str">
        <f t="shared" si="107"/>
        <v>-</v>
      </c>
      <c r="J185" s="35" t="str">
        <f t="shared" si="107"/>
        <v>-</v>
      </c>
      <c r="K185" s="35" t="str">
        <f t="shared" si="107"/>
        <v>-</v>
      </c>
      <c r="L185" s="35" t="str">
        <f t="shared" si="107"/>
        <v>-</v>
      </c>
      <c r="M185" s="35" t="str">
        <f t="shared" si="107"/>
        <v>-</v>
      </c>
      <c r="N185" s="35" t="str">
        <f t="shared" si="107"/>
        <v>-</v>
      </c>
      <c r="O185" s="27"/>
      <c r="P185" s="35" t="str">
        <f t="shared" si="107"/>
        <v>-</v>
      </c>
      <c r="Q185" s="35" t="str">
        <f t="shared" si="107"/>
        <v>-</v>
      </c>
      <c r="R185" s="35" t="str">
        <f t="shared" si="107"/>
        <v>-</v>
      </c>
      <c r="S185" s="35" t="str">
        <f t="shared" si="107"/>
        <v>-</v>
      </c>
      <c r="T185" s="35">
        <f t="shared" si="107"/>
        <v>0</v>
      </c>
      <c r="U185" s="35">
        <f t="shared" si="107"/>
        <v>1.4870742269298101</v>
      </c>
      <c r="V185" s="35">
        <f t="shared" si="107"/>
        <v>0.70457099735818818</v>
      </c>
      <c r="W185" s="35" t="str">
        <f t="shared" si="110"/>
        <v>-</v>
      </c>
      <c r="X185" s="27"/>
      <c r="Y185" s="35">
        <f t="shared" ref="Y185:AC185" si="112">IF(Y17="-","-",AVERAGE(Y17,Y29,Y41,Y53,Y65,Y77,Y89,Y101,Y113,Y125,Y137,Y149,Y161,Y173))</f>
        <v>0</v>
      </c>
      <c r="Z185" s="35">
        <f t="shared" si="112"/>
        <v>0</v>
      </c>
      <c r="AA185" s="35">
        <f t="shared" si="112"/>
        <v>0.41079125157488544</v>
      </c>
      <c r="AB185" s="35" t="str">
        <f t="shared" si="112"/>
        <v>-</v>
      </c>
      <c r="AC185" s="35" t="str">
        <f t="shared" si="112"/>
        <v>-</v>
      </c>
      <c r="AD185" s="25"/>
    </row>
    <row r="186" spans="1:30" s="26" customFormat="1" ht="11.4">
      <c r="A186" s="207"/>
      <c r="B186" s="123" t="s">
        <v>242</v>
      </c>
      <c r="C186" s="123" t="s">
        <v>179</v>
      </c>
      <c r="D186" s="121" t="s">
        <v>132</v>
      </c>
      <c r="E186" s="75"/>
      <c r="F186" s="27"/>
      <c r="G186" s="35">
        <f>IF(G18="-","-",AVERAGE(G18,G30,G42,G54,G66,G78,G90,G102,G114,G126,G138,G150,G162,G174))</f>
        <v>6.5567588596821045</v>
      </c>
      <c r="H186" s="35">
        <f t="shared" ref="G186:N194" si="113">IF(H18="-","-",AVERAGE(H18,H30,H42,H54,H66,H78,H90,H102,H114,H126,H138,H150,H162,H174))</f>
        <v>6.5567588596821045</v>
      </c>
      <c r="I186" s="35">
        <f t="shared" si="113"/>
        <v>6.6197359495950776</v>
      </c>
      <c r="J186" s="35">
        <f t="shared" si="113"/>
        <v>6.6197359495950776</v>
      </c>
      <c r="K186" s="35">
        <f t="shared" si="113"/>
        <v>6.6995028867368616</v>
      </c>
      <c r="L186" s="35">
        <f t="shared" si="113"/>
        <v>6.6995028867368616</v>
      </c>
      <c r="M186" s="35">
        <f t="shared" si="113"/>
        <v>7.113121830127354</v>
      </c>
      <c r="N186" s="35">
        <f t="shared" si="113"/>
        <v>7.113121830127354</v>
      </c>
      <c r="O186" s="27"/>
      <c r="P186" s="35">
        <f t="shared" ref="P186:W186" si="114">IF(P18="-","-",AVERAGE(P18,P30,P42,P54,P66,P78,P90,P102,P114,P126,P138,P150,P162,P174))</f>
        <v>7.113121830127354</v>
      </c>
      <c r="Q186" s="35">
        <f t="shared" si="114"/>
        <v>7.2804579515147188</v>
      </c>
      <c r="R186" s="35">
        <f t="shared" si="114"/>
        <v>7.1935840895118579</v>
      </c>
      <c r="S186" s="35">
        <f t="shared" si="114"/>
        <v>7.3593999937099719</v>
      </c>
      <c r="T186" s="35">
        <f t="shared" si="114"/>
        <v>7.0492243060839295</v>
      </c>
      <c r="U186" s="35">
        <f t="shared" si="114"/>
        <v>7.1089669218364691</v>
      </c>
      <c r="V186" s="35">
        <f t="shared" si="114"/>
        <v>6.9829560851947958</v>
      </c>
      <c r="W186" s="35">
        <f t="shared" si="114"/>
        <v>12.319103597588795</v>
      </c>
      <c r="X186" s="27"/>
      <c r="Y186" s="35">
        <f t="shared" ref="Y186:AC186" si="115">IF(Y18="-","-",AVERAGE(Y18,Y30,Y42,Y54,Y66,Y78,Y90,Y102,Y114,Y126,Y138,Y150,Y162,Y174))</f>
        <v>12.643366379774246</v>
      </c>
      <c r="Z186" s="35">
        <f t="shared" si="115"/>
        <v>12.643366379774246</v>
      </c>
      <c r="AA186" s="35">
        <f t="shared" si="115"/>
        <v>10.743937820906497</v>
      </c>
      <c r="AB186" s="35" t="str">
        <f t="shared" si="115"/>
        <v>-</v>
      </c>
      <c r="AC186" s="35" t="str">
        <f t="shared" si="115"/>
        <v>-</v>
      </c>
      <c r="AD186" s="25"/>
    </row>
    <row r="187" spans="1:30" s="26" customFormat="1" ht="11.4">
      <c r="A187" s="207"/>
      <c r="B187" s="123" t="s">
        <v>243</v>
      </c>
      <c r="C187" s="123" t="s">
        <v>180</v>
      </c>
      <c r="D187" s="121" t="s">
        <v>132</v>
      </c>
      <c r="E187" s="75"/>
      <c r="F187" s="27"/>
      <c r="G187" s="35" t="str">
        <f t="shared" si="113"/>
        <v>-</v>
      </c>
      <c r="H187" s="35" t="str">
        <f t="shared" si="113"/>
        <v>-</v>
      </c>
      <c r="I187" s="35" t="str">
        <f t="shared" si="113"/>
        <v>-</v>
      </c>
      <c r="J187" s="35" t="str">
        <f t="shared" si="113"/>
        <v>-</v>
      </c>
      <c r="K187" s="35" t="str">
        <f t="shared" si="113"/>
        <v>-</v>
      </c>
      <c r="L187" s="35" t="str">
        <f t="shared" si="113"/>
        <v>-</v>
      </c>
      <c r="M187" s="35" t="str">
        <f t="shared" si="113"/>
        <v>-</v>
      </c>
      <c r="N187" s="35" t="str">
        <f t="shared" si="113"/>
        <v>-</v>
      </c>
      <c r="O187" s="27"/>
      <c r="P187" s="35" t="str">
        <f t="shared" ref="P187:W187" si="116">IF(P19="-","-",AVERAGE(P19,P31,P43,P55,P67,P79,P91,P103,P115,P127,P139,P151,P163,P175))</f>
        <v>-</v>
      </c>
      <c r="Q187" s="35" t="str">
        <f t="shared" si="116"/>
        <v>-</v>
      </c>
      <c r="R187" s="35" t="str">
        <f t="shared" si="116"/>
        <v>-</v>
      </c>
      <c r="S187" s="35" t="str">
        <f t="shared" si="116"/>
        <v>-</v>
      </c>
      <c r="T187" s="35" t="str">
        <f t="shared" si="116"/>
        <v>-</v>
      </c>
      <c r="U187" s="35" t="str">
        <f t="shared" si="116"/>
        <v>-</v>
      </c>
      <c r="V187" s="35" t="str">
        <f t="shared" si="116"/>
        <v>-</v>
      </c>
      <c r="W187" s="35" t="str">
        <f t="shared" si="116"/>
        <v>-</v>
      </c>
      <c r="X187" s="27"/>
      <c r="Y187" s="35" t="str">
        <f t="shared" ref="Y187:AC187" si="117">IF(Y19="-","-",AVERAGE(Y19,Y31,Y43,Y55,Y67,Y79,Y91,Y103,Y115,Y127,Y139,Y151,Y163,Y175))</f>
        <v>-</v>
      </c>
      <c r="Z187" s="35" t="str">
        <f t="shared" si="117"/>
        <v>-</v>
      </c>
      <c r="AA187" s="35" t="str">
        <f t="shared" si="117"/>
        <v>-</v>
      </c>
      <c r="AB187" s="35" t="str">
        <f t="shared" si="117"/>
        <v>-</v>
      </c>
      <c r="AC187" s="35" t="str">
        <f t="shared" si="117"/>
        <v>-</v>
      </c>
      <c r="AD187" s="25"/>
    </row>
    <row r="188" spans="1:30" s="26" customFormat="1" ht="11.4">
      <c r="A188" s="207"/>
      <c r="B188" s="123" t="s">
        <v>244</v>
      </c>
      <c r="C188" s="123" t="s">
        <v>181</v>
      </c>
      <c r="D188" s="121" t="s">
        <v>132</v>
      </c>
      <c r="E188" s="75"/>
      <c r="F188" s="27"/>
      <c r="G188" s="35">
        <f t="shared" si="113"/>
        <v>63.482931017612522</v>
      </c>
      <c r="H188" s="35">
        <f t="shared" si="113"/>
        <v>63.610023972602754</v>
      </c>
      <c r="I188" s="35">
        <f t="shared" si="113"/>
        <v>63.800663405088052</v>
      </c>
      <c r="J188" s="35">
        <f t="shared" si="113"/>
        <v>64.181942270058713</v>
      </c>
      <c r="K188" s="35">
        <f t="shared" si="113"/>
        <v>64.944500000000033</v>
      </c>
      <c r="L188" s="35">
        <f t="shared" si="113"/>
        <v>65.770604207436435</v>
      </c>
      <c r="M188" s="35">
        <f t="shared" si="113"/>
        <v>66.723801369863025</v>
      </c>
      <c r="N188" s="35">
        <f t="shared" si="113"/>
        <v>67.295719667318977</v>
      </c>
      <c r="O188" s="27"/>
      <c r="P188" s="35">
        <f t="shared" ref="P188:W188" si="118">IF(P20="-","-",AVERAGE(P20,P32,P44,P56,P68,P80,P92,P104,P116,P128,P140,P152,P164,P176))</f>
        <v>67.295719667318977</v>
      </c>
      <c r="Q188" s="35">
        <f t="shared" si="118"/>
        <v>68.058277397260298</v>
      </c>
      <c r="R188" s="35">
        <f t="shared" si="118"/>
        <v>68.566649217221112</v>
      </c>
      <c r="S188" s="35">
        <f t="shared" si="118"/>
        <v>68.94792808219178</v>
      </c>
      <c r="T188" s="35">
        <f t="shared" si="118"/>
        <v>69.138567514677106</v>
      </c>
      <c r="U188" s="35">
        <f t="shared" si="118"/>
        <v>69.519846379647774</v>
      </c>
      <c r="V188" s="35">
        <f t="shared" si="118"/>
        <v>70.790775929549909</v>
      </c>
      <c r="W188" s="35">
        <f t="shared" si="118"/>
        <v>72.887809686888446</v>
      </c>
      <c r="X188" s="27"/>
      <c r="Y188" s="35">
        <f t="shared" ref="Y188:AC188" si="119">IF(Y20="-","-",AVERAGE(Y20,Y32,Y44,Y56,Y68,Y80,Y92,Y104,Y116,Y128,Y140,Y152,Y164,Y176))</f>
        <v>76.573505381604704</v>
      </c>
      <c r="Z188" s="35">
        <f t="shared" si="119"/>
        <v>76.573505381604704</v>
      </c>
      <c r="AA188" s="35">
        <f t="shared" si="119"/>
        <v>79.62373630136986</v>
      </c>
      <c r="AB188" s="35" t="str">
        <f t="shared" si="119"/>
        <v>-</v>
      </c>
      <c r="AC188" s="35" t="str">
        <f t="shared" si="119"/>
        <v>-</v>
      </c>
      <c r="AD188" s="25"/>
    </row>
    <row r="189" spans="1:30" s="26" customFormat="1" ht="11.4">
      <c r="A189" s="207"/>
      <c r="B189" s="123" t="s">
        <v>244</v>
      </c>
      <c r="C189" s="123" t="s">
        <v>182</v>
      </c>
      <c r="D189" s="121" t="s">
        <v>132</v>
      </c>
      <c r="E189" s="75"/>
      <c r="F189" s="27"/>
      <c r="G189" s="35" t="str">
        <f t="shared" si="113"/>
        <v>-</v>
      </c>
      <c r="H189" s="35" t="str">
        <f t="shared" si="113"/>
        <v>-</v>
      </c>
      <c r="I189" s="35" t="str">
        <f t="shared" si="113"/>
        <v>-</v>
      </c>
      <c r="J189" s="35" t="str">
        <f t="shared" si="113"/>
        <v>-</v>
      </c>
      <c r="K189" s="35">
        <f t="shared" si="113"/>
        <v>0</v>
      </c>
      <c r="L189" s="35">
        <f t="shared" si="113"/>
        <v>-0.1023941345466083</v>
      </c>
      <c r="M189" s="35">
        <f t="shared" si="113"/>
        <v>1.3107897268148034</v>
      </c>
      <c r="N189" s="35">
        <f t="shared" si="113"/>
        <v>8.7391024854837429</v>
      </c>
      <c r="O189" s="27"/>
      <c r="P189" s="35">
        <f t="shared" ref="P189:W189" si="120">IF(P21="-","-",AVERAGE(P21,P33,P45,P57,P69,P81,P93,P105,P117,P129,P141,P153,P165,P177))</f>
        <v>8.7391024854837429</v>
      </c>
      <c r="Q189" s="35">
        <f t="shared" si="120"/>
        <v>10.102089688688181</v>
      </c>
      <c r="R189" s="35">
        <f t="shared" si="120"/>
        <v>10.300173121233545</v>
      </c>
      <c r="S189" s="35">
        <f t="shared" si="120"/>
        <v>11.847822371645295</v>
      </c>
      <c r="T189" s="35">
        <f t="shared" si="120"/>
        <v>7.7038430079225835</v>
      </c>
      <c r="U189" s="35">
        <f t="shared" si="120"/>
        <v>7.5210837283470982</v>
      </c>
      <c r="V189" s="35">
        <f t="shared" si="120"/>
        <v>5.503966281336238</v>
      </c>
      <c r="W189" s="35">
        <f t="shared" si="120"/>
        <v>2.3340147638275894</v>
      </c>
      <c r="X189" s="27"/>
      <c r="Y189" s="35">
        <f t="shared" ref="Y189:AC189" si="121">IF(Y21="-","-",AVERAGE(Y21,Y33,Y45,Y57,Y69,Y81,Y93,Y105,Y117,Y129,Y141,Y153,Y165,Y177))</f>
        <v>2.3848554466543854</v>
      </c>
      <c r="Z189" s="35">
        <f t="shared" si="121"/>
        <v>2.3848554466543854</v>
      </c>
      <c r="AA189" s="35">
        <f t="shared" si="121"/>
        <v>2.7714012178486205</v>
      </c>
      <c r="AB189" s="35" t="str">
        <f t="shared" si="121"/>
        <v>-</v>
      </c>
      <c r="AC189" s="35" t="str">
        <f t="shared" si="121"/>
        <v>-</v>
      </c>
      <c r="AD189" s="25"/>
    </row>
    <row r="190" spans="1:30" s="26" customFormat="1" ht="11.4">
      <c r="A190" s="207"/>
      <c r="B190" s="123" t="s">
        <v>244</v>
      </c>
      <c r="C190" s="123" t="s">
        <v>183</v>
      </c>
      <c r="D190" s="121" t="s">
        <v>132</v>
      </c>
      <c r="E190" s="75"/>
      <c r="F190" s="27"/>
      <c r="G190" s="35">
        <f t="shared" si="113"/>
        <v>3.1142016634050882</v>
      </c>
      <c r="H190" s="35">
        <f t="shared" si="113"/>
        <v>3.1204363013698635</v>
      </c>
      <c r="I190" s="35">
        <f t="shared" si="113"/>
        <v>3.1297882583170269</v>
      </c>
      <c r="J190" s="35">
        <f t="shared" si="113"/>
        <v>3.1484921722113506</v>
      </c>
      <c r="K190" s="35">
        <f t="shared" si="113"/>
        <v>3.1859000000000006</v>
      </c>
      <c r="L190" s="35">
        <f t="shared" si="113"/>
        <v>3.2264251467710374</v>
      </c>
      <c r="M190" s="35">
        <f t="shared" si="113"/>
        <v>3.2731849315068478</v>
      </c>
      <c r="N190" s="35">
        <f t="shared" si="113"/>
        <v>3.3012408023483384</v>
      </c>
      <c r="O190" s="27"/>
      <c r="P190" s="35">
        <f t="shared" ref="P190:W190" si="122">IF(P22="-","-",AVERAGE(P22,P34,P46,P58,P70,P82,P94,P106,P118,P130,P142,P154,P166,P178))</f>
        <v>3.3012408023483384</v>
      </c>
      <c r="Q190" s="35">
        <f t="shared" si="122"/>
        <v>3.3386486301369867</v>
      </c>
      <c r="R190" s="35">
        <f t="shared" si="122"/>
        <v>3.3635871819960861</v>
      </c>
      <c r="S190" s="35">
        <f t="shared" si="122"/>
        <v>3.3822910958904111</v>
      </c>
      <c r="T190" s="35">
        <f t="shared" si="122"/>
        <v>3.3916430528375732</v>
      </c>
      <c r="U190" s="35">
        <f t="shared" si="122"/>
        <v>3.4103469667319</v>
      </c>
      <c r="V190" s="35">
        <f t="shared" si="122"/>
        <v>3.4726933463796494</v>
      </c>
      <c r="W190" s="35">
        <f t="shared" si="122"/>
        <v>3.5755648727984357</v>
      </c>
      <c r="X190" s="27"/>
      <c r="Y190" s="35">
        <f t="shared" ref="Y190:AC190" si="123">IF(Y22="-","-",AVERAGE(Y22,Y34,Y46,Y58,Y70,Y82,Y94,Y106,Y118,Y130,Y142,Y154,Y166,Y178))</f>
        <v>3.7563693737769079</v>
      </c>
      <c r="Z190" s="35">
        <f t="shared" si="123"/>
        <v>3.7563693737769079</v>
      </c>
      <c r="AA190" s="35">
        <f t="shared" si="123"/>
        <v>3.9060006849315063</v>
      </c>
      <c r="AB190" s="35" t="str">
        <f t="shared" si="123"/>
        <v>-</v>
      </c>
      <c r="AC190" s="35" t="str">
        <f t="shared" si="123"/>
        <v>-</v>
      </c>
      <c r="AD190" s="25"/>
    </row>
    <row r="191" spans="1:30" s="26" customFormat="1" ht="11.4">
      <c r="A191" s="207"/>
      <c r="B191" s="123" t="s">
        <v>244</v>
      </c>
      <c r="C191" s="123" t="s">
        <v>184</v>
      </c>
      <c r="D191" s="121" t="s">
        <v>132</v>
      </c>
      <c r="E191" s="75"/>
      <c r="F191" s="27"/>
      <c r="G191" s="35">
        <f t="shared" si="113"/>
        <v>0.2896141176426133</v>
      </c>
      <c r="H191" s="35">
        <f t="shared" si="113"/>
        <v>0.29013964701149775</v>
      </c>
      <c r="I191" s="35">
        <f t="shared" si="113"/>
        <v>0.29118835133161486</v>
      </c>
      <c r="J191" s="35">
        <f t="shared" si="113"/>
        <v>0.29276493943826848</v>
      </c>
      <c r="K191" s="35">
        <f t="shared" si="113"/>
        <v>0.29624795193665687</v>
      </c>
      <c r="L191" s="35">
        <f t="shared" si="113"/>
        <v>0.29924049308805628</v>
      </c>
      <c r="M191" s="35">
        <f t="shared" si="113"/>
        <v>0.31073579295233944</v>
      </c>
      <c r="N191" s="35">
        <f t="shared" si="113"/>
        <v>0.34381674836941578</v>
      </c>
      <c r="O191" s="27"/>
      <c r="P191" s="35">
        <f t="shared" ref="P191:W191" si="124">IF(P23="-","-",AVERAGE(P23,P35,P47,P59,P71,P83,P95,P107,P119,P131,P143,P155,P167,P179))</f>
        <v>0.34381674836941578</v>
      </c>
      <c r="Q191" s="35">
        <f t="shared" si="124"/>
        <v>0.3532978115299103</v>
      </c>
      <c r="R191" s="35">
        <f t="shared" si="124"/>
        <v>0.35585978057964157</v>
      </c>
      <c r="S191" s="35">
        <f t="shared" si="124"/>
        <v>0.36452154710060708</v>
      </c>
      <c r="T191" s="35">
        <f t="shared" si="124"/>
        <v>0.34689191001660669</v>
      </c>
      <c r="U191" s="35">
        <f t="shared" si="124"/>
        <v>0.35410887614670727</v>
      </c>
      <c r="V191" s="35">
        <f t="shared" si="124"/>
        <v>0.34726668352837076</v>
      </c>
      <c r="W191" s="35">
        <f t="shared" si="124"/>
        <v>0.3619817374797405</v>
      </c>
      <c r="X191" s="27"/>
      <c r="Y191" s="35">
        <f t="shared" ref="Y191:AC191" si="125">IF(Y23="-","-",AVERAGE(Y23,Y35,Y47,Y59,Y71,Y83,Y95,Y107,Y119,Y131,Y143,Y155,Y167,Y179))</f>
        <v>0.37877314200521778</v>
      </c>
      <c r="Z191" s="35">
        <f t="shared" si="125"/>
        <v>0.37877314200521778</v>
      </c>
      <c r="AA191" s="35">
        <f t="shared" si="125"/>
        <v>0.38682869835667899</v>
      </c>
      <c r="AB191" s="35" t="str">
        <f t="shared" si="125"/>
        <v>-</v>
      </c>
      <c r="AC191" s="35" t="str">
        <f t="shared" si="125"/>
        <v>-</v>
      </c>
      <c r="AD191" s="25"/>
    </row>
    <row r="192" spans="1:30" s="26" customFormat="1" ht="11.4">
      <c r="A192" s="207"/>
      <c r="B192" s="123" t="s">
        <v>185</v>
      </c>
      <c r="C192" s="123" t="s">
        <v>246</v>
      </c>
      <c r="D192" s="121" t="s">
        <v>132</v>
      </c>
      <c r="E192" s="75"/>
      <c r="F192" s="27"/>
      <c r="G192" s="35">
        <f t="shared" si="113"/>
        <v>1.4224538175907744</v>
      </c>
      <c r="H192" s="35">
        <f t="shared" si="113"/>
        <v>1.4250462848639425</v>
      </c>
      <c r="I192" s="35">
        <f t="shared" si="113"/>
        <v>1.4301597696771784</v>
      </c>
      <c r="J192" s="35">
        <f t="shared" si="113"/>
        <v>1.4379371714966849</v>
      </c>
      <c r="K192" s="35">
        <f t="shared" si="113"/>
        <v>1.4550432894434293</v>
      </c>
      <c r="L192" s="35">
        <f t="shared" si="113"/>
        <v>1.4699029567148398</v>
      </c>
      <c r="M192" s="35">
        <f t="shared" si="113"/>
        <v>1.5248742805576883</v>
      </c>
      <c r="N192" s="35">
        <f t="shared" si="113"/>
        <v>1.6810068537036915</v>
      </c>
      <c r="O192" s="27"/>
      <c r="P192" s="35">
        <f t="shared" ref="P192:W192" si="126">IF(P24="-","-",AVERAGE(P24,P36,P48,P60,P72,P84,P96,P108,P120,P132,P144,P156,P168,P180))</f>
        <v>1.6810068537036915</v>
      </c>
      <c r="Q192" s="35">
        <f t="shared" si="126"/>
        <v>1.7263235180077918</v>
      </c>
      <c r="R192" s="35">
        <f t="shared" si="126"/>
        <v>1.7388562004680221</v>
      </c>
      <c r="S192" s="35">
        <f t="shared" si="126"/>
        <v>1.779957221137541</v>
      </c>
      <c r="T192" s="35">
        <f t="shared" si="126"/>
        <v>1.6972211285225038</v>
      </c>
      <c r="U192" s="35">
        <f t="shared" si="126"/>
        <v>1.7315268400658221</v>
      </c>
      <c r="V192" s="35">
        <f t="shared" si="126"/>
        <v>1.7005535775345881</v>
      </c>
      <c r="W192" s="35">
        <f t="shared" si="126"/>
        <v>1.7717550971874358</v>
      </c>
      <c r="X192" s="27"/>
      <c r="Y192" s="35">
        <f t="shared" ref="Y192:AC192" si="127">IF(Y24="-","-",AVERAGE(Y24,Y36,Y48,Y60,Y72,Y84,Y96,Y108,Y120,Y132,Y144,Y156,Y168,Y180))</f>
        <v>1.8542316928108573</v>
      </c>
      <c r="Z192" s="35">
        <f t="shared" si="127"/>
        <v>1.8542316928108573</v>
      </c>
      <c r="AA192" s="35">
        <f t="shared" si="127"/>
        <v>1.8950173356435691</v>
      </c>
      <c r="AB192" s="35" t="str">
        <f t="shared" si="127"/>
        <v>-</v>
      </c>
      <c r="AC192" s="35" t="str">
        <f t="shared" si="127"/>
        <v>-</v>
      </c>
      <c r="AD192" s="25"/>
    </row>
    <row r="193" spans="1:30" s="26" customFormat="1" ht="11.4">
      <c r="A193" s="207"/>
      <c r="B193" s="123" t="s">
        <v>247</v>
      </c>
      <c r="C193" s="123" t="s">
        <v>248</v>
      </c>
      <c r="D193" s="121" t="s">
        <v>132</v>
      </c>
      <c r="E193" s="75"/>
      <c r="F193" s="27"/>
      <c r="G193" s="35">
        <f t="shared" si="113"/>
        <v>1.0961125126871367</v>
      </c>
      <c r="H193" s="35">
        <f t="shared" si="113"/>
        <v>1.0981102125644266</v>
      </c>
      <c r="I193" s="35">
        <f t="shared" si="113"/>
        <v>1.1020505546816253</v>
      </c>
      <c r="J193" s="35">
        <f t="shared" si="113"/>
        <v>1.1080436543134962</v>
      </c>
      <c r="K193" s="35">
        <f t="shared" si="113"/>
        <v>1.1212252632297603</v>
      </c>
      <c r="L193" s="35">
        <f t="shared" si="113"/>
        <v>1.1326758052643326</v>
      </c>
      <c r="M193" s="35">
        <f t="shared" si="113"/>
        <v>1.1750355326298065</v>
      </c>
      <c r="N193" s="35">
        <f t="shared" si="113"/>
        <v>1.2953479567992134</v>
      </c>
      <c r="O193" s="27"/>
      <c r="P193" s="35">
        <f t="shared" ref="P193:W193" si="128">IF(P25="-","-",AVERAGE(P25,P37,P49,P61,P73,P85,P97,P109,P121,P133,P145,P157,P169,P181))</f>
        <v>1.2953479567992134</v>
      </c>
      <c r="Q193" s="35">
        <f t="shared" si="128"/>
        <v>1.3302680098530959</v>
      </c>
      <c r="R193" s="35">
        <f t="shared" si="128"/>
        <v>1.3399254271219816</v>
      </c>
      <c r="S193" s="35">
        <f t="shared" si="128"/>
        <v>1.3715969952832423</v>
      </c>
      <c r="T193" s="35">
        <f t="shared" si="128"/>
        <v>1.3078423304606033</v>
      </c>
      <c r="U193" s="35">
        <f t="shared" si="128"/>
        <v>1.3342775786312289</v>
      </c>
      <c r="V193" s="35">
        <f t="shared" si="128"/>
        <v>1.3104102444518093</v>
      </c>
      <c r="W193" s="35">
        <f t="shared" si="128"/>
        <v>1.3652766138542349</v>
      </c>
      <c r="X193" s="27"/>
      <c r="Y193" s="35">
        <f t="shared" ref="Y193:AC193" si="129">IF(Y25="-","-",AVERAGE(Y25,Y37,Y49,Y61,Y73,Y85,Y97,Y109,Y121,Y133,Y145,Y157,Y169,Y181))</f>
        <v>1.4288313158408257</v>
      </c>
      <c r="Z193" s="35">
        <f t="shared" si="129"/>
        <v>1.4288313158408257</v>
      </c>
      <c r="AA193" s="35">
        <f t="shared" si="129"/>
        <v>1.460259860580958</v>
      </c>
      <c r="AB193" s="35" t="str">
        <f t="shared" si="129"/>
        <v>-</v>
      </c>
      <c r="AC193" s="35" t="str">
        <f t="shared" si="129"/>
        <v>-</v>
      </c>
      <c r="AD193" s="25"/>
    </row>
    <row r="194" spans="1:30" s="26" customFormat="1" ht="11.4">
      <c r="A194" s="207"/>
      <c r="B194" s="123" t="s">
        <v>249</v>
      </c>
      <c r="C194" s="123" t="str">
        <f>B194&amp;"_"&amp;D194</f>
        <v>Total_GB average</v>
      </c>
      <c r="D194" s="116" t="s">
        <v>132</v>
      </c>
      <c r="E194" s="75"/>
      <c r="F194" s="27"/>
      <c r="G194" s="35">
        <f t="shared" si="113"/>
        <v>75.962071988620238</v>
      </c>
      <c r="H194" s="35">
        <f t="shared" si="113"/>
        <v>76.100515278094562</v>
      </c>
      <c r="I194" s="35">
        <f t="shared" si="113"/>
        <v>76.373586288690589</v>
      </c>
      <c r="J194" s="35">
        <f t="shared" si="113"/>
        <v>76.78891615711359</v>
      </c>
      <c r="K194" s="35">
        <f t="shared" si="113"/>
        <v>77.702419391346695</v>
      </c>
      <c r="L194" s="35">
        <f t="shared" si="113"/>
        <v>78.495957361464903</v>
      </c>
      <c r="M194" s="35">
        <f t="shared" si="113"/>
        <v>81.431543464451835</v>
      </c>
      <c r="N194" s="35">
        <f t="shared" si="113"/>
        <v>89.769356344150751</v>
      </c>
      <c r="O194" s="27"/>
      <c r="P194" s="35">
        <f t="shared" ref="P194:W194" si="130">IF(P26="-","-",AVERAGE(P26,P38,P50,P62,P74,P86,P98,P110,P122,P134,P146,P158,P170,P182))</f>
        <v>89.769356344150751</v>
      </c>
      <c r="Q194" s="35">
        <f t="shared" si="130"/>
        <v>92.189363006991002</v>
      </c>
      <c r="R194" s="35">
        <f t="shared" si="130"/>
        <v>92.858635018132276</v>
      </c>
      <c r="S194" s="35">
        <f t="shared" si="130"/>
        <v>95.053517306958852</v>
      </c>
      <c r="T194" s="35">
        <f t="shared" si="130"/>
        <v>90.63523325052094</v>
      </c>
      <c r="U194" s="35">
        <f t="shared" si="130"/>
        <v>92.467231518336789</v>
      </c>
      <c r="V194" s="35">
        <f t="shared" si="130"/>
        <v>90.813193145333557</v>
      </c>
      <c r="W194" s="35">
        <f t="shared" si="130"/>
        <v>94.615506369624669</v>
      </c>
      <c r="X194" s="27"/>
      <c r="Y194" s="35">
        <f t="shared" ref="Y194:AC194" si="131">IF(Y26="-","-",AVERAGE(Y26,Y38,Y50,Y62,Y74,Y86,Y98,Y110,Y122,Y134,Y146,Y158,Y170,Y182))</f>
        <v>99.019932732467154</v>
      </c>
      <c r="Z194" s="35">
        <f t="shared" si="131"/>
        <v>99.019932732467154</v>
      </c>
      <c r="AA194" s="35">
        <f t="shared" si="131"/>
        <v>101.19797317121264</v>
      </c>
      <c r="AB194" s="35" t="str">
        <f t="shared" si="131"/>
        <v>-</v>
      </c>
      <c r="AC194" s="35" t="str">
        <f t="shared" si="131"/>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AA'!J181="-","-",'3c AA'!J181)</f>
        <v>-</v>
      </c>
      <c r="H17" s="35" t="str">
        <f>IF('3c AA'!K181="-","-",'3c AA'!K181)</f>
        <v>-</v>
      </c>
      <c r="I17" s="35" t="str">
        <f>IF('3c AA'!L181="-","-",'3c AA'!L181)</f>
        <v>-</v>
      </c>
      <c r="J17" s="35" t="str">
        <f>IF('3c AA'!M181="-","-",'3c AA'!M181)</f>
        <v>-</v>
      </c>
      <c r="K17" s="35" t="str">
        <f>IF('3c AA'!N181="-","-",'3c AA'!N181)</f>
        <v>-</v>
      </c>
      <c r="L17" s="35" t="str">
        <f>IF('3c AA'!O181="-","-",'3c AA'!O181)</f>
        <v>-</v>
      </c>
      <c r="M17" s="35" t="str">
        <f>IF('3c AA'!P181="-","-",'3c AA'!P181)</f>
        <v>-</v>
      </c>
      <c r="N17" s="35" t="str">
        <f>IF('3c AA'!Q181="-","-",'3c AA'!Q181)</f>
        <v>-</v>
      </c>
      <c r="O17" s="27"/>
      <c r="P17" s="35" t="str">
        <f>IF('3c AA'!S181="-","-",'3c AA'!S181)</f>
        <v>-</v>
      </c>
      <c r="Q17" s="35" t="str">
        <f>IF('3c AA'!T181="-","-",'3c AA'!T181)</f>
        <v>-</v>
      </c>
      <c r="R17" s="35" t="str">
        <f>IF('3c AA'!U181="-","-",'3c AA'!U181)</f>
        <v>-</v>
      </c>
      <c r="S17" s="35" t="str">
        <f>IF('3c AA'!V181="-","-",'3c AA'!V181)</f>
        <v>-</v>
      </c>
      <c r="T17" s="35">
        <f>IF('3c AA'!W181="-","-",'3c AA'!W181)</f>
        <v>0</v>
      </c>
      <c r="U17" s="35">
        <f>IF('3c AA'!X181="-","-",'3c AA'!X181)</f>
        <v>1.4870742269298105</v>
      </c>
      <c r="V17" s="35">
        <f>IF('3c AA'!Y181="-","-",'3c AA'!Y181)</f>
        <v>0.70457099735818829</v>
      </c>
      <c r="W17" s="35" t="str">
        <f>IF('3c AA'!Z181="-","-",'3c AA'!Z181)</f>
        <v>-</v>
      </c>
      <c r="X17" s="27"/>
      <c r="Y17" s="35">
        <f>IF('3c AA'!AB181="-","-",'3c AA'!AB181)</f>
        <v>0</v>
      </c>
      <c r="Z17" s="35">
        <f>IF('3c AA'!AC181="-","-",'3c AA'!AC181)</f>
        <v>0</v>
      </c>
      <c r="AA17" s="35">
        <f>IF('3c AA'!AD181="-","-",'3c AA'!AD181)</f>
        <v>0.4107912515748855</v>
      </c>
      <c r="AB17" s="35" t="str">
        <f>IF('3c AA'!AE181="-","-",'3c AA'!AE181)</f>
        <v>-</v>
      </c>
      <c r="AC17" s="35" t="str">
        <f>IF('3c AA'!AF181="-","-",'3c AA'!AF181)</f>
        <v>-</v>
      </c>
      <c r="AD17" s="25"/>
    </row>
    <row r="18" spans="1:30" s="330"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f>IF('3d PC'!AA15="-","-",'3d PC'!AA64+'3d PC'!AA65)</f>
        <v>10.743937820906499</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f>IF('3g CPIH'!W$17="-","-",'3h OC '!$E$11*('3g CPIH'!W$17/'3g CPIH'!$G$17))</f>
        <v>79.623736301369874</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f>IF('3i SMNCC'!V$51="-","-",'3i SMNCC'!V$63)</f>
        <v>2.3848554466543863</v>
      </c>
      <c r="AA21" s="35">
        <f>IF('3i SMNCC'!W$51="-","-",'3i SMNCC'!W$63)</f>
        <v>2.7714012178486214</v>
      </c>
      <c r="AB21" s="35" t="str">
        <f>IF('3i SMNCC'!X$51="-","-",'3i SMNCC'!X$63)</f>
        <v>-</v>
      </c>
      <c r="AC21" s="35" t="str">
        <f>IF('3i SMNCC'!Y$51="-","-",'3i SMNCC'!Y$63)</f>
        <v>-</v>
      </c>
      <c r="AD21" s="25"/>
    </row>
    <row r="22" spans="1:30" s="26" customFormat="1" ht="11.25" customHeight="1">
      <c r="A22" s="207"/>
      <c r="B22" s="123" t="s">
        <v>244</v>
      </c>
      <c r="C22" s="123" t="s">
        <v>183</v>
      </c>
      <c r="D22" s="116" t="s">
        <v>127</v>
      </c>
      <c r="E22" s="75"/>
      <c r="F22" s="27"/>
      <c r="G22" s="35">
        <f>IF('3g CPIH'!C$17="-","-",'3j PAAC PAP'!$G$19*('3g CPIH'!C$17/'3g CPIH'!$G$17))</f>
        <v>13.137827495107633</v>
      </c>
      <c r="H22" s="35">
        <f>IF('3g CPIH'!D$17="-","-",'3j PAAC PAP'!$G$19*('3g CPIH'!D$17/'3g CPIH'!$G$17))</f>
        <v>13.164129452054794</v>
      </c>
      <c r="I22" s="35">
        <f>IF('3g CPIH'!E$17="-","-",'3j PAAC PAP'!$G$19*('3g CPIH'!E$17/'3g CPIH'!$G$17))</f>
        <v>13.203582387475539</v>
      </c>
      <c r="J22" s="35">
        <f>IF('3g CPIH'!F$17="-","-",'3j PAAC PAP'!$G$19*('3g CPIH'!F$17/'3g CPIH'!$G$17))</f>
        <v>13.282488258317025</v>
      </c>
      <c r="K22" s="35">
        <f>IF('3g CPIH'!G$17="-","-",'3j PAAC PAP'!$G$19*('3g CPIH'!G$17/'3g CPIH'!$G$17))</f>
        <v>13.440300000000001</v>
      </c>
      <c r="L22" s="35">
        <f>IF('3g CPIH'!H$17="-","-",'3j PAAC PAP'!$G$19*('3g CPIH'!H$17/'3g CPIH'!$G$17))</f>
        <v>13.611262720156557</v>
      </c>
      <c r="M22" s="35">
        <f>IF('3g CPIH'!I$17="-","-",'3j PAAC PAP'!$G$19*('3g CPIH'!I$17/'3g CPIH'!$G$17))</f>
        <v>13.808527397260272</v>
      </c>
      <c r="N22" s="35">
        <f>IF('3g CPIH'!J$17="-","-",'3j PAAC PAP'!$G$19*('3g CPIH'!J$17/'3g CPIH'!$G$17))</f>
        <v>13.926886203522507</v>
      </c>
      <c r="O22" s="27"/>
      <c r="P22" s="35">
        <f>IF('3g CPIH'!L$17="-","-",'3j PAAC PAP'!$G$19*('3g CPIH'!L$17/'3g CPIH'!$G$17))</f>
        <v>13.926886203522507</v>
      </c>
      <c r="Q22" s="35">
        <f>IF('3g CPIH'!M$17="-","-",'3j PAAC PAP'!$G$19*('3g CPIH'!M$17/'3g CPIH'!$G$17))</f>
        <v>14.08469794520548</v>
      </c>
      <c r="R22" s="35">
        <f>IF('3g CPIH'!N$17="-","-",'3j PAAC PAP'!$G$19*('3g CPIH'!N$17/'3g CPIH'!$G$17))</f>
        <v>14.189905772994129</v>
      </c>
      <c r="S22" s="35">
        <f>IF('3g CPIH'!O$17="-","-",'3j PAAC PAP'!$G$19*('3g CPIH'!O$17/'3g CPIH'!$G$17))</f>
        <v>14.268811643835617</v>
      </c>
      <c r="T22" s="35">
        <f>IF('3g CPIH'!P$17="-","-",'3j PAAC PAP'!$G$19*('3g CPIH'!P$17/'3g CPIH'!$G$17))</f>
        <v>14.30826457925636</v>
      </c>
      <c r="U22" s="35">
        <f>IF('3g CPIH'!Q$17="-","-",'3j PAAC PAP'!$G$19*('3g CPIH'!Q$17/'3g CPIH'!$G$17))</f>
        <v>14.387170450097848</v>
      </c>
      <c r="V22" s="35">
        <f>IF('3g CPIH'!R$17="-","-",'3j PAAC PAP'!$G$19*('3g CPIH'!R$17/'3g CPIH'!$G$17))</f>
        <v>14.650190019569473</v>
      </c>
      <c r="W22" s="35">
        <f>IF('3g CPIH'!S$17="-","-",'3j PAAC PAP'!$G$19*('3g CPIH'!S$17/'3g CPIH'!$G$17))</f>
        <v>15.084172309197653</v>
      </c>
      <c r="X22" s="27"/>
      <c r="Y22" s="35">
        <f>IF('3g CPIH'!U$17="-","-",'3j PAAC PAP'!$G$19*('3g CPIH'!U$17/'3g CPIH'!$G$17))</f>
        <v>15.846929060665364</v>
      </c>
      <c r="Z22" s="35">
        <f>IF('3g CPIH'!V$17="-","-",'3j PAAC PAP'!$G$19*('3g CPIH'!V$17/'3g CPIH'!$G$17))</f>
        <v>15.846929060665364</v>
      </c>
      <c r="AA22" s="35">
        <f>IF('3g CPIH'!W$17="-","-",'3j PAAC PAP'!$G$19*('3g CPIH'!W$17/'3g CPIH'!$G$17))</f>
        <v>16.478176027397261</v>
      </c>
      <c r="AB22" s="35" t="str">
        <f>IF('3g CPIH'!X$17="-","-",'3j PAAC PAP'!$G$19*('3g CPIH'!X$17/'3g CPIH'!$G$17))</f>
        <v>-</v>
      </c>
      <c r="AC22" s="35" t="str">
        <f>IF('3g CPIH'!Y$17="-","-",'3j PAAC PAP'!$G$19*('3g CPIH'!Y$17/'3g CPIH'!$G$17))</f>
        <v>-</v>
      </c>
      <c r="AD22" s="25"/>
    </row>
    <row r="23" spans="1:30" s="26" customFormat="1" ht="11.4">
      <c r="A23" s="207"/>
      <c r="B23" s="123" t="s">
        <v>244</v>
      </c>
      <c r="C23" s="123" t="s">
        <v>184</v>
      </c>
      <c r="D23" s="116" t="s">
        <v>127</v>
      </c>
      <c r="E23" s="75"/>
      <c r="F23" s="27"/>
      <c r="G23" s="35">
        <f>IF(G18="-","-",SUM(G15:G21)*'3j PAAC PAP'!$G$37)</f>
        <v>4.0291031998812512</v>
      </c>
      <c r="H23" s="35">
        <f>IF(H18="-","-",SUM(H15:H21)*'3j PAAC PAP'!$G$37)</f>
        <v>4.036414349210018</v>
      </c>
      <c r="I23" s="35">
        <f>IF(I18="-","-",SUM(I15:I21)*'3j PAAC PAP'!$G$37)</f>
        <v>4.0510038932775032</v>
      </c>
      <c r="J23" s="35">
        <f>IF(J18="-","-",SUM(J15:J21)*'3j PAAC PAP'!$G$37)</f>
        <v>4.0729373412638044</v>
      </c>
      <c r="K23" s="35">
        <f>IF(K18="-","-",SUM(K15:K21)*'3j PAAC PAP'!$G$37)</f>
        <v>4.1213929100624256</v>
      </c>
      <c r="L23" s="35">
        <f>IF(L18="-","-",SUM(L15:L21)*'3j PAAC PAP'!$G$37)</f>
        <v>4.1630250557154831</v>
      </c>
      <c r="M23" s="35">
        <f>IF(M18="-","-",SUM(M15:M21)*'3j PAAC PAP'!$G$37)</f>
        <v>4.3229473338273943</v>
      </c>
      <c r="N23" s="35">
        <f>IF(N18="-","-",SUM(N15:N21)*'3j PAAC PAP'!$G$37)</f>
        <v>4.7831686255620367</v>
      </c>
      <c r="O23" s="27"/>
      <c r="P23" s="35">
        <f>IF(P18="-","-",SUM(P15:P21)*'3j PAAC PAP'!$G$37)</f>
        <v>4.7831686255620367</v>
      </c>
      <c r="Q23" s="35">
        <f>IF(Q18="-","-",SUM(Q15:Q21)*'3j PAAC PAP'!$G$37)</f>
        <v>4.9150689011051076</v>
      </c>
      <c r="R23" s="35">
        <f>IF(R18="-","-",SUM(R15:R21)*'3j PAAC PAP'!$G$37)</f>
        <v>4.9507109401752034</v>
      </c>
      <c r="S23" s="35">
        <f>IF(S18="-","-",SUM(S15:S21)*'3j PAAC PAP'!$G$37)</f>
        <v>5.0712131846455923</v>
      </c>
      <c r="T23" s="35">
        <f>IF(T18="-","-",SUM(T15:T21)*'3j PAAC PAP'!$G$37)</f>
        <v>4.8259501851548539</v>
      </c>
      <c r="U23" s="35">
        <f>IF(U18="-","-",SUM(U15:U21)*'3j PAAC PAP'!$G$37)</f>
        <v>4.9263524085164407</v>
      </c>
      <c r="V23" s="35">
        <f>IF(V18="-","-",SUM(V15:V21)*'3j PAAC PAP'!$G$37)</f>
        <v>4.8311640233743791</v>
      </c>
      <c r="W23" s="35">
        <f>IF(W18="-","-",SUM(W15:W21)*'3j PAAC PAP'!$G$37)</f>
        <v>5.0358794269067841</v>
      </c>
      <c r="X23" s="27"/>
      <c r="Y23" s="35">
        <f>IF(Y18="-","-",SUM(Y15:Y21)*'3j PAAC PAP'!$G$37)</f>
        <v>5.269480959369325</v>
      </c>
      <c r="Z23" s="35">
        <f>IF(Z18="-","-",SUM(Z15:Z21)*'3j PAAC PAP'!$G$37)</f>
        <v>5.269480959369325</v>
      </c>
      <c r="AA23" s="35">
        <f>IF(AA18="-","-",SUM(AA15:AA21)*'3j PAAC PAP'!$G$37)</f>
        <v>5.3815496255541273</v>
      </c>
      <c r="AB23" s="35" t="str">
        <f>IF(AB18="-","-",SUM(AB15:AB21)*'3j PAAC PAP'!$G$37)</f>
        <v>-</v>
      </c>
      <c r="AC23" s="35" t="str">
        <f>IF(AC18="-","-",SUM(AC15:AC21)*'3j PAAC PAP'!$G$37)</f>
        <v>-</v>
      </c>
      <c r="AD23" s="25"/>
    </row>
    <row r="24" spans="1:30" s="26" customFormat="1" ht="11.4">
      <c r="A24" s="207"/>
      <c r="B24" s="123" t="s">
        <v>185</v>
      </c>
      <c r="C24" s="123" t="s">
        <v>246</v>
      </c>
      <c r="D24" s="116" t="s">
        <v>127</v>
      </c>
      <c r="E24" s="75"/>
      <c r="F24" s="27"/>
      <c r="G24" s="35">
        <f>IF(G18="-","-",SUM(G15:G23)*'3k EBIT'!$E$11)</f>
        <v>1.6890178272439871</v>
      </c>
      <c r="H24" s="35">
        <f>IF(H18="-","-",SUM(H15:H23)*'3k EBIT'!$E$11)</f>
        <v>1.6921303822385896</v>
      </c>
      <c r="I24" s="35">
        <f>IF(I18="-","-",SUM(I15:I23)*'3k EBIT'!$E$11)</f>
        <v>1.6980891217871283</v>
      </c>
      <c r="J24" s="35">
        <f>IF(J18="-","-",SUM(J15:J23)*'3k EBIT'!$E$11)</f>
        <v>1.7074267867709363</v>
      </c>
      <c r="K24" s="35">
        <f>IF(K18="-","-",SUM(K15:K23)*'3k EBIT'!$E$11)</f>
        <v>1.7277359161924088</v>
      </c>
      <c r="L24" s="35">
        <f>IF(L18="-","-",SUM(L15:L23)*'3k EBIT'!$E$11)</f>
        <v>1.7458702702451387</v>
      </c>
      <c r="M24" s="35">
        <f>IF(M18="-","-",SUM(M15:M23)*'3k EBIT'!$E$11)</f>
        <v>1.8066313065580686</v>
      </c>
      <c r="N24" s="35">
        <f>IF(N18="-","-",SUM(N15:N23)*'3k EBIT'!$E$11)</f>
        <v>1.9727857209910995</v>
      </c>
      <c r="O24" s="27"/>
      <c r="P24" s="35">
        <f>IF(P18="-","-",SUM(P15:P23)*'3k EBIT'!$E$11)</f>
        <v>1.9727857209910995</v>
      </c>
      <c r="Q24" s="35">
        <f>IF(Q18="-","-",SUM(Q15:Q23)*'3k EBIT'!$E$11)</f>
        <v>2.02280538360493</v>
      </c>
      <c r="R24" s="35">
        <f>IF(R18="-","-",SUM(R15:R23)*'3k EBIT'!$E$11)</f>
        <v>2.0375334161975194</v>
      </c>
      <c r="S24" s="35">
        <f>IF(S18="-","-",SUM(S15:S23)*'3k EBIT'!$E$11)</f>
        <v>2.0819665547461152</v>
      </c>
      <c r="T24" s="35">
        <f>IF(T18="-","-",SUM(T15:T23)*'3k EBIT'!$E$11)</f>
        <v>1.9954046549190607</v>
      </c>
      <c r="U24" s="35">
        <f>IF(U18="-","-",SUM(U15:U23)*'3k EBIT'!$E$11)</f>
        <v>2.0326811700265912</v>
      </c>
      <c r="V24" s="35">
        <f>IF(V18="-","-",SUM(V15:V23)*'3k EBIT'!$E$11)</f>
        <v>2.0038834567790658</v>
      </c>
      <c r="W24" s="35">
        <f>IF(W18="-","-",SUM(W15:W23)*'3k EBIT'!$E$11)</f>
        <v>2.0851778564644388</v>
      </c>
      <c r="X24" s="27"/>
      <c r="Y24" s="35">
        <f>IF(Y18="-","-",SUM(Y15:Y23)*'3k EBIT'!$E$11)</f>
        <v>2.183124881833221</v>
      </c>
      <c r="Z24" s="35">
        <f>IF(Z18="-","-",SUM(Z15:Z23)*'3k EBIT'!$E$11)</f>
        <v>2.183124881833221</v>
      </c>
      <c r="AA24" s="35">
        <f>IF(AA18="-","-",SUM(AA15:AA23)*'3k EBIT'!$E$11)</f>
        <v>2.2352529825944059</v>
      </c>
      <c r="AB24" s="35" t="str">
        <f>IF(AB18="-","-",SUM(AB15:AB23)*'3k EBIT'!$E$11)</f>
        <v>-</v>
      </c>
      <c r="AC24" s="35" t="str">
        <f>IF(AC18="-","-",SUM(AC15:AC23)*'3k EBIT'!$E$11)</f>
        <v>-</v>
      </c>
      <c r="AD24" s="25"/>
    </row>
    <row r="25" spans="1:30" s="26" customFormat="1" ht="11.4">
      <c r="A25" s="207"/>
      <c r="B25" s="123" t="s">
        <v>247</v>
      </c>
      <c r="C25" s="158" t="s">
        <v>248</v>
      </c>
      <c r="D25" s="116" t="s">
        <v>127</v>
      </c>
      <c r="E25" s="116"/>
      <c r="F25" s="27"/>
      <c r="G25" s="35">
        <f>IF(G20="-","-",SUM(G15:G18,G20:G24)*'3l HAP'!$E$12)</f>
        <v>1.3015210418074821</v>
      </c>
      <c r="H25" s="35">
        <f>IF(H20="-","-",SUM(H15:H18,H20:H24)*'3l HAP'!$E$12)</f>
        <v>1.3039195101681555</v>
      </c>
      <c r="I25" s="35">
        <f>IF(I20="-","-",SUM(I15:I18,I20:I24)*'3l HAP'!$E$12)</f>
        <v>1.3085111875205069</v>
      </c>
      <c r="J25" s="35">
        <f>IF(J20="-","-",SUM(J15:J18,J20:J24)*'3l HAP'!$E$12)</f>
        <v>1.3157065926025275</v>
      </c>
      <c r="K25" s="35">
        <f>IF(K20="-","-",SUM(K15:K18,K20:K24)*'3l HAP'!$E$12)</f>
        <v>1.3313563737099117</v>
      </c>
      <c r="L25" s="35">
        <f>IF(L20="-","-",SUM(L15:L18,L20:L24)*'3l HAP'!$E$12)</f>
        <v>1.3453303193950954</v>
      </c>
      <c r="M25" s="35">
        <f>IF(M20="-","-",SUM(M15:M18,M20:M24)*'3l HAP'!$E$12)</f>
        <v>1.3921514754585258</v>
      </c>
      <c r="N25" s="35">
        <f>IF(N20="-","-",SUM(N15:N18,N20:N24)*'3l HAP'!$E$12)</f>
        <v>1.520186516347737</v>
      </c>
      <c r="O25" s="27"/>
      <c r="P25" s="35">
        <f>IF(P20="-","-",SUM(P15:P18,P20:P24)*'3l HAP'!$E$12)</f>
        <v>1.520186516347737</v>
      </c>
      <c r="Q25" s="35">
        <f>IF(Q20="-","-",SUM(Q15:Q18,Q20:Q24)*'3l HAP'!$E$12)</f>
        <v>1.5587305993916913</v>
      </c>
      <c r="R25" s="35">
        <f>IF(R20="-","-",SUM(R15:R18,R20:R24)*'3l HAP'!$E$12)</f>
        <v>1.570079706555918</v>
      </c>
      <c r="S25" s="35">
        <f>IF(S20="-","-",SUM(S15:S18,S20:S24)*'3l HAP'!$E$12)</f>
        <v>1.6043189335443677</v>
      </c>
      <c r="T25" s="35">
        <f>IF(T20="-","-",SUM(T15:T18,T20:T24)*'3l HAP'!$E$12)</f>
        <v>1.5376161834451714</v>
      </c>
      <c r="U25" s="35">
        <f>IF(U20="-","-",SUM(U15:U18,U20:U24)*'3l HAP'!$E$12)</f>
        <v>1.5663406693535709</v>
      </c>
      <c r="V25" s="35">
        <f>IF(V20="-","-",SUM(V15:V18,V20:V24)*'3l HAP'!$E$12)</f>
        <v>1.5441497669586857</v>
      </c>
      <c r="W25" s="35">
        <f>IF(W20="-","-",SUM(W15:W18,W20:W24)*'3l HAP'!$E$12)</f>
        <v>1.6067934940200321</v>
      </c>
      <c r="X25" s="27"/>
      <c r="Y25" s="35">
        <f>IF(Y20="-","-",SUM(Y15:Y18,Y20:Y24)*'3l HAP'!$E$12)</f>
        <v>1.6822693785510638</v>
      </c>
      <c r="Z25" s="35">
        <f>IF(Z20="-","-",SUM(Z15:Z18,Z20:Z24)*'3l HAP'!$E$12)</f>
        <v>1.6822693785510638</v>
      </c>
      <c r="AA25" s="35">
        <f>IF(AA20="-","-",SUM(AA15:AA18,AA20:AA24)*'3l HAP'!$E$12)</f>
        <v>1.7224381789721037</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90.197159441334975</v>
      </c>
      <c r="H26" s="35">
        <f t="shared" ref="H26:N26" si="0">IF(H20="-","-",SUM(H15:H25))</f>
        <v>90.363376525956397</v>
      </c>
      <c r="I26" s="35">
        <f t="shared" si="0"/>
        <v>90.681585944743844</v>
      </c>
      <c r="J26" s="35">
        <f t="shared" si="0"/>
        <v>91.180237198608097</v>
      </c>
      <c r="K26" s="35">
        <f t="shared" si="0"/>
        <v>92.264788086701628</v>
      </c>
      <c r="L26" s="35">
        <f t="shared" si="0"/>
        <v>93.233201325138921</v>
      </c>
      <c r="M26" s="35">
        <f t="shared" si="0"/>
        <v>96.477970439909441</v>
      </c>
      <c r="N26" s="35">
        <f t="shared" si="0"/>
        <v>105.35097104935348</v>
      </c>
      <c r="O26" s="27"/>
      <c r="P26" s="35">
        <f>IF(P20="-","-",SUM(P15:P25))</f>
        <v>105.35097104935348</v>
      </c>
      <c r="Q26" s="35">
        <f t="shared" ref="Q26:W26" si="1">IF(Q20="-","-",SUM(Q15:Q25))</f>
        <v>108.02212786677039</v>
      </c>
      <c r="R26" s="35">
        <f t="shared" si="1"/>
        <v>108.8086362638893</v>
      </c>
      <c r="S26" s="35">
        <f t="shared" si="1"/>
        <v>111.18146076431874</v>
      </c>
      <c r="T26" s="35">
        <f t="shared" si="1"/>
        <v>106.55887043145906</v>
      </c>
      <c r="U26" s="35">
        <f t="shared" si="1"/>
        <v>108.54951595475558</v>
      </c>
      <c r="V26" s="35">
        <f t="shared" si="1"/>
        <v>107.01165656012074</v>
      </c>
      <c r="W26" s="35">
        <f t="shared" si="1"/>
        <v>111.35295113489376</v>
      </c>
      <c r="X26" s="27"/>
      <c r="Y26" s="35">
        <f t="shared" ref="Y26:AC26" si="2">IF(Y20="-","-",SUM(Y15:Y25))</f>
        <v>116.58353148845229</v>
      </c>
      <c r="Z26" s="35">
        <f t="shared" si="2"/>
        <v>116.58353148845229</v>
      </c>
      <c r="AA26" s="35">
        <f t="shared" si="2"/>
        <v>119.36728340621777</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AA'!J182="-","-",'3c AA'!J182)</f>
        <v>-</v>
      </c>
      <c r="H29" s="117" t="str">
        <f>IF('3c AA'!K182="-","-",'3c AA'!K182)</f>
        <v>-</v>
      </c>
      <c r="I29" s="117" t="str">
        <f>IF('3c AA'!L182="-","-",'3c AA'!L182)</f>
        <v>-</v>
      </c>
      <c r="J29" s="117" t="str">
        <f>IF('3c AA'!M182="-","-",'3c AA'!M182)</f>
        <v>-</v>
      </c>
      <c r="K29" s="117" t="str">
        <f>IF('3c AA'!N182="-","-",'3c AA'!N182)</f>
        <v>-</v>
      </c>
      <c r="L29" s="117" t="str">
        <f>IF('3c AA'!O182="-","-",'3c AA'!O182)</f>
        <v>-</v>
      </c>
      <c r="M29" s="117" t="str">
        <f>IF('3c AA'!P182="-","-",'3c AA'!P182)</f>
        <v>-</v>
      </c>
      <c r="N29" s="117" t="str">
        <f>IF('3c AA'!Q182="-","-",'3c AA'!Q182)</f>
        <v>-</v>
      </c>
      <c r="O29" s="27"/>
      <c r="P29" s="117" t="str">
        <f>IF('3c AA'!S182="-","-",'3c AA'!S182)</f>
        <v>-</v>
      </c>
      <c r="Q29" s="117" t="str">
        <f>IF('3c AA'!T182="-","-",'3c AA'!T182)</f>
        <v>-</v>
      </c>
      <c r="R29" s="117" t="str">
        <f>IF('3c AA'!U182="-","-",'3c AA'!U182)</f>
        <v>-</v>
      </c>
      <c r="S29" s="117" t="str">
        <f>IF('3c AA'!V182="-","-",'3c AA'!V182)</f>
        <v>-</v>
      </c>
      <c r="T29" s="117">
        <f>IF('3c AA'!W182="-","-",'3c AA'!W182)</f>
        <v>0</v>
      </c>
      <c r="U29" s="117">
        <f>IF('3c AA'!X182="-","-",'3c AA'!X182)</f>
        <v>1.4870742269298105</v>
      </c>
      <c r="V29" s="117">
        <f>IF('3c AA'!Y182="-","-",'3c AA'!Y182)</f>
        <v>0.70457099735818829</v>
      </c>
      <c r="W29" s="117" t="str">
        <f>IF('3c AA'!Z182="-","-",'3c AA'!Z182)</f>
        <v>-</v>
      </c>
      <c r="X29" s="27"/>
      <c r="Y29" s="117">
        <f>IF('3c AA'!AB182="-","-",'3c AA'!AB182)</f>
        <v>0</v>
      </c>
      <c r="Z29" s="117">
        <f>IF('3c AA'!AC182="-","-",'3c AA'!AC182)</f>
        <v>0</v>
      </c>
      <c r="AA29" s="117">
        <f>IF('3c AA'!AD182="-","-",'3c AA'!AD182)</f>
        <v>0.4107912515748855</v>
      </c>
      <c r="AB29" s="117" t="str">
        <f>IF('3c AA'!AE182="-","-",'3c AA'!AE182)</f>
        <v>-</v>
      </c>
      <c r="AC29" s="117" t="str">
        <f>IF('3c AA'!AF182="-","-",'3c AA'!AF182)</f>
        <v>-</v>
      </c>
      <c r="AD29" s="25"/>
    </row>
    <row r="30" spans="1:30" s="330" customFormat="1" ht="12.6"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f>IF('3d PC'!AA15="-","-",'3d PC'!AA64+'3d PC'!AA65)</f>
        <v>10.743937820906499</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f>IF('3g CPIH'!W$17="-","-",'3h OC '!$E$11*('3g CPIH'!W$17/'3g CPIH'!$G$17))</f>
        <v>79.623736301369874</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f>IF('3i SMNCC'!V$51="-","-",'3i SMNCC'!V$63)</f>
        <v>2.3848554466543863</v>
      </c>
      <c r="AA33" s="117">
        <f>IF('3i SMNCC'!W$51="-","-",'3i SMNCC'!W$63)</f>
        <v>2.7714012178486214</v>
      </c>
      <c r="AB33" s="117" t="str">
        <f>IF('3i SMNCC'!X$51="-","-",'3i SMNCC'!X$63)</f>
        <v>-</v>
      </c>
      <c r="AC33" s="117" t="str">
        <f>IF('3i SMNCC'!Y$51="-","-",'3i SMNCC'!Y$63)</f>
        <v>-</v>
      </c>
      <c r="AD33" s="25"/>
    </row>
    <row r="34" spans="1:30" s="26" customFormat="1" ht="11.4">
      <c r="A34" s="207"/>
      <c r="B34" s="120" t="s">
        <v>244</v>
      </c>
      <c r="C34" s="120" t="s">
        <v>183</v>
      </c>
      <c r="D34" s="118" t="s">
        <v>128</v>
      </c>
      <c r="E34" s="119"/>
      <c r="F34" s="27"/>
      <c r="G34" s="117">
        <f>IF('3g CPIH'!C$17="-","-",'3j PAAC PAP'!$G$19*('3g CPIH'!C$17/'3g CPIH'!$G$17))</f>
        <v>13.137827495107633</v>
      </c>
      <c r="H34" s="117">
        <f>IF('3g CPIH'!D$17="-","-",'3j PAAC PAP'!$G$19*('3g CPIH'!D$17/'3g CPIH'!$G$17))</f>
        <v>13.164129452054794</v>
      </c>
      <c r="I34" s="117">
        <f>IF('3g CPIH'!E$17="-","-",'3j PAAC PAP'!$G$19*('3g CPIH'!E$17/'3g CPIH'!$G$17))</f>
        <v>13.203582387475539</v>
      </c>
      <c r="J34" s="117">
        <f>IF('3g CPIH'!F$17="-","-",'3j PAAC PAP'!$G$19*('3g CPIH'!F$17/'3g CPIH'!$G$17))</f>
        <v>13.282488258317025</v>
      </c>
      <c r="K34" s="117">
        <f>IF('3g CPIH'!G$17="-","-",'3j PAAC PAP'!$G$19*('3g CPIH'!G$17/'3g CPIH'!$G$17))</f>
        <v>13.440300000000001</v>
      </c>
      <c r="L34" s="117">
        <f>IF('3g CPIH'!H$17="-","-",'3j PAAC PAP'!$G$19*('3g CPIH'!H$17/'3g CPIH'!$G$17))</f>
        <v>13.611262720156557</v>
      </c>
      <c r="M34" s="117">
        <f>IF('3g CPIH'!I$17="-","-",'3j PAAC PAP'!$G$19*('3g CPIH'!I$17/'3g CPIH'!$G$17))</f>
        <v>13.808527397260272</v>
      </c>
      <c r="N34" s="117">
        <f>IF('3g CPIH'!J$17="-","-",'3j PAAC PAP'!$G$19*('3g CPIH'!J$17/'3g CPIH'!$G$17))</f>
        <v>13.926886203522507</v>
      </c>
      <c r="O34" s="27"/>
      <c r="P34" s="117">
        <f>IF('3g CPIH'!L$17="-","-",'3j PAAC PAP'!$G$19*('3g CPIH'!L$17/'3g CPIH'!$G$17))</f>
        <v>13.926886203522507</v>
      </c>
      <c r="Q34" s="117">
        <f>IF('3g CPIH'!M$17="-","-",'3j PAAC PAP'!$G$19*('3g CPIH'!M$17/'3g CPIH'!$G$17))</f>
        <v>14.08469794520548</v>
      </c>
      <c r="R34" s="117">
        <f>IF('3g CPIH'!N$17="-","-",'3j PAAC PAP'!$G$19*('3g CPIH'!N$17/'3g CPIH'!$G$17))</f>
        <v>14.189905772994129</v>
      </c>
      <c r="S34" s="117">
        <f>IF('3g CPIH'!O$17="-","-",'3j PAAC PAP'!$G$19*('3g CPIH'!O$17/'3g CPIH'!$G$17))</f>
        <v>14.268811643835617</v>
      </c>
      <c r="T34" s="117">
        <f>IF('3g CPIH'!P$17="-","-",'3j PAAC PAP'!$G$19*('3g CPIH'!P$17/'3g CPIH'!$G$17))</f>
        <v>14.30826457925636</v>
      </c>
      <c r="U34" s="117">
        <f>IF('3g CPIH'!Q$17="-","-",'3j PAAC PAP'!$G$19*('3g CPIH'!Q$17/'3g CPIH'!$G$17))</f>
        <v>14.387170450097848</v>
      </c>
      <c r="V34" s="117">
        <f>IF('3g CPIH'!R$17="-","-",'3j PAAC PAP'!$G$19*('3g CPIH'!R$17/'3g CPIH'!$G$17))</f>
        <v>14.650190019569473</v>
      </c>
      <c r="W34" s="117">
        <f>IF('3g CPIH'!S$17="-","-",'3j PAAC PAP'!$G$19*('3g CPIH'!S$17/'3g CPIH'!$G$17))</f>
        <v>15.084172309197653</v>
      </c>
      <c r="X34" s="27"/>
      <c r="Y34" s="117">
        <f>IF('3g CPIH'!U$17="-","-",'3j PAAC PAP'!$G$19*('3g CPIH'!U$17/'3g CPIH'!$G$17))</f>
        <v>15.846929060665364</v>
      </c>
      <c r="Z34" s="117">
        <f>IF('3g CPIH'!V$17="-","-",'3j PAAC PAP'!$G$19*('3g CPIH'!V$17/'3g CPIH'!$G$17))</f>
        <v>15.846929060665364</v>
      </c>
      <c r="AA34" s="117">
        <f>IF('3g CPIH'!W$17="-","-",'3j PAAC PAP'!$G$19*('3g CPIH'!W$17/'3g CPIH'!$G$17))</f>
        <v>16.478176027397261</v>
      </c>
      <c r="AB34" s="117" t="str">
        <f>IF('3g CPIH'!X$17="-","-",'3j PAAC PAP'!$G$19*('3g CPIH'!X$17/'3g CPIH'!$G$17))</f>
        <v>-</v>
      </c>
      <c r="AC34" s="117" t="str">
        <f>IF('3g CPIH'!Y$17="-","-",'3j PAAC PAP'!$G$19*('3g CPIH'!Y$17/'3g CPIH'!$G$17))</f>
        <v>-</v>
      </c>
      <c r="AD34" s="25"/>
    </row>
    <row r="35" spans="1:30" s="26" customFormat="1" ht="11.4">
      <c r="A35" s="207"/>
      <c r="B35" s="120" t="s">
        <v>244</v>
      </c>
      <c r="C35" s="120" t="s">
        <v>184</v>
      </c>
      <c r="D35" s="118" t="s">
        <v>128</v>
      </c>
      <c r="E35" s="119"/>
      <c r="F35" s="27"/>
      <c r="G35" s="117">
        <f>IF(G30="-","-",SUM(G27:G33)*'3j PAAC PAP'!$G$37)</f>
        <v>4.0291031998812512</v>
      </c>
      <c r="H35" s="117">
        <f>IF(H30="-","-",SUM(H27:H33)*'3j PAAC PAP'!$G$37)</f>
        <v>4.036414349210018</v>
      </c>
      <c r="I35" s="117">
        <f>IF(I30="-","-",SUM(I27:I33)*'3j PAAC PAP'!$G$37)</f>
        <v>4.0510038932775032</v>
      </c>
      <c r="J35" s="117">
        <f>IF(J30="-","-",SUM(J27:J33)*'3j PAAC PAP'!$G$37)</f>
        <v>4.0729373412638044</v>
      </c>
      <c r="K35" s="117">
        <f>IF(K30="-","-",SUM(K27:K33)*'3j PAAC PAP'!$G$37)</f>
        <v>4.1213929100624256</v>
      </c>
      <c r="L35" s="117">
        <f>IF(L30="-","-",SUM(L27:L33)*'3j PAAC PAP'!$G$37)</f>
        <v>4.1630250557154831</v>
      </c>
      <c r="M35" s="117">
        <f>IF(M30="-","-",SUM(M27:M33)*'3j PAAC PAP'!$G$37)</f>
        <v>4.3229473338273943</v>
      </c>
      <c r="N35" s="117">
        <f>IF(N30="-","-",SUM(N27:N33)*'3j PAAC PAP'!$G$37)</f>
        <v>4.7831686255620367</v>
      </c>
      <c r="O35" s="27"/>
      <c r="P35" s="117">
        <f>IF(P30="-","-",SUM(P27:P33)*'3j PAAC PAP'!$G$37)</f>
        <v>4.7831686255620367</v>
      </c>
      <c r="Q35" s="117">
        <f>IF(Q30="-","-",SUM(Q27:Q33)*'3j PAAC PAP'!$G$37)</f>
        <v>4.9150689011051076</v>
      </c>
      <c r="R35" s="117">
        <f>IF(R30="-","-",SUM(R27:R33)*'3j PAAC PAP'!$G$37)</f>
        <v>4.9507109401752034</v>
      </c>
      <c r="S35" s="117">
        <f>IF(S30="-","-",SUM(S27:S33)*'3j PAAC PAP'!$G$37)</f>
        <v>5.0712131846455923</v>
      </c>
      <c r="T35" s="117">
        <f>IF(T30="-","-",SUM(T27:T33)*'3j PAAC PAP'!$G$37)</f>
        <v>4.8259501851548539</v>
      </c>
      <c r="U35" s="117">
        <f>IF(U30="-","-",SUM(U27:U33)*'3j PAAC PAP'!$G$37)</f>
        <v>4.9263524085164407</v>
      </c>
      <c r="V35" s="117">
        <f>IF(V30="-","-",SUM(V27:V33)*'3j PAAC PAP'!$G$37)</f>
        <v>4.8311640233743791</v>
      </c>
      <c r="W35" s="117">
        <f>IF(W30="-","-",SUM(W27:W33)*'3j PAAC PAP'!$G$37)</f>
        <v>5.0358794269067841</v>
      </c>
      <c r="X35" s="27"/>
      <c r="Y35" s="117">
        <f>IF(Y30="-","-",SUM(Y27:Y33)*'3j PAAC PAP'!$G$37)</f>
        <v>5.269480959369325</v>
      </c>
      <c r="Z35" s="117">
        <f>IF(Z30="-","-",SUM(Z27:Z33)*'3j PAAC PAP'!$G$37)</f>
        <v>5.269480959369325</v>
      </c>
      <c r="AA35" s="117">
        <f>IF(AA30="-","-",SUM(AA27:AA33)*'3j PAAC PAP'!$G$37)</f>
        <v>5.3815496255541273</v>
      </c>
      <c r="AB35" s="117" t="str">
        <f>IF(AB30="-","-",SUM(AB27:AB33)*'3j PAAC PAP'!$G$37)</f>
        <v>-</v>
      </c>
      <c r="AC35" s="117" t="str">
        <f>IF(AC30="-","-",SUM(AC27:AC33)*'3j PAAC PAP'!$G$37)</f>
        <v>-</v>
      </c>
      <c r="AD35" s="25"/>
    </row>
    <row r="36" spans="1:30" s="26" customFormat="1" ht="11.4">
      <c r="A36" s="207"/>
      <c r="B36" s="120" t="s">
        <v>185</v>
      </c>
      <c r="C36" s="120" t="s">
        <v>246</v>
      </c>
      <c r="D36" s="118" t="s">
        <v>128</v>
      </c>
      <c r="E36" s="119"/>
      <c r="F36" s="27"/>
      <c r="G36" s="117">
        <f>IF(G30="-","-",SUM(G27:G35)*'3k EBIT'!$E$11)</f>
        <v>1.6890178272439871</v>
      </c>
      <c r="H36" s="117">
        <f>IF(H30="-","-",SUM(H27:H35)*'3k EBIT'!$E$11)</f>
        <v>1.6921303822385896</v>
      </c>
      <c r="I36" s="117">
        <f>IF(I30="-","-",SUM(I27:I35)*'3k EBIT'!$E$11)</f>
        <v>1.6980891217871283</v>
      </c>
      <c r="J36" s="117">
        <f>IF(J30="-","-",SUM(J27:J35)*'3k EBIT'!$E$11)</f>
        <v>1.7074267867709363</v>
      </c>
      <c r="K36" s="117">
        <f>IF(K30="-","-",SUM(K27:K35)*'3k EBIT'!$E$11)</f>
        <v>1.7277359161924088</v>
      </c>
      <c r="L36" s="117">
        <f>IF(L30="-","-",SUM(L27:L35)*'3k EBIT'!$E$11)</f>
        <v>1.7458702702451387</v>
      </c>
      <c r="M36" s="117">
        <f>IF(M30="-","-",SUM(M27:M35)*'3k EBIT'!$E$11)</f>
        <v>1.8066313065580686</v>
      </c>
      <c r="N36" s="117">
        <f>IF(N30="-","-",SUM(N27:N35)*'3k EBIT'!$E$11)</f>
        <v>1.9727857209910995</v>
      </c>
      <c r="O36" s="27"/>
      <c r="P36" s="117">
        <f>IF(P30="-","-",SUM(P27:P35)*'3k EBIT'!$E$11)</f>
        <v>1.9727857209910995</v>
      </c>
      <c r="Q36" s="117">
        <f>IF(Q30="-","-",SUM(Q27:Q35)*'3k EBIT'!$E$11)</f>
        <v>2.02280538360493</v>
      </c>
      <c r="R36" s="117">
        <f>IF(R30="-","-",SUM(R27:R35)*'3k EBIT'!$E$11)</f>
        <v>2.0375334161975194</v>
      </c>
      <c r="S36" s="117">
        <f>IF(S30="-","-",SUM(S27:S35)*'3k EBIT'!$E$11)</f>
        <v>2.0819665547461152</v>
      </c>
      <c r="T36" s="117">
        <f>IF(T30="-","-",SUM(T27:T35)*'3k EBIT'!$E$11)</f>
        <v>1.9954046549190607</v>
      </c>
      <c r="U36" s="117">
        <f>IF(U30="-","-",SUM(U27:U35)*'3k EBIT'!$E$11)</f>
        <v>2.0326811700265912</v>
      </c>
      <c r="V36" s="117">
        <f>IF(V30="-","-",SUM(V27:V35)*'3k EBIT'!$E$11)</f>
        <v>2.0038834567790658</v>
      </c>
      <c r="W36" s="117">
        <f>IF(W30="-","-",SUM(W27:W35)*'3k EBIT'!$E$11)</f>
        <v>2.0851778564644388</v>
      </c>
      <c r="X36" s="27"/>
      <c r="Y36" s="117">
        <f>IF(Y30="-","-",SUM(Y27:Y35)*'3k EBIT'!$E$11)</f>
        <v>2.183124881833221</v>
      </c>
      <c r="Z36" s="117">
        <f>IF(Z30="-","-",SUM(Z27:Z35)*'3k EBIT'!$E$11)</f>
        <v>2.183124881833221</v>
      </c>
      <c r="AA36" s="117">
        <f>IF(AA30="-","-",SUM(AA27:AA35)*'3k EBIT'!$E$11)</f>
        <v>2.2352529825944059</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1.3015210418074821</v>
      </c>
      <c r="H37" s="117">
        <f>IF(H32="-","-",SUM(H27:H30,H32:H36)*'3l HAP'!$E$12)</f>
        <v>1.3039195101681555</v>
      </c>
      <c r="I37" s="117">
        <f>IF(I32="-","-",SUM(I27:I30,I32:I36)*'3l HAP'!$E$12)</f>
        <v>1.3085111875205069</v>
      </c>
      <c r="J37" s="117">
        <f>IF(J32="-","-",SUM(J27:J30,J32:J36)*'3l HAP'!$E$12)</f>
        <v>1.3157065926025275</v>
      </c>
      <c r="K37" s="117">
        <f>IF(K32="-","-",SUM(K27:K30,K32:K36)*'3l HAP'!$E$12)</f>
        <v>1.3313563737099117</v>
      </c>
      <c r="L37" s="117">
        <f>IF(L32="-","-",SUM(L27:L30,L32:L36)*'3l HAP'!$E$12)</f>
        <v>1.3453303193950954</v>
      </c>
      <c r="M37" s="117">
        <f>IF(M32="-","-",SUM(M27:M30,M32:M36)*'3l HAP'!$E$12)</f>
        <v>1.3921514754585258</v>
      </c>
      <c r="N37" s="117">
        <f>IF(N32="-","-",SUM(N27:N30,N32:N36)*'3l HAP'!$E$12)</f>
        <v>1.520186516347737</v>
      </c>
      <c r="O37" s="27"/>
      <c r="P37" s="117">
        <f>IF(P32="-","-",SUM(P27:P30,P32:P36)*'3l HAP'!$E$12)</f>
        <v>1.520186516347737</v>
      </c>
      <c r="Q37" s="117">
        <f>IF(Q32="-","-",SUM(Q27:Q30,Q32:Q36)*'3l HAP'!$E$12)</f>
        <v>1.5587305993916913</v>
      </c>
      <c r="R37" s="117">
        <f>IF(R32="-","-",SUM(R27:R30,R32:R36)*'3l HAP'!$E$12)</f>
        <v>1.570079706555918</v>
      </c>
      <c r="S37" s="117">
        <f>IF(S32="-","-",SUM(S27:S30,S32:S36)*'3l HAP'!$E$12)</f>
        <v>1.6043189335443677</v>
      </c>
      <c r="T37" s="117">
        <f>IF(T32="-","-",SUM(T27:T30,T32:T36)*'3l HAP'!$E$12)</f>
        <v>1.5376161834451714</v>
      </c>
      <c r="U37" s="117">
        <f>IF(U32="-","-",SUM(U27:U30,U32:U36)*'3l HAP'!$E$12)</f>
        <v>1.5663406693535709</v>
      </c>
      <c r="V37" s="117">
        <f>IF(V32="-","-",SUM(V27:V30,V32:V36)*'3l HAP'!$E$12)</f>
        <v>1.5441497669586857</v>
      </c>
      <c r="W37" s="117">
        <f>IF(W32="-","-",SUM(W27:W30,W32:W36)*'3l HAP'!$E$12)</f>
        <v>1.6067934940200321</v>
      </c>
      <c r="X37" s="27"/>
      <c r="Y37" s="117">
        <f>IF(Y32="-","-",SUM(Y27:Y30,Y32:Y36)*'3l HAP'!$E$12)</f>
        <v>1.6822693785510638</v>
      </c>
      <c r="Z37" s="117">
        <f>IF(Z32="-","-",SUM(Z27:Z30,Z32:Z36)*'3l HAP'!$E$12)</f>
        <v>1.6822693785510638</v>
      </c>
      <c r="AA37" s="117">
        <f>IF(AA32="-","-",SUM(AA27:AA30,AA32:AA36)*'3l HAP'!$E$12)</f>
        <v>1.7224381789721037</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90.197159441334975</v>
      </c>
      <c r="H38" s="117">
        <f t="shared" ref="H38:W38" si="3">IF(H32="-","-",SUM(H27:H37))</f>
        <v>90.363376525956397</v>
      </c>
      <c r="I38" s="117">
        <f t="shared" si="3"/>
        <v>90.681585944743844</v>
      </c>
      <c r="J38" s="117">
        <f t="shared" si="3"/>
        <v>91.180237198608097</v>
      </c>
      <c r="K38" s="117">
        <f t="shared" si="3"/>
        <v>92.264788086701628</v>
      </c>
      <c r="L38" s="117">
        <f t="shared" si="3"/>
        <v>93.233201325138921</v>
      </c>
      <c r="M38" s="117">
        <f t="shared" si="3"/>
        <v>96.477970439909441</v>
      </c>
      <c r="N38" s="117">
        <f t="shared" si="3"/>
        <v>105.35097104935348</v>
      </c>
      <c r="O38" s="27"/>
      <c r="P38" s="117">
        <f t="shared" si="3"/>
        <v>105.35097104935348</v>
      </c>
      <c r="Q38" s="117">
        <f t="shared" si="3"/>
        <v>108.02212786677039</v>
      </c>
      <c r="R38" s="117">
        <f t="shared" si="3"/>
        <v>108.8086362638893</v>
      </c>
      <c r="S38" s="117">
        <f t="shared" si="3"/>
        <v>111.18146076431874</v>
      </c>
      <c r="T38" s="117">
        <f t="shared" si="3"/>
        <v>106.55887043145906</v>
      </c>
      <c r="U38" s="117">
        <f t="shared" si="3"/>
        <v>108.54951595475558</v>
      </c>
      <c r="V38" s="117">
        <f t="shared" si="3"/>
        <v>107.01165656012074</v>
      </c>
      <c r="W38" s="117">
        <f t="shared" si="3"/>
        <v>111.35295113489376</v>
      </c>
      <c r="X38" s="27"/>
      <c r="Y38" s="117">
        <f t="shared" ref="Y38:AC38" si="4">IF(Y32="-","-",SUM(Y27:Y37))</f>
        <v>116.58353148845229</v>
      </c>
      <c r="Z38" s="117">
        <f t="shared" si="4"/>
        <v>116.58353148845229</v>
      </c>
      <c r="AA38" s="117">
        <f t="shared" si="4"/>
        <v>119.36728340621777</v>
      </c>
      <c r="AB38" s="117" t="str">
        <f t="shared" si="4"/>
        <v>-</v>
      </c>
      <c r="AC38" s="117" t="str">
        <f t="shared" si="4"/>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AA'!J183="-","-",'3c AA'!J183)</f>
        <v>-</v>
      </c>
      <c r="H41" s="35" t="str">
        <f>IF('3c AA'!K183="-","-",'3c AA'!K183)</f>
        <v>-</v>
      </c>
      <c r="I41" s="35" t="str">
        <f>IF('3c AA'!L183="-","-",'3c AA'!L183)</f>
        <v>-</v>
      </c>
      <c r="J41" s="35" t="str">
        <f>IF('3c AA'!M183="-","-",'3c AA'!M183)</f>
        <v>-</v>
      </c>
      <c r="K41" s="35" t="str">
        <f>IF('3c AA'!N183="-","-",'3c AA'!N183)</f>
        <v>-</v>
      </c>
      <c r="L41" s="35" t="str">
        <f>IF('3c AA'!O183="-","-",'3c AA'!O183)</f>
        <v>-</v>
      </c>
      <c r="M41" s="35" t="str">
        <f>IF('3c AA'!P183="-","-",'3c AA'!P183)</f>
        <v>-</v>
      </c>
      <c r="N41" s="35" t="str">
        <f>IF('3c AA'!Q183="-","-",'3c AA'!Q183)</f>
        <v>-</v>
      </c>
      <c r="O41" s="27"/>
      <c r="P41" s="35" t="str">
        <f>IF('3c AA'!S183="-","-",'3c AA'!S183)</f>
        <v>-</v>
      </c>
      <c r="Q41" s="35" t="str">
        <f>IF('3c AA'!T183="-","-",'3c AA'!T183)</f>
        <v>-</v>
      </c>
      <c r="R41" s="35" t="str">
        <f>IF('3c AA'!U183="-","-",'3c AA'!U183)</f>
        <v>-</v>
      </c>
      <c r="S41" s="35" t="str">
        <f>IF('3c AA'!V183="-","-",'3c AA'!V183)</f>
        <v>-</v>
      </c>
      <c r="T41" s="35">
        <f>IF('3c AA'!W183="-","-",'3c AA'!W183)</f>
        <v>0</v>
      </c>
      <c r="U41" s="35">
        <f>IF('3c AA'!X183="-","-",'3c AA'!X183)</f>
        <v>1.4870742269298105</v>
      </c>
      <c r="V41" s="35">
        <f>IF('3c AA'!Y183="-","-",'3c AA'!Y183)</f>
        <v>0.70457099735818829</v>
      </c>
      <c r="W41" s="35" t="str">
        <f>IF('3c AA'!Z183="-","-",'3c AA'!Z183)</f>
        <v>-</v>
      </c>
      <c r="X41" s="27"/>
      <c r="Y41" s="35">
        <f>IF('3c AA'!AB183="-","-",'3c AA'!AB183)</f>
        <v>0</v>
      </c>
      <c r="Z41" s="35">
        <f>IF('3c AA'!AC183="-","-",'3c AA'!AC183)</f>
        <v>0</v>
      </c>
      <c r="AA41" s="35">
        <f>IF('3c AA'!AD183="-","-",'3c AA'!AD183)</f>
        <v>0.4107912515748855</v>
      </c>
      <c r="AB41" s="35" t="str">
        <f>IF('3c AA'!AE183="-","-",'3c AA'!AE183)</f>
        <v>-</v>
      </c>
      <c r="AC41" s="35" t="str">
        <f>IF('3c AA'!AF183="-","-",'3c AA'!AF183)</f>
        <v>-</v>
      </c>
      <c r="AD41" s="25"/>
    </row>
    <row r="42" spans="1:30" s="330"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f>IF('3d PC'!AA15="-","-",'3d PC'!AA64+'3d PC'!AA65)</f>
        <v>10.743937820906499</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f>IF('3g CPIH'!W$17="-","-",'3h OC '!$E$11*('3g CPIH'!W$17/'3g CPIH'!$G$17))</f>
        <v>79.623736301369874</v>
      </c>
      <c r="AB44" s="35" t="str">
        <f>IF('3g CPIH'!X$17="-","-",'3h OC '!$E$11*('3g CPIH'!X$17/'3g CPIH'!$G$17))</f>
        <v>-</v>
      </c>
      <c r="AC44" s="35" t="str">
        <f>IF('3g CPIH'!Y$17="-","-",'3h OC '!$E$11*('3g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f>IF('3i SMNCC'!V$51="-","-",'3i SMNCC'!V$63)</f>
        <v>2.3848554466543863</v>
      </c>
      <c r="AA45" s="35">
        <f>IF('3i SMNCC'!W$51="-","-",'3i SMNCC'!W$63)</f>
        <v>2.7714012178486214</v>
      </c>
      <c r="AB45" s="35" t="str">
        <f>IF('3i SMNCC'!X$51="-","-",'3i SMNCC'!X$63)</f>
        <v>-</v>
      </c>
      <c r="AC45" s="35" t="str">
        <f>IF('3i SMNCC'!Y$51="-","-",'3i SMNCC'!Y$63)</f>
        <v>-</v>
      </c>
      <c r="AD45" s="25"/>
    </row>
    <row r="46" spans="1:30" s="26" customFormat="1" ht="11.4">
      <c r="A46" s="207"/>
      <c r="B46" s="123" t="s">
        <v>244</v>
      </c>
      <c r="C46" s="123" t="s">
        <v>183</v>
      </c>
      <c r="D46" s="116" t="s">
        <v>125</v>
      </c>
      <c r="E46" s="75"/>
      <c r="F46" s="27"/>
      <c r="G46" s="35">
        <f>IF('3g CPIH'!C$17="-","-",'3j PAAC PAP'!$G$19*('3g CPIH'!C$17/'3g CPIH'!$G$17))</f>
        <v>13.137827495107633</v>
      </c>
      <c r="H46" s="35">
        <f>IF('3g CPIH'!D$17="-","-",'3j PAAC PAP'!$G$19*('3g CPIH'!D$17/'3g CPIH'!$G$17))</f>
        <v>13.164129452054794</v>
      </c>
      <c r="I46" s="35">
        <f>IF('3g CPIH'!E$17="-","-",'3j PAAC PAP'!$G$19*('3g CPIH'!E$17/'3g CPIH'!$G$17))</f>
        <v>13.203582387475539</v>
      </c>
      <c r="J46" s="35">
        <f>IF('3g CPIH'!F$17="-","-",'3j PAAC PAP'!$G$19*('3g CPIH'!F$17/'3g CPIH'!$G$17))</f>
        <v>13.282488258317025</v>
      </c>
      <c r="K46" s="35">
        <f>IF('3g CPIH'!G$17="-","-",'3j PAAC PAP'!$G$19*('3g CPIH'!G$17/'3g CPIH'!$G$17))</f>
        <v>13.440300000000001</v>
      </c>
      <c r="L46" s="35">
        <f>IF('3g CPIH'!H$17="-","-",'3j PAAC PAP'!$G$19*('3g CPIH'!H$17/'3g CPIH'!$G$17))</f>
        <v>13.611262720156557</v>
      </c>
      <c r="M46" s="35">
        <f>IF('3g CPIH'!I$17="-","-",'3j PAAC PAP'!$G$19*('3g CPIH'!I$17/'3g CPIH'!$G$17))</f>
        <v>13.808527397260272</v>
      </c>
      <c r="N46" s="35">
        <f>IF('3g CPIH'!J$17="-","-",'3j PAAC PAP'!$G$19*('3g CPIH'!J$17/'3g CPIH'!$G$17))</f>
        <v>13.926886203522507</v>
      </c>
      <c r="O46" s="27"/>
      <c r="P46" s="35">
        <f>IF('3g CPIH'!L$17="-","-",'3j PAAC PAP'!$G$19*('3g CPIH'!L$17/'3g CPIH'!$G$17))</f>
        <v>13.926886203522507</v>
      </c>
      <c r="Q46" s="35">
        <f>IF('3g CPIH'!M$17="-","-",'3j PAAC PAP'!$G$19*('3g CPIH'!M$17/'3g CPIH'!$G$17))</f>
        <v>14.08469794520548</v>
      </c>
      <c r="R46" s="35">
        <f>IF('3g CPIH'!N$17="-","-",'3j PAAC PAP'!$G$19*('3g CPIH'!N$17/'3g CPIH'!$G$17))</f>
        <v>14.189905772994129</v>
      </c>
      <c r="S46" s="35">
        <f>IF('3g CPIH'!O$17="-","-",'3j PAAC PAP'!$G$19*('3g CPIH'!O$17/'3g CPIH'!$G$17))</f>
        <v>14.268811643835617</v>
      </c>
      <c r="T46" s="35">
        <f>IF('3g CPIH'!P$17="-","-",'3j PAAC PAP'!$G$19*('3g CPIH'!P$17/'3g CPIH'!$G$17))</f>
        <v>14.30826457925636</v>
      </c>
      <c r="U46" s="35">
        <f>IF('3g CPIH'!Q$17="-","-",'3j PAAC PAP'!$G$19*('3g CPIH'!Q$17/'3g CPIH'!$G$17))</f>
        <v>14.387170450097848</v>
      </c>
      <c r="V46" s="35">
        <f>IF('3g CPIH'!R$17="-","-",'3j PAAC PAP'!$G$19*('3g CPIH'!R$17/'3g CPIH'!$G$17))</f>
        <v>14.650190019569473</v>
      </c>
      <c r="W46" s="35">
        <f>IF('3g CPIH'!S$17="-","-",'3j PAAC PAP'!$G$19*('3g CPIH'!S$17/'3g CPIH'!$G$17))</f>
        <v>15.084172309197653</v>
      </c>
      <c r="X46" s="27"/>
      <c r="Y46" s="35">
        <f>IF('3g CPIH'!U$17="-","-",'3j PAAC PAP'!$G$19*('3g CPIH'!U$17/'3g CPIH'!$G$17))</f>
        <v>15.846929060665364</v>
      </c>
      <c r="Z46" s="35">
        <f>IF('3g CPIH'!V$17="-","-",'3j PAAC PAP'!$G$19*('3g CPIH'!V$17/'3g CPIH'!$G$17))</f>
        <v>15.846929060665364</v>
      </c>
      <c r="AA46" s="35">
        <f>IF('3g CPIH'!W$17="-","-",'3j PAAC PAP'!$G$19*('3g CPIH'!W$17/'3g CPIH'!$G$17))</f>
        <v>16.478176027397261</v>
      </c>
      <c r="AB46" s="35" t="str">
        <f>IF('3g CPIH'!X$17="-","-",'3j PAAC PAP'!$G$19*('3g CPIH'!X$17/'3g CPIH'!$G$17))</f>
        <v>-</v>
      </c>
      <c r="AC46" s="35" t="str">
        <f>IF('3g CPIH'!Y$17="-","-",'3j PAAC PAP'!$G$19*('3g CPIH'!Y$17/'3g CPIH'!$G$17))</f>
        <v>-</v>
      </c>
      <c r="AD46" s="25"/>
    </row>
    <row r="47" spans="1:30" s="26" customFormat="1" ht="11.4">
      <c r="A47" s="207"/>
      <c r="B47" s="123" t="s">
        <v>244</v>
      </c>
      <c r="C47" s="123" t="s">
        <v>184</v>
      </c>
      <c r="D47" s="116" t="s">
        <v>125</v>
      </c>
      <c r="E47" s="75"/>
      <c r="F47" s="27"/>
      <c r="G47" s="35">
        <f>IF(G42="-","-",SUM(G39:G45)*'3j PAAC PAP'!$G$37)</f>
        <v>4.0291031998812512</v>
      </c>
      <c r="H47" s="35">
        <f>IF(H42="-","-",SUM(H39:H45)*'3j PAAC PAP'!$G$37)</f>
        <v>4.036414349210018</v>
      </c>
      <c r="I47" s="35">
        <f>IF(I42="-","-",SUM(I39:I45)*'3j PAAC PAP'!$G$37)</f>
        <v>4.0510038932775032</v>
      </c>
      <c r="J47" s="35">
        <f>IF(J42="-","-",SUM(J39:J45)*'3j PAAC PAP'!$G$37)</f>
        <v>4.0729373412638044</v>
      </c>
      <c r="K47" s="35">
        <f>IF(K42="-","-",SUM(K39:K45)*'3j PAAC PAP'!$G$37)</f>
        <v>4.1213929100624256</v>
      </c>
      <c r="L47" s="35">
        <f>IF(L42="-","-",SUM(L39:L45)*'3j PAAC PAP'!$G$37)</f>
        <v>4.1630250557154831</v>
      </c>
      <c r="M47" s="35">
        <f>IF(M42="-","-",SUM(M39:M45)*'3j PAAC PAP'!$G$37)</f>
        <v>4.3229473338273943</v>
      </c>
      <c r="N47" s="35">
        <f>IF(N42="-","-",SUM(N39:N45)*'3j PAAC PAP'!$G$37)</f>
        <v>4.7831686255620367</v>
      </c>
      <c r="O47" s="27"/>
      <c r="P47" s="35">
        <f>IF(P42="-","-",SUM(P39:P45)*'3j PAAC PAP'!$G$37)</f>
        <v>4.7831686255620367</v>
      </c>
      <c r="Q47" s="35">
        <f>IF(Q42="-","-",SUM(Q39:Q45)*'3j PAAC PAP'!$G$37)</f>
        <v>4.9150689011051076</v>
      </c>
      <c r="R47" s="35">
        <f>IF(R42="-","-",SUM(R39:R45)*'3j PAAC PAP'!$G$37)</f>
        <v>4.9507109401752034</v>
      </c>
      <c r="S47" s="35">
        <f>IF(S42="-","-",SUM(S39:S45)*'3j PAAC PAP'!$G$37)</f>
        <v>5.0712131846455923</v>
      </c>
      <c r="T47" s="35">
        <f>IF(T42="-","-",SUM(T39:T45)*'3j PAAC PAP'!$G$37)</f>
        <v>4.8259501851548539</v>
      </c>
      <c r="U47" s="35">
        <f>IF(U42="-","-",SUM(U39:U45)*'3j PAAC PAP'!$G$37)</f>
        <v>4.9263524085164407</v>
      </c>
      <c r="V47" s="35">
        <f>IF(V42="-","-",SUM(V39:V45)*'3j PAAC PAP'!$G$37)</f>
        <v>4.8311640233743791</v>
      </c>
      <c r="W47" s="35">
        <f>IF(W42="-","-",SUM(W39:W45)*'3j PAAC PAP'!$G$37)</f>
        <v>5.0358794269067841</v>
      </c>
      <c r="X47" s="27"/>
      <c r="Y47" s="35">
        <f>IF(Y42="-","-",SUM(Y39:Y45)*'3j PAAC PAP'!$G$37)</f>
        <v>5.269480959369325</v>
      </c>
      <c r="Z47" s="35">
        <f>IF(Z42="-","-",SUM(Z39:Z45)*'3j PAAC PAP'!$G$37)</f>
        <v>5.269480959369325</v>
      </c>
      <c r="AA47" s="35">
        <f>IF(AA42="-","-",SUM(AA39:AA45)*'3j PAAC PAP'!$G$37)</f>
        <v>5.3815496255541273</v>
      </c>
      <c r="AB47" s="35" t="str">
        <f>IF(AB42="-","-",SUM(AB39:AB45)*'3j PAAC PAP'!$G$37)</f>
        <v>-</v>
      </c>
      <c r="AC47" s="35" t="str">
        <f>IF(AC42="-","-",SUM(AC39:AC45)*'3j PAAC PAP'!$G$37)</f>
        <v>-</v>
      </c>
      <c r="AD47" s="25"/>
    </row>
    <row r="48" spans="1:30" s="26" customFormat="1" ht="11.25" customHeight="1">
      <c r="A48" s="207"/>
      <c r="B48" s="123" t="s">
        <v>185</v>
      </c>
      <c r="C48" s="123" t="s">
        <v>246</v>
      </c>
      <c r="D48" s="121" t="s">
        <v>125</v>
      </c>
      <c r="E48" s="75"/>
      <c r="F48" s="27"/>
      <c r="G48" s="35">
        <f>IF(G42="-","-",SUM(G39:G47)*'3k EBIT'!$E$11)</f>
        <v>1.6890178272439871</v>
      </c>
      <c r="H48" s="35">
        <f>IF(H42="-","-",SUM(H39:H47)*'3k EBIT'!$E$11)</f>
        <v>1.6921303822385896</v>
      </c>
      <c r="I48" s="35">
        <f>IF(I42="-","-",SUM(I39:I47)*'3k EBIT'!$E$11)</f>
        <v>1.6980891217871283</v>
      </c>
      <c r="J48" s="35">
        <f>IF(J42="-","-",SUM(J39:J47)*'3k EBIT'!$E$11)</f>
        <v>1.7074267867709363</v>
      </c>
      <c r="K48" s="35">
        <f>IF(K42="-","-",SUM(K39:K47)*'3k EBIT'!$E$11)</f>
        <v>1.7277359161924088</v>
      </c>
      <c r="L48" s="35">
        <f>IF(L42="-","-",SUM(L39:L47)*'3k EBIT'!$E$11)</f>
        <v>1.7458702702451387</v>
      </c>
      <c r="M48" s="35">
        <f>IF(M42="-","-",SUM(M39:M47)*'3k EBIT'!$E$11)</f>
        <v>1.8066313065580686</v>
      </c>
      <c r="N48" s="35">
        <f>IF(N42="-","-",SUM(N39:N47)*'3k EBIT'!$E$11)</f>
        <v>1.9727857209910995</v>
      </c>
      <c r="O48" s="27"/>
      <c r="P48" s="35">
        <f>IF(P42="-","-",SUM(P39:P47)*'3k EBIT'!$E$11)</f>
        <v>1.9727857209910995</v>
      </c>
      <c r="Q48" s="35">
        <f>IF(Q42="-","-",SUM(Q39:Q47)*'3k EBIT'!$E$11)</f>
        <v>2.02280538360493</v>
      </c>
      <c r="R48" s="35">
        <f>IF(R42="-","-",SUM(R39:R47)*'3k EBIT'!$E$11)</f>
        <v>2.0375334161975194</v>
      </c>
      <c r="S48" s="35">
        <f>IF(S42="-","-",SUM(S39:S47)*'3k EBIT'!$E$11)</f>
        <v>2.0819665547461152</v>
      </c>
      <c r="T48" s="35">
        <f>IF(T42="-","-",SUM(T39:T47)*'3k EBIT'!$E$11)</f>
        <v>1.9954046549190607</v>
      </c>
      <c r="U48" s="35">
        <f>IF(U42="-","-",SUM(U39:U47)*'3k EBIT'!$E$11)</f>
        <v>2.0326811700265912</v>
      </c>
      <c r="V48" s="35">
        <f>IF(V42="-","-",SUM(V39:V47)*'3k EBIT'!$E$11)</f>
        <v>2.0038834567790658</v>
      </c>
      <c r="W48" s="35">
        <f>IF(W42="-","-",SUM(W39:W47)*'3k EBIT'!$E$11)</f>
        <v>2.0851778564644388</v>
      </c>
      <c r="X48" s="27"/>
      <c r="Y48" s="35">
        <f>IF(Y42="-","-",SUM(Y39:Y47)*'3k EBIT'!$E$11)</f>
        <v>2.183124881833221</v>
      </c>
      <c r="Z48" s="35">
        <f>IF(Z42="-","-",SUM(Z39:Z47)*'3k EBIT'!$E$11)</f>
        <v>2.183124881833221</v>
      </c>
      <c r="AA48" s="35">
        <f>IF(AA42="-","-",SUM(AA39:AA47)*'3k EBIT'!$E$11)</f>
        <v>2.2352529825944059</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1.3015210418074821</v>
      </c>
      <c r="H49" s="35">
        <f>IF(H44="-","-",SUM(H39:H42,H44:H48)*'3l HAP'!$E$12)</f>
        <v>1.3039195101681555</v>
      </c>
      <c r="I49" s="35">
        <f>IF(I44="-","-",SUM(I39:I42,I44:I48)*'3l HAP'!$E$12)</f>
        <v>1.3085111875205069</v>
      </c>
      <c r="J49" s="35">
        <f>IF(J44="-","-",SUM(J39:J42,J44:J48)*'3l HAP'!$E$12)</f>
        <v>1.3157065926025275</v>
      </c>
      <c r="K49" s="35">
        <f>IF(K44="-","-",SUM(K39:K42,K44:K48)*'3l HAP'!$E$12)</f>
        <v>1.3313563737099117</v>
      </c>
      <c r="L49" s="35">
        <f>IF(L44="-","-",SUM(L39:L42,L44:L48)*'3l HAP'!$E$12)</f>
        <v>1.3453303193950954</v>
      </c>
      <c r="M49" s="35">
        <f>IF(M44="-","-",SUM(M39:M42,M44:M48)*'3l HAP'!$E$12)</f>
        <v>1.3921514754585258</v>
      </c>
      <c r="N49" s="35">
        <f>IF(N44="-","-",SUM(N39:N42,N44:N48)*'3l HAP'!$E$12)</f>
        <v>1.520186516347737</v>
      </c>
      <c r="O49" s="27"/>
      <c r="P49" s="35">
        <f>IF(P44="-","-",SUM(P39:P42,P44:P48)*'3l HAP'!$E$12)</f>
        <v>1.520186516347737</v>
      </c>
      <c r="Q49" s="35">
        <f>IF(Q44="-","-",SUM(Q39:Q42,Q44:Q48)*'3l HAP'!$E$12)</f>
        <v>1.5587305993916913</v>
      </c>
      <c r="R49" s="35">
        <f>IF(R44="-","-",SUM(R39:R42,R44:R48)*'3l HAP'!$E$12)</f>
        <v>1.570079706555918</v>
      </c>
      <c r="S49" s="35">
        <f>IF(S44="-","-",SUM(S39:S42,S44:S48)*'3l HAP'!$E$12)</f>
        <v>1.6043189335443677</v>
      </c>
      <c r="T49" s="35">
        <f>IF(T44="-","-",SUM(T39:T42,T44:T48)*'3l HAP'!$E$12)</f>
        <v>1.5376161834451714</v>
      </c>
      <c r="U49" s="35">
        <f>IF(U44="-","-",SUM(U39:U42,U44:U48)*'3l HAP'!$E$12)</f>
        <v>1.5663406693535709</v>
      </c>
      <c r="V49" s="35">
        <f>IF(V44="-","-",SUM(V39:V42,V44:V48)*'3l HAP'!$E$12)</f>
        <v>1.5441497669586857</v>
      </c>
      <c r="W49" s="35">
        <f>IF(W44="-","-",SUM(W39:W42,W44:W48)*'3l HAP'!$E$12)</f>
        <v>1.6067934940200321</v>
      </c>
      <c r="X49" s="27"/>
      <c r="Y49" s="35">
        <f>IF(Y44="-","-",SUM(Y39:Y42,Y44:Y48)*'3l HAP'!$E$12)</f>
        <v>1.6822693785510638</v>
      </c>
      <c r="Z49" s="35">
        <f>IF(Z44="-","-",SUM(Z39:Z42,Z44:Z48)*'3l HAP'!$E$12)</f>
        <v>1.6822693785510638</v>
      </c>
      <c r="AA49" s="35">
        <f>IF(AA44="-","-",SUM(AA39:AA42,AA44:AA48)*'3l HAP'!$E$12)</f>
        <v>1.7224381789721037</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90.197159441334975</v>
      </c>
      <c r="H50" s="35">
        <f t="shared" ref="H50:W50" si="5">IF(H44="-","-",SUM(H39:H49))</f>
        <v>90.363376525956397</v>
      </c>
      <c r="I50" s="35">
        <f t="shared" si="5"/>
        <v>90.681585944743844</v>
      </c>
      <c r="J50" s="35">
        <f t="shared" si="5"/>
        <v>91.180237198608097</v>
      </c>
      <c r="K50" s="35">
        <f t="shared" si="5"/>
        <v>92.264788086701628</v>
      </c>
      <c r="L50" s="35">
        <f t="shared" si="5"/>
        <v>93.233201325138921</v>
      </c>
      <c r="M50" s="35">
        <f t="shared" si="5"/>
        <v>96.477970439909441</v>
      </c>
      <c r="N50" s="35">
        <f t="shared" si="5"/>
        <v>105.35097104935348</v>
      </c>
      <c r="O50" s="27"/>
      <c r="P50" s="35">
        <f t="shared" si="5"/>
        <v>105.35097104935348</v>
      </c>
      <c r="Q50" s="35">
        <f t="shared" si="5"/>
        <v>108.02212786677039</v>
      </c>
      <c r="R50" s="35">
        <f t="shared" si="5"/>
        <v>108.8086362638893</v>
      </c>
      <c r="S50" s="35">
        <f t="shared" si="5"/>
        <v>111.18146076431874</v>
      </c>
      <c r="T50" s="35">
        <f t="shared" si="5"/>
        <v>106.55887043145906</v>
      </c>
      <c r="U50" s="35">
        <f t="shared" si="5"/>
        <v>108.54951595475558</v>
      </c>
      <c r="V50" s="35">
        <f t="shared" si="5"/>
        <v>107.01165656012074</v>
      </c>
      <c r="W50" s="35">
        <f t="shared" si="5"/>
        <v>111.35295113489376</v>
      </c>
      <c r="X50" s="27"/>
      <c r="Y50" s="35">
        <f t="shared" ref="Y50:AC50" si="6">IF(Y44="-","-",SUM(Y39:Y49))</f>
        <v>116.58353148845229</v>
      </c>
      <c r="Z50" s="35">
        <f t="shared" si="6"/>
        <v>116.58353148845229</v>
      </c>
      <c r="AA50" s="35">
        <f t="shared" si="6"/>
        <v>119.36728340621777</v>
      </c>
      <c r="AB50" s="35" t="str">
        <f t="shared" si="6"/>
        <v>-</v>
      </c>
      <c r="AC50" s="35" t="str">
        <f t="shared" si="6"/>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AA'!J184="-","-",'3c AA'!J184)</f>
        <v>-</v>
      </c>
      <c r="H53" s="117" t="str">
        <f>IF('3c AA'!K184="-","-",'3c AA'!K184)</f>
        <v>-</v>
      </c>
      <c r="I53" s="117" t="str">
        <f>IF('3c AA'!L184="-","-",'3c AA'!L184)</f>
        <v>-</v>
      </c>
      <c r="J53" s="117" t="str">
        <f>IF('3c AA'!M184="-","-",'3c AA'!M184)</f>
        <v>-</v>
      </c>
      <c r="K53" s="117" t="str">
        <f>IF('3c AA'!N184="-","-",'3c AA'!N184)</f>
        <v>-</v>
      </c>
      <c r="L53" s="117" t="str">
        <f>IF('3c AA'!O184="-","-",'3c AA'!O184)</f>
        <v>-</v>
      </c>
      <c r="M53" s="117" t="str">
        <f>IF('3c AA'!P184="-","-",'3c AA'!P184)</f>
        <v>-</v>
      </c>
      <c r="N53" s="117" t="str">
        <f>IF('3c AA'!Q184="-","-",'3c AA'!Q184)</f>
        <v>-</v>
      </c>
      <c r="O53" s="27"/>
      <c r="P53" s="117" t="str">
        <f>IF('3c AA'!S184="-","-",'3c AA'!S184)</f>
        <v>-</v>
      </c>
      <c r="Q53" s="117" t="str">
        <f>IF('3c AA'!T184="-","-",'3c AA'!T184)</f>
        <v>-</v>
      </c>
      <c r="R53" s="117" t="str">
        <f>IF('3c AA'!U184="-","-",'3c AA'!U184)</f>
        <v>-</v>
      </c>
      <c r="S53" s="117" t="str">
        <f>IF('3c AA'!V184="-","-",'3c AA'!V184)</f>
        <v>-</v>
      </c>
      <c r="T53" s="117">
        <f>IF('3c AA'!W184="-","-",'3c AA'!W184)</f>
        <v>0</v>
      </c>
      <c r="U53" s="117">
        <f>IF('3c AA'!X184="-","-",'3c AA'!X184)</f>
        <v>1.4870742269298105</v>
      </c>
      <c r="V53" s="117">
        <f>IF('3c AA'!Y184="-","-",'3c AA'!Y184)</f>
        <v>0.70457099735818829</v>
      </c>
      <c r="W53" s="117" t="str">
        <f>IF('3c AA'!Z184="-","-",'3c AA'!Z184)</f>
        <v>-</v>
      </c>
      <c r="X53" s="27"/>
      <c r="Y53" s="117">
        <f>IF('3c AA'!AB184="-","-",'3c AA'!AB184)</f>
        <v>0</v>
      </c>
      <c r="Z53" s="117">
        <f>IF('3c AA'!AC184="-","-",'3c AA'!AC184)</f>
        <v>0</v>
      </c>
      <c r="AA53" s="117">
        <f>IF('3c AA'!AD184="-","-",'3c AA'!AD184)</f>
        <v>0.4107912515748855</v>
      </c>
      <c r="AB53" s="117" t="str">
        <f>IF('3c AA'!AE184="-","-",'3c AA'!AE184)</f>
        <v>-</v>
      </c>
      <c r="AC53" s="117" t="str">
        <f>IF('3c AA'!AF184="-","-",'3c AA'!AF184)</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f>IF('3d PC'!AA15="-","-",'3d PC'!AA64+'3d PC'!AA65)</f>
        <v>10.743937820906499</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4">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f>IF('3g CPIH'!W$17="-","-",'3h OC '!$E$11*('3g CPIH'!W$17/'3g CPIH'!$G$17))</f>
        <v>79.623736301369874</v>
      </c>
      <c r="AB56" s="117" t="str">
        <f>IF('3g CPIH'!X$17="-","-",'3h OC '!$E$11*('3g CPIH'!X$17/'3g CPIH'!$G$17))</f>
        <v>-</v>
      </c>
      <c r="AC56" s="117" t="str">
        <f>IF('3g CPIH'!Y$17="-","-",'3h OC '!$E$11*('3g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f>IF('3i SMNCC'!V$51="-","-",'3i SMNCC'!V$63)</f>
        <v>2.3848554466543863</v>
      </c>
      <c r="AA57" s="117">
        <f>IF('3i SMNCC'!W$51="-","-",'3i SMNCC'!W$63)</f>
        <v>2.7714012178486214</v>
      </c>
      <c r="AB57" s="117" t="str">
        <f>IF('3i SMNCC'!X$51="-","-",'3i SMNCC'!X$63)</f>
        <v>-</v>
      </c>
      <c r="AC57" s="117" t="str">
        <f>IF('3i SMNCC'!Y$51="-","-",'3i SMNCC'!Y$63)</f>
        <v>-</v>
      </c>
      <c r="AD57" s="25"/>
    </row>
    <row r="58" spans="1:30" s="26" customFormat="1" ht="12.6" customHeight="1">
      <c r="A58" s="207"/>
      <c r="B58" s="120" t="s">
        <v>244</v>
      </c>
      <c r="C58" s="120" t="s">
        <v>183</v>
      </c>
      <c r="D58" s="122" t="s">
        <v>124</v>
      </c>
      <c r="E58" s="119"/>
      <c r="F58" s="27"/>
      <c r="G58" s="117">
        <f>IF('3g CPIH'!C$17="-","-",'3j PAAC PAP'!$G$19*('3g CPIH'!C$17/'3g CPIH'!$G$17))</f>
        <v>13.137827495107633</v>
      </c>
      <c r="H58" s="117">
        <f>IF('3g CPIH'!D$17="-","-",'3j PAAC PAP'!$G$19*('3g CPIH'!D$17/'3g CPIH'!$G$17))</f>
        <v>13.164129452054794</v>
      </c>
      <c r="I58" s="117">
        <f>IF('3g CPIH'!E$17="-","-",'3j PAAC PAP'!$G$19*('3g CPIH'!E$17/'3g CPIH'!$G$17))</f>
        <v>13.203582387475539</v>
      </c>
      <c r="J58" s="117">
        <f>IF('3g CPIH'!F$17="-","-",'3j PAAC PAP'!$G$19*('3g CPIH'!F$17/'3g CPIH'!$G$17))</f>
        <v>13.282488258317025</v>
      </c>
      <c r="K58" s="117">
        <f>IF('3g CPIH'!G$17="-","-",'3j PAAC PAP'!$G$19*('3g CPIH'!G$17/'3g CPIH'!$G$17))</f>
        <v>13.440300000000001</v>
      </c>
      <c r="L58" s="117">
        <f>IF('3g CPIH'!H$17="-","-",'3j PAAC PAP'!$G$19*('3g CPIH'!H$17/'3g CPIH'!$G$17))</f>
        <v>13.611262720156557</v>
      </c>
      <c r="M58" s="117">
        <f>IF('3g CPIH'!I$17="-","-",'3j PAAC PAP'!$G$19*('3g CPIH'!I$17/'3g CPIH'!$G$17))</f>
        <v>13.808527397260272</v>
      </c>
      <c r="N58" s="117">
        <f>IF('3g CPIH'!J$17="-","-",'3j PAAC PAP'!$G$19*('3g CPIH'!J$17/'3g CPIH'!$G$17))</f>
        <v>13.926886203522507</v>
      </c>
      <c r="O58" s="27"/>
      <c r="P58" s="117">
        <f>IF('3g CPIH'!L$17="-","-",'3j PAAC PAP'!$G$19*('3g CPIH'!L$17/'3g CPIH'!$G$17))</f>
        <v>13.926886203522507</v>
      </c>
      <c r="Q58" s="117">
        <f>IF('3g CPIH'!M$17="-","-",'3j PAAC PAP'!$G$19*('3g CPIH'!M$17/'3g CPIH'!$G$17))</f>
        <v>14.08469794520548</v>
      </c>
      <c r="R58" s="117">
        <f>IF('3g CPIH'!N$17="-","-",'3j PAAC PAP'!$G$19*('3g CPIH'!N$17/'3g CPIH'!$G$17))</f>
        <v>14.189905772994129</v>
      </c>
      <c r="S58" s="117">
        <f>IF('3g CPIH'!O$17="-","-",'3j PAAC PAP'!$G$19*('3g CPIH'!O$17/'3g CPIH'!$G$17))</f>
        <v>14.268811643835617</v>
      </c>
      <c r="T58" s="117">
        <f>IF('3g CPIH'!P$17="-","-",'3j PAAC PAP'!$G$19*('3g CPIH'!P$17/'3g CPIH'!$G$17))</f>
        <v>14.30826457925636</v>
      </c>
      <c r="U58" s="117">
        <f>IF('3g CPIH'!Q$17="-","-",'3j PAAC PAP'!$G$19*('3g CPIH'!Q$17/'3g CPIH'!$G$17))</f>
        <v>14.387170450097848</v>
      </c>
      <c r="V58" s="117">
        <f>IF('3g CPIH'!R$17="-","-",'3j PAAC PAP'!$G$19*('3g CPIH'!R$17/'3g CPIH'!$G$17))</f>
        <v>14.650190019569473</v>
      </c>
      <c r="W58" s="117">
        <f>IF('3g CPIH'!S$17="-","-",'3j PAAC PAP'!$G$19*('3g CPIH'!S$17/'3g CPIH'!$G$17))</f>
        <v>15.084172309197653</v>
      </c>
      <c r="X58" s="27"/>
      <c r="Y58" s="117">
        <f>IF('3g CPIH'!U$17="-","-",'3j PAAC PAP'!$G$19*('3g CPIH'!U$17/'3g CPIH'!$G$17))</f>
        <v>15.846929060665364</v>
      </c>
      <c r="Z58" s="117">
        <f>IF('3g CPIH'!V$17="-","-",'3j PAAC PAP'!$G$19*('3g CPIH'!V$17/'3g CPIH'!$G$17))</f>
        <v>15.846929060665364</v>
      </c>
      <c r="AA58" s="117">
        <f>IF('3g CPIH'!W$17="-","-",'3j PAAC PAP'!$G$19*('3g CPIH'!W$17/'3g CPIH'!$G$17))</f>
        <v>16.478176027397261</v>
      </c>
      <c r="AB58" s="117" t="str">
        <f>IF('3g CPIH'!X$17="-","-",'3j PAAC PAP'!$G$19*('3g CPIH'!X$17/'3g CPIH'!$G$17))</f>
        <v>-</v>
      </c>
      <c r="AC58" s="117" t="str">
        <f>IF('3g CPIH'!Y$17="-","-",'3j PAAC PAP'!$G$19*('3g CPIH'!Y$17/'3g CPIH'!$G$17))</f>
        <v>-</v>
      </c>
      <c r="AD58" s="25"/>
    </row>
    <row r="59" spans="1:30" s="26" customFormat="1" ht="11.4">
      <c r="A59" s="207"/>
      <c r="B59" s="120" t="s">
        <v>244</v>
      </c>
      <c r="C59" s="120" t="s">
        <v>184</v>
      </c>
      <c r="D59" s="122" t="s">
        <v>124</v>
      </c>
      <c r="E59" s="119"/>
      <c r="F59" s="27"/>
      <c r="G59" s="117">
        <f>IF(G54="-","-",SUM(G51:G57)*'3j PAAC PAP'!$G$37)</f>
        <v>4.0291031998812512</v>
      </c>
      <c r="H59" s="117">
        <f>IF(H54="-","-",SUM(H51:H57)*'3j PAAC PAP'!$G$37)</f>
        <v>4.036414349210018</v>
      </c>
      <c r="I59" s="117">
        <f>IF(I54="-","-",SUM(I51:I57)*'3j PAAC PAP'!$G$37)</f>
        <v>4.0510038932775032</v>
      </c>
      <c r="J59" s="117">
        <f>IF(J54="-","-",SUM(J51:J57)*'3j PAAC PAP'!$G$37)</f>
        <v>4.0729373412638044</v>
      </c>
      <c r="K59" s="117">
        <f>IF(K54="-","-",SUM(K51:K57)*'3j PAAC PAP'!$G$37)</f>
        <v>4.1213929100624256</v>
      </c>
      <c r="L59" s="117">
        <f>IF(L54="-","-",SUM(L51:L57)*'3j PAAC PAP'!$G$37)</f>
        <v>4.1630250557154831</v>
      </c>
      <c r="M59" s="117">
        <f>IF(M54="-","-",SUM(M51:M57)*'3j PAAC PAP'!$G$37)</f>
        <v>4.3229473338273943</v>
      </c>
      <c r="N59" s="117">
        <f>IF(N54="-","-",SUM(N51:N57)*'3j PAAC PAP'!$G$37)</f>
        <v>4.7831686255620367</v>
      </c>
      <c r="O59" s="27"/>
      <c r="P59" s="117">
        <f>IF(P54="-","-",SUM(P51:P57)*'3j PAAC PAP'!$G$37)</f>
        <v>4.7831686255620367</v>
      </c>
      <c r="Q59" s="117">
        <f>IF(Q54="-","-",SUM(Q51:Q57)*'3j PAAC PAP'!$G$37)</f>
        <v>4.9150689011051076</v>
      </c>
      <c r="R59" s="117">
        <f>IF(R54="-","-",SUM(R51:R57)*'3j PAAC PAP'!$G$37)</f>
        <v>4.9507109401752034</v>
      </c>
      <c r="S59" s="117">
        <f>IF(S54="-","-",SUM(S51:S57)*'3j PAAC PAP'!$G$37)</f>
        <v>5.0712131846455923</v>
      </c>
      <c r="T59" s="117">
        <f>IF(T54="-","-",SUM(T51:T57)*'3j PAAC PAP'!$G$37)</f>
        <v>4.8259501851548539</v>
      </c>
      <c r="U59" s="117">
        <f>IF(U54="-","-",SUM(U51:U57)*'3j PAAC PAP'!$G$37)</f>
        <v>4.9263524085164407</v>
      </c>
      <c r="V59" s="117">
        <f>IF(V54="-","-",SUM(V51:V57)*'3j PAAC PAP'!$G$37)</f>
        <v>4.8311640233743791</v>
      </c>
      <c r="W59" s="117">
        <f>IF(W54="-","-",SUM(W51:W57)*'3j PAAC PAP'!$G$37)</f>
        <v>5.0358794269067841</v>
      </c>
      <c r="X59" s="27"/>
      <c r="Y59" s="117">
        <f>IF(Y54="-","-",SUM(Y51:Y57)*'3j PAAC PAP'!$G$37)</f>
        <v>5.269480959369325</v>
      </c>
      <c r="Z59" s="117">
        <f>IF(Z54="-","-",SUM(Z51:Z57)*'3j PAAC PAP'!$G$37)</f>
        <v>5.269480959369325</v>
      </c>
      <c r="AA59" s="117">
        <f>IF(AA54="-","-",SUM(AA51:AA57)*'3j PAAC PAP'!$G$37)</f>
        <v>5.3815496255541273</v>
      </c>
      <c r="AB59" s="117" t="str">
        <f>IF(AB54="-","-",SUM(AB51:AB57)*'3j PAAC PAP'!$G$37)</f>
        <v>-</v>
      </c>
      <c r="AC59" s="117" t="str">
        <f>IF(AC54="-","-",SUM(AC51:AC57)*'3j PAAC PAP'!$G$37)</f>
        <v>-</v>
      </c>
      <c r="AD59" s="25"/>
    </row>
    <row r="60" spans="1:30" s="26" customFormat="1" ht="11.25" customHeight="1">
      <c r="A60" s="207"/>
      <c r="B60" s="120" t="s">
        <v>185</v>
      </c>
      <c r="C60" s="120" t="s">
        <v>246</v>
      </c>
      <c r="D60" s="122" t="s">
        <v>124</v>
      </c>
      <c r="E60" s="119"/>
      <c r="F60" s="27"/>
      <c r="G60" s="117">
        <f>IF(G54="-","-",SUM(G51:G59)*'3k EBIT'!$E$11)</f>
        <v>1.6890178272439871</v>
      </c>
      <c r="H60" s="117">
        <f>IF(H54="-","-",SUM(H51:H59)*'3k EBIT'!$E$11)</f>
        <v>1.6921303822385896</v>
      </c>
      <c r="I60" s="117">
        <f>IF(I54="-","-",SUM(I51:I59)*'3k EBIT'!$E$11)</f>
        <v>1.6980891217871283</v>
      </c>
      <c r="J60" s="117">
        <f>IF(J54="-","-",SUM(J51:J59)*'3k EBIT'!$E$11)</f>
        <v>1.7074267867709363</v>
      </c>
      <c r="K60" s="117">
        <f>IF(K54="-","-",SUM(K51:K59)*'3k EBIT'!$E$11)</f>
        <v>1.7277359161924088</v>
      </c>
      <c r="L60" s="117">
        <f>IF(L54="-","-",SUM(L51:L59)*'3k EBIT'!$E$11)</f>
        <v>1.7458702702451387</v>
      </c>
      <c r="M60" s="117">
        <f>IF(M54="-","-",SUM(M51:M59)*'3k EBIT'!$E$11)</f>
        <v>1.8066313065580686</v>
      </c>
      <c r="N60" s="117">
        <f>IF(N54="-","-",SUM(N51:N59)*'3k EBIT'!$E$11)</f>
        <v>1.9727857209910995</v>
      </c>
      <c r="O60" s="27"/>
      <c r="P60" s="117">
        <f>IF(P54="-","-",SUM(P51:P59)*'3k EBIT'!$E$11)</f>
        <v>1.9727857209910995</v>
      </c>
      <c r="Q60" s="117">
        <f>IF(Q54="-","-",SUM(Q51:Q59)*'3k EBIT'!$E$11)</f>
        <v>2.02280538360493</v>
      </c>
      <c r="R60" s="117">
        <f>IF(R54="-","-",SUM(R51:R59)*'3k EBIT'!$E$11)</f>
        <v>2.0375334161975194</v>
      </c>
      <c r="S60" s="117">
        <f>IF(S54="-","-",SUM(S51:S59)*'3k EBIT'!$E$11)</f>
        <v>2.0819665547461152</v>
      </c>
      <c r="T60" s="117">
        <f>IF(T54="-","-",SUM(T51:T59)*'3k EBIT'!$E$11)</f>
        <v>1.9954046549190607</v>
      </c>
      <c r="U60" s="117">
        <f>IF(U54="-","-",SUM(U51:U59)*'3k EBIT'!$E$11)</f>
        <v>2.0326811700265912</v>
      </c>
      <c r="V60" s="117">
        <f>IF(V54="-","-",SUM(V51:V59)*'3k EBIT'!$E$11)</f>
        <v>2.0038834567790658</v>
      </c>
      <c r="W60" s="117">
        <f>IF(W54="-","-",SUM(W51:W59)*'3k EBIT'!$E$11)</f>
        <v>2.0851778564644388</v>
      </c>
      <c r="X60" s="27"/>
      <c r="Y60" s="117">
        <f>IF(Y54="-","-",SUM(Y51:Y59)*'3k EBIT'!$E$11)</f>
        <v>2.183124881833221</v>
      </c>
      <c r="Z60" s="117">
        <f>IF(Z54="-","-",SUM(Z51:Z59)*'3k EBIT'!$E$11)</f>
        <v>2.183124881833221</v>
      </c>
      <c r="AA60" s="117">
        <f>IF(AA54="-","-",SUM(AA51:AA59)*'3k EBIT'!$E$11)</f>
        <v>2.2352529825944059</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1.3015210418074821</v>
      </c>
      <c r="H61" s="117">
        <f>IF(H56="-","-",SUM(H51:H54,H56:H60)*'3l HAP'!$E$12)</f>
        <v>1.3039195101681555</v>
      </c>
      <c r="I61" s="117">
        <f>IF(I56="-","-",SUM(I51:I54,I56:I60)*'3l HAP'!$E$12)</f>
        <v>1.3085111875205069</v>
      </c>
      <c r="J61" s="117">
        <f>IF(J56="-","-",SUM(J51:J54,J56:J60)*'3l HAP'!$E$12)</f>
        <v>1.3157065926025275</v>
      </c>
      <c r="K61" s="117">
        <f>IF(K56="-","-",SUM(K51:K54,K56:K60)*'3l HAP'!$E$12)</f>
        <v>1.3313563737099117</v>
      </c>
      <c r="L61" s="117">
        <f>IF(L56="-","-",SUM(L51:L54,L56:L60)*'3l HAP'!$E$12)</f>
        <v>1.3453303193950954</v>
      </c>
      <c r="M61" s="117">
        <f>IF(M56="-","-",SUM(M51:M54,M56:M60)*'3l HAP'!$E$12)</f>
        <v>1.3921514754585258</v>
      </c>
      <c r="N61" s="117">
        <f>IF(N56="-","-",SUM(N51:N54,N56:N60)*'3l HAP'!$E$12)</f>
        <v>1.520186516347737</v>
      </c>
      <c r="O61" s="27"/>
      <c r="P61" s="117">
        <f>IF(P56="-","-",SUM(P51:P54,P56:P60)*'3l HAP'!$E$12)</f>
        <v>1.520186516347737</v>
      </c>
      <c r="Q61" s="117">
        <f>IF(Q56="-","-",SUM(Q51:Q54,Q56:Q60)*'3l HAP'!$E$12)</f>
        <v>1.5587305993916913</v>
      </c>
      <c r="R61" s="117">
        <f>IF(R56="-","-",SUM(R51:R54,R56:R60)*'3l HAP'!$E$12)</f>
        <v>1.570079706555918</v>
      </c>
      <c r="S61" s="117">
        <f>IF(S56="-","-",SUM(S51:S54,S56:S60)*'3l HAP'!$E$12)</f>
        <v>1.6043189335443677</v>
      </c>
      <c r="T61" s="117">
        <f>IF(T56="-","-",SUM(T51:T54,T56:T60)*'3l HAP'!$E$12)</f>
        <v>1.5376161834451714</v>
      </c>
      <c r="U61" s="117">
        <f>IF(U56="-","-",SUM(U51:U54,U56:U60)*'3l HAP'!$E$12)</f>
        <v>1.5663406693535709</v>
      </c>
      <c r="V61" s="117">
        <f>IF(V56="-","-",SUM(V51:V54,V56:V60)*'3l HAP'!$E$12)</f>
        <v>1.5441497669586857</v>
      </c>
      <c r="W61" s="117">
        <f>IF(W56="-","-",SUM(W51:W54,W56:W60)*'3l HAP'!$E$12)</f>
        <v>1.6067934940200321</v>
      </c>
      <c r="X61" s="27"/>
      <c r="Y61" s="117">
        <f>IF(Y56="-","-",SUM(Y51:Y54,Y56:Y60)*'3l HAP'!$E$12)</f>
        <v>1.6822693785510638</v>
      </c>
      <c r="Z61" s="117">
        <f>IF(Z56="-","-",SUM(Z51:Z54,Z56:Z60)*'3l HAP'!$E$12)</f>
        <v>1.6822693785510638</v>
      </c>
      <c r="AA61" s="117">
        <f>IF(AA56="-","-",SUM(AA51:AA54,AA56:AA60)*'3l HAP'!$E$12)</f>
        <v>1.7224381789721037</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90.197159441334975</v>
      </c>
      <c r="H62" s="117">
        <f t="shared" ref="H62:W62" si="7">IF(H56="-","-",SUM(H51:H61))</f>
        <v>90.363376525956397</v>
      </c>
      <c r="I62" s="117">
        <f t="shared" si="7"/>
        <v>90.681585944743844</v>
      </c>
      <c r="J62" s="117">
        <f t="shared" si="7"/>
        <v>91.180237198608097</v>
      </c>
      <c r="K62" s="117">
        <f t="shared" si="7"/>
        <v>92.264788086701628</v>
      </c>
      <c r="L62" s="117">
        <f t="shared" si="7"/>
        <v>93.233201325138921</v>
      </c>
      <c r="M62" s="117">
        <f t="shared" si="7"/>
        <v>96.477970439909441</v>
      </c>
      <c r="N62" s="117">
        <f t="shared" si="7"/>
        <v>105.35097104935348</v>
      </c>
      <c r="O62" s="27"/>
      <c r="P62" s="117">
        <f t="shared" si="7"/>
        <v>105.35097104935348</v>
      </c>
      <c r="Q62" s="117">
        <f t="shared" si="7"/>
        <v>108.02212786677039</v>
      </c>
      <c r="R62" s="117">
        <f t="shared" si="7"/>
        <v>108.8086362638893</v>
      </c>
      <c r="S62" s="117">
        <f t="shared" si="7"/>
        <v>111.18146076431874</v>
      </c>
      <c r="T62" s="117">
        <f t="shared" si="7"/>
        <v>106.55887043145906</v>
      </c>
      <c r="U62" s="117">
        <f t="shared" si="7"/>
        <v>108.54951595475558</v>
      </c>
      <c r="V62" s="117">
        <f t="shared" si="7"/>
        <v>107.01165656012074</v>
      </c>
      <c r="W62" s="117">
        <f t="shared" si="7"/>
        <v>111.35295113489376</v>
      </c>
      <c r="X62" s="27"/>
      <c r="Y62" s="117">
        <f t="shared" ref="Y62:AC62" si="8">IF(Y56="-","-",SUM(Y51:Y61))</f>
        <v>116.58353148845229</v>
      </c>
      <c r="Z62" s="117">
        <f t="shared" si="8"/>
        <v>116.58353148845229</v>
      </c>
      <c r="AA62" s="117">
        <f t="shared" si="8"/>
        <v>119.36728340621777</v>
      </c>
      <c r="AB62" s="117" t="str">
        <f t="shared" si="8"/>
        <v>-</v>
      </c>
      <c r="AC62" s="117" t="str">
        <f t="shared" si="8"/>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AA'!J185="-","-",'3c AA'!J185)</f>
        <v>-</v>
      </c>
      <c r="H65" s="35" t="str">
        <f>IF('3c AA'!K185="-","-",'3c AA'!K185)</f>
        <v>-</v>
      </c>
      <c r="I65" s="35" t="str">
        <f>IF('3c AA'!L185="-","-",'3c AA'!L185)</f>
        <v>-</v>
      </c>
      <c r="J65" s="35" t="str">
        <f>IF('3c AA'!M185="-","-",'3c AA'!M185)</f>
        <v>-</v>
      </c>
      <c r="K65" s="35" t="str">
        <f>IF('3c AA'!N185="-","-",'3c AA'!N185)</f>
        <v>-</v>
      </c>
      <c r="L65" s="35" t="str">
        <f>IF('3c AA'!O185="-","-",'3c AA'!O185)</f>
        <v>-</v>
      </c>
      <c r="M65" s="35" t="str">
        <f>IF('3c AA'!P185="-","-",'3c AA'!P185)</f>
        <v>-</v>
      </c>
      <c r="N65" s="35" t="str">
        <f>IF('3c AA'!Q185="-","-",'3c AA'!Q185)</f>
        <v>-</v>
      </c>
      <c r="O65" s="27"/>
      <c r="P65" s="35" t="str">
        <f>IF('3c AA'!S185="-","-",'3c AA'!S185)</f>
        <v>-</v>
      </c>
      <c r="Q65" s="35" t="str">
        <f>IF('3c AA'!T185="-","-",'3c AA'!T185)</f>
        <v>-</v>
      </c>
      <c r="R65" s="35" t="str">
        <f>IF('3c AA'!U185="-","-",'3c AA'!U185)</f>
        <v>-</v>
      </c>
      <c r="S65" s="35" t="str">
        <f>IF('3c AA'!V185="-","-",'3c AA'!V185)</f>
        <v>-</v>
      </c>
      <c r="T65" s="35">
        <f>IF('3c AA'!W185="-","-",'3c AA'!W185)</f>
        <v>0</v>
      </c>
      <c r="U65" s="35">
        <f>IF('3c AA'!X185="-","-",'3c AA'!X185)</f>
        <v>1.4870742269298105</v>
      </c>
      <c r="V65" s="35">
        <f>IF('3c AA'!Y185="-","-",'3c AA'!Y185)</f>
        <v>0.70457099735818829</v>
      </c>
      <c r="W65" s="35" t="str">
        <f>IF('3c AA'!Z185="-","-",'3c AA'!Z185)</f>
        <v>-</v>
      </c>
      <c r="X65" s="27"/>
      <c r="Y65" s="35">
        <f>IF('3c AA'!AB185="-","-",'3c AA'!AB185)</f>
        <v>0</v>
      </c>
      <c r="Z65" s="35">
        <f>IF('3c AA'!AC185="-","-",'3c AA'!AC185)</f>
        <v>0</v>
      </c>
      <c r="AA65" s="35">
        <f>IF('3c AA'!AD185="-","-",'3c AA'!AD185)</f>
        <v>0.4107912515748855</v>
      </c>
      <c r="AB65" s="35" t="str">
        <f>IF('3c AA'!AE185="-","-",'3c AA'!AE185)</f>
        <v>-</v>
      </c>
      <c r="AC65" s="35" t="str">
        <f>IF('3c AA'!AF185="-","-",'3c AA'!AF185)</f>
        <v>-</v>
      </c>
      <c r="AD65" s="25"/>
    </row>
    <row r="66" spans="1:30" s="330"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f>IF('3d PC'!AA15="-","-",'3d PC'!AA64+'3d PC'!AA65)</f>
        <v>10.743937820906499</v>
      </c>
      <c r="AB66" s="35" t="str">
        <f>IF('3d PC'!AB15="-","-",'3d PC'!AB64+'3d PC'!AB65)</f>
        <v>-</v>
      </c>
      <c r="AC66" s="35" t="str">
        <f>IF('3d PC'!AC15="-","-",'3d PC'!AC64+'3d PC'!AC65)</f>
        <v>-</v>
      </c>
      <c r="AD66" s="25"/>
    </row>
    <row r="67" spans="1:30" s="26" customFormat="1" ht="11.4">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4">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f>IF('3g CPIH'!W$17="-","-",'3h OC '!$E$11*('3g CPIH'!W$17/'3g CPIH'!$G$17))</f>
        <v>79.623736301369874</v>
      </c>
      <c r="AB68" s="35" t="str">
        <f>IF('3g CPIH'!X$17="-","-",'3h OC '!$E$11*('3g CPIH'!X$17/'3g CPIH'!$G$17))</f>
        <v>-</v>
      </c>
      <c r="AC68" s="35" t="str">
        <f>IF('3g CPIH'!Y$17="-","-",'3h OC '!$E$11*('3g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f>IF('3i SMNCC'!V$51="-","-",'3i SMNCC'!V$63)</f>
        <v>2.3848554466543863</v>
      </c>
      <c r="AA69" s="35">
        <f>IF('3i SMNCC'!W$51="-","-",'3i SMNCC'!W$63)</f>
        <v>2.7714012178486214</v>
      </c>
      <c r="AB69" s="35" t="str">
        <f>IF('3i SMNCC'!X$51="-","-",'3i SMNCC'!X$63)</f>
        <v>-</v>
      </c>
      <c r="AC69" s="35" t="str">
        <f>IF('3i SMNCC'!Y$51="-","-",'3i SMNCC'!Y$63)</f>
        <v>-</v>
      </c>
      <c r="AD69" s="25"/>
    </row>
    <row r="70" spans="1:30" s="26" customFormat="1" ht="11.4">
      <c r="A70" s="207"/>
      <c r="B70" s="123" t="s">
        <v>244</v>
      </c>
      <c r="C70" s="123" t="s">
        <v>183</v>
      </c>
      <c r="D70" s="121" t="s">
        <v>129</v>
      </c>
      <c r="E70" s="75"/>
      <c r="F70" s="27"/>
      <c r="G70" s="35">
        <f>IF('3g CPIH'!C$17="-","-",'3j PAAC PAP'!$G$19*('3g CPIH'!C$17/'3g CPIH'!$G$17))</f>
        <v>13.137827495107633</v>
      </c>
      <c r="H70" s="35">
        <f>IF('3g CPIH'!D$17="-","-",'3j PAAC PAP'!$G$19*('3g CPIH'!D$17/'3g CPIH'!$G$17))</f>
        <v>13.164129452054794</v>
      </c>
      <c r="I70" s="35">
        <f>IF('3g CPIH'!E$17="-","-",'3j PAAC PAP'!$G$19*('3g CPIH'!E$17/'3g CPIH'!$G$17))</f>
        <v>13.203582387475539</v>
      </c>
      <c r="J70" s="35">
        <f>IF('3g CPIH'!F$17="-","-",'3j PAAC PAP'!$G$19*('3g CPIH'!F$17/'3g CPIH'!$G$17))</f>
        <v>13.282488258317025</v>
      </c>
      <c r="K70" s="35">
        <f>IF('3g CPIH'!G$17="-","-",'3j PAAC PAP'!$G$19*('3g CPIH'!G$17/'3g CPIH'!$G$17))</f>
        <v>13.440300000000001</v>
      </c>
      <c r="L70" s="35">
        <f>IF('3g CPIH'!H$17="-","-",'3j PAAC PAP'!$G$19*('3g CPIH'!H$17/'3g CPIH'!$G$17))</f>
        <v>13.611262720156557</v>
      </c>
      <c r="M70" s="35">
        <f>IF('3g CPIH'!I$17="-","-",'3j PAAC PAP'!$G$19*('3g CPIH'!I$17/'3g CPIH'!$G$17))</f>
        <v>13.808527397260272</v>
      </c>
      <c r="N70" s="35">
        <f>IF('3g CPIH'!J$17="-","-",'3j PAAC PAP'!$G$19*('3g CPIH'!J$17/'3g CPIH'!$G$17))</f>
        <v>13.926886203522507</v>
      </c>
      <c r="O70" s="27"/>
      <c r="P70" s="35">
        <f>IF('3g CPIH'!L$17="-","-",'3j PAAC PAP'!$G$19*('3g CPIH'!L$17/'3g CPIH'!$G$17))</f>
        <v>13.926886203522507</v>
      </c>
      <c r="Q70" s="35">
        <f>IF('3g CPIH'!M$17="-","-",'3j PAAC PAP'!$G$19*('3g CPIH'!M$17/'3g CPIH'!$G$17))</f>
        <v>14.08469794520548</v>
      </c>
      <c r="R70" s="35">
        <f>IF('3g CPIH'!N$17="-","-",'3j PAAC PAP'!$G$19*('3g CPIH'!N$17/'3g CPIH'!$G$17))</f>
        <v>14.189905772994129</v>
      </c>
      <c r="S70" s="35">
        <f>IF('3g CPIH'!O$17="-","-",'3j PAAC PAP'!$G$19*('3g CPIH'!O$17/'3g CPIH'!$G$17))</f>
        <v>14.268811643835617</v>
      </c>
      <c r="T70" s="35">
        <f>IF('3g CPIH'!P$17="-","-",'3j PAAC PAP'!$G$19*('3g CPIH'!P$17/'3g CPIH'!$G$17))</f>
        <v>14.30826457925636</v>
      </c>
      <c r="U70" s="35">
        <f>IF('3g CPIH'!Q$17="-","-",'3j PAAC PAP'!$G$19*('3g CPIH'!Q$17/'3g CPIH'!$G$17))</f>
        <v>14.387170450097848</v>
      </c>
      <c r="V70" s="35">
        <f>IF('3g CPIH'!R$17="-","-",'3j PAAC PAP'!$G$19*('3g CPIH'!R$17/'3g CPIH'!$G$17))</f>
        <v>14.650190019569473</v>
      </c>
      <c r="W70" s="35">
        <f>IF('3g CPIH'!S$17="-","-",'3j PAAC PAP'!$G$19*('3g CPIH'!S$17/'3g CPIH'!$G$17))</f>
        <v>15.084172309197653</v>
      </c>
      <c r="X70" s="27"/>
      <c r="Y70" s="35">
        <f>IF('3g CPIH'!U$17="-","-",'3j PAAC PAP'!$G$19*('3g CPIH'!U$17/'3g CPIH'!$G$17))</f>
        <v>15.846929060665364</v>
      </c>
      <c r="Z70" s="35">
        <f>IF('3g CPIH'!V$17="-","-",'3j PAAC PAP'!$G$19*('3g CPIH'!V$17/'3g CPIH'!$G$17))</f>
        <v>15.846929060665364</v>
      </c>
      <c r="AA70" s="35">
        <f>IF('3g CPIH'!W$17="-","-",'3j PAAC PAP'!$G$19*('3g CPIH'!W$17/'3g CPIH'!$G$17))</f>
        <v>16.478176027397261</v>
      </c>
      <c r="AB70" s="35" t="str">
        <f>IF('3g CPIH'!X$17="-","-",'3j PAAC PAP'!$G$19*('3g CPIH'!X$17/'3g CPIH'!$G$17))</f>
        <v>-</v>
      </c>
      <c r="AC70" s="35" t="str">
        <f>IF('3g CPIH'!Y$17="-","-",'3j PAAC PAP'!$G$19*('3g CPIH'!Y$17/'3g CPIH'!$G$17))</f>
        <v>-</v>
      </c>
      <c r="AD70" s="25"/>
    </row>
    <row r="71" spans="1:30" s="26" customFormat="1" ht="11.25" customHeight="1">
      <c r="A71" s="207"/>
      <c r="B71" s="123" t="s">
        <v>244</v>
      </c>
      <c r="C71" s="123" t="s">
        <v>184</v>
      </c>
      <c r="D71" s="121" t="s">
        <v>129</v>
      </c>
      <c r="E71" s="75"/>
      <c r="F71" s="27"/>
      <c r="G71" s="35">
        <f>IF(G66="-","-",SUM(G63:G69)*'3j PAAC PAP'!$G$37)</f>
        <v>4.0291031998812512</v>
      </c>
      <c r="H71" s="35">
        <f>IF(H66="-","-",SUM(H63:H69)*'3j PAAC PAP'!$G$37)</f>
        <v>4.036414349210018</v>
      </c>
      <c r="I71" s="35">
        <f>IF(I66="-","-",SUM(I63:I69)*'3j PAAC PAP'!$G$37)</f>
        <v>4.0510038932775032</v>
      </c>
      <c r="J71" s="35">
        <f>IF(J66="-","-",SUM(J63:J69)*'3j PAAC PAP'!$G$37)</f>
        <v>4.0729373412638044</v>
      </c>
      <c r="K71" s="35">
        <f>IF(K66="-","-",SUM(K63:K69)*'3j PAAC PAP'!$G$37)</f>
        <v>4.1213929100624256</v>
      </c>
      <c r="L71" s="35">
        <f>IF(L66="-","-",SUM(L63:L69)*'3j PAAC PAP'!$G$37)</f>
        <v>4.1630250557154831</v>
      </c>
      <c r="M71" s="35">
        <f>IF(M66="-","-",SUM(M63:M69)*'3j PAAC PAP'!$G$37)</f>
        <v>4.3229473338273943</v>
      </c>
      <c r="N71" s="35">
        <f>IF(N66="-","-",SUM(N63:N69)*'3j PAAC PAP'!$G$37)</f>
        <v>4.7831686255620367</v>
      </c>
      <c r="O71" s="27"/>
      <c r="P71" s="35">
        <f>IF(P66="-","-",SUM(P63:P69)*'3j PAAC PAP'!$G$37)</f>
        <v>4.7831686255620367</v>
      </c>
      <c r="Q71" s="35">
        <f>IF(Q66="-","-",SUM(Q63:Q69)*'3j PAAC PAP'!$G$37)</f>
        <v>4.9150689011051076</v>
      </c>
      <c r="R71" s="35">
        <f>IF(R66="-","-",SUM(R63:R69)*'3j PAAC PAP'!$G$37)</f>
        <v>4.9507109401752034</v>
      </c>
      <c r="S71" s="35">
        <f>IF(S66="-","-",SUM(S63:S69)*'3j PAAC PAP'!$G$37)</f>
        <v>5.0712131846455923</v>
      </c>
      <c r="T71" s="35">
        <f>IF(T66="-","-",SUM(T63:T69)*'3j PAAC PAP'!$G$37)</f>
        <v>4.8259501851548539</v>
      </c>
      <c r="U71" s="35">
        <f>IF(U66="-","-",SUM(U63:U69)*'3j PAAC PAP'!$G$37)</f>
        <v>4.9263524085164407</v>
      </c>
      <c r="V71" s="35">
        <f>IF(V66="-","-",SUM(V63:V69)*'3j PAAC PAP'!$G$37)</f>
        <v>4.8311640233743791</v>
      </c>
      <c r="W71" s="35">
        <f>IF(W66="-","-",SUM(W63:W69)*'3j PAAC PAP'!$G$37)</f>
        <v>5.0358794269067841</v>
      </c>
      <c r="X71" s="27"/>
      <c r="Y71" s="35">
        <f>IF(Y66="-","-",SUM(Y63:Y69)*'3j PAAC PAP'!$G$37)</f>
        <v>5.269480959369325</v>
      </c>
      <c r="Z71" s="35">
        <f>IF(Z66="-","-",SUM(Z63:Z69)*'3j PAAC PAP'!$G$37)</f>
        <v>5.269480959369325</v>
      </c>
      <c r="AA71" s="35">
        <f>IF(AA66="-","-",SUM(AA63:AA69)*'3j PAAC PAP'!$G$37)</f>
        <v>5.3815496255541273</v>
      </c>
      <c r="AB71" s="35" t="str">
        <f>IF(AB66="-","-",SUM(AB63:AB69)*'3j PAAC PAP'!$G$37)</f>
        <v>-</v>
      </c>
      <c r="AC71" s="35" t="str">
        <f>IF(AC66="-","-",SUM(AC63:AC69)*'3j PAAC PAP'!$G$37)</f>
        <v>-</v>
      </c>
      <c r="AD71" s="25"/>
    </row>
    <row r="72" spans="1:30" s="26" customFormat="1" ht="11.25" customHeight="1">
      <c r="A72" s="207"/>
      <c r="B72" s="123" t="s">
        <v>185</v>
      </c>
      <c r="C72" s="123" t="s">
        <v>246</v>
      </c>
      <c r="D72" s="121" t="s">
        <v>129</v>
      </c>
      <c r="E72" s="75"/>
      <c r="F72" s="27"/>
      <c r="G72" s="35">
        <f>IF(G66="-","-",SUM(G63:G71)*'3k EBIT'!$E$11)</f>
        <v>1.6890178272439871</v>
      </c>
      <c r="H72" s="35">
        <f>IF(H66="-","-",SUM(H63:H71)*'3k EBIT'!$E$11)</f>
        <v>1.6921303822385896</v>
      </c>
      <c r="I72" s="35">
        <f>IF(I66="-","-",SUM(I63:I71)*'3k EBIT'!$E$11)</f>
        <v>1.6980891217871283</v>
      </c>
      <c r="J72" s="35">
        <f>IF(J66="-","-",SUM(J63:J71)*'3k EBIT'!$E$11)</f>
        <v>1.7074267867709363</v>
      </c>
      <c r="K72" s="35">
        <f>IF(K66="-","-",SUM(K63:K71)*'3k EBIT'!$E$11)</f>
        <v>1.7277359161924088</v>
      </c>
      <c r="L72" s="35">
        <f>IF(L66="-","-",SUM(L63:L71)*'3k EBIT'!$E$11)</f>
        <v>1.7458702702451387</v>
      </c>
      <c r="M72" s="35">
        <f>IF(M66="-","-",SUM(M63:M71)*'3k EBIT'!$E$11)</f>
        <v>1.8066313065580686</v>
      </c>
      <c r="N72" s="35">
        <f>IF(N66="-","-",SUM(N63:N71)*'3k EBIT'!$E$11)</f>
        <v>1.9727857209910995</v>
      </c>
      <c r="O72" s="27"/>
      <c r="P72" s="35">
        <f>IF(P66="-","-",SUM(P63:P71)*'3k EBIT'!$E$11)</f>
        <v>1.9727857209910995</v>
      </c>
      <c r="Q72" s="35">
        <f>IF(Q66="-","-",SUM(Q63:Q71)*'3k EBIT'!$E$11)</f>
        <v>2.02280538360493</v>
      </c>
      <c r="R72" s="35">
        <f>IF(R66="-","-",SUM(R63:R71)*'3k EBIT'!$E$11)</f>
        <v>2.0375334161975194</v>
      </c>
      <c r="S72" s="35">
        <f>IF(S66="-","-",SUM(S63:S71)*'3k EBIT'!$E$11)</f>
        <v>2.0819665547461152</v>
      </c>
      <c r="T72" s="35">
        <f>IF(T66="-","-",SUM(T63:T71)*'3k EBIT'!$E$11)</f>
        <v>1.9954046549190607</v>
      </c>
      <c r="U72" s="35">
        <f>IF(U66="-","-",SUM(U63:U71)*'3k EBIT'!$E$11)</f>
        <v>2.0326811700265912</v>
      </c>
      <c r="V72" s="35">
        <f>IF(V66="-","-",SUM(V63:V71)*'3k EBIT'!$E$11)</f>
        <v>2.0038834567790658</v>
      </c>
      <c r="W72" s="35">
        <f>IF(W66="-","-",SUM(W63:W71)*'3k EBIT'!$E$11)</f>
        <v>2.0851778564644388</v>
      </c>
      <c r="X72" s="27"/>
      <c r="Y72" s="35">
        <f>IF(Y66="-","-",SUM(Y63:Y71)*'3k EBIT'!$E$11)</f>
        <v>2.183124881833221</v>
      </c>
      <c r="Z72" s="35">
        <f>IF(Z66="-","-",SUM(Z63:Z71)*'3k EBIT'!$E$11)</f>
        <v>2.183124881833221</v>
      </c>
      <c r="AA72" s="35">
        <f>IF(AA66="-","-",SUM(AA63:AA71)*'3k EBIT'!$E$11)</f>
        <v>2.2352529825944059</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1.3015210418074821</v>
      </c>
      <c r="H73" s="35">
        <f>IF(H68="-","-",SUM(H63:H66,H68:H72)*'3l HAP'!$E$12)</f>
        <v>1.3039195101681555</v>
      </c>
      <c r="I73" s="35">
        <f>IF(I68="-","-",SUM(I63:I66,I68:I72)*'3l HAP'!$E$12)</f>
        <v>1.3085111875205069</v>
      </c>
      <c r="J73" s="35">
        <f>IF(J68="-","-",SUM(J63:J66,J68:J72)*'3l HAP'!$E$12)</f>
        <v>1.3157065926025275</v>
      </c>
      <c r="K73" s="35">
        <f>IF(K68="-","-",SUM(K63:K66,K68:K72)*'3l HAP'!$E$12)</f>
        <v>1.3313563737099117</v>
      </c>
      <c r="L73" s="35">
        <f>IF(L68="-","-",SUM(L63:L66,L68:L72)*'3l HAP'!$E$12)</f>
        <v>1.3453303193950954</v>
      </c>
      <c r="M73" s="35">
        <f>IF(M68="-","-",SUM(M63:M66,M68:M72)*'3l HAP'!$E$12)</f>
        <v>1.3921514754585258</v>
      </c>
      <c r="N73" s="35">
        <f>IF(N68="-","-",SUM(N63:N66,N68:N72)*'3l HAP'!$E$12)</f>
        <v>1.520186516347737</v>
      </c>
      <c r="O73" s="27"/>
      <c r="P73" s="35">
        <f>IF(P68="-","-",SUM(P63:P66,P68:P72)*'3l HAP'!$E$12)</f>
        <v>1.520186516347737</v>
      </c>
      <c r="Q73" s="35">
        <f>IF(Q68="-","-",SUM(Q63:Q66,Q68:Q72)*'3l HAP'!$E$12)</f>
        <v>1.5587305993916913</v>
      </c>
      <c r="R73" s="35">
        <f>IF(R68="-","-",SUM(R63:R66,R68:R72)*'3l HAP'!$E$12)</f>
        <v>1.570079706555918</v>
      </c>
      <c r="S73" s="35">
        <f>IF(S68="-","-",SUM(S63:S66,S68:S72)*'3l HAP'!$E$12)</f>
        <v>1.6043189335443677</v>
      </c>
      <c r="T73" s="35">
        <f>IF(T68="-","-",SUM(T63:T66,T68:T72)*'3l HAP'!$E$12)</f>
        <v>1.5376161834451714</v>
      </c>
      <c r="U73" s="35">
        <f>IF(U68="-","-",SUM(U63:U66,U68:U72)*'3l HAP'!$E$12)</f>
        <v>1.5663406693535709</v>
      </c>
      <c r="V73" s="35">
        <f>IF(V68="-","-",SUM(V63:V66,V68:V72)*'3l HAP'!$E$12)</f>
        <v>1.5441497669586857</v>
      </c>
      <c r="W73" s="35">
        <f>IF(W68="-","-",SUM(W63:W66,W68:W72)*'3l HAP'!$E$12)</f>
        <v>1.6067934940200321</v>
      </c>
      <c r="X73" s="27"/>
      <c r="Y73" s="35">
        <f>IF(Y68="-","-",SUM(Y63:Y66,Y68:Y72)*'3l HAP'!$E$12)</f>
        <v>1.6822693785510638</v>
      </c>
      <c r="Z73" s="35">
        <f>IF(Z68="-","-",SUM(Z63:Z66,Z68:Z72)*'3l HAP'!$E$12)</f>
        <v>1.6822693785510638</v>
      </c>
      <c r="AA73" s="35">
        <f>IF(AA68="-","-",SUM(AA63:AA66,AA68:AA72)*'3l HAP'!$E$12)</f>
        <v>1.7224381789721037</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90.197159441334975</v>
      </c>
      <c r="H74" s="35">
        <f t="shared" ref="H74:W74" si="9">IF(H68="-","-",SUM(H63:H73))</f>
        <v>90.363376525956397</v>
      </c>
      <c r="I74" s="35">
        <f t="shared" si="9"/>
        <v>90.681585944743844</v>
      </c>
      <c r="J74" s="35">
        <f t="shared" si="9"/>
        <v>91.180237198608097</v>
      </c>
      <c r="K74" s="35">
        <f t="shared" si="9"/>
        <v>92.264788086701628</v>
      </c>
      <c r="L74" s="35">
        <f t="shared" si="9"/>
        <v>93.233201325138921</v>
      </c>
      <c r="M74" s="35">
        <f t="shared" si="9"/>
        <v>96.477970439909441</v>
      </c>
      <c r="N74" s="35">
        <f t="shared" si="9"/>
        <v>105.35097104935348</v>
      </c>
      <c r="O74" s="27"/>
      <c r="P74" s="35">
        <f t="shared" si="9"/>
        <v>105.35097104935348</v>
      </c>
      <c r="Q74" s="35">
        <f t="shared" si="9"/>
        <v>108.02212786677039</v>
      </c>
      <c r="R74" s="35">
        <f t="shared" si="9"/>
        <v>108.8086362638893</v>
      </c>
      <c r="S74" s="35">
        <f t="shared" si="9"/>
        <v>111.18146076431874</v>
      </c>
      <c r="T74" s="35">
        <f t="shared" si="9"/>
        <v>106.55887043145906</v>
      </c>
      <c r="U74" s="35">
        <f t="shared" si="9"/>
        <v>108.54951595475558</v>
      </c>
      <c r="V74" s="35">
        <f t="shared" si="9"/>
        <v>107.01165656012074</v>
      </c>
      <c r="W74" s="35">
        <f t="shared" si="9"/>
        <v>111.35295113489376</v>
      </c>
      <c r="X74" s="27"/>
      <c r="Y74" s="35">
        <f t="shared" ref="Y74:AC74" si="10">IF(Y68="-","-",SUM(Y63:Y73))</f>
        <v>116.58353148845229</v>
      </c>
      <c r="Z74" s="35">
        <f t="shared" si="10"/>
        <v>116.58353148845229</v>
      </c>
      <c r="AA74" s="35">
        <f t="shared" si="10"/>
        <v>119.36728340621777</v>
      </c>
      <c r="AB74" s="35" t="str">
        <f t="shared" si="10"/>
        <v>-</v>
      </c>
      <c r="AC74" s="35" t="str">
        <f t="shared" si="10"/>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AA'!J186="-","-",'3c AA'!J186)</f>
        <v>-</v>
      </c>
      <c r="H77" s="117" t="str">
        <f>IF('3c AA'!K186="-","-",'3c AA'!K186)</f>
        <v>-</v>
      </c>
      <c r="I77" s="117" t="str">
        <f>IF('3c AA'!L186="-","-",'3c AA'!L186)</f>
        <v>-</v>
      </c>
      <c r="J77" s="117" t="str">
        <f>IF('3c AA'!M186="-","-",'3c AA'!M186)</f>
        <v>-</v>
      </c>
      <c r="K77" s="117" t="str">
        <f>IF('3c AA'!N186="-","-",'3c AA'!N186)</f>
        <v>-</v>
      </c>
      <c r="L77" s="117" t="str">
        <f>IF('3c AA'!O186="-","-",'3c AA'!O186)</f>
        <v>-</v>
      </c>
      <c r="M77" s="117" t="str">
        <f>IF('3c AA'!P186="-","-",'3c AA'!P186)</f>
        <v>-</v>
      </c>
      <c r="N77" s="117" t="str">
        <f>IF('3c AA'!Q186="-","-",'3c AA'!Q186)</f>
        <v>-</v>
      </c>
      <c r="O77" s="27"/>
      <c r="P77" s="117" t="str">
        <f>IF('3c AA'!S186="-","-",'3c AA'!S186)</f>
        <v>-</v>
      </c>
      <c r="Q77" s="117" t="str">
        <f>IF('3c AA'!T186="-","-",'3c AA'!T186)</f>
        <v>-</v>
      </c>
      <c r="R77" s="117" t="str">
        <f>IF('3c AA'!U186="-","-",'3c AA'!U186)</f>
        <v>-</v>
      </c>
      <c r="S77" s="117" t="str">
        <f>IF('3c AA'!V186="-","-",'3c AA'!V186)</f>
        <v>-</v>
      </c>
      <c r="T77" s="117">
        <f>IF('3c AA'!W186="-","-",'3c AA'!W186)</f>
        <v>0</v>
      </c>
      <c r="U77" s="117">
        <f>IF('3c AA'!X186="-","-",'3c AA'!X186)</f>
        <v>1.4870742269298105</v>
      </c>
      <c r="V77" s="117">
        <f>IF('3c AA'!Y186="-","-",'3c AA'!Y186)</f>
        <v>0.70457099735818829</v>
      </c>
      <c r="W77" s="117" t="str">
        <f>IF('3c AA'!Z186="-","-",'3c AA'!Z186)</f>
        <v>-</v>
      </c>
      <c r="X77" s="27"/>
      <c r="Y77" s="117">
        <f>IF('3c AA'!AB186="-","-",'3c AA'!AB186)</f>
        <v>0</v>
      </c>
      <c r="Z77" s="117">
        <f>IF('3c AA'!AC186="-","-",'3c AA'!AC186)</f>
        <v>0</v>
      </c>
      <c r="AA77" s="117">
        <f>IF('3c AA'!AD186="-","-",'3c AA'!AD186)</f>
        <v>0.4107912515748855</v>
      </c>
      <c r="AB77" s="117" t="str">
        <f>IF('3c AA'!AE186="-","-",'3c AA'!AE186)</f>
        <v>-</v>
      </c>
      <c r="AC77" s="117" t="str">
        <f>IF('3c AA'!AF186="-","-",'3c AA'!AF186)</f>
        <v>-</v>
      </c>
      <c r="AD77" s="25"/>
    </row>
    <row r="78" spans="1:30" s="330" customFormat="1" ht="11.4">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f>IF('3d PC'!AA15="-","-",'3d PC'!AA64+'3d PC'!AA65)</f>
        <v>10.743937820906499</v>
      </c>
      <c r="AB78" s="117" t="str">
        <f>IF('3d PC'!AB15="-","-",'3d PC'!AB64+'3d PC'!AB65)</f>
        <v>-</v>
      </c>
      <c r="AC78" s="117" t="str">
        <f>IF('3d PC'!AC15="-","-",'3d PC'!AC64+'3d PC'!AC65)</f>
        <v>-</v>
      </c>
      <c r="AD78" s="25"/>
    </row>
    <row r="79" spans="1:30" s="26" customFormat="1" ht="11.4">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4">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f>IF('3g CPIH'!W$17="-","-",'3h OC '!$E$11*('3g CPIH'!W$17/'3g CPIH'!$G$17))</f>
        <v>79.623736301369874</v>
      </c>
      <c r="AB80" s="117" t="str">
        <f>IF('3g CPIH'!X$17="-","-",'3h OC '!$E$11*('3g CPIH'!X$17/'3g CPIH'!$G$17))</f>
        <v>-</v>
      </c>
      <c r="AC80" s="117" t="str">
        <f>IF('3g CPIH'!Y$17="-","-",'3h OC '!$E$11*('3g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f>IF('3i SMNCC'!V$51="-","-",'3i SMNCC'!V$63)</f>
        <v>2.3848554466543863</v>
      </c>
      <c r="AA81" s="117">
        <f>IF('3i SMNCC'!W$51="-","-",'3i SMNCC'!W$63)</f>
        <v>2.7714012178486214</v>
      </c>
      <c r="AB81" s="117" t="str">
        <f>IF('3i SMNCC'!X$51="-","-",'3i SMNCC'!X$63)</f>
        <v>-</v>
      </c>
      <c r="AC81" s="117" t="str">
        <f>IF('3i SMNCC'!Y$51="-","-",'3i SMNCC'!Y$63)</f>
        <v>-</v>
      </c>
      <c r="AD81" s="25"/>
    </row>
    <row r="82" spans="1:30" s="26" customFormat="1" ht="11.25" customHeight="1">
      <c r="A82" s="207"/>
      <c r="B82" s="120" t="s">
        <v>244</v>
      </c>
      <c r="C82" s="120" t="s">
        <v>183</v>
      </c>
      <c r="D82" s="122" t="s">
        <v>119</v>
      </c>
      <c r="E82" s="119"/>
      <c r="F82" s="27"/>
      <c r="G82" s="117">
        <f>IF('3g CPIH'!C$17="-","-",'3j PAAC PAP'!$G$19*('3g CPIH'!C$17/'3g CPIH'!$G$17))</f>
        <v>13.137827495107633</v>
      </c>
      <c r="H82" s="117">
        <f>IF('3g CPIH'!D$17="-","-",'3j PAAC PAP'!$G$19*('3g CPIH'!D$17/'3g CPIH'!$G$17))</f>
        <v>13.164129452054794</v>
      </c>
      <c r="I82" s="117">
        <f>IF('3g CPIH'!E$17="-","-",'3j PAAC PAP'!$G$19*('3g CPIH'!E$17/'3g CPIH'!$G$17))</f>
        <v>13.203582387475539</v>
      </c>
      <c r="J82" s="117">
        <f>IF('3g CPIH'!F$17="-","-",'3j PAAC PAP'!$G$19*('3g CPIH'!F$17/'3g CPIH'!$G$17))</f>
        <v>13.282488258317025</v>
      </c>
      <c r="K82" s="117">
        <f>IF('3g CPIH'!G$17="-","-",'3j PAAC PAP'!$G$19*('3g CPIH'!G$17/'3g CPIH'!$G$17))</f>
        <v>13.440300000000001</v>
      </c>
      <c r="L82" s="117">
        <f>IF('3g CPIH'!H$17="-","-",'3j PAAC PAP'!$G$19*('3g CPIH'!H$17/'3g CPIH'!$G$17))</f>
        <v>13.611262720156557</v>
      </c>
      <c r="M82" s="117">
        <f>IF('3g CPIH'!I$17="-","-",'3j PAAC PAP'!$G$19*('3g CPIH'!I$17/'3g CPIH'!$G$17))</f>
        <v>13.808527397260272</v>
      </c>
      <c r="N82" s="117">
        <f>IF('3g CPIH'!J$17="-","-",'3j PAAC PAP'!$G$19*('3g CPIH'!J$17/'3g CPIH'!$G$17))</f>
        <v>13.926886203522507</v>
      </c>
      <c r="O82" s="27"/>
      <c r="P82" s="117">
        <f>IF('3g CPIH'!L$17="-","-",'3j PAAC PAP'!$G$19*('3g CPIH'!L$17/'3g CPIH'!$G$17))</f>
        <v>13.926886203522507</v>
      </c>
      <c r="Q82" s="117">
        <f>IF('3g CPIH'!M$17="-","-",'3j PAAC PAP'!$G$19*('3g CPIH'!M$17/'3g CPIH'!$G$17))</f>
        <v>14.08469794520548</v>
      </c>
      <c r="R82" s="117">
        <f>IF('3g CPIH'!N$17="-","-",'3j PAAC PAP'!$G$19*('3g CPIH'!N$17/'3g CPIH'!$G$17))</f>
        <v>14.189905772994129</v>
      </c>
      <c r="S82" s="117">
        <f>IF('3g CPIH'!O$17="-","-",'3j PAAC PAP'!$G$19*('3g CPIH'!O$17/'3g CPIH'!$G$17))</f>
        <v>14.268811643835617</v>
      </c>
      <c r="T82" s="117">
        <f>IF('3g CPIH'!P$17="-","-",'3j PAAC PAP'!$G$19*('3g CPIH'!P$17/'3g CPIH'!$G$17))</f>
        <v>14.30826457925636</v>
      </c>
      <c r="U82" s="117">
        <f>IF('3g CPIH'!Q$17="-","-",'3j PAAC PAP'!$G$19*('3g CPIH'!Q$17/'3g CPIH'!$G$17))</f>
        <v>14.387170450097848</v>
      </c>
      <c r="V82" s="117">
        <f>IF('3g CPIH'!R$17="-","-",'3j PAAC PAP'!$G$19*('3g CPIH'!R$17/'3g CPIH'!$G$17))</f>
        <v>14.650190019569473</v>
      </c>
      <c r="W82" s="117">
        <f>IF('3g CPIH'!S$17="-","-",'3j PAAC PAP'!$G$19*('3g CPIH'!S$17/'3g CPIH'!$G$17))</f>
        <v>15.084172309197653</v>
      </c>
      <c r="X82" s="27"/>
      <c r="Y82" s="117">
        <f>IF('3g CPIH'!U$17="-","-",'3j PAAC PAP'!$G$19*('3g CPIH'!U$17/'3g CPIH'!$G$17))</f>
        <v>15.846929060665364</v>
      </c>
      <c r="Z82" s="117">
        <f>IF('3g CPIH'!V$17="-","-",'3j PAAC PAP'!$G$19*('3g CPIH'!V$17/'3g CPIH'!$G$17))</f>
        <v>15.846929060665364</v>
      </c>
      <c r="AA82" s="117">
        <f>IF('3g CPIH'!W$17="-","-",'3j PAAC PAP'!$G$19*('3g CPIH'!W$17/'3g CPIH'!$G$17))</f>
        <v>16.478176027397261</v>
      </c>
      <c r="AB82" s="117" t="str">
        <f>IF('3g CPIH'!X$17="-","-",'3j PAAC PAP'!$G$19*('3g CPIH'!X$17/'3g CPIH'!$G$17))</f>
        <v>-</v>
      </c>
      <c r="AC82" s="117" t="str">
        <f>IF('3g CPIH'!Y$17="-","-",'3j PAAC PAP'!$G$19*('3g CPIH'!Y$17/'3g CPIH'!$G$17))</f>
        <v>-</v>
      </c>
      <c r="AD82" s="25"/>
    </row>
    <row r="83" spans="1:30" s="26" customFormat="1" ht="11.25" customHeight="1">
      <c r="A83" s="207"/>
      <c r="B83" s="120" t="s">
        <v>244</v>
      </c>
      <c r="C83" s="120" t="s">
        <v>184</v>
      </c>
      <c r="D83" s="122" t="s">
        <v>119</v>
      </c>
      <c r="E83" s="119"/>
      <c r="F83" s="27"/>
      <c r="G83" s="117">
        <f>IF(G78="-","-",SUM(G75:G81)*'3j PAAC PAP'!$G$37)</f>
        <v>4.0291031998812512</v>
      </c>
      <c r="H83" s="117">
        <f>IF(H78="-","-",SUM(H75:H81)*'3j PAAC PAP'!$G$37)</f>
        <v>4.036414349210018</v>
      </c>
      <c r="I83" s="117">
        <f>IF(I78="-","-",SUM(I75:I81)*'3j PAAC PAP'!$G$37)</f>
        <v>4.0510038932775032</v>
      </c>
      <c r="J83" s="117">
        <f>IF(J78="-","-",SUM(J75:J81)*'3j PAAC PAP'!$G$37)</f>
        <v>4.0729373412638044</v>
      </c>
      <c r="K83" s="117">
        <f>IF(K78="-","-",SUM(K75:K81)*'3j PAAC PAP'!$G$37)</f>
        <v>4.1213929100624256</v>
      </c>
      <c r="L83" s="117">
        <f>IF(L78="-","-",SUM(L75:L81)*'3j PAAC PAP'!$G$37)</f>
        <v>4.1630250557154831</v>
      </c>
      <c r="M83" s="117">
        <f>IF(M78="-","-",SUM(M75:M81)*'3j PAAC PAP'!$G$37)</f>
        <v>4.3229473338273943</v>
      </c>
      <c r="N83" s="117">
        <f>IF(N78="-","-",SUM(N75:N81)*'3j PAAC PAP'!$G$37)</f>
        <v>4.7831686255620367</v>
      </c>
      <c r="O83" s="27"/>
      <c r="P83" s="117">
        <f>IF(P78="-","-",SUM(P75:P81)*'3j PAAC PAP'!$G$37)</f>
        <v>4.7831686255620367</v>
      </c>
      <c r="Q83" s="117">
        <f>IF(Q78="-","-",SUM(Q75:Q81)*'3j PAAC PAP'!$G$37)</f>
        <v>4.9150689011051076</v>
      </c>
      <c r="R83" s="117">
        <f>IF(R78="-","-",SUM(R75:R81)*'3j PAAC PAP'!$G$37)</f>
        <v>4.9507109401752034</v>
      </c>
      <c r="S83" s="117">
        <f>IF(S78="-","-",SUM(S75:S81)*'3j PAAC PAP'!$G$37)</f>
        <v>5.0712131846455923</v>
      </c>
      <c r="T83" s="117">
        <f>IF(T78="-","-",SUM(T75:T81)*'3j PAAC PAP'!$G$37)</f>
        <v>4.8259501851548539</v>
      </c>
      <c r="U83" s="117">
        <f>IF(U78="-","-",SUM(U75:U81)*'3j PAAC PAP'!$G$37)</f>
        <v>4.9263524085164407</v>
      </c>
      <c r="V83" s="117">
        <f>IF(V78="-","-",SUM(V75:V81)*'3j PAAC PAP'!$G$37)</f>
        <v>4.8311640233743791</v>
      </c>
      <c r="W83" s="117">
        <f>IF(W78="-","-",SUM(W75:W81)*'3j PAAC PAP'!$G$37)</f>
        <v>5.0358794269067841</v>
      </c>
      <c r="X83" s="27"/>
      <c r="Y83" s="117">
        <f>IF(Y78="-","-",SUM(Y75:Y81)*'3j PAAC PAP'!$G$37)</f>
        <v>5.269480959369325</v>
      </c>
      <c r="Z83" s="117">
        <f>IF(Z78="-","-",SUM(Z75:Z81)*'3j PAAC PAP'!$G$37)</f>
        <v>5.269480959369325</v>
      </c>
      <c r="AA83" s="117">
        <f>IF(AA78="-","-",SUM(AA75:AA81)*'3j PAAC PAP'!$G$37)</f>
        <v>5.3815496255541273</v>
      </c>
      <c r="AB83" s="117" t="str">
        <f>IF(AB78="-","-",SUM(AB75:AB81)*'3j PAAC PAP'!$G$37)</f>
        <v>-</v>
      </c>
      <c r="AC83" s="117" t="str">
        <f>IF(AC78="-","-",SUM(AC75:AC81)*'3j PAAC PAP'!$G$37)</f>
        <v>-</v>
      </c>
      <c r="AD83" s="25"/>
    </row>
    <row r="84" spans="1:30" s="26" customFormat="1" ht="11.25" customHeight="1">
      <c r="A84" s="207"/>
      <c r="B84" s="120" t="s">
        <v>185</v>
      </c>
      <c r="C84" s="120" t="s">
        <v>246</v>
      </c>
      <c r="D84" s="122" t="s">
        <v>119</v>
      </c>
      <c r="E84" s="119"/>
      <c r="F84" s="27"/>
      <c r="G84" s="117">
        <f>IF(G78="-","-",SUM(G75:G83)*'3k EBIT'!$E$11)</f>
        <v>1.6890178272439871</v>
      </c>
      <c r="H84" s="117">
        <f>IF(H78="-","-",SUM(H75:H83)*'3k EBIT'!$E$11)</f>
        <v>1.6921303822385896</v>
      </c>
      <c r="I84" s="117">
        <f>IF(I78="-","-",SUM(I75:I83)*'3k EBIT'!$E$11)</f>
        <v>1.6980891217871283</v>
      </c>
      <c r="J84" s="117">
        <f>IF(J78="-","-",SUM(J75:J83)*'3k EBIT'!$E$11)</f>
        <v>1.7074267867709363</v>
      </c>
      <c r="K84" s="117">
        <f>IF(K78="-","-",SUM(K75:K83)*'3k EBIT'!$E$11)</f>
        <v>1.7277359161924088</v>
      </c>
      <c r="L84" s="117">
        <f>IF(L78="-","-",SUM(L75:L83)*'3k EBIT'!$E$11)</f>
        <v>1.7458702702451387</v>
      </c>
      <c r="M84" s="117">
        <f>IF(M78="-","-",SUM(M75:M83)*'3k EBIT'!$E$11)</f>
        <v>1.8066313065580686</v>
      </c>
      <c r="N84" s="117">
        <f>IF(N78="-","-",SUM(N75:N83)*'3k EBIT'!$E$11)</f>
        <v>1.9727857209910995</v>
      </c>
      <c r="O84" s="27"/>
      <c r="P84" s="117">
        <f>IF(P78="-","-",SUM(P75:P83)*'3k EBIT'!$E$11)</f>
        <v>1.9727857209910995</v>
      </c>
      <c r="Q84" s="117">
        <f>IF(Q78="-","-",SUM(Q75:Q83)*'3k EBIT'!$E$11)</f>
        <v>2.02280538360493</v>
      </c>
      <c r="R84" s="117">
        <f>IF(R78="-","-",SUM(R75:R83)*'3k EBIT'!$E$11)</f>
        <v>2.0375334161975194</v>
      </c>
      <c r="S84" s="117">
        <f>IF(S78="-","-",SUM(S75:S83)*'3k EBIT'!$E$11)</f>
        <v>2.0819665547461152</v>
      </c>
      <c r="T84" s="117">
        <f>IF(T78="-","-",SUM(T75:T83)*'3k EBIT'!$E$11)</f>
        <v>1.9954046549190607</v>
      </c>
      <c r="U84" s="117">
        <f>IF(U78="-","-",SUM(U75:U83)*'3k EBIT'!$E$11)</f>
        <v>2.0326811700265912</v>
      </c>
      <c r="V84" s="117">
        <f>IF(V78="-","-",SUM(V75:V83)*'3k EBIT'!$E$11)</f>
        <v>2.0038834567790658</v>
      </c>
      <c r="W84" s="117">
        <f>IF(W78="-","-",SUM(W75:W83)*'3k EBIT'!$E$11)</f>
        <v>2.0851778564644388</v>
      </c>
      <c r="X84" s="27"/>
      <c r="Y84" s="117">
        <f>IF(Y78="-","-",SUM(Y75:Y83)*'3k EBIT'!$E$11)</f>
        <v>2.183124881833221</v>
      </c>
      <c r="Z84" s="117">
        <f>IF(Z78="-","-",SUM(Z75:Z83)*'3k EBIT'!$E$11)</f>
        <v>2.183124881833221</v>
      </c>
      <c r="AA84" s="117">
        <f>IF(AA78="-","-",SUM(AA75:AA83)*'3k EBIT'!$E$11)</f>
        <v>2.2352529825944059</v>
      </c>
      <c r="AB84" s="117" t="str">
        <f>IF(AB78="-","-",SUM(AB75:AB83)*'3k EBIT'!$E$11)</f>
        <v>-</v>
      </c>
      <c r="AC84" s="117" t="str">
        <f>IF(AC78="-","-",SUM(AC75:AC83)*'3k EBIT'!$E$11)</f>
        <v>-</v>
      </c>
      <c r="AD84" s="25"/>
    </row>
    <row r="85" spans="1:30" s="26" customFormat="1" ht="12.6" customHeight="1">
      <c r="A85" s="207"/>
      <c r="B85" s="120" t="s">
        <v>247</v>
      </c>
      <c r="C85" s="156" t="s">
        <v>248</v>
      </c>
      <c r="D85" s="122" t="s">
        <v>119</v>
      </c>
      <c r="E85" s="118"/>
      <c r="F85" s="27"/>
      <c r="G85" s="117">
        <f>IF(G80="-","-",SUM(G75:G78,G80:G84)*'3l HAP'!$E$12)</f>
        <v>1.3015210418074821</v>
      </c>
      <c r="H85" s="117">
        <f>IF(H80="-","-",SUM(H75:H78,H80:H84)*'3l HAP'!$E$12)</f>
        <v>1.3039195101681555</v>
      </c>
      <c r="I85" s="117">
        <f>IF(I80="-","-",SUM(I75:I78,I80:I84)*'3l HAP'!$E$12)</f>
        <v>1.3085111875205069</v>
      </c>
      <c r="J85" s="117">
        <f>IF(J80="-","-",SUM(J75:J78,J80:J84)*'3l HAP'!$E$12)</f>
        <v>1.3157065926025275</v>
      </c>
      <c r="K85" s="117">
        <f>IF(K80="-","-",SUM(K75:K78,K80:K84)*'3l HAP'!$E$12)</f>
        <v>1.3313563737099117</v>
      </c>
      <c r="L85" s="117">
        <f>IF(L80="-","-",SUM(L75:L78,L80:L84)*'3l HAP'!$E$12)</f>
        <v>1.3453303193950954</v>
      </c>
      <c r="M85" s="117">
        <f>IF(M80="-","-",SUM(M75:M78,M80:M84)*'3l HAP'!$E$12)</f>
        <v>1.3921514754585258</v>
      </c>
      <c r="N85" s="117">
        <f>IF(N80="-","-",SUM(N75:N78,N80:N84)*'3l HAP'!$E$12)</f>
        <v>1.520186516347737</v>
      </c>
      <c r="O85" s="27"/>
      <c r="P85" s="117">
        <f>IF(P80="-","-",SUM(P75:P78,P80:P84)*'3l HAP'!$E$12)</f>
        <v>1.520186516347737</v>
      </c>
      <c r="Q85" s="117">
        <f>IF(Q80="-","-",SUM(Q75:Q78,Q80:Q84)*'3l HAP'!$E$12)</f>
        <v>1.5587305993916913</v>
      </c>
      <c r="R85" s="117">
        <f>IF(R80="-","-",SUM(R75:R78,R80:R84)*'3l HAP'!$E$12)</f>
        <v>1.570079706555918</v>
      </c>
      <c r="S85" s="117">
        <f>IF(S80="-","-",SUM(S75:S78,S80:S84)*'3l HAP'!$E$12)</f>
        <v>1.6043189335443677</v>
      </c>
      <c r="T85" s="117">
        <f>IF(T80="-","-",SUM(T75:T78,T80:T84)*'3l HAP'!$E$12)</f>
        <v>1.5376161834451714</v>
      </c>
      <c r="U85" s="117">
        <f>IF(U80="-","-",SUM(U75:U78,U80:U84)*'3l HAP'!$E$12)</f>
        <v>1.5663406693535709</v>
      </c>
      <c r="V85" s="117">
        <f>IF(V80="-","-",SUM(V75:V78,V80:V84)*'3l HAP'!$E$12)</f>
        <v>1.5441497669586857</v>
      </c>
      <c r="W85" s="117">
        <f>IF(W80="-","-",SUM(W75:W78,W80:W84)*'3l HAP'!$E$12)</f>
        <v>1.6067934940200321</v>
      </c>
      <c r="X85" s="27"/>
      <c r="Y85" s="117">
        <f>IF(Y80="-","-",SUM(Y75:Y78,Y80:Y84)*'3l HAP'!$E$12)</f>
        <v>1.6822693785510638</v>
      </c>
      <c r="Z85" s="117">
        <f>IF(Z80="-","-",SUM(Z75:Z78,Z80:Z84)*'3l HAP'!$E$12)</f>
        <v>1.6822693785510638</v>
      </c>
      <c r="AA85" s="117">
        <f>IF(AA80="-","-",SUM(AA75:AA78,AA80:AA84)*'3l HAP'!$E$12)</f>
        <v>1.7224381789721037</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90.197159441334975</v>
      </c>
      <c r="H86" s="117">
        <f t="shared" ref="H86:W86" si="11">IF(H80="-","-",SUM(H75:H85))</f>
        <v>90.363376525956397</v>
      </c>
      <c r="I86" s="117">
        <f t="shared" si="11"/>
        <v>90.681585944743844</v>
      </c>
      <c r="J86" s="117">
        <f t="shared" si="11"/>
        <v>91.180237198608097</v>
      </c>
      <c r="K86" s="117">
        <f t="shared" si="11"/>
        <v>92.264788086701628</v>
      </c>
      <c r="L86" s="117">
        <f t="shared" si="11"/>
        <v>93.233201325138921</v>
      </c>
      <c r="M86" s="117">
        <f t="shared" si="11"/>
        <v>96.477970439909441</v>
      </c>
      <c r="N86" s="117">
        <f t="shared" si="11"/>
        <v>105.35097104935348</v>
      </c>
      <c r="O86" s="27"/>
      <c r="P86" s="117">
        <f t="shared" si="11"/>
        <v>105.35097104935348</v>
      </c>
      <c r="Q86" s="117">
        <f t="shared" si="11"/>
        <v>108.02212786677039</v>
      </c>
      <c r="R86" s="117">
        <f t="shared" si="11"/>
        <v>108.8086362638893</v>
      </c>
      <c r="S86" s="117">
        <f t="shared" si="11"/>
        <v>111.18146076431874</v>
      </c>
      <c r="T86" s="117">
        <f t="shared" si="11"/>
        <v>106.55887043145906</v>
      </c>
      <c r="U86" s="117">
        <f t="shared" si="11"/>
        <v>108.54951595475558</v>
      </c>
      <c r="V86" s="117">
        <f t="shared" si="11"/>
        <v>107.01165656012074</v>
      </c>
      <c r="W86" s="117">
        <f t="shared" si="11"/>
        <v>111.35295113489376</v>
      </c>
      <c r="X86" s="27"/>
      <c r="Y86" s="117">
        <f t="shared" ref="Y86:AC86" si="12">IF(Y80="-","-",SUM(Y75:Y85))</f>
        <v>116.58353148845229</v>
      </c>
      <c r="Z86" s="117">
        <f t="shared" si="12"/>
        <v>116.58353148845229</v>
      </c>
      <c r="AA86" s="117">
        <f t="shared" si="12"/>
        <v>119.36728340621777</v>
      </c>
      <c r="AB86" s="117" t="str">
        <f t="shared" si="12"/>
        <v>-</v>
      </c>
      <c r="AC86" s="117" t="str">
        <f t="shared" si="12"/>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AA'!J187="-","-",'3c AA'!J187)</f>
        <v>-</v>
      </c>
      <c r="H89" s="35" t="str">
        <f>IF('3c AA'!K187="-","-",'3c AA'!K187)</f>
        <v>-</v>
      </c>
      <c r="I89" s="35" t="str">
        <f>IF('3c AA'!L187="-","-",'3c AA'!L187)</f>
        <v>-</v>
      </c>
      <c r="J89" s="35" t="str">
        <f>IF('3c AA'!M187="-","-",'3c AA'!M187)</f>
        <v>-</v>
      </c>
      <c r="K89" s="35" t="str">
        <f>IF('3c AA'!N187="-","-",'3c AA'!N187)</f>
        <v>-</v>
      </c>
      <c r="L89" s="35" t="str">
        <f>IF('3c AA'!O187="-","-",'3c AA'!O187)</f>
        <v>-</v>
      </c>
      <c r="M89" s="35" t="str">
        <f>IF('3c AA'!P187="-","-",'3c AA'!P187)</f>
        <v>-</v>
      </c>
      <c r="N89" s="35" t="str">
        <f>IF('3c AA'!Q187="-","-",'3c AA'!Q187)</f>
        <v>-</v>
      </c>
      <c r="O89" s="27"/>
      <c r="P89" s="35" t="str">
        <f>IF('3c AA'!S187="-","-",'3c AA'!S187)</f>
        <v>-</v>
      </c>
      <c r="Q89" s="35" t="str">
        <f>IF('3c AA'!T187="-","-",'3c AA'!T187)</f>
        <v>-</v>
      </c>
      <c r="R89" s="35" t="str">
        <f>IF('3c AA'!U187="-","-",'3c AA'!U187)</f>
        <v>-</v>
      </c>
      <c r="S89" s="35" t="str">
        <f>IF('3c AA'!V187="-","-",'3c AA'!V187)</f>
        <v>-</v>
      </c>
      <c r="T89" s="35">
        <f>IF('3c AA'!W187="-","-",'3c AA'!W187)</f>
        <v>0</v>
      </c>
      <c r="U89" s="35">
        <f>IF('3c AA'!X187="-","-",'3c AA'!X187)</f>
        <v>1.4870742269298105</v>
      </c>
      <c r="V89" s="35">
        <f>IF('3c AA'!Y187="-","-",'3c AA'!Y187)</f>
        <v>0.70457099735818829</v>
      </c>
      <c r="W89" s="35" t="str">
        <f>IF('3c AA'!Z187="-","-",'3c AA'!Z187)</f>
        <v>-</v>
      </c>
      <c r="X89" s="27"/>
      <c r="Y89" s="35">
        <f>IF('3c AA'!AB187="-","-",'3c AA'!AB187)</f>
        <v>0</v>
      </c>
      <c r="Z89" s="35">
        <f>IF('3c AA'!AC187="-","-",'3c AA'!AC187)</f>
        <v>0</v>
      </c>
      <c r="AA89" s="35">
        <f>IF('3c AA'!AD187="-","-",'3c AA'!AD187)</f>
        <v>0.4107912515748855</v>
      </c>
      <c r="AB89" s="35" t="str">
        <f>IF('3c AA'!AE187="-","-",'3c AA'!AE187)</f>
        <v>-</v>
      </c>
      <c r="AC89" s="35" t="str">
        <f>IF('3c AA'!AF187="-","-",'3c AA'!AF187)</f>
        <v>-</v>
      </c>
      <c r="AD89" s="25"/>
    </row>
    <row r="90" spans="1:30" s="330" customFormat="1" ht="11.4">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f>IF('3d PC'!AA15="-","-",'3d PC'!AA64+'3d PC'!AA65)</f>
        <v>10.743937820906499</v>
      </c>
      <c r="AB90" s="35" t="str">
        <f>IF('3d PC'!AB15="-","-",'3d PC'!AB64+'3d PC'!AB65)</f>
        <v>-</v>
      </c>
      <c r="AC90" s="35" t="str">
        <f>IF('3d PC'!AC15="-","-",'3d PC'!AC64+'3d PC'!AC65)</f>
        <v>-</v>
      </c>
      <c r="AD90" s="25"/>
    </row>
    <row r="91" spans="1:30" s="26" customFormat="1" ht="11.4">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4">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f>IF('3g CPIH'!W$17="-","-",'3h OC '!$E$11*('3g CPIH'!W$17/'3g CPIH'!$G$17))</f>
        <v>79.623736301369874</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f>IF('3i SMNCC'!V$51="-","-",'3i SMNCC'!V$63)</f>
        <v>2.3848554466543863</v>
      </c>
      <c r="AA93" s="35">
        <f>IF('3i SMNCC'!W$51="-","-",'3i SMNCC'!W$63)</f>
        <v>2.7714012178486214</v>
      </c>
      <c r="AB93" s="35" t="str">
        <f>IF('3i SMNCC'!X$51="-","-",'3i SMNCC'!X$63)</f>
        <v>-</v>
      </c>
      <c r="AC93" s="35" t="str">
        <f>IF('3i SMNCC'!Y$51="-","-",'3i SMNCC'!Y$63)</f>
        <v>-</v>
      </c>
      <c r="AD93" s="25"/>
    </row>
    <row r="94" spans="1:30" s="26" customFormat="1" ht="11.25" customHeight="1">
      <c r="A94" s="207"/>
      <c r="B94" s="123" t="s">
        <v>244</v>
      </c>
      <c r="C94" s="123" t="s">
        <v>183</v>
      </c>
      <c r="D94" s="121" t="s">
        <v>118</v>
      </c>
      <c r="E94" s="75"/>
      <c r="F94" s="27"/>
      <c r="G94" s="35">
        <f>IF('3g CPIH'!C$17="-","-",'3j PAAC PAP'!$G$19*('3g CPIH'!C$17/'3g CPIH'!$G$17))</f>
        <v>13.137827495107633</v>
      </c>
      <c r="H94" s="35">
        <f>IF('3g CPIH'!D$17="-","-",'3j PAAC PAP'!$G$19*('3g CPIH'!D$17/'3g CPIH'!$G$17))</f>
        <v>13.164129452054794</v>
      </c>
      <c r="I94" s="35">
        <f>IF('3g CPIH'!E$17="-","-",'3j PAAC PAP'!$G$19*('3g CPIH'!E$17/'3g CPIH'!$G$17))</f>
        <v>13.203582387475539</v>
      </c>
      <c r="J94" s="35">
        <f>IF('3g CPIH'!F$17="-","-",'3j PAAC PAP'!$G$19*('3g CPIH'!F$17/'3g CPIH'!$G$17))</f>
        <v>13.282488258317025</v>
      </c>
      <c r="K94" s="35">
        <f>IF('3g CPIH'!G$17="-","-",'3j PAAC PAP'!$G$19*('3g CPIH'!G$17/'3g CPIH'!$G$17))</f>
        <v>13.440300000000001</v>
      </c>
      <c r="L94" s="35">
        <f>IF('3g CPIH'!H$17="-","-",'3j PAAC PAP'!$G$19*('3g CPIH'!H$17/'3g CPIH'!$G$17))</f>
        <v>13.611262720156557</v>
      </c>
      <c r="M94" s="35">
        <f>IF('3g CPIH'!I$17="-","-",'3j PAAC PAP'!$G$19*('3g CPIH'!I$17/'3g CPIH'!$G$17))</f>
        <v>13.808527397260272</v>
      </c>
      <c r="N94" s="35">
        <f>IF('3g CPIH'!J$17="-","-",'3j PAAC PAP'!$G$19*('3g CPIH'!J$17/'3g CPIH'!$G$17))</f>
        <v>13.926886203522507</v>
      </c>
      <c r="O94" s="27"/>
      <c r="P94" s="35">
        <f>IF('3g CPIH'!L$17="-","-",'3j PAAC PAP'!$G$19*('3g CPIH'!L$17/'3g CPIH'!$G$17))</f>
        <v>13.926886203522507</v>
      </c>
      <c r="Q94" s="35">
        <f>IF('3g CPIH'!M$17="-","-",'3j PAAC PAP'!$G$19*('3g CPIH'!M$17/'3g CPIH'!$G$17))</f>
        <v>14.08469794520548</v>
      </c>
      <c r="R94" s="35">
        <f>IF('3g CPIH'!N$17="-","-",'3j PAAC PAP'!$G$19*('3g CPIH'!N$17/'3g CPIH'!$G$17))</f>
        <v>14.189905772994129</v>
      </c>
      <c r="S94" s="35">
        <f>IF('3g CPIH'!O$17="-","-",'3j PAAC PAP'!$G$19*('3g CPIH'!O$17/'3g CPIH'!$G$17))</f>
        <v>14.268811643835617</v>
      </c>
      <c r="T94" s="35">
        <f>IF('3g CPIH'!P$17="-","-",'3j PAAC PAP'!$G$19*('3g CPIH'!P$17/'3g CPIH'!$G$17))</f>
        <v>14.30826457925636</v>
      </c>
      <c r="U94" s="35">
        <f>IF('3g CPIH'!Q$17="-","-",'3j PAAC PAP'!$G$19*('3g CPIH'!Q$17/'3g CPIH'!$G$17))</f>
        <v>14.387170450097848</v>
      </c>
      <c r="V94" s="35">
        <f>IF('3g CPIH'!R$17="-","-",'3j PAAC PAP'!$G$19*('3g CPIH'!R$17/'3g CPIH'!$G$17))</f>
        <v>14.650190019569473</v>
      </c>
      <c r="W94" s="35">
        <f>IF('3g CPIH'!S$17="-","-",'3j PAAC PAP'!$G$19*('3g CPIH'!S$17/'3g CPIH'!$G$17))</f>
        <v>15.084172309197653</v>
      </c>
      <c r="X94" s="27"/>
      <c r="Y94" s="35">
        <f>IF('3g CPIH'!U$17="-","-",'3j PAAC PAP'!$G$19*('3g CPIH'!U$17/'3g CPIH'!$G$17))</f>
        <v>15.846929060665364</v>
      </c>
      <c r="Z94" s="35">
        <f>IF('3g CPIH'!V$17="-","-",'3j PAAC PAP'!$G$19*('3g CPIH'!V$17/'3g CPIH'!$G$17))</f>
        <v>15.846929060665364</v>
      </c>
      <c r="AA94" s="35">
        <f>IF('3g CPIH'!W$17="-","-",'3j PAAC PAP'!$G$19*('3g CPIH'!W$17/'3g CPIH'!$G$17))</f>
        <v>16.478176027397261</v>
      </c>
      <c r="AB94" s="35" t="str">
        <f>IF('3g CPIH'!X$17="-","-",'3j PAAC PAP'!$G$19*('3g CPIH'!X$17/'3g CPIH'!$G$17))</f>
        <v>-</v>
      </c>
      <c r="AC94" s="35" t="str">
        <f>IF('3g CPIH'!Y$17="-","-",'3j PAAC PAP'!$G$19*('3g CPIH'!Y$17/'3g CPIH'!$G$17))</f>
        <v>-</v>
      </c>
      <c r="AD94" s="25"/>
    </row>
    <row r="95" spans="1:30" s="26" customFormat="1" ht="11.25" customHeight="1">
      <c r="A95" s="207"/>
      <c r="B95" s="123" t="s">
        <v>244</v>
      </c>
      <c r="C95" s="123" t="s">
        <v>184</v>
      </c>
      <c r="D95" s="121" t="s">
        <v>118</v>
      </c>
      <c r="E95" s="75"/>
      <c r="F95" s="27"/>
      <c r="G95" s="35">
        <f>IF(G90="-","-",SUM(G87:G93)*'3j PAAC PAP'!$G$37)</f>
        <v>4.0291031998812512</v>
      </c>
      <c r="H95" s="35">
        <f>IF(H90="-","-",SUM(H87:H93)*'3j PAAC PAP'!$G$37)</f>
        <v>4.036414349210018</v>
      </c>
      <c r="I95" s="35">
        <f>IF(I90="-","-",SUM(I87:I93)*'3j PAAC PAP'!$G$37)</f>
        <v>4.0510038932775032</v>
      </c>
      <c r="J95" s="35">
        <f>IF(J90="-","-",SUM(J87:J93)*'3j PAAC PAP'!$G$37)</f>
        <v>4.0729373412638044</v>
      </c>
      <c r="K95" s="35">
        <f>IF(K90="-","-",SUM(K87:K93)*'3j PAAC PAP'!$G$37)</f>
        <v>4.1213929100624256</v>
      </c>
      <c r="L95" s="35">
        <f>IF(L90="-","-",SUM(L87:L93)*'3j PAAC PAP'!$G$37)</f>
        <v>4.1630250557154831</v>
      </c>
      <c r="M95" s="35">
        <f>IF(M90="-","-",SUM(M87:M93)*'3j PAAC PAP'!$G$37)</f>
        <v>4.3229473338273943</v>
      </c>
      <c r="N95" s="35">
        <f>IF(N90="-","-",SUM(N87:N93)*'3j PAAC PAP'!$G$37)</f>
        <v>4.7831686255620367</v>
      </c>
      <c r="O95" s="27"/>
      <c r="P95" s="35">
        <f>IF(P90="-","-",SUM(P87:P93)*'3j PAAC PAP'!$G$37)</f>
        <v>4.7831686255620367</v>
      </c>
      <c r="Q95" s="35">
        <f>IF(Q90="-","-",SUM(Q87:Q93)*'3j PAAC PAP'!$G$37)</f>
        <v>4.9150689011051076</v>
      </c>
      <c r="R95" s="35">
        <f>IF(R90="-","-",SUM(R87:R93)*'3j PAAC PAP'!$G$37)</f>
        <v>4.9507109401752034</v>
      </c>
      <c r="S95" s="35">
        <f>IF(S90="-","-",SUM(S87:S93)*'3j PAAC PAP'!$G$37)</f>
        <v>5.0712131846455923</v>
      </c>
      <c r="T95" s="35">
        <f>IF(T90="-","-",SUM(T87:T93)*'3j PAAC PAP'!$G$37)</f>
        <v>4.8259501851548539</v>
      </c>
      <c r="U95" s="35">
        <f>IF(U90="-","-",SUM(U87:U93)*'3j PAAC PAP'!$G$37)</f>
        <v>4.9263524085164407</v>
      </c>
      <c r="V95" s="35">
        <f>IF(V90="-","-",SUM(V87:V93)*'3j PAAC PAP'!$G$37)</f>
        <v>4.8311640233743791</v>
      </c>
      <c r="W95" s="35">
        <f>IF(W90="-","-",SUM(W87:W93)*'3j PAAC PAP'!$G$37)</f>
        <v>5.0358794269067841</v>
      </c>
      <c r="X95" s="27"/>
      <c r="Y95" s="35">
        <f>IF(Y90="-","-",SUM(Y87:Y93)*'3j PAAC PAP'!$G$37)</f>
        <v>5.269480959369325</v>
      </c>
      <c r="Z95" s="35">
        <f>IF(Z90="-","-",SUM(Z87:Z93)*'3j PAAC PAP'!$G$37)</f>
        <v>5.269480959369325</v>
      </c>
      <c r="AA95" s="35">
        <f>IF(AA90="-","-",SUM(AA87:AA93)*'3j PAAC PAP'!$G$37)</f>
        <v>5.3815496255541273</v>
      </c>
      <c r="AB95" s="35" t="str">
        <f>IF(AB90="-","-",SUM(AB87:AB93)*'3j PAAC PAP'!$G$37)</f>
        <v>-</v>
      </c>
      <c r="AC95" s="35" t="str">
        <f>IF(AC90="-","-",SUM(AC87:AC93)*'3j PAAC PAP'!$G$37)</f>
        <v>-</v>
      </c>
      <c r="AD95" s="25"/>
    </row>
    <row r="96" spans="1:30" s="26" customFormat="1" ht="11.25" customHeight="1">
      <c r="A96" s="207"/>
      <c r="B96" s="123" t="s">
        <v>185</v>
      </c>
      <c r="C96" s="123" t="s">
        <v>246</v>
      </c>
      <c r="D96" s="121" t="s">
        <v>118</v>
      </c>
      <c r="E96" s="75"/>
      <c r="F96" s="27"/>
      <c r="G96" s="35">
        <f>IF(G90="-","-",SUM(G87:G95)*'3k EBIT'!$E$11)</f>
        <v>1.6890178272439871</v>
      </c>
      <c r="H96" s="35">
        <f>IF(H90="-","-",SUM(H87:H95)*'3k EBIT'!$E$11)</f>
        <v>1.6921303822385896</v>
      </c>
      <c r="I96" s="35">
        <f>IF(I90="-","-",SUM(I87:I95)*'3k EBIT'!$E$11)</f>
        <v>1.6980891217871283</v>
      </c>
      <c r="J96" s="35">
        <f>IF(J90="-","-",SUM(J87:J95)*'3k EBIT'!$E$11)</f>
        <v>1.7074267867709363</v>
      </c>
      <c r="K96" s="35">
        <f>IF(K90="-","-",SUM(K87:K95)*'3k EBIT'!$E$11)</f>
        <v>1.7277359161924088</v>
      </c>
      <c r="L96" s="35">
        <f>IF(L90="-","-",SUM(L87:L95)*'3k EBIT'!$E$11)</f>
        <v>1.7458702702451387</v>
      </c>
      <c r="M96" s="35">
        <f>IF(M90="-","-",SUM(M87:M95)*'3k EBIT'!$E$11)</f>
        <v>1.8066313065580686</v>
      </c>
      <c r="N96" s="35">
        <f>IF(N90="-","-",SUM(N87:N95)*'3k EBIT'!$E$11)</f>
        <v>1.9727857209910995</v>
      </c>
      <c r="O96" s="27"/>
      <c r="P96" s="35">
        <f>IF(P90="-","-",SUM(P87:P95)*'3k EBIT'!$E$11)</f>
        <v>1.9727857209910995</v>
      </c>
      <c r="Q96" s="35">
        <f>IF(Q90="-","-",SUM(Q87:Q95)*'3k EBIT'!$E$11)</f>
        <v>2.02280538360493</v>
      </c>
      <c r="R96" s="35">
        <f>IF(R90="-","-",SUM(R87:R95)*'3k EBIT'!$E$11)</f>
        <v>2.0375334161975194</v>
      </c>
      <c r="S96" s="35">
        <f>IF(S90="-","-",SUM(S87:S95)*'3k EBIT'!$E$11)</f>
        <v>2.0819665547461152</v>
      </c>
      <c r="T96" s="35">
        <f>IF(T90="-","-",SUM(T87:T95)*'3k EBIT'!$E$11)</f>
        <v>1.9954046549190607</v>
      </c>
      <c r="U96" s="35">
        <f>IF(U90="-","-",SUM(U87:U95)*'3k EBIT'!$E$11)</f>
        <v>2.0326811700265912</v>
      </c>
      <c r="V96" s="35">
        <f>IF(V90="-","-",SUM(V87:V95)*'3k EBIT'!$E$11)</f>
        <v>2.0038834567790658</v>
      </c>
      <c r="W96" s="35">
        <f>IF(W90="-","-",SUM(W87:W95)*'3k EBIT'!$E$11)</f>
        <v>2.0851778564644388</v>
      </c>
      <c r="X96" s="27"/>
      <c r="Y96" s="35">
        <f>IF(Y90="-","-",SUM(Y87:Y95)*'3k EBIT'!$E$11)</f>
        <v>2.183124881833221</v>
      </c>
      <c r="Z96" s="35">
        <f>IF(Z90="-","-",SUM(Z87:Z95)*'3k EBIT'!$E$11)</f>
        <v>2.183124881833221</v>
      </c>
      <c r="AA96" s="35">
        <f>IF(AA90="-","-",SUM(AA87:AA95)*'3k EBIT'!$E$11)</f>
        <v>2.2352529825944059</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1.3015210418074821</v>
      </c>
      <c r="H97" s="35">
        <f>IF(H92="-","-",SUM(H87:H90,H92:H96)*'3l HAP'!$E$12)</f>
        <v>1.3039195101681555</v>
      </c>
      <c r="I97" s="35">
        <f>IF(I92="-","-",SUM(I87:I90,I92:I96)*'3l HAP'!$E$12)</f>
        <v>1.3085111875205069</v>
      </c>
      <c r="J97" s="35">
        <f>IF(J92="-","-",SUM(J87:J90,J92:J96)*'3l HAP'!$E$12)</f>
        <v>1.3157065926025275</v>
      </c>
      <c r="K97" s="35">
        <f>IF(K92="-","-",SUM(K87:K90,K92:K96)*'3l HAP'!$E$12)</f>
        <v>1.3313563737099117</v>
      </c>
      <c r="L97" s="35">
        <f>IF(L92="-","-",SUM(L87:L90,L92:L96)*'3l HAP'!$E$12)</f>
        <v>1.3453303193950954</v>
      </c>
      <c r="M97" s="35">
        <f>IF(M92="-","-",SUM(M87:M90,M92:M96)*'3l HAP'!$E$12)</f>
        <v>1.3921514754585258</v>
      </c>
      <c r="N97" s="35">
        <f>IF(N92="-","-",SUM(N87:N90,N92:N96)*'3l HAP'!$E$12)</f>
        <v>1.520186516347737</v>
      </c>
      <c r="O97" s="27"/>
      <c r="P97" s="35">
        <f>IF(P92="-","-",SUM(P87:P90,P92:P96)*'3l HAP'!$E$12)</f>
        <v>1.520186516347737</v>
      </c>
      <c r="Q97" s="35">
        <f>IF(Q92="-","-",SUM(Q87:Q90,Q92:Q96)*'3l HAP'!$E$12)</f>
        <v>1.5587305993916913</v>
      </c>
      <c r="R97" s="35">
        <f>IF(R92="-","-",SUM(R87:R90,R92:R96)*'3l HAP'!$E$12)</f>
        <v>1.570079706555918</v>
      </c>
      <c r="S97" s="35">
        <f>IF(S92="-","-",SUM(S87:S90,S92:S96)*'3l HAP'!$E$12)</f>
        <v>1.6043189335443677</v>
      </c>
      <c r="T97" s="35">
        <f>IF(T92="-","-",SUM(T87:T90,T92:T96)*'3l HAP'!$E$12)</f>
        <v>1.5376161834451714</v>
      </c>
      <c r="U97" s="35">
        <f>IF(U92="-","-",SUM(U87:U90,U92:U96)*'3l HAP'!$E$12)</f>
        <v>1.5663406693535709</v>
      </c>
      <c r="V97" s="35">
        <f>IF(V92="-","-",SUM(V87:V90,V92:V96)*'3l HAP'!$E$12)</f>
        <v>1.5441497669586857</v>
      </c>
      <c r="W97" s="35">
        <f>IF(W92="-","-",SUM(W87:W90,W92:W96)*'3l HAP'!$E$12)</f>
        <v>1.6067934940200321</v>
      </c>
      <c r="X97" s="27"/>
      <c r="Y97" s="35">
        <f>IF(Y92="-","-",SUM(Y87:Y90,Y92:Y96)*'3l HAP'!$E$12)</f>
        <v>1.6822693785510638</v>
      </c>
      <c r="Z97" s="35">
        <f>IF(Z92="-","-",SUM(Z87:Z90,Z92:Z96)*'3l HAP'!$E$12)</f>
        <v>1.6822693785510638</v>
      </c>
      <c r="AA97" s="35">
        <f>IF(AA92="-","-",SUM(AA87:AA90,AA92:AA96)*'3l HAP'!$E$12)</f>
        <v>1.7224381789721037</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90.197159441334975</v>
      </c>
      <c r="H98" s="35">
        <f t="shared" ref="H98:W98" si="13">IF(H92="-","-",SUM(H87:H97))</f>
        <v>90.363376525956397</v>
      </c>
      <c r="I98" s="35">
        <f t="shared" si="13"/>
        <v>90.681585944743844</v>
      </c>
      <c r="J98" s="35">
        <f t="shared" si="13"/>
        <v>91.180237198608097</v>
      </c>
      <c r="K98" s="35">
        <f t="shared" si="13"/>
        <v>92.264788086701628</v>
      </c>
      <c r="L98" s="35">
        <f t="shared" si="13"/>
        <v>93.233201325138921</v>
      </c>
      <c r="M98" s="35">
        <f t="shared" si="13"/>
        <v>96.477970439909441</v>
      </c>
      <c r="N98" s="35">
        <f t="shared" si="13"/>
        <v>105.35097104935348</v>
      </c>
      <c r="O98" s="27"/>
      <c r="P98" s="35">
        <f t="shared" si="13"/>
        <v>105.35097104935348</v>
      </c>
      <c r="Q98" s="35">
        <f t="shared" si="13"/>
        <v>108.02212786677039</v>
      </c>
      <c r="R98" s="35">
        <f t="shared" si="13"/>
        <v>108.8086362638893</v>
      </c>
      <c r="S98" s="35">
        <f t="shared" si="13"/>
        <v>111.18146076431874</v>
      </c>
      <c r="T98" s="35">
        <f t="shared" si="13"/>
        <v>106.55887043145906</v>
      </c>
      <c r="U98" s="35">
        <f t="shared" si="13"/>
        <v>108.54951595475558</v>
      </c>
      <c r="V98" s="35">
        <f t="shared" si="13"/>
        <v>107.01165656012074</v>
      </c>
      <c r="W98" s="35">
        <f t="shared" si="13"/>
        <v>111.35295113489376</v>
      </c>
      <c r="X98" s="27"/>
      <c r="Y98" s="35">
        <f t="shared" ref="Y98:AC98" si="14">IF(Y92="-","-",SUM(Y87:Y97))</f>
        <v>116.58353148845229</v>
      </c>
      <c r="Z98" s="35">
        <f t="shared" si="14"/>
        <v>116.58353148845229</v>
      </c>
      <c r="AA98" s="35">
        <f t="shared" si="14"/>
        <v>119.36728340621777</v>
      </c>
      <c r="AB98" s="35" t="str">
        <f t="shared" si="14"/>
        <v>-</v>
      </c>
      <c r="AC98" s="35" t="str">
        <f t="shared" si="14"/>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AA'!J188="-","-",'3c AA'!J188)</f>
        <v>-</v>
      </c>
      <c r="H101" s="117" t="str">
        <f>IF('3c AA'!K188="-","-",'3c AA'!K188)</f>
        <v>-</v>
      </c>
      <c r="I101" s="117" t="str">
        <f>IF('3c AA'!L188="-","-",'3c AA'!L188)</f>
        <v>-</v>
      </c>
      <c r="J101" s="117" t="str">
        <f>IF('3c AA'!M188="-","-",'3c AA'!M188)</f>
        <v>-</v>
      </c>
      <c r="K101" s="117" t="str">
        <f>IF('3c AA'!N188="-","-",'3c AA'!N188)</f>
        <v>-</v>
      </c>
      <c r="L101" s="117" t="str">
        <f>IF('3c AA'!O188="-","-",'3c AA'!O188)</f>
        <v>-</v>
      </c>
      <c r="M101" s="117" t="str">
        <f>IF('3c AA'!P188="-","-",'3c AA'!P188)</f>
        <v>-</v>
      </c>
      <c r="N101" s="117" t="str">
        <f>IF('3c AA'!Q188="-","-",'3c AA'!Q188)</f>
        <v>-</v>
      </c>
      <c r="O101" s="27"/>
      <c r="P101" s="117" t="str">
        <f>IF('3c AA'!S188="-","-",'3c AA'!S188)</f>
        <v>-</v>
      </c>
      <c r="Q101" s="117" t="str">
        <f>IF('3c AA'!T188="-","-",'3c AA'!T188)</f>
        <v>-</v>
      </c>
      <c r="R101" s="117" t="str">
        <f>IF('3c AA'!U188="-","-",'3c AA'!U188)</f>
        <v>-</v>
      </c>
      <c r="S101" s="117" t="str">
        <f>IF('3c AA'!V188="-","-",'3c AA'!V188)</f>
        <v>-</v>
      </c>
      <c r="T101" s="117">
        <f>IF('3c AA'!W188="-","-",'3c AA'!W188)</f>
        <v>0</v>
      </c>
      <c r="U101" s="117">
        <f>IF('3c AA'!X188="-","-",'3c AA'!X188)</f>
        <v>1.4870742269298105</v>
      </c>
      <c r="V101" s="117">
        <f>IF('3c AA'!Y188="-","-",'3c AA'!Y188)</f>
        <v>0.70457099735818829</v>
      </c>
      <c r="W101" s="117" t="str">
        <f>IF('3c AA'!Z188="-","-",'3c AA'!Z188)</f>
        <v>-</v>
      </c>
      <c r="X101" s="27"/>
      <c r="Y101" s="117">
        <f>IF('3c AA'!AB188="-","-",'3c AA'!AB188)</f>
        <v>0</v>
      </c>
      <c r="Z101" s="117">
        <f>IF('3c AA'!AC188="-","-",'3c AA'!AC188)</f>
        <v>0</v>
      </c>
      <c r="AA101" s="117">
        <f>IF('3c AA'!AD188="-","-",'3c AA'!AD188)</f>
        <v>0.4107912515748855</v>
      </c>
      <c r="AB101" s="117" t="str">
        <f>IF('3c AA'!AE188="-","-",'3c AA'!AE188)</f>
        <v>-</v>
      </c>
      <c r="AC101" s="117" t="str">
        <f>IF('3c AA'!AF188="-","-",'3c AA'!AF188)</f>
        <v>-</v>
      </c>
      <c r="AD101" s="25"/>
    </row>
    <row r="102" spans="1:30" s="330" customFormat="1" ht="11.4">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f>IF('3d PC'!AA15="-","-",'3d PC'!AA64+'3d PC'!AA65)</f>
        <v>10.743937820906499</v>
      </c>
      <c r="AB102" s="117" t="str">
        <f>IF('3d PC'!AB15="-","-",'3d PC'!AB64+'3d PC'!AB65)</f>
        <v>-</v>
      </c>
      <c r="AC102" s="117" t="str">
        <f>IF('3d PC'!AC15="-","-",'3d PC'!AC64+'3d PC'!AC65)</f>
        <v>-</v>
      </c>
      <c r="AD102" s="25"/>
    </row>
    <row r="103" spans="1:30" s="26" customFormat="1" ht="11.4">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f>IF('3g CPIH'!W$17="-","-",'3h OC '!$E$11*('3g CPIH'!W$17/'3g CPIH'!$G$17))</f>
        <v>79.623736301369874</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f>IF('3i SMNCC'!V$51="-","-",'3i SMNCC'!V$63)</f>
        <v>2.3848554466543863</v>
      </c>
      <c r="AA105" s="117">
        <f>IF('3i SMNCC'!W$51="-","-",'3i SMNCC'!W$63)</f>
        <v>2.7714012178486214</v>
      </c>
      <c r="AB105" s="117" t="str">
        <f>IF('3i SMNCC'!X$51="-","-",'3i SMNCC'!X$63)</f>
        <v>-</v>
      </c>
      <c r="AC105" s="117" t="str">
        <f>IF('3i SMNCC'!Y$51="-","-",'3i SMNCC'!Y$63)</f>
        <v>-</v>
      </c>
      <c r="AD105" s="25"/>
    </row>
    <row r="106" spans="1:30" s="26" customFormat="1" ht="11.25" customHeight="1">
      <c r="A106" s="207"/>
      <c r="B106" s="120" t="s">
        <v>244</v>
      </c>
      <c r="C106" s="120" t="s">
        <v>183</v>
      </c>
      <c r="D106" s="122" t="s">
        <v>122</v>
      </c>
      <c r="E106" s="119"/>
      <c r="F106" s="27"/>
      <c r="G106" s="117">
        <f>IF('3g CPIH'!C$17="-","-",'3j PAAC PAP'!$G$19*('3g CPIH'!C$17/'3g CPIH'!$G$17))</f>
        <v>13.137827495107633</v>
      </c>
      <c r="H106" s="117">
        <f>IF('3g CPIH'!D$17="-","-",'3j PAAC PAP'!$G$19*('3g CPIH'!D$17/'3g CPIH'!$G$17))</f>
        <v>13.164129452054794</v>
      </c>
      <c r="I106" s="117">
        <f>IF('3g CPIH'!E$17="-","-",'3j PAAC PAP'!$G$19*('3g CPIH'!E$17/'3g CPIH'!$G$17))</f>
        <v>13.203582387475539</v>
      </c>
      <c r="J106" s="117">
        <f>IF('3g CPIH'!F$17="-","-",'3j PAAC PAP'!$G$19*('3g CPIH'!F$17/'3g CPIH'!$G$17))</f>
        <v>13.282488258317025</v>
      </c>
      <c r="K106" s="117">
        <f>IF('3g CPIH'!G$17="-","-",'3j PAAC PAP'!$G$19*('3g CPIH'!G$17/'3g CPIH'!$G$17))</f>
        <v>13.440300000000001</v>
      </c>
      <c r="L106" s="117">
        <f>IF('3g CPIH'!H$17="-","-",'3j PAAC PAP'!$G$19*('3g CPIH'!H$17/'3g CPIH'!$G$17))</f>
        <v>13.611262720156557</v>
      </c>
      <c r="M106" s="117">
        <f>IF('3g CPIH'!I$17="-","-",'3j PAAC PAP'!$G$19*('3g CPIH'!I$17/'3g CPIH'!$G$17))</f>
        <v>13.808527397260272</v>
      </c>
      <c r="N106" s="117">
        <f>IF('3g CPIH'!J$17="-","-",'3j PAAC PAP'!$G$19*('3g CPIH'!J$17/'3g CPIH'!$G$17))</f>
        <v>13.926886203522507</v>
      </c>
      <c r="O106" s="27"/>
      <c r="P106" s="117">
        <f>IF('3g CPIH'!L$17="-","-",'3j PAAC PAP'!$G$19*('3g CPIH'!L$17/'3g CPIH'!$G$17))</f>
        <v>13.926886203522507</v>
      </c>
      <c r="Q106" s="117">
        <f>IF('3g CPIH'!M$17="-","-",'3j PAAC PAP'!$G$19*('3g CPIH'!M$17/'3g CPIH'!$G$17))</f>
        <v>14.08469794520548</v>
      </c>
      <c r="R106" s="117">
        <f>IF('3g CPIH'!N$17="-","-",'3j PAAC PAP'!$G$19*('3g CPIH'!N$17/'3g CPIH'!$G$17))</f>
        <v>14.189905772994129</v>
      </c>
      <c r="S106" s="117">
        <f>IF('3g CPIH'!O$17="-","-",'3j PAAC PAP'!$G$19*('3g CPIH'!O$17/'3g CPIH'!$G$17))</f>
        <v>14.268811643835617</v>
      </c>
      <c r="T106" s="117">
        <f>IF('3g CPIH'!P$17="-","-",'3j PAAC PAP'!$G$19*('3g CPIH'!P$17/'3g CPIH'!$G$17))</f>
        <v>14.30826457925636</v>
      </c>
      <c r="U106" s="117">
        <f>IF('3g CPIH'!Q$17="-","-",'3j PAAC PAP'!$G$19*('3g CPIH'!Q$17/'3g CPIH'!$G$17))</f>
        <v>14.387170450097848</v>
      </c>
      <c r="V106" s="117">
        <f>IF('3g CPIH'!R$17="-","-",'3j PAAC PAP'!$G$19*('3g CPIH'!R$17/'3g CPIH'!$G$17))</f>
        <v>14.650190019569473</v>
      </c>
      <c r="W106" s="117">
        <f>IF('3g CPIH'!S$17="-","-",'3j PAAC PAP'!$G$19*('3g CPIH'!S$17/'3g CPIH'!$G$17))</f>
        <v>15.084172309197653</v>
      </c>
      <c r="X106" s="27"/>
      <c r="Y106" s="117">
        <f>IF('3g CPIH'!U$17="-","-",'3j PAAC PAP'!$G$19*('3g CPIH'!U$17/'3g CPIH'!$G$17))</f>
        <v>15.846929060665364</v>
      </c>
      <c r="Z106" s="117">
        <f>IF('3g CPIH'!V$17="-","-",'3j PAAC PAP'!$G$19*('3g CPIH'!V$17/'3g CPIH'!$G$17))</f>
        <v>15.846929060665364</v>
      </c>
      <c r="AA106" s="117">
        <f>IF('3g CPIH'!W$17="-","-",'3j PAAC PAP'!$G$19*('3g CPIH'!W$17/'3g CPIH'!$G$17))</f>
        <v>16.478176027397261</v>
      </c>
      <c r="AB106" s="117" t="str">
        <f>IF('3g CPIH'!X$17="-","-",'3j PAAC PAP'!$G$19*('3g CPIH'!X$17/'3g CPIH'!$G$17))</f>
        <v>-</v>
      </c>
      <c r="AC106" s="117" t="str">
        <f>IF('3g CPIH'!Y$17="-","-",'3j PAAC PAP'!$G$19*('3g CPIH'!Y$17/'3g CPIH'!$G$17))</f>
        <v>-</v>
      </c>
      <c r="AD106" s="25"/>
    </row>
    <row r="107" spans="1:30" s="26" customFormat="1" ht="11.25" customHeight="1">
      <c r="A107" s="207"/>
      <c r="B107" s="120" t="s">
        <v>244</v>
      </c>
      <c r="C107" s="120" t="s">
        <v>184</v>
      </c>
      <c r="D107" s="122" t="s">
        <v>122</v>
      </c>
      <c r="E107" s="119"/>
      <c r="F107" s="27"/>
      <c r="G107" s="117">
        <f>IF(G102="-","-",SUM(G99:G105)*'3j PAAC PAP'!$G$37)</f>
        <v>4.0291031998812512</v>
      </c>
      <c r="H107" s="117">
        <f>IF(H102="-","-",SUM(H99:H105)*'3j PAAC PAP'!$G$37)</f>
        <v>4.036414349210018</v>
      </c>
      <c r="I107" s="117">
        <f>IF(I102="-","-",SUM(I99:I105)*'3j PAAC PAP'!$G$37)</f>
        <v>4.0510038932775032</v>
      </c>
      <c r="J107" s="117">
        <f>IF(J102="-","-",SUM(J99:J105)*'3j PAAC PAP'!$G$37)</f>
        <v>4.0729373412638044</v>
      </c>
      <c r="K107" s="117">
        <f>IF(K102="-","-",SUM(K99:K105)*'3j PAAC PAP'!$G$37)</f>
        <v>4.1213929100624256</v>
      </c>
      <c r="L107" s="117">
        <f>IF(L102="-","-",SUM(L99:L105)*'3j PAAC PAP'!$G$37)</f>
        <v>4.1630250557154831</v>
      </c>
      <c r="M107" s="117">
        <f>IF(M102="-","-",SUM(M99:M105)*'3j PAAC PAP'!$G$37)</f>
        <v>4.3229473338273943</v>
      </c>
      <c r="N107" s="117">
        <f>IF(N102="-","-",SUM(N99:N105)*'3j PAAC PAP'!$G$37)</f>
        <v>4.7831686255620367</v>
      </c>
      <c r="O107" s="27"/>
      <c r="P107" s="117">
        <f>IF(P102="-","-",SUM(P99:P105)*'3j PAAC PAP'!$G$37)</f>
        <v>4.7831686255620367</v>
      </c>
      <c r="Q107" s="117">
        <f>IF(Q102="-","-",SUM(Q99:Q105)*'3j PAAC PAP'!$G$37)</f>
        <v>4.9150689011051076</v>
      </c>
      <c r="R107" s="117">
        <f>IF(R102="-","-",SUM(R99:R105)*'3j PAAC PAP'!$G$37)</f>
        <v>4.9507109401752034</v>
      </c>
      <c r="S107" s="117">
        <f>IF(S102="-","-",SUM(S99:S105)*'3j PAAC PAP'!$G$37)</f>
        <v>5.0712131846455923</v>
      </c>
      <c r="T107" s="117">
        <f>IF(T102="-","-",SUM(T99:T105)*'3j PAAC PAP'!$G$37)</f>
        <v>4.8259501851548539</v>
      </c>
      <c r="U107" s="117">
        <f>IF(U102="-","-",SUM(U99:U105)*'3j PAAC PAP'!$G$37)</f>
        <v>4.9263524085164407</v>
      </c>
      <c r="V107" s="117">
        <f>IF(V102="-","-",SUM(V99:V105)*'3j PAAC PAP'!$G$37)</f>
        <v>4.8311640233743791</v>
      </c>
      <c r="W107" s="117">
        <f>IF(W102="-","-",SUM(W99:W105)*'3j PAAC PAP'!$G$37)</f>
        <v>5.0358794269067841</v>
      </c>
      <c r="X107" s="27"/>
      <c r="Y107" s="117">
        <f>IF(Y102="-","-",SUM(Y99:Y105)*'3j PAAC PAP'!$G$37)</f>
        <v>5.269480959369325</v>
      </c>
      <c r="Z107" s="117">
        <f>IF(Z102="-","-",SUM(Z99:Z105)*'3j PAAC PAP'!$G$37)</f>
        <v>5.269480959369325</v>
      </c>
      <c r="AA107" s="117">
        <f>IF(AA102="-","-",SUM(AA99:AA105)*'3j PAAC PAP'!$G$37)</f>
        <v>5.3815496255541273</v>
      </c>
      <c r="AB107" s="117" t="str">
        <f>IF(AB102="-","-",SUM(AB99:AB105)*'3j PAAC PAP'!$G$37)</f>
        <v>-</v>
      </c>
      <c r="AC107" s="117" t="str">
        <f>IF(AC102="-","-",SUM(AC99:AC105)*'3j PAAC PAP'!$G$37)</f>
        <v>-</v>
      </c>
      <c r="AD107" s="25"/>
    </row>
    <row r="108" spans="1:30" s="26" customFormat="1" ht="11.25" customHeight="1">
      <c r="A108" s="207"/>
      <c r="B108" s="120" t="s">
        <v>185</v>
      </c>
      <c r="C108" s="120" t="s">
        <v>246</v>
      </c>
      <c r="D108" s="122" t="s">
        <v>122</v>
      </c>
      <c r="E108" s="119"/>
      <c r="F108" s="27"/>
      <c r="G108" s="117">
        <f>IF(G102="-","-",SUM(G99:G107)*'3k EBIT'!$E$11)</f>
        <v>1.6890178272439871</v>
      </c>
      <c r="H108" s="117">
        <f>IF(H102="-","-",SUM(H99:H107)*'3k EBIT'!$E$11)</f>
        <v>1.6921303822385896</v>
      </c>
      <c r="I108" s="117">
        <f>IF(I102="-","-",SUM(I99:I107)*'3k EBIT'!$E$11)</f>
        <v>1.6980891217871283</v>
      </c>
      <c r="J108" s="117">
        <f>IF(J102="-","-",SUM(J99:J107)*'3k EBIT'!$E$11)</f>
        <v>1.7074267867709363</v>
      </c>
      <c r="K108" s="117">
        <f>IF(K102="-","-",SUM(K99:K107)*'3k EBIT'!$E$11)</f>
        <v>1.7277359161924088</v>
      </c>
      <c r="L108" s="117">
        <f>IF(L102="-","-",SUM(L99:L107)*'3k EBIT'!$E$11)</f>
        <v>1.7458702702451387</v>
      </c>
      <c r="M108" s="117">
        <f>IF(M102="-","-",SUM(M99:M107)*'3k EBIT'!$E$11)</f>
        <v>1.8066313065580686</v>
      </c>
      <c r="N108" s="117">
        <f>IF(N102="-","-",SUM(N99:N107)*'3k EBIT'!$E$11)</f>
        <v>1.9727857209910995</v>
      </c>
      <c r="O108" s="27"/>
      <c r="P108" s="117">
        <f>IF(P102="-","-",SUM(P99:P107)*'3k EBIT'!$E$11)</f>
        <v>1.9727857209910995</v>
      </c>
      <c r="Q108" s="117">
        <f>IF(Q102="-","-",SUM(Q99:Q107)*'3k EBIT'!$E$11)</f>
        <v>2.02280538360493</v>
      </c>
      <c r="R108" s="117">
        <f>IF(R102="-","-",SUM(R99:R107)*'3k EBIT'!$E$11)</f>
        <v>2.0375334161975194</v>
      </c>
      <c r="S108" s="117">
        <f>IF(S102="-","-",SUM(S99:S107)*'3k EBIT'!$E$11)</f>
        <v>2.0819665547461152</v>
      </c>
      <c r="T108" s="117">
        <f>IF(T102="-","-",SUM(T99:T107)*'3k EBIT'!$E$11)</f>
        <v>1.9954046549190607</v>
      </c>
      <c r="U108" s="117">
        <f>IF(U102="-","-",SUM(U99:U107)*'3k EBIT'!$E$11)</f>
        <v>2.0326811700265912</v>
      </c>
      <c r="V108" s="117">
        <f>IF(V102="-","-",SUM(V99:V107)*'3k EBIT'!$E$11)</f>
        <v>2.0038834567790658</v>
      </c>
      <c r="W108" s="117">
        <f>IF(W102="-","-",SUM(W99:W107)*'3k EBIT'!$E$11)</f>
        <v>2.0851778564644388</v>
      </c>
      <c r="X108" s="27"/>
      <c r="Y108" s="117">
        <f>IF(Y102="-","-",SUM(Y99:Y107)*'3k EBIT'!$E$11)</f>
        <v>2.183124881833221</v>
      </c>
      <c r="Z108" s="117">
        <f>IF(Z102="-","-",SUM(Z99:Z107)*'3k EBIT'!$E$11)</f>
        <v>2.183124881833221</v>
      </c>
      <c r="AA108" s="117">
        <f>IF(AA102="-","-",SUM(AA99:AA107)*'3k EBIT'!$E$11)</f>
        <v>2.2352529825944059</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1.3015210418074821</v>
      </c>
      <c r="H109" s="117">
        <f>IF(H104="-","-",SUM(H99:H102,H104:H108)*'3l HAP'!$E$12)</f>
        <v>1.3039195101681555</v>
      </c>
      <c r="I109" s="117">
        <f>IF(I104="-","-",SUM(I99:I102,I104:I108)*'3l HAP'!$E$12)</f>
        <v>1.3085111875205069</v>
      </c>
      <c r="J109" s="117">
        <f>IF(J104="-","-",SUM(J99:J102,J104:J108)*'3l HAP'!$E$12)</f>
        <v>1.3157065926025275</v>
      </c>
      <c r="K109" s="117">
        <f>IF(K104="-","-",SUM(K99:K102,K104:K108)*'3l HAP'!$E$12)</f>
        <v>1.3313563737099117</v>
      </c>
      <c r="L109" s="117">
        <f>IF(L104="-","-",SUM(L99:L102,L104:L108)*'3l HAP'!$E$12)</f>
        <v>1.3453303193950954</v>
      </c>
      <c r="M109" s="117">
        <f>IF(M104="-","-",SUM(M99:M102,M104:M108)*'3l HAP'!$E$12)</f>
        <v>1.3921514754585258</v>
      </c>
      <c r="N109" s="117">
        <f>IF(N104="-","-",SUM(N99:N102,N104:N108)*'3l HAP'!$E$12)</f>
        <v>1.520186516347737</v>
      </c>
      <c r="O109" s="27"/>
      <c r="P109" s="117">
        <f>IF(P104="-","-",SUM(P99:P102,P104:P108)*'3l HAP'!$E$12)</f>
        <v>1.520186516347737</v>
      </c>
      <c r="Q109" s="117">
        <f>IF(Q104="-","-",SUM(Q99:Q102,Q104:Q108)*'3l HAP'!$E$12)</f>
        <v>1.5587305993916913</v>
      </c>
      <c r="R109" s="117">
        <f>IF(R104="-","-",SUM(R99:R102,R104:R108)*'3l HAP'!$E$12)</f>
        <v>1.570079706555918</v>
      </c>
      <c r="S109" s="117">
        <f>IF(S104="-","-",SUM(S99:S102,S104:S108)*'3l HAP'!$E$12)</f>
        <v>1.6043189335443677</v>
      </c>
      <c r="T109" s="117">
        <f>IF(T104="-","-",SUM(T99:T102,T104:T108)*'3l HAP'!$E$12)</f>
        <v>1.5376161834451714</v>
      </c>
      <c r="U109" s="117">
        <f>IF(U104="-","-",SUM(U99:U102,U104:U108)*'3l HAP'!$E$12)</f>
        <v>1.5663406693535709</v>
      </c>
      <c r="V109" s="117">
        <f>IF(V104="-","-",SUM(V99:V102,V104:V108)*'3l HAP'!$E$12)</f>
        <v>1.5441497669586857</v>
      </c>
      <c r="W109" s="117">
        <f>IF(W104="-","-",SUM(W99:W102,W104:W108)*'3l HAP'!$E$12)</f>
        <v>1.6067934940200321</v>
      </c>
      <c r="X109" s="27"/>
      <c r="Y109" s="117">
        <f>IF(Y104="-","-",SUM(Y99:Y102,Y104:Y108)*'3l HAP'!$E$12)</f>
        <v>1.6822693785510638</v>
      </c>
      <c r="Z109" s="117">
        <f>IF(Z104="-","-",SUM(Z99:Z102,Z104:Z108)*'3l HAP'!$E$12)</f>
        <v>1.6822693785510638</v>
      </c>
      <c r="AA109" s="117">
        <f>IF(AA104="-","-",SUM(AA99:AA102,AA104:AA108)*'3l HAP'!$E$12)</f>
        <v>1.7224381789721037</v>
      </c>
      <c r="AB109" s="117" t="str">
        <f>IF(AB104="-","-",SUM(AB99:AB102,AB104:AB108)*'3l HAP'!$E$12)</f>
        <v>-</v>
      </c>
      <c r="AC109" s="117" t="str">
        <f>IF(AC104="-","-",SUM(AC99:AC102,AC104:AC108)*'3l HAP'!$E$12)</f>
        <v>-</v>
      </c>
      <c r="AD109" s="25"/>
    </row>
    <row r="110" spans="1:30" s="26" customFormat="1" ht="11.4">
      <c r="A110" s="207"/>
      <c r="B110" s="120" t="s">
        <v>249</v>
      </c>
      <c r="C110" s="120" t="str">
        <f>B110&amp;"_"&amp;D110</f>
        <v>Total_Southern</v>
      </c>
      <c r="D110" s="122" t="s">
        <v>122</v>
      </c>
      <c r="E110" s="119"/>
      <c r="F110" s="27"/>
      <c r="G110" s="117">
        <f>IF(G104="-","-",SUM(G99:G109))</f>
        <v>90.197159441334975</v>
      </c>
      <c r="H110" s="117">
        <f t="shared" ref="H110:W110" si="15">IF(H104="-","-",SUM(H99:H109))</f>
        <v>90.363376525956397</v>
      </c>
      <c r="I110" s="117">
        <f t="shared" si="15"/>
        <v>90.681585944743844</v>
      </c>
      <c r="J110" s="117">
        <f t="shared" si="15"/>
        <v>91.180237198608097</v>
      </c>
      <c r="K110" s="117">
        <f t="shared" si="15"/>
        <v>92.264788086701628</v>
      </c>
      <c r="L110" s="117">
        <f t="shared" si="15"/>
        <v>93.233201325138921</v>
      </c>
      <c r="M110" s="117">
        <f t="shared" si="15"/>
        <v>96.477970439909441</v>
      </c>
      <c r="N110" s="117">
        <f t="shared" si="15"/>
        <v>105.35097104935348</v>
      </c>
      <c r="O110" s="27"/>
      <c r="P110" s="117">
        <f t="shared" si="15"/>
        <v>105.35097104935348</v>
      </c>
      <c r="Q110" s="117">
        <f t="shared" si="15"/>
        <v>108.02212786677039</v>
      </c>
      <c r="R110" s="117">
        <f t="shared" si="15"/>
        <v>108.8086362638893</v>
      </c>
      <c r="S110" s="117">
        <f t="shared" si="15"/>
        <v>111.18146076431874</v>
      </c>
      <c r="T110" s="117">
        <f t="shared" si="15"/>
        <v>106.55887043145906</v>
      </c>
      <c r="U110" s="117">
        <f t="shared" si="15"/>
        <v>108.54951595475558</v>
      </c>
      <c r="V110" s="117">
        <f t="shared" si="15"/>
        <v>107.01165656012074</v>
      </c>
      <c r="W110" s="117">
        <f t="shared" si="15"/>
        <v>111.35295113489376</v>
      </c>
      <c r="X110" s="27"/>
      <c r="Y110" s="117">
        <f t="shared" ref="Y110:AC110" si="16">IF(Y104="-","-",SUM(Y99:Y109))</f>
        <v>116.58353148845229</v>
      </c>
      <c r="Z110" s="117">
        <f t="shared" si="16"/>
        <v>116.58353148845229</v>
      </c>
      <c r="AA110" s="117">
        <f t="shared" si="16"/>
        <v>119.36728340621777</v>
      </c>
      <c r="AB110" s="117" t="str">
        <f t="shared" si="16"/>
        <v>-</v>
      </c>
      <c r="AC110" s="117" t="str">
        <f t="shared" si="16"/>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AA'!J189="-","-",'3c AA'!J189)</f>
        <v>-</v>
      </c>
      <c r="H113" s="35" t="str">
        <f>IF('3c AA'!K189="-","-",'3c AA'!K189)</f>
        <v>-</v>
      </c>
      <c r="I113" s="35" t="str">
        <f>IF('3c AA'!L189="-","-",'3c AA'!L189)</f>
        <v>-</v>
      </c>
      <c r="J113" s="35" t="str">
        <f>IF('3c AA'!M189="-","-",'3c AA'!M189)</f>
        <v>-</v>
      </c>
      <c r="K113" s="35" t="str">
        <f>IF('3c AA'!N189="-","-",'3c AA'!N189)</f>
        <v>-</v>
      </c>
      <c r="L113" s="35" t="str">
        <f>IF('3c AA'!O189="-","-",'3c AA'!O189)</f>
        <v>-</v>
      </c>
      <c r="M113" s="35" t="str">
        <f>IF('3c AA'!P189="-","-",'3c AA'!P189)</f>
        <v>-</v>
      </c>
      <c r="N113" s="35" t="str">
        <f>IF('3c AA'!Q189="-","-",'3c AA'!Q189)</f>
        <v>-</v>
      </c>
      <c r="O113" s="27"/>
      <c r="P113" s="35" t="str">
        <f>IF('3c AA'!S189="-","-",'3c AA'!S189)</f>
        <v>-</v>
      </c>
      <c r="Q113" s="35" t="str">
        <f>IF('3c AA'!T189="-","-",'3c AA'!T189)</f>
        <v>-</v>
      </c>
      <c r="R113" s="35" t="str">
        <f>IF('3c AA'!U189="-","-",'3c AA'!U189)</f>
        <v>-</v>
      </c>
      <c r="S113" s="35" t="str">
        <f>IF('3c AA'!V189="-","-",'3c AA'!V189)</f>
        <v>-</v>
      </c>
      <c r="T113" s="35">
        <f>IF('3c AA'!W189="-","-",'3c AA'!W189)</f>
        <v>0</v>
      </c>
      <c r="U113" s="35">
        <f>IF('3c AA'!X189="-","-",'3c AA'!X189)</f>
        <v>1.4870742269298105</v>
      </c>
      <c r="V113" s="35">
        <f>IF('3c AA'!Y189="-","-",'3c AA'!Y189)</f>
        <v>0.70457099735818829</v>
      </c>
      <c r="W113" s="35" t="str">
        <f>IF('3c AA'!Z189="-","-",'3c AA'!Z189)</f>
        <v>-</v>
      </c>
      <c r="X113" s="27"/>
      <c r="Y113" s="35">
        <f>IF('3c AA'!AB189="-","-",'3c AA'!AB189)</f>
        <v>0</v>
      </c>
      <c r="Z113" s="35">
        <f>IF('3c AA'!AC189="-","-",'3c AA'!AC189)</f>
        <v>0</v>
      </c>
      <c r="AA113" s="35">
        <f>IF('3c AA'!AD189="-","-",'3c AA'!AD189)</f>
        <v>0.4107912515748855</v>
      </c>
      <c r="AB113" s="35" t="str">
        <f>IF('3c AA'!AE189="-","-",'3c AA'!AE189)</f>
        <v>-</v>
      </c>
      <c r="AC113" s="35" t="str">
        <f>IF('3c AA'!AF189="-","-",'3c AA'!AF189)</f>
        <v>-</v>
      </c>
      <c r="AD113" s="25"/>
    </row>
    <row r="114" spans="1:30" s="330" customFormat="1" ht="12.6"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f>IF('3d PC'!AA15="-","-",'3d PC'!AA64+'3d PC'!AA65)</f>
        <v>10.743937820906499</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f>IF('3g CPIH'!W$17="-","-",'3h OC '!$E$11*('3g CPIH'!W$17/'3g CPIH'!$G$17))</f>
        <v>79.623736301369874</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f>IF('3i SMNCC'!V$51="-","-",'3i SMNCC'!V$63)</f>
        <v>2.3848554466543863</v>
      </c>
      <c r="AA117" s="35">
        <f>IF('3i SMNCC'!W$51="-","-",'3i SMNCC'!W$63)</f>
        <v>2.7714012178486214</v>
      </c>
      <c r="AB117" s="35" t="str">
        <f>IF('3i SMNCC'!X$51="-","-",'3i SMNCC'!X$63)</f>
        <v>-</v>
      </c>
      <c r="AC117" s="35" t="str">
        <f>IF('3i SMNCC'!Y$51="-","-",'3i SMNCC'!Y$63)</f>
        <v>-</v>
      </c>
      <c r="AD117" s="25"/>
    </row>
    <row r="118" spans="1:30" s="26" customFormat="1" ht="11.25" customHeight="1">
      <c r="A118" s="207"/>
      <c r="B118" s="123" t="s">
        <v>244</v>
      </c>
      <c r="C118" s="123" t="s">
        <v>183</v>
      </c>
      <c r="D118" s="121" t="s">
        <v>126</v>
      </c>
      <c r="E118" s="75"/>
      <c r="F118" s="27"/>
      <c r="G118" s="35">
        <f>IF('3g CPIH'!C$17="-","-",'3j PAAC PAP'!$G$19*('3g CPIH'!C$17/'3g CPIH'!$G$17))</f>
        <v>13.137827495107633</v>
      </c>
      <c r="H118" s="35">
        <f>IF('3g CPIH'!D$17="-","-",'3j PAAC PAP'!$G$19*('3g CPIH'!D$17/'3g CPIH'!$G$17))</f>
        <v>13.164129452054794</v>
      </c>
      <c r="I118" s="35">
        <f>IF('3g CPIH'!E$17="-","-",'3j PAAC PAP'!$G$19*('3g CPIH'!E$17/'3g CPIH'!$G$17))</f>
        <v>13.203582387475539</v>
      </c>
      <c r="J118" s="35">
        <f>IF('3g CPIH'!F$17="-","-",'3j PAAC PAP'!$G$19*('3g CPIH'!F$17/'3g CPIH'!$G$17))</f>
        <v>13.282488258317025</v>
      </c>
      <c r="K118" s="35">
        <f>IF('3g CPIH'!G$17="-","-",'3j PAAC PAP'!$G$19*('3g CPIH'!G$17/'3g CPIH'!$G$17))</f>
        <v>13.440300000000001</v>
      </c>
      <c r="L118" s="35">
        <f>IF('3g CPIH'!H$17="-","-",'3j PAAC PAP'!$G$19*('3g CPIH'!H$17/'3g CPIH'!$G$17))</f>
        <v>13.611262720156557</v>
      </c>
      <c r="M118" s="35">
        <f>IF('3g CPIH'!I$17="-","-",'3j PAAC PAP'!$G$19*('3g CPIH'!I$17/'3g CPIH'!$G$17))</f>
        <v>13.808527397260272</v>
      </c>
      <c r="N118" s="35">
        <f>IF('3g CPIH'!J$17="-","-",'3j PAAC PAP'!$G$19*('3g CPIH'!J$17/'3g CPIH'!$G$17))</f>
        <v>13.926886203522507</v>
      </c>
      <c r="O118" s="27"/>
      <c r="P118" s="35">
        <f>IF('3g CPIH'!L$17="-","-",'3j PAAC PAP'!$G$19*('3g CPIH'!L$17/'3g CPIH'!$G$17))</f>
        <v>13.926886203522507</v>
      </c>
      <c r="Q118" s="35">
        <f>IF('3g CPIH'!M$17="-","-",'3j PAAC PAP'!$G$19*('3g CPIH'!M$17/'3g CPIH'!$G$17))</f>
        <v>14.08469794520548</v>
      </c>
      <c r="R118" s="35">
        <f>IF('3g CPIH'!N$17="-","-",'3j PAAC PAP'!$G$19*('3g CPIH'!N$17/'3g CPIH'!$G$17))</f>
        <v>14.189905772994129</v>
      </c>
      <c r="S118" s="35">
        <f>IF('3g CPIH'!O$17="-","-",'3j PAAC PAP'!$G$19*('3g CPIH'!O$17/'3g CPIH'!$G$17))</f>
        <v>14.268811643835617</v>
      </c>
      <c r="T118" s="35">
        <f>IF('3g CPIH'!P$17="-","-",'3j PAAC PAP'!$G$19*('3g CPIH'!P$17/'3g CPIH'!$G$17))</f>
        <v>14.30826457925636</v>
      </c>
      <c r="U118" s="35">
        <f>IF('3g CPIH'!Q$17="-","-",'3j PAAC PAP'!$G$19*('3g CPIH'!Q$17/'3g CPIH'!$G$17))</f>
        <v>14.387170450097848</v>
      </c>
      <c r="V118" s="35">
        <f>IF('3g CPIH'!R$17="-","-",'3j PAAC PAP'!$G$19*('3g CPIH'!R$17/'3g CPIH'!$G$17))</f>
        <v>14.650190019569473</v>
      </c>
      <c r="W118" s="35">
        <f>IF('3g CPIH'!S$17="-","-",'3j PAAC PAP'!$G$19*('3g CPIH'!S$17/'3g CPIH'!$G$17))</f>
        <v>15.084172309197653</v>
      </c>
      <c r="X118" s="27"/>
      <c r="Y118" s="35">
        <f>IF('3g CPIH'!U$17="-","-",'3j PAAC PAP'!$G$19*('3g CPIH'!U$17/'3g CPIH'!$G$17))</f>
        <v>15.846929060665364</v>
      </c>
      <c r="Z118" s="35">
        <f>IF('3g CPIH'!V$17="-","-",'3j PAAC PAP'!$G$19*('3g CPIH'!V$17/'3g CPIH'!$G$17))</f>
        <v>15.846929060665364</v>
      </c>
      <c r="AA118" s="35">
        <f>IF('3g CPIH'!W$17="-","-",'3j PAAC PAP'!$G$19*('3g CPIH'!W$17/'3g CPIH'!$G$17))</f>
        <v>16.478176027397261</v>
      </c>
      <c r="AB118" s="35" t="str">
        <f>IF('3g CPIH'!X$17="-","-",'3j PAAC PAP'!$G$19*('3g CPIH'!X$17/'3g CPIH'!$G$17))</f>
        <v>-</v>
      </c>
      <c r="AC118" s="35" t="str">
        <f>IF('3g CPIH'!Y$17="-","-",'3j PAAC PAP'!$G$19*('3g CPIH'!Y$17/'3g CPIH'!$G$17))</f>
        <v>-</v>
      </c>
      <c r="AD118" s="25"/>
    </row>
    <row r="119" spans="1:30" s="26" customFormat="1" ht="11.25" customHeight="1">
      <c r="A119" s="207"/>
      <c r="B119" s="123" t="s">
        <v>244</v>
      </c>
      <c r="C119" s="123" t="s">
        <v>184</v>
      </c>
      <c r="D119" s="121" t="s">
        <v>126</v>
      </c>
      <c r="E119" s="75"/>
      <c r="F119" s="27"/>
      <c r="G119" s="35">
        <f>IF(G114="-","-",SUM(G111:G117)*'3j PAAC PAP'!$G$37)</f>
        <v>4.0291031998812512</v>
      </c>
      <c r="H119" s="35">
        <f>IF(H114="-","-",SUM(H111:H117)*'3j PAAC PAP'!$G$37)</f>
        <v>4.036414349210018</v>
      </c>
      <c r="I119" s="35">
        <f>IF(I114="-","-",SUM(I111:I117)*'3j PAAC PAP'!$G$37)</f>
        <v>4.0510038932775032</v>
      </c>
      <c r="J119" s="35">
        <f>IF(J114="-","-",SUM(J111:J117)*'3j PAAC PAP'!$G$37)</f>
        <v>4.0729373412638044</v>
      </c>
      <c r="K119" s="35">
        <f>IF(K114="-","-",SUM(K111:K117)*'3j PAAC PAP'!$G$37)</f>
        <v>4.1213929100624256</v>
      </c>
      <c r="L119" s="35">
        <f>IF(L114="-","-",SUM(L111:L117)*'3j PAAC PAP'!$G$37)</f>
        <v>4.1630250557154831</v>
      </c>
      <c r="M119" s="35">
        <f>IF(M114="-","-",SUM(M111:M117)*'3j PAAC PAP'!$G$37)</f>
        <v>4.3229473338273943</v>
      </c>
      <c r="N119" s="35">
        <f>IF(N114="-","-",SUM(N111:N117)*'3j PAAC PAP'!$G$37)</f>
        <v>4.7831686255620367</v>
      </c>
      <c r="O119" s="27"/>
      <c r="P119" s="35">
        <f>IF(P114="-","-",SUM(P111:P117)*'3j PAAC PAP'!$G$37)</f>
        <v>4.7831686255620367</v>
      </c>
      <c r="Q119" s="35">
        <f>IF(Q114="-","-",SUM(Q111:Q117)*'3j PAAC PAP'!$G$37)</f>
        <v>4.9150689011051076</v>
      </c>
      <c r="R119" s="35">
        <f>IF(R114="-","-",SUM(R111:R117)*'3j PAAC PAP'!$G$37)</f>
        <v>4.9507109401752034</v>
      </c>
      <c r="S119" s="35">
        <f>IF(S114="-","-",SUM(S111:S117)*'3j PAAC PAP'!$G$37)</f>
        <v>5.0712131846455923</v>
      </c>
      <c r="T119" s="35">
        <f>IF(T114="-","-",SUM(T111:T117)*'3j PAAC PAP'!$G$37)</f>
        <v>4.8259501851548539</v>
      </c>
      <c r="U119" s="35">
        <f>IF(U114="-","-",SUM(U111:U117)*'3j PAAC PAP'!$G$37)</f>
        <v>4.9263524085164407</v>
      </c>
      <c r="V119" s="35">
        <f>IF(V114="-","-",SUM(V111:V117)*'3j PAAC PAP'!$G$37)</f>
        <v>4.8311640233743791</v>
      </c>
      <c r="W119" s="35">
        <f>IF(W114="-","-",SUM(W111:W117)*'3j PAAC PAP'!$G$37)</f>
        <v>5.0358794269067841</v>
      </c>
      <c r="X119" s="27"/>
      <c r="Y119" s="35">
        <f>IF(Y114="-","-",SUM(Y111:Y117)*'3j PAAC PAP'!$G$37)</f>
        <v>5.269480959369325</v>
      </c>
      <c r="Z119" s="35">
        <f>IF(Z114="-","-",SUM(Z111:Z117)*'3j PAAC PAP'!$G$37)</f>
        <v>5.269480959369325</v>
      </c>
      <c r="AA119" s="35">
        <f>IF(AA114="-","-",SUM(AA111:AA117)*'3j PAAC PAP'!$G$37)</f>
        <v>5.3815496255541273</v>
      </c>
      <c r="AB119" s="35" t="str">
        <f>IF(AB114="-","-",SUM(AB111:AB117)*'3j PAAC PAP'!$G$37)</f>
        <v>-</v>
      </c>
      <c r="AC119" s="35" t="str">
        <f>IF(AC114="-","-",SUM(AC111:AC117)*'3j PAAC PAP'!$G$37)</f>
        <v>-</v>
      </c>
      <c r="AD119" s="25"/>
    </row>
    <row r="120" spans="1:30" s="26" customFormat="1" ht="11.25" customHeight="1">
      <c r="A120" s="207"/>
      <c r="B120" s="123" t="s">
        <v>185</v>
      </c>
      <c r="C120" s="123" t="s">
        <v>246</v>
      </c>
      <c r="D120" s="121" t="s">
        <v>126</v>
      </c>
      <c r="E120" s="75"/>
      <c r="F120" s="27"/>
      <c r="G120" s="35">
        <f>IF(G114="-","-",SUM(G111:G119)*'3k EBIT'!$E$11)</f>
        <v>1.6890178272439871</v>
      </c>
      <c r="H120" s="35">
        <f>IF(H114="-","-",SUM(H111:H119)*'3k EBIT'!$E$11)</f>
        <v>1.6921303822385896</v>
      </c>
      <c r="I120" s="35">
        <f>IF(I114="-","-",SUM(I111:I119)*'3k EBIT'!$E$11)</f>
        <v>1.6980891217871283</v>
      </c>
      <c r="J120" s="35">
        <f>IF(J114="-","-",SUM(J111:J119)*'3k EBIT'!$E$11)</f>
        <v>1.7074267867709363</v>
      </c>
      <c r="K120" s="35">
        <f>IF(K114="-","-",SUM(K111:K119)*'3k EBIT'!$E$11)</f>
        <v>1.7277359161924088</v>
      </c>
      <c r="L120" s="35">
        <f>IF(L114="-","-",SUM(L111:L119)*'3k EBIT'!$E$11)</f>
        <v>1.7458702702451387</v>
      </c>
      <c r="M120" s="35">
        <f>IF(M114="-","-",SUM(M111:M119)*'3k EBIT'!$E$11)</f>
        <v>1.8066313065580686</v>
      </c>
      <c r="N120" s="35">
        <f>IF(N114="-","-",SUM(N111:N119)*'3k EBIT'!$E$11)</f>
        <v>1.9727857209910995</v>
      </c>
      <c r="O120" s="27"/>
      <c r="P120" s="35">
        <f>IF(P114="-","-",SUM(P111:P119)*'3k EBIT'!$E$11)</f>
        <v>1.9727857209910995</v>
      </c>
      <c r="Q120" s="35">
        <f>IF(Q114="-","-",SUM(Q111:Q119)*'3k EBIT'!$E$11)</f>
        <v>2.02280538360493</v>
      </c>
      <c r="R120" s="35">
        <f>IF(R114="-","-",SUM(R111:R119)*'3k EBIT'!$E$11)</f>
        <v>2.0375334161975194</v>
      </c>
      <c r="S120" s="35">
        <f>IF(S114="-","-",SUM(S111:S119)*'3k EBIT'!$E$11)</f>
        <v>2.0819665547461152</v>
      </c>
      <c r="T120" s="35">
        <f>IF(T114="-","-",SUM(T111:T119)*'3k EBIT'!$E$11)</f>
        <v>1.9954046549190607</v>
      </c>
      <c r="U120" s="35">
        <f>IF(U114="-","-",SUM(U111:U119)*'3k EBIT'!$E$11)</f>
        <v>2.0326811700265912</v>
      </c>
      <c r="V120" s="35">
        <f>IF(V114="-","-",SUM(V111:V119)*'3k EBIT'!$E$11)</f>
        <v>2.0038834567790658</v>
      </c>
      <c r="W120" s="35">
        <f>IF(W114="-","-",SUM(W111:W119)*'3k EBIT'!$E$11)</f>
        <v>2.0851778564644388</v>
      </c>
      <c r="X120" s="27"/>
      <c r="Y120" s="35">
        <f>IF(Y114="-","-",SUM(Y111:Y119)*'3k EBIT'!$E$11)</f>
        <v>2.183124881833221</v>
      </c>
      <c r="Z120" s="35">
        <f>IF(Z114="-","-",SUM(Z111:Z119)*'3k EBIT'!$E$11)</f>
        <v>2.183124881833221</v>
      </c>
      <c r="AA120" s="35">
        <f>IF(AA114="-","-",SUM(AA111:AA119)*'3k EBIT'!$E$11)</f>
        <v>2.2352529825944059</v>
      </c>
      <c r="AB120" s="35" t="str">
        <f>IF(AB114="-","-",SUM(AB111:AB119)*'3k EBIT'!$E$11)</f>
        <v>-</v>
      </c>
      <c r="AC120" s="35" t="str">
        <f>IF(AC114="-","-",SUM(AC111:AC119)*'3k EBIT'!$E$11)</f>
        <v>-</v>
      </c>
      <c r="AD120" s="25"/>
    </row>
    <row r="121" spans="1:30" s="26" customFormat="1" ht="11.4">
      <c r="A121" s="207"/>
      <c r="B121" s="123" t="s">
        <v>247</v>
      </c>
      <c r="C121" s="158" t="s">
        <v>248</v>
      </c>
      <c r="D121" s="121" t="s">
        <v>126</v>
      </c>
      <c r="E121" s="116"/>
      <c r="F121" s="27"/>
      <c r="G121" s="35">
        <f>IF(G116="-","-",SUM(G111:G114,G116:G120)*'3l HAP'!$E$12)</f>
        <v>1.3015210418074821</v>
      </c>
      <c r="H121" s="35">
        <f>IF(H116="-","-",SUM(H111:H114,H116:H120)*'3l HAP'!$E$12)</f>
        <v>1.3039195101681555</v>
      </c>
      <c r="I121" s="35">
        <f>IF(I116="-","-",SUM(I111:I114,I116:I120)*'3l HAP'!$E$12)</f>
        <v>1.3085111875205069</v>
      </c>
      <c r="J121" s="35">
        <f>IF(J116="-","-",SUM(J111:J114,J116:J120)*'3l HAP'!$E$12)</f>
        <v>1.3157065926025275</v>
      </c>
      <c r="K121" s="35">
        <f>IF(K116="-","-",SUM(K111:K114,K116:K120)*'3l HAP'!$E$12)</f>
        <v>1.3313563737099117</v>
      </c>
      <c r="L121" s="35">
        <f>IF(L116="-","-",SUM(L111:L114,L116:L120)*'3l HAP'!$E$12)</f>
        <v>1.3453303193950954</v>
      </c>
      <c r="M121" s="35">
        <f>IF(M116="-","-",SUM(M111:M114,M116:M120)*'3l HAP'!$E$12)</f>
        <v>1.3921514754585258</v>
      </c>
      <c r="N121" s="35">
        <f>IF(N116="-","-",SUM(N111:N114,N116:N120)*'3l HAP'!$E$12)</f>
        <v>1.520186516347737</v>
      </c>
      <c r="O121" s="27"/>
      <c r="P121" s="35">
        <f>IF(P116="-","-",SUM(P111:P114,P116:P120)*'3l HAP'!$E$12)</f>
        <v>1.520186516347737</v>
      </c>
      <c r="Q121" s="35">
        <f>IF(Q116="-","-",SUM(Q111:Q114,Q116:Q120)*'3l HAP'!$E$12)</f>
        <v>1.5587305993916913</v>
      </c>
      <c r="R121" s="35">
        <f>IF(R116="-","-",SUM(R111:R114,R116:R120)*'3l HAP'!$E$12)</f>
        <v>1.570079706555918</v>
      </c>
      <c r="S121" s="35">
        <f>IF(S116="-","-",SUM(S111:S114,S116:S120)*'3l HAP'!$E$12)</f>
        <v>1.6043189335443677</v>
      </c>
      <c r="T121" s="35">
        <f>IF(T116="-","-",SUM(T111:T114,T116:T120)*'3l HAP'!$E$12)</f>
        <v>1.5376161834451714</v>
      </c>
      <c r="U121" s="35">
        <f>IF(U116="-","-",SUM(U111:U114,U116:U120)*'3l HAP'!$E$12)</f>
        <v>1.5663406693535709</v>
      </c>
      <c r="V121" s="35">
        <f>IF(V116="-","-",SUM(V111:V114,V116:V120)*'3l HAP'!$E$12)</f>
        <v>1.5441497669586857</v>
      </c>
      <c r="W121" s="35">
        <f>IF(W116="-","-",SUM(W111:W114,W116:W120)*'3l HAP'!$E$12)</f>
        <v>1.6067934940200321</v>
      </c>
      <c r="X121" s="27"/>
      <c r="Y121" s="35">
        <f>IF(Y116="-","-",SUM(Y111:Y114,Y116:Y120)*'3l HAP'!$E$12)</f>
        <v>1.6822693785510638</v>
      </c>
      <c r="Z121" s="35">
        <f>IF(Z116="-","-",SUM(Z111:Z114,Z116:Z120)*'3l HAP'!$E$12)</f>
        <v>1.6822693785510638</v>
      </c>
      <c r="AA121" s="35">
        <f>IF(AA116="-","-",SUM(AA111:AA114,AA116:AA120)*'3l HAP'!$E$12)</f>
        <v>1.7224381789721037</v>
      </c>
      <c r="AB121" s="35" t="str">
        <f>IF(AB116="-","-",SUM(AB111:AB114,AB116:AB120)*'3l HAP'!$E$12)</f>
        <v>-</v>
      </c>
      <c r="AC121" s="35" t="str">
        <f>IF(AC116="-","-",SUM(AC111:AC114,AC116:AC120)*'3l HAP'!$E$12)</f>
        <v>-</v>
      </c>
      <c r="AD121" s="25"/>
    </row>
    <row r="122" spans="1:30" s="26" customFormat="1" ht="11.4">
      <c r="A122" s="207"/>
      <c r="B122" s="123" t="s">
        <v>249</v>
      </c>
      <c r="C122" s="123" t="str">
        <f>B122&amp;"_"&amp;D122</f>
        <v>Total_South East</v>
      </c>
      <c r="D122" s="121" t="s">
        <v>126</v>
      </c>
      <c r="E122" s="75"/>
      <c r="F122" s="27"/>
      <c r="G122" s="35">
        <f>IF(G116="-","-",SUM(G111:G121))</f>
        <v>90.197159441334975</v>
      </c>
      <c r="H122" s="35">
        <f t="shared" ref="H122:W122" si="17">IF(H116="-","-",SUM(H111:H121))</f>
        <v>90.363376525956397</v>
      </c>
      <c r="I122" s="35">
        <f t="shared" si="17"/>
        <v>90.681585944743844</v>
      </c>
      <c r="J122" s="35">
        <f t="shared" si="17"/>
        <v>91.180237198608097</v>
      </c>
      <c r="K122" s="35">
        <f t="shared" si="17"/>
        <v>92.264788086701628</v>
      </c>
      <c r="L122" s="35">
        <f t="shared" si="17"/>
        <v>93.233201325138921</v>
      </c>
      <c r="M122" s="35">
        <f t="shared" si="17"/>
        <v>96.477970439909441</v>
      </c>
      <c r="N122" s="35">
        <f t="shared" si="17"/>
        <v>105.35097104935348</v>
      </c>
      <c r="O122" s="27"/>
      <c r="P122" s="35">
        <f t="shared" si="17"/>
        <v>105.35097104935348</v>
      </c>
      <c r="Q122" s="35">
        <f t="shared" si="17"/>
        <v>108.02212786677039</v>
      </c>
      <c r="R122" s="35">
        <f t="shared" si="17"/>
        <v>108.8086362638893</v>
      </c>
      <c r="S122" s="35">
        <f t="shared" si="17"/>
        <v>111.18146076431874</v>
      </c>
      <c r="T122" s="35">
        <f t="shared" si="17"/>
        <v>106.55887043145906</v>
      </c>
      <c r="U122" s="35">
        <f t="shared" si="17"/>
        <v>108.54951595475558</v>
      </c>
      <c r="V122" s="35">
        <f t="shared" si="17"/>
        <v>107.01165656012074</v>
      </c>
      <c r="W122" s="35">
        <f t="shared" si="17"/>
        <v>111.35295113489376</v>
      </c>
      <c r="X122" s="27"/>
      <c r="Y122" s="35">
        <f t="shared" ref="Y122:AC122" si="18">IF(Y116="-","-",SUM(Y111:Y121))</f>
        <v>116.58353148845229</v>
      </c>
      <c r="Z122" s="35">
        <f t="shared" si="18"/>
        <v>116.58353148845229</v>
      </c>
      <c r="AA122" s="35">
        <f t="shared" si="18"/>
        <v>119.36728340621777</v>
      </c>
      <c r="AB122" s="35" t="str">
        <f t="shared" si="18"/>
        <v>-</v>
      </c>
      <c r="AC122" s="35" t="str">
        <f t="shared" si="18"/>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AA'!J190="-","-",'3c AA'!J190)</f>
        <v>-</v>
      </c>
      <c r="H125" s="117" t="str">
        <f>IF('3c AA'!K190="-","-",'3c AA'!K190)</f>
        <v>-</v>
      </c>
      <c r="I125" s="117" t="str">
        <f>IF('3c AA'!L190="-","-",'3c AA'!L190)</f>
        <v>-</v>
      </c>
      <c r="J125" s="117" t="str">
        <f>IF('3c AA'!M190="-","-",'3c AA'!M190)</f>
        <v>-</v>
      </c>
      <c r="K125" s="117" t="str">
        <f>IF('3c AA'!N190="-","-",'3c AA'!N190)</f>
        <v>-</v>
      </c>
      <c r="L125" s="117" t="str">
        <f>IF('3c AA'!O190="-","-",'3c AA'!O190)</f>
        <v>-</v>
      </c>
      <c r="M125" s="117" t="str">
        <f>IF('3c AA'!P190="-","-",'3c AA'!P190)</f>
        <v>-</v>
      </c>
      <c r="N125" s="117" t="str">
        <f>IF('3c AA'!Q190="-","-",'3c AA'!Q190)</f>
        <v>-</v>
      </c>
      <c r="O125" s="27"/>
      <c r="P125" s="117" t="str">
        <f>IF('3c AA'!S190="-","-",'3c AA'!S190)</f>
        <v>-</v>
      </c>
      <c r="Q125" s="117" t="str">
        <f>IF('3c AA'!T190="-","-",'3c AA'!T190)</f>
        <v>-</v>
      </c>
      <c r="R125" s="117" t="str">
        <f>IF('3c AA'!U190="-","-",'3c AA'!U190)</f>
        <v>-</v>
      </c>
      <c r="S125" s="117" t="str">
        <f>IF('3c AA'!V190="-","-",'3c AA'!V190)</f>
        <v>-</v>
      </c>
      <c r="T125" s="117">
        <f>IF('3c AA'!W190="-","-",'3c AA'!W190)</f>
        <v>0</v>
      </c>
      <c r="U125" s="117">
        <f>IF('3c AA'!X190="-","-",'3c AA'!X190)</f>
        <v>1.4870742269298105</v>
      </c>
      <c r="V125" s="117">
        <f>IF('3c AA'!Y190="-","-",'3c AA'!Y190)</f>
        <v>0.70457099735818829</v>
      </c>
      <c r="W125" s="117" t="str">
        <f>IF('3c AA'!Z190="-","-",'3c AA'!Z190)</f>
        <v>-</v>
      </c>
      <c r="X125" s="27"/>
      <c r="Y125" s="117">
        <f>IF('3c AA'!AB190="-","-",'3c AA'!AB190)</f>
        <v>0</v>
      </c>
      <c r="Z125" s="117">
        <f>IF('3c AA'!AC190="-","-",'3c AA'!AC190)</f>
        <v>0</v>
      </c>
      <c r="AA125" s="117">
        <f>IF('3c AA'!AD190="-","-",'3c AA'!AD190)</f>
        <v>0.4107912515748855</v>
      </c>
      <c r="AB125" s="117" t="str">
        <f>IF('3c AA'!AE190="-","-",'3c AA'!AE190)</f>
        <v>-</v>
      </c>
      <c r="AC125" s="117" t="str">
        <f>IF('3c AA'!AF190="-","-",'3c AA'!AF190)</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f>IF('3d PC'!AA15="-","-",'3d PC'!AA64+'3d PC'!AA65)</f>
        <v>10.743937820906499</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f>IF('3g CPIH'!W$17="-","-",'3h OC '!$E$11*('3g CPIH'!W$17/'3g CPIH'!$G$17))</f>
        <v>79.623736301369874</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f>IF('3i SMNCC'!V$51="-","-",'3i SMNCC'!V$63)</f>
        <v>2.3848554466543863</v>
      </c>
      <c r="AA129" s="117">
        <f>IF('3i SMNCC'!W$51="-","-",'3i SMNCC'!W$63)</f>
        <v>2.7714012178486214</v>
      </c>
      <c r="AB129" s="117" t="str">
        <f>IF('3i SMNCC'!X$51="-","-",'3i SMNCC'!X$63)</f>
        <v>-</v>
      </c>
      <c r="AC129" s="117" t="str">
        <f>IF('3i SMNCC'!Y$51="-","-",'3i SMNCC'!Y$63)</f>
        <v>-</v>
      </c>
      <c r="AD129" s="25"/>
    </row>
    <row r="130" spans="1:30" s="26" customFormat="1" ht="11.25" customHeight="1">
      <c r="A130" s="207"/>
      <c r="B130" s="120" t="s">
        <v>244</v>
      </c>
      <c r="C130" s="120" t="s">
        <v>183</v>
      </c>
      <c r="D130" s="122" t="s">
        <v>131</v>
      </c>
      <c r="E130" s="119"/>
      <c r="F130" s="27"/>
      <c r="G130" s="117">
        <f>IF('3g CPIH'!C$17="-","-",'3j PAAC PAP'!$G$19*('3g CPIH'!C$17/'3g CPIH'!$G$17))</f>
        <v>13.137827495107633</v>
      </c>
      <c r="H130" s="117">
        <f>IF('3g CPIH'!D$17="-","-",'3j PAAC PAP'!$G$19*('3g CPIH'!D$17/'3g CPIH'!$G$17))</f>
        <v>13.164129452054794</v>
      </c>
      <c r="I130" s="117">
        <f>IF('3g CPIH'!E$17="-","-",'3j PAAC PAP'!$G$19*('3g CPIH'!E$17/'3g CPIH'!$G$17))</f>
        <v>13.203582387475539</v>
      </c>
      <c r="J130" s="117">
        <f>IF('3g CPIH'!F$17="-","-",'3j PAAC PAP'!$G$19*('3g CPIH'!F$17/'3g CPIH'!$G$17))</f>
        <v>13.282488258317025</v>
      </c>
      <c r="K130" s="117">
        <f>IF('3g CPIH'!G$17="-","-",'3j PAAC PAP'!$G$19*('3g CPIH'!G$17/'3g CPIH'!$G$17))</f>
        <v>13.440300000000001</v>
      </c>
      <c r="L130" s="117">
        <f>IF('3g CPIH'!H$17="-","-",'3j PAAC PAP'!$G$19*('3g CPIH'!H$17/'3g CPIH'!$G$17))</f>
        <v>13.611262720156557</v>
      </c>
      <c r="M130" s="117">
        <f>IF('3g CPIH'!I$17="-","-",'3j PAAC PAP'!$G$19*('3g CPIH'!I$17/'3g CPIH'!$G$17))</f>
        <v>13.808527397260272</v>
      </c>
      <c r="N130" s="117">
        <f>IF('3g CPIH'!J$17="-","-",'3j PAAC PAP'!$G$19*('3g CPIH'!J$17/'3g CPIH'!$G$17))</f>
        <v>13.926886203522507</v>
      </c>
      <c r="O130" s="27"/>
      <c r="P130" s="117">
        <f>IF('3g CPIH'!L$17="-","-",'3j PAAC PAP'!$G$19*('3g CPIH'!L$17/'3g CPIH'!$G$17))</f>
        <v>13.926886203522507</v>
      </c>
      <c r="Q130" s="117">
        <f>IF('3g CPIH'!M$17="-","-",'3j PAAC PAP'!$G$19*('3g CPIH'!M$17/'3g CPIH'!$G$17))</f>
        <v>14.08469794520548</v>
      </c>
      <c r="R130" s="117">
        <f>IF('3g CPIH'!N$17="-","-",'3j PAAC PAP'!$G$19*('3g CPIH'!N$17/'3g CPIH'!$G$17))</f>
        <v>14.189905772994129</v>
      </c>
      <c r="S130" s="117">
        <f>IF('3g CPIH'!O$17="-","-",'3j PAAC PAP'!$G$19*('3g CPIH'!O$17/'3g CPIH'!$G$17))</f>
        <v>14.268811643835617</v>
      </c>
      <c r="T130" s="117">
        <f>IF('3g CPIH'!P$17="-","-",'3j PAAC PAP'!$G$19*('3g CPIH'!P$17/'3g CPIH'!$G$17))</f>
        <v>14.30826457925636</v>
      </c>
      <c r="U130" s="117">
        <f>IF('3g CPIH'!Q$17="-","-",'3j PAAC PAP'!$G$19*('3g CPIH'!Q$17/'3g CPIH'!$G$17))</f>
        <v>14.387170450097848</v>
      </c>
      <c r="V130" s="117">
        <f>IF('3g CPIH'!R$17="-","-",'3j PAAC PAP'!$G$19*('3g CPIH'!R$17/'3g CPIH'!$G$17))</f>
        <v>14.650190019569473</v>
      </c>
      <c r="W130" s="117">
        <f>IF('3g CPIH'!S$17="-","-",'3j PAAC PAP'!$G$19*('3g CPIH'!S$17/'3g CPIH'!$G$17))</f>
        <v>15.084172309197653</v>
      </c>
      <c r="X130" s="27"/>
      <c r="Y130" s="117">
        <f>IF('3g CPIH'!U$17="-","-",'3j PAAC PAP'!$G$19*('3g CPIH'!U$17/'3g CPIH'!$G$17))</f>
        <v>15.846929060665364</v>
      </c>
      <c r="Z130" s="117">
        <f>IF('3g CPIH'!V$17="-","-",'3j PAAC PAP'!$G$19*('3g CPIH'!V$17/'3g CPIH'!$G$17))</f>
        <v>15.846929060665364</v>
      </c>
      <c r="AA130" s="117">
        <f>IF('3g CPIH'!W$17="-","-",'3j PAAC PAP'!$G$19*('3g CPIH'!W$17/'3g CPIH'!$G$17))</f>
        <v>16.478176027397261</v>
      </c>
      <c r="AB130" s="117" t="str">
        <f>IF('3g CPIH'!X$17="-","-",'3j PAAC PAP'!$G$19*('3g CPIH'!X$17/'3g CPIH'!$G$17))</f>
        <v>-</v>
      </c>
      <c r="AC130" s="117" t="str">
        <f>IF('3g CPIH'!Y$17="-","-",'3j PAAC PAP'!$G$19*('3g CPIH'!Y$17/'3g CPIH'!$G$17))</f>
        <v>-</v>
      </c>
      <c r="AD130" s="25"/>
    </row>
    <row r="131" spans="1:30" s="26" customFormat="1" ht="11.25" customHeight="1">
      <c r="A131" s="207"/>
      <c r="B131" s="120" t="s">
        <v>244</v>
      </c>
      <c r="C131" s="120" t="s">
        <v>184</v>
      </c>
      <c r="D131" s="122" t="s">
        <v>131</v>
      </c>
      <c r="E131" s="119"/>
      <c r="F131" s="27"/>
      <c r="G131" s="117">
        <f>IF(G126="-","-",SUM(G123:G129)*'3j PAAC PAP'!$G$37)</f>
        <v>4.0291031998812512</v>
      </c>
      <c r="H131" s="117">
        <f>IF(H126="-","-",SUM(H123:H129)*'3j PAAC PAP'!$G$37)</f>
        <v>4.036414349210018</v>
      </c>
      <c r="I131" s="117">
        <f>IF(I126="-","-",SUM(I123:I129)*'3j PAAC PAP'!$G$37)</f>
        <v>4.0510038932775032</v>
      </c>
      <c r="J131" s="117">
        <f>IF(J126="-","-",SUM(J123:J129)*'3j PAAC PAP'!$G$37)</f>
        <v>4.0729373412638044</v>
      </c>
      <c r="K131" s="117">
        <f>IF(K126="-","-",SUM(K123:K129)*'3j PAAC PAP'!$G$37)</f>
        <v>4.1213929100624256</v>
      </c>
      <c r="L131" s="117">
        <f>IF(L126="-","-",SUM(L123:L129)*'3j PAAC PAP'!$G$37)</f>
        <v>4.1630250557154831</v>
      </c>
      <c r="M131" s="117">
        <f>IF(M126="-","-",SUM(M123:M129)*'3j PAAC PAP'!$G$37)</f>
        <v>4.3229473338273943</v>
      </c>
      <c r="N131" s="117">
        <f>IF(N126="-","-",SUM(N123:N129)*'3j PAAC PAP'!$G$37)</f>
        <v>4.7831686255620367</v>
      </c>
      <c r="O131" s="27"/>
      <c r="P131" s="117">
        <f>IF(P126="-","-",SUM(P123:P129)*'3j PAAC PAP'!$G$37)</f>
        <v>4.7831686255620367</v>
      </c>
      <c r="Q131" s="117">
        <f>IF(Q126="-","-",SUM(Q123:Q129)*'3j PAAC PAP'!$G$37)</f>
        <v>4.9150689011051076</v>
      </c>
      <c r="R131" s="117">
        <f>IF(R126="-","-",SUM(R123:R129)*'3j PAAC PAP'!$G$37)</f>
        <v>4.9507109401752034</v>
      </c>
      <c r="S131" s="117">
        <f>IF(S126="-","-",SUM(S123:S129)*'3j PAAC PAP'!$G$37)</f>
        <v>5.0712131846455923</v>
      </c>
      <c r="T131" s="117">
        <f>IF(T126="-","-",SUM(T123:T129)*'3j PAAC PAP'!$G$37)</f>
        <v>4.8259501851548539</v>
      </c>
      <c r="U131" s="117">
        <f>IF(U126="-","-",SUM(U123:U129)*'3j PAAC PAP'!$G$37)</f>
        <v>4.9263524085164407</v>
      </c>
      <c r="V131" s="117">
        <f>IF(V126="-","-",SUM(V123:V129)*'3j PAAC PAP'!$G$37)</f>
        <v>4.8311640233743791</v>
      </c>
      <c r="W131" s="117">
        <f>IF(W126="-","-",SUM(W123:W129)*'3j PAAC PAP'!$G$37)</f>
        <v>5.0358794269067841</v>
      </c>
      <c r="X131" s="27"/>
      <c r="Y131" s="117">
        <f>IF(Y126="-","-",SUM(Y123:Y129)*'3j PAAC PAP'!$G$37)</f>
        <v>5.269480959369325</v>
      </c>
      <c r="Z131" s="117">
        <f>IF(Z126="-","-",SUM(Z123:Z129)*'3j PAAC PAP'!$G$37)</f>
        <v>5.269480959369325</v>
      </c>
      <c r="AA131" s="117">
        <f>IF(AA126="-","-",SUM(AA123:AA129)*'3j PAAC PAP'!$G$37)</f>
        <v>5.3815496255541273</v>
      </c>
      <c r="AB131" s="117" t="str">
        <f>IF(AB126="-","-",SUM(AB123:AB129)*'3j PAAC PAP'!$G$37)</f>
        <v>-</v>
      </c>
      <c r="AC131" s="117" t="str">
        <f>IF(AC126="-","-",SUM(AC123:AC129)*'3j PAAC PAP'!$G$37)</f>
        <v>-</v>
      </c>
      <c r="AD131" s="25"/>
    </row>
    <row r="132" spans="1:30" s="26" customFormat="1" ht="11.4">
      <c r="A132" s="207"/>
      <c r="B132" s="120" t="s">
        <v>185</v>
      </c>
      <c r="C132" s="120" t="s">
        <v>246</v>
      </c>
      <c r="D132" s="122" t="s">
        <v>131</v>
      </c>
      <c r="E132" s="119"/>
      <c r="F132" s="27"/>
      <c r="G132" s="117">
        <f>IF(G126="-","-",SUM(G123:G131)*'3k EBIT'!$E$11)</f>
        <v>1.6890178272439871</v>
      </c>
      <c r="H132" s="117">
        <f>IF(H126="-","-",SUM(H123:H131)*'3k EBIT'!$E$11)</f>
        <v>1.6921303822385896</v>
      </c>
      <c r="I132" s="117">
        <f>IF(I126="-","-",SUM(I123:I131)*'3k EBIT'!$E$11)</f>
        <v>1.6980891217871283</v>
      </c>
      <c r="J132" s="117">
        <f>IF(J126="-","-",SUM(J123:J131)*'3k EBIT'!$E$11)</f>
        <v>1.7074267867709363</v>
      </c>
      <c r="K132" s="117">
        <f>IF(K126="-","-",SUM(K123:K131)*'3k EBIT'!$E$11)</f>
        <v>1.7277359161924088</v>
      </c>
      <c r="L132" s="117">
        <f>IF(L126="-","-",SUM(L123:L131)*'3k EBIT'!$E$11)</f>
        <v>1.7458702702451387</v>
      </c>
      <c r="M132" s="117">
        <f>IF(M126="-","-",SUM(M123:M131)*'3k EBIT'!$E$11)</f>
        <v>1.8066313065580686</v>
      </c>
      <c r="N132" s="117">
        <f>IF(N126="-","-",SUM(N123:N131)*'3k EBIT'!$E$11)</f>
        <v>1.9727857209910995</v>
      </c>
      <c r="O132" s="27"/>
      <c r="P132" s="117">
        <f>IF(P126="-","-",SUM(P123:P131)*'3k EBIT'!$E$11)</f>
        <v>1.9727857209910995</v>
      </c>
      <c r="Q132" s="117">
        <f>IF(Q126="-","-",SUM(Q123:Q131)*'3k EBIT'!$E$11)</f>
        <v>2.02280538360493</v>
      </c>
      <c r="R132" s="117">
        <f>IF(R126="-","-",SUM(R123:R131)*'3k EBIT'!$E$11)</f>
        <v>2.0375334161975194</v>
      </c>
      <c r="S132" s="117">
        <f>IF(S126="-","-",SUM(S123:S131)*'3k EBIT'!$E$11)</f>
        <v>2.0819665547461152</v>
      </c>
      <c r="T132" s="117">
        <f>IF(T126="-","-",SUM(T123:T131)*'3k EBIT'!$E$11)</f>
        <v>1.9954046549190607</v>
      </c>
      <c r="U132" s="117">
        <f>IF(U126="-","-",SUM(U123:U131)*'3k EBIT'!$E$11)</f>
        <v>2.0326811700265912</v>
      </c>
      <c r="V132" s="117">
        <f>IF(V126="-","-",SUM(V123:V131)*'3k EBIT'!$E$11)</f>
        <v>2.0038834567790658</v>
      </c>
      <c r="W132" s="117">
        <f>IF(W126="-","-",SUM(W123:W131)*'3k EBIT'!$E$11)</f>
        <v>2.0851778564644388</v>
      </c>
      <c r="X132" s="27"/>
      <c r="Y132" s="117">
        <f>IF(Y126="-","-",SUM(Y123:Y131)*'3k EBIT'!$E$11)</f>
        <v>2.183124881833221</v>
      </c>
      <c r="Z132" s="117">
        <f>IF(Z126="-","-",SUM(Z123:Z131)*'3k EBIT'!$E$11)</f>
        <v>2.183124881833221</v>
      </c>
      <c r="AA132" s="117">
        <f>IF(AA126="-","-",SUM(AA123:AA131)*'3k EBIT'!$E$11)</f>
        <v>2.2352529825944059</v>
      </c>
      <c r="AB132" s="117" t="str">
        <f>IF(AB126="-","-",SUM(AB123:AB131)*'3k EBIT'!$E$11)</f>
        <v>-</v>
      </c>
      <c r="AC132" s="117" t="str">
        <f>IF(AC126="-","-",SUM(AC123:AC131)*'3k EBIT'!$E$11)</f>
        <v>-</v>
      </c>
      <c r="AD132" s="25"/>
    </row>
    <row r="133" spans="1:30" s="26" customFormat="1" ht="11.4">
      <c r="A133" s="207"/>
      <c r="B133" s="120" t="s">
        <v>247</v>
      </c>
      <c r="C133" s="156" t="s">
        <v>248</v>
      </c>
      <c r="D133" s="122" t="s">
        <v>131</v>
      </c>
      <c r="E133" s="118"/>
      <c r="F133" s="27"/>
      <c r="G133" s="117">
        <f>IF(G128="-","-",SUM(G123:G126,G128:G132)*'3l HAP'!$E$12)</f>
        <v>1.3015210418074821</v>
      </c>
      <c r="H133" s="117">
        <f>IF(H128="-","-",SUM(H123:H126,H128:H132)*'3l HAP'!$E$12)</f>
        <v>1.3039195101681555</v>
      </c>
      <c r="I133" s="117">
        <f>IF(I128="-","-",SUM(I123:I126,I128:I132)*'3l HAP'!$E$12)</f>
        <v>1.3085111875205069</v>
      </c>
      <c r="J133" s="117">
        <f>IF(J128="-","-",SUM(J123:J126,J128:J132)*'3l HAP'!$E$12)</f>
        <v>1.3157065926025275</v>
      </c>
      <c r="K133" s="117">
        <f>IF(K128="-","-",SUM(K123:K126,K128:K132)*'3l HAP'!$E$12)</f>
        <v>1.3313563737099117</v>
      </c>
      <c r="L133" s="117">
        <f>IF(L128="-","-",SUM(L123:L126,L128:L132)*'3l HAP'!$E$12)</f>
        <v>1.3453303193950954</v>
      </c>
      <c r="M133" s="117">
        <f>IF(M128="-","-",SUM(M123:M126,M128:M132)*'3l HAP'!$E$12)</f>
        <v>1.3921514754585258</v>
      </c>
      <c r="N133" s="117">
        <f>IF(N128="-","-",SUM(N123:N126,N128:N132)*'3l HAP'!$E$12)</f>
        <v>1.520186516347737</v>
      </c>
      <c r="O133" s="27"/>
      <c r="P133" s="117">
        <f>IF(P128="-","-",SUM(P123:P126,P128:P132)*'3l HAP'!$E$12)</f>
        <v>1.520186516347737</v>
      </c>
      <c r="Q133" s="117">
        <f>IF(Q128="-","-",SUM(Q123:Q126,Q128:Q132)*'3l HAP'!$E$12)</f>
        <v>1.5587305993916913</v>
      </c>
      <c r="R133" s="117">
        <f>IF(R128="-","-",SUM(R123:R126,R128:R132)*'3l HAP'!$E$12)</f>
        <v>1.570079706555918</v>
      </c>
      <c r="S133" s="117">
        <f>IF(S128="-","-",SUM(S123:S126,S128:S132)*'3l HAP'!$E$12)</f>
        <v>1.6043189335443677</v>
      </c>
      <c r="T133" s="117">
        <f>IF(T128="-","-",SUM(T123:T126,T128:T132)*'3l HAP'!$E$12)</f>
        <v>1.5376161834451714</v>
      </c>
      <c r="U133" s="117">
        <f>IF(U128="-","-",SUM(U123:U126,U128:U132)*'3l HAP'!$E$12)</f>
        <v>1.5663406693535709</v>
      </c>
      <c r="V133" s="117">
        <f>IF(V128="-","-",SUM(V123:V126,V128:V132)*'3l HAP'!$E$12)</f>
        <v>1.5441497669586857</v>
      </c>
      <c r="W133" s="117">
        <f>IF(W128="-","-",SUM(W123:W126,W128:W132)*'3l HAP'!$E$12)</f>
        <v>1.6067934940200321</v>
      </c>
      <c r="X133" s="27"/>
      <c r="Y133" s="117">
        <f>IF(Y128="-","-",SUM(Y123:Y126,Y128:Y132)*'3l HAP'!$E$12)</f>
        <v>1.6822693785510638</v>
      </c>
      <c r="Z133" s="117">
        <f>IF(Z128="-","-",SUM(Z123:Z126,Z128:Z132)*'3l HAP'!$E$12)</f>
        <v>1.6822693785510638</v>
      </c>
      <c r="AA133" s="117">
        <f>IF(AA128="-","-",SUM(AA123:AA126,AA128:AA132)*'3l HAP'!$E$12)</f>
        <v>1.7224381789721037</v>
      </c>
      <c r="AB133" s="117" t="str">
        <f>IF(AB128="-","-",SUM(AB123:AB126,AB128:AB132)*'3l HAP'!$E$12)</f>
        <v>-</v>
      </c>
      <c r="AC133" s="117" t="str">
        <f>IF(AC128="-","-",SUM(AC123:AC126,AC128:AC132)*'3l HAP'!$E$12)</f>
        <v>-</v>
      </c>
      <c r="AD133" s="25"/>
    </row>
    <row r="134" spans="1:30" s="26" customFormat="1" ht="11.4">
      <c r="A134" s="207"/>
      <c r="B134" s="120" t="s">
        <v>249</v>
      </c>
      <c r="C134" s="120" t="str">
        <f>B134&amp;"_"&amp;D134</f>
        <v>Total_South Wales</v>
      </c>
      <c r="D134" s="122" t="s">
        <v>131</v>
      </c>
      <c r="E134" s="119"/>
      <c r="F134" s="27"/>
      <c r="G134" s="117">
        <f>IF(G128="-","-",SUM(G123:G133))</f>
        <v>90.197159441334975</v>
      </c>
      <c r="H134" s="117">
        <f t="shared" ref="H134:W134" si="19">IF(H128="-","-",SUM(H123:H133))</f>
        <v>90.363376525956397</v>
      </c>
      <c r="I134" s="117">
        <f t="shared" si="19"/>
        <v>90.681585944743844</v>
      </c>
      <c r="J134" s="117">
        <f t="shared" si="19"/>
        <v>91.180237198608097</v>
      </c>
      <c r="K134" s="117">
        <f t="shared" si="19"/>
        <v>92.264788086701628</v>
      </c>
      <c r="L134" s="117">
        <f t="shared" si="19"/>
        <v>93.233201325138921</v>
      </c>
      <c r="M134" s="117">
        <f t="shared" si="19"/>
        <v>96.477970439909441</v>
      </c>
      <c r="N134" s="117">
        <f t="shared" si="19"/>
        <v>105.35097104935348</v>
      </c>
      <c r="O134" s="27"/>
      <c r="P134" s="117">
        <f t="shared" si="19"/>
        <v>105.35097104935348</v>
      </c>
      <c r="Q134" s="117">
        <f t="shared" si="19"/>
        <v>108.02212786677039</v>
      </c>
      <c r="R134" s="117">
        <f t="shared" si="19"/>
        <v>108.8086362638893</v>
      </c>
      <c r="S134" s="117">
        <f t="shared" si="19"/>
        <v>111.18146076431874</v>
      </c>
      <c r="T134" s="117">
        <f t="shared" si="19"/>
        <v>106.55887043145906</v>
      </c>
      <c r="U134" s="117">
        <f t="shared" si="19"/>
        <v>108.54951595475558</v>
      </c>
      <c r="V134" s="117">
        <f t="shared" si="19"/>
        <v>107.01165656012074</v>
      </c>
      <c r="W134" s="117">
        <f t="shared" si="19"/>
        <v>111.35295113489376</v>
      </c>
      <c r="X134" s="27"/>
      <c r="Y134" s="117">
        <f t="shared" ref="Y134:AC134" si="20">IF(Y128="-","-",SUM(Y123:Y133))</f>
        <v>116.58353148845229</v>
      </c>
      <c r="Z134" s="117">
        <f t="shared" si="20"/>
        <v>116.58353148845229</v>
      </c>
      <c r="AA134" s="117">
        <f t="shared" si="20"/>
        <v>119.36728340621777</v>
      </c>
      <c r="AB134" s="117" t="str">
        <f t="shared" si="20"/>
        <v>-</v>
      </c>
      <c r="AC134" s="117" t="str">
        <f t="shared" si="20"/>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AA'!J191="-","-",'3c AA'!J191)</f>
        <v>-</v>
      </c>
      <c r="H137" s="35" t="str">
        <f>IF('3c AA'!K191="-","-",'3c AA'!K191)</f>
        <v>-</v>
      </c>
      <c r="I137" s="35" t="str">
        <f>IF('3c AA'!L191="-","-",'3c AA'!L191)</f>
        <v>-</v>
      </c>
      <c r="J137" s="35" t="str">
        <f>IF('3c AA'!M191="-","-",'3c AA'!M191)</f>
        <v>-</v>
      </c>
      <c r="K137" s="35" t="str">
        <f>IF('3c AA'!N191="-","-",'3c AA'!N191)</f>
        <v>-</v>
      </c>
      <c r="L137" s="35" t="str">
        <f>IF('3c AA'!O191="-","-",'3c AA'!O191)</f>
        <v>-</v>
      </c>
      <c r="M137" s="35" t="str">
        <f>IF('3c AA'!P191="-","-",'3c AA'!P191)</f>
        <v>-</v>
      </c>
      <c r="N137" s="35" t="str">
        <f>IF('3c AA'!Q191="-","-",'3c AA'!Q191)</f>
        <v>-</v>
      </c>
      <c r="O137" s="27"/>
      <c r="P137" s="35" t="str">
        <f>IF('3c AA'!S191="-","-",'3c AA'!S191)</f>
        <v>-</v>
      </c>
      <c r="Q137" s="35" t="str">
        <f>IF('3c AA'!T191="-","-",'3c AA'!T191)</f>
        <v>-</v>
      </c>
      <c r="R137" s="35" t="str">
        <f>IF('3c AA'!U191="-","-",'3c AA'!U191)</f>
        <v>-</v>
      </c>
      <c r="S137" s="35" t="str">
        <f>IF('3c AA'!V191="-","-",'3c AA'!V191)</f>
        <v>-</v>
      </c>
      <c r="T137" s="35">
        <f>IF('3c AA'!W191="-","-",'3c AA'!W191)</f>
        <v>0</v>
      </c>
      <c r="U137" s="35">
        <f>IF('3c AA'!X191="-","-",'3c AA'!X191)</f>
        <v>1.4870742269298105</v>
      </c>
      <c r="V137" s="35">
        <f>IF('3c AA'!Y191="-","-",'3c AA'!Y191)</f>
        <v>0.70457099735818829</v>
      </c>
      <c r="W137" s="35" t="str">
        <f>IF('3c AA'!Z191="-","-",'3c AA'!Z191)</f>
        <v>-</v>
      </c>
      <c r="X137" s="27"/>
      <c r="Y137" s="35">
        <f>IF('3c AA'!AB191="-","-",'3c AA'!AB191)</f>
        <v>0</v>
      </c>
      <c r="Z137" s="35">
        <f>IF('3c AA'!AC191="-","-",'3c AA'!AC191)</f>
        <v>0</v>
      </c>
      <c r="AA137" s="35">
        <f>IF('3c AA'!AD191="-","-",'3c AA'!AD191)</f>
        <v>0.4107912515748855</v>
      </c>
      <c r="AB137" s="35" t="str">
        <f>IF('3c AA'!AE191="-","-",'3c AA'!AE191)</f>
        <v>-</v>
      </c>
      <c r="AC137" s="35" t="str">
        <f>IF('3c AA'!AF191="-","-",'3c AA'!AF191)</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f>IF('3d PC'!AA15="-","-",'3d PC'!AA64+'3d PC'!AA65)</f>
        <v>10.743937820906499</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f>IF('3g CPIH'!W$17="-","-",'3h OC '!$E$11*('3g CPIH'!W$17/'3g CPIH'!$G$17))</f>
        <v>79.623736301369874</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f>IF('3i SMNCC'!V$51="-","-",'3i SMNCC'!V$63)</f>
        <v>2.3848554466543863</v>
      </c>
      <c r="AA141" s="35">
        <f>IF('3i SMNCC'!W$51="-","-",'3i SMNCC'!W$63)</f>
        <v>2.7714012178486214</v>
      </c>
      <c r="AB141" s="35" t="str">
        <f>IF('3i SMNCC'!X$51="-","-",'3i SMNCC'!X$63)</f>
        <v>-</v>
      </c>
      <c r="AC141" s="35" t="str">
        <f>IF('3i SMNCC'!Y$51="-","-",'3i SMNCC'!Y$63)</f>
        <v>-</v>
      </c>
      <c r="AD141" s="25"/>
    </row>
    <row r="142" spans="1:30" s="26" customFormat="1" ht="12.6" customHeight="1">
      <c r="A142" s="207"/>
      <c r="B142" s="123" t="s">
        <v>244</v>
      </c>
      <c r="C142" s="123" t="s">
        <v>183</v>
      </c>
      <c r="D142" s="121" t="s">
        <v>130</v>
      </c>
      <c r="E142" s="75"/>
      <c r="F142" s="27"/>
      <c r="G142" s="35">
        <f>IF('3g CPIH'!C$17="-","-",'3j PAAC PAP'!$G$19*('3g CPIH'!C$17/'3g CPIH'!$G$17))</f>
        <v>13.137827495107633</v>
      </c>
      <c r="H142" s="35">
        <f>IF('3g CPIH'!D$17="-","-",'3j PAAC PAP'!$G$19*('3g CPIH'!D$17/'3g CPIH'!$G$17))</f>
        <v>13.164129452054794</v>
      </c>
      <c r="I142" s="35">
        <f>IF('3g CPIH'!E$17="-","-",'3j PAAC PAP'!$G$19*('3g CPIH'!E$17/'3g CPIH'!$G$17))</f>
        <v>13.203582387475539</v>
      </c>
      <c r="J142" s="35">
        <f>IF('3g CPIH'!F$17="-","-",'3j PAAC PAP'!$G$19*('3g CPIH'!F$17/'3g CPIH'!$G$17))</f>
        <v>13.282488258317025</v>
      </c>
      <c r="K142" s="35">
        <f>IF('3g CPIH'!G$17="-","-",'3j PAAC PAP'!$G$19*('3g CPIH'!G$17/'3g CPIH'!$G$17))</f>
        <v>13.440300000000001</v>
      </c>
      <c r="L142" s="35">
        <f>IF('3g CPIH'!H$17="-","-",'3j PAAC PAP'!$G$19*('3g CPIH'!H$17/'3g CPIH'!$G$17))</f>
        <v>13.611262720156557</v>
      </c>
      <c r="M142" s="35">
        <f>IF('3g CPIH'!I$17="-","-",'3j PAAC PAP'!$G$19*('3g CPIH'!I$17/'3g CPIH'!$G$17))</f>
        <v>13.808527397260272</v>
      </c>
      <c r="N142" s="35">
        <f>IF('3g CPIH'!J$17="-","-",'3j PAAC PAP'!$G$19*('3g CPIH'!J$17/'3g CPIH'!$G$17))</f>
        <v>13.926886203522507</v>
      </c>
      <c r="O142" s="27"/>
      <c r="P142" s="35">
        <f>IF('3g CPIH'!L$17="-","-",'3j PAAC PAP'!$G$19*('3g CPIH'!L$17/'3g CPIH'!$G$17))</f>
        <v>13.926886203522507</v>
      </c>
      <c r="Q142" s="35">
        <f>IF('3g CPIH'!M$17="-","-",'3j PAAC PAP'!$G$19*('3g CPIH'!M$17/'3g CPIH'!$G$17))</f>
        <v>14.08469794520548</v>
      </c>
      <c r="R142" s="35">
        <f>IF('3g CPIH'!N$17="-","-",'3j PAAC PAP'!$G$19*('3g CPIH'!N$17/'3g CPIH'!$G$17))</f>
        <v>14.189905772994129</v>
      </c>
      <c r="S142" s="35">
        <f>IF('3g CPIH'!O$17="-","-",'3j PAAC PAP'!$G$19*('3g CPIH'!O$17/'3g CPIH'!$G$17))</f>
        <v>14.268811643835617</v>
      </c>
      <c r="T142" s="35">
        <f>IF('3g CPIH'!P$17="-","-",'3j PAAC PAP'!$G$19*('3g CPIH'!P$17/'3g CPIH'!$G$17))</f>
        <v>14.30826457925636</v>
      </c>
      <c r="U142" s="35">
        <f>IF('3g CPIH'!Q$17="-","-",'3j PAAC PAP'!$G$19*('3g CPIH'!Q$17/'3g CPIH'!$G$17))</f>
        <v>14.387170450097848</v>
      </c>
      <c r="V142" s="35">
        <f>IF('3g CPIH'!R$17="-","-",'3j PAAC PAP'!$G$19*('3g CPIH'!R$17/'3g CPIH'!$G$17))</f>
        <v>14.650190019569473</v>
      </c>
      <c r="W142" s="35">
        <f>IF('3g CPIH'!S$17="-","-",'3j PAAC PAP'!$G$19*('3g CPIH'!S$17/'3g CPIH'!$G$17))</f>
        <v>15.084172309197653</v>
      </c>
      <c r="X142" s="27"/>
      <c r="Y142" s="35">
        <f>IF('3g CPIH'!U$17="-","-",'3j PAAC PAP'!$G$19*('3g CPIH'!U$17/'3g CPIH'!$G$17))</f>
        <v>15.846929060665364</v>
      </c>
      <c r="Z142" s="35">
        <f>IF('3g CPIH'!V$17="-","-",'3j PAAC PAP'!$G$19*('3g CPIH'!V$17/'3g CPIH'!$G$17))</f>
        <v>15.846929060665364</v>
      </c>
      <c r="AA142" s="35">
        <f>IF('3g CPIH'!W$17="-","-",'3j PAAC PAP'!$G$19*('3g CPIH'!W$17/'3g CPIH'!$G$17))</f>
        <v>16.478176027397261</v>
      </c>
      <c r="AB142" s="35" t="str">
        <f>IF('3g CPIH'!X$17="-","-",'3j PAAC PAP'!$G$19*('3g CPIH'!X$17/'3g CPIH'!$G$17))</f>
        <v>-</v>
      </c>
      <c r="AC142" s="35" t="str">
        <f>IF('3g CPIH'!Y$17="-","-",'3j PAAC PAP'!$G$19*('3g CPIH'!Y$17/'3g CPIH'!$G$17))</f>
        <v>-</v>
      </c>
      <c r="AD142" s="25"/>
    </row>
    <row r="143" spans="1:30" s="26" customFormat="1" ht="11.25" customHeight="1">
      <c r="A143" s="207"/>
      <c r="B143" s="123" t="s">
        <v>244</v>
      </c>
      <c r="C143" s="123" t="s">
        <v>184</v>
      </c>
      <c r="D143" s="121" t="s">
        <v>130</v>
      </c>
      <c r="E143" s="75"/>
      <c r="F143" s="27"/>
      <c r="G143" s="35">
        <f>IF(G138="-","-",SUM(G135:G141)*'3j PAAC PAP'!$G$37)</f>
        <v>4.0291031998812512</v>
      </c>
      <c r="H143" s="35">
        <f>IF(H138="-","-",SUM(H135:H141)*'3j PAAC PAP'!$G$37)</f>
        <v>4.036414349210018</v>
      </c>
      <c r="I143" s="35">
        <f>IF(I138="-","-",SUM(I135:I141)*'3j PAAC PAP'!$G$37)</f>
        <v>4.0510038932775032</v>
      </c>
      <c r="J143" s="35">
        <f>IF(J138="-","-",SUM(J135:J141)*'3j PAAC PAP'!$G$37)</f>
        <v>4.0729373412638044</v>
      </c>
      <c r="K143" s="35">
        <f>IF(K138="-","-",SUM(K135:K141)*'3j PAAC PAP'!$G$37)</f>
        <v>4.1213929100624256</v>
      </c>
      <c r="L143" s="35">
        <f>IF(L138="-","-",SUM(L135:L141)*'3j PAAC PAP'!$G$37)</f>
        <v>4.1630250557154831</v>
      </c>
      <c r="M143" s="35">
        <f>IF(M138="-","-",SUM(M135:M141)*'3j PAAC PAP'!$G$37)</f>
        <v>4.3229473338273943</v>
      </c>
      <c r="N143" s="35">
        <f>IF(N138="-","-",SUM(N135:N141)*'3j PAAC PAP'!$G$37)</f>
        <v>4.7831686255620367</v>
      </c>
      <c r="O143" s="27"/>
      <c r="P143" s="35">
        <f>IF(P138="-","-",SUM(P135:P141)*'3j PAAC PAP'!$G$37)</f>
        <v>4.7831686255620367</v>
      </c>
      <c r="Q143" s="35">
        <f>IF(Q138="-","-",SUM(Q135:Q141)*'3j PAAC PAP'!$G$37)</f>
        <v>4.9150689011051076</v>
      </c>
      <c r="R143" s="35">
        <f>IF(R138="-","-",SUM(R135:R141)*'3j PAAC PAP'!$G$37)</f>
        <v>4.9507109401752034</v>
      </c>
      <c r="S143" s="35">
        <f>IF(S138="-","-",SUM(S135:S141)*'3j PAAC PAP'!$G$37)</f>
        <v>5.0712131846455923</v>
      </c>
      <c r="T143" s="35">
        <f>IF(T138="-","-",SUM(T135:T141)*'3j PAAC PAP'!$G$37)</f>
        <v>4.8259501851548539</v>
      </c>
      <c r="U143" s="35">
        <f>IF(U138="-","-",SUM(U135:U141)*'3j PAAC PAP'!$G$37)</f>
        <v>4.9263524085164407</v>
      </c>
      <c r="V143" s="35">
        <f>IF(V138="-","-",SUM(V135:V141)*'3j PAAC PAP'!$G$37)</f>
        <v>4.8311640233743791</v>
      </c>
      <c r="W143" s="35">
        <f>IF(W138="-","-",SUM(W135:W141)*'3j PAAC PAP'!$G$37)</f>
        <v>5.0358794269067841</v>
      </c>
      <c r="X143" s="27"/>
      <c r="Y143" s="35">
        <f>IF(Y138="-","-",SUM(Y135:Y141)*'3j PAAC PAP'!$G$37)</f>
        <v>5.269480959369325</v>
      </c>
      <c r="Z143" s="35">
        <f>IF(Z138="-","-",SUM(Z135:Z141)*'3j PAAC PAP'!$G$37)</f>
        <v>5.269480959369325</v>
      </c>
      <c r="AA143" s="35">
        <f>IF(AA138="-","-",SUM(AA135:AA141)*'3j PAAC PAP'!$G$37)</f>
        <v>5.3815496255541273</v>
      </c>
      <c r="AB143" s="35" t="str">
        <f>IF(AB138="-","-",SUM(AB135:AB141)*'3j PAAC PAP'!$G$37)</f>
        <v>-</v>
      </c>
      <c r="AC143" s="35" t="str">
        <f>IF(AC138="-","-",SUM(AC135:AC141)*'3j PAAC PAP'!$G$37)</f>
        <v>-</v>
      </c>
      <c r="AD143" s="25"/>
    </row>
    <row r="144" spans="1:30" s="26" customFormat="1" ht="11.4">
      <c r="A144" s="207"/>
      <c r="B144" s="123" t="s">
        <v>185</v>
      </c>
      <c r="C144" s="123" t="s">
        <v>246</v>
      </c>
      <c r="D144" s="121" t="s">
        <v>130</v>
      </c>
      <c r="E144" s="75"/>
      <c r="F144" s="27"/>
      <c r="G144" s="35">
        <f>IF(G138="-","-",SUM(G135:G143)*'3k EBIT'!$E$11)</f>
        <v>1.6890178272439871</v>
      </c>
      <c r="H144" s="35">
        <f>IF(H138="-","-",SUM(H135:H143)*'3k EBIT'!$E$11)</f>
        <v>1.6921303822385896</v>
      </c>
      <c r="I144" s="35">
        <f>IF(I138="-","-",SUM(I135:I143)*'3k EBIT'!$E$11)</f>
        <v>1.6980891217871283</v>
      </c>
      <c r="J144" s="35">
        <f>IF(J138="-","-",SUM(J135:J143)*'3k EBIT'!$E$11)</f>
        <v>1.7074267867709363</v>
      </c>
      <c r="K144" s="35">
        <f>IF(K138="-","-",SUM(K135:K143)*'3k EBIT'!$E$11)</f>
        <v>1.7277359161924088</v>
      </c>
      <c r="L144" s="35">
        <f>IF(L138="-","-",SUM(L135:L143)*'3k EBIT'!$E$11)</f>
        <v>1.7458702702451387</v>
      </c>
      <c r="M144" s="35">
        <f>IF(M138="-","-",SUM(M135:M143)*'3k EBIT'!$E$11)</f>
        <v>1.8066313065580686</v>
      </c>
      <c r="N144" s="35">
        <f>IF(N138="-","-",SUM(N135:N143)*'3k EBIT'!$E$11)</f>
        <v>1.9727857209910995</v>
      </c>
      <c r="O144" s="27"/>
      <c r="P144" s="35">
        <f>IF(P138="-","-",SUM(P135:P143)*'3k EBIT'!$E$11)</f>
        <v>1.9727857209910995</v>
      </c>
      <c r="Q144" s="35">
        <f>IF(Q138="-","-",SUM(Q135:Q143)*'3k EBIT'!$E$11)</f>
        <v>2.02280538360493</v>
      </c>
      <c r="R144" s="35">
        <f>IF(R138="-","-",SUM(R135:R143)*'3k EBIT'!$E$11)</f>
        <v>2.0375334161975194</v>
      </c>
      <c r="S144" s="35">
        <f>IF(S138="-","-",SUM(S135:S143)*'3k EBIT'!$E$11)</f>
        <v>2.0819665547461152</v>
      </c>
      <c r="T144" s="35">
        <f>IF(T138="-","-",SUM(T135:T143)*'3k EBIT'!$E$11)</f>
        <v>1.9954046549190607</v>
      </c>
      <c r="U144" s="35">
        <f>IF(U138="-","-",SUM(U135:U143)*'3k EBIT'!$E$11)</f>
        <v>2.0326811700265912</v>
      </c>
      <c r="V144" s="35">
        <f>IF(V138="-","-",SUM(V135:V143)*'3k EBIT'!$E$11)</f>
        <v>2.0038834567790658</v>
      </c>
      <c r="W144" s="35">
        <f>IF(W138="-","-",SUM(W135:W143)*'3k EBIT'!$E$11)</f>
        <v>2.0851778564644388</v>
      </c>
      <c r="X144" s="27"/>
      <c r="Y144" s="35">
        <f>IF(Y138="-","-",SUM(Y135:Y143)*'3k EBIT'!$E$11)</f>
        <v>2.183124881833221</v>
      </c>
      <c r="Z144" s="35">
        <f>IF(Z138="-","-",SUM(Z135:Z143)*'3k EBIT'!$E$11)</f>
        <v>2.183124881833221</v>
      </c>
      <c r="AA144" s="35">
        <f>IF(AA138="-","-",SUM(AA135:AA143)*'3k EBIT'!$E$11)</f>
        <v>2.2352529825944059</v>
      </c>
      <c r="AB144" s="35" t="str">
        <f>IF(AB138="-","-",SUM(AB135:AB143)*'3k EBIT'!$E$11)</f>
        <v>-</v>
      </c>
      <c r="AC144" s="35" t="str">
        <f>IF(AC138="-","-",SUM(AC135:AC143)*'3k EBIT'!$E$11)</f>
        <v>-</v>
      </c>
      <c r="AD144" s="25"/>
    </row>
    <row r="145" spans="1:30" s="26" customFormat="1" ht="11.4">
      <c r="A145" s="207"/>
      <c r="B145" s="123" t="s">
        <v>247</v>
      </c>
      <c r="C145" s="158" t="s">
        <v>248</v>
      </c>
      <c r="D145" s="121" t="s">
        <v>130</v>
      </c>
      <c r="E145" s="116"/>
      <c r="F145" s="27"/>
      <c r="G145" s="35">
        <f>IF(G140="-","-",SUM(G135:G138,G140:G144)*'3l HAP'!$E$12)</f>
        <v>1.3015210418074821</v>
      </c>
      <c r="H145" s="35">
        <f>IF(H140="-","-",SUM(H135:H138,H140:H144)*'3l HAP'!$E$12)</f>
        <v>1.3039195101681555</v>
      </c>
      <c r="I145" s="35">
        <f>IF(I140="-","-",SUM(I135:I138,I140:I144)*'3l HAP'!$E$12)</f>
        <v>1.3085111875205069</v>
      </c>
      <c r="J145" s="35">
        <f>IF(J140="-","-",SUM(J135:J138,J140:J144)*'3l HAP'!$E$12)</f>
        <v>1.3157065926025275</v>
      </c>
      <c r="K145" s="35">
        <f>IF(K140="-","-",SUM(K135:K138,K140:K144)*'3l HAP'!$E$12)</f>
        <v>1.3313563737099117</v>
      </c>
      <c r="L145" s="35">
        <f>IF(L140="-","-",SUM(L135:L138,L140:L144)*'3l HAP'!$E$12)</f>
        <v>1.3453303193950954</v>
      </c>
      <c r="M145" s="35">
        <f>IF(M140="-","-",SUM(M135:M138,M140:M144)*'3l HAP'!$E$12)</f>
        <v>1.3921514754585258</v>
      </c>
      <c r="N145" s="35">
        <f>IF(N140="-","-",SUM(N135:N138,N140:N144)*'3l HAP'!$E$12)</f>
        <v>1.520186516347737</v>
      </c>
      <c r="O145" s="27"/>
      <c r="P145" s="35">
        <f>IF(P140="-","-",SUM(P135:P138,P140:P144)*'3l HAP'!$E$12)</f>
        <v>1.520186516347737</v>
      </c>
      <c r="Q145" s="35">
        <f>IF(Q140="-","-",SUM(Q135:Q138,Q140:Q144)*'3l HAP'!$E$12)</f>
        <v>1.5587305993916913</v>
      </c>
      <c r="R145" s="35">
        <f>IF(R140="-","-",SUM(R135:R138,R140:R144)*'3l HAP'!$E$12)</f>
        <v>1.570079706555918</v>
      </c>
      <c r="S145" s="35">
        <f>IF(S140="-","-",SUM(S135:S138,S140:S144)*'3l HAP'!$E$12)</f>
        <v>1.6043189335443677</v>
      </c>
      <c r="T145" s="35">
        <f>IF(T140="-","-",SUM(T135:T138,T140:T144)*'3l HAP'!$E$12)</f>
        <v>1.5376161834451714</v>
      </c>
      <c r="U145" s="35">
        <f>IF(U140="-","-",SUM(U135:U138,U140:U144)*'3l HAP'!$E$12)</f>
        <v>1.5663406693535709</v>
      </c>
      <c r="V145" s="35">
        <f>IF(V140="-","-",SUM(V135:V138,V140:V144)*'3l HAP'!$E$12)</f>
        <v>1.5441497669586857</v>
      </c>
      <c r="W145" s="35">
        <f>IF(W140="-","-",SUM(W135:W138,W140:W144)*'3l HAP'!$E$12)</f>
        <v>1.6067934940200321</v>
      </c>
      <c r="X145" s="27"/>
      <c r="Y145" s="35">
        <f>IF(Y140="-","-",SUM(Y135:Y138,Y140:Y144)*'3l HAP'!$E$12)</f>
        <v>1.6822693785510638</v>
      </c>
      <c r="Z145" s="35">
        <f>IF(Z140="-","-",SUM(Z135:Z138,Z140:Z144)*'3l HAP'!$E$12)</f>
        <v>1.6822693785510638</v>
      </c>
      <c r="AA145" s="35">
        <f>IF(AA140="-","-",SUM(AA135:AA138,AA140:AA144)*'3l HAP'!$E$12)</f>
        <v>1.7224381789721037</v>
      </c>
      <c r="AB145" s="35" t="str">
        <f>IF(AB140="-","-",SUM(AB135:AB138,AB140:AB144)*'3l HAP'!$E$12)</f>
        <v>-</v>
      </c>
      <c r="AC145" s="35" t="str">
        <f>IF(AC140="-","-",SUM(AC135:AC138,AC140:AC144)*'3l HAP'!$E$12)</f>
        <v>-</v>
      </c>
      <c r="AD145" s="25"/>
    </row>
    <row r="146" spans="1:30" s="26" customFormat="1" ht="11.4">
      <c r="A146" s="207"/>
      <c r="B146" s="123" t="s">
        <v>249</v>
      </c>
      <c r="C146" s="123" t="str">
        <f>B146&amp;"_"&amp;D146</f>
        <v>Total_Southern Western</v>
      </c>
      <c r="D146" s="121" t="s">
        <v>130</v>
      </c>
      <c r="E146" s="75"/>
      <c r="F146" s="27"/>
      <c r="G146" s="35">
        <f>IF(G140="-","-",SUM(G135:G145))</f>
        <v>90.197159441334975</v>
      </c>
      <c r="H146" s="35">
        <f t="shared" ref="H146:W146" si="21">IF(H140="-","-",SUM(H135:H145))</f>
        <v>90.363376525956397</v>
      </c>
      <c r="I146" s="35">
        <f t="shared" si="21"/>
        <v>90.681585944743844</v>
      </c>
      <c r="J146" s="35">
        <f t="shared" si="21"/>
        <v>91.180237198608097</v>
      </c>
      <c r="K146" s="35">
        <f t="shared" si="21"/>
        <v>92.264788086701628</v>
      </c>
      <c r="L146" s="35">
        <f t="shared" si="21"/>
        <v>93.233201325138921</v>
      </c>
      <c r="M146" s="35">
        <f t="shared" si="21"/>
        <v>96.477970439909441</v>
      </c>
      <c r="N146" s="35">
        <f t="shared" si="21"/>
        <v>105.35097104935348</v>
      </c>
      <c r="O146" s="27"/>
      <c r="P146" s="35">
        <f t="shared" si="21"/>
        <v>105.35097104935348</v>
      </c>
      <c r="Q146" s="35">
        <f t="shared" si="21"/>
        <v>108.02212786677039</v>
      </c>
      <c r="R146" s="35">
        <f t="shared" si="21"/>
        <v>108.8086362638893</v>
      </c>
      <c r="S146" s="35">
        <f t="shared" si="21"/>
        <v>111.18146076431874</v>
      </c>
      <c r="T146" s="35">
        <f t="shared" si="21"/>
        <v>106.55887043145906</v>
      </c>
      <c r="U146" s="35">
        <f t="shared" si="21"/>
        <v>108.54951595475558</v>
      </c>
      <c r="V146" s="35">
        <f t="shared" si="21"/>
        <v>107.01165656012074</v>
      </c>
      <c r="W146" s="35">
        <f t="shared" si="21"/>
        <v>111.35295113489376</v>
      </c>
      <c r="X146" s="27"/>
      <c r="Y146" s="35">
        <f t="shared" ref="Y146:AC146" si="22">IF(Y140="-","-",SUM(Y135:Y145))</f>
        <v>116.58353148845229</v>
      </c>
      <c r="Z146" s="35">
        <f t="shared" si="22"/>
        <v>116.58353148845229</v>
      </c>
      <c r="AA146" s="35">
        <f t="shared" si="22"/>
        <v>119.36728340621777</v>
      </c>
      <c r="AB146" s="35" t="str">
        <f t="shared" si="22"/>
        <v>-</v>
      </c>
      <c r="AC146" s="35" t="str">
        <f t="shared" si="2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AA'!J192="-","-",'3c AA'!J192)</f>
        <v>-</v>
      </c>
      <c r="H149" s="117" t="str">
        <f>IF('3c AA'!K192="-","-",'3c AA'!K192)</f>
        <v>-</v>
      </c>
      <c r="I149" s="117" t="str">
        <f>IF('3c AA'!L192="-","-",'3c AA'!L192)</f>
        <v>-</v>
      </c>
      <c r="J149" s="117" t="str">
        <f>IF('3c AA'!M192="-","-",'3c AA'!M192)</f>
        <v>-</v>
      </c>
      <c r="K149" s="117" t="str">
        <f>IF('3c AA'!N192="-","-",'3c AA'!N192)</f>
        <v>-</v>
      </c>
      <c r="L149" s="117" t="str">
        <f>IF('3c AA'!O192="-","-",'3c AA'!O192)</f>
        <v>-</v>
      </c>
      <c r="M149" s="117" t="str">
        <f>IF('3c AA'!P192="-","-",'3c AA'!P192)</f>
        <v>-</v>
      </c>
      <c r="N149" s="117" t="str">
        <f>IF('3c AA'!Q192="-","-",'3c AA'!Q192)</f>
        <v>-</v>
      </c>
      <c r="O149" s="27"/>
      <c r="P149" s="117" t="str">
        <f>IF('3c AA'!S192="-","-",'3c AA'!S192)</f>
        <v>-</v>
      </c>
      <c r="Q149" s="117" t="str">
        <f>IF('3c AA'!T192="-","-",'3c AA'!T192)</f>
        <v>-</v>
      </c>
      <c r="R149" s="117" t="str">
        <f>IF('3c AA'!U192="-","-",'3c AA'!U192)</f>
        <v>-</v>
      </c>
      <c r="S149" s="117" t="str">
        <f>IF('3c AA'!V192="-","-",'3c AA'!V192)</f>
        <v>-</v>
      </c>
      <c r="T149" s="117">
        <f>IF('3c AA'!W192="-","-",'3c AA'!W192)</f>
        <v>0</v>
      </c>
      <c r="U149" s="117">
        <f>IF('3c AA'!X192="-","-",'3c AA'!X192)</f>
        <v>1.4870742269298105</v>
      </c>
      <c r="V149" s="117">
        <f>IF('3c AA'!Y192="-","-",'3c AA'!Y192)</f>
        <v>0.70457099735818829</v>
      </c>
      <c r="W149" s="117" t="str">
        <f>IF('3c AA'!Z192="-","-",'3c AA'!Z192)</f>
        <v>-</v>
      </c>
      <c r="X149" s="27"/>
      <c r="Y149" s="117">
        <f>IF('3c AA'!AB192="-","-",'3c AA'!AB192)</f>
        <v>0</v>
      </c>
      <c r="Z149" s="117">
        <f>IF('3c AA'!AC192="-","-",'3c AA'!AC192)</f>
        <v>0</v>
      </c>
      <c r="AA149" s="117">
        <f>IF('3c AA'!AD192="-","-",'3c AA'!AD192)</f>
        <v>0.4107912515748855</v>
      </c>
      <c r="AB149" s="117" t="str">
        <f>IF('3c AA'!AE192="-","-",'3c AA'!AE192)</f>
        <v>-</v>
      </c>
      <c r="AC149" s="117" t="str">
        <f>IF('3c AA'!AF192="-","-",'3c AA'!AF192)</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f>IF('3d PC'!AA15="-","-",'3d PC'!AA64+'3d PC'!AA65)</f>
        <v>10.743937820906499</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f>IF('3g CPIH'!W$17="-","-",'3h OC '!$E$11*('3g CPIH'!W$17/'3g CPIH'!$G$17))</f>
        <v>79.623736301369874</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f>IF('3i SMNCC'!V$51="-","-",'3i SMNCC'!V$63)</f>
        <v>2.3848554466543863</v>
      </c>
      <c r="AA153" s="117">
        <f>IF('3i SMNCC'!W$51="-","-",'3i SMNCC'!W$63)</f>
        <v>2.7714012178486214</v>
      </c>
      <c r="AB153" s="117" t="str">
        <f>IF('3i SMNCC'!X$51="-","-",'3i SMNCC'!X$63)</f>
        <v>-</v>
      </c>
      <c r="AC153" s="117" t="str">
        <f>IF('3i SMNCC'!Y$51="-","-",'3i SMNCC'!Y$63)</f>
        <v>-</v>
      </c>
      <c r="AD153" s="25"/>
    </row>
    <row r="154" spans="1:30" s="26" customFormat="1" ht="11.25" customHeight="1">
      <c r="A154" s="207"/>
      <c r="B154" s="120" t="s">
        <v>244</v>
      </c>
      <c r="C154" s="120" t="s">
        <v>183</v>
      </c>
      <c r="D154" s="122" t="s">
        <v>120</v>
      </c>
      <c r="E154" s="119"/>
      <c r="F154" s="27"/>
      <c r="G154" s="117">
        <f>IF('3g CPIH'!C$17="-","-",'3j PAAC PAP'!$G$19*('3g CPIH'!C$17/'3g CPIH'!$G$17))</f>
        <v>13.137827495107633</v>
      </c>
      <c r="H154" s="117">
        <f>IF('3g CPIH'!D$17="-","-",'3j PAAC PAP'!$G$19*('3g CPIH'!D$17/'3g CPIH'!$G$17))</f>
        <v>13.164129452054794</v>
      </c>
      <c r="I154" s="117">
        <f>IF('3g CPIH'!E$17="-","-",'3j PAAC PAP'!$G$19*('3g CPIH'!E$17/'3g CPIH'!$G$17))</f>
        <v>13.203582387475539</v>
      </c>
      <c r="J154" s="117">
        <f>IF('3g CPIH'!F$17="-","-",'3j PAAC PAP'!$G$19*('3g CPIH'!F$17/'3g CPIH'!$G$17))</f>
        <v>13.282488258317025</v>
      </c>
      <c r="K154" s="117">
        <f>IF('3g CPIH'!G$17="-","-",'3j PAAC PAP'!$G$19*('3g CPIH'!G$17/'3g CPIH'!$G$17))</f>
        <v>13.440300000000001</v>
      </c>
      <c r="L154" s="117">
        <f>IF('3g CPIH'!H$17="-","-",'3j PAAC PAP'!$G$19*('3g CPIH'!H$17/'3g CPIH'!$G$17))</f>
        <v>13.611262720156557</v>
      </c>
      <c r="M154" s="117">
        <f>IF('3g CPIH'!I$17="-","-",'3j PAAC PAP'!$G$19*('3g CPIH'!I$17/'3g CPIH'!$G$17))</f>
        <v>13.808527397260272</v>
      </c>
      <c r="N154" s="117">
        <f>IF('3g CPIH'!J$17="-","-",'3j PAAC PAP'!$G$19*('3g CPIH'!J$17/'3g CPIH'!$G$17))</f>
        <v>13.926886203522507</v>
      </c>
      <c r="O154" s="27"/>
      <c r="P154" s="117">
        <f>IF('3g CPIH'!L$17="-","-",'3j PAAC PAP'!$G$19*('3g CPIH'!L$17/'3g CPIH'!$G$17))</f>
        <v>13.926886203522507</v>
      </c>
      <c r="Q154" s="117">
        <f>IF('3g CPIH'!M$17="-","-",'3j PAAC PAP'!$G$19*('3g CPIH'!M$17/'3g CPIH'!$G$17))</f>
        <v>14.08469794520548</v>
      </c>
      <c r="R154" s="117">
        <f>IF('3g CPIH'!N$17="-","-",'3j PAAC PAP'!$G$19*('3g CPIH'!N$17/'3g CPIH'!$G$17))</f>
        <v>14.189905772994129</v>
      </c>
      <c r="S154" s="117">
        <f>IF('3g CPIH'!O$17="-","-",'3j PAAC PAP'!$G$19*('3g CPIH'!O$17/'3g CPIH'!$G$17))</f>
        <v>14.268811643835617</v>
      </c>
      <c r="T154" s="117">
        <f>IF('3g CPIH'!P$17="-","-",'3j PAAC PAP'!$G$19*('3g CPIH'!P$17/'3g CPIH'!$G$17))</f>
        <v>14.30826457925636</v>
      </c>
      <c r="U154" s="117">
        <f>IF('3g CPIH'!Q$17="-","-",'3j PAAC PAP'!$G$19*('3g CPIH'!Q$17/'3g CPIH'!$G$17))</f>
        <v>14.387170450097848</v>
      </c>
      <c r="V154" s="117">
        <f>IF('3g CPIH'!R$17="-","-",'3j PAAC PAP'!$G$19*('3g CPIH'!R$17/'3g CPIH'!$G$17))</f>
        <v>14.650190019569473</v>
      </c>
      <c r="W154" s="117">
        <f>IF('3g CPIH'!S$17="-","-",'3j PAAC PAP'!$G$19*('3g CPIH'!S$17/'3g CPIH'!$G$17))</f>
        <v>15.084172309197653</v>
      </c>
      <c r="X154" s="27"/>
      <c r="Y154" s="117">
        <f>IF('3g CPIH'!U$17="-","-",'3j PAAC PAP'!$G$19*('3g CPIH'!U$17/'3g CPIH'!$G$17))</f>
        <v>15.846929060665364</v>
      </c>
      <c r="Z154" s="117">
        <f>IF('3g CPIH'!V$17="-","-",'3j PAAC PAP'!$G$19*('3g CPIH'!V$17/'3g CPIH'!$G$17))</f>
        <v>15.846929060665364</v>
      </c>
      <c r="AA154" s="117">
        <f>IF('3g CPIH'!W$17="-","-",'3j PAAC PAP'!$G$19*('3g CPIH'!W$17/'3g CPIH'!$G$17))</f>
        <v>16.478176027397261</v>
      </c>
      <c r="AB154" s="117" t="str">
        <f>IF('3g CPIH'!X$17="-","-",'3j PAAC PAP'!$G$19*('3g CPIH'!X$17/'3g CPIH'!$G$17))</f>
        <v>-</v>
      </c>
      <c r="AC154" s="117" t="str">
        <f>IF('3g CPIH'!Y$17="-","-",'3j PAAC PAP'!$G$19*('3g CPIH'!Y$17/'3g CPIH'!$G$17))</f>
        <v>-</v>
      </c>
      <c r="AD154" s="25"/>
    </row>
    <row r="155" spans="1:30" s="26" customFormat="1" ht="11.4">
      <c r="A155" s="207"/>
      <c r="B155" s="120" t="s">
        <v>244</v>
      </c>
      <c r="C155" s="120" t="s">
        <v>184</v>
      </c>
      <c r="D155" s="122" t="s">
        <v>120</v>
      </c>
      <c r="E155" s="119"/>
      <c r="F155" s="27"/>
      <c r="G155" s="117">
        <f>IF(G150="-","-",SUM(G147:G153)*'3j PAAC PAP'!$G$37)</f>
        <v>4.0291031998812512</v>
      </c>
      <c r="H155" s="117">
        <f>IF(H150="-","-",SUM(H147:H153)*'3j PAAC PAP'!$G$37)</f>
        <v>4.036414349210018</v>
      </c>
      <c r="I155" s="117">
        <f>IF(I150="-","-",SUM(I147:I153)*'3j PAAC PAP'!$G$37)</f>
        <v>4.0510038932775032</v>
      </c>
      <c r="J155" s="117">
        <f>IF(J150="-","-",SUM(J147:J153)*'3j PAAC PAP'!$G$37)</f>
        <v>4.0729373412638044</v>
      </c>
      <c r="K155" s="117">
        <f>IF(K150="-","-",SUM(K147:K153)*'3j PAAC PAP'!$G$37)</f>
        <v>4.1213929100624256</v>
      </c>
      <c r="L155" s="117">
        <f>IF(L150="-","-",SUM(L147:L153)*'3j PAAC PAP'!$G$37)</f>
        <v>4.1630250557154831</v>
      </c>
      <c r="M155" s="117">
        <f>IF(M150="-","-",SUM(M147:M153)*'3j PAAC PAP'!$G$37)</f>
        <v>4.3229473338273943</v>
      </c>
      <c r="N155" s="117">
        <f>IF(N150="-","-",SUM(N147:N153)*'3j PAAC PAP'!$G$37)</f>
        <v>4.7831686255620367</v>
      </c>
      <c r="O155" s="27"/>
      <c r="P155" s="117">
        <f>IF(P150="-","-",SUM(P147:P153)*'3j PAAC PAP'!$G$37)</f>
        <v>4.7831686255620367</v>
      </c>
      <c r="Q155" s="117">
        <f>IF(Q150="-","-",SUM(Q147:Q153)*'3j PAAC PAP'!$G$37)</f>
        <v>4.9150689011051076</v>
      </c>
      <c r="R155" s="117">
        <f>IF(R150="-","-",SUM(R147:R153)*'3j PAAC PAP'!$G$37)</f>
        <v>4.9507109401752034</v>
      </c>
      <c r="S155" s="117">
        <f>IF(S150="-","-",SUM(S147:S153)*'3j PAAC PAP'!$G$37)</f>
        <v>5.0712131846455923</v>
      </c>
      <c r="T155" s="117">
        <f>IF(T150="-","-",SUM(T147:T153)*'3j PAAC PAP'!$G$37)</f>
        <v>4.8259501851548539</v>
      </c>
      <c r="U155" s="117">
        <f>IF(U150="-","-",SUM(U147:U153)*'3j PAAC PAP'!$G$37)</f>
        <v>4.9263524085164407</v>
      </c>
      <c r="V155" s="117">
        <f>IF(V150="-","-",SUM(V147:V153)*'3j PAAC PAP'!$G$37)</f>
        <v>4.8311640233743791</v>
      </c>
      <c r="W155" s="117">
        <f>IF(W150="-","-",SUM(W147:W153)*'3j PAAC PAP'!$G$37)</f>
        <v>5.0358794269067841</v>
      </c>
      <c r="X155" s="27"/>
      <c r="Y155" s="117">
        <f>IF(Y150="-","-",SUM(Y147:Y153)*'3j PAAC PAP'!$G$37)</f>
        <v>5.269480959369325</v>
      </c>
      <c r="Z155" s="117">
        <f>IF(Z150="-","-",SUM(Z147:Z153)*'3j PAAC PAP'!$G$37)</f>
        <v>5.269480959369325</v>
      </c>
      <c r="AA155" s="117">
        <f>IF(AA150="-","-",SUM(AA147:AA153)*'3j PAAC PAP'!$G$37)</f>
        <v>5.3815496255541273</v>
      </c>
      <c r="AB155" s="117" t="str">
        <f>IF(AB150="-","-",SUM(AB147:AB153)*'3j PAAC PAP'!$G$37)</f>
        <v>-</v>
      </c>
      <c r="AC155" s="117" t="str">
        <f>IF(AC150="-","-",SUM(AC147:AC153)*'3j PAAC PAP'!$G$37)</f>
        <v>-</v>
      </c>
      <c r="AD155" s="25"/>
    </row>
    <row r="156" spans="1:30" s="26" customFormat="1" ht="11.4">
      <c r="A156" s="207"/>
      <c r="B156" s="120" t="s">
        <v>185</v>
      </c>
      <c r="C156" s="120" t="s">
        <v>246</v>
      </c>
      <c r="D156" s="122" t="s">
        <v>120</v>
      </c>
      <c r="E156" s="161"/>
      <c r="F156" s="27"/>
      <c r="G156" s="117">
        <f>IF(G150="-","-",SUM(G147:G155)*'3k EBIT'!$E$11)</f>
        <v>1.6890178272439871</v>
      </c>
      <c r="H156" s="117">
        <f>IF(H150="-","-",SUM(H147:H155)*'3k EBIT'!$E$11)</f>
        <v>1.6921303822385896</v>
      </c>
      <c r="I156" s="117">
        <f>IF(I150="-","-",SUM(I147:I155)*'3k EBIT'!$E$11)</f>
        <v>1.6980891217871283</v>
      </c>
      <c r="J156" s="117">
        <f>IF(J150="-","-",SUM(J147:J155)*'3k EBIT'!$E$11)</f>
        <v>1.7074267867709363</v>
      </c>
      <c r="K156" s="117">
        <f>IF(K150="-","-",SUM(K147:K155)*'3k EBIT'!$E$11)</f>
        <v>1.7277359161924088</v>
      </c>
      <c r="L156" s="117">
        <f>IF(L150="-","-",SUM(L147:L155)*'3k EBIT'!$E$11)</f>
        <v>1.7458702702451387</v>
      </c>
      <c r="M156" s="117">
        <f>IF(M150="-","-",SUM(M147:M155)*'3k EBIT'!$E$11)</f>
        <v>1.8066313065580686</v>
      </c>
      <c r="N156" s="117">
        <f>IF(N150="-","-",SUM(N147:N155)*'3k EBIT'!$E$11)</f>
        <v>1.9727857209910995</v>
      </c>
      <c r="O156" s="27"/>
      <c r="P156" s="117">
        <f>IF(P150="-","-",SUM(P147:P155)*'3k EBIT'!$E$11)</f>
        <v>1.9727857209910995</v>
      </c>
      <c r="Q156" s="117">
        <f>IF(Q150="-","-",SUM(Q147:Q155)*'3k EBIT'!$E$11)</f>
        <v>2.02280538360493</v>
      </c>
      <c r="R156" s="117">
        <f>IF(R150="-","-",SUM(R147:R155)*'3k EBIT'!$E$11)</f>
        <v>2.0375334161975194</v>
      </c>
      <c r="S156" s="117">
        <f>IF(S150="-","-",SUM(S147:S155)*'3k EBIT'!$E$11)</f>
        <v>2.0819665547461152</v>
      </c>
      <c r="T156" s="117">
        <f>IF(T150="-","-",SUM(T147:T155)*'3k EBIT'!$E$11)</f>
        <v>1.9954046549190607</v>
      </c>
      <c r="U156" s="117">
        <f>IF(U150="-","-",SUM(U147:U155)*'3k EBIT'!$E$11)</f>
        <v>2.0326811700265912</v>
      </c>
      <c r="V156" s="117">
        <f>IF(V150="-","-",SUM(V147:V155)*'3k EBIT'!$E$11)</f>
        <v>2.0038834567790658</v>
      </c>
      <c r="W156" s="117">
        <f>IF(W150="-","-",SUM(W147:W155)*'3k EBIT'!$E$11)</f>
        <v>2.0851778564644388</v>
      </c>
      <c r="X156" s="27"/>
      <c r="Y156" s="117">
        <f>IF(Y150="-","-",SUM(Y147:Y155)*'3k EBIT'!$E$11)</f>
        <v>2.183124881833221</v>
      </c>
      <c r="Z156" s="117">
        <f>IF(Z150="-","-",SUM(Z147:Z155)*'3k EBIT'!$E$11)</f>
        <v>2.183124881833221</v>
      </c>
      <c r="AA156" s="117">
        <f>IF(AA150="-","-",SUM(AA147:AA155)*'3k EBIT'!$E$11)</f>
        <v>2.2352529825944059</v>
      </c>
      <c r="AB156" s="117" t="str">
        <f>IF(AB150="-","-",SUM(AB147:AB155)*'3k EBIT'!$E$11)</f>
        <v>-</v>
      </c>
      <c r="AC156" s="117" t="str">
        <f>IF(AC150="-","-",SUM(AC147:AC155)*'3k EBIT'!$E$11)</f>
        <v>-</v>
      </c>
      <c r="AD156" s="25"/>
    </row>
    <row r="157" spans="1:30" s="26" customFormat="1" ht="11.4">
      <c r="A157" s="207"/>
      <c r="B157" s="120" t="s">
        <v>247</v>
      </c>
      <c r="C157" s="156" t="s">
        <v>248</v>
      </c>
      <c r="D157" s="122" t="s">
        <v>120</v>
      </c>
      <c r="E157" s="122"/>
      <c r="F157" s="27"/>
      <c r="G157" s="117">
        <f>IF(G152="-","-",SUM(G147:G150,G152:G156)*'3l HAP'!$E$12)</f>
        <v>1.3015210418074821</v>
      </c>
      <c r="H157" s="117">
        <f>IF(H152="-","-",SUM(H147:H150,H152:H156)*'3l HAP'!$E$12)</f>
        <v>1.3039195101681555</v>
      </c>
      <c r="I157" s="117">
        <f>IF(I152="-","-",SUM(I147:I150,I152:I156)*'3l HAP'!$E$12)</f>
        <v>1.3085111875205069</v>
      </c>
      <c r="J157" s="117">
        <f>IF(J152="-","-",SUM(J147:J150,J152:J156)*'3l HAP'!$E$12)</f>
        <v>1.3157065926025275</v>
      </c>
      <c r="K157" s="117">
        <f>IF(K152="-","-",SUM(K147:K150,K152:K156)*'3l HAP'!$E$12)</f>
        <v>1.3313563737099117</v>
      </c>
      <c r="L157" s="117">
        <f>IF(L152="-","-",SUM(L147:L150,L152:L156)*'3l HAP'!$E$12)</f>
        <v>1.3453303193950954</v>
      </c>
      <c r="M157" s="117">
        <f>IF(M152="-","-",SUM(M147:M150,M152:M156)*'3l HAP'!$E$12)</f>
        <v>1.3921514754585258</v>
      </c>
      <c r="N157" s="117">
        <f>IF(N152="-","-",SUM(N147:N150,N152:N156)*'3l HAP'!$E$12)</f>
        <v>1.520186516347737</v>
      </c>
      <c r="O157" s="27"/>
      <c r="P157" s="117">
        <f>IF(P152="-","-",SUM(P147:P150,P152:P156)*'3l HAP'!$E$12)</f>
        <v>1.520186516347737</v>
      </c>
      <c r="Q157" s="117">
        <f>IF(Q152="-","-",SUM(Q147:Q150,Q152:Q156)*'3l HAP'!$E$12)</f>
        <v>1.5587305993916913</v>
      </c>
      <c r="R157" s="117">
        <f>IF(R152="-","-",SUM(R147:R150,R152:R156)*'3l HAP'!$E$12)</f>
        <v>1.570079706555918</v>
      </c>
      <c r="S157" s="117">
        <f>IF(S152="-","-",SUM(S147:S150,S152:S156)*'3l HAP'!$E$12)</f>
        <v>1.6043189335443677</v>
      </c>
      <c r="T157" s="117">
        <f>IF(T152="-","-",SUM(T147:T150,T152:T156)*'3l HAP'!$E$12)</f>
        <v>1.5376161834451714</v>
      </c>
      <c r="U157" s="117">
        <f>IF(U152="-","-",SUM(U147:U150,U152:U156)*'3l HAP'!$E$12)</f>
        <v>1.5663406693535709</v>
      </c>
      <c r="V157" s="117">
        <f>IF(V152="-","-",SUM(V147:V150,V152:V156)*'3l HAP'!$E$12)</f>
        <v>1.5441497669586857</v>
      </c>
      <c r="W157" s="117">
        <f>IF(W152="-","-",SUM(W147:W150,W152:W156)*'3l HAP'!$E$12)</f>
        <v>1.6067934940200321</v>
      </c>
      <c r="X157" s="27"/>
      <c r="Y157" s="117">
        <f>IF(Y152="-","-",SUM(Y147:Y150,Y152:Y156)*'3l HAP'!$E$12)</f>
        <v>1.6822693785510638</v>
      </c>
      <c r="Z157" s="117">
        <f>IF(Z152="-","-",SUM(Z147:Z150,Z152:Z156)*'3l HAP'!$E$12)</f>
        <v>1.6822693785510638</v>
      </c>
      <c r="AA157" s="117">
        <f>IF(AA152="-","-",SUM(AA147:AA150,AA152:AA156)*'3l HAP'!$E$12)</f>
        <v>1.7224381789721037</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90.197159441334975</v>
      </c>
      <c r="H158" s="117">
        <f t="shared" ref="H158:W158" si="23">IF(H152="-","-",SUM(H147:H157))</f>
        <v>90.363376525956397</v>
      </c>
      <c r="I158" s="117">
        <f t="shared" si="23"/>
        <v>90.681585944743844</v>
      </c>
      <c r="J158" s="117">
        <f t="shared" si="23"/>
        <v>91.180237198608097</v>
      </c>
      <c r="K158" s="117">
        <f t="shared" si="23"/>
        <v>92.264788086701628</v>
      </c>
      <c r="L158" s="117">
        <f t="shared" si="23"/>
        <v>93.233201325138921</v>
      </c>
      <c r="M158" s="117">
        <f t="shared" si="23"/>
        <v>96.477970439909441</v>
      </c>
      <c r="N158" s="117">
        <f t="shared" si="23"/>
        <v>105.35097104935348</v>
      </c>
      <c r="O158" s="27"/>
      <c r="P158" s="117">
        <f t="shared" si="23"/>
        <v>105.35097104935348</v>
      </c>
      <c r="Q158" s="117">
        <f t="shared" si="23"/>
        <v>108.02212786677039</v>
      </c>
      <c r="R158" s="117">
        <f t="shared" si="23"/>
        <v>108.8086362638893</v>
      </c>
      <c r="S158" s="117">
        <f t="shared" si="23"/>
        <v>111.18146076431874</v>
      </c>
      <c r="T158" s="117">
        <f t="shared" si="23"/>
        <v>106.55887043145906</v>
      </c>
      <c r="U158" s="117">
        <f t="shared" si="23"/>
        <v>108.54951595475558</v>
      </c>
      <c r="V158" s="117">
        <f t="shared" si="23"/>
        <v>107.01165656012074</v>
      </c>
      <c r="W158" s="117">
        <f t="shared" si="23"/>
        <v>111.35295113489376</v>
      </c>
      <c r="X158" s="27"/>
      <c r="Y158" s="117">
        <f t="shared" ref="Y158:AC158" si="24">IF(Y152="-","-",SUM(Y147:Y157))</f>
        <v>116.58353148845229</v>
      </c>
      <c r="Z158" s="117">
        <f t="shared" si="24"/>
        <v>116.58353148845229</v>
      </c>
      <c r="AA158" s="117">
        <f t="shared" si="24"/>
        <v>119.36728340621777</v>
      </c>
      <c r="AB158" s="117" t="str">
        <f t="shared" si="24"/>
        <v>-</v>
      </c>
      <c r="AC158" s="117" t="str">
        <f t="shared" si="24"/>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AA'!J193="-","-",'3c AA'!J193)</f>
        <v>-</v>
      </c>
      <c r="H161" s="35" t="str">
        <f>IF('3c AA'!K193="-","-",'3c AA'!K193)</f>
        <v>-</v>
      </c>
      <c r="I161" s="35" t="str">
        <f>IF('3c AA'!L193="-","-",'3c AA'!L193)</f>
        <v>-</v>
      </c>
      <c r="J161" s="35" t="str">
        <f>IF('3c AA'!M193="-","-",'3c AA'!M193)</f>
        <v>-</v>
      </c>
      <c r="K161" s="35" t="str">
        <f>IF('3c AA'!N193="-","-",'3c AA'!N193)</f>
        <v>-</v>
      </c>
      <c r="L161" s="35" t="str">
        <f>IF('3c AA'!O193="-","-",'3c AA'!O193)</f>
        <v>-</v>
      </c>
      <c r="M161" s="35" t="str">
        <f>IF('3c AA'!P193="-","-",'3c AA'!P193)</f>
        <v>-</v>
      </c>
      <c r="N161" s="35" t="str">
        <f>IF('3c AA'!Q193="-","-",'3c AA'!Q193)</f>
        <v>-</v>
      </c>
      <c r="O161" s="27"/>
      <c r="P161" s="35" t="str">
        <f>IF('3c AA'!S193="-","-",'3c AA'!S193)</f>
        <v>-</v>
      </c>
      <c r="Q161" s="35" t="str">
        <f>IF('3c AA'!T193="-","-",'3c AA'!T193)</f>
        <v>-</v>
      </c>
      <c r="R161" s="35" t="str">
        <f>IF('3c AA'!U193="-","-",'3c AA'!U193)</f>
        <v>-</v>
      </c>
      <c r="S161" s="35" t="str">
        <f>IF('3c AA'!V193="-","-",'3c AA'!V193)</f>
        <v>-</v>
      </c>
      <c r="T161" s="35">
        <f>IF('3c AA'!W193="-","-",'3c AA'!W193)</f>
        <v>0</v>
      </c>
      <c r="U161" s="35">
        <f>IF('3c AA'!X193="-","-",'3c AA'!X193)</f>
        <v>1.4870742269298105</v>
      </c>
      <c r="V161" s="35">
        <f>IF('3c AA'!Y193="-","-",'3c AA'!Y193)</f>
        <v>0.70457099735818829</v>
      </c>
      <c r="W161" s="35" t="str">
        <f>IF('3c AA'!Z193="-","-",'3c AA'!Z193)</f>
        <v>-</v>
      </c>
      <c r="X161" s="27"/>
      <c r="Y161" s="35">
        <f>IF('3c AA'!AB193="-","-",'3c AA'!AB193)</f>
        <v>0</v>
      </c>
      <c r="Z161" s="35">
        <f>IF('3c AA'!AC193="-","-",'3c AA'!AC193)</f>
        <v>0</v>
      </c>
      <c r="AA161" s="35">
        <f>IF('3c AA'!AD193="-","-",'3c AA'!AD193)</f>
        <v>0.4107912515748855</v>
      </c>
      <c r="AB161" s="35" t="str">
        <f>IF('3c AA'!AE193="-","-",'3c AA'!AE193)</f>
        <v>-</v>
      </c>
      <c r="AC161" s="35" t="str">
        <f>IF('3c AA'!AF193="-","-",'3c AA'!AF193)</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f>IF('3d PC'!AA15="-","-",'3d PC'!AA64+'3d PC'!AA65)</f>
        <v>10.743937820906499</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f>IF('3g CPIH'!W$17="-","-",'3h OC '!$E$11*('3g CPIH'!W$17/'3g CPIH'!$G$17))</f>
        <v>79.623736301369874</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f>IF('3i SMNCC'!V$51="-","-",'3i SMNCC'!V$63)</f>
        <v>2.3848554466543863</v>
      </c>
      <c r="AA165" s="35">
        <f>IF('3i SMNCC'!W$51="-","-",'3i SMNCC'!W$63)</f>
        <v>2.7714012178486214</v>
      </c>
      <c r="AB165" s="35" t="str">
        <f>IF('3i SMNCC'!X$51="-","-",'3i SMNCC'!X$63)</f>
        <v>-</v>
      </c>
      <c r="AC165" s="35" t="str">
        <f>IF('3i SMNCC'!Y$51="-","-",'3i SMNCC'!Y$63)</f>
        <v>-</v>
      </c>
      <c r="AD165" s="25"/>
    </row>
    <row r="166" spans="1:30" s="26" customFormat="1" ht="11.4">
      <c r="A166" s="207"/>
      <c r="B166" s="123" t="s">
        <v>244</v>
      </c>
      <c r="C166" s="123" t="s">
        <v>183</v>
      </c>
      <c r="D166" s="121" t="s">
        <v>123</v>
      </c>
      <c r="E166" s="160"/>
      <c r="F166" s="27"/>
      <c r="G166" s="35">
        <f>IF('3g CPIH'!C$17="-","-",'3j PAAC PAP'!$G$19*('3g CPIH'!C$17/'3g CPIH'!$G$17))</f>
        <v>13.137827495107633</v>
      </c>
      <c r="H166" s="35">
        <f>IF('3g CPIH'!D$17="-","-",'3j PAAC PAP'!$G$19*('3g CPIH'!D$17/'3g CPIH'!$G$17))</f>
        <v>13.164129452054794</v>
      </c>
      <c r="I166" s="35">
        <f>IF('3g CPIH'!E$17="-","-",'3j PAAC PAP'!$G$19*('3g CPIH'!E$17/'3g CPIH'!$G$17))</f>
        <v>13.203582387475539</v>
      </c>
      <c r="J166" s="35">
        <f>IF('3g CPIH'!F$17="-","-",'3j PAAC PAP'!$G$19*('3g CPIH'!F$17/'3g CPIH'!$G$17))</f>
        <v>13.282488258317025</v>
      </c>
      <c r="K166" s="35">
        <f>IF('3g CPIH'!G$17="-","-",'3j PAAC PAP'!$G$19*('3g CPIH'!G$17/'3g CPIH'!$G$17))</f>
        <v>13.440300000000001</v>
      </c>
      <c r="L166" s="35">
        <f>IF('3g CPIH'!H$17="-","-",'3j PAAC PAP'!$G$19*('3g CPIH'!H$17/'3g CPIH'!$G$17))</f>
        <v>13.611262720156557</v>
      </c>
      <c r="M166" s="35">
        <f>IF('3g CPIH'!I$17="-","-",'3j PAAC PAP'!$G$19*('3g CPIH'!I$17/'3g CPIH'!$G$17))</f>
        <v>13.808527397260272</v>
      </c>
      <c r="N166" s="35">
        <f>IF('3g CPIH'!J$17="-","-",'3j PAAC PAP'!$G$19*('3g CPIH'!J$17/'3g CPIH'!$G$17))</f>
        <v>13.926886203522507</v>
      </c>
      <c r="O166" s="27"/>
      <c r="P166" s="35">
        <f>IF('3g CPIH'!L$17="-","-",'3j PAAC PAP'!$G$19*('3g CPIH'!L$17/'3g CPIH'!$G$17))</f>
        <v>13.926886203522507</v>
      </c>
      <c r="Q166" s="35">
        <f>IF('3g CPIH'!M$17="-","-",'3j PAAC PAP'!$G$19*('3g CPIH'!M$17/'3g CPIH'!$G$17))</f>
        <v>14.08469794520548</v>
      </c>
      <c r="R166" s="35">
        <f>IF('3g CPIH'!N$17="-","-",'3j PAAC PAP'!$G$19*('3g CPIH'!N$17/'3g CPIH'!$G$17))</f>
        <v>14.189905772994129</v>
      </c>
      <c r="S166" s="35">
        <f>IF('3g CPIH'!O$17="-","-",'3j PAAC PAP'!$G$19*('3g CPIH'!O$17/'3g CPIH'!$G$17))</f>
        <v>14.268811643835617</v>
      </c>
      <c r="T166" s="35">
        <f>IF('3g CPIH'!P$17="-","-",'3j PAAC PAP'!$G$19*('3g CPIH'!P$17/'3g CPIH'!$G$17))</f>
        <v>14.30826457925636</v>
      </c>
      <c r="U166" s="35">
        <f>IF('3g CPIH'!Q$17="-","-",'3j PAAC PAP'!$G$19*('3g CPIH'!Q$17/'3g CPIH'!$G$17))</f>
        <v>14.387170450097848</v>
      </c>
      <c r="V166" s="35">
        <f>IF('3g CPIH'!R$17="-","-",'3j PAAC PAP'!$G$19*('3g CPIH'!R$17/'3g CPIH'!$G$17))</f>
        <v>14.650190019569473</v>
      </c>
      <c r="W166" s="35">
        <f>IF('3g CPIH'!S$17="-","-",'3j PAAC PAP'!$G$19*('3g CPIH'!S$17/'3g CPIH'!$G$17))</f>
        <v>15.084172309197653</v>
      </c>
      <c r="X166" s="27"/>
      <c r="Y166" s="35">
        <f>IF('3g CPIH'!U$17="-","-",'3j PAAC PAP'!$G$19*('3g CPIH'!U$17/'3g CPIH'!$G$17))</f>
        <v>15.846929060665364</v>
      </c>
      <c r="Z166" s="35">
        <f>IF('3g CPIH'!V$17="-","-",'3j PAAC PAP'!$G$19*('3g CPIH'!V$17/'3g CPIH'!$G$17))</f>
        <v>15.846929060665364</v>
      </c>
      <c r="AA166" s="35">
        <f>IF('3g CPIH'!W$17="-","-",'3j PAAC PAP'!$G$19*('3g CPIH'!W$17/'3g CPIH'!$G$17))</f>
        <v>16.478176027397261</v>
      </c>
      <c r="AB166" s="35" t="str">
        <f>IF('3g CPIH'!X$17="-","-",'3j PAAC PAP'!$G$19*('3g CPIH'!X$17/'3g CPIH'!$G$17))</f>
        <v>-</v>
      </c>
      <c r="AC166" s="35" t="str">
        <f>IF('3g CPIH'!Y$17="-","-",'3j PAAC PAP'!$G$19*('3g CPIH'!Y$17/'3g CPIH'!$G$17))</f>
        <v>-</v>
      </c>
      <c r="AD166" s="25"/>
    </row>
    <row r="167" spans="1:30" s="26" customFormat="1" ht="11.4">
      <c r="A167" s="207"/>
      <c r="B167" s="123" t="s">
        <v>244</v>
      </c>
      <c r="C167" s="123" t="s">
        <v>184</v>
      </c>
      <c r="D167" s="121" t="s">
        <v>123</v>
      </c>
      <c r="E167" s="160"/>
      <c r="F167" s="27"/>
      <c r="G167" s="35">
        <f>IF(G162="-","-",SUM(G159:G165)*'3j PAAC PAP'!$G$37)</f>
        <v>4.0291031998812512</v>
      </c>
      <c r="H167" s="35">
        <f>IF(H162="-","-",SUM(H159:H165)*'3j PAAC PAP'!$G$37)</f>
        <v>4.036414349210018</v>
      </c>
      <c r="I167" s="35">
        <f>IF(I162="-","-",SUM(I159:I165)*'3j PAAC PAP'!$G$37)</f>
        <v>4.0510038932775032</v>
      </c>
      <c r="J167" s="35">
        <f>IF(J162="-","-",SUM(J159:J165)*'3j PAAC PAP'!$G$37)</f>
        <v>4.0729373412638044</v>
      </c>
      <c r="K167" s="35">
        <f>IF(K162="-","-",SUM(K159:K165)*'3j PAAC PAP'!$G$37)</f>
        <v>4.1213929100624256</v>
      </c>
      <c r="L167" s="35">
        <f>IF(L162="-","-",SUM(L159:L165)*'3j PAAC PAP'!$G$37)</f>
        <v>4.1630250557154831</v>
      </c>
      <c r="M167" s="35">
        <f>IF(M162="-","-",SUM(M159:M165)*'3j PAAC PAP'!$G$37)</f>
        <v>4.3229473338273943</v>
      </c>
      <c r="N167" s="35">
        <f>IF(N162="-","-",SUM(N159:N165)*'3j PAAC PAP'!$G$37)</f>
        <v>4.7831686255620367</v>
      </c>
      <c r="O167" s="27"/>
      <c r="P167" s="35">
        <f>IF(P162="-","-",SUM(P159:P165)*'3j PAAC PAP'!$G$37)</f>
        <v>4.7831686255620367</v>
      </c>
      <c r="Q167" s="35">
        <f>IF(Q162="-","-",SUM(Q159:Q165)*'3j PAAC PAP'!$G$37)</f>
        <v>4.9150689011051076</v>
      </c>
      <c r="R167" s="35">
        <f>IF(R162="-","-",SUM(R159:R165)*'3j PAAC PAP'!$G$37)</f>
        <v>4.9507109401752034</v>
      </c>
      <c r="S167" s="35">
        <f>IF(S162="-","-",SUM(S159:S165)*'3j PAAC PAP'!$G$37)</f>
        <v>5.0712131846455923</v>
      </c>
      <c r="T167" s="35">
        <f>IF(T162="-","-",SUM(T159:T165)*'3j PAAC PAP'!$G$37)</f>
        <v>4.8259501851548539</v>
      </c>
      <c r="U167" s="35">
        <f>IF(U162="-","-",SUM(U159:U165)*'3j PAAC PAP'!$G$37)</f>
        <v>4.9263524085164407</v>
      </c>
      <c r="V167" s="35">
        <f>IF(V162="-","-",SUM(V159:V165)*'3j PAAC PAP'!$G$37)</f>
        <v>4.8311640233743791</v>
      </c>
      <c r="W167" s="35">
        <f>IF(W162="-","-",SUM(W159:W165)*'3j PAAC PAP'!$G$37)</f>
        <v>5.0358794269067841</v>
      </c>
      <c r="X167" s="27"/>
      <c r="Y167" s="35">
        <f>IF(Y162="-","-",SUM(Y159:Y165)*'3j PAAC PAP'!$G$37)</f>
        <v>5.269480959369325</v>
      </c>
      <c r="Z167" s="35">
        <f>IF(Z162="-","-",SUM(Z159:Z165)*'3j PAAC PAP'!$G$37)</f>
        <v>5.269480959369325</v>
      </c>
      <c r="AA167" s="35">
        <f>IF(AA162="-","-",SUM(AA159:AA165)*'3j PAAC PAP'!$G$37)</f>
        <v>5.3815496255541273</v>
      </c>
      <c r="AB167" s="35" t="str">
        <f>IF(AB162="-","-",SUM(AB159:AB165)*'3j PAAC PAP'!$G$37)</f>
        <v>-</v>
      </c>
      <c r="AC167" s="35" t="str">
        <f>IF(AC162="-","-",SUM(AC159:AC165)*'3j PAAC PAP'!$G$37)</f>
        <v>-</v>
      </c>
      <c r="AD167" s="25"/>
    </row>
    <row r="168" spans="1:30" s="26" customFormat="1" ht="11.4">
      <c r="A168" s="207"/>
      <c r="B168" s="123" t="s">
        <v>185</v>
      </c>
      <c r="C168" s="123" t="s">
        <v>246</v>
      </c>
      <c r="D168" s="121" t="s">
        <v>123</v>
      </c>
      <c r="E168" s="160"/>
      <c r="F168" s="27"/>
      <c r="G168" s="35">
        <f>IF(G162="-","-",SUM(G159:G167)*'3k EBIT'!$E$11)</f>
        <v>1.6890178272439871</v>
      </c>
      <c r="H168" s="35">
        <f>IF(H162="-","-",SUM(H159:H167)*'3k EBIT'!$E$11)</f>
        <v>1.6921303822385896</v>
      </c>
      <c r="I168" s="35">
        <f>IF(I162="-","-",SUM(I159:I167)*'3k EBIT'!$E$11)</f>
        <v>1.6980891217871283</v>
      </c>
      <c r="J168" s="35">
        <f>IF(J162="-","-",SUM(J159:J167)*'3k EBIT'!$E$11)</f>
        <v>1.7074267867709363</v>
      </c>
      <c r="K168" s="35">
        <f>IF(K162="-","-",SUM(K159:K167)*'3k EBIT'!$E$11)</f>
        <v>1.7277359161924088</v>
      </c>
      <c r="L168" s="35">
        <f>IF(L162="-","-",SUM(L159:L167)*'3k EBIT'!$E$11)</f>
        <v>1.7458702702451387</v>
      </c>
      <c r="M168" s="35">
        <f>IF(M162="-","-",SUM(M159:M167)*'3k EBIT'!$E$11)</f>
        <v>1.8066313065580686</v>
      </c>
      <c r="N168" s="35">
        <f>IF(N162="-","-",SUM(N159:N167)*'3k EBIT'!$E$11)</f>
        <v>1.9727857209910995</v>
      </c>
      <c r="O168" s="27"/>
      <c r="P168" s="35">
        <f>IF(P162="-","-",SUM(P159:P167)*'3k EBIT'!$E$11)</f>
        <v>1.9727857209910995</v>
      </c>
      <c r="Q168" s="35">
        <f>IF(Q162="-","-",SUM(Q159:Q167)*'3k EBIT'!$E$11)</f>
        <v>2.02280538360493</v>
      </c>
      <c r="R168" s="35">
        <f>IF(R162="-","-",SUM(R159:R167)*'3k EBIT'!$E$11)</f>
        <v>2.0375334161975194</v>
      </c>
      <c r="S168" s="35">
        <f>IF(S162="-","-",SUM(S159:S167)*'3k EBIT'!$E$11)</f>
        <v>2.0819665547461152</v>
      </c>
      <c r="T168" s="35">
        <f>IF(T162="-","-",SUM(T159:T167)*'3k EBIT'!$E$11)</f>
        <v>1.9954046549190607</v>
      </c>
      <c r="U168" s="35">
        <f>IF(U162="-","-",SUM(U159:U167)*'3k EBIT'!$E$11)</f>
        <v>2.0326811700265912</v>
      </c>
      <c r="V168" s="35">
        <f>IF(V162="-","-",SUM(V159:V167)*'3k EBIT'!$E$11)</f>
        <v>2.0038834567790658</v>
      </c>
      <c r="W168" s="35">
        <f>IF(W162="-","-",SUM(W159:W167)*'3k EBIT'!$E$11)</f>
        <v>2.0851778564644388</v>
      </c>
      <c r="X168" s="27"/>
      <c r="Y168" s="35">
        <f>IF(Y162="-","-",SUM(Y159:Y167)*'3k EBIT'!$E$11)</f>
        <v>2.183124881833221</v>
      </c>
      <c r="Z168" s="35">
        <f>IF(Z162="-","-",SUM(Z159:Z167)*'3k EBIT'!$E$11)</f>
        <v>2.183124881833221</v>
      </c>
      <c r="AA168" s="35">
        <f>IF(AA162="-","-",SUM(AA159:AA167)*'3k EBIT'!$E$11)</f>
        <v>2.2352529825944059</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1.3015210418074821</v>
      </c>
      <c r="H169" s="35">
        <f>IF(H164="-","-",SUM(H159:H162,H164:H168)*'3l HAP'!$E$12)</f>
        <v>1.3039195101681555</v>
      </c>
      <c r="I169" s="35">
        <f>IF(I164="-","-",SUM(I159:I162,I164:I168)*'3l HAP'!$E$12)</f>
        <v>1.3085111875205069</v>
      </c>
      <c r="J169" s="35">
        <f>IF(J164="-","-",SUM(J159:J162,J164:J168)*'3l HAP'!$E$12)</f>
        <v>1.3157065926025275</v>
      </c>
      <c r="K169" s="35">
        <f>IF(K164="-","-",SUM(K159:K162,K164:K168)*'3l HAP'!$E$12)</f>
        <v>1.3313563737099117</v>
      </c>
      <c r="L169" s="35">
        <f>IF(L164="-","-",SUM(L159:L162,L164:L168)*'3l HAP'!$E$12)</f>
        <v>1.3453303193950954</v>
      </c>
      <c r="M169" s="35">
        <f>IF(M164="-","-",SUM(M159:M162,M164:M168)*'3l HAP'!$E$12)</f>
        <v>1.3921514754585258</v>
      </c>
      <c r="N169" s="35">
        <f>IF(N164="-","-",SUM(N159:N162,N164:N168)*'3l HAP'!$E$12)</f>
        <v>1.520186516347737</v>
      </c>
      <c r="O169" s="27"/>
      <c r="P169" s="35">
        <f>IF(P164="-","-",SUM(P159:P162,P164:P168)*'3l HAP'!$E$12)</f>
        <v>1.520186516347737</v>
      </c>
      <c r="Q169" s="35">
        <f>IF(Q164="-","-",SUM(Q159:Q162,Q164:Q168)*'3l HAP'!$E$12)</f>
        <v>1.5587305993916913</v>
      </c>
      <c r="R169" s="35">
        <f>IF(R164="-","-",SUM(R159:R162,R164:R168)*'3l HAP'!$E$12)</f>
        <v>1.570079706555918</v>
      </c>
      <c r="S169" s="35">
        <f>IF(S164="-","-",SUM(S159:S162,S164:S168)*'3l HAP'!$E$12)</f>
        <v>1.6043189335443677</v>
      </c>
      <c r="T169" s="35">
        <f>IF(T164="-","-",SUM(T159:T162,T164:T168)*'3l HAP'!$E$12)</f>
        <v>1.5376161834451714</v>
      </c>
      <c r="U169" s="35">
        <f>IF(U164="-","-",SUM(U159:U162,U164:U168)*'3l HAP'!$E$12)</f>
        <v>1.5663406693535709</v>
      </c>
      <c r="V169" s="35">
        <f>IF(V164="-","-",SUM(V159:V162,V164:V168)*'3l HAP'!$E$12)</f>
        <v>1.5441497669586857</v>
      </c>
      <c r="W169" s="35">
        <f>IF(W164="-","-",SUM(W159:W162,W164:W168)*'3l HAP'!$E$12)</f>
        <v>1.6067934940200321</v>
      </c>
      <c r="X169" s="27"/>
      <c r="Y169" s="35">
        <f>IF(Y164="-","-",SUM(Y159:Y162,Y164:Y168)*'3l HAP'!$E$12)</f>
        <v>1.6822693785510638</v>
      </c>
      <c r="Z169" s="35">
        <f>IF(Z164="-","-",SUM(Z159:Z162,Z164:Z168)*'3l HAP'!$E$12)</f>
        <v>1.6822693785510638</v>
      </c>
      <c r="AA169" s="35">
        <f>IF(AA164="-","-",SUM(AA159:AA162,AA164:AA168)*'3l HAP'!$E$12)</f>
        <v>1.7224381789721037</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90.197159441334975</v>
      </c>
      <c r="H170" s="35">
        <f t="shared" ref="H170:W170" si="25">IF(H164="-","-",SUM(H159:H169))</f>
        <v>90.363376525956397</v>
      </c>
      <c r="I170" s="35">
        <f t="shared" si="25"/>
        <v>90.681585944743844</v>
      </c>
      <c r="J170" s="35">
        <f t="shared" si="25"/>
        <v>91.180237198608097</v>
      </c>
      <c r="K170" s="35">
        <f t="shared" si="25"/>
        <v>92.264788086701628</v>
      </c>
      <c r="L170" s="35">
        <f t="shared" si="25"/>
        <v>93.233201325138921</v>
      </c>
      <c r="M170" s="35">
        <f t="shared" si="25"/>
        <v>96.477970439909441</v>
      </c>
      <c r="N170" s="35">
        <f t="shared" si="25"/>
        <v>105.35097104935348</v>
      </c>
      <c r="O170" s="27"/>
      <c r="P170" s="35">
        <f t="shared" si="25"/>
        <v>105.35097104935348</v>
      </c>
      <c r="Q170" s="35">
        <f t="shared" si="25"/>
        <v>108.02212786677039</v>
      </c>
      <c r="R170" s="35">
        <f t="shared" si="25"/>
        <v>108.8086362638893</v>
      </c>
      <c r="S170" s="35">
        <f t="shared" si="25"/>
        <v>111.18146076431874</v>
      </c>
      <c r="T170" s="35">
        <f t="shared" si="25"/>
        <v>106.55887043145906</v>
      </c>
      <c r="U170" s="35">
        <f t="shared" si="25"/>
        <v>108.54951595475558</v>
      </c>
      <c r="V170" s="35">
        <f t="shared" si="25"/>
        <v>107.01165656012074</v>
      </c>
      <c r="W170" s="35">
        <f t="shared" si="25"/>
        <v>111.35295113489376</v>
      </c>
      <c r="X170" s="27"/>
      <c r="Y170" s="35">
        <f t="shared" ref="Y170:AC170" si="26">IF(Y164="-","-",SUM(Y159:Y169))</f>
        <v>116.58353148845229</v>
      </c>
      <c r="Z170" s="35">
        <f t="shared" si="26"/>
        <v>116.58353148845229</v>
      </c>
      <c r="AA170" s="35">
        <f t="shared" si="26"/>
        <v>119.36728340621777</v>
      </c>
      <c r="AB170" s="35" t="str">
        <f t="shared" si="26"/>
        <v>-</v>
      </c>
      <c r="AC170" s="35" t="str">
        <f t="shared" si="26"/>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AA'!J194="-","-",'3c AA'!J194)</f>
        <v>-</v>
      </c>
      <c r="H173" s="117" t="str">
        <f>IF('3c AA'!K194="-","-",'3c AA'!K194)</f>
        <v>-</v>
      </c>
      <c r="I173" s="117" t="str">
        <f>IF('3c AA'!L194="-","-",'3c AA'!L194)</f>
        <v>-</v>
      </c>
      <c r="J173" s="117" t="str">
        <f>IF('3c AA'!M194="-","-",'3c AA'!M194)</f>
        <v>-</v>
      </c>
      <c r="K173" s="117" t="str">
        <f>IF('3c AA'!N194="-","-",'3c AA'!N194)</f>
        <v>-</v>
      </c>
      <c r="L173" s="117" t="str">
        <f>IF('3c AA'!O194="-","-",'3c AA'!O194)</f>
        <v>-</v>
      </c>
      <c r="M173" s="117" t="str">
        <f>IF('3c AA'!P194="-","-",'3c AA'!P194)</f>
        <v>-</v>
      </c>
      <c r="N173" s="117" t="str">
        <f>IF('3c AA'!Q194="-","-",'3c AA'!Q194)</f>
        <v>-</v>
      </c>
      <c r="O173" s="27"/>
      <c r="P173" s="117" t="str">
        <f>IF('3c AA'!S194="-","-",'3c AA'!S194)</f>
        <v>-</v>
      </c>
      <c r="Q173" s="117" t="str">
        <f>IF('3c AA'!T194="-","-",'3c AA'!T194)</f>
        <v>-</v>
      </c>
      <c r="R173" s="117" t="str">
        <f>IF('3c AA'!U194="-","-",'3c AA'!U194)</f>
        <v>-</v>
      </c>
      <c r="S173" s="117" t="str">
        <f>IF('3c AA'!V194="-","-",'3c AA'!V194)</f>
        <v>-</v>
      </c>
      <c r="T173" s="117">
        <f>IF('3c AA'!W194="-","-",'3c AA'!W194)</f>
        <v>0</v>
      </c>
      <c r="U173" s="117">
        <f>IF('3c AA'!X194="-","-",'3c AA'!X194)</f>
        <v>1.4870742269298105</v>
      </c>
      <c r="V173" s="117">
        <f>IF('3c AA'!Y194="-","-",'3c AA'!Y194)</f>
        <v>0.70457099735818829</v>
      </c>
      <c r="W173" s="117" t="str">
        <f>IF('3c AA'!Z194="-","-",'3c AA'!Z194)</f>
        <v>-</v>
      </c>
      <c r="X173" s="27"/>
      <c r="Y173" s="117">
        <f>IF('3c AA'!AB194="-","-",'3c AA'!AB194)</f>
        <v>0</v>
      </c>
      <c r="Z173" s="117">
        <f>IF('3c AA'!AC194="-","-",'3c AA'!AC194)</f>
        <v>0</v>
      </c>
      <c r="AA173" s="117">
        <f>IF('3c AA'!AD194="-","-",'3c AA'!AD194)</f>
        <v>0.4107912515748855</v>
      </c>
      <c r="AB173" s="117" t="str">
        <f>IF('3c AA'!AE194="-","-",'3c AA'!AE194)</f>
        <v>-</v>
      </c>
      <c r="AC173" s="117" t="str">
        <f>IF('3c AA'!AF194="-","-",'3c AA'!AF194)</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f>IF('3d PC'!AA15="-","-",'3d PC'!AA64+'3d PC'!AA65)</f>
        <v>10.743937820906499</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f>IF('3g CPIH'!W$17="-","-",'3h OC '!$E$11*('3g CPIH'!W$17/'3g CPIH'!$G$17))</f>
        <v>79.623736301369874</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f>IF('3i SMNCC'!V$51="-","-",'3i SMNCC'!V$63)</f>
        <v>2.3848554466543863</v>
      </c>
      <c r="AA177" s="117">
        <f>IF('3i SMNCC'!W$51="-","-",'3i SMNCC'!W$63)</f>
        <v>2.7714012178486214</v>
      </c>
      <c r="AB177" s="117" t="str">
        <f>IF('3i SMNCC'!X$51="-","-",'3i SMNCC'!X$63)</f>
        <v>-</v>
      </c>
      <c r="AC177" s="117" t="str">
        <f>IF('3i SMNCC'!Y$51="-","-",'3i SMNCC'!Y$63)</f>
        <v>-</v>
      </c>
      <c r="AD177" s="25"/>
    </row>
    <row r="178" spans="1:30" s="26" customFormat="1" ht="12.6" customHeight="1">
      <c r="A178" s="207"/>
      <c r="B178" s="120" t="s">
        <v>244</v>
      </c>
      <c r="C178" s="157" t="s">
        <v>183</v>
      </c>
      <c r="D178" s="122" t="s">
        <v>121</v>
      </c>
      <c r="E178" s="119"/>
      <c r="F178" s="27"/>
      <c r="G178" s="117">
        <f>IF('3g CPIH'!C$17="-","-",'3j PAAC PAP'!$G$19*('3g CPIH'!C$17/'3g CPIH'!$G$17))</f>
        <v>13.137827495107633</v>
      </c>
      <c r="H178" s="117">
        <f>IF('3g CPIH'!D$17="-","-",'3j PAAC PAP'!$G$19*('3g CPIH'!D$17/'3g CPIH'!$G$17))</f>
        <v>13.164129452054794</v>
      </c>
      <c r="I178" s="117">
        <f>IF('3g CPIH'!E$17="-","-",'3j PAAC PAP'!$G$19*('3g CPIH'!E$17/'3g CPIH'!$G$17))</f>
        <v>13.203582387475539</v>
      </c>
      <c r="J178" s="117">
        <f>IF('3g CPIH'!F$17="-","-",'3j PAAC PAP'!$G$19*('3g CPIH'!F$17/'3g CPIH'!$G$17))</f>
        <v>13.282488258317025</v>
      </c>
      <c r="K178" s="117">
        <f>IF('3g CPIH'!G$17="-","-",'3j PAAC PAP'!$G$19*('3g CPIH'!G$17/'3g CPIH'!$G$17))</f>
        <v>13.440300000000001</v>
      </c>
      <c r="L178" s="117">
        <f>IF('3g CPIH'!H$17="-","-",'3j PAAC PAP'!$G$19*('3g CPIH'!H$17/'3g CPIH'!$G$17))</f>
        <v>13.611262720156557</v>
      </c>
      <c r="M178" s="117">
        <f>IF('3g CPIH'!I$17="-","-",'3j PAAC PAP'!$G$19*('3g CPIH'!I$17/'3g CPIH'!$G$17))</f>
        <v>13.808527397260272</v>
      </c>
      <c r="N178" s="117">
        <f>IF('3g CPIH'!J$17="-","-",'3j PAAC PAP'!$G$19*('3g CPIH'!J$17/'3g CPIH'!$G$17))</f>
        <v>13.926886203522507</v>
      </c>
      <c r="O178" s="27"/>
      <c r="P178" s="117">
        <f>IF('3g CPIH'!L$17="-","-",'3j PAAC PAP'!$G$19*('3g CPIH'!L$17/'3g CPIH'!$G$17))</f>
        <v>13.926886203522507</v>
      </c>
      <c r="Q178" s="117">
        <f>IF('3g CPIH'!M$17="-","-",'3j PAAC PAP'!$G$19*('3g CPIH'!M$17/'3g CPIH'!$G$17))</f>
        <v>14.08469794520548</v>
      </c>
      <c r="R178" s="117">
        <f>IF('3g CPIH'!N$17="-","-",'3j PAAC PAP'!$G$19*('3g CPIH'!N$17/'3g CPIH'!$G$17))</f>
        <v>14.189905772994129</v>
      </c>
      <c r="S178" s="117">
        <f>IF('3g CPIH'!O$17="-","-",'3j PAAC PAP'!$G$19*('3g CPIH'!O$17/'3g CPIH'!$G$17))</f>
        <v>14.268811643835617</v>
      </c>
      <c r="T178" s="117">
        <f>IF('3g CPIH'!P$17="-","-",'3j PAAC PAP'!$G$19*('3g CPIH'!P$17/'3g CPIH'!$G$17))</f>
        <v>14.30826457925636</v>
      </c>
      <c r="U178" s="117">
        <f>IF('3g CPIH'!Q$17="-","-",'3j PAAC PAP'!$G$19*('3g CPIH'!Q$17/'3g CPIH'!$G$17))</f>
        <v>14.387170450097848</v>
      </c>
      <c r="V178" s="117">
        <f>IF('3g CPIH'!R$17="-","-",'3j PAAC PAP'!$G$19*('3g CPIH'!R$17/'3g CPIH'!$G$17))</f>
        <v>14.650190019569473</v>
      </c>
      <c r="W178" s="117">
        <f>IF('3g CPIH'!S$17="-","-",'3j PAAC PAP'!$G$19*('3g CPIH'!S$17/'3g CPIH'!$G$17))</f>
        <v>15.084172309197653</v>
      </c>
      <c r="X178" s="27"/>
      <c r="Y178" s="117">
        <f>IF('3g CPIH'!U$17="-","-",'3j PAAC PAP'!$G$19*('3g CPIH'!U$17/'3g CPIH'!$G$17))</f>
        <v>15.846929060665364</v>
      </c>
      <c r="Z178" s="117">
        <f>IF('3g CPIH'!V$17="-","-",'3j PAAC PAP'!$G$19*('3g CPIH'!V$17/'3g CPIH'!$G$17))</f>
        <v>15.846929060665364</v>
      </c>
      <c r="AA178" s="117">
        <f>IF('3g CPIH'!W$17="-","-",'3j PAAC PAP'!$G$19*('3g CPIH'!W$17/'3g CPIH'!$G$17))</f>
        <v>16.478176027397261</v>
      </c>
      <c r="AB178" s="117" t="str">
        <f>IF('3g CPIH'!X$17="-","-",'3j PAAC PAP'!$G$19*('3g CPIH'!X$17/'3g CPIH'!$G$17))</f>
        <v>-</v>
      </c>
      <c r="AC178" s="117" t="str">
        <f>IF('3g CPIH'!Y$17="-","-",'3j PAAC PAP'!$G$19*('3g CPIH'!Y$17/'3g CPIH'!$G$17))</f>
        <v>-</v>
      </c>
      <c r="AD178" s="25"/>
    </row>
    <row r="179" spans="1:30" s="26" customFormat="1" ht="11.25" customHeight="1">
      <c r="A179" s="207"/>
      <c r="B179" s="120" t="s">
        <v>244</v>
      </c>
      <c r="C179" s="120" t="s">
        <v>184</v>
      </c>
      <c r="D179" s="122" t="s">
        <v>121</v>
      </c>
      <c r="E179" s="119"/>
      <c r="F179" s="27"/>
      <c r="G179" s="117">
        <f>IF(G174="-","-",SUM(G171:G177)*'3j PAAC PAP'!$G$37)</f>
        <v>4.0291031998812512</v>
      </c>
      <c r="H179" s="117">
        <f>IF(H174="-","-",SUM(H171:H177)*'3j PAAC PAP'!$G$37)</f>
        <v>4.036414349210018</v>
      </c>
      <c r="I179" s="117">
        <f>IF(I174="-","-",SUM(I171:I177)*'3j PAAC PAP'!$G$37)</f>
        <v>4.0510038932775032</v>
      </c>
      <c r="J179" s="117">
        <f>IF(J174="-","-",SUM(J171:J177)*'3j PAAC PAP'!$G$37)</f>
        <v>4.0729373412638044</v>
      </c>
      <c r="K179" s="117">
        <f>IF(K174="-","-",SUM(K171:K177)*'3j PAAC PAP'!$G$37)</f>
        <v>4.1213929100624256</v>
      </c>
      <c r="L179" s="117">
        <f>IF(L174="-","-",SUM(L171:L177)*'3j PAAC PAP'!$G$37)</f>
        <v>4.1630250557154831</v>
      </c>
      <c r="M179" s="117">
        <f>IF(M174="-","-",SUM(M171:M177)*'3j PAAC PAP'!$G$37)</f>
        <v>4.3229473338273943</v>
      </c>
      <c r="N179" s="117">
        <f>IF(N174="-","-",SUM(N171:N177)*'3j PAAC PAP'!$G$37)</f>
        <v>4.7831686255620367</v>
      </c>
      <c r="O179" s="27"/>
      <c r="P179" s="117">
        <f>IF(P174="-","-",SUM(P171:P177)*'3j PAAC PAP'!$G$37)</f>
        <v>4.7831686255620367</v>
      </c>
      <c r="Q179" s="117">
        <f>IF(Q174="-","-",SUM(Q171:Q177)*'3j PAAC PAP'!$G$37)</f>
        <v>4.9150689011051076</v>
      </c>
      <c r="R179" s="117">
        <f>IF(R174="-","-",SUM(R171:R177)*'3j PAAC PAP'!$G$37)</f>
        <v>4.9507109401752034</v>
      </c>
      <c r="S179" s="117">
        <f>IF(S174="-","-",SUM(S171:S177)*'3j PAAC PAP'!$G$37)</f>
        <v>5.0712131846455923</v>
      </c>
      <c r="T179" s="117">
        <f>IF(T174="-","-",SUM(T171:T177)*'3j PAAC PAP'!$G$37)</f>
        <v>4.8259501851548539</v>
      </c>
      <c r="U179" s="117">
        <f>IF(U174="-","-",SUM(U171:U177)*'3j PAAC PAP'!$G$37)</f>
        <v>4.9263524085164407</v>
      </c>
      <c r="V179" s="117">
        <f>IF(V174="-","-",SUM(V171:V177)*'3j PAAC PAP'!$G$37)</f>
        <v>4.8311640233743791</v>
      </c>
      <c r="W179" s="117">
        <f>IF(W174="-","-",SUM(W171:W177)*'3j PAAC PAP'!$G$37)</f>
        <v>5.0358794269067841</v>
      </c>
      <c r="X179" s="27"/>
      <c r="Y179" s="117">
        <f>IF(Y174="-","-",SUM(Y171:Y177)*'3j PAAC PAP'!$G$37)</f>
        <v>5.269480959369325</v>
      </c>
      <c r="Z179" s="117">
        <f>IF(Z174="-","-",SUM(Z171:Z177)*'3j PAAC PAP'!$G$37)</f>
        <v>5.269480959369325</v>
      </c>
      <c r="AA179" s="117">
        <f>IF(AA174="-","-",SUM(AA171:AA177)*'3j PAAC PAP'!$G$37)</f>
        <v>5.3815496255541273</v>
      </c>
      <c r="AB179" s="117" t="str">
        <f>IF(AB174="-","-",SUM(AB171:AB177)*'3j PAAC PAP'!$G$37)</f>
        <v>-</v>
      </c>
      <c r="AC179" s="117" t="str">
        <f>IF(AC174="-","-",SUM(AC171:AC177)*'3j PAAC PAP'!$G$37)</f>
        <v>-</v>
      </c>
      <c r="AD179" s="25"/>
    </row>
    <row r="180" spans="1:30">
      <c r="A180" s="207"/>
      <c r="B180" s="120" t="s">
        <v>185</v>
      </c>
      <c r="C180" s="157" t="s">
        <v>246</v>
      </c>
      <c r="D180" s="122" t="s">
        <v>121</v>
      </c>
      <c r="E180" s="119"/>
      <c r="F180" s="27"/>
      <c r="G180" s="117">
        <f>IF(G174="-","-",SUM(G171:G179)*'3k EBIT'!$E$11)</f>
        <v>1.6890178272439871</v>
      </c>
      <c r="H180" s="117">
        <f>IF(H174="-","-",SUM(H171:H179)*'3k EBIT'!$E$11)</f>
        <v>1.6921303822385896</v>
      </c>
      <c r="I180" s="117">
        <f>IF(I174="-","-",SUM(I171:I179)*'3k EBIT'!$E$11)</f>
        <v>1.6980891217871283</v>
      </c>
      <c r="J180" s="117">
        <f>IF(J174="-","-",SUM(J171:J179)*'3k EBIT'!$E$11)</f>
        <v>1.7074267867709363</v>
      </c>
      <c r="K180" s="117">
        <f>IF(K174="-","-",SUM(K171:K179)*'3k EBIT'!$E$11)</f>
        <v>1.7277359161924088</v>
      </c>
      <c r="L180" s="117">
        <f>IF(L174="-","-",SUM(L171:L179)*'3k EBIT'!$E$11)</f>
        <v>1.7458702702451387</v>
      </c>
      <c r="M180" s="117">
        <f>IF(M174="-","-",SUM(M171:M179)*'3k EBIT'!$E$11)</f>
        <v>1.8066313065580686</v>
      </c>
      <c r="N180" s="117">
        <f>IF(N174="-","-",SUM(N171:N179)*'3k EBIT'!$E$11)</f>
        <v>1.9727857209910995</v>
      </c>
      <c r="O180" s="27"/>
      <c r="P180" s="117">
        <f>IF(P174="-","-",SUM(P171:P179)*'3k EBIT'!$E$11)</f>
        <v>1.9727857209910995</v>
      </c>
      <c r="Q180" s="117">
        <f>IF(Q174="-","-",SUM(Q171:Q179)*'3k EBIT'!$E$11)</f>
        <v>2.02280538360493</v>
      </c>
      <c r="R180" s="117">
        <f>IF(R174="-","-",SUM(R171:R179)*'3k EBIT'!$E$11)</f>
        <v>2.0375334161975194</v>
      </c>
      <c r="S180" s="117">
        <f>IF(S174="-","-",SUM(S171:S179)*'3k EBIT'!$E$11)</f>
        <v>2.0819665547461152</v>
      </c>
      <c r="T180" s="117">
        <f>IF(T174="-","-",SUM(T171:T179)*'3k EBIT'!$E$11)</f>
        <v>1.9954046549190607</v>
      </c>
      <c r="U180" s="117">
        <f>IF(U174="-","-",SUM(U171:U179)*'3k EBIT'!$E$11)</f>
        <v>2.0326811700265912</v>
      </c>
      <c r="V180" s="117">
        <f>IF(V174="-","-",SUM(V171:V179)*'3k EBIT'!$E$11)</f>
        <v>2.0038834567790658</v>
      </c>
      <c r="W180" s="117">
        <f>IF(W174="-","-",SUM(W171:W179)*'3k EBIT'!$E$11)</f>
        <v>2.0851778564644388</v>
      </c>
      <c r="X180" s="27"/>
      <c r="Y180" s="117">
        <f>IF(Y174="-","-",SUM(Y171:Y179)*'3k EBIT'!$E$11)</f>
        <v>2.183124881833221</v>
      </c>
      <c r="Z180" s="117">
        <f>IF(Z174="-","-",SUM(Z171:Z179)*'3k EBIT'!$E$11)</f>
        <v>2.183124881833221</v>
      </c>
      <c r="AA180" s="117">
        <f>IF(AA174="-","-",SUM(AA171:AA179)*'3k EBIT'!$E$11)</f>
        <v>2.2352529825944059</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1.3015210418074821</v>
      </c>
      <c r="H181" s="117">
        <f>IF(H176="-","-",SUM(H171:H174,H176:H180)*'3l HAP'!$E$12)</f>
        <v>1.3039195101681555</v>
      </c>
      <c r="I181" s="117">
        <f>IF(I176="-","-",SUM(I171:I174,I176:I180)*'3l HAP'!$E$12)</f>
        <v>1.3085111875205069</v>
      </c>
      <c r="J181" s="117">
        <f>IF(J176="-","-",SUM(J171:J174,J176:J180)*'3l HAP'!$E$12)</f>
        <v>1.3157065926025275</v>
      </c>
      <c r="K181" s="117">
        <f>IF(K176="-","-",SUM(K171:K174,K176:K180)*'3l HAP'!$E$12)</f>
        <v>1.3313563737099117</v>
      </c>
      <c r="L181" s="117">
        <f>IF(L176="-","-",SUM(L171:L174,L176:L180)*'3l HAP'!$E$12)</f>
        <v>1.3453303193950954</v>
      </c>
      <c r="M181" s="117">
        <f>IF(M176="-","-",SUM(M171:M174,M176:M180)*'3l HAP'!$E$12)</f>
        <v>1.3921514754585258</v>
      </c>
      <c r="N181" s="117">
        <f>IF(N176="-","-",SUM(N171:N174,N176:N180)*'3l HAP'!$E$12)</f>
        <v>1.520186516347737</v>
      </c>
      <c r="O181" s="27"/>
      <c r="P181" s="117">
        <f>IF(P176="-","-",SUM(P171:P174,P176:P180)*'3l HAP'!$E$12)</f>
        <v>1.520186516347737</v>
      </c>
      <c r="Q181" s="117">
        <f>IF(Q176="-","-",SUM(Q171:Q174,Q176:Q180)*'3l HAP'!$E$12)</f>
        <v>1.5587305993916913</v>
      </c>
      <c r="R181" s="117">
        <f>IF(R176="-","-",SUM(R171:R174,R176:R180)*'3l HAP'!$E$12)</f>
        <v>1.570079706555918</v>
      </c>
      <c r="S181" s="117">
        <f>IF(S176="-","-",SUM(S171:S174,S176:S180)*'3l HAP'!$E$12)</f>
        <v>1.6043189335443677</v>
      </c>
      <c r="T181" s="117">
        <f>IF(T176="-","-",SUM(T171:T174,T176:T180)*'3l HAP'!$E$12)</f>
        <v>1.5376161834451714</v>
      </c>
      <c r="U181" s="117">
        <f>IF(U176="-","-",SUM(U171:U174,U176:U180)*'3l HAP'!$E$12)</f>
        <v>1.5663406693535709</v>
      </c>
      <c r="V181" s="117">
        <f>IF(V176="-","-",SUM(V171:V174,V176:V180)*'3l HAP'!$E$12)</f>
        <v>1.5441497669586857</v>
      </c>
      <c r="W181" s="117">
        <f>IF(W176="-","-",SUM(W171:W174,W176:W180)*'3l HAP'!$E$12)</f>
        <v>1.6067934940200321</v>
      </c>
      <c r="X181" s="27"/>
      <c r="Y181" s="117">
        <f>IF(Y176="-","-",SUM(Y171:Y174,Y176:Y180)*'3l HAP'!$E$12)</f>
        <v>1.6822693785510638</v>
      </c>
      <c r="Z181" s="117">
        <f>IF(Z176="-","-",SUM(Z171:Z174,Z176:Z180)*'3l HAP'!$E$12)</f>
        <v>1.6822693785510638</v>
      </c>
      <c r="AA181" s="117">
        <f>IF(AA176="-","-",SUM(AA171:AA174,AA176:AA180)*'3l HAP'!$E$12)</f>
        <v>1.7224381789721037</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90.197159441334975</v>
      </c>
      <c r="H182" s="117">
        <f t="shared" ref="H182:W182" si="27">IF(H176="-","-",SUM(H171:H181))</f>
        <v>90.363376525956397</v>
      </c>
      <c r="I182" s="117">
        <f t="shared" si="27"/>
        <v>90.681585944743844</v>
      </c>
      <c r="J182" s="117">
        <f t="shared" si="27"/>
        <v>91.180237198608097</v>
      </c>
      <c r="K182" s="117">
        <f t="shared" si="27"/>
        <v>92.264788086701628</v>
      </c>
      <c r="L182" s="117">
        <f t="shared" si="27"/>
        <v>93.233201325138921</v>
      </c>
      <c r="M182" s="117">
        <f t="shared" si="27"/>
        <v>96.477970439909441</v>
      </c>
      <c r="N182" s="117">
        <f t="shared" si="27"/>
        <v>105.35097104935348</v>
      </c>
      <c r="O182" s="27"/>
      <c r="P182" s="117">
        <f t="shared" si="27"/>
        <v>105.35097104935348</v>
      </c>
      <c r="Q182" s="117">
        <f t="shared" si="27"/>
        <v>108.02212786677039</v>
      </c>
      <c r="R182" s="117">
        <f t="shared" si="27"/>
        <v>108.8086362638893</v>
      </c>
      <c r="S182" s="117">
        <f t="shared" si="27"/>
        <v>111.18146076431874</v>
      </c>
      <c r="T182" s="117">
        <f t="shared" si="27"/>
        <v>106.55887043145906</v>
      </c>
      <c r="U182" s="117">
        <f t="shared" si="27"/>
        <v>108.54951595475558</v>
      </c>
      <c r="V182" s="117">
        <f t="shared" si="27"/>
        <v>107.01165656012074</v>
      </c>
      <c r="W182" s="117">
        <f t="shared" si="27"/>
        <v>111.35295113489376</v>
      </c>
      <c r="X182" s="27"/>
      <c r="Y182" s="117">
        <f t="shared" ref="Y182:AC182" si="28">IF(Y176="-","-",SUM(Y171:Y181))</f>
        <v>116.58353148845229</v>
      </c>
      <c r="Z182" s="117">
        <f t="shared" si="28"/>
        <v>116.58353148845229</v>
      </c>
      <c r="AA182" s="117">
        <f t="shared" si="28"/>
        <v>119.36728340621777</v>
      </c>
      <c r="AB182" s="117" t="str">
        <f t="shared" si="28"/>
        <v>-</v>
      </c>
      <c r="AC182" s="117" t="str">
        <f t="shared" si="28"/>
        <v>-</v>
      </c>
    </row>
    <row r="183" spans="1:30" s="26" customFormat="1" ht="11.4">
      <c r="A183" s="207"/>
      <c r="B183" s="123" t="s">
        <v>240</v>
      </c>
      <c r="C183" s="123" t="s">
        <v>176</v>
      </c>
      <c r="D183" s="121" t="s">
        <v>132</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3"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c r="A184" s="207"/>
      <c r="B184" s="123" t="s">
        <v>240</v>
      </c>
      <c r="C184" s="123" t="s">
        <v>177</v>
      </c>
      <c r="D184" s="121" t="s">
        <v>132</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ref="P184:W185" si="32">IF(P16="-","-",AVERAGE(P16,P28,P40,P52,P64,P76,P88,P100,P112,P124,P136,P148,P160,P172))</f>
        <v>-</v>
      </c>
      <c r="Q184" s="35" t="str">
        <f t="shared" si="32"/>
        <v>-</v>
      </c>
      <c r="R184" s="35" t="str">
        <f t="shared" si="32"/>
        <v>-</v>
      </c>
      <c r="S184" s="35" t="str">
        <f t="shared" si="32"/>
        <v>-</v>
      </c>
      <c r="T184" s="35" t="str">
        <f t="shared" si="32"/>
        <v>-</v>
      </c>
      <c r="U184" s="35" t="str">
        <f t="shared" si="32"/>
        <v>-</v>
      </c>
      <c r="V184" s="35" t="str">
        <f t="shared" si="32"/>
        <v>-</v>
      </c>
      <c r="W184" s="35" t="str">
        <f t="shared" si="32"/>
        <v>-</v>
      </c>
      <c r="X184" s="27"/>
      <c r="Y184" s="35" t="str">
        <f t="shared" ref="Y184:AC184" si="33">IF(Y16="-","-",AVERAGE(Y16,Y28,Y40,Y52,Y64,Y76,Y88,Y100,Y112,Y124,Y136,Y148,Y160,Y172))</f>
        <v>-</v>
      </c>
      <c r="Z184" s="35" t="str">
        <f t="shared" si="33"/>
        <v>-</v>
      </c>
      <c r="AA184" s="35" t="str">
        <f t="shared" si="33"/>
        <v>-</v>
      </c>
      <c r="AB184" s="35" t="str">
        <f t="shared" si="33"/>
        <v>-</v>
      </c>
      <c r="AC184" s="35" t="str">
        <f t="shared" si="33"/>
        <v>-</v>
      </c>
      <c r="AD184" s="25"/>
    </row>
    <row r="185" spans="1:30" s="26" customFormat="1" ht="11.4">
      <c r="A185" s="207"/>
      <c r="B185" s="123" t="s">
        <v>241</v>
      </c>
      <c r="C185" s="123" t="s">
        <v>178</v>
      </c>
      <c r="D185" s="121" t="s">
        <v>132</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1.4870742269298101</v>
      </c>
      <c r="V185" s="35">
        <f t="shared" si="29"/>
        <v>0.70457099735818818</v>
      </c>
      <c r="W185" s="35" t="str">
        <f t="shared" si="32"/>
        <v>-</v>
      </c>
      <c r="X185" s="27"/>
      <c r="Y185" s="35">
        <f t="shared" ref="Y185:AC185" si="34">IF(Y17="-","-",AVERAGE(Y17,Y29,Y41,Y53,Y65,Y77,Y89,Y101,Y113,Y125,Y137,Y149,Y161,Y173))</f>
        <v>0</v>
      </c>
      <c r="Z185" s="35">
        <f t="shared" si="34"/>
        <v>0</v>
      </c>
      <c r="AA185" s="35">
        <f t="shared" si="34"/>
        <v>0.41079125157488544</v>
      </c>
      <c r="AB185" s="35" t="str">
        <f t="shared" si="34"/>
        <v>-</v>
      </c>
      <c r="AC185" s="35" t="str">
        <f t="shared" si="34"/>
        <v>-</v>
      </c>
      <c r="AD185" s="25"/>
    </row>
    <row r="186" spans="1:30" s="26" customFormat="1" ht="11.4">
      <c r="A186" s="207"/>
      <c r="B186" s="123" t="s">
        <v>242</v>
      </c>
      <c r="C186" s="123" t="s">
        <v>179</v>
      </c>
      <c r="D186" s="121" t="s">
        <v>132</v>
      </c>
      <c r="E186" s="75"/>
      <c r="F186" s="27"/>
      <c r="G186" s="35">
        <f t="shared" ref="G186:N194" si="35">IF(G18="-","-",AVERAGE(G18,G30,G42,G54,G66,G78,G90,G102,G114,G126,G138,G150,G162,G174))</f>
        <v>6.5567588596821045</v>
      </c>
      <c r="H186" s="35">
        <f t="shared" si="35"/>
        <v>6.5567588596821045</v>
      </c>
      <c r="I186" s="35">
        <f t="shared" si="35"/>
        <v>6.6197359495950776</v>
      </c>
      <c r="J186" s="35">
        <f t="shared" si="35"/>
        <v>6.6197359495950776</v>
      </c>
      <c r="K186" s="35">
        <f t="shared" si="35"/>
        <v>6.6995028867368616</v>
      </c>
      <c r="L186" s="35">
        <f t="shared" si="35"/>
        <v>6.6995028867368616</v>
      </c>
      <c r="M186" s="35">
        <f t="shared" si="35"/>
        <v>7.113121830127354</v>
      </c>
      <c r="N186" s="35">
        <f t="shared" si="35"/>
        <v>7.113121830127354</v>
      </c>
      <c r="O186" s="27"/>
      <c r="P186" s="35">
        <f t="shared" ref="P186:W186" si="36">IF(P18="-","-",AVERAGE(P18,P30,P42,P54,P66,P78,P90,P102,P114,P126,P138,P150,P162,P174))</f>
        <v>7.113121830127354</v>
      </c>
      <c r="Q186" s="35">
        <f t="shared" si="36"/>
        <v>7.2804579515147188</v>
      </c>
      <c r="R186" s="35">
        <f t="shared" si="36"/>
        <v>7.1935840895118579</v>
      </c>
      <c r="S186" s="35">
        <f t="shared" si="36"/>
        <v>7.3593999937099719</v>
      </c>
      <c r="T186" s="35">
        <f t="shared" si="36"/>
        <v>7.0492243060839295</v>
      </c>
      <c r="U186" s="35">
        <f t="shared" si="36"/>
        <v>7.1089669218364691</v>
      </c>
      <c r="V186" s="35">
        <f t="shared" si="36"/>
        <v>6.9829560851947958</v>
      </c>
      <c r="W186" s="35">
        <f t="shared" si="36"/>
        <v>12.319103597588795</v>
      </c>
      <c r="X186" s="27"/>
      <c r="Y186" s="35">
        <f t="shared" ref="Y186:AC186" si="37">IF(Y18="-","-",AVERAGE(Y18,Y30,Y42,Y54,Y66,Y78,Y90,Y102,Y114,Y126,Y138,Y150,Y162,Y174))</f>
        <v>12.643366379774246</v>
      </c>
      <c r="Z186" s="35">
        <f t="shared" si="37"/>
        <v>12.643366379774246</v>
      </c>
      <c r="AA186" s="35">
        <f t="shared" si="37"/>
        <v>10.743937820906497</v>
      </c>
      <c r="AB186" s="35" t="str">
        <f t="shared" si="37"/>
        <v>-</v>
      </c>
      <c r="AC186" s="35" t="str">
        <f t="shared" si="37"/>
        <v>-</v>
      </c>
      <c r="AD186" s="25"/>
    </row>
    <row r="187" spans="1:30" s="26" customFormat="1" ht="11.4">
      <c r="A187" s="207"/>
      <c r="B187" s="123" t="s">
        <v>243</v>
      </c>
      <c r="C187" s="123" t="s">
        <v>180</v>
      </c>
      <c r="D187" s="121" t="s">
        <v>132</v>
      </c>
      <c r="E187" s="75"/>
      <c r="F187" s="27"/>
      <c r="G187" s="35" t="str">
        <f t="shared" si="35"/>
        <v>-</v>
      </c>
      <c r="H187" s="35" t="str">
        <f t="shared" si="35"/>
        <v>-</v>
      </c>
      <c r="I187" s="35" t="str">
        <f t="shared" si="35"/>
        <v>-</v>
      </c>
      <c r="J187" s="35" t="str">
        <f t="shared" si="35"/>
        <v>-</v>
      </c>
      <c r="K187" s="35" t="str">
        <f t="shared" si="35"/>
        <v>-</v>
      </c>
      <c r="L187" s="35" t="str">
        <f t="shared" si="35"/>
        <v>-</v>
      </c>
      <c r="M187" s="35" t="str">
        <f t="shared" si="35"/>
        <v>-</v>
      </c>
      <c r="N187" s="35" t="str">
        <f t="shared" si="35"/>
        <v>-</v>
      </c>
      <c r="O187" s="27"/>
      <c r="P187" s="35" t="str">
        <f t="shared" ref="P187:W187" si="38">IF(P19="-","-",AVERAGE(P19,P31,P43,P55,P67,P79,P91,P103,P115,P127,P139,P151,P163,P175))</f>
        <v>-</v>
      </c>
      <c r="Q187" s="35" t="str">
        <f t="shared" si="38"/>
        <v>-</v>
      </c>
      <c r="R187" s="35" t="str">
        <f t="shared" si="38"/>
        <v>-</v>
      </c>
      <c r="S187" s="35" t="str">
        <f t="shared" si="38"/>
        <v>-</v>
      </c>
      <c r="T187" s="35" t="str">
        <f t="shared" si="38"/>
        <v>-</v>
      </c>
      <c r="U187" s="35" t="str">
        <f t="shared" si="38"/>
        <v>-</v>
      </c>
      <c r="V187" s="35" t="str">
        <f t="shared" si="38"/>
        <v>-</v>
      </c>
      <c r="W187" s="35" t="str">
        <f t="shared" si="38"/>
        <v>-</v>
      </c>
      <c r="X187" s="27"/>
      <c r="Y187" s="35" t="str">
        <f t="shared" ref="Y187:AC187" si="39">IF(Y19="-","-",AVERAGE(Y19,Y31,Y43,Y55,Y67,Y79,Y91,Y103,Y115,Y127,Y139,Y151,Y163,Y175))</f>
        <v>-</v>
      </c>
      <c r="Z187" s="35" t="str">
        <f t="shared" si="39"/>
        <v>-</v>
      </c>
      <c r="AA187" s="35" t="str">
        <f t="shared" si="39"/>
        <v>-</v>
      </c>
      <c r="AB187" s="35" t="str">
        <f t="shared" si="39"/>
        <v>-</v>
      </c>
      <c r="AC187" s="35" t="str">
        <f t="shared" si="39"/>
        <v>-</v>
      </c>
      <c r="AD187" s="25"/>
    </row>
    <row r="188" spans="1:30" s="26" customFormat="1" ht="11.4">
      <c r="A188" s="207"/>
      <c r="B188" s="123" t="s">
        <v>244</v>
      </c>
      <c r="C188" s="123" t="s">
        <v>181</v>
      </c>
      <c r="D188" s="121" t="s">
        <v>132</v>
      </c>
      <c r="E188" s="75"/>
      <c r="F188" s="27"/>
      <c r="G188" s="35">
        <f t="shared" si="35"/>
        <v>63.482931017612522</v>
      </c>
      <c r="H188" s="35">
        <f t="shared" si="35"/>
        <v>63.610023972602754</v>
      </c>
      <c r="I188" s="35">
        <f t="shared" si="35"/>
        <v>63.800663405088052</v>
      </c>
      <c r="J188" s="35">
        <f t="shared" si="35"/>
        <v>64.181942270058713</v>
      </c>
      <c r="K188" s="35">
        <f t="shared" si="35"/>
        <v>64.944500000000033</v>
      </c>
      <c r="L188" s="35">
        <f t="shared" si="35"/>
        <v>65.770604207436435</v>
      </c>
      <c r="M188" s="35">
        <f t="shared" si="35"/>
        <v>66.723801369863025</v>
      </c>
      <c r="N188" s="35">
        <f t="shared" si="35"/>
        <v>67.295719667318977</v>
      </c>
      <c r="O188" s="27"/>
      <c r="P188" s="35">
        <f t="shared" ref="P188:W188" si="40">IF(P20="-","-",AVERAGE(P20,P32,P44,P56,P68,P80,P92,P104,P116,P128,P140,P152,P164,P176))</f>
        <v>67.295719667318977</v>
      </c>
      <c r="Q188" s="35">
        <f t="shared" si="40"/>
        <v>68.058277397260298</v>
      </c>
      <c r="R188" s="35">
        <f t="shared" si="40"/>
        <v>68.566649217221112</v>
      </c>
      <c r="S188" s="35">
        <f t="shared" si="40"/>
        <v>68.94792808219178</v>
      </c>
      <c r="T188" s="35">
        <f t="shared" si="40"/>
        <v>69.138567514677106</v>
      </c>
      <c r="U188" s="35">
        <f t="shared" si="40"/>
        <v>69.519846379647774</v>
      </c>
      <c r="V188" s="35">
        <f t="shared" si="40"/>
        <v>70.790775929549909</v>
      </c>
      <c r="W188" s="35">
        <f t="shared" si="40"/>
        <v>72.887809686888446</v>
      </c>
      <c r="X188" s="27"/>
      <c r="Y188" s="35">
        <f t="shared" ref="Y188:AC188" si="41">IF(Y20="-","-",AVERAGE(Y20,Y32,Y44,Y56,Y68,Y80,Y92,Y104,Y116,Y128,Y140,Y152,Y164,Y176))</f>
        <v>76.573505381604704</v>
      </c>
      <c r="Z188" s="35">
        <f t="shared" si="41"/>
        <v>76.573505381604704</v>
      </c>
      <c r="AA188" s="35">
        <f t="shared" si="41"/>
        <v>79.62373630136986</v>
      </c>
      <c r="AB188" s="35" t="str">
        <f t="shared" si="41"/>
        <v>-</v>
      </c>
      <c r="AC188" s="35" t="str">
        <f t="shared" si="41"/>
        <v>-</v>
      </c>
      <c r="AD188" s="25"/>
    </row>
    <row r="189" spans="1:30" s="26" customFormat="1" ht="11.4">
      <c r="A189" s="207"/>
      <c r="B189" s="123" t="s">
        <v>244</v>
      </c>
      <c r="C189" s="123" t="s">
        <v>182</v>
      </c>
      <c r="D189" s="121" t="s">
        <v>132</v>
      </c>
      <c r="E189" s="75"/>
      <c r="F189" s="27"/>
      <c r="G189" s="35" t="str">
        <f t="shared" si="35"/>
        <v>-</v>
      </c>
      <c r="H189" s="35" t="str">
        <f t="shared" si="35"/>
        <v>-</v>
      </c>
      <c r="I189" s="35" t="str">
        <f t="shared" si="35"/>
        <v>-</v>
      </c>
      <c r="J189" s="35" t="str">
        <f t="shared" si="35"/>
        <v>-</v>
      </c>
      <c r="K189" s="35">
        <f t="shared" si="35"/>
        <v>0</v>
      </c>
      <c r="L189" s="35">
        <f t="shared" si="35"/>
        <v>-0.1023941345466083</v>
      </c>
      <c r="M189" s="35">
        <f t="shared" si="35"/>
        <v>1.3107897268148034</v>
      </c>
      <c r="N189" s="35">
        <f t="shared" si="35"/>
        <v>8.7391024854837429</v>
      </c>
      <c r="O189" s="27"/>
      <c r="P189" s="35">
        <f t="shared" ref="P189:W189" si="42">IF(P21="-","-",AVERAGE(P21,P33,P45,P57,P69,P81,P93,P105,P117,P129,P141,P153,P165,P177))</f>
        <v>8.7391024854837429</v>
      </c>
      <c r="Q189" s="35">
        <f t="shared" si="42"/>
        <v>10.102089688688181</v>
      </c>
      <c r="R189" s="35">
        <f t="shared" si="42"/>
        <v>10.300173121233545</v>
      </c>
      <c r="S189" s="35">
        <f t="shared" si="42"/>
        <v>11.847822371645295</v>
      </c>
      <c r="T189" s="35">
        <f t="shared" si="42"/>
        <v>7.7038430079225835</v>
      </c>
      <c r="U189" s="35">
        <f t="shared" si="42"/>
        <v>7.5210837283470982</v>
      </c>
      <c r="V189" s="35">
        <f t="shared" si="42"/>
        <v>5.503966281336238</v>
      </c>
      <c r="W189" s="35">
        <f t="shared" si="42"/>
        <v>2.3340147638275894</v>
      </c>
      <c r="X189" s="27"/>
      <c r="Y189" s="35">
        <f t="shared" ref="Y189:AC189" si="43">IF(Y21="-","-",AVERAGE(Y21,Y33,Y45,Y57,Y69,Y81,Y93,Y105,Y117,Y129,Y141,Y153,Y165,Y177))</f>
        <v>2.3848554466543854</v>
      </c>
      <c r="Z189" s="35">
        <f t="shared" si="43"/>
        <v>2.3848554466543854</v>
      </c>
      <c r="AA189" s="35">
        <f t="shared" si="43"/>
        <v>2.7714012178486205</v>
      </c>
      <c r="AB189" s="35" t="str">
        <f t="shared" si="43"/>
        <v>-</v>
      </c>
      <c r="AC189" s="35" t="str">
        <f t="shared" si="43"/>
        <v>-</v>
      </c>
      <c r="AD189" s="25"/>
    </row>
    <row r="190" spans="1:30" s="26" customFormat="1" ht="11.4">
      <c r="A190" s="207"/>
      <c r="B190" s="123" t="s">
        <v>244</v>
      </c>
      <c r="C190" s="123" t="s">
        <v>183</v>
      </c>
      <c r="D190" s="121" t="s">
        <v>132</v>
      </c>
      <c r="E190" s="75"/>
      <c r="F190" s="27"/>
      <c r="G190" s="35">
        <f t="shared" si="35"/>
        <v>13.137827495107635</v>
      </c>
      <c r="H190" s="35">
        <f t="shared" si="35"/>
        <v>13.164129452054794</v>
      </c>
      <c r="I190" s="35">
        <f t="shared" si="35"/>
        <v>13.203582387475537</v>
      </c>
      <c r="J190" s="35">
        <f t="shared" si="35"/>
        <v>13.282488258317025</v>
      </c>
      <c r="K190" s="35">
        <f t="shared" si="35"/>
        <v>13.440300000000006</v>
      </c>
      <c r="L190" s="35">
        <f t="shared" si="35"/>
        <v>13.611262720156558</v>
      </c>
      <c r="M190" s="35">
        <f t="shared" si="35"/>
        <v>13.808527397260272</v>
      </c>
      <c r="N190" s="35">
        <f t="shared" si="35"/>
        <v>13.926886203522512</v>
      </c>
      <c r="O190" s="27"/>
      <c r="P190" s="35">
        <f t="shared" ref="P190:W190" si="44">IF(P22="-","-",AVERAGE(P22,P34,P46,P58,P70,P82,P94,P106,P118,P130,P142,P154,P166,P178))</f>
        <v>13.926886203522512</v>
      </c>
      <c r="Q190" s="35">
        <f t="shared" si="44"/>
        <v>14.084697945205479</v>
      </c>
      <c r="R190" s="35">
        <f t="shared" si="44"/>
        <v>14.189905772994129</v>
      </c>
      <c r="S190" s="35">
        <f t="shared" si="44"/>
        <v>14.268811643835617</v>
      </c>
      <c r="T190" s="35">
        <f t="shared" si="44"/>
        <v>14.30826457925636</v>
      </c>
      <c r="U190" s="35">
        <f t="shared" si="44"/>
        <v>14.387170450097843</v>
      </c>
      <c r="V190" s="35">
        <f t="shared" si="44"/>
        <v>14.65019001956947</v>
      </c>
      <c r="W190" s="35">
        <f t="shared" si="44"/>
        <v>15.084172309197649</v>
      </c>
      <c r="X190" s="27"/>
      <c r="Y190" s="35">
        <f t="shared" ref="Y190:AC190" si="45">IF(Y22="-","-",AVERAGE(Y22,Y34,Y46,Y58,Y70,Y82,Y94,Y106,Y118,Y130,Y142,Y154,Y166,Y178))</f>
        <v>15.846929060665362</v>
      </c>
      <c r="Z190" s="35">
        <f t="shared" si="45"/>
        <v>15.846929060665362</v>
      </c>
      <c r="AA190" s="35">
        <f t="shared" si="45"/>
        <v>16.478176027397264</v>
      </c>
      <c r="AB190" s="35" t="str">
        <f t="shared" si="45"/>
        <v>-</v>
      </c>
      <c r="AC190" s="35" t="str">
        <f t="shared" si="45"/>
        <v>-</v>
      </c>
      <c r="AD190" s="25"/>
    </row>
    <row r="191" spans="1:30" s="26" customFormat="1" ht="11.4">
      <c r="A191" s="207"/>
      <c r="B191" s="123" t="s">
        <v>244</v>
      </c>
      <c r="C191" s="123" t="s">
        <v>184</v>
      </c>
      <c r="D191" s="121" t="s">
        <v>132</v>
      </c>
      <c r="E191" s="75"/>
      <c r="F191" s="27"/>
      <c r="G191" s="35">
        <f t="shared" si="35"/>
        <v>4.0291031998812503</v>
      </c>
      <c r="H191" s="35">
        <f t="shared" si="35"/>
        <v>4.0364143492100188</v>
      </c>
      <c r="I191" s="35">
        <f t="shared" si="35"/>
        <v>4.0510038932775032</v>
      </c>
      <c r="J191" s="35">
        <f t="shared" si="35"/>
        <v>4.0729373412638035</v>
      </c>
      <c r="K191" s="35">
        <f t="shared" si="35"/>
        <v>4.1213929100624256</v>
      </c>
      <c r="L191" s="35">
        <f t="shared" si="35"/>
        <v>4.1630250557154813</v>
      </c>
      <c r="M191" s="35">
        <f t="shared" si="35"/>
        <v>4.3229473338273943</v>
      </c>
      <c r="N191" s="35">
        <f t="shared" si="35"/>
        <v>4.7831686255620358</v>
      </c>
      <c r="O191" s="27"/>
      <c r="P191" s="35">
        <f t="shared" ref="P191:W191" si="46">IF(P23="-","-",AVERAGE(P23,P35,P47,P59,P71,P83,P95,P107,P119,P131,P143,P155,P167,P179))</f>
        <v>4.7831686255620358</v>
      </c>
      <c r="Q191" s="35">
        <f t="shared" si="46"/>
        <v>4.9150689011051076</v>
      </c>
      <c r="R191" s="35">
        <f t="shared" si="46"/>
        <v>4.9507109401752043</v>
      </c>
      <c r="S191" s="35">
        <f t="shared" si="46"/>
        <v>5.0712131846455923</v>
      </c>
      <c r="T191" s="35">
        <f t="shared" si="46"/>
        <v>4.825950185154853</v>
      </c>
      <c r="U191" s="35">
        <f t="shared" si="46"/>
        <v>4.9263524085164416</v>
      </c>
      <c r="V191" s="35">
        <f t="shared" si="46"/>
        <v>4.8311640233743782</v>
      </c>
      <c r="W191" s="35">
        <f t="shared" si="46"/>
        <v>5.0358794269067833</v>
      </c>
      <c r="X191" s="27"/>
      <c r="Y191" s="35">
        <f t="shared" ref="Y191:AC191" si="47">IF(Y23="-","-",AVERAGE(Y23,Y35,Y47,Y59,Y71,Y83,Y95,Y107,Y119,Y131,Y143,Y155,Y167,Y179))</f>
        <v>5.2694809593693259</v>
      </c>
      <c r="Z191" s="35">
        <f t="shared" si="47"/>
        <v>5.2694809593693259</v>
      </c>
      <c r="AA191" s="35">
        <f t="shared" si="47"/>
        <v>5.3815496255541282</v>
      </c>
      <c r="AB191" s="35" t="str">
        <f t="shared" si="47"/>
        <v>-</v>
      </c>
      <c r="AC191" s="35" t="str">
        <f t="shared" si="47"/>
        <v>-</v>
      </c>
      <c r="AD191" s="25"/>
    </row>
    <row r="192" spans="1:30" s="26" customFormat="1" ht="11.4">
      <c r="A192" s="207"/>
      <c r="B192" s="123" t="s">
        <v>185</v>
      </c>
      <c r="C192" s="123" t="s">
        <v>246</v>
      </c>
      <c r="D192" s="121" t="s">
        <v>132</v>
      </c>
      <c r="E192" s="75"/>
      <c r="F192" s="27"/>
      <c r="G192" s="35">
        <f t="shared" si="35"/>
        <v>1.6890178272439871</v>
      </c>
      <c r="H192" s="35">
        <f t="shared" si="35"/>
        <v>1.6921303822385891</v>
      </c>
      <c r="I192" s="35">
        <f t="shared" si="35"/>
        <v>1.6980891217871277</v>
      </c>
      <c r="J192" s="35">
        <f t="shared" si="35"/>
        <v>1.7074267867709365</v>
      </c>
      <c r="K192" s="35">
        <f t="shared" si="35"/>
        <v>1.7277359161924084</v>
      </c>
      <c r="L192" s="35">
        <f t="shared" si="35"/>
        <v>1.7458702702451385</v>
      </c>
      <c r="M192" s="35">
        <f t="shared" si="35"/>
        <v>1.8066313065580684</v>
      </c>
      <c r="N192" s="35">
        <f t="shared" si="35"/>
        <v>1.9727857209910991</v>
      </c>
      <c r="O192" s="27"/>
      <c r="P192" s="35">
        <f t="shared" ref="P192:W192" si="48">IF(P24="-","-",AVERAGE(P24,P36,P48,P60,P72,P84,P96,P108,P120,P132,P144,P156,P168,P180))</f>
        <v>1.9727857209910991</v>
      </c>
      <c r="Q192" s="35">
        <f t="shared" si="48"/>
        <v>2.0228053836049296</v>
      </c>
      <c r="R192" s="35">
        <f t="shared" si="48"/>
        <v>2.0375334161975194</v>
      </c>
      <c r="S192" s="35">
        <f t="shared" si="48"/>
        <v>2.0819665547461161</v>
      </c>
      <c r="T192" s="35">
        <f t="shared" si="48"/>
        <v>1.9954046549190603</v>
      </c>
      <c r="U192" s="35">
        <f t="shared" si="48"/>
        <v>2.0326811700265917</v>
      </c>
      <c r="V192" s="35">
        <f t="shared" si="48"/>
        <v>2.0038834567790653</v>
      </c>
      <c r="W192" s="35">
        <f t="shared" si="48"/>
        <v>2.0851778564644396</v>
      </c>
      <c r="X192" s="27"/>
      <c r="Y192" s="35">
        <f t="shared" ref="Y192:AC192" si="49">IF(Y24="-","-",AVERAGE(Y24,Y36,Y48,Y60,Y72,Y84,Y96,Y108,Y120,Y132,Y144,Y156,Y168,Y180))</f>
        <v>2.1831248818332218</v>
      </c>
      <c r="Z192" s="35">
        <f t="shared" si="49"/>
        <v>2.1831248818332218</v>
      </c>
      <c r="AA192" s="35">
        <f t="shared" si="49"/>
        <v>2.2352529825944063</v>
      </c>
      <c r="AB192" s="35" t="str">
        <f t="shared" si="49"/>
        <v>-</v>
      </c>
      <c r="AC192" s="35" t="str">
        <f t="shared" si="49"/>
        <v>-</v>
      </c>
      <c r="AD192" s="25"/>
    </row>
    <row r="193" spans="1:30" s="26" customFormat="1" ht="11.4">
      <c r="A193" s="207"/>
      <c r="B193" s="123" t="s">
        <v>247</v>
      </c>
      <c r="C193" s="123" t="s">
        <v>248</v>
      </c>
      <c r="D193" s="121" t="s">
        <v>132</v>
      </c>
      <c r="E193" s="75"/>
      <c r="F193" s="27"/>
      <c r="G193" s="35">
        <f t="shared" si="35"/>
        <v>1.3015210418074825</v>
      </c>
      <c r="H193" s="35">
        <f t="shared" si="35"/>
        <v>1.3039195101681555</v>
      </c>
      <c r="I193" s="35">
        <f t="shared" si="35"/>
        <v>1.3085111875205071</v>
      </c>
      <c r="J193" s="35">
        <f t="shared" si="35"/>
        <v>1.3157065926025275</v>
      </c>
      <c r="K193" s="35">
        <f t="shared" si="35"/>
        <v>1.3313563737099119</v>
      </c>
      <c r="L193" s="35">
        <f t="shared" si="35"/>
        <v>1.3453303193950956</v>
      </c>
      <c r="M193" s="35">
        <f t="shared" si="35"/>
        <v>1.3921514754585258</v>
      </c>
      <c r="N193" s="35">
        <f t="shared" si="35"/>
        <v>1.5201865163477373</v>
      </c>
      <c r="O193" s="27"/>
      <c r="P193" s="35">
        <f t="shared" ref="P193:W193" si="50">IF(P25="-","-",AVERAGE(P25,P37,P49,P61,P73,P85,P97,P109,P121,P133,P145,P157,P169,P181))</f>
        <v>1.5201865163477373</v>
      </c>
      <c r="Q193" s="35">
        <f t="shared" si="50"/>
        <v>1.5587305993916909</v>
      </c>
      <c r="R193" s="35">
        <f t="shared" si="50"/>
        <v>1.570079706555918</v>
      </c>
      <c r="S193" s="35">
        <f t="shared" si="50"/>
        <v>1.6043189335443675</v>
      </c>
      <c r="T193" s="35">
        <f t="shared" si="50"/>
        <v>1.5376161834451714</v>
      </c>
      <c r="U193" s="35">
        <f t="shared" si="50"/>
        <v>1.5663406693535709</v>
      </c>
      <c r="V193" s="35">
        <f t="shared" si="50"/>
        <v>1.5441497669586857</v>
      </c>
      <c r="W193" s="35">
        <f t="shared" si="50"/>
        <v>1.6067934940200319</v>
      </c>
      <c r="X193" s="27"/>
      <c r="Y193" s="35">
        <f t="shared" ref="Y193:AC193" si="51">IF(Y25="-","-",AVERAGE(Y25,Y37,Y49,Y61,Y73,Y85,Y97,Y109,Y121,Y133,Y145,Y157,Y169,Y181))</f>
        <v>1.6822693785510634</v>
      </c>
      <c r="Z193" s="35">
        <f t="shared" si="51"/>
        <v>1.6822693785510634</v>
      </c>
      <c r="AA193" s="35">
        <f t="shared" si="51"/>
        <v>1.7224381789721039</v>
      </c>
      <c r="AB193" s="35" t="str">
        <f t="shared" si="51"/>
        <v>-</v>
      </c>
      <c r="AC193" s="35" t="str">
        <f t="shared" si="51"/>
        <v>-</v>
      </c>
      <c r="AD193" s="25"/>
    </row>
    <row r="194" spans="1:30" s="26" customFormat="1" ht="11.4">
      <c r="A194" s="207"/>
      <c r="B194" s="123" t="s">
        <v>249</v>
      </c>
      <c r="C194" s="123" t="str">
        <f>B194&amp;"_"&amp;D194</f>
        <v>Total_GB average</v>
      </c>
      <c r="D194" s="116" t="s">
        <v>132</v>
      </c>
      <c r="E194" s="75"/>
      <c r="F194" s="27"/>
      <c r="G194" s="35">
        <f t="shared" si="35"/>
        <v>90.197159441334961</v>
      </c>
      <c r="H194" s="35">
        <f t="shared" si="35"/>
        <v>90.363376525956397</v>
      </c>
      <c r="I194" s="35">
        <f t="shared" si="35"/>
        <v>90.681585944743816</v>
      </c>
      <c r="J194" s="35">
        <f t="shared" si="35"/>
        <v>91.180237198608111</v>
      </c>
      <c r="K194" s="35">
        <f t="shared" si="35"/>
        <v>92.264788086701628</v>
      </c>
      <c r="L194" s="35">
        <f t="shared" si="35"/>
        <v>93.233201325138921</v>
      </c>
      <c r="M194" s="35">
        <f t="shared" si="35"/>
        <v>96.477970439909456</v>
      </c>
      <c r="N194" s="35">
        <f t="shared" si="35"/>
        <v>105.3509710493535</v>
      </c>
      <c r="O194" s="27"/>
      <c r="P194" s="35">
        <f t="shared" ref="P194:W194" si="52">IF(P26="-","-",AVERAGE(P26,P38,P50,P62,P74,P86,P98,P110,P122,P134,P146,P158,P170,P182))</f>
        <v>105.3509710493535</v>
      </c>
      <c r="Q194" s="35">
        <f t="shared" si="52"/>
        <v>108.02212786677039</v>
      </c>
      <c r="R194" s="35">
        <f t="shared" si="52"/>
        <v>108.80863626388928</v>
      </c>
      <c r="S194" s="35">
        <f t="shared" si="52"/>
        <v>111.18146076431874</v>
      </c>
      <c r="T194" s="35">
        <f t="shared" si="52"/>
        <v>106.55887043145906</v>
      </c>
      <c r="U194" s="35">
        <f t="shared" si="52"/>
        <v>108.54951595475562</v>
      </c>
      <c r="V194" s="35">
        <f t="shared" si="52"/>
        <v>107.01165656012073</v>
      </c>
      <c r="W194" s="35">
        <f t="shared" si="52"/>
        <v>111.35295113489376</v>
      </c>
      <c r="X194" s="27"/>
      <c r="Y194" s="35">
        <f t="shared" ref="Y194:AC194" si="53">IF(Y26="-","-",AVERAGE(Y26,Y38,Y50,Y62,Y74,Y86,Y98,Y110,Y122,Y134,Y146,Y158,Y170,Y182))</f>
        <v>116.58353148845229</v>
      </c>
      <c r="Z194" s="35">
        <f t="shared" si="53"/>
        <v>116.58353148845229</v>
      </c>
      <c r="AA194" s="35">
        <f t="shared" si="53"/>
        <v>119.36728340621774</v>
      </c>
      <c r="AB194" s="35" t="str">
        <f t="shared" si="53"/>
        <v>-</v>
      </c>
      <c r="AC194" s="35" t="str">
        <f t="shared" si="5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AA'!J97="-","-",'3c AA'!J97)</f>
        <v>-</v>
      </c>
      <c r="H17" s="35" t="str">
        <f>IF('3c AA'!K97="-","-",'3c AA'!K97)</f>
        <v>-</v>
      </c>
      <c r="I17" s="35" t="str">
        <f>IF('3c AA'!L97="-","-",'3c AA'!L97)</f>
        <v>-</v>
      </c>
      <c r="J17" s="35" t="str">
        <f>IF('3c AA'!M97="-","-",'3c AA'!M97)</f>
        <v>-</v>
      </c>
      <c r="K17" s="35" t="str">
        <f>IF('3c AA'!N97="-","-",'3c AA'!N97)</f>
        <v>-</v>
      </c>
      <c r="L17" s="35" t="str">
        <f>IF('3c AA'!O97="-","-",'3c AA'!O97)</f>
        <v>-</v>
      </c>
      <c r="M17" s="35" t="str">
        <f>IF('3c AA'!P97="-","-",'3c AA'!P97)</f>
        <v>-</v>
      </c>
      <c r="N17" s="35" t="str">
        <f>IF('3c AA'!Q97="-","-",'3c AA'!Q97)</f>
        <v>-</v>
      </c>
      <c r="O17" s="27"/>
      <c r="P17" s="35" t="str">
        <f>IF('3c AA'!S97="-","-",'3c AA'!S97)</f>
        <v>-</v>
      </c>
      <c r="Q17" s="35" t="str">
        <f>IF('3c AA'!T97="-","-",'3c AA'!T97)</f>
        <v>-</v>
      </c>
      <c r="R17" s="35" t="str">
        <f>IF('3c AA'!U97="-","-",'3c AA'!U97)</f>
        <v>-</v>
      </c>
      <c r="S17" s="35" t="str">
        <f>IF('3c AA'!V97="-","-",'3c AA'!V97)</f>
        <v>-</v>
      </c>
      <c r="T17" s="35">
        <f>IF('3c AA'!W97="-","-",'3c AA'!W97)</f>
        <v>0</v>
      </c>
      <c r="U17" s="35">
        <f>IF('3c AA'!X97="-","-",'3c AA'!X97)</f>
        <v>1.4870742269298105</v>
      </c>
      <c r="V17" s="35">
        <f>IF('3c AA'!Y97="-","-",'3c AA'!Y97)</f>
        <v>0.70457099735818829</v>
      </c>
      <c r="W17" s="35" t="str">
        <f>IF('3c AA'!Z97="-","-",'3c AA'!Z97)</f>
        <v>-</v>
      </c>
      <c r="X17" s="27"/>
      <c r="Y17" s="35">
        <f>IF('3c AA'!AB97="-","-",'3c AA'!AB97)</f>
        <v>0</v>
      </c>
      <c r="Z17" s="35">
        <f>IF('3c AA'!AC97="-","-",'3c AA'!AC97)</f>
        <v>0</v>
      </c>
      <c r="AA17" s="35">
        <f>IF('3c AA'!AD97="-","-",'3c AA'!AD97)</f>
        <v>0.4107912515748855</v>
      </c>
      <c r="AB17" s="35" t="str">
        <f>IF('3c AA'!AE97="-","-",'3c AA'!AE97)</f>
        <v>-</v>
      </c>
      <c r="AC17" s="35" t="str">
        <f>IF('3c AA'!AF97="-","-",'3c AA'!AF97)</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f>'3d PC'!AA61</f>
        <v>10.298637820906499</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f>'3e NC-Elec'!AB43</f>
        <v>71.563359999999989</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f>IF('3g CPIH'!W$17="-","-",'3h OC '!$E$9*('3g CPIH'!W$17/'3g CPIH'!$G$17))</f>
        <v>48.959197260273974</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f>IF('3i SMNCC'!W$50="-","-",'3i SMNCC'!W$62)</f>
        <v>11.951673643525851</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PAP'!$G$13*('3g CPIH'!C$17/'3g CPIH'!$G$17))</f>
        <v>13.436452250489236</v>
      </c>
      <c r="H22" s="35">
        <f>IF('3g CPIH'!D$17="-","-",'3j PAAC PAP'!$G$13*('3g CPIH'!D$17/'3g CPIH'!$G$17))</f>
        <v>13.463352054794518</v>
      </c>
      <c r="I22" s="35">
        <f>IF('3g CPIH'!E$17="-","-",'3j PAAC PAP'!$G$13*('3g CPIH'!E$17/'3g CPIH'!$G$17))</f>
        <v>13.503701761252445</v>
      </c>
      <c r="J22" s="35">
        <f>IF('3g CPIH'!F$17="-","-",'3j PAAC PAP'!$G$13*('3g CPIH'!F$17/'3g CPIH'!$G$17))</f>
        <v>13.584401174168297</v>
      </c>
      <c r="K22" s="35">
        <f>IF('3g CPIH'!G$17="-","-",'3j PAAC PAP'!$G$13*('3g CPIH'!G$17/'3g CPIH'!$G$17))</f>
        <v>13.745799999999999</v>
      </c>
      <c r="L22" s="35">
        <f>IF('3g CPIH'!H$17="-","-",'3j PAAC PAP'!$G$13*('3g CPIH'!H$17/'3g CPIH'!$G$17))</f>
        <v>13.920648727984345</v>
      </c>
      <c r="M22" s="35">
        <f>IF('3g CPIH'!I$17="-","-",'3j PAAC PAP'!$G$13*('3g CPIH'!I$17/'3g CPIH'!$G$17))</f>
        <v>14.122397260273971</v>
      </c>
      <c r="N22" s="35">
        <f>IF('3g CPIH'!J$17="-","-",'3j PAAC PAP'!$G$13*('3g CPIH'!J$17/'3g CPIH'!$G$17))</f>
        <v>14.24344637964775</v>
      </c>
      <c r="O22" s="27"/>
      <c r="P22" s="35">
        <f>IF('3g CPIH'!L$17="-","-",'3j PAAC PAP'!$G$13*('3g CPIH'!L$17/'3g CPIH'!$G$17))</f>
        <v>14.24344637964775</v>
      </c>
      <c r="Q22" s="35">
        <f>IF('3g CPIH'!M$17="-","-",'3j PAAC PAP'!$G$13*('3g CPIH'!M$17/'3g CPIH'!$G$17))</f>
        <v>14.40484520547945</v>
      </c>
      <c r="R22" s="35">
        <f>IF('3g CPIH'!N$17="-","-",'3j PAAC PAP'!$G$13*('3g CPIH'!N$17/'3g CPIH'!$G$17))</f>
        <v>14.512444422700586</v>
      </c>
      <c r="S22" s="35">
        <f>IF('3g CPIH'!O$17="-","-",'3j PAAC PAP'!$G$13*('3g CPIH'!O$17/'3g CPIH'!$G$17))</f>
        <v>14.593143835616438</v>
      </c>
      <c r="T22" s="35">
        <f>IF('3g CPIH'!P$17="-","-",'3j PAAC PAP'!$G$13*('3g CPIH'!P$17/'3g CPIH'!$G$17))</f>
        <v>14.633493542074362</v>
      </c>
      <c r="U22" s="35">
        <f>IF('3g CPIH'!Q$17="-","-",'3j PAAC PAP'!$G$13*('3g CPIH'!Q$17/'3g CPIH'!$G$17))</f>
        <v>14.714192954990214</v>
      </c>
      <c r="V22" s="35">
        <f>IF('3g CPIH'!R$17="-","-",'3j PAAC PAP'!$G$13*('3g CPIH'!R$17/'3g CPIH'!$G$17))</f>
        <v>14.983190998043053</v>
      </c>
      <c r="W22" s="35">
        <f>IF('3g CPIH'!S$17="-","-",'3j PAAC PAP'!$G$13*('3g CPIH'!S$17/'3g CPIH'!$G$17))</f>
        <v>15.427037769080234</v>
      </c>
      <c r="X22" s="27"/>
      <c r="Y22" s="35">
        <f>IF('3g CPIH'!U$17="-","-",'3j PAAC PAP'!$G$13*('3g CPIH'!U$17/'3g CPIH'!$G$17))</f>
        <v>16.207132093933463</v>
      </c>
      <c r="Z22" s="35">
        <f>IF('3g CPIH'!V$17="-","-",'3j PAAC PAP'!$G$13*('3g CPIH'!V$17/'3g CPIH'!$G$17))</f>
        <v>16.207132093933463</v>
      </c>
      <c r="AA22" s="35">
        <f>IF('3g CPIH'!W$17="-","-",'3j PAAC PAP'!$G$13*('3g CPIH'!W$17/'3g CPIH'!$G$17))</f>
        <v>16.852727397260274</v>
      </c>
      <c r="AB22" s="35" t="str">
        <f>IF('3g CPIH'!X$17="-","-",'3j PAAC PAP'!$G$13*('3g CPIH'!X$17/'3g CPIH'!$G$17))</f>
        <v>-</v>
      </c>
      <c r="AC22" s="35" t="str">
        <f>IF('3g CPIH'!Y$17="-","-",'3j PAAC PAP'!$G$13*('3g CPIH'!Y$17/'3g CPIH'!$G$17))</f>
        <v>-</v>
      </c>
      <c r="AD22" s="25"/>
    </row>
    <row r="23" spans="1:30" s="26" customFormat="1" ht="11.4">
      <c r="A23" s="207"/>
      <c r="B23" s="123" t="s">
        <v>244</v>
      </c>
      <c r="C23" s="123" t="s">
        <v>184</v>
      </c>
      <c r="D23" s="116" t="s">
        <v>127</v>
      </c>
      <c r="E23" s="75"/>
      <c r="F23" s="27"/>
      <c r="G23" s="35">
        <f>IF(G18="-","-",SUM(G15:G21)*'3j PAAC PAP'!$G$31)</f>
        <v>3.6311463189397997</v>
      </c>
      <c r="H23" s="35">
        <f>IF(H18="-","-",SUM(H15:H21)*'3j PAAC PAP'!$G$31)</f>
        <v>3.6356713522329498</v>
      </c>
      <c r="I23" s="35">
        <f>IF(I18="-","-",SUM(I15:I21)*'3j PAAC PAP'!$G$31)</f>
        <v>3.6249705675869968</v>
      </c>
      <c r="J23" s="35">
        <f>IF(J18="-","-",SUM(J15:J21)*'3j PAAC PAP'!$G$31)</f>
        <v>3.6385456674664494</v>
      </c>
      <c r="K23" s="35">
        <f>IF(K18="-","-",SUM(K15:K21)*'3j PAAC PAP'!$G$31)</f>
        <v>3.6914496519536111</v>
      </c>
      <c r="L23" s="35">
        <f>IF(L18="-","-",SUM(L15:L21)*'3j PAAC PAP'!$G$31)</f>
        <v>3.7132731071988787</v>
      </c>
      <c r="M23" s="35">
        <f>IF(M18="-","-",SUM(M15:M21)*'3j PAAC PAP'!$G$31)</f>
        <v>3.8192843864622192</v>
      </c>
      <c r="N23" s="35">
        <f>IF(N18="-","-",SUM(N15:N21)*'3j PAAC PAP'!$G$31)</f>
        <v>4.2030502329364108</v>
      </c>
      <c r="O23" s="27"/>
      <c r="P23" s="35">
        <f>IF(P18="-","-",SUM(P15:P21)*'3j PAAC PAP'!$G$31)</f>
        <v>4.2030502329364108</v>
      </c>
      <c r="Q23" s="35">
        <f>IF(Q18="-","-",SUM(Q15:Q21)*'3j PAAC PAP'!$G$31)</f>
        <v>4.4295563699455887</v>
      </c>
      <c r="R23" s="35">
        <f>IF(R18="-","-",SUM(R15:R21)*'3j PAAC PAP'!$G$31)</f>
        <v>4.4467382298092595</v>
      </c>
      <c r="S23" s="35">
        <f>IF(S18="-","-",SUM(S15:S21)*'3j PAAC PAP'!$G$31)</f>
        <v>4.5668242742180576</v>
      </c>
      <c r="T23" s="35">
        <f>IF(T18="-","-",SUM(T15:T21)*'3j PAAC PAP'!$G$31)</f>
        <v>4.566178506092208</v>
      </c>
      <c r="U23" s="35">
        <f>IF(U18="-","-",SUM(U15:U21)*'3j PAAC PAP'!$G$31)</f>
        <v>4.4706782062024146</v>
      </c>
      <c r="V23" s="35">
        <f>IF(V18="-","-",SUM(V15:V21)*'3j PAAC PAP'!$G$31)</f>
        <v>4.4650631247764538</v>
      </c>
      <c r="W23" s="35">
        <f>IF(W18="-","-",SUM(W15:W21)*'3j PAAC PAP'!$G$31)</f>
        <v>7.1879772721667727</v>
      </c>
      <c r="X23" s="27"/>
      <c r="Y23" s="35">
        <f>IF(Y18="-","-",SUM(Y15:Y21)*'3j PAAC PAP'!$G$31)</f>
        <v>7.3748710573903535</v>
      </c>
      <c r="Z23" s="35">
        <f>IF(Z18="-","-",SUM(Z15:Z21)*'3j PAAC PAP'!$G$31)</f>
        <v>7.3748710573903535</v>
      </c>
      <c r="AA23" s="35">
        <f>IF(AA18="-","-",SUM(AA15:AA21)*'3j PAAC PAP'!$G$31)</f>
        <v>8.2909066472665867</v>
      </c>
      <c r="AB23" s="35" t="str">
        <f>IF(AB18="-","-",SUM(AB15:AB21)*'3j PAAC PAP'!$G$31)</f>
        <v>-</v>
      </c>
      <c r="AC23" s="35" t="str">
        <f>IF(AC18="-","-",SUM(AC15:AC21)*'3j PAAC PAP'!$G$31)</f>
        <v>-</v>
      </c>
      <c r="AD23" s="25"/>
    </row>
    <row r="24" spans="1:30" s="26" customFormat="1" ht="11.4">
      <c r="A24" s="207"/>
      <c r="B24" s="123" t="s">
        <v>185</v>
      </c>
      <c r="C24" s="123" t="s">
        <v>246</v>
      </c>
      <c r="D24" s="116" t="s">
        <v>127</v>
      </c>
      <c r="E24" s="75"/>
      <c r="F24" s="27"/>
      <c r="G24" s="35">
        <f>IF(G18="-","-",SUM(G15:G23)*'3k EBIT'!$E$9)</f>
        <v>1.5451280065054198</v>
      </c>
      <c r="H24" s="35">
        <f>IF(H18="-","-",SUM(H15:H23)*'3k EBIT'!$E$9)</f>
        <v>1.5472501970019048</v>
      </c>
      <c r="I24" s="35">
        <f>IF(I18="-","-",SUM(I15:I23)*'3k EBIT'!$E$9)</f>
        <v>1.5442451889598117</v>
      </c>
      <c r="J24" s="35">
        <f>IF(J18="-","-",SUM(J15:J23)*'3k EBIT'!$E$9)</f>
        <v>1.5506117604492671</v>
      </c>
      <c r="K24" s="35">
        <f>IF(K18="-","-",SUM(K15:K23)*'3k EBIT'!$E$9)</f>
        <v>1.5724579487693571</v>
      </c>
      <c r="L24" s="35">
        <f>IF(L18="-","-",SUM(L15:L23)*'3k EBIT'!$E$9)</f>
        <v>1.5835667067151142</v>
      </c>
      <c r="M24" s="35">
        <f>IF(M18="-","-",SUM(M15:M23)*'3k EBIT'!$E$9)</f>
        <v>1.6249865458987049</v>
      </c>
      <c r="N24" s="35">
        <f>IF(N18="-","-",SUM(N15:N23)*'3k EBIT'!$E$9)</f>
        <v>1.7631275924741894</v>
      </c>
      <c r="O24" s="27"/>
      <c r="P24" s="35">
        <f>IF(P18="-","-",SUM(P15:P23)*'3k EBIT'!$E$9)</f>
        <v>1.7631275924741894</v>
      </c>
      <c r="Q24" s="35">
        <f>IF(Q18="-","-",SUM(Q15:Q23)*'3k EBIT'!$E$9)</f>
        <v>1.8464033649875311</v>
      </c>
      <c r="R24" s="35">
        <f>IF(R18="-","-",SUM(R15:R23)*'3k EBIT'!$E$9)</f>
        <v>1.8545671935165762</v>
      </c>
      <c r="S24" s="35">
        <f>IF(S18="-","-",SUM(S15:S23)*'3k EBIT'!$E$9)</f>
        <v>1.8986229465018574</v>
      </c>
      <c r="T24" s="35">
        <f>IF(T18="-","-",SUM(T15:T23)*'3k EBIT'!$E$9)</f>
        <v>1.8991759328447007</v>
      </c>
      <c r="U24" s="35">
        <f>IF(U18="-","-",SUM(U15:U23)*'3k EBIT'!$E$9)</f>
        <v>1.8669458835192863</v>
      </c>
      <c r="V24" s="35">
        <f>IF(V18="-","-",SUM(V15:V23)*'3k EBIT'!$E$9)</f>
        <v>1.8701689260944536</v>
      </c>
      <c r="W24" s="35">
        <f>IF(W18="-","-",SUM(W15:W23)*'3k EBIT'!$E$9)</f>
        <v>2.8422757759936106</v>
      </c>
      <c r="X24" s="27"/>
      <c r="Y24" s="35">
        <f>IF(Y18="-","-",SUM(Y15:Y23)*'3k EBIT'!$E$9)</f>
        <v>2.923517506714592</v>
      </c>
      <c r="Z24" s="35">
        <f>IF(Z18="-","-",SUM(Z15:Z23)*'3k EBIT'!$E$9)</f>
        <v>2.923517506714592</v>
      </c>
      <c r="AA24" s="35">
        <f>IF(AA18="-","-",SUM(AA15:AA23)*'3k EBIT'!$E$9)</f>
        <v>3.2601630305950104</v>
      </c>
      <c r="AB24" s="35" t="str">
        <f>IF(AB18="-","-",SUM(AB15:AB23)*'3k EBIT'!$E$9)</f>
        <v>-</v>
      </c>
      <c r="AC24" s="35" t="str">
        <f>IF(AC18="-","-",SUM(AC15:AC23)*'3k EBIT'!$E$9)</f>
        <v>-</v>
      </c>
      <c r="AD24" s="25"/>
    </row>
    <row r="25" spans="1:30" s="26" customFormat="1" ht="11.4">
      <c r="A25" s="207"/>
      <c r="B25" s="123" t="s">
        <v>247</v>
      </c>
      <c r="C25" s="158" t="s">
        <v>248</v>
      </c>
      <c r="D25" s="116" t="s">
        <v>127</v>
      </c>
      <c r="E25" s="116"/>
      <c r="F25" s="27"/>
      <c r="G25" s="35">
        <f>IF(G20="-","-",SUM(G15:G18,G20:G24)*'3l HAP'!$E$10)</f>
        <v>0.94001066250434939</v>
      </c>
      <c r="H25" s="35">
        <f>IF(H20="-","-",SUM(H15:H18,H20:H24)*'3l HAP'!$E$10)</f>
        <v>0.94164597714777498</v>
      </c>
      <c r="I25" s="35">
        <f>IF(I20="-","-",SUM(I15:I18,I20:I24)*'3l HAP'!$E$10)</f>
        <v>0.94467434717032783</v>
      </c>
      <c r="J25" s="35">
        <f>IF(J20="-","-",SUM(J15:J18,J20:J24)*'3l HAP'!$E$10)</f>
        <v>0.94958029110060527</v>
      </c>
      <c r="K25" s="35">
        <f>IF(K20="-","-",SUM(K15:K18,K20:K24)*'3l HAP'!$E$10)</f>
        <v>0.96107053194689906</v>
      </c>
      <c r="L25" s="35">
        <f>IF(L20="-","-",SUM(L15:L18,L20:L24)*'3l HAP'!$E$10)</f>
        <v>0.9696307034155105</v>
      </c>
      <c r="M25" s="35">
        <f>IF(M20="-","-",SUM(M15:M18,M20:M24)*'3l HAP'!$E$10)</f>
        <v>1.0154422553102698</v>
      </c>
      <c r="N25" s="35">
        <f>IF(N20="-","-",SUM(N15:N18,N20:N24)*'3l HAP'!$E$10)</f>
        <v>1.12189079359993</v>
      </c>
      <c r="O25" s="27"/>
      <c r="P25" s="35">
        <f>IF(P20="-","-",SUM(P15:P18,P20:P24)*'3l HAP'!$E$10)</f>
        <v>1.12189079359993</v>
      </c>
      <c r="Q25" s="35">
        <f>IF(Q20="-","-",SUM(Q15:Q18,Q20:Q24)*'3l HAP'!$E$10)</f>
        <v>1.1625478782187468</v>
      </c>
      <c r="R25" s="35">
        <f>IF(R20="-","-",SUM(R15:R18,R20:R24)*'3l HAP'!$E$10)</f>
        <v>1.1688387500146933</v>
      </c>
      <c r="S25" s="35">
        <f>IF(S20="-","-",SUM(S15:S18,S20:S24)*'3l HAP'!$E$10)</f>
        <v>1.2043903612531295</v>
      </c>
      <c r="T25" s="35">
        <f>IF(T20="-","-",SUM(T15:T18,T20:T24)*'3l HAP'!$E$10)</f>
        <v>1.204816480711097</v>
      </c>
      <c r="U25" s="35">
        <f>IF(U20="-","-",SUM(U15:U18,U20:U24)*'3l HAP'!$E$10)</f>
        <v>1.2264731889867744</v>
      </c>
      <c r="V25" s="35">
        <f>IF(V20="-","-",SUM(V15:V18,V20:V24)*'3l HAP'!$E$10)</f>
        <v>1.2289567967158095</v>
      </c>
      <c r="W25" s="35">
        <f>IF(W20="-","-",SUM(W15:W18,W20:W24)*'3l HAP'!$E$10)</f>
        <v>1.3228714514293034</v>
      </c>
      <c r="X25" s="27"/>
      <c r="Y25" s="35">
        <f>IF(Y20="-","-",SUM(Y15:Y18,Y20:Y24)*'3l HAP'!$E$10)</f>
        <v>1.3854745929122736</v>
      </c>
      <c r="Z25" s="35">
        <f>IF(Z20="-","-",SUM(Z15:Z18,Z20:Z24)*'3l HAP'!$E$10)</f>
        <v>1.3854745929122736</v>
      </c>
      <c r="AA25" s="35">
        <f>IF(AA20="-","-",SUM(AA15:AA18,AA20:AA24)*'3l HAP'!$E$10)</f>
        <v>1.4644528049295926</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 t="shared" ref="G26:N26" si="0">IF(G20="-","-",SUM(G15:G25))</f>
        <v>82.262503730214846</v>
      </c>
      <c r="H26" s="35">
        <f t="shared" si="0"/>
        <v>82.375833235379787</v>
      </c>
      <c r="I26" s="35">
        <f t="shared" si="0"/>
        <v>82.220703352725124</v>
      </c>
      <c r="J26" s="35">
        <f t="shared" si="0"/>
        <v>82.560691868220005</v>
      </c>
      <c r="K26" s="35">
        <f t="shared" si="0"/>
        <v>83.721981019406726</v>
      </c>
      <c r="L26" s="35">
        <f t="shared" si="0"/>
        <v>84.315212420204674</v>
      </c>
      <c r="M26" s="35">
        <f t="shared" si="0"/>
        <v>86.541014607627048</v>
      </c>
      <c r="N26" s="35">
        <f t="shared" si="0"/>
        <v>93.918041541494887</v>
      </c>
      <c r="O26" s="27"/>
      <c r="P26" s="35">
        <f t="shared" ref="P26:W26" si="1">IF(P20="-","-",SUM(P15:P25))</f>
        <v>93.918041541494887</v>
      </c>
      <c r="Q26" s="35">
        <f t="shared" si="1"/>
        <v>98.341632211170506</v>
      </c>
      <c r="R26" s="35">
        <f t="shared" si="1"/>
        <v>98.777598091227276</v>
      </c>
      <c r="S26" s="35">
        <f t="shared" si="1"/>
        <v>101.13187258604172</v>
      </c>
      <c r="T26" s="35">
        <f t="shared" si="1"/>
        <v>101.16140323783816</v>
      </c>
      <c r="U26" s="35">
        <f t="shared" si="1"/>
        <v>99.486742261234184</v>
      </c>
      <c r="V26" s="35">
        <f t="shared" si="1"/>
        <v>99.658859618641202</v>
      </c>
      <c r="W26" s="35">
        <f t="shared" si="1"/>
        <v>150.91627155588279</v>
      </c>
      <c r="X26" s="27"/>
      <c r="Y26" s="35">
        <f t="shared" ref="Y26:AC26" si="2">IF(Y20="-","-",SUM(Y15:Y25))</f>
        <v>155.25475349546494</v>
      </c>
      <c r="Z26" s="35">
        <f t="shared" si="2"/>
        <v>155.25475349546494</v>
      </c>
      <c r="AA26" s="35">
        <f t="shared" si="2"/>
        <v>173.05190985633266</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AA'!J98="-","-",'3c AA'!J98)</f>
        <v>-</v>
      </c>
      <c r="H29" s="117" t="str">
        <f>IF('3c AA'!K98="-","-",'3c AA'!K98)</f>
        <v>-</v>
      </c>
      <c r="I29" s="117" t="str">
        <f>IF('3c AA'!L98="-","-",'3c AA'!L98)</f>
        <v>-</v>
      </c>
      <c r="J29" s="117" t="str">
        <f>IF('3c AA'!M98="-","-",'3c AA'!M98)</f>
        <v>-</v>
      </c>
      <c r="K29" s="117" t="str">
        <f>IF('3c AA'!N98="-","-",'3c AA'!N98)</f>
        <v>-</v>
      </c>
      <c r="L29" s="117" t="str">
        <f>IF('3c AA'!O98="-","-",'3c AA'!O98)</f>
        <v>-</v>
      </c>
      <c r="M29" s="117" t="str">
        <f>IF('3c AA'!P98="-","-",'3c AA'!P98)</f>
        <v>-</v>
      </c>
      <c r="N29" s="117" t="str">
        <f>IF('3c AA'!Q98="-","-",'3c AA'!Q98)</f>
        <v>-</v>
      </c>
      <c r="O29" s="27"/>
      <c r="P29" s="117" t="str">
        <f>IF('3c AA'!S98="-","-",'3c AA'!S98)</f>
        <v>-</v>
      </c>
      <c r="Q29" s="117" t="str">
        <f>IF('3c AA'!T98="-","-",'3c AA'!T98)</f>
        <v>-</v>
      </c>
      <c r="R29" s="117" t="str">
        <f>IF('3c AA'!U98="-","-",'3c AA'!U98)</f>
        <v>-</v>
      </c>
      <c r="S29" s="117" t="str">
        <f>IF('3c AA'!V98="-","-",'3c AA'!V98)</f>
        <v>-</v>
      </c>
      <c r="T29" s="117">
        <f>IF('3c AA'!W98="-","-",'3c AA'!W98)</f>
        <v>0</v>
      </c>
      <c r="U29" s="117">
        <f>IF('3c AA'!X98="-","-",'3c AA'!X98)</f>
        <v>1.4870742269298105</v>
      </c>
      <c r="V29" s="117">
        <f>IF('3c AA'!Y98="-","-",'3c AA'!Y98)</f>
        <v>0.70457099735818829</v>
      </c>
      <c r="W29" s="117" t="str">
        <f>IF('3c AA'!Z98="-","-",'3c AA'!Z98)</f>
        <v>-</v>
      </c>
      <c r="X29" s="27"/>
      <c r="Y29" s="117">
        <f>IF('3c AA'!AB98="-","-",'3c AA'!AB98)</f>
        <v>0</v>
      </c>
      <c r="Z29" s="117">
        <f>IF('3c AA'!AC98="-","-",'3c AA'!AC98)</f>
        <v>0</v>
      </c>
      <c r="AA29" s="117">
        <f>IF('3c AA'!AD98="-","-",'3c AA'!AD98)</f>
        <v>0.4107912515748855</v>
      </c>
      <c r="AB29" s="117" t="str">
        <f>IF('3c AA'!AE98="-","-",'3c AA'!AE98)</f>
        <v>-</v>
      </c>
      <c r="AC29" s="117" t="str">
        <f>IF('3c AA'!AF98="-","-",'3c AA'!AF98)</f>
        <v>-</v>
      </c>
      <c r="AD29" s="25"/>
    </row>
    <row r="30" spans="1:30" s="26" customFormat="1" ht="12.6"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f>'3d PC'!AA61</f>
        <v>10.298637820906499</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f>'3e NC-Elec'!AB44</f>
        <v>94.120360000000005</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f>IF('3g CPIH'!W$17="-","-",'3h OC '!$E$9*('3g CPIH'!W$17/'3g CPIH'!$G$17))</f>
        <v>48.959197260273974</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f>IF('3i SMNCC'!W$50="-","-",'3i SMNCC'!W$62)</f>
        <v>11.951673643525851</v>
      </c>
      <c r="AB33" s="117" t="str">
        <f>IF('3i SMNCC'!X$50="-","-",'3i SMNCC'!X$62)</f>
        <v>-</v>
      </c>
      <c r="AC33" s="117" t="str">
        <f>IF('3i SMNCC'!Y$50="-","-",'3i SMNCC'!Y$62)</f>
        <v>-</v>
      </c>
      <c r="AD33" s="25"/>
    </row>
    <row r="34" spans="1:30" s="26" customFormat="1" ht="11.4">
      <c r="A34" s="207"/>
      <c r="B34" s="120" t="s">
        <v>244</v>
      </c>
      <c r="C34" s="120" t="s">
        <v>183</v>
      </c>
      <c r="D34" s="118" t="s">
        <v>128</v>
      </c>
      <c r="E34" s="119"/>
      <c r="F34" s="27"/>
      <c r="G34" s="117">
        <f>IF('3g CPIH'!C$17="-","-",'3j PAAC PAP'!$G$13*('3g CPIH'!C$17/'3g CPIH'!$G$17))</f>
        <v>13.436452250489236</v>
      </c>
      <c r="H34" s="117">
        <f>IF('3g CPIH'!D$17="-","-",'3j PAAC PAP'!$G$13*('3g CPIH'!D$17/'3g CPIH'!$G$17))</f>
        <v>13.463352054794518</v>
      </c>
      <c r="I34" s="117">
        <f>IF('3g CPIH'!E$17="-","-",'3j PAAC PAP'!$G$13*('3g CPIH'!E$17/'3g CPIH'!$G$17))</f>
        <v>13.503701761252445</v>
      </c>
      <c r="J34" s="117">
        <f>IF('3g CPIH'!F$17="-","-",'3j PAAC PAP'!$G$13*('3g CPIH'!F$17/'3g CPIH'!$G$17))</f>
        <v>13.584401174168297</v>
      </c>
      <c r="K34" s="117">
        <f>IF('3g CPIH'!G$17="-","-",'3j PAAC PAP'!$G$13*('3g CPIH'!G$17/'3g CPIH'!$G$17))</f>
        <v>13.745799999999999</v>
      </c>
      <c r="L34" s="117">
        <f>IF('3g CPIH'!H$17="-","-",'3j PAAC PAP'!$G$13*('3g CPIH'!H$17/'3g CPIH'!$G$17))</f>
        <v>13.920648727984345</v>
      </c>
      <c r="M34" s="117">
        <f>IF('3g CPIH'!I$17="-","-",'3j PAAC PAP'!$G$13*('3g CPIH'!I$17/'3g CPIH'!$G$17))</f>
        <v>14.122397260273971</v>
      </c>
      <c r="N34" s="117">
        <f>IF('3g CPIH'!J$17="-","-",'3j PAAC PAP'!$G$13*('3g CPIH'!J$17/'3g CPIH'!$G$17))</f>
        <v>14.24344637964775</v>
      </c>
      <c r="O34" s="27"/>
      <c r="P34" s="117">
        <f>IF('3g CPIH'!L$17="-","-",'3j PAAC PAP'!$G$13*('3g CPIH'!L$17/'3g CPIH'!$G$17))</f>
        <v>14.24344637964775</v>
      </c>
      <c r="Q34" s="117">
        <f>IF('3g CPIH'!M$17="-","-",'3j PAAC PAP'!$G$13*('3g CPIH'!M$17/'3g CPIH'!$G$17))</f>
        <v>14.40484520547945</v>
      </c>
      <c r="R34" s="117">
        <f>IF('3g CPIH'!N$17="-","-",'3j PAAC PAP'!$G$13*('3g CPIH'!N$17/'3g CPIH'!$G$17))</f>
        <v>14.512444422700586</v>
      </c>
      <c r="S34" s="117">
        <f>IF('3g CPIH'!O$17="-","-",'3j PAAC PAP'!$G$13*('3g CPIH'!O$17/'3g CPIH'!$G$17))</f>
        <v>14.593143835616438</v>
      </c>
      <c r="T34" s="117">
        <f>IF('3g CPIH'!P$17="-","-",'3j PAAC PAP'!$G$13*('3g CPIH'!P$17/'3g CPIH'!$G$17))</f>
        <v>14.633493542074362</v>
      </c>
      <c r="U34" s="117">
        <f>IF('3g CPIH'!Q$17="-","-",'3j PAAC PAP'!$G$13*('3g CPIH'!Q$17/'3g CPIH'!$G$17))</f>
        <v>14.714192954990214</v>
      </c>
      <c r="V34" s="117">
        <f>IF('3g CPIH'!R$17="-","-",'3j PAAC PAP'!$G$13*('3g CPIH'!R$17/'3g CPIH'!$G$17))</f>
        <v>14.983190998043053</v>
      </c>
      <c r="W34" s="117">
        <f>IF('3g CPIH'!S$17="-","-",'3j PAAC PAP'!$G$13*('3g CPIH'!S$17/'3g CPIH'!$G$17))</f>
        <v>15.427037769080234</v>
      </c>
      <c r="X34" s="27"/>
      <c r="Y34" s="117">
        <f>IF('3g CPIH'!U$17="-","-",'3j PAAC PAP'!$G$13*('3g CPIH'!U$17/'3g CPIH'!$G$17))</f>
        <v>16.207132093933463</v>
      </c>
      <c r="Z34" s="117">
        <f>IF('3g CPIH'!V$17="-","-",'3j PAAC PAP'!$G$13*('3g CPIH'!V$17/'3g CPIH'!$G$17))</f>
        <v>16.207132093933463</v>
      </c>
      <c r="AA34" s="117">
        <f>IF('3g CPIH'!W$17="-","-",'3j PAAC PAP'!$G$13*('3g CPIH'!W$17/'3g CPIH'!$G$17))</f>
        <v>16.852727397260274</v>
      </c>
      <c r="AB34" s="117" t="str">
        <f>IF('3g CPIH'!X$17="-","-",'3j PAAC PAP'!$G$13*('3g CPIH'!X$17/'3g CPIH'!$G$17))</f>
        <v>-</v>
      </c>
      <c r="AC34" s="117" t="str">
        <f>IF('3g CPIH'!Y$17="-","-",'3j PAAC PAP'!$G$13*('3g CPIH'!Y$17/'3g CPIH'!$G$17))</f>
        <v>-</v>
      </c>
      <c r="AD34" s="25"/>
    </row>
    <row r="35" spans="1:30" s="26" customFormat="1" ht="11.4">
      <c r="A35" s="207"/>
      <c r="B35" s="120" t="s">
        <v>244</v>
      </c>
      <c r="C35" s="120" t="s">
        <v>184</v>
      </c>
      <c r="D35" s="118" t="s">
        <v>128</v>
      </c>
      <c r="E35" s="119"/>
      <c r="F35" s="27"/>
      <c r="G35" s="117">
        <f>IF(G30="-","-",SUM(G27:G33)*'3j PAAC PAP'!$G$31)</f>
        <v>3.1915391509397995</v>
      </c>
      <c r="H35" s="117">
        <f>IF(H30="-","-",SUM(H27:H33)*'3j PAAC PAP'!$G$31)</f>
        <v>3.19606418423295</v>
      </c>
      <c r="I35" s="117">
        <f>IF(I30="-","-",SUM(I27:I33)*'3j PAAC PAP'!$G$31)</f>
        <v>3.6017221115869966</v>
      </c>
      <c r="J35" s="117">
        <f>IF(J30="-","-",SUM(J27:J33)*'3j PAAC PAP'!$G$31)</f>
        <v>3.6152972114664492</v>
      </c>
      <c r="K35" s="117">
        <f>IF(K30="-","-",SUM(K27:K33)*'3j PAAC PAP'!$G$31)</f>
        <v>3.3596307799536107</v>
      </c>
      <c r="L35" s="117">
        <f>IF(L30="-","-",SUM(L27:L33)*'3j PAAC PAP'!$G$31)</f>
        <v>3.3814542351988797</v>
      </c>
      <c r="M35" s="117">
        <f>IF(M30="-","-",SUM(M27:M33)*'3j PAAC PAP'!$G$31)</f>
        <v>3.5825728344622192</v>
      </c>
      <c r="N35" s="117">
        <f>IF(N30="-","-",SUM(N27:N33)*'3j PAAC PAP'!$G$31)</f>
        <v>3.9663386809364112</v>
      </c>
      <c r="O35" s="27"/>
      <c r="P35" s="117">
        <f>IF(P30="-","-",SUM(P27:P33)*'3j PAAC PAP'!$G$31)</f>
        <v>3.9663386809364112</v>
      </c>
      <c r="Q35" s="117">
        <f>IF(Q30="-","-",SUM(Q27:Q33)*'3j PAAC PAP'!$G$31)</f>
        <v>4.0575810739455882</v>
      </c>
      <c r="R35" s="117">
        <f>IF(R30="-","-",SUM(R27:R33)*'3j PAAC PAP'!$G$31)</f>
        <v>4.074762933809259</v>
      </c>
      <c r="S35" s="117">
        <f>IF(S30="-","-",SUM(S27:S33)*'3j PAAC PAP'!$G$31)</f>
        <v>4.2519133702180572</v>
      </c>
      <c r="T35" s="117">
        <f>IF(T30="-","-",SUM(T27:T33)*'3j PAAC PAP'!$G$31)</f>
        <v>4.2512676020922067</v>
      </c>
      <c r="U35" s="117">
        <f>IF(U30="-","-",SUM(U27:U33)*'3j PAAC PAP'!$G$31)</f>
        <v>4.4220677982024146</v>
      </c>
      <c r="V35" s="117">
        <f>IF(V30="-","-",SUM(V27:V33)*'3j PAAC PAP'!$G$31)</f>
        <v>4.4164527167764529</v>
      </c>
      <c r="W35" s="117">
        <f>IF(W30="-","-",SUM(W27:W33)*'3j PAAC PAP'!$G$31)</f>
        <v>8.5300472321667744</v>
      </c>
      <c r="X35" s="27"/>
      <c r="Y35" s="117">
        <f>IF(Y30="-","-",SUM(Y27:Y33)*'3j PAAC PAP'!$G$31)</f>
        <v>8.7169410173903543</v>
      </c>
      <c r="Z35" s="117">
        <f>IF(Z30="-","-",SUM(Z27:Z33)*'3j PAAC PAP'!$G$31)</f>
        <v>8.7169410173903543</v>
      </c>
      <c r="AA35" s="117">
        <f>IF(AA30="-","-",SUM(AA27:AA33)*'3j PAAC PAP'!$G$31)</f>
        <v>9.5970471752665869</v>
      </c>
      <c r="AB35" s="117" t="str">
        <f>IF(AB30="-","-",SUM(AB27:AB33)*'3j PAAC PAP'!$G$31)</f>
        <v>-</v>
      </c>
      <c r="AC35" s="117" t="str">
        <f>IF(AC30="-","-",SUM(AC27:AC33)*'3j PAAC PAP'!$G$31)</f>
        <v>-</v>
      </c>
      <c r="AD35" s="25"/>
    </row>
    <row r="36" spans="1:30" s="26" customFormat="1" ht="11.4">
      <c r="A36" s="207"/>
      <c r="B36" s="120" t="s">
        <v>185</v>
      </c>
      <c r="C36" s="120" t="s">
        <v>246</v>
      </c>
      <c r="D36" s="118" t="s">
        <v>128</v>
      </c>
      <c r="E36" s="119"/>
      <c r="F36" s="27"/>
      <c r="G36" s="117">
        <f>IF(G30="-","-",SUM(G27:G35)*'3k EBIT'!$E$9)</f>
        <v>1.389571838875596</v>
      </c>
      <c r="H36" s="117">
        <f>IF(H30="-","-",SUM(H27:H35)*'3k EBIT'!$E$9)</f>
        <v>1.391694029372081</v>
      </c>
      <c r="I36" s="117">
        <f>IF(I30="-","-",SUM(I27:I35)*'3k EBIT'!$E$9)</f>
        <v>1.5360186608640036</v>
      </c>
      <c r="J36" s="117">
        <f>IF(J30="-","-",SUM(J27:J35)*'3k EBIT'!$E$9)</f>
        <v>1.5423852323534593</v>
      </c>
      <c r="K36" s="117">
        <f>IF(K30="-","-",SUM(K27:K35)*'3k EBIT'!$E$9)</f>
        <v>1.4550429568564609</v>
      </c>
      <c r="L36" s="117">
        <f>IF(L30="-","-",SUM(L27:L35)*'3k EBIT'!$E$9)</f>
        <v>1.4661517148022187</v>
      </c>
      <c r="M36" s="117">
        <f>IF(M30="-","-",SUM(M27:M35)*'3k EBIT'!$E$9)</f>
        <v>1.5412255325595692</v>
      </c>
      <c r="N36" s="117">
        <f>IF(N30="-","-",SUM(N27:N35)*'3k EBIT'!$E$9)</f>
        <v>1.6793665791350536</v>
      </c>
      <c r="O36" s="27"/>
      <c r="P36" s="117">
        <f>IF(P30="-","-",SUM(P27:P35)*'3k EBIT'!$E$9)</f>
        <v>1.6793665791350536</v>
      </c>
      <c r="Q36" s="117">
        <f>IF(Q30="-","-",SUM(Q27:Q35)*'3k EBIT'!$E$9)</f>
        <v>1.7147789154546029</v>
      </c>
      <c r="R36" s="117">
        <f>IF(R30="-","-",SUM(R27:R35)*'3k EBIT'!$E$9)</f>
        <v>1.722942743983648</v>
      </c>
      <c r="S36" s="117">
        <f>IF(S30="-","-",SUM(S27:S35)*'3k EBIT'!$E$9)</f>
        <v>1.7871908841131852</v>
      </c>
      <c r="T36" s="117">
        <f>IF(T30="-","-",SUM(T27:T35)*'3k EBIT'!$E$9)</f>
        <v>1.7877438704560282</v>
      </c>
      <c r="U36" s="117">
        <f>IF(U30="-","-",SUM(U27:U35)*'3k EBIT'!$E$9)</f>
        <v>1.8497449611371422</v>
      </c>
      <c r="V36" s="117">
        <f>IF(V30="-","-",SUM(V27:V35)*'3k EBIT'!$E$9)</f>
        <v>1.8529680037123093</v>
      </c>
      <c r="W36" s="117">
        <f>IF(W30="-","-",SUM(W27:W35)*'3k EBIT'!$E$9)</f>
        <v>3.3171708069788908</v>
      </c>
      <c r="X36" s="27"/>
      <c r="Y36" s="117">
        <f>IF(Y30="-","-",SUM(Y27:Y35)*'3k EBIT'!$E$9)</f>
        <v>3.3984125376998722</v>
      </c>
      <c r="Z36" s="117">
        <f>IF(Z30="-","-",SUM(Z27:Z35)*'3k EBIT'!$E$9)</f>
        <v>3.3984125376998722</v>
      </c>
      <c r="AA36" s="117">
        <f>IF(AA30="-","-",SUM(AA27:AA35)*'3k EBIT'!$E$9)</f>
        <v>3.7223443363413153</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0.93129687610739309</v>
      </c>
      <c r="H37" s="117">
        <f>IF(H32="-","-",SUM(H27:H30,H32:H36)*'3l HAP'!$E$10)</f>
        <v>0.93293219075081879</v>
      </c>
      <c r="I37" s="117">
        <f>IF(I32="-","-",SUM(I27:I30,I32:I36)*'3l HAP'!$E$10)</f>
        <v>0.94421352192818109</v>
      </c>
      <c r="J37" s="117">
        <f>IF(J32="-","-",SUM(J27:J30,J32:J36)*'3l HAP'!$E$10)</f>
        <v>0.94911946585845841</v>
      </c>
      <c r="K37" s="117">
        <f>IF(K32="-","-",SUM(K27:K30,K32:K36)*'3l HAP'!$E$10)</f>
        <v>0.95449329894535062</v>
      </c>
      <c r="L37" s="117">
        <f>IF(L32="-","-",SUM(L27:L30,L32:L36)*'3l HAP'!$E$10)</f>
        <v>0.96305347041396172</v>
      </c>
      <c r="M37" s="117">
        <f>IF(M32="-","-",SUM(M27:M30,M32:M36)*'3l HAP'!$E$10)</f>
        <v>1.0107502164811395</v>
      </c>
      <c r="N37" s="117">
        <f>IF(N32="-","-",SUM(N27:N30,N32:N36)*'3l HAP'!$E$10)</f>
        <v>1.1171987547707998</v>
      </c>
      <c r="O37" s="27"/>
      <c r="P37" s="117">
        <f>IF(P32="-","-",SUM(P27:P30,P32:P36)*'3l HAP'!$E$10)</f>
        <v>1.1171987547707998</v>
      </c>
      <c r="Q37" s="117">
        <f>IF(Q32="-","-",SUM(Q27:Q30,Q32:Q36)*'3l HAP'!$E$10)</f>
        <v>1.1551746743443991</v>
      </c>
      <c r="R37" s="117">
        <f>IF(R32="-","-",SUM(R27:R30,R32:R36)*'3l HAP'!$E$10)</f>
        <v>1.1614655461403458</v>
      </c>
      <c r="S37" s="117">
        <f>IF(S32="-","-",SUM(S27:S30,S32:S36)*'3l HAP'!$E$10)</f>
        <v>1.1981482738822329</v>
      </c>
      <c r="T37" s="117">
        <f>IF(T32="-","-",SUM(T27:T30,T32:T36)*'3l HAP'!$E$10)</f>
        <v>1.1985743933402004</v>
      </c>
      <c r="U37" s="117">
        <f>IF(U32="-","-",SUM(U27:U30,U32:U36)*'3l HAP'!$E$10)</f>
        <v>1.2255096452986494</v>
      </c>
      <c r="V37" s="117">
        <f>IF(V32="-","-",SUM(V27:V30,V32:V36)*'3l HAP'!$E$10)</f>
        <v>1.2279932530276845</v>
      </c>
      <c r="W37" s="117">
        <f>IF(W32="-","-",SUM(W27:W30,W32:W36)*'3l HAP'!$E$10)</f>
        <v>1.3494736358623189</v>
      </c>
      <c r="X37" s="27"/>
      <c r="Y37" s="117">
        <f>IF(Y32="-","-",SUM(Y27:Y30,Y32:Y36)*'3l HAP'!$E$10)</f>
        <v>1.4120767773452891</v>
      </c>
      <c r="Z37" s="117">
        <f>IF(Z32="-","-",SUM(Z27:Z30,Z32:Z36)*'3l HAP'!$E$10)</f>
        <v>1.4120767773452891</v>
      </c>
      <c r="AA37" s="117">
        <f>IF(AA32="-","-",SUM(AA27:AA30,AA32:AA36)*'3l HAP'!$E$10)</f>
        <v>1.4903428048974723</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74.066626608188074</v>
      </c>
      <c r="H38" s="117">
        <f t="shared" si="3"/>
        <v>74.179956113353015</v>
      </c>
      <c r="I38" s="117">
        <f t="shared" si="3"/>
        <v>81.787267543387159</v>
      </c>
      <c r="J38" s="117">
        <f t="shared" si="3"/>
        <v>82.127256058882054</v>
      </c>
      <c r="K38" s="117">
        <f t="shared" si="3"/>
        <v>77.535669922492275</v>
      </c>
      <c r="L38" s="117">
        <f t="shared" si="3"/>
        <v>78.128901323290265</v>
      </c>
      <c r="M38" s="117">
        <f t="shared" si="3"/>
        <v>82.127850003458775</v>
      </c>
      <c r="N38" s="117">
        <f t="shared" si="3"/>
        <v>89.504876937326628</v>
      </c>
      <c r="O38" s="27"/>
      <c r="P38" s="117">
        <f t="shared" ref="P38:W38" si="4">IF(P32="-","-",SUM(P27:P37))</f>
        <v>89.504876937326628</v>
      </c>
      <c r="Q38" s="117">
        <f t="shared" si="4"/>
        <v>91.40665926176321</v>
      </c>
      <c r="R38" s="117">
        <f t="shared" si="4"/>
        <v>91.842625141819994</v>
      </c>
      <c r="S38" s="117">
        <f t="shared" si="4"/>
        <v>95.260787532282151</v>
      </c>
      <c r="T38" s="117">
        <f t="shared" si="4"/>
        <v>95.290318184078558</v>
      </c>
      <c r="U38" s="117">
        <f t="shared" si="4"/>
        <v>98.580467387163907</v>
      </c>
      <c r="V38" s="117">
        <f t="shared" si="4"/>
        <v>98.752584744570925</v>
      </c>
      <c r="W38" s="117">
        <f t="shared" si="4"/>
        <v>175.93733873130108</v>
      </c>
      <c r="X38" s="27"/>
      <c r="Y38" s="117">
        <f t="shared" ref="Y38:AC38" si="5">IF(Y32="-","-",SUM(Y27:Y37))</f>
        <v>180.27582067088323</v>
      </c>
      <c r="Z38" s="117">
        <f t="shared" si="5"/>
        <v>180.27582067088323</v>
      </c>
      <c r="AA38" s="117">
        <f t="shared" si="5"/>
        <v>197.40312169004687</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AA'!J99="-","-",'3c AA'!J99)</f>
        <v>-</v>
      </c>
      <c r="H41" s="35" t="str">
        <f>IF('3c AA'!K99="-","-",'3c AA'!K99)</f>
        <v>-</v>
      </c>
      <c r="I41" s="35" t="str">
        <f>IF('3c AA'!L99="-","-",'3c AA'!L99)</f>
        <v>-</v>
      </c>
      <c r="J41" s="35" t="str">
        <f>IF('3c AA'!M99="-","-",'3c AA'!M99)</f>
        <v>-</v>
      </c>
      <c r="K41" s="35" t="str">
        <f>IF('3c AA'!N99="-","-",'3c AA'!N99)</f>
        <v>-</v>
      </c>
      <c r="L41" s="35" t="str">
        <f>IF('3c AA'!O99="-","-",'3c AA'!O99)</f>
        <v>-</v>
      </c>
      <c r="M41" s="35" t="str">
        <f>IF('3c AA'!P99="-","-",'3c AA'!P99)</f>
        <v>-</v>
      </c>
      <c r="N41" s="35" t="str">
        <f>IF('3c AA'!Q99="-","-",'3c AA'!Q99)</f>
        <v>-</v>
      </c>
      <c r="O41" s="27"/>
      <c r="P41" s="35" t="str">
        <f>IF('3c AA'!S99="-","-",'3c AA'!S99)</f>
        <v>-</v>
      </c>
      <c r="Q41" s="35" t="str">
        <f>IF('3c AA'!T99="-","-",'3c AA'!T99)</f>
        <v>-</v>
      </c>
      <c r="R41" s="35" t="str">
        <f>IF('3c AA'!U99="-","-",'3c AA'!U99)</f>
        <v>-</v>
      </c>
      <c r="S41" s="35" t="str">
        <f>IF('3c AA'!V99="-","-",'3c AA'!V99)</f>
        <v>-</v>
      </c>
      <c r="T41" s="35">
        <f>IF('3c AA'!W99="-","-",'3c AA'!W99)</f>
        <v>0</v>
      </c>
      <c r="U41" s="35">
        <f>IF('3c AA'!X99="-","-",'3c AA'!X99)</f>
        <v>1.4870742269298105</v>
      </c>
      <c r="V41" s="35">
        <f>IF('3c AA'!Y99="-","-",'3c AA'!Y99)</f>
        <v>0.70457099735818829</v>
      </c>
      <c r="W41" s="35" t="str">
        <f>IF('3c AA'!Z99="-","-",'3c AA'!Z99)</f>
        <v>-</v>
      </c>
      <c r="X41" s="27"/>
      <c r="Y41" s="35">
        <f>IF('3c AA'!AB99="-","-",'3c AA'!AB99)</f>
        <v>0</v>
      </c>
      <c r="Z41" s="35">
        <f>IF('3c AA'!AC99="-","-",'3c AA'!AC99)</f>
        <v>0</v>
      </c>
      <c r="AA41" s="35">
        <f>IF('3c AA'!AD99="-","-",'3c AA'!AD99)</f>
        <v>0.4107912515748855</v>
      </c>
      <c r="AB41" s="35" t="str">
        <f>IF('3c AA'!AE99="-","-",'3c AA'!AE99)</f>
        <v>-</v>
      </c>
      <c r="AC41" s="35" t="str">
        <f>IF('3c AA'!AF99="-","-",'3c AA'!AF99)</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f>'3d PC'!AA61</f>
        <v>10.298637820906499</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f>'3e NC-Elec'!AB45</f>
        <v>52.984859999999998</v>
      </c>
      <c r="AB43" s="35" t="str">
        <f>'3e NC-Elec'!AC45</f>
        <v>-</v>
      </c>
      <c r="AC43" s="35" t="str">
        <f>'3e NC-Elec'!AD45</f>
        <v>-</v>
      </c>
      <c r="AD43" s="25"/>
    </row>
    <row r="44" spans="1:30" s="26" customFormat="1" ht="12.6"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f>IF('3g CPIH'!W$17="-","-",'3h OC '!$E$9*('3g CPIH'!W$17/'3g CPIH'!$G$17))</f>
        <v>48.959197260273974</v>
      </c>
      <c r="AB44" s="35" t="str">
        <f>IF('3g CPIH'!X$17="-","-",'3h OC '!$E$9*('3g CPIH'!X$17/'3g CPIH'!$G$17))</f>
        <v>-</v>
      </c>
      <c r="AC44" s="35" t="str">
        <f>IF('3g CPIH'!Y$17="-","-",'3h OC '!$E$9*('3g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f>IF('3i SMNCC'!W$50="-","-",'3i SMNCC'!W$62)</f>
        <v>11.951673643525851</v>
      </c>
      <c r="AB45" s="35" t="str">
        <f>IF('3i SMNCC'!X$50="-","-",'3i SMNCC'!X$62)</f>
        <v>-</v>
      </c>
      <c r="AC45" s="35" t="str">
        <f>IF('3i SMNCC'!Y$50="-","-",'3i SMNCC'!Y$62)</f>
        <v>-</v>
      </c>
      <c r="AD45" s="25"/>
    </row>
    <row r="46" spans="1:30" s="26" customFormat="1" ht="11.4">
      <c r="A46" s="207"/>
      <c r="B46" s="123" t="s">
        <v>244</v>
      </c>
      <c r="C46" s="123" t="s">
        <v>183</v>
      </c>
      <c r="D46" s="116" t="s">
        <v>125</v>
      </c>
      <c r="E46" s="75"/>
      <c r="F46" s="27"/>
      <c r="G46" s="35">
        <f>IF('3g CPIH'!C$17="-","-",'3j PAAC PAP'!$G$13*('3g CPIH'!C$17/'3g CPIH'!$G$17))</f>
        <v>13.436452250489236</v>
      </c>
      <c r="H46" s="35">
        <f>IF('3g CPIH'!D$17="-","-",'3j PAAC PAP'!$G$13*('3g CPIH'!D$17/'3g CPIH'!$G$17))</f>
        <v>13.463352054794518</v>
      </c>
      <c r="I46" s="35">
        <f>IF('3g CPIH'!E$17="-","-",'3j PAAC PAP'!$G$13*('3g CPIH'!E$17/'3g CPIH'!$G$17))</f>
        <v>13.503701761252445</v>
      </c>
      <c r="J46" s="35">
        <f>IF('3g CPIH'!F$17="-","-",'3j PAAC PAP'!$G$13*('3g CPIH'!F$17/'3g CPIH'!$G$17))</f>
        <v>13.584401174168297</v>
      </c>
      <c r="K46" s="35">
        <f>IF('3g CPIH'!G$17="-","-",'3j PAAC PAP'!$G$13*('3g CPIH'!G$17/'3g CPIH'!$G$17))</f>
        <v>13.745799999999999</v>
      </c>
      <c r="L46" s="35">
        <f>IF('3g CPIH'!H$17="-","-",'3j PAAC PAP'!$G$13*('3g CPIH'!H$17/'3g CPIH'!$G$17))</f>
        <v>13.920648727984345</v>
      </c>
      <c r="M46" s="35">
        <f>IF('3g CPIH'!I$17="-","-",'3j PAAC PAP'!$G$13*('3g CPIH'!I$17/'3g CPIH'!$G$17))</f>
        <v>14.122397260273971</v>
      </c>
      <c r="N46" s="35">
        <f>IF('3g CPIH'!J$17="-","-",'3j PAAC PAP'!$G$13*('3g CPIH'!J$17/'3g CPIH'!$G$17))</f>
        <v>14.24344637964775</v>
      </c>
      <c r="O46" s="27"/>
      <c r="P46" s="35">
        <f>IF('3g CPIH'!L$17="-","-",'3j PAAC PAP'!$G$13*('3g CPIH'!L$17/'3g CPIH'!$G$17))</f>
        <v>14.24344637964775</v>
      </c>
      <c r="Q46" s="35">
        <f>IF('3g CPIH'!M$17="-","-",'3j PAAC PAP'!$G$13*('3g CPIH'!M$17/'3g CPIH'!$G$17))</f>
        <v>14.40484520547945</v>
      </c>
      <c r="R46" s="35">
        <f>IF('3g CPIH'!N$17="-","-",'3j PAAC PAP'!$G$13*('3g CPIH'!N$17/'3g CPIH'!$G$17))</f>
        <v>14.512444422700586</v>
      </c>
      <c r="S46" s="35">
        <f>IF('3g CPIH'!O$17="-","-",'3j PAAC PAP'!$G$13*('3g CPIH'!O$17/'3g CPIH'!$G$17))</f>
        <v>14.593143835616438</v>
      </c>
      <c r="T46" s="35">
        <f>IF('3g CPIH'!P$17="-","-",'3j PAAC PAP'!$G$13*('3g CPIH'!P$17/'3g CPIH'!$G$17))</f>
        <v>14.633493542074362</v>
      </c>
      <c r="U46" s="35">
        <f>IF('3g CPIH'!Q$17="-","-",'3j PAAC PAP'!$G$13*('3g CPIH'!Q$17/'3g CPIH'!$G$17))</f>
        <v>14.714192954990214</v>
      </c>
      <c r="V46" s="35">
        <f>IF('3g CPIH'!R$17="-","-",'3j PAAC PAP'!$G$13*('3g CPIH'!R$17/'3g CPIH'!$G$17))</f>
        <v>14.983190998043053</v>
      </c>
      <c r="W46" s="35">
        <f>IF('3g CPIH'!S$17="-","-",'3j PAAC PAP'!$G$13*('3g CPIH'!S$17/'3g CPIH'!$G$17))</f>
        <v>15.427037769080234</v>
      </c>
      <c r="X46" s="27"/>
      <c r="Y46" s="35">
        <f>IF('3g CPIH'!U$17="-","-",'3j PAAC PAP'!$G$13*('3g CPIH'!U$17/'3g CPIH'!$G$17))</f>
        <v>16.207132093933463</v>
      </c>
      <c r="Z46" s="35">
        <f>IF('3g CPIH'!V$17="-","-",'3j PAAC PAP'!$G$13*('3g CPIH'!V$17/'3g CPIH'!$G$17))</f>
        <v>16.207132093933463</v>
      </c>
      <c r="AA46" s="35">
        <f>IF('3g CPIH'!W$17="-","-",'3j PAAC PAP'!$G$13*('3g CPIH'!W$17/'3g CPIH'!$G$17))</f>
        <v>16.852727397260274</v>
      </c>
      <c r="AB46" s="35" t="str">
        <f>IF('3g CPIH'!X$17="-","-",'3j PAAC PAP'!$G$13*('3g CPIH'!X$17/'3g CPIH'!$G$17))</f>
        <v>-</v>
      </c>
      <c r="AC46" s="35" t="str">
        <f>IF('3g CPIH'!Y$17="-","-",'3j PAAC PAP'!$G$13*('3g CPIH'!Y$17/'3g CPIH'!$G$17))</f>
        <v>-</v>
      </c>
      <c r="AD46" s="25"/>
    </row>
    <row r="47" spans="1:30" s="26" customFormat="1" ht="11.4">
      <c r="A47" s="207"/>
      <c r="B47" s="123" t="s">
        <v>244</v>
      </c>
      <c r="C47" s="123" t="s">
        <v>184</v>
      </c>
      <c r="D47" s="116" t="s">
        <v>125</v>
      </c>
      <c r="E47" s="75"/>
      <c r="F47" s="27"/>
      <c r="G47" s="35">
        <f>IF(G42="-","-",SUM(G39:G45)*'3j PAAC PAP'!$G$31)</f>
        <v>3.5719684309397994</v>
      </c>
      <c r="H47" s="35">
        <f>IF(H42="-","-",SUM(H39:H45)*'3j PAAC PAP'!$G$31)</f>
        <v>3.57649346423295</v>
      </c>
      <c r="I47" s="35">
        <f>IF(I42="-","-",SUM(I39:I45)*'3j PAAC PAP'!$G$31)</f>
        <v>4.0299164011869975</v>
      </c>
      <c r="J47" s="35">
        <f>IF(J42="-","-",SUM(J39:J45)*'3j PAAC PAP'!$G$31)</f>
        <v>4.0434915010664492</v>
      </c>
      <c r="K47" s="35">
        <f>IF(K42="-","-",SUM(K39:K45)*'3j PAAC PAP'!$G$31)</f>
        <v>3.5604128999536107</v>
      </c>
      <c r="L47" s="35">
        <f>IF(L42="-","-",SUM(L39:L45)*'3j PAAC PAP'!$G$31)</f>
        <v>3.5822363551988796</v>
      </c>
      <c r="M47" s="35">
        <f>IF(M42="-","-",SUM(M39:M45)*'3j PAAC PAP'!$G$31)</f>
        <v>3.7770144664622189</v>
      </c>
      <c r="N47" s="35">
        <f>IF(N42="-","-",SUM(N39:N45)*'3j PAAC PAP'!$G$31)</f>
        <v>4.1607803129364109</v>
      </c>
      <c r="O47" s="27"/>
      <c r="P47" s="35">
        <f>IF(P42="-","-",SUM(P39:P45)*'3j PAAC PAP'!$G$31)</f>
        <v>4.1607803129364109</v>
      </c>
      <c r="Q47" s="35">
        <f>IF(Q42="-","-",SUM(Q39:Q45)*'3j PAAC PAP'!$G$31)</f>
        <v>4.262590185945589</v>
      </c>
      <c r="R47" s="35">
        <f>IF(R42="-","-",SUM(R39:R45)*'3j PAAC PAP'!$G$31)</f>
        <v>4.2797720458092599</v>
      </c>
      <c r="S47" s="35">
        <f>IF(S42="-","-",SUM(S39:S45)*'3j PAAC PAP'!$G$31)</f>
        <v>4.4125390662180575</v>
      </c>
      <c r="T47" s="35">
        <f>IF(T42="-","-",SUM(T39:T45)*'3j PAAC PAP'!$G$31)</f>
        <v>4.4118932980922079</v>
      </c>
      <c r="U47" s="35">
        <f>IF(U42="-","-",SUM(U39:U45)*'3j PAAC PAP'!$G$31)</f>
        <v>4.3311874702024138</v>
      </c>
      <c r="V47" s="35">
        <f>IF(V42="-","-",SUM(V39:V45)*'3j PAAC PAP'!$G$31)</f>
        <v>4.3255723887764539</v>
      </c>
      <c r="W47" s="35">
        <f>IF(W42="-","-",SUM(W39:W45)*'3j PAAC PAP'!$G$31)</f>
        <v>6.0530299201667734</v>
      </c>
      <c r="X47" s="27"/>
      <c r="Y47" s="35">
        <f>IF(Y42="-","-",SUM(Y39:Y45)*'3j PAAC PAP'!$G$31)</f>
        <v>6.2399237053903542</v>
      </c>
      <c r="Z47" s="35">
        <f>IF(Z42="-","-",SUM(Z39:Z45)*'3j PAAC PAP'!$G$31)</f>
        <v>6.2399237053903542</v>
      </c>
      <c r="AA47" s="35">
        <f>IF(AA42="-","-",SUM(AA39:AA45)*'3j PAAC PAP'!$G$31)</f>
        <v>7.2151371832665872</v>
      </c>
      <c r="AB47" s="35" t="str">
        <f>IF(AB42="-","-",SUM(AB39:AB45)*'3j PAAC PAP'!$G$31)</f>
        <v>-</v>
      </c>
      <c r="AC47" s="35" t="str">
        <f>IF(AC42="-","-",SUM(AC39:AC45)*'3j PAAC PAP'!$G$31)</f>
        <v>-</v>
      </c>
      <c r="AD47" s="25"/>
    </row>
    <row r="48" spans="1:30" s="26" customFormat="1" ht="11.25" customHeight="1">
      <c r="A48" s="207"/>
      <c r="B48" s="123" t="s">
        <v>185</v>
      </c>
      <c r="C48" s="123" t="s">
        <v>246</v>
      </c>
      <c r="D48" s="121" t="s">
        <v>125</v>
      </c>
      <c r="E48" s="75"/>
      <c r="F48" s="27"/>
      <c r="G48" s="35">
        <f>IF(G42="-","-",SUM(G39:G47)*'3k EBIT'!$E$9)</f>
        <v>1.5241877531706358</v>
      </c>
      <c r="H48" s="35">
        <f>IF(H42="-","-",SUM(H39:H47)*'3k EBIT'!$E$9)</f>
        <v>1.5263099436671208</v>
      </c>
      <c r="I48" s="35">
        <f>IF(I42="-","-",SUM(I39:I47)*'3k EBIT'!$E$9)</f>
        <v>1.6875363510649766</v>
      </c>
      <c r="J48" s="35">
        <f>IF(J42="-","-",SUM(J39:J47)*'3k EBIT'!$E$9)</f>
        <v>1.693902922554432</v>
      </c>
      <c r="K48" s="35">
        <f>IF(K42="-","-",SUM(K39:K47)*'3k EBIT'!$E$9)</f>
        <v>1.5260902449566209</v>
      </c>
      <c r="L48" s="35">
        <f>IF(L42="-","-",SUM(L39:L47)*'3k EBIT'!$E$9)</f>
        <v>1.5371990029023788</v>
      </c>
      <c r="M48" s="35">
        <f>IF(M42="-","-",SUM(M39:M47)*'3k EBIT'!$E$9)</f>
        <v>1.6100292220881451</v>
      </c>
      <c r="N48" s="35">
        <f>IF(N42="-","-",SUM(N39:N47)*'3k EBIT'!$E$9)</f>
        <v>1.7481702686636293</v>
      </c>
      <c r="O48" s="27"/>
      <c r="P48" s="35">
        <f>IF(P42="-","-",SUM(P39:P47)*'3k EBIT'!$E$9)</f>
        <v>1.7481702686636293</v>
      </c>
      <c r="Q48" s="35">
        <f>IF(Q42="-","-",SUM(Q39:Q47)*'3k EBIT'!$E$9)</f>
        <v>1.787321935935819</v>
      </c>
      <c r="R48" s="35">
        <f>IF(R42="-","-",SUM(R39:R47)*'3k EBIT'!$E$9)</f>
        <v>1.7954857644648641</v>
      </c>
      <c r="S48" s="35">
        <f>IF(S42="-","-",SUM(S39:S47)*'3k EBIT'!$E$9)</f>
        <v>1.8440287145933132</v>
      </c>
      <c r="T48" s="35">
        <f>IF(T42="-","-",SUM(T39:T47)*'3k EBIT'!$E$9)</f>
        <v>1.8445817009361565</v>
      </c>
      <c r="U48" s="35">
        <f>IF(U42="-","-",SUM(U39:U47)*'3k EBIT'!$E$9)</f>
        <v>1.8175867149444378</v>
      </c>
      <c r="V48" s="35">
        <f>IF(V42="-","-",SUM(V39:V47)*'3k EBIT'!$E$9)</f>
        <v>1.8208097575196056</v>
      </c>
      <c r="W48" s="35">
        <f>IF(W42="-","-",SUM(W39:W47)*'3k EBIT'!$E$9)</f>
        <v>2.4406716316800749</v>
      </c>
      <c r="X48" s="27"/>
      <c r="Y48" s="35">
        <f>IF(Y42="-","-",SUM(Y39:Y47)*'3k EBIT'!$E$9)</f>
        <v>2.5219133624010563</v>
      </c>
      <c r="Z48" s="35">
        <f>IF(Z42="-","-",SUM(Z39:Z47)*'3k EBIT'!$E$9)</f>
        <v>2.5219133624010563</v>
      </c>
      <c r="AA48" s="35">
        <f>IF(AA42="-","-",SUM(AA39:AA47)*'3k EBIT'!$E$9)</f>
        <v>2.879499139616259</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0.93883765279706666</v>
      </c>
      <c r="H49" s="35">
        <f>IF(H44="-","-",SUM(H39:H42,H44:H48)*'3l HAP'!$E$10)</f>
        <v>0.94047296744049247</v>
      </c>
      <c r="I49" s="35">
        <f>IF(I44="-","-",SUM(I39:I42,I44:I48)*'3l HAP'!$E$10)</f>
        <v>0.95270108502444695</v>
      </c>
      <c r="J49" s="35">
        <f>IF(J44="-","-",SUM(J39:J42,J44:J48)*'3l HAP'!$E$10)</f>
        <v>0.95760702895472449</v>
      </c>
      <c r="K49" s="35">
        <f>IF(K44="-","-",SUM(K39:K42,K44:K48)*'3l HAP'!$E$10)</f>
        <v>0.95847315330934502</v>
      </c>
      <c r="L49" s="35">
        <f>IF(L44="-","-",SUM(L39:L42,L44:L48)*'3l HAP'!$E$10)</f>
        <v>0.96703332477795623</v>
      </c>
      <c r="M49" s="35">
        <f>IF(M44="-","-",SUM(M39:M42,M44:M48)*'3l HAP'!$E$10)</f>
        <v>1.0146043912336395</v>
      </c>
      <c r="N49" s="35">
        <f>IF(N44="-","-",SUM(N39:N42,N44:N48)*'3l HAP'!$E$10)</f>
        <v>1.1210529295232996</v>
      </c>
      <c r="O49" s="27"/>
      <c r="P49" s="35">
        <f>IF(P44="-","-",SUM(P39:P42,P44:P48)*'3l HAP'!$E$10)</f>
        <v>1.1210529295232996</v>
      </c>
      <c r="Q49" s="35">
        <f>IF(Q44="-","-",SUM(Q39:Q42,Q44:Q48)*'3l HAP'!$E$10)</f>
        <v>1.1592383151160566</v>
      </c>
      <c r="R49" s="35">
        <f>IF(R44="-","-",SUM(R39:R42,R44:R48)*'3l HAP'!$E$10)</f>
        <v>1.1655291869120035</v>
      </c>
      <c r="S49" s="35">
        <f>IF(S44="-","-",SUM(S39:S42,S44:S48)*'3l HAP'!$E$10)</f>
        <v>1.2013321573734284</v>
      </c>
      <c r="T49" s="35">
        <f>IF(T44="-","-",SUM(T39:T42,T44:T48)*'3l HAP'!$E$10)</f>
        <v>1.2017582768313961</v>
      </c>
      <c r="U49" s="35">
        <f>IF(U44="-","-",SUM(U39:U42,U44:U48)*'3l HAP'!$E$10)</f>
        <v>1.2237082375338937</v>
      </c>
      <c r="V49" s="35">
        <f>IF(V44="-","-",SUM(V39:V42,V44:V48)*'3l HAP'!$E$10)</f>
        <v>1.2261918452629292</v>
      </c>
      <c r="W49" s="35">
        <f>IF(W44="-","-",SUM(W39:W42,W44:W48)*'3l HAP'!$E$10)</f>
        <v>1.300374800971777</v>
      </c>
      <c r="X49" s="27"/>
      <c r="Y49" s="35">
        <f>IF(Y44="-","-",SUM(Y39:Y42,Y44:Y48)*'3l HAP'!$E$10)</f>
        <v>1.3629779424547472</v>
      </c>
      <c r="Z49" s="35">
        <f>IF(Z44="-","-",SUM(Z39:Z42,Z44:Z48)*'3l HAP'!$E$10)</f>
        <v>1.3629779424547472</v>
      </c>
      <c r="AA49" s="35">
        <f>IF(AA44="-","-",SUM(AA39:AA42,AA44:AA48)*'3l HAP'!$E$10)</f>
        <v>1.4431291641793489</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81.159212579172774</v>
      </c>
      <c r="H50" s="35">
        <f t="shared" si="6"/>
        <v>81.272542084337729</v>
      </c>
      <c r="I50" s="35">
        <f t="shared" si="6"/>
        <v>89.770367086284409</v>
      </c>
      <c r="J50" s="35">
        <f t="shared" si="6"/>
        <v>90.11035560177929</v>
      </c>
      <c r="K50" s="35">
        <f t="shared" si="6"/>
        <v>81.278979184956427</v>
      </c>
      <c r="L50" s="35">
        <f t="shared" si="6"/>
        <v>81.872210585754416</v>
      </c>
      <c r="M50" s="35">
        <f t="shared" si="6"/>
        <v>85.752949499739856</v>
      </c>
      <c r="N50" s="35">
        <f t="shared" si="6"/>
        <v>93.129976433607695</v>
      </c>
      <c r="O50" s="27"/>
      <c r="P50" s="35">
        <f t="shared" ref="P50:W50" si="7">IF(P44="-","-",SUM(P39:P49))</f>
        <v>93.129976433607695</v>
      </c>
      <c r="Q50" s="35">
        <f t="shared" si="7"/>
        <v>95.228775035016099</v>
      </c>
      <c r="R50" s="35">
        <f t="shared" si="7"/>
        <v>95.664740915072883</v>
      </c>
      <c r="S50" s="35">
        <f t="shared" si="7"/>
        <v>98.255434942253459</v>
      </c>
      <c r="T50" s="35">
        <f t="shared" si="7"/>
        <v>98.284965594049908</v>
      </c>
      <c r="U50" s="35">
        <f t="shared" si="7"/>
        <v>96.886127405206437</v>
      </c>
      <c r="V50" s="35">
        <f t="shared" si="7"/>
        <v>97.058244762613484</v>
      </c>
      <c r="W50" s="35">
        <f t="shared" si="7"/>
        <v>129.75672340911171</v>
      </c>
      <c r="X50" s="27"/>
      <c r="Y50" s="35">
        <f t="shared" ref="Y50:AC50" si="8">IF(Y44="-","-",SUM(Y39:Y49))</f>
        <v>134.0952053486939</v>
      </c>
      <c r="Z50" s="35">
        <f t="shared" si="8"/>
        <v>134.0952053486939</v>
      </c>
      <c r="AA50" s="35">
        <f t="shared" si="8"/>
        <v>152.99565286060368</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AA'!J100="-","-",'3c AA'!J100)</f>
        <v>-</v>
      </c>
      <c r="H53" s="117" t="str">
        <f>IF('3c AA'!K100="-","-",'3c AA'!K100)</f>
        <v>-</v>
      </c>
      <c r="I53" s="117" t="str">
        <f>IF('3c AA'!L100="-","-",'3c AA'!L100)</f>
        <v>-</v>
      </c>
      <c r="J53" s="117" t="str">
        <f>IF('3c AA'!M100="-","-",'3c AA'!M100)</f>
        <v>-</v>
      </c>
      <c r="K53" s="117" t="str">
        <f>IF('3c AA'!N100="-","-",'3c AA'!N100)</f>
        <v>-</v>
      </c>
      <c r="L53" s="117" t="str">
        <f>IF('3c AA'!O100="-","-",'3c AA'!O100)</f>
        <v>-</v>
      </c>
      <c r="M53" s="117" t="str">
        <f>IF('3c AA'!P100="-","-",'3c AA'!P100)</f>
        <v>-</v>
      </c>
      <c r="N53" s="117" t="str">
        <f>IF('3c AA'!Q100="-","-",'3c AA'!Q100)</f>
        <v>-</v>
      </c>
      <c r="O53" s="27"/>
      <c r="P53" s="117" t="str">
        <f>IF('3c AA'!S100="-","-",'3c AA'!S100)</f>
        <v>-</v>
      </c>
      <c r="Q53" s="117" t="str">
        <f>IF('3c AA'!T100="-","-",'3c AA'!T100)</f>
        <v>-</v>
      </c>
      <c r="R53" s="117" t="str">
        <f>IF('3c AA'!U100="-","-",'3c AA'!U100)</f>
        <v>-</v>
      </c>
      <c r="S53" s="117" t="str">
        <f>IF('3c AA'!V100="-","-",'3c AA'!V100)</f>
        <v>-</v>
      </c>
      <c r="T53" s="117">
        <f>IF('3c AA'!W100="-","-",'3c AA'!W100)</f>
        <v>0</v>
      </c>
      <c r="U53" s="117">
        <f>IF('3c AA'!X100="-","-",'3c AA'!X100)</f>
        <v>1.4870742269298105</v>
      </c>
      <c r="V53" s="117">
        <f>IF('3c AA'!Y100="-","-",'3c AA'!Y100)</f>
        <v>0.70457099735818829</v>
      </c>
      <c r="W53" s="117" t="str">
        <f>IF('3c AA'!Z100="-","-",'3c AA'!Z100)</f>
        <v>-</v>
      </c>
      <c r="X53" s="27"/>
      <c r="Y53" s="117">
        <f>IF('3c AA'!AB100="-","-",'3c AA'!AB100)</f>
        <v>0</v>
      </c>
      <c r="Z53" s="117">
        <f>IF('3c AA'!AC100="-","-",'3c AA'!AC100)</f>
        <v>0</v>
      </c>
      <c r="AA53" s="117">
        <f>IF('3c AA'!AD100="-","-",'3c AA'!AD100)</f>
        <v>0.4107912515748855</v>
      </c>
      <c r="AB53" s="117" t="str">
        <f>IF('3c AA'!AE100="-","-",'3c AA'!AE100)</f>
        <v>-</v>
      </c>
      <c r="AC53" s="117" t="str">
        <f>IF('3c AA'!AF100="-","-",'3c AA'!AF100)</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f>'3d PC'!AA61</f>
        <v>10.298637820906499</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f>'3e NC-Elec'!AB46</f>
        <v>133.17535999999998</v>
      </c>
      <c r="AB55" s="117" t="str">
        <f>'3e NC-Elec'!AC46</f>
        <v>-</v>
      </c>
      <c r="AC55" s="117" t="str">
        <f>'3e NC-Elec'!AD46</f>
        <v>-</v>
      </c>
      <c r="AD55" s="25"/>
    </row>
    <row r="56" spans="1:30" s="26" customFormat="1" ht="11.4">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f>IF('3g CPIH'!W$17="-","-",'3h OC '!$E$9*('3g CPIH'!W$17/'3g CPIH'!$G$17))</f>
        <v>48.959197260273974</v>
      </c>
      <c r="AB56" s="117" t="str">
        <f>IF('3g CPIH'!X$17="-","-",'3h OC '!$E$9*('3g CPIH'!X$17/'3g CPIH'!$G$17))</f>
        <v>-</v>
      </c>
      <c r="AC56" s="117" t="str">
        <f>IF('3g CPIH'!Y$17="-","-",'3h OC '!$E$9*('3g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f>IF('3i SMNCC'!W$50="-","-",'3i SMNCC'!W$62)</f>
        <v>11.951673643525851</v>
      </c>
      <c r="AB57" s="117" t="str">
        <f>IF('3i SMNCC'!X$50="-","-",'3i SMNCC'!X$62)</f>
        <v>-</v>
      </c>
      <c r="AC57" s="117" t="str">
        <f>IF('3i SMNCC'!Y$50="-","-",'3i SMNCC'!Y$62)</f>
        <v>-</v>
      </c>
      <c r="AD57" s="25"/>
    </row>
    <row r="58" spans="1:30" s="26" customFormat="1" ht="12.6" customHeight="1">
      <c r="A58" s="207"/>
      <c r="B58" s="120" t="s">
        <v>244</v>
      </c>
      <c r="C58" s="120" t="s">
        <v>183</v>
      </c>
      <c r="D58" s="122" t="s">
        <v>124</v>
      </c>
      <c r="E58" s="119"/>
      <c r="F58" s="27"/>
      <c r="G58" s="117">
        <f>IF('3g CPIH'!C$17="-","-",'3j PAAC PAP'!$G$13*('3g CPIH'!C$17/'3g CPIH'!$G$17))</f>
        <v>13.436452250489236</v>
      </c>
      <c r="H58" s="117">
        <f>IF('3g CPIH'!D$17="-","-",'3j PAAC PAP'!$G$13*('3g CPIH'!D$17/'3g CPIH'!$G$17))</f>
        <v>13.463352054794518</v>
      </c>
      <c r="I58" s="117">
        <f>IF('3g CPIH'!E$17="-","-",'3j PAAC PAP'!$G$13*('3g CPIH'!E$17/'3g CPIH'!$G$17))</f>
        <v>13.503701761252445</v>
      </c>
      <c r="J58" s="117">
        <f>IF('3g CPIH'!F$17="-","-",'3j PAAC PAP'!$G$13*('3g CPIH'!F$17/'3g CPIH'!$G$17))</f>
        <v>13.584401174168297</v>
      </c>
      <c r="K58" s="117">
        <f>IF('3g CPIH'!G$17="-","-",'3j PAAC PAP'!$G$13*('3g CPIH'!G$17/'3g CPIH'!$G$17))</f>
        <v>13.745799999999999</v>
      </c>
      <c r="L58" s="117">
        <f>IF('3g CPIH'!H$17="-","-",'3j PAAC PAP'!$G$13*('3g CPIH'!H$17/'3g CPIH'!$G$17))</f>
        <v>13.920648727984345</v>
      </c>
      <c r="M58" s="117">
        <f>IF('3g CPIH'!I$17="-","-",'3j PAAC PAP'!$G$13*('3g CPIH'!I$17/'3g CPIH'!$G$17))</f>
        <v>14.122397260273971</v>
      </c>
      <c r="N58" s="117">
        <f>IF('3g CPIH'!J$17="-","-",'3j PAAC PAP'!$G$13*('3g CPIH'!J$17/'3g CPIH'!$G$17))</f>
        <v>14.24344637964775</v>
      </c>
      <c r="O58" s="27"/>
      <c r="P58" s="117">
        <f>IF('3g CPIH'!L$17="-","-",'3j PAAC PAP'!$G$13*('3g CPIH'!L$17/'3g CPIH'!$G$17))</f>
        <v>14.24344637964775</v>
      </c>
      <c r="Q58" s="117">
        <f>IF('3g CPIH'!M$17="-","-",'3j PAAC PAP'!$G$13*('3g CPIH'!M$17/'3g CPIH'!$G$17))</f>
        <v>14.40484520547945</v>
      </c>
      <c r="R58" s="117">
        <f>IF('3g CPIH'!N$17="-","-",'3j PAAC PAP'!$G$13*('3g CPIH'!N$17/'3g CPIH'!$G$17))</f>
        <v>14.512444422700586</v>
      </c>
      <c r="S58" s="117">
        <f>IF('3g CPIH'!O$17="-","-",'3j PAAC PAP'!$G$13*('3g CPIH'!O$17/'3g CPIH'!$G$17))</f>
        <v>14.593143835616438</v>
      </c>
      <c r="T58" s="117">
        <f>IF('3g CPIH'!P$17="-","-",'3j PAAC PAP'!$G$13*('3g CPIH'!P$17/'3g CPIH'!$G$17))</f>
        <v>14.633493542074362</v>
      </c>
      <c r="U58" s="117">
        <f>IF('3g CPIH'!Q$17="-","-",'3j PAAC PAP'!$G$13*('3g CPIH'!Q$17/'3g CPIH'!$G$17))</f>
        <v>14.714192954990214</v>
      </c>
      <c r="V58" s="117">
        <f>IF('3g CPIH'!R$17="-","-",'3j PAAC PAP'!$G$13*('3g CPIH'!R$17/'3g CPIH'!$G$17))</f>
        <v>14.983190998043053</v>
      </c>
      <c r="W58" s="117">
        <f>IF('3g CPIH'!S$17="-","-",'3j PAAC PAP'!$G$13*('3g CPIH'!S$17/'3g CPIH'!$G$17))</f>
        <v>15.427037769080234</v>
      </c>
      <c r="X58" s="27"/>
      <c r="Y58" s="117">
        <f>IF('3g CPIH'!U$17="-","-",'3j PAAC PAP'!$G$13*('3g CPIH'!U$17/'3g CPIH'!$G$17))</f>
        <v>16.207132093933463</v>
      </c>
      <c r="Z58" s="117">
        <f>IF('3g CPIH'!V$17="-","-",'3j PAAC PAP'!$G$13*('3g CPIH'!V$17/'3g CPIH'!$G$17))</f>
        <v>16.207132093933463</v>
      </c>
      <c r="AA58" s="117">
        <f>IF('3g CPIH'!W$17="-","-",'3j PAAC PAP'!$G$13*('3g CPIH'!W$17/'3g CPIH'!$G$17))</f>
        <v>16.852727397260274</v>
      </c>
      <c r="AB58" s="117" t="str">
        <f>IF('3g CPIH'!X$17="-","-",'3j PAAC PAP'!$G$13*('3g CPIH'!X$17/'3g CPIH'!$G$17))</f>
        <v>-</v>
      </c>
      <c r="AC58" s="117" t="str">
        <f>IF('3g CPIH'!Y$17="-","-",'3j PAAC PAP'!$G$13*('3g CPIH'!Y$17/'3g CPIH'!$G$17))</f>
        <v>-</v>
      </c>
      <c r="AD58" s="25"/>
    </row>
    <row r="59" spans="1:30" s="26" customFormat="1" ht="11.4">
      <c r="A59" s="207"/>
      <c r="B59" s="120" t="s">
        <v>244</v>
      </c>
      <c r="C59" s="120" t="s">
        <v>184</v>
      </c>
      <c r="D59" s="122" t="s">
        <v>124</v>
      </c>
      <c r="E59" s="119"/>
      <c r="F59" s="27"/>
      <c r="G59" s="117">
        <f>IF(G54="-","-",SUM(G51:G57)*'3j PAAC PAP'!$G$31)</f>
        <v>3.7579560789397992</v>
      </c>
      <c r="H59" s="117">
        <f>IF(H54="-","-",SUM(H51:H57)*'3j PAAC PAP'!$G$31)</f>
        <v>3.7624811122329493</v>
      </c>
      <c r="I59" s="117">
        <f>IF(I54="-","-",SUM(I51:I57)*'3j PAAC PAP'!$G$31)</f>
        <v>3.5129552795869965</v>
      </c>
      <c r="J59" s="117">
        <f>IF(J54="-","-",SUM(J51:J57)*'3j PAAC PAP'!$G$31)</f>
        <v>3.5265303794664491</v>
      </c>
      <c r="K59" s="117">
        <f>IF(K54="-","-",SUM(K51:K57)*'3j PAAC PAP'!$G$31)</f>
        <v>3.5794343639536113</v>
      </c>
      <c r="L59" s="117">
        <f>IF(L54="-","-",SUM(L51:L57)*'3j PAAC PAP'!$G$31)</f>
        <v>3.6012578191988798</v>
      </c>
      <c r="M59" s="117">
        <f>IF(M54="-","-",SUM(M51:M57)*'3j PAAC PAP'!$G$31)</f>
        <v>3.6628856824622189</v>
      </c>
      <c r="N59" s="117">
        <f>IF(N54="-","-",SUM(N51:N57)*'3j PAAC PAP'!$G$31)</f>
        <v>4.04665152893641</v>
      </c>
      <c r="O59" s="27"/>
      <c r="P59" s="117">
        <f>IF(P54="-","-",SUM(P51:P57)*'3j PAAC PAP'!$G$31)</f>
        <v>4.04665152893641</v>
      </c>
      <c r="Q59" s="117">
        <f>IF(Q54="-","-",SUM(Q51:Q57)*'3j PAAC PAP'!$G$31)</f>
        <v>4.1780503459455884</v>
      </c>
      <c r="R59" s="117">
        <f>IF(R54="-","-",SUM(R51:R57)*'3j PAAC PAP'!$G$31)</f>
        <v>4.1952322058092593</v>
      </c>
      <c r="S59" s="117">
        <f>IF(S54="-","-",SUM(S51:S57)*'3j PAAC PAP'!$G$31)</f>
        <v>4.2011894662180573</v>
      </c>
      <c r="T59" s="117">
        <f>IF(T54="-","-",SUM(T51:T57)*'3j PAAC PAP'!$G$31)</f>
        <v>4.2005436980922077</v>
      </c>
      <c r="U59" s="117">
        <f>IF(U54="-","-",SUM(U51:U57)*'3j PAAC PAP'!$G$31)</f>
        <v>4.369230398202415</v>
      </c>
      <c r="V59" s="117">
        <f>IF(V54="-","-",SUM(V51:V57)*'3j PAAC PAP'!$G$31)</f>
        <v>4.3636153167764533</v>
      </c>
      <c r="W59" s="117">
        <f>IF(W54="-","-",SUM(W51:W57)*'3j PAAC PAP'!$G$31)</f>
        <v>9.0858966801667744</v>
      </c>
      <c r="X59" s="27"/>
      <c r="Y59" s="117">
        <f>IF(Y54="-","-",SUM(Y51:Y57)*'3j PAAC PAP'!$G$31)</f>
        <v>9.2727904653903543</v>
      </c>
      <c r="Z59" s="117">
        <f>IF(Z54="-","-",SUM(Z51:Z57)*'3j PAAC PAP'!$G$31)</f>
        <v>9.2727904653903543</v>
      </c>
      <c r="AA59" s="117">
        <f>IF(AA54="-","-",SUM(AA51:AA57)*'3j PAAC PAP'!$G$31)</f>
        <v>11.858487895266586</v>
      </c>
      <c r="AB59" s="117" t="str">
        <f>IF(AB54="-","-",SUM(AB51:AB57)*'3j PAAC PAP'!$G$31)</f>
        <v>-</v>
      </c>
      <c r="AC59" s="117" t="str">
        <f>IF(AC54="-","-",SUM(AC51:AC57)*'3j PAAC PAP'!$G$31)</f>
        <v>-</v>
      </c>
      <c r="AD59" s="25"/>
    </row>
    <row r="60" spans="1:30" s="26" customFormat="1" ht="11.25" customHeight="1">
      <c r="A60" s="207"/>
      <c r="B60" s="120" t="s">
        <v>185</v>
      </c>
      <c r="C60" s="120" t="s">
        <v>246</v>
      </c>
      <c r="D60" s="122" t="s">
        <v>124</v>
      </c>
      <c r="E60" s="119"/>
      <c r="F60" s="27"/>
      <c r="G60" s="117">
        <f>IF(G54="-","-",SUM(G51:G59)*'3k EBIT'!$E$9)</f>
        <v>1.5899999779370999</v>
      </c>
      <c r="H60" s="117">
        <f>IF(H54="-","-",SUM(H51:H59)*'3k EBIT'!$E$9)</f>
        <v>1.5921221684335845</v>
      </c>
      <c r="I60" s="117">
        <f>IF(I54="-","-",SUM(I51:I59)*'3k EBIT'!$E$9)</f>
        <v>1.5046082808618275</v>
      </c>
      <c r="J60" s="117">
        <f>IF(J54="-","-",SUM(J51:J59)*'3k EBIT'!$E$9)</f>
        <v>1.5109748523512831</v>
      </c>
      <c r="K60" s="117">
        <f>IF(K54="-","-",SUM(K51:K59)*'3k EBIT'!$E$9)</f>
        <v>1.5328210406713731</v>
      </c>
      <c r="L60" s="117">
        <f>IF(L54="-","-",SUM(L51:L59)*'3k EBIT'!$E$9)</f>
        <v>1.5439297986171305</v>
      </c>
      <c r="M60" s="117">
        <f>IF(M54="-","-",SUM(M51:M59)*'3k EBIT'!$E$9)</f>
        <v>1.569644447799633</v>
      </c>
      <c r="N60" s="117">
        <f>IF(N54="-","-",SUM(N51:N59)*'3k EBIT'!$E$9)</f>
        <v>1.7077854943751172</v>
      </c>
      <c r="O60" s="27"/>
      <c r="P60" s="117">
        <f>IF(P54="-","-",SUM(P51:P59)*'3k EBIT'!$E$9)</f>
        <v>1.7077854943751172</v>
      </c>
      <c r="Q60" s="117">
        <f>IF(Q54="-","-",SUM(Q51:Q59)*'3k EBIT'!$E$9)</f>
        <v>1.7574072883146989</v>
      </c>
      <c r="R60" s="117">
        <f>IF(R54="-","-",SUM(R51:R59)*'3k EBIT'!$E$9)</f>
        <v>1.7655711168437442</v>
      </c>
      <c r="S60" s="117">
        <f>IF(S54="-","-",SUM(S51:S59)*'3k EBIT'!$E$9)</f>
        <v>1.769242095540513</v>
      </c>
      <c r="T60" s="117">
        <f>IF(T54="-","-",SUM(T51:T59)*'3k EBIT'!$E$9)</f>
        <v>1.7697950818833563</v>
      </c>
      <c r="U60" s="117">
        <f>IF(U54="-","-",SUM(U51:U59)*'3k EBIT'!$E$9)</f>
        <v>1.8310483063739422</v>
      </c>
      <c r="V60" s="117">
        <f>IF(V54="-","-",SUM(V51:V59)*'3k EBIT'!$E$9)</f>
        <v>1.8342713489491094</v>
      </c>
      <c r="W60" s="117">
        <f>IF(W54="-","-",SUM(W51:W59)*'3k EBIT'!$E$9)</f>
        <v>3.513859615087755</v>
      </c>
      <c r="X60" s="27"/>
      <c r="Y60" s="117">
        <f>IF(Y54="-","-",SUM(Y51:Y59)*'3k EBIT'!$E$9)</f>
        <v>3.5951013458087364</v>
      </c>
      <c r="Z60" s="117">
        <f>IF(Z54="-","-",SUM(Z51:Z59)*'3k EBIT'!$E$9)</f>
        <v>3.5951013458087364</v>
      </c>
      <c r="AA60" s="117">
        <f>IF(AA54="-","-",SUM(AA51:AA59)*'3k EBIT'!$E$9)</f>
        <v>4.5225611602062745</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0.94252425473424051</v>
      </c>
      <c r="H61" s="117">
        <f>IF(H56="-","-",SUM(H51:H54,H56:H60)*'3l HAP'!$E$10)</f>
        <v>0.94415956937766632</v>
      </c>
      <c r="I61" s="117">
        <f>IF(I56="-","-",SUM(I51:I54,I56:I60)*'3l HAP'!$E$10)</f>
        <v>0.94245400736725726</v>
      </c>
      <c r="J61" s="117">
        <f>IF(J56="-","-",SUM(J51:J54,J56:J60)*'3l HAP'!$E$10)</f>
        <v>0.9473599512975347</v>
      </c>
      <c r="K61" s="117">
        <f>IF(K56="-","-",SUM(K51:K54,K56:K60)*'3l HAP'!$E$10)</f>
        <v>0.95885019214382872</v>
      </c>
      <c r="L61" s="117">
        <f>IF(L56="-","-",SUM(L51:L54,L56:L60)*'3l HAP'!$E$10)</f>
        <v>0.96741036361243982</v>
      </c>
      <c r="M61" s="117">
        <f>IF(M56="-","-",SUM(M51:M54,M56:M60)*'3l HAP'!$E$10)</f>
        <v>1.0123421582267373</v>
      </c>
      <c r="N61" s="117">
        <f>IF(N56="-","-",SUM(N51:N54,N56:N60)*'3l HAP'!$E$10)</f>
        <v>1.1187906965163974</v>
      </c>
      <c r="O61" s="27"/>
      <c r="P61" s="117">
        <f>IF(P56="-","-",SUM(P51:P54,P56:P60)*'3l HAP'!$E$10)</f>
        <v>1.1187906965163974</v>
      </c>
      <c r="Q61" s="117">
        <f>IF(Q56="-","-",SUM(Q51:Q54,Q56:Q60)*'3l HAP'!$E$10)</f>
        <v>1.1575625869627957</v>
      </c>
      <c r="R61" s="117">
        <f>IF(R56="-","-",SUM(R51:R54,R56:R60)*'3l HAP'!$E$10)</f>
        <v>1.1638534587587426</v>
      </c>
      <c r="S61" s="117">
        <f>IF(S56="-","-",SUM(S51:S54,S56:S60)*'3l HAP'!$E$10)</f>
        <v>1.1971428369902763</v>
      </c>
      <c r="T61" s="117">
        <f>IF(T56="-","-",SUM(T51:T54,T56:T60)*'3l HAP'!$E$10)</f>
        <v>1.1975689564482439</v>
      </c>
      <c r="U61" s="117">
        <f>IF(U56="-","-",SUM(U51:U54,U56:U60)*'3l HAP'!$E$10)</f>
        <v>1.2244623152028613</v>
      </c>
      <c r="V61" s="117">
        <f>IF(V56="-","-",SUM(V51:V54,V56:V60)*'3l HAP'!$E$10)</f>
        <v>1.2269459229318969</v>
      </c>
      <c r="W61" s="117">
        <f>IF(W56="-","-",SUM(W51:W54,W56:W60)*'3l HAP'!$E$10)</f>
        <v>1.3604915484700086</v>
      </c>
      <c r="X61" s="27"/>
      <c r="Y61" s="117">
        <f>IF(Y56="-","-",SUM(Y51:Y54,Y56:Y60)*'3l HAP'!$E$10)</f>
        <v>1.4230946899529793</v>
      </c>
      <c r="Z61" s="117">
        <f>IF(Z56="-","-",SUM(Z51:Z54,Z56:Z60)*'3l HAP'!$E$10)</f>
        <v>1.4230946899529793</v>
      </c>
      <c r="AA61" s="117">
        <f>IF(AA56="-","-",SUM(AA51:AA54,AA56:AA60)*'3l HAP'!$E$10)</f>
        <v>1.5351685329971994</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84.626699053876408</v>
      </c>
      <c r="H62" s="117">
        <f t="shared" si="9"/>
        <v>84.740028559041349</v>
      </c>
      <c r="I62" s="117">
        <f t="shared" si="9"/>
        <v>80.132330816824066</v>
      </c>
      <c r="J62" s="117">
        <f t="shared" si="9"/>
        <v>80.472319332318946</v>
      </c>
      <c r="K62" s="117">
        <f t="shared" si="9"/>
        <v>81.633608483505682</v>
      </c>
      <c r="L62" s="117">
        <f t="shared" si="9"/>
        <v>82.226839884303644</v>
      </c>
      <c r="M62" s="117">
        <f t="shared" si="9"/>
        <v>83.625173708444436</v>
      </c>
      <c r="N62" s="117">
        <f t="shared" si="9"/>
        <v>91.002200642312275</v>
      </c>
      <c r="O62" s="27"/>
      <c r="P62" s="117">
        <f t="shared" ref="P62:W62" si="10">IF(P56="-","-",SUM(P51:P61))</f>
        <v>91.002200642312275</v>
      </c>
      <c r="Q62" s="117">
        <f t="shared" si="10"/>
        <v>93.652644819241715</v>
      </c>
      <c r="R62" s="117">
        <f t="shared" si="10"/>
        <v>94.088610699298485</v>
      </c>
      <c r="S62" s="117">
        <f t="shared" si="10"/>
        <v>94.315109402817512</v>
      </c>
      <c r="T62" s="117">
        <f t="shared" si="10"/>
        <v>94.344640054613947</v>
      </c>
      <c r="U62" s="117">
        <f t="shared" si="10"/>
        <v>97.59538600230492</v>
      </c>
      <c r="V62" s="117">
        <f t="shared" si="10"/>
        <v>97.767503359711952</v>
      </c>
      <c r="W62" s="117">
        <f t="shared" si="10"/>
        <v>186.30039490001766</v>
      </c>
      <c r="X62" s="27"/>
      <c r="Y62" s="117">
        <f t="shared" ref="Y62:AC62" si="11">IF(Y56="-","-",SUM(Y51:Y61))</f>
        <v>190.63887683959982</v>
      </c>
      <c r="Z62" s="117">
        <f t="shared" si="11"/>
        <v>190.63887683959982</v>
      </c>
      <c r="AA62" s="117">
        <f t="shared" si="11"/>
        <v>239.56460496201154</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AA'!J101="-","-",'3c AA'!J101)</f>
        <v>-</v>
      </c>
      <c r="H65" s="35" t="str">
        <f>IF('3c AA'!K101="-","-",'3c AA'!K101)</f>
        <v>-</v>
      </c>
      <c r="I65" s="35" t="str">
        <f>IF('3c AA'!L101="-","-",'3c AA'!L101)</f>
        <v>-</v>
      </c>
      <c r="J65" s="35" t="str">
        <f>IF('3c AA'!M101="-","-",'3c AA'!M101)</f>
        <v>-</v>
      </c>
      <c r="K65" s="35" t="str">
        <f>IF('3c AA'!N101="-","-",'3c AA'!N101)</f>
        <v>-</v>
      </c>
      <c r="L65" s="35" t="str">
        <f>IF('3c AA'!O101="-","-",'3c AA'!O101)</f>
        <v>-</v>
      </c>
      <c r="M65" s="35" t="str">
        <f>IF('3c AA'!P101="-","-",'3c AA'!P101)</f>
        <v>-</v>
      </c>
      <c r="N65" s="35" t="str">
        <f>IF('3c AA'!Q101="-","-",'3c AA'!Q101)</f>
        <v>-</v>
      </c>
      <c r="O65" s="27"/>
      <c r="P65" s="35" t="str">
        <f>IF('3c AA'!S101="-","-",'3c AA'!S101)</f>
        <v>-</v>
      </c>
      <c r="Q65" s="35" t="str">
        <f>IF('3c AA'!T101="-","-",'3c AA'!T101)</f>
        <v>-</v>
      </c>
      <c r="R65" s="35" t="str">
        <f>IF('3c AA'!U101="-","-",'3c AA'!U101)</f>
        <v>-</v>
      </c>
      <c r="S65" s="35" t="str">
        <f>IF('3c AA'!V101="-","-",'3c AA'!V101)</f>
        <v>-</v>
      </c>
      <c r="T65" s="35">
        <f>IF('3c AA'!W101="-","-",'3c AA'!W101)</f>
        <v>0</v>
      </c>
      <c r="U65" s="35">
        <f>IF('3c AA'!X101="-","-",'3c AA'!X101)</f>
        <v>1.4870742269298105</v>
      </c>
      <c r="V65" s="35">
        <f>IF('3c AA'!Y101="-","-",'3c AA'!Y101)</f>
        <v>0.70457099735818829</v>
      </c>
      <c r="W65" s="35" t="str">
        <f>IF('3c AA'!Z101="-","-",'3c AA'!Z101)</f>
        <v>-</v>
      </c>
      <c r="X65" s="27"/>
      <c r="Y65" s="35">
        <f>IF('3c AA'!AB101="-","-",'3c AA'!AB101)</f>
        <v>0</v>
      </c>
      <c r="Z65" s="35">
        <f>IF('3c AA'!AC101="-","-",'3c AA'!AC101)</f>
        <v>0</v>
      </c>
      <c r="AA65" s="35">
        <f>IF('3c AA'!AD101="-","-",'3c AA'!AD101)</f>
        <v>0.4107912515748855</v>
      </c>
      <c r="AB65" s="35" t="str">
        <f>IF('3c AA'!AE101="-","-",'3c AA'!AE101)</f>
        <v>-</v>
      </c>
      <c r="AC65" s="35" t="str">
        <f>IF('3c AA'!AF101="-","-",'3c AA'!AF101)</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f>'3d PC'!AA61</f>
        <v>10.298637820906499</v>
      </c>
      <c r="AB66" s="35" t="str">
        <f>'3d PC'!AB61</f>
        <v>-</v>
      </c>
      <c r="AC66" s="35" t="str">
        <f>'3d PC'!AC61</f>
        <v>-</v>
      </c>
      <c r="AD66" s="25"/>
    </row>
    <row r="67" spans="1:30" s="26" customFormat="1" ht="11.4">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f>'3e NC-Elec'!AB47</f>
        <v>106.53036</v>
      </c>
      <c r="AB67" s="35" t="str">
        <f>'3e NC-Elec'!AC47</f>
        <v>-</v>
      </c>
      <c r="AC67" s="35" t="str">
        <f>'3e NC-Elec'!AD47</f>
        <v>-</v>
      </c>
      <c r="AD67" s="25"/>
    </row>
    <row r="68" spans="1:30" s="26" customFormat="1" ht="11.4">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f>IF('3g CPIH'!W$17="-","-",'3h OC '!$E$9*('3g CPIH'!W$17/'3g CPIH'!$G$17))</f>
        <v>48.959197260273974</v>
      </c>
      <c r="AB68" s="35" t="str">
        <f>IF('3g CPIH'!X$17="-","-",'3h OC '!$E$9*('3g CPIH'!X$17/'3g CPIH'!$G$17))</f>
        <v>-</v>
      </c>
      <c r="AC68" s="35" t="str">
        <f>IF('3g CPIH'!Y$17="-","-",'3h OC '!$E$9*('3g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f>IF('3i SMNCC'!W$50="-","-",'3i SMNCC'!W$62)</f>
        <v>11.951673643525851</v>
      </c>
      <c r="AB69" s="35" t="str">
        <f>IF('3i SMNCC'!X$50="-","-",'3i SMNCC'!X$62)</f>
        <v>-</v>
      </c>
      <c r="AC69" s="35" t="str">
        <f>IF('3i SMNCC'!Y$50="-","-",'3i SMNCC'!Y$62)</f>
        <v>-</v>
      </c>
      <c r="AD69" s="25"/>
    </row>
    <row r="70" spans="1:30" s="26" customFormat="1" ht="11.4">
      <c r="A70" s="207"/>
      <c r="B70" s="123" t="s">
        <v>244</v>
      </c>
      <c r="C70" s="123" t="s">
        <v>183</v>
      </c>
      <c r="D70" s="121" t="s">
        <v>129</v>
      </c>
      <c r="E70" s="75"/>
      <c r="F70" s="27"/>
      <c r="G70" s="35">
        <f>IF('3g CPIH'!C$17="-","-",'3j PAAC PAP'!$G$13*('3g CPIH'!C$17/'3g CPIH'!$G$17))</f>
        <v>13.436452250489236</v>
      </c>
      <c r="H70" s="35">
        <f>IF('3g CPIH'!D$17="-","-",'3j PAAC PAP'!$G$13*('3g CPIH'!D$17/'3g CPIH'!$G$17))</f>
        <v>13.463352054794518</v>
      </c>
      <c r="I70" s="35">
        <f>IF('3g CPIH'!E$17="-","-",'3j PAAC PAP'!$G$13*('3g CPIH'!E$17/'3g CPIH'!$G$17))</f>
        <v>13.503701761252445</v>
      </c>
      <c r="J70" s="35">
        <f>IF('3g CPIH'!F$17="-","-",'3j PAAC PAP'!$G$13*('3g CPIH'!F$17/'3g CPIH'!$G$17))</f>
        <v>13.584401174168297</v>
      </c>
      <c r="K70" s="35">
        <f>IF('3g CPIH'!G$17="-","-",'3j PAAC PAP'!$G$13*('3g CPIH'!G$17/'3g CPIH'!$G$17))</f>
        <v>13.745799999999999</v>
      </c>
      <c r="L70" s="35">
        <f>IF('3g CPIH'!H$17="-","-",'3j PAAC PAP'!$G$13*('3g CPIH'!H$17/'3g CPIH'!$G$17))</f>
        <v>13.920648727984345</v>
      </c>
      <c r="M70" s="35">
        <f>IF('3g CPIH'!I$17="-","-",'3j PAAC PAP'!$G$13*('3g CPIH'!I$17/'3g CPIH'!$G$17))</f>
        <v>14.122397260273971</v>
      </c>
      <c r="N70" s="35">
        <f>IF('3g CPIH'!J$17="-","-",'3j PAAC PAP'!$G$13*('3g CPIH'!J$17/'3g CPIH'!$G$17))</f>
        <v>14.24344637964775</v>
      </c>
      <c r="O70" s="27"/>
      <c r="P70" s="35">
        <f>IF('3g CPIH'!L$17="-","-",'3j PAAC PAP'!$G$13*('3g CPIH'!L$17/'3g CPIH'!$G$17))</f>
        <v>14.24344637964775</v>
      </c>
      <c r="Q70" s="35">
        <f>IF('3g CPIH'!M$17="-","-",'3j PAAC PAP'!$G$13*('3g CPIH'!M$17/'3g CPIH'!$G$17))</f>
        <v>14.40484520547945</v>
      </c>
      <c r="R70" s="35">
        <f>IF('3g CPIH'!N$17="-","-",'3j PAAC PAP'!$G$13*('3g CPIH'!N$17/'3g CPIH'!$G$17))</f>
        <v>14.512444422700586</v>
      </c>
      <c r="S70" s="35">
        <f>IF('3g CPIH'!O$17="-","-",'3j PAAC PAP'!$G$13*('3g CPIH'!O$17/'3g CPIH'!$G$17))</f>
        <v>14.593143835616438</v>
      </c>
      <c r="T70" s="35">
        <f>IF('3g CPIH'!P$17="-","-",'3j PAAC PAP'!$G$13*('3g CPIH'!P$17/'3g CPIH'!$G$17))</f>
        <v>14.633493542074362</v>
      </c>
      <c r="U70" s="35">
        <f>IF('3g CPIH'!Q$17="-","-",'3j PAAC PAP'!$G$13*('3g CPIH'!Q$17/'3g CPIH'!$G$17))</f>
        <v>14.714192954990214</v>
      </c>
      <c r="V70" s="35">
        <f>IF('3g CPIH'!R$17="-","-",'3j PAAC PAP'!$G$13*('3g CPIH'!R$17/'3g CPIH'!$G$17))</f>
        <v>14.983190998043053</v>
      </c>
      <c r="W70" s="35">
        <f>IF('3g CPIH'!S$17="-","-",'3j PAAC PAP'!$G$13*('3g CPIH'!S$17/'3g CPIH'!$G$17))</f>
        <v>15.427037769080234</v>
      </c>
      <c r="X70" s="27"/>
      <c r="Y70" s="35">
        <f>IF('3g CPIH'!U$17="-","-",'3j PAAC PAP'!$G$13*('3g CPIH'!U$17/'3g CPIH'!$G$17))</f>
        <v>16.207132093933463</v>
      </c>
      <c r="Z70" s="35">
        <f>IF('3g CPIH'!V$17="-","-",'3j PAAC PAP'!$G$13*('3g CPIH'!V$17/'3g CPIH'!$G$17))</f>
        <v>16.207132093933463</v>
      </c>
      <c r="AA70" s="35">
        <f>IF('3g CPIH'!W$17="-","-",'3j PAAC PAP'!$G$13*('3g CPIH'!W$17/'3g CPIH'!$G$17))</f>
        <v>16.852727397260274</v>
      </c>
      <c r="AB70" s="35" t="str">
        <f>IF('3g CPIH'!X$17="-","-",'3j PAAC PAP'!$G$13*('3g CPIH'!X$17/'3g CPIH'!$G$17))</f>
        <v>-</v>
      </c>
      <c r="AC70" s="35" t="str">
        <f>IF('3g CPIH'!Y$17="-","-",'3j PAAC PAP'!$G$13*('3g CPIH'!Y$17/'3g CPIH'!$G$17))</f>
        <v>-</v>
      </c>
      <c r="AD70" s="25"/>
    </row>
    <row r="71" spans="1:30" s="26" customFormat="1" ht="11.25" customHeight="1">
      <c r="A71" s="207"/>
      <c r="B71" s="123" t="s">
        <v>244</v>
      </c>
      <c r="C71" s="123" t="s">
        <v>184</v>
      </c>
      <c r="D71" s="121" t="s">
        <v>129</v>
      </c>
      <c r="E71" s="75"/>
      <c r="F71" s="27"/>
      <c r="G71" s="35">
        <f>IF(G66="-","-",SUM(G63:G69)*'3j PAAC PAP'!$G$31)</f>
        <v>3.3669593189397995</v>
      </c>
      <c r="H71" s="35">
        <f>IF(H66="-","-",SUM(H63:H69)*'3j PAAC PAP'!$G$31)</f>
        <v>3.3714843522329501</v>
      </c>
      <c r="I71" s="35">
        <f>IF(I66="-","-",SUM(I63:I69)*'3j PAAC PAP'!$G$31)</f>
        <v>3.7834827675869973</v>
      </c>
      <c r="J71" s="35">
        <f>IF(J66="-","-",SUM(J63:J69)*'3j PAAC PAP'!$G$31)</f>
        <v>3.797057867466449</v>
      </c>
      <c r="K71" s="35">
        <f>IF(K66="-","-",SUM(K63:K69)*'3j PAAC PAP'!$G$31)</f>
        <v>3.5244834679536114</v>
      </c>
      <c r="L71" s="35">
        <f>IF(L66="-","-",SUM(L63:L69)*'3j PAAC PAP'!$G$31)</f>
        <v>3.5463069231988795</v>
      </c>
      <c r="M71" s="35">
        <f>IF(M66="-","-",SUM(M63:M69)*'3j PAAC PAP'!$G$31)</f>
        <v>3.7896954424622198</v>
      </c>
      <c r="N71" s="35">
        <f>IF(N66="-","-",SUM(N63:N69)*'3j PAAC PAP'!$G$31)</f>
        <v>4.1734612889364113</v>
      </c>
      <c r="O71" s="27"/>
      <c r="P71" s="35">
        <f>IF(P66="-","-",SUM(P63:P69)*'3j PAAC PAP'!$G$31)</f>
        <v>4.1734612889364113</v>
      </c>
      <c r="Q71" s="35">
        <f>IF(Q66="-","-",SUM(Q63:Q69)*'3j PAAC PAP'!$G$31)</f>
        <v>4.2921791299455885</v>
      </c>
      <c r="R71" s="35">
        <f>IF(R66="-","-",SUM(R63:R69)*'3j PAAC PAP'!$G$31)</f>
        <v>4.3093609898092593</v>
      </c>
      <c r="S71" s="35">
        <f>IF(S66="-","-",SUM(S63:S69)*'3j PAAC PAP'!$G$31)</f>
        <v>4.5372353302180572</v>
      </c>
      <c r="T71" s="35">
        <f>IF(T66="-","-",SUM(T63:T69)*'3j PAAC PAP'!$G$31)</f>
        <v>4.5365895620922077</v>
      </c>
      <c r="U71" s="35">
        <f>IF(U66="-","-",SUM(U63:U69)*'3j PAAC PAP'!$G$31)</f>
        <v>4.6820278062024148</v>
      </c>
      <c r="V71" s="35">
        <f>IF(V66="-","-",SUM(V63:V69)*'3j PAAC PAP'!$G$31)</f>
        <v>4.676412724776454</v>
      </c>
      <c r="W71" s="35">
        <f>IF(W66="-","-",SUM(W63:W69)*'3j PAAC PAP'!$G$31)</f>
        <v>9.1936849761667734</v>
      </c>
      <c r="X71" s="27"/>
      <c r="Y71" s="35">
        <f>IF(Y66="-","-",SUM(Y63:Y69)*'3j PAAC PAP'!$G$31)</f>
        <v>9.3805787613903533</v>
      </c>
      <c r="Z71" s="35">
        <f>IF(Z66="-","-",SUM(Z63:Z69)*'3j PAAC PAP'!$G$31)</f>
        <v>9.3805787613903533</v>
      </c>
      <c r="AA71" s="35">
        <f>IF(AA66="-","-",SUM(AA63:AA69)*'3j PAAC PAP'!$G$31)</f>
        <v>10.315635815266587</v>
      </c>
      <c r="AB71" s="35" t="str">
        <f>IF(AB66="-","-",SUM(AB63:AB69)*'3j PAAC PAP'!$G$31)</f>
        <v>-</v>
      </c>
      <c r="AC71" s="35" t="str">
        <f>IF(AC66="-","-",SUM(AC63:AC69)*'3j PAAC PAP'!$G$31)</f>
        <v>-</v>
      </c>
      <c r="AD71" s="25"/>
    </row>
    <row r="72" spans="1:30" s="26" customFormat="1" ht="11.25" customHeight="1">
      <c r="A72" s="207"/>
      <c r="B72" s="123" t="s">
        <v>185</v>
      </c>
      <c r="C72" s="123" t="s">
        <v>246</v>
      </c>
      <c r="D72" s="121" t="s">
        <v>129</v>
      </c>
      <c r="E72" s="75"/>
      <c r="F72" s="27"/>
      <c r="G72" s="35">
        <f>IF(G66="-","-",SUM(G63:G71)*'3k EBIT'!$E$9)</f>
        <v>1.45164473268942</v>
      </c>
      <c r="H72" s="35">
        <f>IF(H66="-","-",SUM(H63:H71)*'3k EBIT'!$E$9)</f>
        <v>1.4537669231859049</v>
      </c>
      <c r="I72" s="35">
        <f>IF(I66="-","-",SUM(I63:I71)*'3k EBIT'!$E$9)</f>
        <v>1.6003351532494119</v>
      </c>
      <c r="J72" s="35">
        <f>IF(J66="-","-",SUM(J63:J71)*'3k EBIT'!$E$9)</f>
        <v>1.6067017247388671</v>
      </c>
      <c r="K72" s="35">
        <f>IF(K66="-","-",SUM(K63:K71)*'3k EBIT'!$E$9)</f>
        <v>1.5133765197176452</v>
      </c>
      <c r="L72" s="35">
        <f>IF(L66="-","-",SUM(L63:L71)*'3k EBIT'!$E$9)</f>
        <v>1.5244852776634028</v>
      </c>
      <c r="M72" s="35">
        <f>IF(M66="-","-",SUM(M63:M71)*'3k EBIT'!$E$9)</f>
        <v>1.6145164192313133</v>
      </c>
      <c r="N72" s="35">
        <f>IF(N66="-","-",SUM(N63:N71)*'3k EBIT'!$E$9)</f>
        <v>1.7526574658067975</v>
      </c>
      <c r="O72" s="27"/>
      <c r="P72" s="35">
        <f>IF(P66="-","-",SUM(P63:P71)*'3k EBIT'!$E$9)</f>
        <v>1.7526574658067975</v>
      </c>
      <c r="Q72" s="35">
        <f>IF(Q66="-","-",SUM(Q63:Q71)*'3k EBIT'!$E$9)</f>
        <v>1.7977920626032111</v>
      </c>
      <c r="R72" s="35">
        <f>IF(R66="-","-",SUM(R63:R71)*'3k EBIT'!$E$9)</f>
        <v>1.8059558911322562</v>
      </c>
      <c r="S72" s="35">
        <f>IF(S66="-","-",SUM(S63:S71)*'3k EBIT'!$E$9)</f>
        <v>1.8881528198344653</v>
      </c>
      <c r="T72" s="35">
        <f>IF(T66="-","-",SUM(T63:T71)*'3k EBIT'!$E$9)</f>
        <v>1.8887058061773083</v>
      </c>
      <c r="U72" s="35">
        <f>IF(U66="-","-",SUM(U63:U71)*'3k EBIT'!$E$9)</f>
        <v>1.9417325025720862</v>
      </c>
      <c r="V72" s="35">
        <f>IF(V66="-","-",SUM(V63:V71)*'3k EBIT'!$E$9)</f>
        <v>1.9449555451472538</v>
      </c>
      <c r="W72" s="35">
        <f>IF(W66="-","-",SUM(W63:W71)*'3k EBIT'!$E$9)</f>
        <v>3.5520007908046827</v>
      </c>
      <c r="X72" s="27"/>
      <c r="Y72" s="35">
        <f>IF(Y66="-","-",SUM(Y63:Y71)*'3k EBIT'!$E$9)</f>
        <v>3.6332425215256636</v>
      </c>
      <c r="Z72" s="35">
        <f>IF(Z66="-","-",SUM(Z63:Z71)*'3k EBIT'!$E$9)</f>
        <v>3.6332425215256636</v>
      </c>
      <c r="AA72" s="35">
        <f>IF(AA66="-","-",SUM(AA63:AA71)*'3k EBIT'!$E$9)</f>
        <v>3.976618841120835</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0.93477401202540922</v>
      </c>
      <c r="H73" s="35">
        <f>IF(H68="-","-",SUM(H63:H66,H68:H72)*'3l HAP'!$E$10)</f>
        <v>0.93640932666883492</v>
      </c>
      <c r="I73" s="35">
        <f>IF(I68="-","-",SUM(I63:I66,I68:I72)*'3l HAP'!$E$10)</f>
        <v>0.94781633745769189</v>
      </c>
      <c r="J73" s="35">
        <f>IF(J68="-","-",SUM(J63:J66,J68:J72)*'3l HAP'!$E$10)</f>
        <v>0.95272228138796911</v>
      </c>
      <c r="K73" s="35">
        <f>IF(K68="-","-",SUM(K63:K66,K68:K72)*'3l HAP'!$E$10)</f>
        <v>0.95776096884420903</v>
      </c>
      <c r="L73" s="35">
        <f>IF(L68="-","-",SUM(L63:L66,L68:L72)*'3l HAP'!$E$10)</f>
        <v>0.96632114031282024</v>
      </c>
      <c r="M73" s="35">
        <f>IF(M68="-","-",SUM(M63:M66,M68:M72)*'3l HAP'!$E$10)</f>
        <v>1.0148557504566285</v>
      </c>
      <c r="N73" s="35">
        <f>IF(N68="-","-",SUM(N63:N66,N68:N72)*'3l HAP'!$E$10)</f>
        <v>1.1213042887462887</v>
      </c>
      <c r="O73" s="27"/>
      <c r="P73" s="35">
        <f>IF(P68="-","-",SUM(P63:P66,P68:P72)*'3l HAP'!$E$10)</f>
        <v>1.1213042887462887</v>
      </c>
      <c r="Q73" s="35">
        <f>IF(Q68="-","-",SUM(Q63:Q66,Q68:Q72)*'3l HAP'!$E$10)</f>
        <v>1.1598248199696979</v>
      </c>
      <c r="R73" s="35">
        <f>IF(R68="-","-",SUM(R63:R66,R68:R72)*'3l HAP'!$E$10)</f>
        <v>1.1661156917656448</v>
      </c>
      <c r="S73" s="35">
        <f>IF(S68="-","-",SUM(S63:S66,S68:S72)*'3l HAP'!$E$10)</f>
        <v>1.2038038563994879</v>
      </c>
      <c r="T73" s="35">
        <f>IF(T68="-","-",SUM(T63:T66,T68:T72)*'3l HAP'!$E$10)</f>
        <v>1.2042299758574557</v>
      </c>
      <c r="U73" s="35">
        <f>IF(U68="-","-",SUM(U63:U66,U68:U72)*'3l HAP'!$E$10)</f>
        <v>1.2306625093699262</v>
      </c>
      <c r="V73" s="35">
        <f>IF(V68="-","-",SUM(V63:V66,V68:V72)*'3l HAP'!$E$10)</f>
        <v>1.2331461170989617</v>
      </c>
      <c r="W73" s="35">
        <f>IF(W68="-","-",SUM(W63:W66,W68:W72)*'3l HAP'!$E$10)</f>
        <v>1.3626281018654163</v>
      </c>
      <c r="X73" s="27"/>
      <c r="Y73" s="35">
        <f>IF(Y68="-","-",SUM(Y63:Y66,Y68:Y72)*'3l HAP'!$E$10)</f>
        <v>1.4252312433483865</v>
      </c>
      <c r="Z73" s="35">
        <f>IF(Z68="-","-",SUM(Z63:Z66,Z68:Z72)*'3l HAP'!$E$10)</f>
        <v>1.4252312433483865</v>
      </c>
      <c r="AA73" s="35">
        <f>IF(AA68="-","-",SUM(AA63:AA66,AA68:AA72)*'3l HAP'!$E$10)</f>
        <v>1.5045864942001894</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77.337096805919913</v>
      </c>
      <c r="H74" s="35">
        <f t="shared" si="12"/>
        <v>77.450426311084868</v>
      </c>
      <c r="I74" s="35">
        <f t="shared" si="12"/>
        <v>85.175947507302112</v>
      </c>
      <c r="J74" s="35">
        <f t="shared" si="12"/>
        <v>85.515936022796964</v>
      </c>
      <c r="K74" s="35">
        <f t="shared" si="12"/>
        <v>80.609123843252334</v>
      </c>
      <c r="L74" s="35">
        <f t="shared" si="12"/>
        <v>81.202355244050295</v>
      </c>
      <c r="M74" s="35">
        <f t="shared" si="12"/>
        <v>85.989369032106012</v>
      </c>
      <c r="N74" s="35">
        <f t="shared" si="12"/>
        <v>93.366395965973851</v>
      </c>
      <c r="O74" s="27"/>
      <c r="P74" s="35">
        <f t="shared" ref="P74:W74" si="13">IF(P68="-","-",SUM(P63:P73))</f>
        <v>93.366395965973851</v>
      </c>
      <c r="Q74" s="35">
        <f t="shared" si="13"/>
        <v>95.780420610537135</v>
      </c>
      <c r="R74" s="35">
        <f t="shared" si="13"/>
        <v>96.216386490593905</v>
      </c>
      <c r="S74" s="35">
        <f t="shared" si="13"/>
        <v>100.58022701052067</v>
      </c>
      <c r="T74" s="35">
        <f t="shared" si="13"/>
        <v>100.60975766231711</v>
      </c>
      <c r="U74" s="35">
        <f t="shared" si="13"/>
        <v>103.42706780067012</v>
      </c>
      <c r="V74" s="35">
        <f t="shared" si="13"/>
        <v>103.59918515807716</v>
      </c>
      <c r="W74" s="35">
        <f t="shared" si="13"/>
        <v>188.30996092512996</v>
      </c>
      <c r="X74" s="27"/>
      <c r="Y74" s="35">
        <f t="shared" ref="Y74:AC74" si="14">IF(Y68="-","-",SUM(Y63:Y73))</f>
        <v>192.64844286471211</v>
      </c>
      <c r="Z74" s="35">
        <f t="shared" si="14"/>
        <v>192.64844286471211</v>
      </c>
      <c r="AA74" s="35">
        <f t="shared" si="14"/>
        <v>210.8002285241291</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AA'!J102="-","-",'3c AA'!J102)</f>
        <v>-</v>
      </c>
      <c r="H77" s="117" t="str">
        <f>IF('3c AA'!K102="-","-",'3c AA'!K102)</f>
        <v>-</v>
      </c>
      <c r="I77" s="117" t="str">
        <f>IF('3c AA'!L102="-","-",'3c AA'!L102)</f>
        <v>-</v>
      </c>
      <c r="J77" s="117" t="str">
        <f>IF('3c AA'!M102="-","-",'3c AA'!M102)</f>
        <v>-</v>
      </c>
      <c r="K77" s="117" t="str">
        <f>IF('3c AA'!N102="-","-",'3c AA'!N102)</f>
        <v>-</v>
      </c>
      <c r="L77" s="117" t="str">
        <f>IF('3c AA'!O102="-","-",'3c AA'!O102)</f>
        <v>-</v>
      </c>
      <c r="M77" s="117" t="str">
        <f>IF('3c AA'!P102="-","-",'3c AA'!P102)</f>
        <v>-</v>
      </c>
      <c r="N77" s="117" t="str">
        <f>IF('3c AA'!Q102="-","-",'3c AA'!Q102)</f>
        <v>-</v>
      </c>
      <c r="O77" s="27"/>
      <c r="P77" s="117" t="str">
        <f>IF('3c AA'!S102="-","-",'3c AA'!S102)</f>
        <v>-</v>
      </c>
      <c r="Q77" s="117" t="str">
        <f>IF('3c AA'!T102="-","-",'3c AA'!T102)</f>
        <v>-</v>
      </c>
      <c r="R77" s="117" t="str">
        <f>IF('3c AA'!U102="-","-",'3c AA'!U102)</f>
        <v>-</v>
      </c>
      <c r="S77" s="117" t="str">
        <f>IF('3c AA'!V102="-","-",'3c AA'!V102)</f>
        <v>-</v>
      </c>
      <c r="T77" s="117">
        <f>IF('3c AA'!W102="-","-",'3c AA'!W102)</f>
        <v>0</v>
      </c>
      <c r="U77" s="117">
        <f>IF('3c AA'!X102="-","-",'3c AA'!X102)</f>
        <v>1.4870742269298105</v>
      </c>
      <c r="V77" s="117">
        <f>IF('3c AA'!Y102="-","-",'3c AA'!Y102)</f>
        <v>0.70457099735818829</v>
      </c>
      <c r="W77" s="117" t="str">
        <f>IF('3c AA'!Z102="-","-",'3c AA'!Z102)</f>
        <v>-</v>
      </c>
      <c r="X77" s="27"/>
      <c r="Y77" s="117">
        <f>IF('3c AA'!AB102="-","-",'3c AA'!AB102)</f>
        <v>0</v>
      </c>
      <c r="Z77" s="117">
        <f>IF('3c AA'!AC102="-","-",'3c AA'!AC102)</f>
        <v>0</v>
      </c>
      <c r="AA77" s="117">
        <f>IF('3c AA'!AD102="-","-",'3c AA'!AD102)</f>
        <v>0.4107912515748855</v>
      </c>
      <c r="AB77" s="117" t="str">
        <f>IF('3c AA'!AE102="-","-",'3c AA'!AE102)</f>
        <v>-</v>
      </c>
      <c r="AC77" s="117" t="str">
        <f>IF('3c AA'!AF102="-","-",'3c AA'!AF102)</f>
        <v>-</v>
      </c>
      <c r="AD77" s="25"/>
    </row>
    <row r="78" spans="1:30" s="26" customFormat="1" ht="11.4">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f>'3d PC'!AA61</f>
        <v>10.298637820906499</v>
      </c>
      <c r="AB78" s="117" t="str">
        <f>'3d PC'!AB61</f>
        <v>-</v>
      </c>
      <c r="AC78" s="117" t="str">
        <f>'3d PC'!AC61</f>
        <v>-</v>
      </c>
      <c r="AD78" s="25"/>
    </row>
    <row r="79" spans="1:30" s="26" customFormat="1" ht="11.4">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f>'3e NC-Elec'!AB48</f>
        <v>116.93286000000001</v>
      </c>
      <c r="AB79" s="117" t="str">
        <f>'3e NC-Elec'!AC48</f>
        <v>-</v>
      </c>
      <c r="AC79" s="117" t="str">
        <f>'3e NC-Elec'!AD48</f>
        <v>-</v>
      </c>
      <c r="AD79" s="25"/>
    </row>
    <row r="80" spans="1:30" s="26" customFormat="1" ht="11.4">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f>IF('3g CPIH'!W$17="-","-",'3h OC '!$E$9*('3g CPIH'!W$17/'3g CPIH'!$G$17))</f>
        <v>48.959197260273974</v>
      </c>
      <c r="AB80" s="117" t="str">
        <f>IF('3g CPIH'!X$17="-","-",'3h OC '!$E$9*('3g CPIH'!X$17/'3g CPIH'!$G$17))</f>
        <v>-</v>
      </c>
      <c r="AC80" s="117" t="str">
        <f>IF('3g CPIH'!Y$17="-","-",'3h OC '!$E$9*('3g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f>IF('3i SMNCC'!W$50="-","-",'3i SMNCC'!W$62)</f>
        <v>11.951673643525851</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PAP'!$G$13*('3g CPIH'!C$17/'3g CPIH'!$G$17))</f>
        <v>13.436452250489236</v>
      </c>
      <c r="H82" s="117">
        <f>IF('3g CPIH'!D$17="-","-",'3j PAAC PAP'!$G$13*('3g CPIH'!D$17/'3g CPIH'!$G$17))</f>
        <v>13.463352054794518</v>
      </c>
      <c r="I82" s="117">
        <f>IF('3g CPIH'!E$17="-","-",'3j PAAC PAP'!$G$13*('3g CPIH'!E$17/'3g CPIH'!$G$17))</f>
        <v>13.503701761252445</v>
      </c>
      <c r="J82" s="117">
        <f>IF('3g CPIH'!F$17="-","-",'3j PAAC PAP'!$G$13*('3g CPIH'!F$17/'3g CPIH'!$G$17))</f>
        <v>13.584401174168297</v>
      </c>
      <c r="K82" s="117">
        <f>IF('3g CPIH'!G$17="-","-",'3j PAAC PAP'!$G$13*('3g CPIH'!G$17/'3g CPIH'!$G$17))</f>
        <v>13.745799999999999</v>
      </c>
      <c r="L82" s="117">
        <f>IF('3g CPIH'!H$17="-","-",'3j PAAC PAP'!$G$13*('3g CPIH'!H$17/'3g CPIH'!$G$17))</f>
        <v>13.920648727984345</v>
      </c>
      <c r="M82" s="117">
        <f>IF('3g CPIH'!I$17="-","-",'3j PAAC PAP'!$G$13*('3g CPIH'!I$17/'3g CPIH'!$G$17))</f>
        <v>14.122397260273971</v>
      </c>
      <c r="N82" s="117">
        <f>IF('3g CPIH'!J$17="-","-",'3j PAAC PAP'!$G$13*('3g CPIH'!J$17/'3g CPIH'!$G$17))</f>
        <v>14.24344637964775</v>
      </c>
      <c r="O82" s="27"/>
      <c r="P82" s="117">
        <f>IF('3g CPIH'!L$17="-","-",'3j PAAC PAP'!$G$13*('3g CPIH'!L$17/'3g CPIH'!$G$17))</f>
        <v>14.24344637964775</v>
      </c>
      <c r="Q82" s="117">
        <f>IF('3g CPIH'!M$17="-","-",'3j PAAC PAP'!$G$13*('3g CPIH'!M$17/'3g CPIH'!$G$17))</f>
        <v>14.40484520547945</v>
      </c>
      <c r="R82" s="117">
        <f>IF('3g CPIH'!N$17="-","-",'3j PAAC PAP'!$G$13*('3g CPIH'!N$17/'3g CPIH'!$G$17))</f>
        <v>14.512444422700586</v>
      </c>
      <c r="S82" s="117">
        <f>IF('3g CPIH'!O$17="-","-",'3j PAAC PAP'!$G$13*('3g CPIH'!O$17/'3g CPIH'!$G$17))</f>
        <v>14.593143835616438</v>
      </c>
      <c r="T82" s="117">
        <f>IF('3g CPIH'!P$17="-","-",'3j PAAC PAP'!$G$13*('3g CPIH'!P$17/'3g CPIH'!$G$17))</f>
        <v>14.633493542074362</v>
      </c>
      <c r="U82" s="117">
        <f>IF('3g CPIH'!Q$17="-","-",'3j PAAC PAP'!$G$13*('3g CPIH'!Q$17/'3g CPIH'!$G$17))</f>
        <v>14.714192954990214</v>
      </c>
      <c r="V82" s="117">
        <f>IF('3g CPIH'!R$17="-","-",'3j PAAC PAP'!$G$13*('3g CPIH'!R$17/'3g CPIH'!$G$17))</f>
        <v>14.983190998043053</v>
      </c>
      <c r="W82" s="117">
        <f>IF('3g CPIH'!S$17="-","-",'3j PAAC PAP'!$G$13*('3g CPIH'!S$17/'3g CPIH'!$G$17))</f>
        <v>15.427037769080234</v>
      </c>
      <c r="X82" s="27"/>
      <c r="Y82" s="117">
        <f>IF('3g CPIH'!U$17="-","-",'3j PAAC PAP'!$G$13*('3g CPIH'!U$17/'3g CPIH'!$G$17))</f>
        <v>16.207132093933463</v>
      </c>
      <c r="Z82" s="117">
        <f>IF('3g CPIH'!V$17="-","-",'3j PAAC PAP'!$G$13*('3g CPIH'!V$17/'3g CPIH'!$G$17))</f>
        <v>16.207132093933463</v>
      </c>
      <c r="AA82" s="117">
        <f>IF('3g CPIH'!W$17="-","-",'3j PAAC PAP'!$G$13*('3g CPIH'!W$17/'3g CPIH'!$G$17))</f>
        <v>16.852727397260274</v>
      </c>
      <c r="AB82" s="117" t="str">
        <f>IF('3g CPIH'!X$17="-","-",'3j PAAC PAP'!$G$13*('3g CPIH'!X$17/'3g CPIH'!$G$17))</f>
        <v>-</v>
      </c>
      <c r="AC82" s="117" t="str">
        <f>IF('3g CPIH'!Y$17="-","-",'3j PAAC PAP'!$G$13*('3g CPIH'!Y$17/'3g CPIH'!$G$17))</f>
        <v>-</v>
      </c>
      <c r="AD82" s="25"/>
    </row>
    <row r="83" spans="1:30" s="26" customFormat="1" ht="11.25" customHeight="1">
      <c r="A83" s="207"/>
      <c r="B83" s="120" t="s">
        <v>244</v>
      </c>
      <c r="C83" s="120" t="s">
        <v>184</v>
      </c>
      <c r="D83" s="122" t="s">
        <v>119</v>
      </c>
      <c r="E83" s="119"/>
      <c r="F83" s="27"/>
      <c r="G83" s="117">
        <f>IF(G78="-","-",SUM(G75:G81)*'3j PAAC PAP'!$G$31)</f>
        <v>4.6413974069397996</v>
      </c>
      <c r="H83" s="117">
        <f>IF(H78="-","-",SUM(H75:H81)*'3j PAAC PAP'!$G$31)</f>
        <v>4.6459224402329493</v>
      </c>
      <c r="I83" s="117">
        <f>IF(I78="-","-",SUM(I75:I81)*'3j PAAC PAP'!$G$31)</f>
        <v>3.7877097595869968</v>
      </c>
      <c r="J83" s="117">
        <f>IF(J78="-","-",SUM(J75:J81)*'3j PAAC PAP'!$G$31)</f>
        <v>3.8012848594664495</v>
      </c>
      <c r="K83" s="117">
        <f>IF(K78="-","-",SUM(K75:K81)*'3j PAAC PAP'!$G$31)</f>
        <v>3.7337195719536114</v>
      </c>
      <c r="L83" s="117">
        <f>IF(L78="-","-",SUM(L75:L81)*'3j PAAC PAP'!$G$31)</f>
        <v>3.755543027198879</v>
      </c>
      <c r="M83" s="117">
        <f>IF(M78="-","-",SUM(M75:M81)*'3j PAAC PAP'!$G$31)</f>
        <v>4.0200665064622196</v>
      </c>
      <c r="N83" s="117">
        <f>IF(N78="-","-",SUM(N75:N81)*'3j PAAC PAP'!$G$31)</f>
        <v>4.4038323529364112</v>
      </c>
      <c r="O83" s="27"/>
      <c r="P83" s="117">
        <f>IF(P78="-","-",SUM(P75:P81)*'3j PAAC PAP'!$G$31)</f>
        <v>4.4038323529364112</v>
      </c>
      <c r="Q83" s="117">
        <f>IF(Q78="-","-",SUM(Q75:Q81)*'3j PAAC PAP'!$G$31)</f>
        <v>4.5775010899455895</v>
      </c>
      <c r="R83" s="117">
        <f>IF(R78="-","-",SUM(R75:R81)*'3j PAAC PAP'!$G$31)</f>
        <v>4.5946829498092594</v>
      </c>
      <c r="S83" s="117">
        <f>IF(S78="-","-",SUM(S75:S81)*'3j PAAC PAP'!$G$31)</f>
        <v>4.9578210342180578</v>
      </c>
      <c r="T83" s="117">
        <f>IF(T78="-","-",SUM(T75:T81)*'3j PAAC PAP'!$G$31)</f>
        <v>4.9571752660922082</v>
      </c>
      <c r="U83" s="117">
        <f>IF(U78="-","-",SUM(U75:U81)*'3j PAAC PAP'!$G$31)</f>
        <v>4.9504417982024149</v>
      </c>
      <c r="V83" s="117">
        <f>IF(V78="-","-",SUM(V75:V81)*'3j PAAC PAP'!$G$31)</f>
        <v>4.9448267167764532</v>
      </c>
      <c r="W83" s="117">
        <f>IF(W78="-","-",SUM(W75:W81)*'3j PAAC PAP'!$G$31)</f>
        <v>9.3479701841667744</v>
      </c>
      <c r="X83" s="27"/>
      <c r="Y83" s="117">
        <f>IF(Y78="-","-",SUM(Y75:Y81)*'3j PAAC PAP'!$G$31)</f>
        <v>9.5348639693903543</v>
      </c>
      <c r="Z83" s="117">
        <f>IF(Z78="-","-",SUM(Z75:Z81)*'3j PAAC PAP'!$G$31)</f>
        <v>9.5348639693903543</v>
      </c>
      <c r="AA83" s="117">
        <f>IF(AA78="-","-",SUM(AA75:AA81)*'3j PAAC PAP'!$G$31)</f>
        <v>10.917982175266587</v>
      </c>
      <c r="AB83" s="117" t="str">
        <f>IF(AB78="-","-",SUM(AB75:AB81)*'3j PAAC PAP'!$G$31)</f>
        <v>-</v>
      </c>
      <c r="AC83" s="117" t="str">
        <f>IF(AC78="-","-",SUM(AC75:AC81)*'3j PAAC PAP'!$G$31)</f>
        <v>-</v>
      </c>
      <c r="AD83" s="25"/>
    </row>
    <row r="84" spans="1:30" s="26" customFormat="1" ht="11.25" customHeight="1">
      <c r="A84" s="207"/>
      <c r="B84" s="120" t="s">
        <v>185</v>
      </c>
      <c r="C84" s="120" t="s">
        <v>246</v>
      </c>
      <c r="D84" s="122" t="s">
        <v>119</v>
      </c>
      <c r="E84" s="119"/>
      <c r="F84" s="27"/>
      <c r="G84" s="117">
        <f>IF(G78="-","-",SUM(G75:G83)*'3k EBIT'!$E$9)</f>
        <v>1.9026080455778041</v>
      </c>
      <c r="H84" s="117">
        <f>IF(H78="-","-",SUM(H75:H83)*'3k EBIT'!$E$9)</f>
        <v>1.9047302360742886</v>
      </c>
      <c r="I84" s="117">
        <f>IF(I78="-","-",SUM(I75:I83)*'3k EBIT'!$E$9)</f>
        <v>1.6018308856304677</v>
      </c>
      <c r="J84" s="117">
        <f>IF(J78="-","-",SUM(J75:J83)*'3k EBIT'!$E$9)</f>
        <v>1.6081974571199233</v>
      </c>
      <c r="K84" s="117">
        <f>IF(K78="-","-",SUM(K75:K83)*'3k EBIT'!$E$9)</f>
        <v>1.5874152725799173</v>
      </c>
      <c r="L84" s="117">
        <f>IF(L78="-","-",SUM(L75:L83)*'3k EBIT'!$E$9)</f>
        <v>1.5985240305256745</v>
      </c>
      <c r="M84" s="117">
        <f>IF(M78="-","-",SUM(M75:M83)*'3k EBIT'!$E$9)</f>
        <v>1.696033833998865</v>
      </c>
      <c r="N84" s="117">
        <f>IF(N78="-","-",SUM(N75:N83)*'3k EBIT'!$E$9)</f>
        <v>1.8341748805743494</v>
      </c>
      <c r="O84" s="27"/>
      <c r="P84" s="117">
        <f>IF(P78="-","-",SUM(P75:P83)*'3k EBIT'!$E$9)</f>
        <v>1.8341748805743494</v>
      </c>
      <c r="Q84" s="117">
        <f>IF(Q78="-","-",SUM(Q75:Q83)*'3k EBIT'!$E$9)</f>
        <v>1.8987539983244912</v>
      </c>
      <c r="R84" s="117">
        <f>IF(R78="-","-",SUM(R75:R83)*'3k EBIT'!$E$9)</f>
        <v>1.9069178268535361</v>
      </c>
      <c r="S84" s="117">
        <f>IF(S78="-","-",SUM(S75:S83)*'3k EBIT'!$E$9)</f>
        <v>2.0369781917495371</v>
      </c>
      <c r="T84" s="117">
        <f>IF(T78="-","-",SUM(T75:T83)*'3k EBIT'!$E$9)</f>
        <v>2.0375311780923804</v>
      </c>
      <c r="U84" s="117">
        <f>IF(U78="-","-",SUM(U75:U83)*'3k EBIT'!$E$9)</f>
        <v>2.0367115087691423</v>
      </c>
      <c r="V84" s="117">
        <f>IF(V78="-","-",SUM(V75:V83)*'3k EBIT'!$E$9)</f>
        <v>2.0399345513443095</v>
      </c>
      <c r="W84" s="117">
        <f>IF(W78="-","-",SUM(W75:W83)*'3k EBIT'!$E$9)</f>
        <v>3.6065950227132273</v>
      </c>
      <c r="X84" s="27"/>
      <c r="Y84" s="117">
        <f>IF(Y78="-","-",SUM(Y75:Y83)*'3k EBIT'!$E$9)</f>
        <v>3.6878367534342082</v>
      </c>
      <c r="Z84" s="117">
        <f>IF(Z78="-","-",SUM(Z75:Z83)*'3k EBIT'!$E$9)</f>
        <v>3.6878367534342082</v>
      </c>
      <c r="AA84" s="117">
        <f>IF(AA78="-","-",SUM(AA75:AA83)*'3k EBIT'!$E$9)</f>
        <v>4.1897607054213148</v>
      </c>
      <c r="AB84" s="117" t="str">
        <f>IF(AB78="-","-",SUM(AB75:AB83)*'3k EBIT'!$E$9)</f>
        <v>-</v>
      </c>
      <c r="AC84" s="117" t="str">
        <f>IF(AC78="-","-",SUM(AC75:AC83)*'3k EBIT'!$E$9)</f>
        <v>-</v>
      </c>
      <c r="AD84" s="25"/>
    </row>
    <row r="85" spans="1:30" s="26" customFormat="1" ht="12.6" customHeight="1">
      <c r="A85" s="207"/>
      <c r="B85" s="120" t="s">
        <v>247</v>
      </c>
      <c r="C85" s="156" t="s">
        <v>248</v>
      </c>
      <c r="D85" s="122" t="s">
        <v>119</v>
      </c>
      <c r="E85" s="118"/>
      <c r="F85" s="27"/>
      <c r="G85" s="117">
        <f>IF(G80="-","-",SUM(G75:G78,G80:G84)*'3l HAP'!$E$10)</f>
        <v>0.96003561393581627</v>
      </c>
      <c r="H85" s="117">
        <f>IF(H80="-","-",SUM(H75:H78,H80:H84)*'3l HAP'!$E$10)</f>
        <v>0.96167092857924175</v>
      </c>
      <c r="I85" s="117">
        <f>IF(I80="-","-",SUM(I75:I78,I80:I84)*'3l HAP'!$E$10)</f>
        <v>0.94790012386535472</v>
      </c>
      <c r="J85" s="117">
        <f>IF(J80="-","-",SUM(J75:J78,J80:J84)*'3l HAP'!$E$10)</f>
        <v>0.95280606779563226</v>
      </c>
      <c r="K85" s="117">
        <f>IF(K80="-","-",SUM(K75:K78,K80:K84)*'3l HAP'!$E$10)</f>
        <v>0.96190839602352973</v>
      </c>
      <c r="L85" s="117">
        <f>IF(L80="-","-",SUM(L75:L78,L80:L84)*'3l HAP'!$E$10)</f>
        <v>0.97046856749214083</v>
      </c>
      <c r="M85" s="117">
        <f>IF(M80="-","-",SUM(M75:M78,M80:M84)*'3l HAP'!$E$10)</f>
        <v>1.0194221096742642</v>
      </c>
      <c r="N85" s="117">
        <f>IF(N80="-","-",SUM(N75:N78,N80:N84)*'3l HAP'!$E$10)</f>
        <v>1.1258706479639244</v>
      </c>
      <c r="O85" s="27"/>
      <c r="P85" s="117">
        <f>IF(P80="-","-",SUM(P75:P78,P80:P84)*'3l HAP'!$E$10)</f>
        <v>1.1258706479639244</v>
      </c>
      <c r="Q85" s="117">
        <f>IF(Q80="-","-",SUM(Q75:Q78,Q80:Q84)*'3l HAP'!$E$10)</f>
        <v>1.1654804024869532</v>
      </c>
      <c r="R85" s="117">
        <f>IF(R80="-","-",SUM(R75:R78,R80:R84)*'3l HAP'!$E$10)</f>
        <v>1.1717712742828996</v>
      </c>
      <c r="S85" s="117">
        <f>IF(S80="-","-",SUM(S75:S78,S80:S84)*'3l HAP'!$E$10)</f>
        <v>1.2121406039619607</v>
      </c>
      <c r="T85" s="117">
        <f>IF(T80="-","-",SUM(T75:T78,T80:T84)*'3l HAP'!$E$10)</f>
        <v>1.2125667234199282</v>
      </c>
      <c r="U85" s="117">
        <f>IF(U80="-","-",SUM(U75:U78,U80:U84)*'3l HAP'!$E$10)</f>
        <v>1.2359829462565295</v>
      </c>
      <c r="V85" s="117">
        <f>IF(V80="-","-",SUM(V75:V78,V80:V84)*'3l HAP'!$E$10)</f>
        <v>1.2384665539855646</v>
      </c>
      <c r="W85" s="117">
        <f>IF(W80="-","-",SUM(W75:W78,W80:W84)*'3l HAP'!$E$10)</f>
        <v>1.3656863057451172</v>
      </c>
      <c r="X85" s="27"/>
      <c r="Y85" s="117">
        <f>IF(Y80="-","-",SUM(Y75:Y78,Y80:Y84)*'3l HAP'!$E$10)</f>
        <v>1.4282894472280878</v>
      </c>
      <c r="Z85" s="117">
        <f>IF(Z80="-","-",SUM(Z75:Z78,Z80:Z84)*'3l HAP'!$E$10)</f>
        <v>1.4282894472280878</v>
      </c>
      <c r="AA85" s="117">
        <f>IF(AA80="-","-",SUM(AA75:AA78,AA80:AA84)*'3l HAP'!$E$10)</f>
        <v>1.5165260572921726</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101.0972598087187</v>
      </c>
      <c r="H86" s="117">
        <f t="shared" si="15"/>
        <v>101.21058931388363</v>
      </c>
      <c r="I86" s="117">
        <f t="shared" si="15"/>
        <v>85.254754018090807</v>
      </c>
      <c r="J86" s="117">
        <f t="shared" si="15"/>
        <v>85.594742533585702</v>
      </c>
      <c r="K86" s="117">
        <f t="shared" si="15"/>
        <v>84.510046127293933</v>
      </c>
      <c r="L86" s="117">
        <f t="shared" si="15"/>
        <v>85.103277528091894</v>
      </c>
      <c r="M86" s="117">
        <f t="shared" si="15"/>
        <v>90.2843238700912</v>
      </c>
      <c r="N86" s="117">
        <f t="shared" si="15"/>
        <v>97.661350803959039</v>
      </c>
      <c r="O86" s="27"/>
      <c r="P86" s="117">
        <f t="shared" ref="P86:W86" si="16">IF(P80="-","-",SUM(P75:P85))</f>
        <v>97.661350803959039</v>
      </c>
      <c r="Q86" s="117">
        <f t="shared" si="16"/>
        <v>101.09986008877567</v>
      </c>
      <c r="R86" s="117">
        <f t="shared" si="16"/>
        <v>101.53582596883243</v>
      </c>
      <c r="S86" s="117">
        <f t="shared" si="16"/>
        <v>108.42147483399822</v>
      </c>
      <c r="T86" s="117">
        <f t="shared" si="16"/>
        <v>108.45100548579465</v>
      </c>
      <c r="U86" s="117">
        <f t="shared" si="16"/>
        <v>108.43128123575379</v>
      </c>
      <c r="V86" s="117">
        <f t="shared" si="16"/>
        <v>108.6033985931608</v>
      </c>
      <c r="W86" s="117">
        <f t="shared" si="16"/>
        <v>191.18639856891826</v>
      </c>
      <c r="X86" s="27"/>
      <c r="Y86" s="117">
        <f t="shared" ref="Y86:AC86" si="17">IF(Y80="-","-",SUM(Y75:Y85))</f>
        <v>195.52488050850039</v>
      </c>
      <c r="Z86" s="117">
        <f t="shared" si="17"/>
        <v>195.52488050850039</v>
      </c>
      <c r="AA86" s="117">
        <f t="shared" si="17"/>
        <v>222.03015631152158</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AA'!J103="-","-",'3c AA'!J103)</f>
        <v>-</v>
      </c>
      <c r="H89" s="35" t="str">
        <f>IF('3c AA'!K103="-","-",'3c AA'!K103)</f>
        <v>-</v>
      </c>
      <c r="I89" s="35" t="str">
        <f>IF('3c AA'!L103="-","-",'3c AA'!L103)</f>
        <v>-</v>
      </c>
      <c r="J89" s="35" t="str">
        <f>IF('3c AA'!M103="-","-",'3c AA'!M103)</f>
        <v>-</v>
      </c>
      <c r="K89" s="35" t="str">
        <f>IF('3c AA'!N103="-","-",'3c AA'!N103)</f>
        <v>-</v>
      </c>
      <c r="L89" s="35" t="str">
        <f>IF('3c AA'!O103="-","-",'3c AA'!O103)</f>
        <v>-</v>
      </c>
      <c r="M89" s="35" t="str">
        <f>IF('3c AA'!P103="-","-",'3c AA'!P103)</f>
        <v>-</v>
      </c>
      <c r="N89" s="35" t="str">
        <f>IF('3c AA'!Q103="-","-",'3c AA'!Q103)</f>
        <v>-</v>
      </c>
      <c r="O89" s="27"/>
      <c r="P89" s="35" t="str">
        <f>IF('3c AA'!S103="-","-",'3c AA'!S103)</f>
        <v>-</v>
      </c>
      <c r="Q89" s="35" t="str">
        <f>IF('3c AA'!T103="-","-",'3c AA'!T103)</f>
        <v>-</v>
      </c>
      <c r="R89" s="35" t="str">
        <f>IF('3c AA'!U103="-","-",'3c AA'!U103)</f>
        <v>-</v>
      </c>
      <c r="S89" s="35" t="str">
        <f>IF('3c AA'!V103="-","-",'3c AA'!V103)</f>
        <v>-</v>
      </c>
      <c r="T89" s="35">
        <f>IF('3c AA'!W103="-","-",'3c AA'!W103)</f>
        <v>0</v>
      </c>
      <c r="U89" s="35">
        <f>IF('3c AA'!X103="-","-",'3c AA'!X103)</f>
        <v>1.4870742269298105</v>
      </c>
      <c r="V89" s="35">
        <f>IF('3c AA'!Y103="-","-",'3c AA'!Y103)</f>
        <v>0.70457099735818829</v>
      </c>
      <c r="W89" s="35" t="str">
        <f>IF('3c AA'!Z103="-","-",'3c AA'!Z103)</f>
        <v>-</v>
      </c>
      <c r="X89" s="27"/>
      <c r="Y89" s="35">
        <f>IF('3c AA'!AB103="-","-",'3c AA'!AB103)</f>
        <v>0</v>
      </c>
      <c r="Z89" s="35">
        <f>IF('3c AA'!AC103="-","-",'3c AA'!AC103)</f>
        <v>0</v>
      </c>
      <c r="AA89" s="35">
        <f>IF('3c AA'!AD103="-","-",'3c AA'!AD103)</f>
        <v>0.4107912515748855</v>
      </c>
      <c r="AB89" s="35" t="str">
        <f>IF('3c AA'!AE103="-","-",'3c AA'!AE103)</f>
        <v>-</v>
      </c>
      <c r="AC89" s="35" t="str">
        <f>IF('3c AA'!AF103="-","-",'3c AA'!AF103)</f>
        <v>-</v>
      </c>
      <c r="AD89" s="25"/>
    </row>
    <row r="90" spans="1:30" s="26" customFormat="1" ht="11.4">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f>'3d PC'!AA61</f>
        <v>10.298637820906499</v>
      </c>
      <c r="AB90" s="35" t="str">
        <f>'3d PC'!AB61</f>
        <v>-</v>
      </c>
      <c r="AC90" s="35" t="str">
        <f>'3d PC'!AC61</f>
        <v>-</v>
      </c>
      <c r="AD90" s="25"/>
    </row>
    <row r="91" spans="1:30" s="26" customFormat="1" ht="11.4">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f>'3e NC-Elec'!AB49</f>
        <v>97.879860000000008</v>
      </c>
      <c r="AB91" s="35" t="str">
        <f>'3e NC-Elec'!AC49</f>
        <v>-</v>
      </c>
      <c r="AC91" s="35" t="str">
        <f>'3e NC-Elec'!AD49</f>
        <v>-</v>
      </c>
      <c r="AD91" s="25"/>
    </row>
    <row r="92" spans="1:30" s="26" customFormat="1" ht="11.4">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f>IF('3g CPIH'!W$17="-","-",'3h OC '!$E$9*('3g CPIH'!W$17/'3g CPIH'!$G$17))</f>
        <v>48.959197260273974</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f>IF('3i SMNCC'!W$50="-","-",'3i SMNCC'!W$62)</f>
        <v>11.951673643525851</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PAP'!$G$13*('3g CPIH'!C$17/'3g CPIH'!$G$17))</f>
        <v>13.436452250489236</v>
      </c>
      <c r="H94" s="35">
        <f>IF('3g CPIH'!D$17="-","-",'3j PAAC PAP'!$G$13*('3g CPIH'!D$17/'3g CPIH'!$G$17))</f>
        <v>13.463352054794518</v>
      </c>
      <c r="I94" s="35">
        <f>IF('3g CPIH'!E$17="-","-",'3j PAAC PAP'!$G$13*('3g CPIH'!E$17/'3g CPIH'!$G$17))</f>
        <v>13.503701761252445</v>
      </c>
      <c r="J94" s="35">
        <f>IF('3g CPIH'!F$17="-","-",'3j PAAC PAP'!$G$13*('3g CPIH'!F$17/'3g CPIH'!$G$17))</f>
        <v>13.584401174168297</v>
      </c>
      <c r="K94" s="35">
        <f>IF('3g CPIH'!G$17="-","-",'3j PAAC PAP'!$G$13*('3g CPIH'!G$17/'3g CPIH'!$G$17))</f>
        <v>13.745799999999999</v>
      </c>
      <c r="L94" s="35">
        <f>IF('3g CPIH'!H$17="-","-",'3j PAAC PAP'!$G$13*('3g CPIH'!H$17/'3g CPIH'!$G$17))</f>
        <v>13.920648727984345</v>
      </c>
      <c r="M94" s="35">
        <f>IF('3g CPIH'!I$17="-","-",'3j PAAC PAP'!$G$13*('3g CPIH'!I$17/'3g CPIH'!$G$17))</f>
        <v>14.122397260273971</v>
      </c>
      <c r="N94" s="35">
        <f>IF('3g CPIH'!J$17="-","-",'3j PAAC PAP'!$G$13*('3g CPIH'!J$17/'3g CPIH'!$G$17))</f>
        <v>14.24344637964775</v>
      </c>
      <c r="O94" s="27"/>
      <c r="P94" s="35">
        <f>IF('3g CPIH'!L$17="-","-",'3j PAAC PAP'!$G$13*('3g CPIH'!L$17/'3g CPIH'!$G$17))</f>
        <v>14.24344637964775</v>
      </c>
      <c r="Q94" s="35">
        <f>IF('3g CPIH'!M$17="-","-",'3j PAAC PAP'!$G$13*('3g CPIH'!M$17/'3g CPIH'!$G$17))</f>
        <v>14.40484520547945</v>
      </c>
      <c r="R94" s="35">
        <f>IF('3g CPIH'!N$17="-","-",'3j PAAC PAP'!$G$13*('3g CPIH'!N$17/'3g CPIH'!$G$17))</f>
        <v>14.512444422700586</v>
      </c>
      <c r="S94" s="35">
        <f>IF('3g CPIH'!O$17="-","-",'3j PAAC PAP'!$G$13*('3g CPIH'!O$17/'3g CPIH'!$G$17))</f>
        <v>14.593143835616438</v>
      </c>
      <c r="T94" s="35">
        <f>IF('3g CPIH'!P$17="-","-",'3j PAAC PAP'!$G$13*('3g CPIH'!P$17/'3g CPIH'!$G$17))</f>
        <v>14.633493542074362</v>
      </c>
      <c r="U94" s="35">
        <f>IF('3g CPIH'!Q$17="-","-",'3j PAAC PAP'!$G$13*('3g CPIH'!Q$17/'3g CPIH'!$G$17))</f>
        <v>14.714192954990214</v>
      </c>
      <c r="V94" s="35">
        <f>IF('3g CPIH'!R$17="-","-",'3j PAAC PAP'!$G$13*('3g CPIH'!R$17/'3g CPIH'!$G$17))</f>
        <v>14.983190998043053</v>
      </c>
      <c r="W94" s="35">
        <f>IF('3g CPIH'!S$17="-","-",'3j PAAC PAP'!$G$13*('3g CPIH'!S$17/'3g CPIH'!$G$17))</f>
        <v>15.427037769080234</v>
      </c>
      <c r="X94" s="27"/>
      <c r="Y94" s="35">
        <f>IF('3g CPIH'!U$17="-","-",'3j PAAC PAP'!$G$13*('3g CPIH'!U$17/'3g CPIH'!$G$17))</f>
        <v>16.207132093933463</v>
      </c>
      <c r="Z94" s="35">
        <f>IF('3g CPIH'!V$17="-","-",'3j PAAC PAP'!$G$13*('3g CPIH'!V$17/'3g CPIH'!$G$17))</f>
        <v>16.207132093933463</v>
      </c>
      <c r="AA94" s="35">
        <f>IF('3g CPIH'!W$17="-","-",'3j PAAC PAP'!$G$13*('3g CPIH'!W$17/'3g CPIH'!$G$17))</f>
        <v>16.852727397260274</v>
      </c>
      <c r="AB94" s="35" t="str">
        <f>IF('3g CPIH'!X$17="-","-",'3j PAAC PAP'!$G$13*('3g CPIH'!X$17/'3g CPIH'!$G$17))</f>
        <v>-</v>
      </c>
      <c r="AC94" s="35" t="str">
        <f>IF('3g CPIH'!Y$17="-","-",'3j PAAC PAP'!$G$13*('3g CPIH'!Y$17/'3g CPIH'!$G$17))</f>
        <v>-</v>
      </c>
      <c r="AD94" s="25"/>
    </row>
    <row r="95" spans="1:30" s="26" customFormat="1" ht="11.25" customHeight="1">
      <c r="A95" s="207"/>
      <c r="B95" s="123" t="s">
        <v>244</v>
      </c>
      <c r="C95" s="123" t="s">
        <v>184</v>
      </c>
      <c r="D95" s="121" t="s">
        <v>118</v>
      </c>
      <c r="E95" s="75"/>
      <c r="F95" s="27"/>
      <c r="G95" s="35">
        <f>IF(G90="-","-",SUM(G87:G93)*'3j PAAC PAP'!$G$31)</f>
        <v>3.6374868069397994</v>
      </c>
      <c r="H95" s="35">
        <f>IF(H90="-","-",SUM(H87:H93)*'3j PAAC PAP'!$G$31)</f>
        <v>3.6420118402329495</v>
      </c>
      <c r="I95" s="35">
        <f>IF(I90="-","-",SUM(I87:I93)*'3j PAAC PAP'!$G$31)</f>
        <v>3.3354216155869976</v>
      </c>
      <c r="J95" s="35">
        <f>IF(J90="-","-",SUM(J87:J93)*'3j PAAC PAP'!$G$31)</f>
        <v>3.3489967154664493</v>
      </c>
      <c r="K95" s="35">
        <f>IF(K90="-","-",SUM(K87:K93)*'3j PAAC PAP'!$G$31)</f>
        <v>3.3617442759536109</v>
      </c>
      <c r="L95" s="35">
        <f>IF(L90="-","-",SUM(L87:L93)*'3j PAAC PAP'!$G$31)</f>
        <v>3.3835677311988794</v>
      </c>
      <c r="M95" s="35">
        <f>IF(M90="-","-",SUM(M87:M93)*'3j PAAC PAP'!$G$31)</f>
        <v>3.5825728344622192</v>
      </c>
      <c r="N95" s="35">
        <f>IF(N90="-","-",SUM(N87:N93)*'3j PAAC PAP'!$G$31)</f>
        <v>3.9663386809364112</v>
      </c>
      <c r="O95" s="27"/>
      <c r="P95" s="35">
        <f>IF(P90="-","-",SUM(P87:P93)*'3j PAAC PAP'!$G$31)</f>
        <v>3.9663386809364112</v>
      </c>
      <c r="Q95" s="35">
        <f>IF(Q90="-","-",SUM(Q87:Q93)*'3j PAAC PAP'!$G$31)</f>
        <v>4.1632558739455892</v>
      </c>
      <c r="R95" s="35">
        <f>IF(R90="-","-",SUM(R87:R93)*'3j PAAC PAP'!$G$31)</f>
        <v>4.1804377338092591</v>
      </c>
      <c r="S95" s="35">
        <f>IF(S90="-","-",SUM(S87:S93)*'3j PAAC PAP'!$G$31)</f>
        <v>4.3723826422180574</v>
      </c>
      <c r="T95" s="35">
        <f>IF(T90="-","-",SUM(T87:T93)*'3j PAAC PAP'!$G$31)</f>
        <v>4.3717368740922069</v>
      </c>
      <c r="U95" s="35">
        <f>IF(U90="-","-",SUM(U87:U93)*'3j PAAC PAP'!$G$31)</f>
        <v>4.5425370702024148</v>
      </c>
      <c r="V95" s="35">
        <f>IF(V90="-","-",SUM(V87:V93)*'3j PAAC PAP'!$G$31)</f>
        <v>4.5369219887764531</v>
      </c>
      <c r="W95" s="35">
        <f>IF(W90="-","-",SUM(W87:W93)*'3j PAAC PAP'!$G$31)</f>
        <v>8.0376026641667728</v>
      </c>
      <c r="X95" s="27"/>
      <c r="Y95" s="35">
        <f>IF(Y90="-","-",SUM(Y87:Y93)*'3j PAAC PAP'!$G$31)</f>
        <v>8.2244964493903527</v>
      </c>
      <c r="Z95" s="35">
        <f>IF(Z90="-","-",SUM(Z87:Z93)*'3j PAAC PAP'!$G$31)</f>
        <v>8.2244964493903527</v>
      </c>
      <c r="AA95" s="35">
        <f>IF(AA90="-","-",SUM(AA87:AA93)*'3j PAAC PAP'!$G$31)</f>
        <v>9.8147372632665881</v>
      </c>
      <c r="AB95" s="35" t="str">
        <f>IF(AB90="-","-",SUM(AB87:AB93)*'3j PAAC PAP'!$G$31)</f>
        <v>-</v>
      </c>
      <c r="AC95" s="35" t="str">
        <f>IF(AC90="-","-",SUM(AC87:AC93)*'3j PAAC PAP'!$G$31)</f>
        <v>-</v>
      </c>
      <c r="AD95" s="25"/>
    </row>
    <row r="96" spans="1:30" s="26" customFormat="1" ht="11.25" customHeight="1">
      <c r="A96" s="207"/>
      <c r="B96" s="123" t="s">
        <v>185</v>
      </c>
      <c r="C96" s="123" t="s">
        <v>246</v>
      </c>
      <c r="D96" s="121" t="s">
        <v>118</v>
      </c>
      <c r="E96" s="75"/>
      <c r="F96" s="27"/>
      <c r="G96" s="35">
        <f>IF(G90="-","-",SUM(G87:G95)*'3k EBIT'!$E$9)</f>
        <v>1.5473716050770039</v>
      </c>
      <c r="H96" s="35">
        <f>IF(H90="-","-",SUM(H87:H95)*'3k EBIT'!$E$9)</f>
        <v>1.5494937955734889</v>
      </c>
      <c r="I96" s="35">
        <f>IF(I90="-","-",SUM(I87:I95)*'3k EBIT'!$E$9)</f>
        <v>1.4417875208574757</v>
      </c>
      <c r="J96" s="35">
        <f>IF(J90="-","-",SUM(J87:J95)*'3k EBIT'!$E$9)</f>
        <v>1.4481540923469312</v>
      </c>
      <c r="K96" s="35">
        <f>IF(K90="-","-",SUM(K87:K95)*'3k EBIT'!$E$9)</f>
        <v>1.4557908230469891</v>
      </c>
      <c r="L96" s="35">
        <f>IF(L90="-","-",SUM(L87:L95)*'3k EBIT'!$E$9)</f>
        <v>1.4668995809927465</v>
      </c>
      <c r="M96" s="35">
        <f>IF(M90="-","-",SUM(M87:M95)*'3k EBIT'!$E$9)</f>
        <v>1.5412255325595692</v>
      </c>
      <c r="N96" s="35">
        <f>IF(N90="-","-",SUM(N87:N95)*'3k EBIT'!$E$9)</f>
        <v>1.6793665791350536</v>
      </c>
      <c r="O96" s="27"/>
      <c r="P96" s="35">
        <f>IF(P90="-","-",SUM(P87:P95)*'3k EBIT'!$E$9)</f>
        <v>1.6793665791350536</v>
      </c>
      <c r="Q96" s="35">
        <f>IF(Q90="-","-",SUM(Q87:Q95)*'3k EBIT'!$E$9)</f>
        <v>1.7521722249810032</v>
      </c>
      <c r="R96" s="35">
        <f>IF(R90="-","-",SUM(R87:R95)*'3k EBIT'!$E$9)</f>
        <v>1.7603360535100481</v>
      </c>
      <c r="S96" s="35">
        <f>IF(S90="-","-",SUM(S87:S95)*'3k EBIT'!$E$9)</f>
        <v>1.8298192569732812</v>
      </c>
      <c r="T96" s="35">
        <f>IF(T90="-","-",SUM(T87:T95)*'3k EBIT'!$E$9)</f>
        <v>1.8303722433161242</v>
      </c>
      <c r="U96" s="35">
        <f>IF(U90="-","-",SUM(U87:U95)*'3k EBIT'!$E$9)</f>
        <v>1.8923733339972379</v>
      </c>
      <c r="V96" s="35">
        <f>IF(V90="-","-",SUM(V87:V95)*'3k EBIT'!$E$9)</f>
        <v>1.8955963765724055</v>
      </c>
      <c r="W96" s="35">
        <f>IF(W90="-","-",SUM(W87:W95)*'3k EBIT'!$E$9)</f>
        <v>3.1429179845858668</v>
      </c>
      <c r="X96" s="27"/>
      <c r="Y96" s="35">
        <f>IF(Y90="-","-",SUM(Y87:Y95)*'3k EBIT'!$E$9)</f>
        <v>3.2241597153068482</v>
      </c>
      <c r="Z96" s="35">
        <f>IF(Z90="-","-",SUM(Z87:Z95)*'3k EBIT'!$E$9)</f>
        <v>3.2241597153068482</v>
      </c>
      <c r="AA96" s="35">
        <f>IF(AA90="-","-",SUM(AA87:AA95)*'3k EBIT'!$E$9)</f>
        <v>3.7993745539656989</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0.94013634211584396</v>
      </c>
      <c r="H97" s="35">
        <f>IF(H92="-","-",SUM(H87:H90,H92:H96)*'3l HAP'!$E$10)</f>
        <v>0.94177165675926955</v>
      </c>
      <c r="I97" s="35">
        <f>IF(I92="-","-",SUM(I87:I90,I92:I96)*'3l HAP'!$E$10)</f>
        <v>0.9389349782454095</v>
      </c>
      <c r="J97" s="35">
        <f>IF(J92="-","-",SUM(J87:J90,J92:J96)*'3l HAP'!$E$10)</f>
        <v>0.94384092217568683</v>
      </c>
      <c r="K97" s="35">
        <f>IF(K92="-","-",SUM(K87:K90,K92:K96)*'3l HAP'!$E$10)</f>
        <v>0.95453519214918214</v>
      </c>
      <c r="L97" s="35">
        <f>IF(L92="-","-",SUM(L87:L90,L92:L96)*'3l HAP'!$E$10)</f>
        <v>0.96309536361779313</v>
      </c>
      <c r="M97" s="35">
        <f>IF(M92="-","-",SUM(M87:M90,M92:M96)*'3l HAP'!$E$10)</f>
        <v>1.0107502164811395</v>
      </c>
      <c r="N97" s="35">
        <f>IF(N92="-","-",SUM(N87:N90,N92:N96)*'3l HAP'!$E$10)</f>
        <v>1.1171987547707998</v>
      </c>
      <c r="O97" s="27"/>
      <c r="P97" s="35">
        <f>IF(P92="-","-",SUM(P87:P90,P92:P96)*'3l HAP'!$E$10)</f>
        <v>1.1171987547707998</v>
      </c>
      <c r="Q97" s="35">
        <f>IF(Q92="-","-",SUM(Q87:Q90,Q92:Q96)*'3l HAP'!$E$10)</f>
        <v>1.1572693345359752</v>
      </c>
      <c r="R97" s="35">
        <f>IF(R92="-","-",SUM(R87:R90,R92:R96)*'3l HAP'!$E$10)</f>
        <v>1.1635602063319217</v>
      </c>
      <c r="S97" s="35">
        <f>IF(S92="-","-",SUM(S87:S90,S92:S96)*'3l HAP'!$E$10)</f>
        <v>1.2005361865006294</v>
      </c>
      <c r="T97" s="35">
        <f>IF(T92="-","-",SUM(T87:T90,T92:T96)*'3l HAP'!$E$10)</f>
        <v>1.200962305958597</v>
      </c>
      <c r="U97" s="35">
        <f>IF(U92="-","-",SUM(U87:U90,U92:U96)*'3l HAP'!$E$10)</f>
        <v>1.2278975579170459</v>
      </c>
      <c r="V97" s="35">
        <f>IF(V92="-","-",SUM(V87:V90,V92:V96)*'3l HAP'!$E$10)</f>
        <v>1.2303811656460812</v>
      </c>
      <c r="W97" s="35">
        <f>IF(W92="-","-",SUM(W87:W90,W92:W96)*'3l HAP'!$E$10)</f>
        <v>1.3397125193695745</v>
      </c>
      <c r="X97" s="27"/>
      <c r="Y97" s="35">
        <f>IF(Y92="-","-",SUM(Y87:Y90,Y92:Y96)*'3l HAP'!$E$10)</f>
        <v>1.4023156608525451</v>
      </c>
      <c r="Z97" s="35">
        <f>IF(Z92="-","-",SUM(Z87:Z90,Z92:Z96)*'3l HAP'!$E$10)</f>
        <v>1.4023156608525451</v>
      </c>
      <c r="AA97" s="35">
        <f>IF(AA92="-","-",SUM(AA87:AA90,AA92:AA96)*'3l HAP'!$E$10)</f>
        <v>1.4946578048921191</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82.380713496397931</v>
      </c>
      <c r="H98" s="35">
        <f t="shared" si="18"/>
        <v>82.494043001562872</v>
      </c>
      <c r="I98" s="35">
        <f t="shared" si="18"/>
        <v>76.822457363697879</v>
      </c>
      <c r="J98" s="35">
        <f t="shared" si="18"/>
        <v>77.162445879192745</v>
      </c>
      <c r="K98" s="35">
        <f t="shared" si="18"/>
        <v>77.575073177886637</v>
      </c>
      <c r="L98" s="35">
        <f t="shared" si="18"/>
        <v>78.168304578684612</v>
      </c>
      <c r="M98" s="35">
        <f t="shared" si="18"/>
        <v>82.127850003458775</v>
      </c>
      <c r="N98" s="35">
        <f t="shared" si="18"/>
        <v>89.504876937326628</v>
      </c>
      <c r="O98" s="27"/>
      <c r="P98" s="35">
        <f t="shared" ref="P98:W98" si="19">IF(P92="-","-",SUM(P87:P97))</f>
        <v>89.504876937326628</v>
      </c>
      <c r="Q98" s="35">
        <f t="shared" si="19"/>
        <v>93.376822031481225</v>
      </c>
      <c r="R98" s="35">
        <f t="shared" si="19"/>
        <v>93.812787911537967</v>
      </c>
      <c r="S98" s="35">
        <f t="shared" si="19"/>
        <v>97.506773089760628</v>
      </c>
      <c r="T98" s="35">
        <f t="shared" si="19"/>
        <v>97.536303741557049</v>
      </c>
      <c r="U98" s="35">
        <f t="shared" si="19"/>
        <v>100.8264529446424</v>
      </c>
      <c r="V98" s="35">
        <f t="shared" si="19"/>
        <v>100.99857030204942</v>
      </c>
      <c r="W98" s="35">
        <f t="shared" si="19"/>
        <v>166.75638022441532</v>
      </c>
      <c r="X98" s="27"/>
      <c r="Y98" s="35">
        <f t="shared" ref="Y98:AC98" si="20">IF(Y92="-","-",SUM(Y87:Y97))</f>
        <v>171.09486216399748</v>
      </c>
      <c r="Z98" s="35">
        <f t="shared" si="20"/>
        <v>171.09486216399748</v>
      </c>
      <c r="AA98" s="35">
        <f t="shared" si="20"/>
        <v>201.46165699566589</v>
      </c>
      <c r="AB98" s="35" t="str">
        <f t="shared" si="20"/>
        <v>-</v>
      </c>
      <c r="AC98" s="35" t="str">
        <f t="shared" si="20"/>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AA'!J104="-","-",'3c AA'!J104)</f>
        <v>-</v>
      </c>
      <c r="H101" s="117" t="str">
        <f>IF('3c AA'!K104="-","-",'3c AA'!K104)</f>
        <v>-</v>
      </c>
      <c r="I101" s="117" t="str">
        <f>IF('3c AA'!L104="-","-",'3c AA'!L104)</f>
        <v>-</v>
      </c>
      <c r="J101" s="117" t="str">
        <f>IF('3c AA'!M104="-","-",'3c AA'!M104)</f>
        <v>-</v>
      </c>
      <c r="K101" s="117" t="str">
        <f>IF('3c AA'!N104="-","-",'3c AA'!N104)</f>
        <v>-</v>
      </c>
      <c r="L101" s="117" t="str">
        <f>IF('3c AA'!O104="-","-",'3c AA'!O104)</f>
        <v>-</v>
      </c>
      <c r="M101" s="117" t="str">
        <f>IF('3c AA'!P104="-","-",'3c AA'!P104)</f>
        <v>-</v>
      </c>
      <c r="N101" s="117" t="str">
        <f>IF('3c AA'!Q104="-","-",'3c AA'!Q104)</f>
        <v>-</v>
      </c>
      <c r="O101" s="27"/>
      <c r="P101" s="117" t="str">
        <f>IF('3c AA'!S104="-","-",'3c AA'!S104)</f>
        <v>-</v>
      </c>
      <c r="Q101" s="117" t="str">
        <f>IF('3c AA'!T104="-","-",'3c AA'!T104)</f>
        <v>-</v>
      </c>
      <c r="R101" s="117" t="str">
        <f>IF('3c AA'!U104="-","-",'3c AA'!U104)</f>
        <v>-</v>
      </c>
      <c r="S101" s="117" t="str">
        <f>IF('3c AA'!V104="-","-",'3c AA'!V104)</f>
        <v>-</v>
      </c>
      <c r="T101" s="117">
        <f>IF('3c AA'!W104="-","-",'3c AA'!W104)</f>
        <v>0</v>
      </c>
      <c r="U101" s="117">
        <f>IF('3c AA'!X104="-","-",'3c AA'!X104)</f>
        <v>1.4870742269298105</v>
      </c>
      <c r="V101" s="117">
        <f>IF('3c AA'!Y104="-","-",'3c AA'!Y104)</f>
        <v>0.70457099735818829</v>
      </c>
      <c r="W101" s="117" t="str">
        <f>IF('3c AA'!Z104="-","-",'3c AA'!Z104)</f>
        <v>-</v>
      </c>
      <c r="X101" s="27"/>
      <c r="Y101" s="117">
        <f>IF('3c AA'!AB104="-","-",'3c AA'!AB104)</f>
        <v>0</v>
      </c>
      <c r="Z101" s="117">
        <f>IF('3c AA'!AC104="-","-",'3c AA'!AC104)</f>
        <v>0</v>
      </c>
      <c r="AA101" s="117">
        <f>IF('3c AA'!AD104="-","-",'3c AA'!AD104)</f>
        <v>0.4107912515748855</v>
      </c>
      <c r="AB101" s="117" t="str">
        <f>IF('3c AA'!AE104="-","-",'3c AA'!AE104)</f>
        <v>-</v>
      </c>
      <c r="AC101" s="117" t="str">
        <f>IF('3c AA'!AF104="-","-",'3c AA'!AF104)</f>
        <v>-</v>
      </c>
      <c r="AD101" s="25"/>
    </row>
    <row r="102" spans="1:30" s="26" customFormat="1" ht="11.4">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f>'3d PC'!AA61</f>
        <v>10.298637820906499</v>
      </c>
      <c r="AB102" s="117" t="str">
        <f>'3d PC'!AB61</f>
        <v>-</v>
      </c>
      <c r="AC102" s="117" t="str">
        <f>'3d PC'!AC61</f>
        <v>-</v>
      </c>
      <c r="AD102" s="25"/>
    </row>
    <row r="103" spans="1:30" s="26" customFormat="1" ht="11.4">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f>'3e NC-Elec'!AB50</f>
        <v>91.711359999999999</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f>IF('3g CPIH'!W$17="-","-",'3h OC '!$E$9*('3g CPIH'!W$17/'3g CPIH'!$G$17))</f>
        <v>48.959197260273974</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f>IF('3i SMNCC'!W$50="-","-",'3i SMNCC'!W$62)</f>
        <v>11.951673643525851</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PAP'!$G$13*('3g CPIH'!C$17/'3g CPIH'!$G$17))</f>
        <v>13.436452250489236</v>
      </c>
      <c r="H106" s="117">
        <f>IF('3g CPIH'!D$17="-","-",'3j PAAC PAP'!$G$13*('3g CPIH'!D$17/'3g CPIH'!$G$17))</f>
        <v>13.463352054794518</v>
      </c>
      <c r="I106" s="117">
        <f>IF('3g CPIH'!E$17="-","-",'3j PAAC PAP'!$G$13*('3g CPIH'!E$17/'3g CPIH'!$G$17))</f>
        <v>13.503701761252445</v>
      </c>
      <c r="J106" s="117">
        <f>IF('3g CPIH'!F$17="-","-",'3j PAAC PAP'!$G$13*('3g CPIH'!F$17/'3g CPIH'!$G$17))</f>
        <v>13.584401174168297</v>
      </c>
      <c r="K106" s="117">
        <f>IF('3g CPIH'!G$17="-","-",'3j PAAC PAP'!$G$13*('3g CPIH'!G$17/'3g CPIH'!$G$17))</f>
        <v>13.745799999999999</v>
      </c>
      <c r="L106" s="117">
        <f>IF('3g CPIH'!H$17="-","-",'3j PAAC PAP'!$G$13*('3g CPIH'!H$17/'3g CPIH'!$G$17))</f>
        <v>13.920648727984345</v>
      </c>
      <c r="M106" s="117">
        <f>IF('3g CPIH'!I$17="-","-",'3j PAAC PAP'!$G$13*('3g CPIH'!I$17/'3g CPIH'!$G$17))</f>
        <v>14.122397260273971</v>
      </c>
      <c r="N106" s="117">
        <f>IF('3g CPIH'!J$17="-","-",'3j PAAC PAP'!$G$13*('3g CPIH'!J$17/'3g CPIH'!$G$17))</f>
        <v>14.24344637964775</v>
      </c>
      <c r="O106" s="27"/>
      <c r="P106" s="117">
        <f>IF('3g CPIH'!L$17="-","-",'3j PAAC PAP'!$G$13*('3g CPIH'!L$17/'3g CPIH'!$G$17))</f>
        <v>14.24344637964775</v>
      </c>
      <c r="Q106" s="117">
        <f>IF('3g CPIH'!M$17="-","-",'3j PAAC PAP'!$G$13*('3g CPIH'!M$17/'3g CPIH'!$G$17))</f>
        <v>14.40484520547945</v>
      </c>
      <c r="R106" s="117">
        <f>IF('3g CPIH'!N$17="-","-",'3j PAAC PAP'!$G$13*('3g CPIH'!N$17/'3g CPIH'!$G$17))</f>
        <v>14.512444422700586</v>
      </c>
      <c r="S106" s="117">
        <f>IF('3g CPIH'!O$17="-","-",'3j PAAC PAP'!$G$13*('3g CPIH'!O$17/'3g CPIH'!$G$17))</f>
        <v>14.593143835616438</v>
      </c>
      <c r="T106" s="117">
        <f>IF('3g CPIH'!P$17="-","-",'3j PAAC PAP'!$G$13*('3g CPIH'!P$17/'3g CPIH'!$G$17))</f>
        <v>14.633493542074362</v>
      </c>
      <c r="U106" s="117">
        <f>IF('3g CPIH'!Q$17="-","-",'3j PAAC PAP'!$G$13*('3g CPIH'!Q$17/'3g CPIH'!$G$17))</f>
        <v>14.714192954990214</v>
      </c>
      <c r="V106" s="117">
        <f>IF('3g CPIH'!R$17="-","-",'3j PAAC PAP'!$G$13*('3g CPIH'!R$17/'3g CPIH'!$G$17))</f>
        <v>14.983190998043053</v>
      </c>
      <c r="W106" s="117">
        <f>IF('3g CPIH'!S$17="-","-",'3j PAAC PAP'!$G$13*('3g CPIH'!S$17/'3g CPIH'!$G$17))</f>
        <v>15.427037769080234</v>
      </c>
      <c r="X106" s="27"/>
      <c r="Y106" s="117">
        <f>IF('3g CPIH'!U$17="-","-",'3j PAAC PAP'!$G$13*('3g CPIH'!U$17/'3g CPIH'!$G$17))</f>
        <v>16.207132093933463</v>
      </c>
      <c r="Z106" s="117">
        <f>IF('3g CPIH'!V$17="-","-",'3j PAAC PAP'!$G$13*('3g CPIH'!V$17/'3g CPIH'!$G$17))</f>
        <v>16.207132093933463</v>
      </c>
      <c r="AA106" s="117">
        <f>IF('3g CPIH'!W$17="-","-",'3j PAAC PAP'!$G$13*('3g CPIH'!W$17/'3g CPIH'!$G$17))</f>
        <v>16.852727397260274</v>
      </c>
      <c r="AB106" s="117" t="str">
        <f>IF('3g CPIH'!X$17="-","-",'3j PAAC PAP'!$G$13*('3g CPIH'!X$17/'3g CPIH'!$G$17))</f>
        <v>-</v>
      </c>
      <c r="AC106" s="117" t="str">
        <f>IF('3g CPIH'!Y$17="-","-",'3j PAAC PAP'!$G$13*('3g CPIH'!Y$17/'3g CPIH'!$G$17))</f>
        <v>-</v>
      </c>
      <c r="AD106" s="25"/>
    </row>
    <row r="107" spans="1:30" s="26" customFormat="1" ht="11.25" customHeight="1">
      <c r="A107" s="207"/>
      <c r="B107" s="120" t="s">
        <v>244</v>
      </c>
      <c r="C107" s="120" t="s">
        <v>184</v>
      </c>
      <c r="D107" s="122" t="s">
        <v>122</v>
      </c>
      <c r="E107" s="119"/>
      <c r="F107" s="27"/>
      <c r="G107" s="117">
        <f>IF(G102="-","-",SUM(G99:G105)*'3j PAAC PAP'!$G$31)</f>
        <v>3.3204624069397997</v>
      </c>
      <c r="H107" s="117">
        <f>IF(H102="-","-",SUM(H99:H105)*'3j PAAC PAP'!$G$31)</f>
        <v>3.3249874402329502</v>
      </c>
      <c r="I107" s="117">
        <f>IF(I102="-","-",SUM(I99:I105)*'3j PAAC PAP'!$G$31)</f>
        <v>3.2699032395869971</v>
      </c>
      <c r="J107" s="117">
        <f>IF(J102="-","-",SUM(J99:J105)*'3j PAAC PAP'!$G$31)</f>
        <v>3.2834783394664488</v>
      </c>
      <c r="K107" s="117">
        <f>IF(K102="-","-",SUM(K99:K105)*'3j PAAC PAP'!$G$31)</f>
        <v>3.3427228119536108</v>
      </c>
      <c r="L107" s="117">
        <f>IF(L102="-","-",SUM(L99:L105)*'3j PAAC PAP'!$G$31)</f>
        <v>3.3645462671988797</v>
      </c>
      <c r="M107" s="117">
        <f>IF(M102="-","-",SUM(M99:M105)*'3j PAAC PAP'!$G$31)</f>
        <v>3.5086004744622192</v>
      </c>
      <c r="N107" s="117">
        <f>IF(N102="-","-",SUM(N99:N105)*'3j PAAC PAP'!$G$31)</f>
        <v>3.8923663209364108</v>
      </c>
      <c r="O107" s="27"/>
      <c r="P107" s="117">
        <f>IF(P102="-","-",SUM(P99:P105)*'3j PAAC PAP'!$G$31)</f>
        <v>3.8923663209364108</v>
      </c>
      <c r="Q107" s="117">
        <f>IF(Q102="-","-",SUM(Q99:Q105)*'3j PAAC PAP'!$G$31)</f>
        <v>4.0554675779455893</v>
      </c>
      <c r="R107" s="117">
        <f>IF(R102="-","-",SUM(R99:R105)*'3j PAAC PAP'!$G$31)</f>
        <v>4.0726494378092593</v>
      </c>
      <c r="S107" s="117">
        <f>IF(S102="-","-",SUM(S99:S105)*'3j PAAC PAP'!$G$31)</f>
        <v>4.285729306218057</v>
      </c>
      <c r="T107" s="117">
        <f>IF(T102="-","-",SUM(T99:T105)*'3j PAAC PAP'!$G$31)</f>
        <v>4.2850835380922074</v>
      </c>
      <c r="U107" s="117">
        <f>IF(U102="-","-",SUM(U99:U105)*'3j PAAC PAP'!$G$31)</f>
        <v>4.4896996702024143</v>
      </c>
      <c r="V107" s="117">
        <f>IF(V102="-","-",SUM(V99:V105)*'3j PAAC PAP'!$G$31)</f>
        <v>4.4840845887764536</v>
      </c>
      <c r="W107" s="117">
        <f>IF(W102="-","-",SUM(W99:W105)*'3j PAAC PAP'!$G$31)</f>
        <v>8.2637467361667749</v>
      </c>
      <c r="X107" s="27"/>
      <c r="Y107" s="117">
        <f>IF(Y102="-","-",SUM(Y99:Y105)*'3j PAAC PAP'!$G$31)</f>
        <v>8.4506405213903548</v>
      </c>
      <c r="Z107" s="117">
        <f>IF(Z102="-","-",SUM(Z99:Z105)*'3j PAAC PAP'!$G$31)</f>
        <v>8.4506405213903548</v>
      </c>
      <c r="AA107" s="117">
        <f>IF(AA102="-","-",SUM(AA99:AA105)*'3j PAAC PAP'!$G$31)</f>
        <v>9.4575564392665861</v>
      </c>
      <c r="AB107" s="117" t="str">
        <f>IF(AB102="-","-",SUM(AB99:AB105)*'3j PAAC PAP'!$G$31)</f>
        <v>-</v>
      </c>
      <c r="AC107" s="117" t="str">
        <f>IF(AC102="-","-",SUM(AC99:AC105)*'3j PAAC PAP'!$G$31)</f>
        <v>-</v>
      </c>
      <c r="AD107" s="25"/>
    </row>
    <row r="108" spans="1:30" s="26" customFormat="1" ht="11.25" customHeight="1">
      <c r="A108" s="207"/>
      <c r="B108" s="120" t="s">
        <v>185</v>
      </c>
      <c r="C108" s="120" t="s">
        <v>246</v>
      </c>
      <c r="D108" s="122" t="s">
        <v>122</v>
      </c>
      <c r="E108" s="119"/>
      <c r="F108" s="27"/>
      <c r="G108" s="117">
        <f>IF(G102="-","-",SUM(G99:G107)*'3k EBIT'!$E$9)</f>
        <v>1.4351916764978039</v>
      </c>
      <c r="H108" s="117">
        <f>IF(H102="-","-",SUM(H99:H107)*'3k EBIT'!$E$9)</f>
        <v>1.4373138669942889</v>
      </c>
      <c r="I108" s="117">
        <f>IF(I102="-","-",SUM(I99:I107)*'3k EBIT'!$E$9)</f>
        <v>1.4186036689511077</v>
      </c>
      <c r="J108" s="117">
        <f>IF(J102="-","-",SUM(J99:J107)*'3k EBIT'!$E$9)</f>
        <v>1.4249702404405631</v>
      </c>
      <c r="K108" s="117">
        <f>IF(K102="-","-",SUM(K99:K107)*'3k EBIT'!$E$9)</f>
        <v>1.4490600273322369</v>
      </c>
      <c r="L108" s="117">
        <f>IF(L102="-","-",SUM(L99:L107)*'3k EBIT'!$E$9)</f>
        <v>1.4601687852779948</v>
      </c>
      <c r="M108" s="117">
        <f>IF(M102="-","-",SUM(M99:M107)*'3k EBIT'!$E$9)</f>
        <v>1.515050215891089</v>
      </c>
      <c r="N108" s="117">
        <f>IF(N102="-","-",SUM(N99:N107)*'3k EBIT'!$E$9)</f>
        <v>1.6531912624665737</v>
      </c>
      <c r="O108" s="27"/>
      <c r="P108" s="117">
        <f>IF(P102="-","-",SUM(P99:P107)*'3k EBIT'!$E$9)</f>
        <v>1.6531912624665737</v>
      </c>
      <c r="Q108" s="117">
        <f>IF(Q102="-","-",SUM(Q99:Q107)*'3k EBIT'!$E$9)</f>
        <v>1.7140310492640751</v>
      </c>
      <c r="R108" s="117">
        <f>IF(R102="-","-",SUM(R99:R107)*'3k EBIT'!$E$9)</f>
        <v>1.72219487779312</v>
      </c>
      <c r="S108" s="117">
        <f>IF(S102="-","-",SUM(S99:S107)*'3k EBIT'!$E$9)</f>
        <v>1.7991567431616333</v>
      </c>
      <c r="T108" s="117">
        <f>IF(T102="-","-",SUM(T99:T107)*'3k EBIT'!$E$9)</f>
        <v>1.7997097295044762</v>
      </c>
      <c r="U108" s="117">
        <f>IF(U102="-","-",SUM(U99:U107)*'3k EBIT'!$E$9)</f>
        <v>1.8736766792340378</v>
      </c>
      <c r="V108" s="117">
        <f>IF(V102="-","-",SUM(V99:V107)*'3k EBIT'!$E$9)</f>
        <v>1.8768997218092056</v>
      </c>
      <c r="W108" s="117">
        <f>IF(W102="-","-",SUM(W99:W107)*'3k EBIT'!$E$9)</f>
        <v>3.2229396669723633</v>
      </c>
      <c r="X108" s="27"/>
      <c r="Y108" s="117">
        <f>IF(Y102="-","-",SUM(Y99:Y107)*'3k EBIT'!$E$9)</f>
        <v>3.3041813976933447</v>
      </c>
      <c r="Z108" s="117">
        <f>IF(Z102="-","-",SUM(Z99:Z107)*'3k EBIT'!$E$9)</f>
        <v>3.3041813976933447</v>
      </c>
      <c r="AA108" s="117">
        <f>IF(AA102="-","-",SUM(AA99:AA107)*'3k EBIT'!$E$9)</f>
        <v>3.6729851677664667</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0.93385236154111584</v>
      </c>
      <c r="H109" s="117">
        <f>IF(H104="-","-",SUM(H99:H102,H104:H108)*'3l HAP'!$E$10)</f>
        <v>0.93548767618454154</v>
      </c>
      <c r="I109" s="117">
        <f>IF(I104="-","-",SUM(I99:I102,I104:I108)*'3l HAP'!$E$10)</f>
        <v>0.93763628892663242</v>
      </c>
      <c r="J109" s="117">
        <f>IF(J104="-","-",SUM(J99:J102,J104:J108)*'3l HAP'!$E$10)</f>
        <v>0.94254223285690963</v>
      </c>
      <c r="K109" s="117">
        <f>IF(K104="-","-",SUM(K99:K102,K104:K108)*'3l HAP'!$E$10)</f>
        <v>0.95415815331469833</v>
      </c>
      <c r="L109" s="117">
        <f>IF(L104="-","-",SUM(L99:L102,L104:L108)*'3l HAP'!$E$10)</f>
        <v>0.96271832478330965</v>
      </c>
      <c r="M109" s="117">
        <f>IF(M104="-","-",SUM(M99:M102,M104:M108)*'3l HAP'!$E$10)</f>
        <v>1.0092839543470364</v>
      </c>
      <c r="N109" s="117">
        <f>IF(N104="-","-",SUM(N99:N102,N104:N108)*'3l HAP'!$E$10)</f>
        <v>1.1157324926366967</v>
      </c>
      <c r="O109" s="27"/>
      <c r="P109" s="117">
        <f>IF(P104="-","-",SUM(P99:P102,P104:P108)*'3l HAP'!$E$10)</f>
        <v>1.1157324926366967</v>
      </c>
      <c r="Q109" s="117">
        <f>IF(Q104="-","-",SUM(Q99:Q102,Q104:Q108)*'3l HAP'!$E$10)</f>
        <v>1.1551327811405676</v>
      </c>
      <c r="R109" s="117">
        <f>IF(R104="-","-",SUM(R99:R102,R104:R108)*'3l HAP'!$E$10)</f>
        <v>1.1614236529365143</v>
      </c>
      <c r="S109" s="117">
        <f>IF(S104="-","-",SUM(S99:S102,S104:S108)*'3l HAP'!$E$10)</f>
        <v>1.1988185651435372</v>
      </c>
      <c r="T109" s="117">
        <f>IF(T104="-","-",SUM(T99:T102,T104:T108)*'3l HAP'!$E$10)</f>
        <v>1.1992446846015046</v>
      </c>
      <c r="U109" s="117">
        <f>IF(U104="-","-",SUM(U99:U102,U104:U108)*'3l HAP'!$E$10)</f>
        <v>1.2268502278212579</v>
      </c>
      <c r="V109" s="117">
        <f>IF(V104="-","-",SUM(V99:V102,V104:V108)*'3l HAP'!$E$10)</f>
        <v>1.2293338355502934</v>
      </c>
      <c r="W109" s="117">
        <f>IF(W104="-","-",SUM(W99:W102,W104:W108)*'3l HAP'!$E$10)</f>
        <v>1.3441950921795474</v>
      </c>
      <c r="X109" s="27"/>
      <c r="Y109" s="117">
        <f>IF(Y104="-","-",SUM(Y99:Y102,Y104:Y108)*'3l HAP'!$E$10)</f>
        <v>1.4067982336625175</v>
      </c>
      <c r="Z109" s="117">
        <f>IF(Z104="-","-",SUM(Z99:Z102,Z104:Z108)*'3l HAP'!$E$10)</f>
        <v>1.4067982336625175</v>
      </c>
      <c r="AA109" s="117">
        <f>IF(AA104="-","-",SUM(AA99:AA102,AA104:AA108)*'3l HAP'!$E$10)</f>
        <v>1.487577853444592</v>
      </c>
      <c r="AB109" s="117" t="str">
        <f>IF(AB104="-","-",SUM(AB99:AB102,AB104:AB108)*'3l HAP'!$E$10)</f>
        <v>-</v>
      </c>
      <c r="AC109" s="117" t="str">
        <f>IF(AC104="-","-",SUM(AC99:AC102,AC104:AC108)*'3l HAP'!$E$10)</f>
        <v>-</v>
      </c>
      <c r="AD109" s="25"/>
    </row>
    <row r="110" spans="1:30" s="26" customFormat="1" ht="11.4">
      <c r="A110" s="207"/>
      <c r="B110" s="120" t="s">
        <v>249</v>
      </c>
      <c r="C110" s="120" t="str">
        <f>B110&amp;"_"&amp;D110</f>
        <v>Total_Southern</v>
      </c>
      <c r="D110" s="122" t="s">
        <v>122</v>
      </c>
      <c r="E110" s="119"/>
      <c r="F110" s="27"/>
      <c r="G110" s="117">
        <f t="shared" ref="G110:N110" si="21">IF(G104="-","-",SUM(G99:G109))</f>
        <v>76.470225187243997</v>
      </c>
      <c r="H110" s="117">
        <f t="shared" si="21"/>
        <v>76.583554692408939</v>
      </c>
      <c r="I110" s="117">
        <f t="shared" si="21"/>
        <v>75.600956446472722</v>
      </c>
      <c r="J110" s="117">
        <f t="shared" si="21"/>
        <v>75.940944961967602</v>
      </c>
      <c r="K110" s="117">
        <f t="shared" si="21"/>
        <v>77.220443879337395</v>
      </c>
      <c r="L110" s="117">
        <f t="shared" si="21"/>
        <v>77.813675280135385</v>
      </c>
      <c r="M110" s="117">
        <f t="shared" si="21"/>
        <v>80.7487360646562</v>
      </c>
      <c r="N110" s="117">
        <f t="shared" si="21"/>
        <v>88.125762998524053</v>
      </c>
      <c r="O110" s="27"/>
      <c r="P110" s="117">
        <f t="shared" ref="P110:W110" si="22">IF(P104="-","-",SUM(P99:P109))</f>
        <v>88.125762998524053</v>
      </c>
      <c r="Q110" s="117">
        <f t="shared" si="22"/>
        <v>91.367256006368876</v>
      </c>
      <c r="R110" s="117">
        <f t="shared" si="22"/>
        <v>91.803221886425632</v>
      </c>
      <c r="S110" s="117">
        <f t="shared" si="22"/>
        <v>95.891239618591896</v>
      </c>
      <c r="T110" s="117">
        <f t="shared" si="22"/>
        <v>95.920770270388317</v>
      </c>
      <c r="U110" s="117">
        <f t="shared" si="22"/>
        <v>99.841371559783397</v>
      </c>
      <c r="V110" s="117">
        <f t="shared" si="22"/>
        <v>100.01348891719044</v>
      </c>
      <c r="W110" s="117">
        <f t="shared" si="22"/>
        <v>170.97252855161182</v>
      </c>
      <c r="X110" s="27"/>
      <c r="Y110" s="117">
        <f t="shared" ref="Y110:AC110" si="23">IF(Y104="-","-",SUM(Y99:Y109))</f>
        <v>175.311010491194</v>
      </c>
      <c r="Z110" s="117">
        <f t="shared" si="23"/>
        <v>175.311010491194</v>
      </c>
      <c r="AA110" s="117">
        <f t="shared" si="23"/>
        <v>194.80250683401914</v>
      </c>
      <c r="AB110" s="117" t="str">
        <f t="shared" si="23"/>
        <v>-</v>
      </c>
      <c r="AC110" s="117" t="str">
        <f t="shared" si="23"/>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AA'!J105="-","-",'3c AA'!J105)</f>
        <v>-</v>
      </c>
      <c r="H113" s="35" t="str">
        <f>IF('3c AA'!K105="-","-",'3c AA'!K105)</f>
        <v>-</v>
      </c>
      <c r="I113" s="35" t="str">
        <f>IF('3c AA'!L105="-","-",'3c AA'!L105)</f>
        <v>-</v>
      </c>
      <c r="J113" s="35" t="str">
        <f>IF('3c AA'!M105="-","-",'3c AA'!M105)</f>
        <v>-</v>
      </c>
      <c r="K113" s="35" t="str">
        <f>IF('3c AA'!N105="-","-",'3c AA'!N105)</f>
        <v>-</v>
      </c>
      <c r="L113" s="35" t="str">
        <f>IF('3c AA'!O105="-","-",'3c AA'!O105)</f>
        <v>-</v>
      </c>
      <c r="M113" s="35" t="str">
        <f>IF('3c AA'!P105="-","-",'3c AA'!P105)</f>
        <v>-</v>
      </c>
      <c r="N113" s="35" t="str">
        <f>IF('3c AA'!Q105="-","-",'3c AA'!Q105)</f>
        <v>-</v>
      </c>
      <c r="O113" s="27"/>
      <c r="P113" s="35" t="str">
        <f>IF('3c AA'!S105="-","-",'3c AA'!S105)</f>
        <v>-</v>
      </c>
      <c r="Q113" s="35" t="str">
        <f>IF('3c AA'!T105="-","-",'3c AA'!T105)</f>
        <v>-</v>
      </c>
      <c r="R113" s="35" t="str">
        <f>IF('3c AA'!U105="-","-",'3c AA'!U105)</f>
        <v>-</v>
      </c>
      <c r="S113" s="35" t="str">
        <f>IF('3c AA'!V105="-","-",'3c AA'!V105)</f>
        <v>-</v>
      </c>
      <c r="T113" s="35">
        <f>IF('3c AA'!W105="-","-",'3c AA'!W105)</f>
        <v>0</v>
      </c>
      <c r="U113" s="35">
        <f>IF('3c AA'!X105="-","-",'3c AA'!X105)</f>
        <v>1.4870742269298105</v>
      </c>
      <c r="V113" s="35">
        <f>IF('3c AA'!Y105="-","-",'3c AA'!Y105)</f>
        <v>0.70457099735818829</v>
      </c>
      <c r="W113" s="35" t="str">
        <f>IF('3c AA'!Z105="-","-",'3c AA'!Z105)</f>
        <v>-</v>
      </c>
      <c r="X113" s="27"/>
      <c r="Y113" s="35">
        <f>IF('3c AA'!AB105="-","-",'3c AA'!AB105)</f>
        <v>0</v>
      </c>
      <c r="Z113" s="35">
        <f>IF('3c AA'!AC105="-","-",'3c AA'!AC105)</f>
        <v>0</v>
      </c>
      <c r="AA113" s="35">
        <f>IF('3c AA'!AD105="-","-",'3c AA'!AD105)</f>
        <v>0.4107912515748855</v>
      </c>
      <c r="AB113" s="35" t="str">
        <f>IF('3c AA'!AE105="-","-",'3c AA'!AE105)</f>
        <v>-</v>
      </c>
      <c r="AC113" s="35" t="str">
        <f>IF('3c AA'!AF105="-","-",'3c AA'!AF105)</f>
        <v>-</v>
      </c>
      <c r="AD113" s="25"/>
    </row>
    <row r="114" spans="1:30" s="26" customFormat="1" ht="12.6"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f>'3d PC'!AA61</f>
        <v>10.298637820906499</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f>'3e NC-Elec'!AB51</f>
        <v>83.608360000000005</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f>IF('3g CPIH'!W$17="-","-",'3h OC '!$E$9*('3g CPIH'!W$17/'3g CPIH'!$G$17))</f>
        <v>48.959197260273974</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f>IF('3i SMNCC'!W$50="-","-",'3i SMNCC'!W$62)</f>
        <v>11.951673643525851</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PAP'!$G$13*('3g CPIH'!C$17/'3g CPIH'!$G$17))</f>
        <v>13.436452250489236</v>
      </c>
      <c r="H118" s="35">
        <f>IF('3g CPIH'!D$17="-","-",'3j PAAC PAP'!$G$13*('3g CPIH'!D$17/'3g CPIH'!$G$17))</f>
        <v>13.463352054794518</v>
      </c>
      <c r="I118" s="35">
        <f>IF('3g CPIH'!E$17="-","-",'3j PAAC PAP'!$G$13*('3g CPIH'!E$17/'3g CPIH'!$G$17))</f>
        <v>13.503701761252445</v>
      </c>
      <c r="J118" s="35">
        <f>IF('3g CPIH'!F$17="-","-",'3j PAAC PAP'!$G$13*('3g CPIH'!F$17/'3g CPIH'!$G$17))</f>
        <v>13.584401174168297</v>
      </c>
      <c r="K118" s="35">
        <f>IF('3g CPIH'!G$17="-","-",'3j PAAC PAP'!$G$13*('3g CPIH'!G$17/'3g CPIH'!$G$17))</f>
        <v>13.745799999999999</v>
      </c>
      <c r="L118" s="35">
        <f>IF('3g CPIH'!H$17="-","-",'3j PAAC PAP'!$G$13*('3g CPIH'!H$17/'3g CPIH'!$G$17))</f>
        <v>13.920648727984345</v>
      </c>
      <c r="M118" s="35">
        <f>IF('3g CPIH'!I$17="-","-",'3j PAAC PAP'!$G$13*('3g CPIH'!I$17/'3g CPIH'!$G$17))</f>
        <v>14.122397260273971</v>
      </c>
      <c r="N118" s="35">
        <f>IF('3g CPIH'!J$17="-","-",'3j PAAC PAP'!$G$13*('3g CPIH'!J$17/'3g CPIH'!$G$17))</f>
        <v>14.24344637964775</v>
      </c>
      <c r="O118" s="27"/>
      <c r="P118" s="35">
        <f>IF('3g CPIH'!L$17="-","-",'3j PAAC PAP'!$G$13*('3g CPIH'!L$17/'3g CPIH'!$G$17))</f>
        <v>14.24344637964775</v>
      </c>
      <c r="Q118" s="35">
        <f>IF('3g CPIH'!M$17="-","-",'3j PAAC PAP'!$G$13*('3g CPIH'!M$17/'3g CPIH'!$G$17))</f>
        <v>14.40484520547945</v>
      </c>
      <c r="R118" s="35">
        <f>IF('3g CPIH'!N$17="-","-",'3j PAAC PAP'!$G$13*('3g CPIH'!N$17/'3g CPIH'!$G$17))</f>
        <v>14.512444422700586</v>
      </c>
      <c r="S118" s="35">
        <f>IF('3g CPIH'!O$17="-","-",'3j PAAC PAP'!$G$13*('3g CPIH'!O$17/'3g CPIH'!$G$17))</f>
        <v>14.593143835616438</v>
      </c>
      <c r="T118" s="35">
        <f>IF('3g CPIH'!P$17="-","-",'3j PAAC PAP'!$G$13*('3g CPIH'!P$17/'3g CPIH'!$G$17))</f>
        <v>14.633493542074362</v>
      </c>
      <c r="U118" s="35">
        <f>IF('3g CPIH'!Q$17="-","-",'3j PAAC PAP'!$G$13*('3g CPIH'!Q$17/'3g CPIH'!$G$17))</f>
        <v>14.714192954990214</v>
      </c>
      <c r="V118" s="35">
        <f>IF('3g CPIH'!R$17="-","-",'3j PAAC PAP'!$G$13*('3g CPIH'!R$17/'3g CPIH'!$G$17))</f>
        <v>14.983190998043053</v>
      </c>
      <c r="W118" s="35">
        <f>IF('3g CPIH'!S$17="-","-",'3j PAAC PAP'!$G$13*('3g CPIH'!S$17/'3g CPIH'!$G$17))</f>
        <v>15.427037769080234</v>
      </c>
      <c r="X118" s="27"/>
      <c r="Y118" s="35">
        <f>IF('3g CPIH'!U$17="-","-",'3j PAAC PAP'!$G$13*('3g CPIH'!U$17/'3g CPIH'!$G$17))</f>
        <v>16.207132093933463</v>
      </c>
      <c r="Z118" s="35">
        <f>IF('3g CPIH'!V$17="-","-",'3j PAAC PAP'!$G$13*('3g CPIH'!V$17/'3g CPIH'!$G$17))</f>
        <v>16.207132093933463</v>
      </c>
      <c r="AA118" s="35">
        <f>IF('3g CPIH'!W$17="-","-",'3j PAAC PAP'!$G$13*('3g CPIH'!W$17/'3g CPIH'!$G$17))</f>
        <v>16.852727397260274</v>
      </c>
      <c r="AB118" s="35" t="str">
        <f>IF('3g CPIH'!X$17="-","-",'3j PAAC PAP'!$G$13*('3g CPIH'!X$17/'3g CPIH'!$G$17))</f>
        <v>-</v>
      </c>
      <c r="AC118" s="35" t="str">
        <f>IF('3g CPIH'!Y$17="-","-",'3j PAAC PAP'!$G$13*('3g CPIH'!Y$17/'3g CPIH'!$G$17))</f>
        <v>-</v>
      </c>
      <c r="AD118" s="25"/>
    </row>
    <row r="119" spans="1:30" s="26" customFormat="1" ht="11.25" customHeight="1">
      <c r="A119" s="207"/>
      <c r="B119" s="123" t="s">
        <v>244</v>
      </c>
      <c r="C119" s="123" t="s">
        <v>184</v>
      </c>
      <c r="D119" s="121" t="s">
        <v>126</v>
      </c>
      <c r="E119" s="75"/>
      <c r="F119" s="27"/>
      <c r="G119" s="35">
        <f>IF(G114="-","-",SUM(G111:G117)*'3j PAAC PAP'!$G$31)</f>
        <v>3.6311463189397997</v>
      </c>
      <c r="H119" s="35">
        <f>IF(H114="-","-",SUM(H111:H117)*'3j PAAC PAP'!$G$31)</f>
        <v>3.6356713522329498</v>
      </c>
      <c r="I119" s="35">
        <f>IF(I114="-","-",SUM(I111:I117)*'3j PAAC PAP'!$G$31)</f>
        <v>4.1017752651869968</v>
      </c>
      <c r="J119" s="35">
        <f>IF(J114="-","-",SUM(J111:J117)*'3j PAAC PAP'!$G$31)</f>
        <v>4.1153503650664485</v>
      </c>
      <c r="K119" s="35">
        <f>IF(K114="-","-",SUM(K111:K117)*'3j PAAC PAP'!$G$31)</f>
        <v>3.6534067239536108</v>
      </c>
      <c r="L119" s="35">
        <f>IF(L114="-","-",SUM(L111:L117)*'3j PAAC PAP'!$G$31)</f>
        <v>3.6752301791988793</v>
      </c>
      <c r="M119" s="35">
        <f>IF(M114="-","-",SUM(M111:M117)*'3j PAAC PAP'!$G$31)</f>
        <v>3.8192843864622192</v>
      </c>
      <c r="N119" s="35">
        <f>IF(N114="-","-",SUM(N111:N117)*'3j PAAC PAP'!$G$31)</f>
        <v>4.2030502329364108</v>
      </c>
      <c r="O119" s="27"/>
      <c r="P119" s="35">
        <f>IF(P114="-","-",SUM(P111:P117)*'3j PAAC PAP'!$G$31)</f>
        <v>4.2030502329364108</v>
      </c>
      <c r="Q119" s="35">
        <f>IF(Q114="-","-",SUM(Q111:Q117)*'3j PAAC PAP'!$G$31)</f>
        <v>4.3830594579455893</v>
      </c>
      <c r="R119" s="35">
        <f>IF(R114="-","-",SUM(R111:R117)*'3j PAAC PAP'!$G$31)</f>
        <v>4.4002413178092592</v>
      </c>
      <c r="S119" s="35">
        <f>IF(S114="-","-",SUM(S111:S117)*'3j PAAC PAP'!$G$31)</f>
        <v>4.5668242742180576</v>
      </c>
      <c r="T119" s="35">
        <f>IF(T114="-","-",SUM(T111:T117)*'3j PAAC PAP'!$G$31)</f>
        <v>4.566178506092208</v>
      </c>
      <c r="U119" s="35">
        <f>IF(U114="-","-",SUM(U111:U117)*'3j PAAC PAP'!$G$31)</f>
        <v>4.4749051982024151</v>
      </c>
      <c r="V119" s="35">
        <f>IF(V114="-","-",SUM(V111:V117)*'3j PAAC PAP'!$G$31)</f>
        <v>4.4692901167764534</v>
      </c>
      <c r="W119" s="35">
        <f>IF(W114="-","-",SUM(W111:W117)*'3j PAAC PAP'!$G$31)</f>
        <v>7.9234738801667746</v>
      </c>
      <c r="X119" s="27"/>
      <c r="Y119" s="35">
        <f>IF(Y114="-","-",SUM(Y111:Y117)*'3j PAAC PAP'!$G$31)</f>
        <v>8.1103676653903545</v>
      </c>
      <c r="Z119" s="35">
        <f>IF(Z114="-","-",SUM(Z111:Z117)*'3j PAAC PAP'!$G$31)</f>
        <v>8.1103676653903545</v>
      </c>
      <c r="AA119" s="35">
        <f>IF(AA114="-","-",SUM(AA111:AA117)*'3j PAAC PAP'!$G$31)</f>
        <v>8.9883603272665873</v>
      </c>
      <c r="AB119" s="35" t="str">
        <f>IF(AB114="-","-",SUM(AB111:AB117)*'3j PAAC PAP'!$G$31)</f>
        <v>-</v>
      </c>
      <c r="AC119" s="35" t="str">
        <f>IF(AC114="-","-",SUM(AC111:AC117)*'3j PAAC PAP'!$G$31)</f>
        <v>-</v>
      </c>
      <c r="AD119" s="25"/>
    </row>
    <row r="120" spans="1:30" s="26" customFormat="1" ht="11.25" customHeight="1">
      <c r="A120" s="207"/>
      <c r="B120" s="123" t="s">
        <v>185</v>
      </c>
      <c r="C120" s="123" t="s">
        <v>246</v>
      </c>
      <c r="D120" s="121" t="s">
        <v>126</v>
      </c>
      <c r="E120" s="75"/>
      <c r="F120" s="27"/>
      <c r="G120" s="35">
        <f>IF(G114="-","-",SUM(G111:G119)*'3k EBIT'!$E$9)</f>
        <v>1.5451280065054198</v>
      </c>
      <c r="H120" s="35">
        <f>IF(H114="-","-",SUM(H111:H119)*'3k EBIT'!$E$9)</f>
        <v>1.5472501970019048</v>
      </c>
      <c r="I120" s="35">
        <f>IF(I114="-","-",SUM(I111:I119)*'3k EBIT'!$E$9)</f>
        <v>1.7129638015429287</v>
      </c>
      <c r="J120" s="35">
        <f>IF(J114="-","-",SUM(J111:J119)*'3k EBIT'!$E$9)</f>
        <v>1.7193303730323839</v>
      </c>
      <c r="K120" s="35">
        <f>IF(K114="-","-",SUM(K111:K119)*'3k EBIT'!$E$9)</f>
        <v>1.5589963573398529</v>
      </c>
      <c r="L120" s="35">
        <f>IF(L114="-","-",SUM(L111:L119)*'3k EBIT'!$E$9)</f>
        <v>1.5701051152856107</v>
      </c>
      <c r="M120" s="35">
        <f>IF(M114="-","-",SUM(M111:M119)*'3k EBIT'!$E$9)</f>
        <v>1.6249865458987049</v>
      </c>
      <c r="N120" s="35">
        <f>IF(N114="-","-",SUM(N111:N119)*'3k EBIT'!$E$9)</f>
        <v>1.7631275924741894</v>
      </c>
      <c r="O120" s="27"/>
      <c r="P120" s="35">
        <f>IF(P114="-","-",SUM(P111:P119)*'3k EBIT'!$E$9)</f>
        <v>1.7631275924741894</v>
      </c>
      <c r="Q120" s="35">
        <f>IF(Q114="-","-",SUM(Q111:Q119)*'3k EBIT'!$E$9)</f>
        <v>1.8299503087959152</v>
      </c>
      <c r="R120" s="35">
        <f>IF(R114="-","-",SUM(R111:R119)*'3k EBIT'!$E$9)</f>
        <v>1.8381141373249603</v>
      </c>
      <c r="S120" s="35">
        <f>IF(S114="-","-",SUM(S111:S119)*'3k EBIT'!$E$9)</f>
        <v>1.8986229465018574</v>
      </c>
      <c r="T120" s="35">
        <f>IF(T114="-","-",SUM(T111:T119)*'3k EBIT'!$E$9)</f>
        <v>1.8991759328447007</v>
      </c>
      <c r="U120" s="35">
        <f>IF(U114="-","-",SUM(U111:U119)*'3k EBIT'!$E$9)</f>
        <v>1.8684416159003423</v>
      </c>
      <c r="V120" s="35">
        <f>IF(V114="-","-",SUM(V111:V119)*'3k EBIT'!$E$9)</f>
        <v>1.8716646584755097</v>
      </c>
      <c r="W120" s="35">
        <f>IF(W114="-","-",SUM(W111:W119)*'3k EBIT'!$E$9)</f>
        <v>3.1025332102973553</v>
      </c>
      <c r="X120" s="27"/>
      <c r="Y120" s="35">
        <f>IF(Y114="-","-",SUM(Y111:Y119)*'3k EBIT'!$E$9)</f>
        <v>3.1837749410183362</v>
      </c>
      <c r="Z120" s="35">
        <f>IF(Z114="-","-",SUM(Z111:Z119)*'3k EBIT'!$E$9)</f>
        <v>3.1837749410183362</v>
      </c>
      <c r="AA120" s="35">
        <f>IF(AA114="-","-",SUM(AA111:AA119)*'3k EBIT'!$E$9)</f>
        <v>3.5069588734692507</v>
      </c>
      <c r="AB120" s="35" t="str">
        <f>IF(AB114="-","-",SUM(AB111:AB119)*'3k EBIT'!$E$9)</f>
        <v>-</v>
      </c>
      <c r="AC120" s="35" t="str">
        <f>IF(AC114="-","-",SUM(AC111:AC119)*'3k EBIT'!$E$9)</f>
        <v>-</v>
      </c>
      <c r="AD120" s="25"/>
    </row>
    <row r="121" spans="1:30" s="26" customFormat="1" ht="11.4">
      <c r="A121" s="207"/>
      <c r="B121" s="123" t="s">
        <v>247</v>
      </c>
      <c r="C121" s="158" t="s">
        <v>248</v>
      </c>
      <c r="D121" s="121" t="s">
        <v>126</v>
      </c>
      <c r="E121" s="116"/>
      <c r="F121" s="27"/>
      <c r="G121" s="35">
        <f>IF(G116="-","-",SUM(G111:G114,G116:G120)*'3l HAP'!$E$10)</f>
        <v>0.94001066250434939</v>
      </c>
      <c r="H121" s="35">
        <f>IF(H116="-","-",SUM(H111:H114,H116:H120)*'3l HAP'!$E$10)</f>
        <v>0.94164597714777498</v>
      </c>
      <c r="I121" s="35">
        <f>IF(I116="-","-",SUM(I111:I114,I116:I120)*'3l HAP'!$E$10)</f>
        <v>0.95412545395471871</v>
      </c>
      <c r="J121" s="35">
        <f>IF(J116="-","-",SUM(J111:J114,J116:J120)*'3l HAP'!$E$10)</f>
        <v>0.95903139788499625</v>
      </c>
      <c r="K121" s="35">
        <f>IF(K116="-","-",SUM(K111:K114,K116:K120)*'3l HAP'!$E$10)</f>
        <v>0.96031645427793177</v>
      </c>
      <c r="L121" s="35">
        <f>IF(L116="-","-",SUM(L111:L114,L116:L120)*'3l HAP'!$E$10)</f>
        <v>0.9688766257465431</v>
      </c>
      <c r="M121" s="35">
        <f>IF(M116="-","-",SUM(M111:M114,M116:M120)*'3l HAP'!$E$10)</f>
        <v>1.0154422553102698</v>
      </c>
      <c r="N121" s="35">
        <f>IF(N116="-","-",SUM(N111:N114,N116:N120)*'3l HAP'!$E$10)</f>
        <v>1.12189079359993</v>
      </c>
      <c r="O121" s="27"/>
      <c r="P121" s="35">
        <f>IF(P116="-","-",SUM(P111:P114,P116:P120)*'3l HAP'!$E$10)</f>
        <v>1.12189079359993</v>
      </c>
      <c r="Q121" s="35">
        <f>IF(Q116="-","-",SUM(Q111:Q114,Q116:Q120)*'3l HAP'!$E$10)</f>
        <v>1.1616262277344533</v>
      </c>
      <c r="R121" s="35">
        <f>IF(R116="-","-",SUM(R111:R114,R116:R120)*'3l HAP'!$E$10)</f>
        <v>1.1679170995304</v>
      </c>
      <c r="S121" s="35">
        <f>IF(S116="-","-",SUM(S111:S114,S116:S120)*'3l HAP'!$E$10)</f>
        <v>1.2043903612531295</v>
      </c>
      <c r="T121" s="35">
        <f>IF(T116="-","-",SUM(T111:T114,T116:T120)*'3l HAP'!$E$10)</f>
        <v>1.204816480711097</v>
      </c>
      <c r="U121" s="35">
        <f>IF(U116="-","-",SUM(U111:U114,U116:U120)*'3l HAP'!$E$10)</f>
        <v>1.2265569753944372</v>
      </c>
      <c r="V121" s="35">
        <f>IF(V116="-","-",SUM(V111:V114,V116:V120)*'3l HAP'!$E$10)</f>
        <v>1.2290405831234725</v>
      </c>
      <c r="W121" s="35">
        <f>IF(W116="-","-",SUM(W111:W114,W116:W120)*'3l HAP'!$E$10)</f>
        <v>1.3374502863626725</v>
      </c>
      <c r="X121" s="27"/>
      <c r="Y121" s="35">
        <f>IF(Y116="-","-",SUM(Y111:Y114,Y116:Y120)*'3l HAP'!$E$10)</f>
        <v>1.4000534278456429</v>
      </c>
      <c r="Z121" s="35">
        <f>IF(Z116="-","-",SUM(Z111:Z114,Z116:Z120)*'3l HAP'!$E$10)</f>
        <v>1.4000534278456429</v>
      </c>
      <c r="AA121" s="35">
        <f>IF(AA116="-","-",SUM(AA111:AA114,AA116:AA120)*'3l HAP'!$E$10)</f>
        <v>1.4782775621939943</v>
      </c>
      <c r="AB121" s="35" t="str">
        <f>IF(AB116="-","-",SUM(AB111:AB114,AB116:AB120)*'3l HAP'!$E$10)</f>
        <v>-</v>
      </c>
      <c r="AC121" s="35" t="str">
        <f>IF(AC116="-","-",SUM(AC111:AC114,AC116:AC120)*'3l HAP'!$E$10)</f>
        <v>-</v>
      </c>
      <c r="AD121" s="25"/>
    </row>
    <row r="122" spans="1:30" s="26" customFormat="1" ht="11.4">
      <c r="A122" s="207"/>
      <c r="B122" s="123" t="s">
        <v>249</v>
      </c>
      <c r="C122" s="123" t="str">
        <f>B122&amp;"_"&amp;D122</f>
        <v>Total_South East</v>
      </c>
      <c r="D122" s="121" t="s">
        <v>126</v>
      </c>
      <c r="E122" s="75"/>
      <c r="F122" s="27"/>
      <c r="G122" s="35">
        <f t="shared" ref="G122:N122" si="24">IF(G116="-","-",SUM(G111:G121))</f>
        <v>82.262503730214846</v>
      </c>
      <c r="H122" s="35">
        <f t="shared" si="24"/>
        <v>82.375833235379787</v>
      </c>
      <c r="I122" s="35">
        <f t="shared" si="24"/>
        <v>91.110077769692637</v>
      </c>
      <c r="J122" s="35">
        <f t="shared" si="24"/>
        <v>91.450066285187503</v>
      </c>
      <c r="K122" s="35">
        <f t="shared" si="24"/>
        <v>83.012722422308244</v>
      </c>
      <c r="L122" s="35">
        <f t="shared" si="24"/>
        <v>83.605953823106233</v>
      </c>
      <c r="M122" s="35">
        <f t="shared" si="24"/>
        <v>86.541014607627048</v>
      </c>
      <c r="N122" s="35">
        <f t="shared" si="24"/>
        <v>93.918041541494887</v>
      </c>
      <c r="O122" s="27"/>
      <c r="P122" s="35">
        <f t="shared" ref="P122:W122" si="25">IF(P116="-","-",SUM(P111:P121))</f>
        <v>93.918041541494887</v>
      </c>
      <c r="Q122" s="35">
        <f t="shared" si="25"/>
        <v>97.474760592494604</v>
      </c>
      <c r="R122" s="35">
        <f t="shared" si="25"/>
        <v>97.910726472551374</v>
      </c>
      <c r="S122" s="35">
        <f t="shared" si="25"/>
        <v>101.13187258604172</v>
      </c>
      <c r="T122" s="35">
        <f t="shared" si="25"/>
        <v>101.16140323783816</v>
      </c>
      <c r="U122" s="35">
        <f t="shared" si="25"/>
        <v>99.565548772022893</v>
      </c>
      <c r="V122" s="35">
        <f t="shared" si="25"/>
        <v>99.737666129429925</v>
      </c>
      <c r="W122" s="35">
        <f t="shared" si="25"/>
        <v>164.62860443311993</v>
      </c>
      <c r="X122" s="27"/>
      <c r="Y122" s="35">
        <f t="shared" ref="Y122:AC122" si="26">IF(Y116="-","-",SUM(Y111:Y121))</f>
        <v>168.96708637270208</v>
      </c>
      <c r="Z122" s="35">
        <f t="shared" si="26"/>
        <v>168.96708637270208</v>
      </c>
      <c r="AA122" s="35">
        <f t="shared" si="26"/>
        <v>186.05498413647132</v>
      </c>
      <c r="AB122" s="35" t="str">
        <f t="shared" si="26"/>
        <v>-</v>
      </c>
      <c r="AC122" s="35" t="str">
        <f t="shared" si="26"/>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AA'!J106="-","-",'3c AA'!J106)</f>
        <v>-</v>
      </c>
      <c r="H125" s="117" t="str">
        <f>IF('3c AA'!K106="-","-",'3c AA'!K106)</f>
        <v>-</v>
      </c>
      <c r="I125" s="117" t="str">
        <f>IF('3c AA'!L106="-","-",'3c AA'!L106)</f>
        <v>-</v>
      </c>
      <c r="J125" s="117" t="str">
        <f>IF('3c AA'!M106="-","-",'3c AA'!M106)</f>
        <v>-</v>
      </c>
      <c r="K125" s="117" t="str">
        <f>IF('3c AA'!N106="-","-",'3c AA'!N106)</f>
        <v>-</v>
      </c>
      <c r="L125" s="117" t="str">
        <f>IF('3c AA'!O106="-","-",'3c AA'!O106)</f>
        <v>-</v>
      </c>
      <c r="M125" s="117" t="str">
        <f>IF('3c AA'!P106="-","-",'3c AA'!P106)</f>
        <v>-</v>
      </c>
      <c r="N125" s="117" t="str">
        <f>IF('3c AA'!Q106="-","-",'3c AA'!Q106)</f>
        <v>-</v>
      </c>
      <c r="O125" s="27"/>
      <c r="P125" s="117" t="str">
        <f>IF('3c AA'!S106="-","-",'3c AA'!S106)</f>
        <v>-</v>
      </c>
      <c r="Q125" s="117" t="str">
        <f>IF('3c AA'!T106="-","-",'3c AA'!T106)</f>
        <v>-</v>
      </c>
      <c r="R125" s="117" t="str">
        <f>IF('3c AA'!U106="-","-",'3c AA'!U106)</f>
        <v>-</v>
      </c>
      <c r="S125" s="117" t="str">
        <f>IF('3c AA'!V106="-","-",'3c AA'!V106)</f>
        <v>-</v>
      </c>
      <c r="T125" s="117">
        <f>IF('3c AA'!W106="-","-",'3c AA'!W106)</f>
        <v>0</v>
      </c>
      <c r="U125" s="117">
        <f>IF('3c AA'!X106="-","-",'3c AA'!X106)</f>
        <v>1.4870742269298105</v>
      </c>
      <c r="V125" s="117">
        <f>IF('3c AA'!Y106="-","-",'3c AA'!Y106)</f>
        <v>0.70457099735818829</v>
      </c>
      <c r="W125" s="117" t="str">
        <f>IF('3c AA'!Z106="-","-",'3c AA'!Z106)</f>
        <v>-</v>
      </c>
      <c r="X125" s="27"/>
      <c r="Y125" s="117">
        <f>IF('3c AA'!AB106="-","-",'3c AA'!AB106)</f>
        <v>0</v>
      </c>
      <c r="Z125" s="117">
        <f>IF('3c AA'!AC106="-","-",'3c AA'!AC106)</f>
        <v>0</v>
      </c>
      <c r="AA125" s="117">
        <f>IF('3c AA'!AD106="-","-",'3c AA'!AD106)</f>
        <v>0.4107912515748855</v>
      </c>
      <c r="AB125" s="117" t="str">
        <f>IF('3c AA'!AE106="-","-",'3c AA'!AE106)</f>
        <v>-</v>
      </c>
      <c r="AC125" s="117" t="str">
        <f>IF('3c AA'!AF106="-","-",'3c AA'!AF106)</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f>'3d PC'!AA61</f>
        <v>10.298637820906499</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f>'3e NC-Elec'!AB52</f>
        <v>106.05586</v>
      </c>
      <c r="AB127" s="117" t="str">
        <f>'3e NC-Elec'!AC52</f>
        <v>-</v>
      </c>
      <c r="AC127" s="117" t="str">
        <f>'3e NC-Elec'!AD52</f>
        <v>-</v>
      </c>
      <c r="AD127" s="25"/>
    </row>
    <row r="128" spans="1:30" s="26" customFormat="1" ht="12.6"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f>IF('3g CPIH'!W$17="-","-",'3h OC '!$E$9*('3g CPIH'!W$17/'3g CPIH'!$G$17))</f>
        <v>48.959197260273974</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f>IF('3i SMNCC'!W$50="-","-",'3i SMNCC'!W$62)</f>
        <v>11.951673643525851</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PAP'!$G$13*('3g CPIH'!C$17/'3g CPIH'!$G$17))</f>
        <v>13.436452250489236</v>
      </c>
      <c r="H130" s="117">
        <f>IF('3g CPIH'!D$17="-","-",'3j PAAC PAP'!$G$13*('3g CPIH'!D$17/'3g CPIH'!$G$17))</f>
        <v>13.463352054794518</v>
      </c>
      <c r="I130" s="117">
        <f>IF('3g CPIH'!E$17="-","-",'3j PAAC PAP'!$G$13*('3g CPIH'!E$17/'3g CPIH'!$G$17))</f>
        <v>13.503701761252445</v>
      </c>
      <c r="J130" s="117">
        <f>IF('3g CPIH'!F$17="-","-",'3j PAAC PAP'!$G$13*('3g CPIH'!F$17/'3g CPIH'!$G$17))</f>
        <v>13.584401174168297</v>
      </c>
      <c r="K130" s="117">
        <f>IF('3g CPIH'!G$17="-","-",'3j PAAC PAP'!$G$13*('3g CPIH'!G$17/'3g CPIH'!$G$17))</f>
        <v>13.745799999999999</v>
      </c>
      <c r="L130" s="117">
        <f>IF('3g CPIH'!H$17="-","-",'3j PAAC PAP'!$G$13*('3g CPIH'!H$17/'3g CPIH'!$G$17))</f>
        <v>13.920648727984345</v>
      </c>
      <c r="M130" s="117">
        <f>IF('3g CPIH'!I$17="-","-",'3j PAAC PAP'!$G$13*('3g CPIH'!I$17/'3g CPIH'!$G$17))</f>
        <v>14.122397260273971</v>
      </c>
      <c r="N130" s="117">
        <f>IF('3g CPIH'!J$17="-","-",'3j PAAC PAP'!$G$13*('3g CPIH'!J$17/'3g CPIH'!$G$17))</f>
        <v>14.24344637964775</v>
      </c>
      <c r="O130" s="27"/>
      <c r="P130" s="117">
        <f>IF('3g CPIH'!L$17="-","-",'3j PAAC PAP'!$G$13*('3g CPIH'!L$17/'3g CPIH'!$G$17))</f>
        <v>14.24344637964775</v>
      </c>
      <c r="Q130" s="117">
        <f>IF('3g CPIH'!M$17="-","-",'3j PAAC PAP'!$G$13*('3g CPIH'!M$17/'3g CPIH'!$G$17))</f>
        <v>14.40484520547945</v>
      </c>
      <c r="R130" s="117">
        <f>IF('3g CPIH'!N$17="-","-",'3j PAAC PAP'!$G$13*('3g CPIH'!N$17/'3g CPIH'!$G$17))</f>
        <v>14.512444422700586</v>
      </c>
      <c r="S130" s="117">
        <f>IF('3g CPIH'!O$17="-","-",'3j PAAC PAP'!$G$13*('3g CPIH'!O$17/'3g CPIH'!$G$17))</f>
        <v>14.593143835616438</v>
      </c>
      <c r="T130" s="117">
        <f>IF('3g CPIH'!P$17="-","-",'3j PAAC PAP'!$G$13*('3g CPIH'!P$17/'3g CPIH'!$G$17))</f>
        <v>14.633493542074362</v>
      </c>
      <c r="U130" s="117">
        <f>IF('3g CPIH'!Q$17="-","-",'3j PAAC PAP'!$G$13*('3g CPIH'!Q$17/'3g CPIH'!$G$17))</f>
        <v>14.714192954990214</v>
      </c>
      <c r="V130" s="117">
        <f>IF('3g CPIH'!R$17="-","-",'3j PAAC PAP'!$G$13*('3g CPIH'!R$17/'3g CPIH'!$G$17))</f>
        <v>14.983190998043053</v>
      </c>
      <c r="W130" s="117">
        <f>IF('3g CPIH'!S$17="-","-",'3j PAAC PAP'!$G$13*('3g CPIH'!S$17/'3g CPIH'!$G$17))</f>
        <v>15.427037769080234</v>
      </c>
      <c r="X130" s="27"/>
      <c r="Y130" s="117">
        <f>IF('3g CPIH'!U$17="-","-",'3j PAAC PAP'!$G$13*('3g CPIH'!U$17/'3g CPIH'!$G$17))</f>
        <v>16.207132093933463</v>
      </c>
      <c r="Z130" s="117">
        <f>IF('3g CPIH'!V$17="-","-",'3j PAAC PAP'!$G$13*('3g CPIH'!V$17/'3g CPIH'!$G$17))</f>
        <v>16.207132093933463</v>
      </c>
      <c r="AA130" s="117">
        <f>IF('3g CPIH'!W$17="-","-",'3j PAAC PAP'!$G$13*('3g CPIH'!W$17/'3g CPIH'!$G$17))</f>
        <v>16.852727397260274</v>
      </c>
      <c r="AB130" s="117" t="str">
        <f>IF('3g CPIH'!X$17="-","-",'3j PAAC PAP'!$G$13*('3g CPIH'!X$17/'3g CPIH'!$G$17))</f>
        <v>-</v>
      </c>
      <c r="AC130" s="117" t="str">
        <f>IF('3g CPIH'!Y$17="-","-",'3j PAAC PAP'!$G$13*('3g CPIH'!Y$17/'3g CPIH'!$G$17))</f>
        <v>-</v>
      </c>
      <c r="AD130" s="25"/>
    </row>
    <row r="131" spans="1:30" s="26" customFormat="1" ht="11.25" customHeight="1">
      <c r="A131" s="207"/>
      <c r="B131" s="120" t="s">
        <v>244</v>
      </c>
      <c r="C131" s="120" t="s">
        <v>184</v>
      </c>
      <c r="D131" s="122" t="s">
        <v>131</v>
      </c>
      <c r="E131" s="119"/>
      <c r="F131" s="27"/>
      <c r="G131" s="117">
        <f>IF(G126="-","-",SUM(G123:G129)*'3j PAAC PAP'!$G$31)</f>
        <v>3.4789746069397993</v>
      </c>
      <c r="H131" s="117">
        <f>IF(H126="-","-",SUM(H123:H129)*'3j PAAC PAP'!$G$31)</f>
        <v>3.4834996402329503</v>
      </c>
      <c r="I131" s="117">
        <f>IF(I126="-","-",SUM(I123:I129)*'3j PAAC PAP'!$G$31)</f>
        <v>3.8299796795869971</v>
      </c>
      <c r="J131" s="117">
        <f>IF(J126="-","-",SUM(J123:J129)*'3j PAAC PAP'!$G$31)</f>
        <v>3.8435547794664489</v>
      </c>
      <c r="K131" s="117">
        <f>IF(K126="-","-",SUM(K123:K129)*'3j PAAC PAP'!$G$31)</f>
        <v>3.6386122519536115</v>
      </c>
      <c r="L131" s="117">
        <f>IF(L126="-","-",SUM(L123:L129)*'3j PAAC PAP'!$G$31)</f>
        <v>3.6604357071988796</v>
      </c>
      <c r="M131" s="117">
        <f>IF(M126="-","-",SUM(M123:M129)*'3j PAAC PAP'!$G$31)</f>
        <v>3.8509868264622193</v>
      </c>
      <c r="N131" s="117">
        <f>IF(N126="-","-",SUM(N123:N129)*'3j PAAC PAP'!$G$31)</f>
        <v>4.2347526729364109</v>
      </c>
      <c r="O131" s="27"/>
      <c r="P131" s="117">
        <f>IF(P126="-","-",SUM(P123:P129)*'3j PAAC PAP'!$G$31)</f>
        <v>4.2347526729364109</v>
      </c>
      <c r="Q131" s="117">
        <f>IF(Q126="-","-",SUM(Q123:Q129)*'3j PAAC PAP'!$G$31)</f>
        <v>4.3238815699455895</v>
      </c>
      <c r="R131" s="117">
        <f>IF(R126="-","-",SUM(R123:R129)*'3j PAAC PAP'!$G$31)</f>
        <v>4.3410634298092594</v>
      </c>
      <c r="S131" s="117">
        <f>IF(S126="-","-",SUM(S123:S129)*'3j PAAC PAP'!$G$31)</f>
        <v>4.4717169542180573</v>
      </c>
      <c r="T131" s="117">
        <f>IF(T126="-","-",SUM(T123:T129)*'3j PAAC PAP'!$G$31)</f>
        <v>4.4710711860922077</v>
      </c>
      <c r="U131" s="117">
        <f>IF(U126="-","-",SUM(U123:U129)*'3j PAAC PAP'!$G$31)</f>
        <v>4.6376443902024143</v>
      </c>
      <c r="V131" s="117">
        <f>IF(V126="-","-",SUM(V123:V129)*'3j PAAC PAP'!$G$31)</f>
        <v>4.6320293087764535</v>
      </c>
      <c r="W131" s="117">
        <f>IF(W126="-","-",SUM(W123:W129)*'3j PAAC PAP'!$G$31)</f>
        <v>9.1979119681667729</v>
      </c>
      <c r="X131" s="27"/>
      <c r="Y131" s="117">
        <f>IF(Y126="-","-",SUM(Y123:Y129)*'3j PAAC PAP'!$G$31)</f>
        <v>9.3848057533903528</v>
      </c>
      <c r="Z131" s="117">
        <f>IF(Z126="-","-",SUM(Z123:Z129)*'3j PAAC PAP'!$G$31)</f>
        <v>9.3848057533903528</v>
      </c>
      <c r="AA131" s="117">
        <f>IF(AA126="-","-",SUM(AA123:AA129)*'3j PAAC PAP'!$G$31)</f>
        <v>10.288160367266586</v>
      </c>
      <c r="AB131" s="117" t="str">
        <f>IF(AB126="-","-",SUM(AB123:AB129)*'3j PAAC PAP'!$G$31)</f>
        <v>-</v>
      </c>
      <c r="AC131" s="117" t="str">
        <f>IF(AC126="-","-",SUM(AC123:AC129)*'3j PAAC PAP'!$G$31)</f>
        <v>-</v>
      </c>
      <c r="AD131" s="25"/>
    </row>
    <row r="132" spans="1:30" s="26" customFormat="1" ht="11.4">
      <c r="A132" s="207"/>
      <c r="B132" s="120" t="s">
        <v>185</v>
      </c>
      <c r="C132" s="120" t="s">
        <v>246</v>
      </c>
      <c r="D132" s="122" t="s">
        <v>131</v>
      </c>
      <c r="E132" s="119"/>
      <c r="F132" s="27"/>
      <c r="G132" s="117">
        <f>IF(G126="-","-",SUM(G123:G131)*'3k EBIT'!$E$9)</f>
        <v>1.4912816407874039</v>
      </c>
      <c r="H132" s="117">
        <f>IF(H126="-","-",SUM(H123:H131)*'3k EBIT'!$E$9)</f>
        <v>1.4934038312838889</v>
      </c>
      <c r="I132" s="117">
        <f>IF(I126="-","-",SUM(I123:I131)*'3k EBIT'!$E$9)</f>
        <v>1.6167882094410277</v>
      </c>
      <c r="J132" s="117">
        <f>IF(J126="-","-",SUM(J123:J131)*'3k EBIT'!$E$9)</f>
        <v>1.6231547809304829</v>
      </c>
      <c r="K132" s="117">
        <f>IF(K126="-","-",SUM(K123:K131)*'3k EBIT'!$E$9)</f>
        <v>1.5537612940061574</v>
      </c>
      <c r="L132" s="117">
        <f>IF(L126="-","-",SUM(L123:L131)*'3k EBIT'!$E$9)</f>
        <v>1.5648700519519148</v>
      </c>
      <c r="M132" s="117">
        <f>IF(M126="-","-",SUM(M123:M131)*'3k EBIT'!$E$9)</f>
        <v>1.6362045387566251</v>
      </c>
      <c r="N132" s="117">
        <f>IF(N126="-","-",SUM(N123:N131)*'3k EBIT'!$E$9)</f>
        <v>1.7743455853321095</v>
      </c>
      <c r="O132" s="27"/>
      <c r="P132" s="117">
        <f>IF(P126="-","-",SUM(P123:P131)*'3k EBIT'!$E$9)</f>
        <v>1.7743455853321095</v>
      </c>
      <c r="Q132" s="117">
        <f>IF(Q126="-","-",SUM(Q123:Q131)*'3k EBIT'!$E$9)</f>
        <v>1.8090100554611312</v>
      </c>
      <c r="R132" s="117">
        <f>IF(R126="-","-",SUM(R123:R131)*'3k EBIT'!$E$9)</f>
        <v>1.8171738839901761</v>
      </c>
      <c r="S132" s="117">
        <f>IF(S126="-","-",SUM(S123:S131)*'3k EBIT'!$E$9)</f>
        <v>1.864968967928097</v>
      </c>
      <c r="T132" s="117">
        <f>IF(T126="-","-",SUM(T123:T131)*'3k EBIT'!$E$9)</f>
        <v>1.8655219542709403</v>
      </c>
      <c r="U132" s="117">
        <f>IF(U126="-","-",SUM(U123:U131)*'3k EBIT'!$E$9)</f>
        <v>1.9260273125709979</v>
      </c>
      <c r="V132" s="117">
        <f>IF(V126="-","-",SUM(V123:V131)*'3k EBIT'!$E$9)</f>
        <v>1.9292503551461655</v>
      </c>
      <c r="W132" s="117">
        <f>IF(W126="-","-",SUM(W123:W131)*'3k EBIT'!$E$9)</f>
        <v>3.5534965231857392</v>
      </c>
      <c r="X132" s="27"/>
      <c r="Y132" s="117">
        <f>IF(Y126="-","-",SUM(Y123:Y131)*'3k EBIT'!$E$9)</f>
        <v>3.6347382539067201</v>
      </c>
      <c r="Z132" s="117">
        <f>IF(Z126="-","-",SUM(Z123:Z131)*'3k EBIT'!$E$9)</f>
        <v>3.6347382539067201</v>
      </c>
      <c r="AA132" s="117">
        <f>IF(AA126="-","-",SUM(AA123:AA131)*'3k EBIT'!$E$9)</f>
        <v>3.9668965806439709</v>
      </c>
      <c r="AB132" s="117" t="str">
        <f>IF(AB126="-","-",SUM(AB123:AB131)*'3k EBIT'!$E$9)</f>
        <v>-</v>
      </c>
      <c r="AC132" s="117" t="str">
        <f>IF(AC126="-","-",SUM(AC123:AC131)*'3k EBIT'!$E$9)</f>
        <v>-</v>
      </c>
      <c r="AD132" s="25"/>
    </row>
    <row r="133" spans="1:30" s="26" customFormat="1" ht="11.4">
      <c r="A133" s="207"/>
      <c r="B133" s="120" t="s">
        <v>247</v>
      </c>
      <c r="C133" s="156" t="s">
        <v>248</v>
      </c>
      <c r="D133" s="122" t="s">
        <v>131</v>
      </c>
      <c r="E133" s="118"/>
      <c r="F133" s="27"/>
      <c r="G133" s="117">
        <f>IF(G128="-","-",SUM(G123:G126,G128:G132)*'3l HAP'!$E$10)</f>
        <v>0.9369943518284799</v>
      </c>
      <c r="H133" s="117">
        <f>IF(H128="-","-",SUM(H123:H126,H128:H132)*'3l HAP'!$E$10)</f>
        <v>0.93862966647190549</v>
      </c>
      <c r="I133" s="117">
        <f>IF(I128="-","-",SUM(I123:I126,I128:I132)*'3l HAP'!$E$10)</f>
        <v>0.94873798794198538</v>
      </c>
      <c r="J133" s="117">
        <f>IF(J128="-","-",SUM(J123:J126,J128:J132)*'3l HAP'!$E$10)</f>
        <v>0.9536439318722626</v>
      </c>
      <c r="K133" s="117">
        <f>IF(K128="-","-",SUM(K123:K126,K128:K132)*'3l HAP'!$E$10)</f>
        <v>0.96002320185111123</v>
      </c>
      <c r="L133" s="117">
        <f>IF(L128="-","-",SUM(L123:L126,L128:L132)*'3l HAP'!$E$10)</f>
        <v>0.96858337331972233</v>
      </c>
      <c r="M133" s="117">
        <f>IF(M128="-","-",SUM(M123:M126,M128:M132)*'3l HAP'!$E$10)</f>
        <v>1.0160706533677428</v>
      </c>
      <c r="N133" s="117">
        <f>IF(N128="-","-",SUM(N123:N126,N128:N132)*'3l HAP'!$E$10)</f>
        <v>1.1225191916574029</v>
      </c>
      <c r="O133" s="27"/>
      <c r="P133" s="117">
        <f>IF(P128="-","-",SUM(P123:P126,P128:P132)*'3l HAP'!$E$10)</f>
        <v>1.1225191916574029</v>
      </c>
      <c r="Q133" s="117">
        <f>IF(Q128="-","-",SUM(Q123:Q126,Q128:Q132)*'3l HAP'!$E$10)</f>
        <v>1.1604532180271705</v>
      </c>
      <c r="R133" s="117">
        <f>IF(R128="-","-",SUM(R123:R126,R128:R132)*'3l HAP'!$E$10)</f>
        <v>1.1667440898231174</v>
      </c>
      <c r="S133" s="117">
        <f>IF(S128="-","-",SUM(S123:S126,S128:S132)*'3l HAP'!$E$10)</f>
        <v>1.202505167080711</v>
      </c>
      <c r="T133" s="117">
        <f>IF(T128="-","-",SUM(T123:T126,T128:T132)*'3l HAP'!$E$10)</f>
        <v>1.2029312865386785</v>
      </c>
      <c r="U133" s="117">
        <f>IF(U128="-","-",SUM(U123:U126,U128:U132)*'3l HAP'!$E$10)</f>
        <v>1.2297827520894642</v>
      </c>
      <c r="V133" s="117">
        <f>IF(V128="-","-",SUM(V123:V126,V128:V132)*'3l HAP'!$E$10)</f>
        <v>1.2322663598184997</v>
      </c>
      <c r="W133" s="117">
        <f>IF(W128="-","-",SUM(W123:W126,W128:W132)*'3l HAP'!$E$10)</f>
        <v>1.3627118882730795</v>
      </c>
      <c r="X133" s="27"/>
      <c r="Y133" s="117">
        <f>IF(Y128="-","-",SUM(Y123:Y126,Y128:Y132)*'3l HAP'!$E$10)</f>
        <v>1.4253150297560497</v>
      </c>
      <c r="Z133" s="117">
        <f>IF(Z128="-","-",SUM(Z123:Z126,Z128:Z132)*'3l HAP'!$E$10)</f>
        <v>1.4253150297560497</v>
      </c>
      <c r="AA133" s="117">
        <f>IF(AA128="-","-",SUM(AA123:AA126,AA128:AA132)*'3l HAP'!$E$10)</f>
        <v>1.5040418825503796</v>
      </c>
      <c r="AB133" s="117" t="str">
        <f>IF(AB128="-","-",SUM(AB123:AB126,AB128:AB132)*'3l HAP'!$E$10)</f>
        <v>-</v>
      </c>
      <c r="AC133" s="117" t="str">
        <f>IF(AC128="-","-",SUM(AC123:AC126,AC128:AC132)*'3l HAP'!$E$10)</f>
        <v>-</v>
      </c>
      <c r="AD133" s="25"/>
    </row>
    <row r="134" spans="1:30" s="26" customFormat="1" ht="11.4">
      <c r="A134" s="207"/>
      <c r="B134" s="120" t="s">
        <v>249</v>
      </c>
      <c r="C134" s="120" t="str">
        <f>B134&amp;"_"&amp;D134</f>
        <v>Total_South Wales</v>
      </c>
      <c r="D134" s="122" t="s">
        <v>131</v>
      </c>
      <c r="E134" s="119"/>
      <c r="F134" s="27"/>
      <c r="G134" s="117">
        <f t="shared" ref="G134:N134" si="27">IF(G128="-","-",SUM(G123:G133))</f>
        <v>79.425469341820957</v>
      </c>
      <c r="H134" s="117">
        <f t="shared" si="27"/>
        <v>79.538798846985912</v>
      </c>
      <c r="I134" s="117">
        <f t="shared" si="27"/>
        <v>86.042819125977999</v>
      </c>
      <c r="J134" s="117">
        <f t="shared" si="27"/>
        <v>86.382807641472866</v>
      </c>
      <c r="K134" s="117">
        <f t="shared" si="27"/>
        <v>82.736899634547754</v>
      </c>
      <c r="L134" s="117">
        <f t="shared" si="27"/>
        <v>83.330131035345715</v>
      </c>
      <c r="M134" s="117">
        <f t="shared" si="27"/>
        <v>87.132063438542446</v>
      </c>
      <c r="N134" s="117">
        <f t="shared" si="27"/>
        <v>94.509090372410284</v>
      </c>
      <c r="O134" s="27"/>
      <c r="P134" s="117">
        <f t="shared" ref="P134:W134" si="28">IF(P128="-","-",SUM(P123:P133))</f>
        <v>94.509090372410284</v>
      </c>
      <c r="Q134" s="117">
        <f t="shared" si="28"/>
        <v>96.371469441452533</v>
      </c>
      <c r="R134" s="117">
        <f t="shared" si="28"/>
        <v>96.807435321509288</v>
      </c>
      <c r="S134" s="117">
        <f t="shared" si="28"/>
        <v>99.358726093295516</v>
      </c>
      <c r="T134" s="117">
        <f t="shared" si="28"/>
        <v>99.388256745091951</v>
      </c>
      <c r="U134" s="117">
        <f t="shared" si="28"/>
        <v>102.59959943738856</v>
      </c>
      <c r="V134" s="117">
        <f t="shared" si="28"/>
        <v>102.77171679479559</v>
      </c>
      <c r="W134" s="117">
        <f t="shared" si="28"/>
        <v>188.38876743591871</v>
      </c>
      <c r="X134" s="27"/>
      <c r="Y134" s="117">
        <f t="shared" ref="Y134:AC134" si="29">IF(Y128="-","-",SUM(Y123:Y133))</f>
        <v>192.72724937550089</v>
      </c>
      <c r="Z134" s="117">
        <f t="shared" si="29"/>
        <v>192.72724937550089</v>
      </c>
      <c r="AA134" s="117">
        <f t="shared" si="29"/>
        <v>210.28798620400244</v>
      </c>
      <c r="AB134" s="117" t="str">
        <f t="shared" si="29"/>
        <v>-</v>
      </c>
      <c r="AC134" s="117" t="str">
        <f t="shared" si="2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AA'!J107="-","-",'3c AA'!J107)</f>
        <v>-</v>
      </c>
      <c r="H137" s="35" t="str">
        <f>IF('3c AA'!K107="-","-",'3c AA'!K107)</f>
        <v>-</v>
      </c>
      <c r="I137" s="35" t="str">
        <f>IF('3c AA'!L107="-","-",'3c AA'!L107)</f>
        <v>-</v>
      </c>
      <c r="J137" s="35" t="str">
        <f>IF('3c AA'!M107="-","-",'3c AA'!M107)</f>
        <v>-</v>
      </c>
      <c r="K137" s="35" t="str">
        <f>IF('3c AA'!N107="-","-",'3c AA'!N107)</f>
        <v>-</v>
      </c>
      <c r="L137" s="35" t="str">
        <f>IF('3c AA'!O107="-","-",'3c AA'!O107)</f>
        <v>-</v>
      </c>
      <c r="M137" s="35" t="str">
        <f>IF('3c AA'!P107="-","-",'3c AA'!P107)</f>
        <v>-</v>
      </c>
      <c r="N137" s="35" t="str">
        <f>IF('3c AA'!Q107="-","-",'3c AA'!Q107)</f>
        <v>-</v>
      </c>
      <c r="O137" s="27"/>
      <c r="P137" s="35" t="str">
        <f>IF('3c AA'!S107="-","-",'3c AA'!S107)</f>
        <v>-</v>
      </c>
      <c r="Q137" s="35" t="str">
        <f>IF('3c AA'!T107="-","-",'3c AA'!T107)</f>
        <v>-</v>
      </c>
      <c r="R137" s="35" t="str">
        <f>IF('3c AA'!U107="-","-",'3c AA'!U107)</f>
        <v>-</v>
      </c>
      <c r="S137" s="35" t="str">
        <f>IF('3c AA'!V107="-","-",'3c AA'!V107)</f>
        <v>-</v>
      </c>
      <c r="T137" s="35">
        <f>IF('3c AA'!W107="-","-",'3c AA'!W107)</f>
        <v>0</v>
      </c>
      <c r="U137" s="35">
        <f>IF('3c AA'!X107="-","-",'3c AA'!X107)</f>
        <v>1.4870742269298105</v>
      </c>
      <c r="V137" s="35">
        <f>IF('3c AA'!Y107="-","-",'3c AA'!Y107)</f>
        <v>0.70457099735818829</v>
      </c>
      <c r="W137" s="35" t="str">
        <f>IF('3c AA'!Z107="-","-",'3c AA'!Z107)</f>
        <v>-</v>
      </c>
      <c r="X137" s="27"/>
      <c r="Y137" s="35">
        <f>IF('3c AA'!AB107="-","-",'3c AA'!AB107)</f>
        <v>0</v>
      </c>
      <c r="Z137" s="35">
        <f>IF('3c AA'!AC107="-","-",'3c AA'!AC107)</f>
        <v>0</v>
      </c>
      <c r="AA137" s="35">
        <f>IF('3c AA'!AD107="-","-",'3c AA'!AD107)</f>
        <v>0.4107912515748855</v>
      </c>
      <c r="AB137" s="35" t="str">
        <f>IF('3c AA'!AE107="-","-",'3c AA'!AE107)</f>
        <v>-</v>
      </c>
      <c r="AC137" s="35" t="str">
        <f>IF('3c AA'!AF107="-","-",'3c AA'!AF107)</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f>'3d PC'!AA61</f>
        <v>10.298637820906499</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f>'3e NC-Elec'!AB53</f>
        <v>121.16686000000001</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f>IF('3g CPIH'!W$17="-","-",'3h OC '!$E$9*('3g CPIH'!W$17/'3g CPIH'!$G$17))</f>
        <v>48.959197260273974</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f>IF('3i SMNCC'!W$50="-","-",'3i SMNCC'!W$62)</f>
        <v>11.951673643525851</v>
      </c>
      <c r="AB141" s="35" t="str">
        <f>IF('3i SMNCC'!X$50="-","-",'3i SMNCC'!X$62)</f>
        <v>-</v>
      </c>
      <c r="AC141" s="35" t="str">
        <f>IF('3i SMNCC'!Y$50="-","-",'3i SMNCC'!Y$62)</f>
        <v>-</v>
      </c>
      <c r="AD141" s="25"/>
    </row>
    <row r="142" spans="1:30" s="26" customFormat="1" ht="12.6" customHeight="1">
      <c r="A142" s="207"/>
      <c r="B142" s="123" t="s">
        <v>244</v>
      </c>
      <c r="C142" s="123" t="s">
        <v>183</v>
      </c>
      <c r="D142" s="121" t="s">
        <v>130</v>
      </c>
      <c r="E142" s="75"/>
      <c r="F142" s="27"/>
      <c r="G142" s="35">
        <f>IF('3g CPIH'!C$17="-","-",'3j PAAC PAP'!$G$13*('3g CPIH'!C$17/'3g CPIH'!$G$17))</f>
        <v>13.436452250489236</v>
      </c>
      <c r="H142" s="35">
        <f>IF('3g CPIH'!D$17="-","-",'3j PAAC PAP'!$G$13*('3g CPIH'!D$17/'3g CPIH'!$G$17))</f>
        <v>13.463352054794518</v>
      </c>
      <c r="I142" s="35">
        <f>IF('3g CPIH'!E$17="-","-",'3j PAAC PAP'!$G$13*('3g CPIH'!E$17/'3g CPIH'!$G$17))</f>
        <v>13.503701761252445</v>
      </c>
      <c r="J142" s="35">
        <f>IF('3g CPIH'!F$17="-","-",'3j PAAC PAP'!$G$13*('3g CPIH'!F$17/'3g CPIH'!$G$17))</f>
        <v>13.584401174168297</v>
      </c>
      <c r="K142" s="35">
        <f>IF('3g CPIH'!G$17="-","-",'3j PAAC PAP'!$G$13*('3g CPIH'!G$17/'3g CPIH'!$G$17))</f>
        <v>13.745799999999999</v>
      </c>
      <c r="L142" s="35">
        <f>IF('3g CPIH'!H$17="-","-",'3j PAAC PAP'!$G$13*('3g CPIH'!H$17/'3g CPIH'!$G$17))</f>
        <v>13.920648727984345</v>
      </c>
      <c r="M142" s="35">
        <f>IF('3g CPIH'!I$17="-","-",'3j PAAC PAP'!$G$13*('3g CPIH'!I$17/'3g CPIH'!$G$17))</f>
        <v>14.122397260273971</v>
      </c>
      <c r="N142" s="35">
        <f>IF('3g CPIH'!J$17="-","-",'3j PAAC PAP'!$G$13*('3g CPIH'!J$17/'3g CPIH'!$G$17))</f>
        <v>14.24344637964775</v>
      </c>
      <c r="O142" s="27"/>
      <c r="P142" s="35">
        <f>IF('3g CPIH'!L$17="-","-",'3j PAAC PAP'!$G$13*('3g CPIH'!L$17/'3g CPIH'!$G$17))</f>
        <v>14.24344637964775</v>
      </c>
      <c r="Q142" s="35">
        <f>IF('3g CPIH'!M$17="-","-",'3j PAAC PAP'!$G$13*('3g CPIH'!M$17/'3g CPIH'!$G$17))</f>
        <v>14.40484520547945</v>
      </c>
      <c r="R142" s="35">
        <f>IF('3g CPIH'!N$17="-","-",'3j PAAC PAP'!$G$13*('3g CPIH'!N$17/'3g CPIH'!$G$17))</f>
        <v>14.512444422700586</v>
      </c>
      <c r="S142" s="35">
        <f>IF('3g CPIH'!O$17="-","-",'3j PAAC PAP'!$G$13*('3g CPIH'!O$17/'3g CPIH'!$G$17))</f>
        <v>14.593143835616438</v>
      </c>
      <c r="T142" s="35">
        <f>IF('3g CPIH'!P$17="-","-",'3j PAAC PAP'!$G$13*('3g CPIH'!P$17/'3g CPIH'!$G$17))</f>
        <v>14.633493542074362</v>
      </c>
      <c r="U142" s="35">
        <f>IF('3g CPIH'!Q$17="-","-",'3j PAAC PAP'!$G$13*('3g CPIH'!Q$17/'3g CPIH'!$G$17))</f>
        <v>14.714192954990214</v>
      </c>
      <c r="V142" s="35">
        <f>IF('3g CPIH'!R$17="-","-",'3j PAAC PAP'!$G$13*('3g CPIH'!R$17/'3g CPIH'!$G$17))</f>
        <v>14.983190998043053</v>
      </c>
      <c r="W142" s="35">
        <f>IF('3g CPIH'!S$17="-","-",'3j PAAC PAP'!$G$13*('3g CPIH'!S$17/'3g CPIH'!$G$17))</f>
        <v>15.427037769080234</v>
      </c>
      <c r="X142" s="27"/>
      <c r="Y142" s="35">
        <f>IF('3g CPIH'!U$17="-","-",'3j PAAC PAP'!$G$13*('3g CPIH'!U$17/'3g CPIH'!$G$17))</f>
        <v>16.207132093933463</v>
      </c>
      <c r="Z142" s="35">
        <f>IF('3g CPIH'!V$17="-","-",'3j PAAC PAP'!$G$13*('3g CPIH'!V$17/'3g CPIH'!$G$17))</f>
        <v>16.207132093933463</v>
      </c>
      <c r="AA142" s="35">
        <f>IF('3g CPIH'!W$17="-","-",'3j PAAC PAP'!$G$13*('3g CPIH'!W$17/'3g CPIH'!$G$17))</f>
        <v>16.852727397260274</v>
      </c>
      <c r="AB142" s="35" t="str">
        <f>IF('3g CPIH'!X$17="-","-",'3j PAAC PAP'!$G$13*('3g CPIH'!X$17/'3g CPIH'!$G$17))</f>
        <v>-</v>
      </c>
      <c r="AC142" s="35" t="str">
        <f>IF('3g CPIH'!Y$17="-","-",'3j PAAC PAP'!$G$13*('3g CPIH'!Y$17/'3g CPIH'!$G$17))</f>
        <v>-</v>
      </c>
      <c r="AD142" s="25"/>
    </row>
    <row r="143" spans="1:30" s="26" customFormat="1" ht="11.25" customHeight="1">
      <c r="A143" s="207"/>
      <c r="B143" s="123" t="s">
        <v>244</v>
      </c>
      <c r="C143" s="123" t="s">
        <v>184</v>
      </c>
      <c r="D143" s="121" t="s">
        <v>130</v>
      </c>
      <c r="E143" s="75"/>
      <c r="F143" s="27"/>
      <c r="G143" s="35">
        <f>IF(G138="-","-",SUM(G135:G141)*'3j PAAC PAP'!$G$31)</f>
        <v>3.6036708709397991</v>
      </c>
      <c r="H143" s="35">
        <f>IF(H138="-","-",SUM(H135:H141)*'3j PAAC PAP'!$G$31)</f>
        <v>3.6081959042329501</v>
      </c>
      <c r="I143" s="35">
        <f>IF(I138="-","-",SUM(I135:I141)*'3j PAAC PAP'!$G$31)</f>
        <v>3.9398814715869968</v>
      </c>
      <c r="J143" s="35">
        <f>IF(J138="-","-",SUM(J135:J141)*'3j PAAC PAP'!$G$31)</f>
        <v>3.9534565714664485</v>
      </c>
      <c r="K143" s="35">
        <f>IF(K138="-","-",SUM(K135:K141)*'3j PAAC PAP'!$G$31)</f>
        <v>3.6851091639536113</v>
      </c>
      <c r="L143" s="35">
        <f>IF(L138="-","-",SUM(L135:L141)*'3j PAAC PAP'!$G$31)</f>
        <v>3.706932619198879</v>
      </c>
      <c r="M143" s="35">
        <f>IF(M138="-","-",SUM(M135:M141)*'3j PAAC PAP'!$G$31)</f>
        <v>3.9925910584622191</v>
      </c>
      <c r="N143" s="35">
        <f>IF(N138="-","-",SUM(N135:N141)*'3j PAAC PAP'!$G$31)</f>
        <v>4.3763569049364106</v>
      </c>
      <c r="O143" s="27"/>
      <c r="P143" s="35">
        <f>IF(P138="-","-",SUM(P135:P141)*'3j PAAC PAP'!$G$31)</f>
        <v>4.3763569049364106</v>
      </c>
      <c r="Q143" s="35">
        <f>IF(Q138="-","-",SUM(Q135:Q141)*'3j PAAC PAP'!$G$31)</f>
        <v>4.4781667779455896</v>
      </c>
      <c r="R143" s="35">
        <f>IF(R138="-","-",SUM(R135:R141)*'3j PAAC PAP'!$G$31)</f>
        <v>4.4953486378092595</v>
      </c>
      <c r="S143" s="35">
        <f>IF(S138="-","-",SUM(S135:S141)*'3j PAAC PAP'!$G$31)</f>
        <v>4.5837322422180575</v>
      </c>
      <c r="T143" s="35">
        <f>IF(T138="-","-",SUM(T135:T141)*'3j PAAC PAP'!$G$31)</f>
        <v>4.583086474092207</v>
      </c>
      <c r="U143" s="35">
        <f>IF(U138="-","-",SUM(U135:U141)*'3j PAAC PAP'!$G$31)</f>
        <v>4.7940430942024141</v>
      </c>
      <c r="V143" s="35">
        <f>IF(V138="-","-",SUM(V135:V141)*'3j PAAC PAP'!$G$31)</f>
        <v>4.7884280127764534</v>
      </c>
      <c r="W143" s="35">
        <f>IF(W138="-","-",SUM(W135:W141)*'3j PAAC PAP'!$G$31)</f>
        <v>9.8805711761667734</v>
      </c>
      <c r="X143" s="27"/>
      <c r="Y143" s="35">
        <f>IF(Y138="-","-",SUM(Y135:Y141)*'3j PAAC PAP'!$G$31)</f>
        <v>10.067464961390353</v>
      </c>
      <c r="Z143" s="35">
        <f>IF(Z138="-","-",SUM(Z135:Z141)*'3j PAAC PAP'!$G$31)</f>
        <v>10.067464961390353</v>
      </c>
      <c r="AA143" s="35">
        <f>IF(AA138="-","-",SUM(AA135:AA141)*'3j PAAC PAP'!$G$31)</f>
        <v>11.163147711266587</v>
      </c>
      <c r="AB143" s="35" t="str">
        <f>IF(AB138="-","-",SUM(AB135:AB141)*'3j PAAC PAP'!$G$31)</f>
        <v>-</v>
      </c>
      <c r="AC143" s="35" t="str">
        <f>IF(AC138="-","-",SUM(AC135:AC141)*'3j PAAC PAP'!$G$31)</f>
        <v>-</v>
      </c>
      <c r="AD143" s="25"/>
    </row>
    <row r="144" spans="1:30" s="26" customFormat="1" ht="11.4">
      <c r="A144" s="207"/>
      <c r="B144" s="123" t="s">
        <v>185</v>
      </c>
      <c r="C144" s="123" t="s">
        <v>246</v>
      </c>
      <c r="D144" s="121" t="s">
        <v>130</v>
      </c>
      <c r="E144" s="75"/>
      <c r="F144" s="27"/>
      <c r="G144" s="35">
        <f>IF(G138="-","-",SUM(G135:G143)*'3k EBIT'!$E$9)</f>
        <v>1.5354057460285557</v>
      </c>
      <c r="H144" s="35">
        <f>IF(H138="-","-",SUM(H135:H143)*'3k EBIT'!$E$9)</f>
        <v>1.5375279365250407</v>
      </c>
      <c r="I144" s="35">
        <f>IF(I138="-","-",SUM(I135:I143)*'3k EBIT'!$E$9)</f>
        <v>1.6556772513484836</v>
      </c>
      <c r="J144" s="35">
        <f>IF(J138="-","-",SUM(J135:J143)*'3k EBIT'!$E$9)</f>
        <v>1.6620438228379388</v>
      </c>
      <c r="K144" s="35">
        <f>IF(K138="-","-",SUM(K135:K143)*'3k EBIT'!$E$9)</f>
        <v>1.5702143501977732</v>
      </c>
      <c r="L144" s="35">
        <f>IF(L138="-","-",SUM(L135:L143)*'3k EBIT'!$E$9)</f>
        <v>1.5813231081435304</v>
      </c>
      <c r="M144" s="35">
        <f>IF(M138="-","-",SUM(M135:M143)*'3k EBIT'!$E$9)</f>
        <v>1.6863115735220011</v>
      </c>
      <c r="N144" s="35">
        <f>IF(N138="-","-",SUM(N135:N143)*'3k EBIT'!$E$9)</f>
        <v>1.8244526200974853</v>
      </c>
      <c r="O144" s="27"/>
      <c r="P144" s="35">
        <f>IF(P138="-","-",SUM(P135:P143)*'3k EBIT'!$E$9)</f>
        <v>1.8244526200974853</v>
      </c>
      <c r="Q144" s="35">
        <f>IF(Q138="-","-",SUM(Q135:Q143)*'3k EBIT'!$E$9)</f>
        <v>1.8636042873696754</v>
      </c>
      <c r="R144" s="35">
        <f>IF(R138="-","-",SUM(R135:R143)*'3k EBIT'!$E$9)</f>
        <v>1.8717681158987203</v>
      </c>
      <c r="S144" s="35">
        <f>IF(S138="-","-",SUM(S135:S143)*'3k EBIT'!$E$9)</f>
        <v>1.9046058760260813</v>
      </c>
      <c r="T144" s="35">
        <f>IF(T138="-","-",SUM(T135:T143)*'3k EBIT'!$E$9)</f>
        <v>1.9051588623689244</v>
      </c>
      <c r="U144" s="35">
        <f>IF(U138="-","-",SUM(U135:U143)*'3k EBIT'!$E$9)</f>
        <v>1.9813694106700697</v>
      </c>
      <c r="V144" s="35">
        <f>IF(V138="-","-",SUM(V135:V143)*'3k EBIT'!$E$9)</f>
        <v>1.9845924532452375</v>
      </c>
      <c r="W144" s="35">
        <f>IF(W138="-","-",SUM(W135:W143)*'3k EBIT'!$E$9)</f>
        <v>3.7950573027262831</v>
      </c>
      <c r="X144" s="27"/>
      <c r="Y144" s="35">
        <f>IF(Y138="-","-",SUM(Y135:Y143)*'3k EBIT'!$E$9)</f>
        <v>3.876299033447264</v>
      </c>
      <c r="Z144" s="35">
        <f>IF(Z138="-","-",SUM(Z135:Z143)*'3k EBIT'!$E$9)</f>
        <v>3.876299033447264</v>
      </c>
      <c r="AA144" s="35">
        <f>IF(AA138="-","-",SUM(AA135:AA143)*'3k EBIT'!$E$9)</f>
        <v>4.2765131835225629</v>
      </c>
      <c r="AB144" s="35" t="str">
        <f>IF(AB138="-","-",SUM(AB135:AB143)*'3k EBIT'!$E$9)</f>
        <v>-</v>
      </c>
      <c r="AC144" s="35" t="str">
        <f>IF(AC138="-","-",SUM(AC135:AC143)*'3k EBIT'!$E$9)</f>
        <v>-</v>
      </c>
      <c r="AD144" s="25"/>
    </row>
    <row r="145" spans="1:30" s="26" customFormat="1" ht="11.4">
      <c r="A145" s="207"/>
      <c r="B145" s="123" t="s">
        <v>247</v>
      </c>
      <c r="C145" s="158" t="s">
        <v>248</v>
      </c>
      <c r="D145" s="121" t="s">
        <v>130</v>
      </c>
      <c r="E145" s="116"/>
      <c r="F145" s="27"/>
      <c r="G145" s="35">
        <f>IF(G140="-","-",SUM(G135:G138,G140:G144)*'3l HAP'!$E$10)</f>
        <v>0.9394660508545396</v>
      </c>
      <c r="H145" s="35">
        <f>IF(H140="-","-",SUM(H135:H138,H140:H144)*'3l HAP'!$E$10)</f>
        <v>0.9411013654979653</v>
      </c>
      <c r="I145" s="35">
        <f>IF(I140="-","-",SUM(I135:I138,I140:I144)*'3l HAP'!$E$10)</f>
        <v>0.95091643454122421</v>
      </c>
      <c r="J145" s="35">
        <f>IF(J140="-","-",SUM(J135:J138,J140:J144)*'3l HAP'!$E$10)</f>
        <v>0.95582237847150164</v>
      </c>
      <c r="K145" s="35">
        <f>IF(K140="-","-",SUM(K135:K138,K140:K144)*'3l HAP'!$E$10)</f>
        <v>0.96094485233540472</v>
      </c>
      <c r="L145" s="35">
        <f>IF(L140="-","-",SUM(L135:L138,L140:L144)*'3l HAP'!$E$10)</f>
        <v>0.96950502380401582</v>
      </c>
      <c r="M145" s="35">
        <f>IF(M140="-","-",SUM(M135:M138,M140:M144)*'3l HAP'!$E$10)</f>
        <v>1.0188774980244546</v>
      </c>
      <c r="N145" s="35">
        <f>IF(N140="-","-",SUM(N135:N138,N140:N144)*'3l HAP'!$E$10)</f>
        <v>1.1253260363141149</v>
      </c>
      <c r="O145" s="27"/>
      <c r="P145" s="35">
        <f>IF(P140="-","-",SUM(P135:P138,P140:P144)*'3l HAP'!$E$10)</f>
        <v>1.1253260363141149</v>
      </c>
      <c r="Q145" s="35">
        <f>IF(Q140="-","-",SUM(Q135:Q138,Q140:Q144)*'3l HAP'!$E$10)</f>
        <v>1.1635114219068718</v>
      </c>
      <c r="R145" s="35">
        <f>IF(R140="-","-",SUM(R135:R138,R140:R144)*'3l HAP'!$E$10)</f>
        <v>1.1698022937028183</v>
      </c>
      <c r="S145" s="35">
        <f>IF(S140="-","-",SUM(S135:S138,S140:S144)*'3l HAP'!$E$10)</f>
        <v>1.2047255068837817</v>
      </c>
      <c r="T145" s="35">
        <f>IF(T140="-","-",SUM(T135:T138,T140:T144)*'3l HAP'!$E$10)</f>
        <v>1.2051516263417492</v>
      </c>
      <c r="U145" s="35">
        <f>IF(U140="-","-",SUM(U135:U138,U140:U144)*'3l HAP'!$E$10)</f>
        <v>1.2328828491729966</v>
      </c>
      <c r="V145" s="35">
        <f>IF(V140="-","-",SUM(V135:V138,V140:V144)*'3l HAP'!$E$10)</f>
        <v>1.2353664569020322</v>
      </c>
      <c r="W145" s="35">
        <f>IF(W140="-","-",SUM(W135:W138,W140:W144)*'3l HAP'!$E$10)</f>
        <v>1.3762433931106604</v>
      </c>
      <c r="X145" s="27"/>
      <c r="Y145" s="35">
        <f>IF(Y140="-","-",SUM(Y135:Y138,Y140:Y144)*'3l HAP'!$E$10)</f>
        <v>1.4388465345936308</v>
      </c>
      <c r="Z145" s="35">
        <f>IF(Z140="-","-",SUM(Z135:Z138,Z140:Z144)*'3l HAP'!$E$10)</f>
        <v>1.4388465345936308</v>
      </c>
      <c r="AA145" s="35">
        <f>IF(AA140="-","-",SUM(AA135:AA138,AA140:AA144)*'3l HAP'!$E$10)</f>
        <v>1.521385668936629</v>
      </c>
      <c r="AB145" s="35" t="str">
        <f>IF(AB140="-","-",SUM(AB135:AB138,AB140:AB144)*'3l HAP'!$E$10)</f>
        <v>-</v>
      </c>
      <c r="AC145" s="35" t="str">
        <f>IF(AC140="-","-",SUM(AC135:AC138,AC140:AC144)*'3l HAP'!$E$10)</f>
        <v>-</v>
      </c>
      <c r="AD145" s="25"/>
    </row>
    <row r="146" spans="1:30" s="26" customFormat="1" ht="11.4">
      <c r="A146" s="207"/>
      <c r="B146" s="123" t="s">
        <v>249</v>
      </c>
      <c r="C146" s="123" t="str">
        <f>B146&amp;"_"&amp;D146</f>
        <v>Total_Southern Western</v>
      </c>
      <c r="D146" s="121" t="s">
        <v>130</v>
      </c>
      <c r="E146" s="75"/>
      <c r="F146" s="27"/>
      <c r="G146" s="35">
        <f t="shared" ref="G146:N146" si="30">IF(G140="-","-",SUM(G135:G145))</f>
        <v>81.750261410088157</v>
      </c>
      <c r="H146" s="35">
        <f t="shared" si="30"/>
        <v>81.863590915253113</v>
      </c>
      <c r="I146" s="35">
        <f t="shared" si="30"/>
        <v>88.091788406484696</v>
      </c>
      <c r="J146" s="35">
        <f t="shared" si="30"/>
        <v>88.431776921979562</v>
      </c>
      <c r="K146" s="35">
        <f t="shared" si="30"/>
        <v>83.603771253223655</v>
      </c>
      <c r="L146" s="35">
        <f t="shared" si="30"/>
        <v>84.197002654021617</v>
      </c>
      <c r="M146" s="35">
        <f t="shared" si="30"/>
        <v>89.772081549964525</v>
      </c>
      <c r="N146" s="35">
        <f t="shared" si="30"/>
        <v>97.149108483832379</v>
      </c>
      <c r="O146" s="27"/>
      <c r="P146" s="35">
        <f t="shared" ref="P146:W146" si="31">IF(P140="-","-",SUM(P135:P145))</f>
        <v>97.149108483832379</v>
      </c>
      <c r="Q146" s="35">
        <f t="shared" si="31"/>
        <v>99.247907085240797</v>
      </c>
      <c r="R146" s="35">
        <f t="shared" si="31"/>
        <v>99.683872965297539</v>
      </c>
      <c r="S146" s="35">
        <f t="shared" si="31"/>
        <v>101.44709862919659</v>
      </c>
      <c r="T146" s="35">
        <f t="shared" si="31"/>
        <v>101.47662928099301</v>
      </c>
      <c r="U146" s="35">
        <f t="shared" si="31"/>
        <v>105.51544033657116</v>
      </c>
      <c r="V146" s="35">
        <f t="shared" si="31"/>
        <v>105.68755769397821</v>
      </c>
      <c r="W146" s="35">
        <f t="shared" si="31"/>
        <v>201.11601892829682</v>
      </c>
      <c r="X146" s="27"/>
      <c r="Y146" s="35">
        <f t="shared" ref="Y146:AC146" si="32">IF(Y140="-","-",SUM(Y135:Y145))</f>
        <v>205.45450086787898</v>
      </c>
      <c r="Z146" s="35">
        <f t="shared" si="32"/>
        <v>205.45450086787898</v>
      </c>
      <c r="AA146" s="35">
        <f t="shared" si="32"/>
        <v>226.60093393726729</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AA'!J108="-","-",'3c AA'!J108)</f>
        <v>-</v>
      </c>
      <c r="H149" s="117" t="str">
        <f>IF('3c AA'!K108="-","-",'3c AA'!K108)</f>
        <v>-</v>
      </c>
      <c r="I149" s="117" t="str">
        <f>IF('3c AA'!L108="-","-",'3c AA'!L108)</f>
        <v>-</v>
      </c>
      <c r="J149" s="117" t="str">
        <f>IF('3c AA'!M108="-","-",'3c AA'!M108)</f>
        <v>-</v>
      </c>
      <c r="K149" s="117" t="str">
        <f>IF('3c AA'!N108="-","-",'3c AA'!N108)</f>
        <v>-</v>
      </c>
      <c r="L149" s="117" t="str">
        <f>IF('3c AA'!O108="-","-",'3c AA'!O108)</f>
        <v>-</v>
      </c>
      <c r="M149" s="117" t="str">
        <f>IF('3c AA'!P108="-","-",'3c AA'!P108)</f>
        <v>-</v>
      </c>
      <c r="N149" s="117" t="str">
        <f>IF('3c AA'!Q108="-","-",'3c AA'!Q108)</f>
        <v>-</v>
      </c>
      <c r="O149" s="27"/>
      <c r="P149" s="117" t="str">
        <f>IF('3c AA'!S108="-","-",'3c AA'!S108)</f>
        <v>-</v>
      </c>
      <c r="Q149" s="117" t="str">
        <f>IF('3c AA'!T108="-","-",'3c AA'!T108)</f>
        <v>-</v>
      </c>
      <c r="R149" s="117" t="str">
        <f>IF('3c AA'!U108="-","-",'3c AA'!U108)</f>
        <v>-</v>
      </c>
      <c r="S149" s="117" t="str">
        <f>IF('3c AA'!V108="-","-",'3c AA'!V108)</f>
        <v>-</v>
      </c>
      <c r="T149" s="117">
        <f>IF('3c AA'!W108="-","-",'3c AA'!W108)</f>
        <v>0</v>
      </c>
      <c r="U149" s="117">
        <f>IF('3c AA'!X108="-","-",'3c AA'!X108)</f>
        <v>1.4870742269298105</v>
      </c>
      <c r="V149" s="117">
        <f>IF('3c AA'!Y108="-","-",'3c AA'!Y108)</f>
        <v>0.70457099735818829</v>
      </c>
      <c r="W149" s="117" t="str">
        <f>IF('3c AA'!Z108="-","-",'3c AA'!Z108)</f>
        <v>-</v>
      </c>
      <c r="X149" s="27"/>
      <c r="Y149" s="117">
        <f>IF('3c AA'!AB108="-","-",'3c AA'!AB108)</f>
        <v>0</v>
      </c>
      <c r="Z149" s="117">
        <f>IF('3c AA'!AC108="-","-",'3c AA'!AC108)</f>
        <v>0</v>
      </c>
      <c r="AA149" s="117">
        <f>IF('3c AA'!AD108="-","-",'3c AA'!AD108)</f>
        <v>0.4107912515748855</v>
      </c>
      <c r="AB149" s="117" t="str">
        <f>IF('3c AA'!AE108="-","-",'3c AA'!AE108)</f>
        <v>-</v>
      </c>
      <c r="AC149" s="117" t="str">
        <f>IF('3c AA'!AF108="-","-",'3c AA'!AF108)</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f>'3d PC'!AA61</f>
        <v>10.298637820906499</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f>'3e NC-Elec'!AB54</f>
        <v>112.07836</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f>IF('3g CPIH'!W$17="-","-",'3h OC '!$E$9*('3g CPIH'!W$17/'3g CPIH'!$G$17))</f>
        <v>48.959197260273974</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f>IF('3i SMNCC'!W$50="-","-",'3i SMNCC'!W$62)</f>
        <v>11.951673643525851</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PAP'!$G$13*('3g CPIH'!C$17/'3g CPIH'!$G$17))</f>
        <v>13.436452250489236</v>
      </c>
      <c r="H154" s="117">
        <f>IF('3g CPIH'!D$17="-","-",'3j PAAC PAP'!$G$13*('3g CPIH'!D$17/'3g CPIH'!$G$17))</f>
        <v>13.463352054794518</v>
      </c>
      <c r="I154" s="117">
        <f>IF('3g CPIH'!E$17="-","-",'3j PAAC PAP'!$G$13*('3g CPIH'!E$17/'3g CPIH'!$G$17))</f>
        <v>13.503701761252445</v>
      </c>
      <c r="J154" s="117">
        <f>IF('3g CPIH'!F$17="-","-",'3j PAAC PAP'!$G$13*('3g CPIH'!F$17/'3g CPIH'!$G$17))</f>
        <v>13.584401174168297</v>
      </c>
      <c r="K154" s="117">
        <f>IF('3g CPIH'!G$17="-","-",'3j PAAC PAP'!$G$13*('3g CPIH'!G$17/'3g CPIH'!$G$17))</f>
        <v>13.745799999999999</v>
      </c>
      <c r="L154" s="117">
        <f>IF('3g CPIH'!H$17="-","-",'3j PAAC PAP'!$G$13*('3g CPIH'!H$17/'3g CPIH'!$G$17))</f>
        <v>13.920648727984345</v>
      </c>
      <c r="M154" s="117">
        <f>IF('3g CPIH'!I$17="-","-",'3j PAAC PAP'!$G$13*('3g CPIH'!I$17/'3g CPIH'!$G$17))</f>
        <v>14.122397260273971</v>
      </c>
      <c r="N154" s="117">
        <f>IF('3g CPIH'!J$17="-","-",'3j PAAC PAP'!$G$13*('3g CPIH'!J$17/'3g CPIH'!$G$17))</f>
        <v>14.24344637964775</v>
      </c>
      <c r="O154" s="27"/>
      <c r="P154" s="117">
        <f>IF('3g CPIH'!L$17="-","-",'3j PAAC PAP'!$G$13*('3g CPIH'!L$17/'3g CPIH'!$G$17))</f>
        <v>14.24344637964775</v>
      </c>
      <c r="Q154" s="117">
        <f>IF('3g CPIH'!M$17="-","-",'3j PAAC PAP'!$G$13*('3g CPIH'!M$17/'3g CPIH'!$G$17))</f>
        <v>14.40484520547945</v>
      </c>
      <c r="R154" s="117">
        <f>IF('3g CPIH'!N$17="-","-",'3j PAAC PAP'!$G$13*('3g CPIH'!N$17/'3g CPIH'!$G$17))</f>
        <v>14.512444422700586</v>
      </c>
      <c r="S154" s="117">
        <f>IF('3g CPIH'!O$17="-","-",'3j PAAC PAP'!$G$13*('3g CPIH'!O$17/'3g CPIH'!$G$17))</f>
        <v>14.593143835616438</v>
      </c>
      <c r="T154" s="117">
        <f>IF('3g CPIH'!P$17="-","-",'3j PAAC PAP'!$G$13*('3g CPIH'!P$17/'3g CPIH'!$G$17))</f>
        <v>14.633493542074362</v>
      </c>
      <c r="U154" s="117">
        <f>IF('3g CPIH'!Q$17="-","-",'3j PAAC PAP'!$G$13*('3g CPIH'!Q$17/'3g CPIH'!$G$17))</f>
        <v>14.714192954990214</v>
      </c>
      <c r="V154" s="117">
        <f>IF('3g CPIH'!R$17="-","-",'3j PAAC PAP'!$G$13*('3g CPIH'!R$17/'3g CPIH'!$G$17))</f>
        <v>14.983190998043053</v>
      </c>
      <c r="W154" s="117">
        <f>IF('3g CPIH'!S$17="-","-",'3j PAAC PAP'!$G$13*('3g CPIH'!S$17/'3g CPIH'!$G$17))</f>
        <v>15.427037769080234</v>
      </c>
      <c r="X154" s="27"/>
      <c r="Y154" s="117">
        <f>IF('3g CPIH'!U$17="-","-",'3j PAAC PAP'!$G$13*('3g CPIH'!U$17/'3g CPIH'!$G$17))</f>
        <v>16.207132093933463</v>
      </c>
      <c r="Z154" s="117">
        <f>IF('3g CPIH'!V$17="-","-",'3j PAAC PAP'!$G$13*('3g CPIH'!V$17/'3g CPIH'!$G$17))</f>
        <v>16.207132093933463</v>
      </c>
      <c r="AA154" s="117">
        <f>IF('3g CPIH'!W$17="-","-",'3j PAAC PAP'!$G$13*('3g CPIH'!W$17/'3g CPIH'!$G$17))</f>
        <v>16.852727397260274</v>
      </c>
      <c r="AB154" s="117" t="str">
        <f>IF('3g CPIH'!X$17="-","-",'3j PAAC PAP'!$G$13*('3g CPIH'!X$17/'3g CPIH'!$G$17))</f>
        <v>-</v>
      </c>
      <c r="AC154" s="117" t="str">
        <f>IF('3g CPIH'!Y$17="-","-",'3j PAAC PAP'!$G$13*('3g CPIH'!Y$17/'3g CPIH'!$G$17))</f>
        <v>-</v>
      </c>
      <c r="AD154" s="25"/>
    </row>
    <row r="155" spans="1:30" s="26" customFormat="1" ht="11.4">
      <c r="A155" s="207"/>
      <c r="B155" s="120" t="s">
        <v>244</v>
      </c>
      <c r="C155" s="120" t="s">
        <v>184</v>
      </c>
      <c r="D155" s="122" t="s">
        <v>120</v>
      </c>
      <c r="E155" s="119"/>
      <c r="F155" s="27"/>
      <c r="G155" s="117">
        <f>IF(G150="-","-",SUM(G147:G153)*'3j PAAC PAP'!$G$31)</f>
        <v>4.263081622939799</v>
      </c>
      <c r="H155" s="117">
        <f>IF(H150="-","-",SUM(H147:H153)*'3j PAAC PAP'!$G$31)</f>
        <v>4.2676066562329495</v>
      </c>
      <c r="I155" s="117">
        <f>IF(I150="-","-",SUM(I147:I153)*'3j PAAC PAP'!$G$31)</f>
        <v>3.7771422795869967</v>
      </c>
      <c r="J155" s="117">
        <f>IF(J150="-","-",SUM(J147:J153)*'3j PAAC PAP'!$G$31)</f>
        <v>3.7907173794664493</v>
      </c>
      <c r="K155" s="117">
        <f>IF(K150="-","-",SUM(K147:K153)*'3j PAAC PAP'!$G$31)</f>
        <v>3.7802164839536112</v>
      </c>
      <c r="L155" s="117">
        <f>IF(L150="-","-",SUM(L147:L153)*'3j PAAC PAP'!$G$31)</f>
        <v>3.8020399391988797</v>
      </c>
      <c r="M155" s="117">
        <f>IF(M150="-","-",SUM(M147:M153)*'3j PAAC PAP'!$G$31)</f>
        <v>3.9777965864622193</v>
      </c>
      <c r="N155" s="117">
        <f>IF(N150="-","-",SUM(N147:N153)*'3j PAAC PAP'!$G$31)</f>
        <v>4.3615624329364104</v>
      </c>
      <c r="O155" s="27"/>
      <c r="P155" s="117">
        <f>IF(P150="-","-",SUM(P147:P153)*'3j PAAC PAP'!$G$31)</f>
        <v>4.3615624329364104</v>
      </c>
      <c r="Q155" s="117">
        <f>IF(Q150="-","-",SUM(Q147:Q153)*'3j PAAC PAP'!$G$31)</f>
        <v>4.62188450594559</v>
      </c>
      <c r="R155" s="117">
        <f>IF(R150="-","-",SUM(R147:R153)*'3j PAAC PAP'!$G$31)</f>
        <v>4.639066365809259</v>
      </c>
      <c r="S155" s="117">
        <f>IF(S150="-","-",SUM(S147:S153)*'3j PAAC PAP'!$G$31)</f>
        <v>4.9831829862180577</v>
      </c>
      <c r="T155" s="117">
        <f>IF(T150="-","-",SUM(T147:T153)*'3j PAAC PAP'!$G$31)</f>
        <v>4.9825372180922072</v>
      </c>
      <c r="U155" s="117">
        <f>IF(U150="-","-",SUM(U147:U153)*'3j PAAC PAP'!$G$31)</f>
        <v>5.0223006622024142</v>
      </c>
      <c r="V155" s="117">
        <f>IF(V150="-","-",SUM(V147:V153)*'3j PAAC PAP'!$G$31)</f>
        <v>5.0166855807764534</v>
      </c>
      <c r="W155" s="117">
        <f>IF(W150="-","-",SUM(W147:W153)*'3j PAAC PAP'!$G$31)</f>
        <v>9.2718843281667738</v>
      </c>
      <c r="X155" s="27"/>
      <c r="Y155" s="117">
        <f>IF(Y150="-","-",SUM(Y147:Y153)*'3j PAAC PAP'!$G$31)</f>
        <v>9.4587781133903537</v>
      </c>
      <c r="Z155" s="117">
        <f>IF(Z150="-","-",SUM(Z147:Z153)*'3j PAAC PAP'!$G$31)</f>
        <v>9.4587781133903537</v>
      </c>
      <c r="AA155" s="117">
        <f>IF(AA150="-","-",SUM(AA147:AA153)*'3j PAAC PAP'!$G$31)</f>
        <v>10.636887207266588</v>
      </c>
      <c r="AB155" s="117" t="str">
        <f>IF(AB150="-","-",SUM(AB147:AB153)*'3j PAAC PAP'!$G$31)</f>
        <v>-</v>
      </c>
      <c r="AC155" s="117" t="str">
        <f>IF(AC150="-","-",SUM(AC147:AC153)*'3j PAAC PAP'!$G$31)</f>
        <v>-</v>
      </c>
      <c r="AD155" s="25"/>
    </row>
    <row r="156" spans="1:30" s="26" customFormat="1" ht="11.4">
      <c r="A156" s="207"/>
      <c r="B156" s="120" t="s">
        <v>185</v>
      </c>
      <c r="C156" s="120" t="s">
        <v>246</v>
      </c>
      <c r="D156" s="122" t="s">
        <v>120</v>
      </c>
      <c r="E156" s="161"/>
      <c r="F156" s="27"/>
      <c r="G156" s="117">
        <f>IF(G150="-","-",SUM(G147:G155)*'3k EBIT'!$E$9)</f>
        <v>1.7687399974732918</v>
      </c>
      <c r="H156" s="117">
        <f>IF(H150="-","-",SUM(H147:H155)*'3k EBIT'!$E$9)</f>
        <v>1.7708621879697763</v>
      </c>
      <c r="I156" s="117">
        <f>IF(I150="-","-",SUM(I147:I155)*'3k EBIT'!$E$9)</f>
        <v>1.5980915546778276</v>
      </c>
      <c r="J156" s="117">
        <f>IF(J150="-","-",SUM(J147:J155)*'3k EBIT'!$E$9)</f>
        <v>1.604458126167283</v>
      </c>
      <c r="K156" s="117">
        <f>IF(K150="-","-",SUM(K147:K155)*'3k EBIT'!$E$9)</f>
        <v>1.6038683287715332</v>
      </c>
      <c r="L156" s="117">
        <f>IF(L150="-","-",SUM(L147:L155)*'3k EBIT'!$E$9)</f>
        <v>1.6149770867172906</v>
      </c>
      <c r="M156" s="117">
        <f>IF(M150="-","-",SUM(M147:M155)*'3k EBIT'!$E$9)</f>
        <v>1.6810765101883052</v>
      </c>
      <c r="N156" s="117">
        <f>IF(N150="-","-",SUM(N147:N155)*'3k EBIT'!$E$9)</f>
        <v>1.8192175567637894</v>
      </c>
      <c r="O156" s="27"/>
      <c r="P156" s="117">
        <f>IF(P150="-","-",SUM(P147:P155)*'3k EBIT'!$E$9)</f>
        <v>1.8192175567637894</v>
      </c>
      <c r="Q156" s="117">
        <f>IF(Q150="-","-",SUM(Q147:Q155)*'3k EBIT'!$E$9)</f>
        <v>1.9144591883255793</v>
      </c>
      <c r="R156" s="117">
        <f>IF(R150="-","-",SUM(R147:R155)*'3k EBIT'!$E$9)</f>
        <v>1.9226230168546241</v>
      </c>
      <c r="S156" s="117">
        <f>IF(S150="-","-",SUM(S147:S155)*'3k EBIT'!$E$9)</f>
        <v>2.0459525860358729</v>
      </c>
      <c r="T156" s="117">
        <f>IF(T150="-","-",SUM(T147:T155)*'3k EBIT'!$E$9)</f>
        <v>2.0465055723787162</v>
      </c>
      <c r="U156" s="117">
        <f>IF(U150="-","-",SUM(U147:U155)*'3k EBIT'!$E$9)</f>
        <v>2.0621389592470938</v>
      </c>
      <c r="V156" s="117">
        <f>IF(V150="-","-",SUM(V147:V155)*'3k EBIT'!$E$9)</f>
        <v>2.0653620018222614</v>
      </c>
      <c r="W156" s="117">
        <f>IF(W150="-","-",SUM(W147:W155)*'3k EBIT'!$E$9)</f>
        <v>3.5796718398542189</v>
      </c>
      <c r="X156" s="27"/>
      <c r="Y156" s="117">
        <f>IF(Y150="-","-",SUM(Y147:Y155)*'3k EBIT'!$E$9)</f>
        <v>3.6609135705752003</v>
      </c>
      <c r="Z156" s="117">
        <f>IF(Z150="-","-",SUM(Z147:Z155)*'3k EBIT'!$E$9)</f>
        <v>3.6609135705752003</v>
      </c>
      <c r="AA156" s="117">
        <f>IF(AA150="-","-",SUM(AA147:AA155)*'3k EBIT'!$E$9)</f>
        <v>4.0902945020810915</v>
      </c>
      <c r="AB156" s="117" t="str">
        <f>IF(AB150="-","-",SUM(AB147:AB155)*'3k EBIT'!$E$9)</f>
        <v>-</v>
      </c>
      <c r="AC156" s="117" t="str">
        <f>IF(AC150="-","-",SUM(AC147:AC155)*'3k EBIT'!$E$9)</f>
        <v>-</v>
      </c>
      <c r="AD156" s="25"/>
    </row>
    <row r="157" spans="1:30" s="26" customFormat="1" ht="11.4">
      <c r="A157" s="207"/>
      <c r="B157" s="120" t="s">
        <v>247</v>
      </c>
      <c r="C157" s="156" t="s">
        <v>248</v>
      </c>
      <c r="D157" s="122" t="s">
        <v>120</v>
      </c>
      <c r="E157" s="122"/>
      <c r="F157" s="27"/>
      <c r="G157" s="117">
        <f>IF(G152="-","-",SUM(G147:G150,G152:G156)*'3l HAP'!$E$10)</f>
        <v>0.95253673044997411</v>
      </c>
      <c r="H157" s="117">
        <f>IF(H152="-","-",SUM(H147:H150,H152:H156)*'3l HAP'!$E$10)</f>
        <v>0.95417204509339959</v>
      </c>
      <c r="I157" s="117">
        <f>IF(I152="-","-",SUM(I147:I150,I152:I156)*'3l HAP'!$E$10)</f>
        <v>0.94769065784619722</v>
      </c>
      <c r="J157" s="117">
        <f>IF(J152="-","-",SUM(J147:J150,J152:J156)*'3l HAP'!$E$10)</f>
        <v>0.95259660177647476</v>
      </c>
      <c r="K157" s="117">
        <f>IF(K152="-","-",SUM(K147:K150,K152:K156)*'3l HAP'!$E$10)</f>
        <v>0.96283004650782311</v>
      </c>
      <c r="L157" s="117">
        <f>IF(L152="-","-",SUM(L147:L150,L152:L156)*'3l HAP'!$E$10)</f>
        <v>0.97139021797643432</v>
      </c>
      <c r="M157" s="117">
        <f>IF(M152="-","-",SUM(M147:M150,M152:M156)*'3l HAP'!$E$10)</f>
        <v>1.0185842455976339</v>
      </c>
      <c r="N157" s="117">
        <f>IF(N152="-","-",SUM(N147:N150,N152:N156)*'3l HAP'!$E$10)</f>
        <v>1.125032783887294</v>
      </c>
      <c r="O157" s="27"/>
      <c r="P157" s="117">
        <f>IF(P152="-","-",SUM(P147:P150,P152:P156)*'3l HAP'!$E$10)</f>
        <v>1.125032783887294</v>
      </c>
      <c r="Q157" s="117">
        <f>IF(Q152="-","-",SUM(Q147:Q150,Q152:Q156)*'3l HAP'!$E$10)</f>
        <v>1.1663601597674151</v>
      </c>
      <c r="R157" s="117">
        <f>IF(R152="-","-",SUM(R147:R150,R152:R156)*'3l HAP'!$E$10)</f>
        <v>1.1726510315633618</v>
      </c>
      <c r="S157" s="117">
        <f>IF(S152="-","-",SUM(S147:S150,S152:S156)*'3l HAP'!$E$10)</f>
        <v>1.2126433224079387</v>
      </c>
      <c r="T157" s="117">
        <f>IF(T152="-","-",SUM(T147:T150,T152:T156)*'3l HAP'!$E$10)</f>
        <v>1.2130694418659065</v>
      </c>
      <c r="U157" s="117">
        <f>IF(U152="-","-",SUM(U147:U150,U152:U156)*'3l HAP'!$E$10)</f>
        <v>1.237407315186801</v>
      </c>
      <c r="V157" s="117">
        <f>IF(V152="-","-",SUM(V147:V150,V152:V156)*'3l HAP'!$E$10)</f>
        <v>1.2398909229158366</v>
      </c>
      <c r="W157" s="117">
        <f>IF(W152="-","-",SUM(W147:W150,W152:W156)*'3l HAP'!$E$10)</f>
        <v>1.3641781504071826</v>
      </c>
      <c r="X157" s="27"/>
      <c r="Y157" s="117">
        <f>IF(Y152="-","-",SUM(Y147:Y150,Y152:Y156)*'3l HAP'!$E$10)</f>
        <v>1.426781291890153</v>
      </c>
      <c r="Z157" s="117">
        <f>IF(Z152="-","-",SUM(Z147:Z150,Z152:Z156)*'3l HAP'!$E$10)</f>
        <v>1.426781291890153</v>
      </c>
      <c r="AA157" s="117">
        <f>IF(AA152="-","-",SUM(AA147:AA150,AA152:AA156)*'3l HAP'!$E$10)</f>
        <v>1.5109542611825804</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94.044077093128337</v>
      </c>
      <c r="H158" s="117">
        <f t="shared" si="33"/>
        <v>94.157406598293278</v>
      </c>
      <c r="I158" s="117">
        <f t="shared" si="33"/>
        <v>85.057737741118999</v>
      </c>
      <c r="J158" s="117">
        <f t="shared" si="33"/>
        <v>85.397726256613893</v>
      </c>
      <c r="K158" s="117">
        <f t="shared" si="33"/>
        <v>85.376917745969834</v>
      </c>
      <c r="L158" s="117">
        <f t="shared" si="33"/>
        <v>85.970149146767795</v>
      </c>
      <c r="M158" s="117">
        <f t="shared" si="33"/>
        <v>89.496258762204008</v>
      </c>
      <c r="N158" s="117">
        <f t="shared" si="33"/>
        <v>96.873285696071846</v>
      </c>
      <c r="O158" s="27"/>
      <c r="P158" s="117">
        <f t="shared" ref="P158:W158" si="34">IF(P152="-","-",SUM(P147:P157))</f>
        <v>96.873285696071846</v>
      </c>
      <c r="Q158" s="117">
        <f t="shared" si="34"/>
        <v>101.92732845205724</v>
      </c>
      <c r="R158" s="117">
        <f t="shared" si="34"/>
        <v>102.36329433211399</v>
      </c>
      <c r="S158" s="117">
        <f t="shared" si="34"/>
        <v>108.89431389873052</v>
      </c>
      <c r="T158" s="117">
        <f t="shared" si="34"/>
        <v>108.92384455052697</v>
      </c>
      <c r="U158" s="117">
        <f t="shared" si="34"/>
        <v>109.770991919162</v>
      </c>
      <c r="V158" s="117">
        <f t="shared" si="34"/>
        <v>109.94310927656903</v>
      </c>
      <c r="W158" s="117">
        <f t="shared" si="34"/>
        <v>189.7678813747213</v>
      </c>
      <c r="X158" s="27"/>
      <c r="Y158" s="117">
        <f t="shared" ref="Y158:AC158" si="35">IF(Y152="-","-",SUM(Y147:Y157))</f>
        <v>194.10636331430345</v>
      </c>
      <c r="Z158" s="117">
        <f t="shared" si="35"/>
        <v>194.10636331430345</v>
      </c>
      <c r="AA158" s="117">
        <f t="shared" si="35"/>
        <v>216.78952334407177</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AA'!J109="-","-",'3c AA'!J109)</f>
        <v>-</v>
      </c>
      <c r="H161" s="35" t="str">
        <f>IF('3c AA'!K109="-","-",'3c AA'!K109)</f>
        <v>-</v>
      </c>
      <c r="I161" s="35" t="str">
        <f>IF('3c AA'!L109="-","-",'3c AA'!L109)</f>
        <v>-</v>
      </c>
      <c r="J161" s="35" t="str">
        <f>IF('3c AA'!M109="-","-",'3c AA'!M109)</f>
        <v>-</v>
      </c>
      <c r="K161" s="35" t="str">
        <f>IF('3c AA'!N109="-","-",'3c AA'!N109)</f>
        <v>-</v>
      </c>
      <c r="L161" s="35" t="str">
        <f>IF('3c AA'!O109="-","-",'3c AA'!O109)</f>
        <v>-</v>
      </c>
      <c r="M161" s="35" t="str">
        <f>IF('3c AA'!P109="-","-",'3c AA'!P109)</f>
        <v>-</v>
      </c>
      <c r="N161" s="35" t="str">
        <f>IF('3c AA'!Q109="-","-",'3c AA'!Q109)</f>
        <v>-</v>
      </c>
      <c r="O161" s="27"/>
      <c r="P161" s="35" t="str">
        <f>IF('3c AA'!S109="-","-",'3c AA'!S109)</f>
        <v>-</v>
      </c>
      <c r="Q161" s="35" t="str">
        <f>IF('3c AA'!T109="-","-",'3c AA'!T109)</f>
        <v>-</v>
      </c>
      <c r="R161" s="35" t="str">
        <f>IF('3c AA'!U109="-","-",'3c AA'!U109)</f>
        <v>-</v>
      </c>
      <c r="S161" s="35" t="str">
        <f>IF('3c AA'!V109="-","-",'3c AA'!V109)</f>
        <v>-</v>
      </c>
      <c r="T161" s="35">
        <f>IF('3c AA'!W109="-","-",'3c AA'!W109)</f>
        <v>0</v>
      </c>
      <c r="U161" s="35">
        <f>IF('3c AA'!X109="-","-",'3c AA'!X109)</f>
        <v>1.4870742269298105</v>
      </c>
      <c r="V161" s="35">
        <f>IF('3c AA'!Y109="-","-",'3c AA'!Y109)</f>
        <v>0.70457099735818829</v>
      </c>
      <c r="W161" s="35" t="str">
        <f>IF('3c AA'!Z109="-","-",'3c AA'!Z109)</f>
        <v>-</v>
      </c>
      <c r="X161" s="27"/>
      <c r="Y161" s="35">
        <f>IF('3c AA'!AB109="-","-",'3c AA'!AB109)</f>
        <v>0</v>
      </c>
      <c r="Z161" s="35">
        <f>IF('3c AA'!AC109="-","-",'3c AA'!AC109)</f>
        <v>0</v>
      </c>
      <c r="AA161" s="35">
        <f>IF('3c AA'!AD109="-","-",'3c AA'!AD109)</f>
        <v>0.4107912515748855</v>
      </c>
      <c r="AB161" s="35" t="str">
        <f>IF('3c AA'!AE109="-","-",'3c AA'!AE109)</f>
        <v>-</v>
      </c>
      <c r="AC161" s="35" t="str">
        <f>IF('3c AA'!AF109="-","-",'3c AA'!AF109)</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f>'3d PC'!AA61</f>
        <v>10.298637820906499</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f>'3e NC-Elec'!AB55</f>
        <v>132.66436000000002</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f>IF('3g CPIH'!W$17="-","-",'3h OC '!$E$9*('3g CPIH'!W$17/'3g CPIH'!$G$17))</f>
        <v>48.959197260273974</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f>IF('3i SMNCC'!W$50="-","-",'3i SMNCC'!W$62)</f>
        <v>11.951673643525851</v>
      </c>
      <c r="AB165" s="35" t="str">
        <f>IF('3i SMNCC'!X$50="-","-",'3i SMNCC'!X$62)</f>
        <v>-</v>
      </c>
      <c r="AC165" s="35" t="str">
        <f>IF('3i SMNCC'!Y$50="-","-",'3i SMNCC'!Y$62)</f>
        <v>-</v>
      </c>
      <c r="AD165" s="25"/>
    </row>
    <row r="166" spans="1:30" s="26" customFormat="1" ht="11.4">
      <c r="A166" s="207"/>
      <c r="B166" s="123" t="s">
        <v>244</v>
      </c>
      <c r="C166" s="123" t="s">
        <v>183</v>
      </c>
      <c r="D166" s="121" t="s">
        <v>123</v>
      </c>
      <c r="E166" s="160"/>
      <c r="F166" s="27"/>
      <c r="G166" s="35">
        <f>IF('3g CPIH'!C$17="-","-",'3j PAAC PAP'!$G$13*('3g CPIH'!C$17/'3g CPIH'!$G$17))</f>
        <v>13.436452250489236</v>
      </c>
      <c r="H166" s="35">
        <f>IF('3g CPIH'!D$17="-","-",'3j PAAC PAP'!$G$13*('3g CPIH'!D$17/'3g CPIH'!$G$17))</f>
        <v>13.463352054794518</v>
      </c>
      <c r="I166" s="35">
        <f>IF('3g CPIH'!E$17="-","-",'3j PAAC PAP'!$G$13*('3g CPIH'!E$17/'3g CPIH'!$G$17))</f>
        <v>13.503701761252445</v>
      </c>
      <c r="J166" s="35">
        <f>IF('3g CPIH'!F$17="-","-",'3j PAAC PAP'!$G$13*('3g CPIH'!F$17/'3g CPIH'!$G$17))</f>
        <v>13.584401174168297</v>
      </c>
      <c r="K166" s="35">
        <f>IF('3g CPIH'!G$17="-","-",'3j PAAC PAP'!$G$13*('3g CPIH'!G$17/'3g CPIH'!$G$17))</f>
        <v>13.745799999999999</v>
      </c>
      <c r="L166" s="35">
        <f>IF('3g CPIH'!H$17="-","-",'3j PAAC PAP'!$G$13*('3g CPIH'!H$17/'3g CPIH'!$G$17))</f>
        <v>13.920648727984345</v>
      </c>
      <c r="M166" s="35">
        <f>IF('3g CPIH'!I$17="-","-",'3j PAAC PAP'!$G$13*('3g CPIH'!I$17/'3g CPIH'!$G$17))</f>
        <v>14.122397260273971</v>
      </c>
      <c r="N166" s="35">
        <f>IF('3g CPIH'!J$17="-","-",'3j PAAC PAP'!$G$13*('3g CPIH'!J$17/'3g CPIH'!$G$17))</f>
        <v>14.24344637964775</v>
      </c>
      <c r="O166" s="27"/>
      <c r="P166" s="35">
        <f>IF('3g CPIH'!L$17="-","-",'3j PAAC PAP'!$G$13*('3g CPIH'!L$17/'3g CPIH'!$G$17))</f>
        <v>14.24344637964775</v>
      </c>
      <c r="Q166" s="35">
        <f>IF('3g CPIH'!M$17="-","-",'3j PAAC PAP'!$G$13*('3g CPIH'!M$17/'3g CPIH'!$G$17))</f>
        <v>14.40484520547945</v>
      </c>
      <c r="R166" s="35">
        <f>IF('3g CPIH'!N$17="-","-",'3j PAAC PAP'!$G$13*('3g CPIH'!N$17/'3g CPIH'!$G$17))</f>
        <v>14.512444422700586</v>
      </c>
      <c r="S166" s="35">
        <f>IF('3g CPIH'!O$17="-","-",'3j PAAC PAP'!$G$13*('3g CPIH'!O$17/'3g CPIH'!$G$17))</f>
        <v>14.593143835616438</v>
      </c>
      <c r="T166" s="35">
        <f>IF('3g CPIH'!P$17="-","-",'3j PAAC PAP'!$G$13*('3g CPIH'!P$17/'3g CPIH'!$G$17))</f>
        <v>14.633493542074362</v>
      </c>
      <c r="U166" s="35">
        <f>IF('3g CPIH'!Q$17="-","-",'3j PAAC PAP'!$G$13*('3g CPIH'!Q$17/'3g CPIH'!$G$17))</f>
        <v>14.714192954990214</v>
      </c>
      <c r="V166" s="35">
        <f>IF('3g CPIH'!R$17="-","-",'3j PAAC PAP'!$G$13*('3g CPIH'!R$17/'3g CPIH'!$G$17))</f>
        <v>14.983190998043053</v>
      </c>
      <c r="W166" s="35">
        <f>IF('3g CPIH'!S$17="-","-",'3j PAAC PAP'!$G$13*('3g CPIH'!S$17/'3g CPIH'!$G$17))</f>
        <v>15.427037769080234</v>
      </c>
      <c r="X166" s="27"/>
      <c r="Y166" s="35">
        <f>IF('3g CPIH'!U$17="-","-",'3j PAAC PAP'!$G$13*('3g CPIH'!U$17/'3g CPIH'!$G$17))</f>
        <v>16.207132093933463</v>
      </c>
      <c r="Z166" s="35">
        <f>IF('3g CPIH'!V$17="-","-",'3j PAAC PAP'!$G$13*('3g CPIH'!V$17/'3g CPIH'!$G$17))</f>
        <v>16.207132093933463</v>
      </c>
      <c r="AA166" s="35">
        <f>IF('3g CPIH'!W$17="-","-",'3j PAAC PAP'!$G$13*('3g CPIH'!W$17/'3g CPIH'!$G$17))</f>
        <v>16.852727397260274</v>
      </c>
      <c r="AB166" s="35" t="str">
        <f>IF('3g CPIH'!X$17="-","-",'3j PAAC PAP'!$G$13*('3g CPIH'!X$17/'3g CPIH'!$G$17))</f>
        <v>-</v>
      </c>
      <c r="AC166" s="35" t="str">
        <f>IF('3g CPIH'!Y$17="-","-",'3j PAAC PAP'!$G$13*('3g CPIH'!Y$17/'3g CPIH'!$G$17))</f>
        <v>-</v>
      </c>
      <c r="AD166" s="25"/>
    </row>
    <row r="167" spans="1:30" s="26" customFormat="1" ht="11.4">
      <c r="A167" s="207"/>
      <c r="B167" s="123" t="s">
        <v>244</v>
      </c>
      <c r="C167" s="123" t="s">
        <v>184</v>
      </c>
      <c r="D167" s="121" t="s">
        <v>123</v>
      </c>
      <c r="E167" s="160"/>
      <c r="F167" s="27"/>
      <c r="G167" s="35">
        <f>IF(G162="-","-",SUM(G159:G165)*'3j PAAC PAP'!$G$31)</f>
        <v>3.6945511989397994</v>
      </c>
      <c r="H167" s="35">
        <f>IF(H162="-","-",SUM(H159:H165)*'3j PAAC PAP'!$G$31)</f>
        <v>3.69907623223295</v>
      </c>
      <c r="I167" s="35">
        <f>IF(I162="-","-",SUM(I159:I165)*'3j PAAC PAP'!$G$31)</f>
        <v>3.7052834155869965</v>
      </c>
      <c r="J167" s="35">
        <f>IF(J162="-","-",SUM(J159:J165)*'3j PAAC PAP'!$G$31)</f>
        <v>3.7188585154664491</v>
      </c>
      <c r="K167" s="35">
        <f>IF(K162="-","-",SUM(K159:K165)*'3j PAAC PAP'!$G$31)</f>
        <v>3.7886704679536112</v>
      </c>
      <c r="L167" s="35">
        <f>IF(L162="-","-",SUM(L159:L165)*'3j PAAC PAP'!$G$31)</f>
        <v>3.8104939231988788</v>
      </c>
      <c r="M167" s="35">
        <f>IF(M162="-","-",SUM(M159:M165)*'3j PAAC PAP'!$G$31)</f>
        <v>3.960888618462219</v>
      </c>
      <c r="N167" s="35">
        <f>IF(N162="-","-",SUM(N159:N165)*'3j PAAC PAP'!$G$31)</f>
        <v>4.3446544649364105</v>
      </c>
      <c r="O167" s="27"/>
      <c r="P167" s="35">
        <f>IF(P162="-","-",SUM(P159:P165)*'3j PAAC PAP'!$G$31)</f>
        <v>4.3446544649364105</v>
      </c>
      <c r="Q167" s="35">
        <f>IF(Q162="-","-",SUM(Q159:Q165)*'3j PAAC PAP'!$G$31)</f>
        <v>4.3788324659455888</v>
      </c>
      <c r="R167" s="35">
        <f>IF(R162="-","-",SUM(R159:R165)*'3j PAAC PAP'!$G$31)</f>
        <v>4.3960143258092588</v>
      </c>
      <c r="S167" s="35">
        <f>IF(S162="-","-",SUM(S159:S165)*'3j PAAC PAP'!$G$31)</f>
        <v>4.4569224822180571</v>
      </c>
      <c r="T167" s="35">
        <f>IF(T162="-","-",SUM(T159:T165)*'3j PAAC PAP'!$G$31)</f>
        <v>4.4562767140922075</v>
      </c>
      <c r="U167" s="35">
        <f>IF(U162="-","-",SUM(U159:U165)*'3j PAAC PAP'!$G$31)</f>
        <v>4.6376443902024143</v>
      </c>
      <c r="V167" s="35">
        <f>IF(V162="-","-",SUM(V159:V165)*'3j PAAC PAP'!$G$31)</f>
        <v>4.6320293087764535</v>
      </c>
      <c r="W167" s="35">
        <f>IF(W162="-","-",SUM(W159:W165)*'3j PAAC PAP'!$G$31)</f>
        <v>9.491687912166773</v>
      </c>
      <c r="X167" s="27"/>
      <c r="Y167" s="35">
        <f>IF(Y162="-","-",SUM(Y159:Y165)*'3j PAAC PAP'!$G$31)</f>
        <v>9.6785816973903529</v>
      </c>
      <c r="Z167" s="35">
        <f>IF(Z162="-","-",SUM(Z159:Z165)*'3j PAAC PAP'!$G$31)</f>
        <v>9.6785816973903529</v>
      </c>
      <c r="AA167" s="35">
        <f>IF(AA162="-","-",SUM(AA159:AA165)*'3j PAAC PAP'!$G$31)</f>
        <v>11.828898951266588</v>
      </c>
      <c r="AB167" s="35" t="str">
        <f>IF(AB162="-","-",SUM(AB159:AB165)*'3j PAAC PAP'!$G$31)</f>
        <v>-</v>
      </c>
      <c r="AC167" s="35" t="str">
        <f>IF(AC162="-","-",SUM(AC159:AC165)*'3j PAAC PAP'!$G$31)</f>
        <v>-</v>
      </c>
      <c r="AD167" s="25"/>
    </row>
    <row r="168" spans="1:30" s="26" customFormat="1" ht="11.4">
      <c r="A168" s="207"/>
      <c r="B168" s="123" t="s">
        <v>185</v>
      </c>
      <c r="C168" s="123" t="s">
        <v>246</v>
      </c>
      <c r="D168" s="121" t="s">
        <v>123</v>
      </c>
      <c r="E168" s="160"/>
      <c r="F168" s="27"/>
      <c r="G168" s="35">
        <f>IF(G162="-","-",SUM(G159:G167)*'3k EBIT'!$E$9)</f>
        <v>1.5675639922212601</v>
      </c>
      <c r="H168" s="35">
        <f>IF(H162="-","-",SUM(H159:H167)*'3k EBIT'!$E$9)</f>
        <v>1.5696861827177448</v>
      </c>
      <c r="I168" s="35">
        <f>IF(I162="-","-",SUM(I159:I167)*'3k EBIT'!$E$9)</f>
        <v>1.5726641041998755</v>
      </c>
      <c r="J168" s="35">
        <f>IF(J162="-","-",SUM(J159:J167)*'3k EBIT'!$E$9)</f>
        <v>1.5790306756893311</v>
      </c>
      <c r="K168" s="35">
        <f>IF(K162="-","-",SUM(K159:K167)*'3k EBIT'!$E$9)</f>
        <v>1.6068597935336451</v>
      </c>
      <c r="L168" s="35">
        <f>IF(L162="-","-",SUM(L159:L167)*'3k EBIT'!$E$9)</f>
        <v>1.6179685514794022</v>
      </c>
      <c r="M168" s="35">
        <f>IF(M162="-","-",SUM(M159:M167)*'3k EBIT'!$E$9)</f>
        <v>1.675093580664081</v>
      </c>
      <c r="N168" s="35">
        <f>IF(N162="-","-",SUM(N159:N167)*'3k EBIT'!$E$9)</f>
        <v>1.8132346272395654</v>
      </c>
      <c r="O168" s="27"/>
      <c r="P168" s="35">
        <f>IF(P162="-","-",SUM(P159:P167)*'3k EBIT'!$E$9)</f>
        <v>1.8132346272395654</v>
      </c>
      <c r="Q168" s="35">
        <f>IF(Q162="-","-",SUM(Q159:Q167)*'3k EBIT'!$E$9)</f>
        <v>1.828454576414859</v>
      </c>
      <c r="R168" s="35">
        <f>IF(R162="-","-",SUM(R159:R167)*'3k EBIT'!$E$9)</f>
        <v>1.8366184049439043</v>
      </c>
      <c r="S168" s="35">
        <f>IF(S162="-","-",SUM(S159:S167)*'3k EBIT'!$E$9)</f>
        <v>1.8597339045944015</v>
      </c>
      <c r="T168" s="35">
        <f>IF(T162="-","-",SUM(T159:T167)*'3k EBIT'!$E$9)</f>
        <v>1.8602868909372445</v>
      </c>
      <c r="U168" s="35">
        <f>IF(U162="-","-",SUM(U159:U167)*'3k EBIT'!$E$9)</f>
        <v>1.9260273125709979</v>
      </c>
      <c r="V168" s="35">
        <f>IF(V162="-","-",SUM(V159:V167)*'3k EBIT'!$E$9)</f>
        <v>1.9292503551461655</v>
      </c>
      <c r="W168" s="35">
        <f>IF(W162="-","-",SUM(W159:W167)*'3k EBIT'!$E$9)</f>
        <v>3.6574499236691311</v>
      </c>
      <c r="X168" s="27"/>
      <c r="Y168" s="35">
        <f>IF(Y162="-","-",SUM(Y159:Y167)*'3k EBIT'!$E$9)</f>
        <v>3.7386916543901116</v>
      </c>
      <c r="Z168" s="35">
        <f>IF(Z162="-","-",SUM(Z159:Z167)*'3k EBIT'!$E$9)</f>
        <v>3.7386916543901116</v>
      </c>
      <c r="AA168" s="35">
        <f>IF(AA162="-","-",SUM(AA159:AA167)*'3k EBIT'!$E$9)</f>
        <v>4.5120910335388835</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0.94126745861929495</v>
      </c>
      <c r="H169" s="35">
        <f>IF(H164="-","-",SUM(H159:H162,H164:H168)*'3l HAP'!$E$10)</f>
        <v>0.94290277326272054</v>
      </c>
      <c r="I169" s="35">
        <f>IF(I164="-","-",SUM(I159:I162,I164:I168)*'3l HAP'!$E$10)</f>
        <v>0.94626628891592546</v>
      </c>
      <c r="J169" s="35">
        <f>IF(J164="-","-",SUM(J159:J162,J164:J168)*'3l HAP'!$E$10)</f>
        <v>0.951172232846203</v>
      </c>
      <c r="K169" s="35">
        <f>IF(K164="-","-",SUM(K159:K162,K164:K168)*'3l HAP'!$E$10)</f>
        <v>0.96299761932314909</v>
      </c>
      <c r="L169" s="35">
        <f>IF(L164="-","-",SUM(L159:L162,L164:L168)*'3l HAP'!$E$10)</f>
        <v>0.97155779079176041</v>
      </c>
      <c r="M169" s="35">
        <f>IF(M164="-","-",SUM(M159:M162,M164:M168)*'3l HAP'!$E$10)</f>
        <v>1.0182490999669818</v>
      </c>
      <c r="N169" s="35">
        <f>IF(N164="-","-",SUM(N159:N162,N164:N168)*'3l HAP'!$E$10)</f>
        <v>1.124697638256642</v>
      </c>
      <c r="O169" s="27"/>
      <c r="P169" s="35">
        <f>IF(P164="-","-",SUM(P159:P162,P164:P168)*'3l HAP'!$E$10)</f>
        <v>1.124697638256642</v>
      </c>
      <c r="Q169" s="35">
        <f>IF(Q164="-","-",SUM(Q159:Q162,Q164:Q168)*'3l HAP'!$E$10)</f>
        <v>1.1615424413267903</v>
      </c>
      <c r="R169" s="35">
        <f>IF(R164="-","-",SUM(R159:R162,R164:R168)*'3l HAP'!$E$10)</f>
        <v>1.167833313122737</v>
      </c>
      <c r="S169" s="35">
        <f>IF(S164="-","-",SUM(S159:S162,S164:S168)*'3l HAP'!$E$10)</f>
        <v>1.2022119146538905</v>
      </c>
      <c r="T169" s="35">
        <f>IF(T164="-","-",SUM(T159:T162,T164:T168)*'3l HAP'!$E$10)</f>
        <v>1.2026380341118579</v>
      </c>
      <c r="U169" s="35">
        <f>IF(U164="-","-",SUM(U159:U162,U164:U168)*'3l HAP'!$E$10)</f>
        <v>1.2297827520894642</v>
      </c>
      <c r="V169" s="35">
        <f>IF(V164="-","-",SUM(V159:V162,V164:V168)*'3l HAP'!$E$10)</f>
        <v>1.2322663598184997</v>
      </c>
      <c r="W169" s="35">
        <f>IF(W164="-","-",SUM(W159:W162,W164:W168)*'3l HAP'!$E$10)</f>
        <v>1.3685350436056607</v>
      </c>
      <c r="X169" s="27"/>
      <c r="Y169" s="35">
        <f>IF(Y164="-","-",SUM(Y159:Y162,Y164:Y168)*'3l HAP'!$E$10)</f>
        <v>1.4311381850886311</v>
      </c>
      <c r="Z169" s="35">
        <f>IF(Z164="-","-",SUM(Z159:Z162,Z164:Z168)*'3l HAP'!$E$10)</f>
        <v>1.4311381850886311</v>
      </c>
      <c r="AA169" s="35">
        <f>IF(AA164="-","-",SUM(AA159:AA162,AA164:AA168)*'3l HAP'!$E$10)</f>
        <v>1.5345820281435578</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83.444601392045641</v>
      </c>
      <c r="H170" s="35">
        <f t="shared" si="36"/>
        <v>83.557930897210582</v>
      </c>
      <c r="I170" s="35">
        <f t="shared" si="36"/>
        <v>83.718027057710771</v>
      </c>
      <c r="J170" s="35">
        <f t="shared" si="36"/>
        <v>84.058015573205665</v>
      </c>
      <c r="K170" s="35">
        <f t="shared" si="36"/>
        <v>85.534530767547267</v>
      </c>
      <c r="L170" s="35">
        <f t="shared" si="36"/>
        <v>86.127762168345228</v>
      </c>
      <c r="M170" s="35">
        <f t="shared" si="36"/>
        <v>89.181032719049128</v>
      </c>
      <c r="N170" s="35">
        <f t="shared" si="36"/>
        <v>96.558059652916981</v>
      </c>
      <c r="O170" s="27"/>
      <c r="P170" s="35">
        <f t="shared" ref="P170:W170" si="37">IF(P164="-","-",SUM(P159:P169))</f>
        <v>96.558059652916981</v>
      </c>
      <c r="Q170" s="35">
        <f t="shared" si="37"/>
        <v>97.395954081705867</v>
      </c>
      <c r="R170" s="35">
        <f t="shared" si="37"/>
        <v>97.831919961762651</v>
      </c>
      <c r="S170" s="35">
        <f t="shared" si="37"/>
        <v>99.082903305535027</v>
      </c>
      <c r="T170" s="35">
        <f t="shared" si="37"/>
        <v>99.112433957331447</v>
      </c>
      <c r="U170" s="35">
        <f t="shared" si="37"/>
        <v>102.59959943738856</v>
      </c>
      <c r="V170" s="35">
        <f t="shared" si="37"/>
        <v>102.77171679479559</v>
      </c>
      <c r="W170" s="35">
        <f t="shared" si="37"/>
        <v>193.86581993573466</v>
      </c>
      <c r="X170" s="27"/>
      <c r="Y170" s="35">
        <f t="shared" ref="Y170:AC170" si="38">IF(Y164="-","-",SUM(Y159:Y169))</f>
        <v>198.20430187531682</v>
      </c>
      <c r="Z170" s="35">
        <f t="shared" si="38"/>
        <v>198.20430187531682</v>
      </c>
      <c r="AA170" s="35">
        <f t="shared" si="38"/>
        <v>239.01295938649054</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AA'!J110="-","-",'3c AA'!J110)</f>
        <v>-</v>
      </c>
      <c r="H173" s="117" t="str">
        <f>IF('3c AA'!K110="-","-",'3c AA'!K110)</f>
        <v>-</v>
      </c>
      <c r="I173" s="117" t="str">
        <f>IF('3c AA'!L110="-","-",'3c AA'!L110)</f>
        <v>-</v>
      </c>
      <c r="J173" s="117" t="str">
        <f>IF('3c AA'!M110="-","-",'3c AA'!M110)</f>
        <v>-</v>
      </c>
      <c r="K173" s="117" t="str">
        <f>IF('3c AA'!N110="-","-",'3c AA'!N110)</f>
        <v>-</v>
      </c>
      <c r="L173" s="117" t="str">
        <f>IF('3c AA'!O110="-","-",'3c AA'!O110)</f>
        <v>-</v>
      </c>
      <c r="M173" s="117" t="str">
        <f>IF('3c AA'!P110="-","-",'3c AA'!P110)</f>
        <v>-</v>
      </c>
      <c r="N173" s="117" t="str">
        <f>IF('3c AA'!Q110="-","-",'3c AA'!Q110)</f>
        <v>-</v>
      </c>
      <c r="O173" s="27"/>
      <c r="P173" s="117" t="str">
        <f>IF('3c AA'!S110="-","-",'3c AA'!S110)</f>
        <v>-</v>
      </c>
      <c r="Q173" s="117" t="str">
        <f>IF('3c AA'!T110="-","-",'3c AA'!T110)</f>
        <v>-</v>
      </c>
      <c r="R173" s="117" t="str">
        <f>IF('3c AA'!U110="-","-",'3c AA'!U110)</f>
        <v>-</v>
      </c>
      <c r="S173" s="117" t="str">
        <f>IF('3c AA'!V110="-","-",'3c AA'!V110)</f>
        <v>-</v>
      </c>
      <c r="T173" s="117">
        <f>IF('3c AA'!W110="-","-",'3c AA'!W110)</f>
        <v>0</v>
      </c>
      <c r="U173" s="117">
        <f>IF('3c AA'!X110="-","-",'3c AA'!X110)</f>
        <v>1.4870742269298105</v>
      </c>
      <c r="V173" s="117">
        <f>IF('3c AA'!Y110="-","-",'3c AA'!Y110)</f>
        <v>0.70457099735818829</v>
      </c>
      <c r="W173" s="117" t="str">
        <f>IF('3c AA'!Z110="-","-",'3c AA'!Z110)</f>
        <v>-</v>
      </c>
      <c r="X173" s="27"/>
      <c r="Y173" s="117">
        <f>IF('3c AA'!AB110="-","-",'3c AA'!AB110)</f>
        <v>0</v>
      </c>
      <c r="Z173" s="117">
        <f>IF('3c AA'!AC110="-","-",'3c AA'!AC110)</f>
        <v>0</v>
      </c>
      <c r="AA173" s="117">
        <f>IF('3c AA'!AD110="-","-",'3c AA'!AD110)</f>
        <v>0.4107912515748855</v>
      </c>
      <c r="AB173" s="117" t="str">
        <f>IF('3c AA'!AE110="-","-",'3c AA'!AE110)</f>
        <v>-</v>
      </c>
      <c r="AC173" s="117" t="str">
        <f>IF('3c AA'!AF110="-","-",'3c AA'!AF110)</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f>'3d PC'!AA61</f>
        <v>10.298637820906499</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f>'3e NC-Elec'!AB56</f>
        <v>123.53935999999999</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f>IF('3g CPIH'!W$17="-","-",'3h OC '!$E$9*('3g CPIH'!W$17/'3g CPIH'!$G$17))</f>
        <v>48.959197260273974</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f>IF('3i SMNCC'!W$50="-","-",'3i SMNCC'!W$62)</f>
        <v>11.951673643525851</v>
      </c>
      <c r="AB177" s="117" t="str">
        <f>IF('3i SMNCC'!X$50="-","-",'3i SMNCC'!X$62)</f>
        <v>-</v>
      </c>
      <c r="AC177" s="117" t="str">
        <f>IF('3i SMNCC'!Y$50="-","-",'3i SMNCC'!Y$62)</f>
        <v>-</v>
      </c>
      <c r="AD177" s="25"/>
    </row>
    <row r="178" spans="1:30" s="26" customFormat="1" ht="12.6" customHeight="1">
      <c r="A178" s="207"/>
      <c r="B178" s="120" t="s">
        <v>244</v>
      </c>
      <c r="C178" s="157" t="s">
        <v>183</v>
      </c>
      <c r="D178" s="122" t="s">
        <v>121</v>
      </c>
      <c r="E178" s="119"/>
      <c r="F178" s="27"/>
      <c r="G178" s="117">
        <f>IF('3g CPIH'!C$17="-","-",'3j PAAC PAP'!$G$13*('3g CPIH'!C$17/'3g CPIH'!$G$17))</f>
        <v>13.436452250489236</v>
      </c>
      <c r="H178" s="117">
        <f>IF('3g CPIH'!D$17="-","-",'3j PAAC PAP'!$G$13*('3g CPIH'!D$17/'3g CPIH'!$G$17))</f>
        <v>13.463352054794518</v>
      </c>
      <c r="I178" s="117">
        <f>IF('3g CPIH'!E$17="-","-",'3j PAAC PAP'!$G$13*('3g CPIH'!E$17/'3g CPIH'!$G$17))</f>
        <v>13.503701761252445</v>
      </c>
      <c r="J178" s="117">
        <f>IF('3g CPIH'!F$17="-","-",'3j PAAC PAP'!$G$13*('3g CPIH'!F$17/'3g CPIH'!$G$17))</f>
        <v>13.584401174168297</v>
      </c>
      <c r="K178" s="117">
        <f>IF('3g CPIH'!G$17="-","-",'3j PAAC PAP'!$G$13*('3g CPIH'!G$17/'3g CPIH'!$G$17))</f>
        <v>13.745799999999999</v>
      </c>
      <c r="L178" s="117">
        <f>IF('3g CPIH'!H$17="-","-",'3j PAAC PAP'!$G$13*('3g CPIH'!H$17/'3g CPIH'!$G$17))</f>
        <v>13.920648727984345</v>
      </c>
      <c r="M178" s="117">
        <f>IF('3g CPIH'!I$17="-","-",'3j PAAC PAP'!$G$13*('3g CPIH'!I$17/'3g CPIH'!$G$17))</f>
        <v>14.122397260273971</v>
      </c>
      <c r="N178" s="117">
        <f>IF('3g CPIH'!J$17="-","-",'3j PAAC PAP'!$G$13*('3g CPIH'!J$17/'3g CPIH'!$G$17))</f>
        <v>14.24344637964775</v>
      </c>
      <c r="O178" s="27"/>
      <c r="P178" s="117">
        <f>IF('3g CPIH'!L$17="-","-",'3j PAAC PAP'!$G$13*('3g CPIH'!L$17/'3g CPIH'!$G$17))</f>
        <v>14.24344637964775</v>
      </c>
      <c r="Q178" s="117">
        <f>IF('3g CPIH'!M$17="-","-",'3j PAAC PAP'!$G$13*('3g CPIH'!M$17/'3g CPIH'!$G$17))</f>
        <v>14.40484520547945</v>
      </c>
      <c r="R178" s="117">
        <f>IF('3g CPIH'!N$17="-","-",'3j PAAC PAP'!$G$13*('3g CPIH'!N$17/'3g CPIH'!$G$17))</f>
        <v>14.512444422700586</v>
      </c>
      <c r="S178" s="117">
        <f>IF('3g CPIH'!O$17="-","-",'3j PAAC PAP'!$G$13*('3g CPIH'!O$17/'3g CPIH'!$G$17))</f>
        <v>14.593143835616438</v>
      </c>
      <c r="T178" s="117">
        <f>IF('3g CPIH'!P$17="-","-",'3j PAAC PAP'!$G$13*('3g CPIH'!P$17/'3g CPIH'!$G$17))</f>
        <v>14.633493542074362</v>
      </c>
      <c r="U178" s="117">
        <f>IF('3g CPIH'!Q$17="-","-",'3j PAAC PAP'!$G$13*('3g CPIH'!Q$17/'3g CPIH'!$G$17))</f>
        <v>14.714192954990214</v>
      </c>
      <c r="V178" s="117">
        <f>IF('3g CPIH'!R$17="-","-",'3j PAAC PAP'!$G$13*('3g CPIH'!R$17/'3g CPIH'!$G$17))</f>
        <v>14.983190998043053</v>
      </c>
      <c r="W178" s="117">
        <f>IF('3g CPIH'!S$17="-","-",'3j PAAC PAP'!$G$13*('3g CPIH'!S$17/'3g CPIH'!$G$17))</f>
        <v>15.427037769080234</v>
      </c>
      <c r="X178" s="27"/>
      <c r="Y178" s="117">
        <f>IF('3g CPIH'!U$17="-","-",'3j PAAC PAP'!$G$13*('3g CPIH'!U$17/'3g CPIH'!$G$17))</f>
        <v>16.207132093933463</v>
      </c>
      <c r="Z178" s="117">
        <f>IF('3g CPIH'!V$17="-","-",'3j PAAC PAP'!$G$13*('3g CPIH'!V$17/'3g CPIH'!$G$17))</f>
        <v>16.207132093933463</v>
      </c>
      <c r="AA178" s="117">
        <f>IF('3g CPIH'!W$17="-","-",'3j PAAC PAP'!$G$13*('3g CPIH'!W$17/'3g CPIH'!$G$17))</f>
        <v>16.852727397260274</v>
      </c>
      <c r="AB178" s="117" t="str">
        <f>IF('3g CPIH'!X$17="-","-",'3j PAAC PAP'!$G$13*('3g CPIH'!X$17/'3g CPIH'!$G$17))</f>
        <v>-</v>
      </c>
      <c r="AC178" s="117" t="str">
        <f>IF('3g CPIH'!Y$17="-","-",'3j PAAC PAP'!$G$13*('3g CPIH'!Y$17/'3g CPIH'!$G$17))</f>
        <v>-</v>
      </c>
      <c r="AD178" s="25"/>
    </row>
    <row r="179" spans="1:30" s="26" customFormat="1" ht="11.25" customHeight="1">
      <c r="A179" s="207"/>
      <c r="B179" s="120" t="s">
        <v>244</v>
      </c>
      <c r="C179" s="120" t="s">
        <v>184</v>
      </c>
      <c r="D179" s="122" t="s">
        <v>121</v>
      </c>
      <c r="E179" s="119"/>
      <c r="F179" s="27"/>
      <c r="G179" s="117">
        <f>IF(G174="-","-",SUM(G171:G177)*'3j PAAC PAP'!$G$31)</f>
        <v>4.2482871509397997</v>
      </c>
      <c r="H179" s="117">
        <f>IF(H174="-","-",SUM(H171:H177)*'3j PAAC PAP'!$G$31)</f>
        <v>4.2528121842329503</v>
      </c>
      <c r="I179" s="117">
        <f>IF(I174="-","-",SUM(I171:I177)*'3j PAAC PAP'!$G$31)</f>
        <v>4.1448905835869976</v>
      </c>
      <c r="J179" s="117">
        <f>IF(J174="-","-",SUM(J171:J177)*'3j PAAC PAP'!$G$31)</f>
        <v>4.1584656834664493</v>
      </c>
      <c r="K179" s="117">
        <f>IF(K174="-","-",SUM(K171:K177)*'3j PAAC PAP'!$G$31)</f>
        <v>4.4248327639536109</v>
      </c>
      <c r="L179" s="117">
        <f>IF(L174="-","-",SUM(L171:L177)*'3j PAAC PAP'!$G$31)</f>
        <v>4.4466562191988794</v>
      </c>
      <c r="M179" s="117">
        <f>IF(M174="-","-",SUM(M171:M177)*'3j PAAC PAP'!$G$31)</f>
        <v>4.5780294504622194</v>
      </c>
      <c r="N179" s="117">
        <f>IF(N174="-","-",SUM(N171:N177)*'3j PAAC PAP'!$G$31)</f>
        <v>4.961795296936411</v>
      </c>
      <c r="O179" s="27"/>
      <c r="P179" s="117">
        <f>IF(P174="-","-",SUM(P171:P177)*'3j PAAC PAP'!$G$31)</f>
        <v>4.961795296936411</v>
      </c>
      <c r="Q179" s="117">
        <f>IF(Q174="-","-",SUM(Q171:Q177)*'3j PAAC PAP'!$G$31)</f>
        <v>4.8120991459455897</v>
      </c>
      <c r="R179" s="117">
        <f>IF(R174="-","-",SUM(R171:R177)*'3j PAAC PAP'!$G$31)</f>
        <v>4.8292810058092597</v>
      </c>
      <c r="S179" s="117">
        <f>IF(S174="-","-",SUM(S171:S177)*'3j PAAC PAP'!$G$31)</f>
        <v>4.9641615222180571</v>
      </c>
      <c r="T179" s="117">
        <f>IF(T174="-","-",SUM(T171:T177)*'3j PAAC PAP'!$G$31)</f>
        <v>4.9635157540922075</v>
      </c>
      <c r="U179" s="117">
        <f>IF(U174="-","-",SUM(U171:U177)*'3j PAAC PAP'!$G$31)</f>
        <v>5.1343159502024145</v>
      </c>
      <c r="V179" s="117">
        <f>IF(V174="-","-",SUM(V171:V177)*'3j PAAC PAP'!$G$31)</f>
        <v>5.1287008687764528</v>
      </c>
      <c r="W179" s="117">
        <f>IF(W174="-","-",SUM(W171:W177)*'3j PAAC PAP'!$G$31)</f>
        <v>9.5720007601667749</v>
      </c>
      <c r="X179" s="27"/>
      <c r="Y179" s="117">
        <f>IF(Y174="-","-",SUM(Y171:Y177)*'3j PAAC PAP'!$G$31)</f>
        <v>9.7588945453903548</v>
      </c>
      <c r="Z179" s="117">
        <f>IF(Z174="-","-",SUM(Z171:Z177)*'3j PAAC PAP'!$G$31)</f>
        <v>9.7588945453903548</v>
      </c>
      <c r="AA179" s="117">
        <f>IF(AA174="-","-",SUM(AA171:AA177)*'3j PAAC PAP'!$G$31)</f>
        <v>11.300524951266587</v>
      </c>
      <c r="AB179" s="117" t="str">
        <f>IF(AB174="-","-",SUM(AB171:AB177)*'3j PAAC PAP'!$G$31)</f>
        <v>-</v>
      </c>
      <c r="AC179" s="117" t="str">
        <f>IF(AC174="-","-",SUM(AC171:AC177)*'3j PAAC PAP'!$G$31)</f>
        <v>-</v>
      </c>
      <c r="AD179" s="25"/>
    </row>
    <row r="180" spans="1:30">
      <c r="A180" s="207"/>
      <c r="B180" s="120" t="s">
        <v>185</v>
      </c>
      <c r="C180" s="157" t="s">
        <v>246</v>
      </c>
      <c r="D180" s="122" t="s">
        <v>121</v>
      </c>
      <c r="E180" s="119"/>
      <c r="F180" s="27"/>
      <c r="G180" s="117">
        <f>IF(G174="-","-",SUM(G171:G179)*'3k EBIT'!$E$9)</f>
        <v>1.7635049341395959</v>
      </c>
      <c r="H180" s="117">
        <f>IF(H174="-","-",SUM(H171:H179)*'3k EBIT'!$E$9)</f>
        <v>1.7656271246360808</v>
      </c>
      <c r="I180" s="117">
        <f>IF(I174="-","-",SUM(I171:I179)*'3k EBIT'!$E$9)</f>
        <v>1.7282202718296999</v>
      </c>
      <c r="J180" s="117">
        <f>IF(J174="-","-",SUM(J171:J179)*'3k EBIT'!$E$9)</f>
        <v>1.7345868433191551</v>
      </c>
      <c r="K180" s="117">
        <f>IF(K174="-","-",SUM(K171:K179)*'3k EBIT'!$E$9)</f>
        <v>1.8319675168825731</v>
      </c>
      <c r="L180" s="117">
        <f>IF(L174="-","-",SUM(L171:L179)*'3k EBIT'!$E$9)</f>
        <v>1.8430762748283307</v>
      </c>
      <c r="M180" s="117">
        <f>IF(M174="-","-",SUM(M171:M179)*'3k EBIT'!$E$9)</f>
        <v>1.8934705082982572</v>
      </c>
      <c r="N180" s="117">
        <f>IF(N174="-","-",SUM(N171:N179)*'3k EBIT'!$E$9)</f>
        <v>2.0316115548737415</v>
      </c>
      <c r="O180" s="27"/>
      <c r="P180" s="117">
        <f>IF(P174="-","-",SUM(P171:P179)*'3k EBIT'!$E$9)</f>
        <v>2.0316115548737415</v>
      </c>
      <c r="Q180" s="117">
        <f>IF(Q174="-","-",SUM(Q171:Q179)*'3k EBIT'!$E$9)</f>
        <v>1.9817671454730994</v>
      </c>
      <c r="R180" s="117">
        <f>IF(R174="-","-",SUM(R171:R179)*'3k EBIT'!$E$9)</f>
        <v>1.9899309740021442</v>
      </c>
      <c r="S180" s="117">
        <f>IF(S174="-","-",SUM(S171:S179)*'3k EBIT'!$E$9)</f>
        <v>2.0392217903211214</v>
      </c>
      <c r="T180" s="117">
        <f>IF(T174="-","-",SUM(T171:T179)*'3k EBIT'!$E$9)</f>
        <v>2.0397747766639647</v>
      </c>
      <c r="U180" s="117">
        <f>IF(U174="-","-",SUM(U171:U179)*'3k EBIT'!$E$9)</f>
        <v>2.1017758673450779</v>
      </c>
      <c r="V180" s="117">
        <f>IF(V174="-","-",SUM(V171:V179)*'3k EBIT'!$E$9)</f>
        <v>2.1049989099202455</v>
      </c>
      <c r="W180" s="117">
        <f>IF(W174="-","-",SUM(W171:W179)*'3k EBIT'!$E$9)</f>
        <v>3.6858688389091956</v>
      </c>
      <c r="X180" s="27"/>
      <c r="Y180" s="117">
        <f>IF(Y174="-","-",SUM(Y171:Y179)*'3k EBIT'!$E$9)</f>
        <v>3.7671105696301761</v>
      </c>
      <c r="Z180" s="117">
        <f>IF(Z174="-","-",SUM(Z171:Z179)*'3k EBIT'!$E$9)</f>
        <v>3.7671105696301761</v>
      </c>
      <c r="AA180" s="117">
        <f>IF(AA174="-","-",SUM(AA171:AA179)*'3k EBIT'!$E$9)</f>
        <v>4.3251244859068825</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0.95224347802315334</v>
      </c>
      <c r="H181" s="117">
        <f>IF(H176="-","-",SUM(H171:H174,H176:H180)*'3l HAP'!$E$10)</f>
        <v>0.95387879266657905</v>
      </c>
      <c r="I181" s="117">
        <f>IF(I176="-","-",SUM(I171:I174,I176:I180)*'3l HAP'!$E$10)</f>
        <v>0.95498007531288187</v>
      </c>
      <c r="J181" s="117">
        <f>IF(J176="-","-",SUM(J171:J174,J176:J180)*'3l HAP'!$E$10)</f>
        <v>0.95988601924315919</v>
      </c>
      <c r="K181" s="117">
        <f>IF(K176="-","-",SUM(K171:K174,K176:K180)*'3l HAP'!$E$10)</f>
        <v>0.97560747367643685</v>
      </c>
      <c r="L181" s="117">
        <f>IF(L176="-","-",SUM(L171:L174,L176:L180)*'3l HAP'!$E$10)</f>
        <v>0.98416764514504806</v>
      </c>
      <c r="M181" s="117">
        <f>IF(M176="-","-",SUM(M171:M174,M176:M180)*'3l HAP'!$E$10)</f>
        <v>1.0304819154857856</v>
      </c>
      <c r="N181" s="117">
        <f>IF(N176="-","-",SUM(N171:N174,N176:N180)*'3l HAP'!$E$10)</f>
        <v>1.1369304537754461</v>
      </c>
      <c r="O181" s="27"/>
      <c r="P181" s="117">
        <f>IF(P176="-","-",SUM(P171:P174,P176:P180)*'3l HAP'!$E$10)</f>
        <v>1.1369304537754461</v>
      </c>
      <c r="Q181" s="117">
        <f>IF(Q176="-","-",SUM(Q171:Q174,Q176:Q180)*'3l HAP'!$E$10)</f>
        <v>1.1701305481122519</v>
      </c>
      <c r="R181" s="117">
        <f>IF(R176="-","-",SUM(R171:R174,R176:R180)*'3l HAP'!$E$10)</f>
        <v>1.1764214199081988</v>
      </c>
      <c r="S181" s="117">
        <f>IF(S176="-","-",SUM(S171:S174,S176:S180)*'3l HAP'!$E$10)</f>
        <v>1.2122662835734554</v>
      </c>
      <c r="T181" s="117">
        <f>IF(T176="-","-",SUM(T171:T174,T176:T180)*'3l HAP'!$E$10)</f>
        <v>1.2126924030314228</v>
      </c>
      <c r="U181" s="117">
        <f>IF(U176="-","-",SUM(U171:U174,U176:U180)*'3l HAP'!$E$10)</f>
        <v>1.2396276549898717</v>
      </c>
      <c r="V181" s="117">
        <f>IF(V176="-","-",SUM(V171:V174,V176:V180)*'3l HAP'!$E$10)</f>
        <v>1.2421112627189068</v>
      </c>
      <c r="W181" s="117">
        <f>IF(W176="-","-",SUM(W171:W174,W176:W180)*'3l HAP'!$E$10)</f>
        <v>1.3701269853512585</v>
      </c>
      <c r="X181" s="27"/>
      <c r="Y181" s="117">
        <f>IF(Y176="-","-",SUM(Y171:Y174,Y176:Y180)*'3l HAP'!$E$10)</f>
        <v>1.4327301268342287</v>
      </c>
      <c r="Z181" s="117">
        <f>IF(Z176="-","-",SUM(Z171:Z174,Z176:Z180)*'3l HAP'!$E$10)</f>
        <v>1.4327301268342287</v>
      </c>
      <c r="AA181" s="117">
        <f>IF(AA176="-","-",SUM(AA171:AA174,AA176:AA180)*'3l HAP'!$E$10)</f>
        <v>1.5241087271856777</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93.768254305367819</v>
      </c>
      <c r="H182" s="117">
        <f t="shared" si="39"/>
        <v>93.881583810532788</v>
      </c>
      <c r="I182" s="117">
        <f t="shared" si="39"/>
        <v>91.913904179737571</v>
      </c>
      <c r="J182" s="117">
        <f t="shared" si="39"/>
        <v>92.253892695232437</v>
      </c>
      <c r="K182" s="117">
        <f t="shared" si="39"/>
        <v>97.394910641249481</v>
      </c>
      <c r="L182" s="117">
        <f t="shared" si="39"/>
        <v>97.988142042047457</v>
      </c>
      <c r="M182" s="117">
        <f t="shared" si="39"/>
        <v>100.6867832942021</v>
      </c>
      <c r="N182" s="117">
        <f t="shared" si="39"/>
        <v>108.06381022806997</v>
      </c>
      <c r="O182" s="27"/>
      <c r="P182" s="117">
        <f t="shared" ref="P182:W182" si="40">IF(P176="-","-",SUM(P171:P181))</f>
        <v>108.06381022806997</v>
      </c>
      <c r="Q182" s="117">
        <f t="shared" si="40"/>
        <v>105.4736214375496</v>
      </c>
      <c r="R182" s="117">
        <f t="shared" si="40"/>
        <v>105.90958731760635</v>
      </c>
      <c r="S182" s="117">
        <f t="shared" si="40"/>
        <v>108.5396846001813</v>
      </c>
      <c r="T182" s="117">
        <f t="shared" si="40"/>
        <v>108.56921525197774</v>
      </c>
      <c r="U182" s="117">
        <f t="shared" si="40"/>
        <v>111.85936445506307</v>
      </c>
      <c r="V182" s="117">
        <f t="shared" si="40"/>
        <v>112.03148181247008</v>
      </c>
      <c r="W182" s="117">
        <f t="shared" si="40"/>
        <v>195.36314364072035</v>
      </c>
      <c r="X182" s="27"/>
      <c r="Y182" s="117">
        <f t="shared" ref="Y182:AC182" si="41">IF(Y176="-","-",SUM(Y171:Y181))</f>
        <v>199.7016255803025</v>
      </c>
      <c r="Z182" s="117">
        <f t="shared" si="41"/>
        <v>199.7016255803025</v>
      </c>
      <c r="AA182" s="117">
        <f t="shared" si="41"/>
        <v>229.16214553790064</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f t="shared" si="47"/>
        <v>0.41079125157488544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f t="shared" si="50"/>
        <v>10.298637820906496</v>
      </c>
      <c r="AB186" s="35" t="str">
        <f t="shared" si="50"/>
        <v>-</v>
      </c>
      <c r="AC186" s="35" t="str">
        <f t="shared" si="50"/>
        <v>-</v>
      </c>
      <c r="AD186" s="25"/>
    </row>
    <row r="187" spans="1:30" s="26" customFormat="1" ht="11.4">
      <c r="A187" s="207"/>
      <c r="B187" s="123" t="s">
        <v>243</v>
      </c>
      <c r="C187" s="123" t="s">
        <v>180</v>
      </c>
      <c r="D187" s="121" t="s">
        <v>132</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f t="shared" si="52"/>
        <v>103.14368142857143</v>
      </c>
      <c r="AB187" s="35" t="str">
        <f t="shared" si="52"/>
        <v>-</v>
      </c>
      <c r="AC187" s="35" t="str">
        <f t="shared" si="52"/>
        <v>-</v>
      </c>
      <c r="AD187" s="25"/>
    </row>
    <row r="188" spans="1:30" s="26" customFormat="1" ht="11.4">
      <c r="A188" s="207"/>
      <c r="B188" s="123" t="s">
        <v>244</v>
      </c>
      <c r="C188" s="123" t="s">
        <v>181</v>
      </c>
      <c r="D188" s="121" t="s">
        <v>132</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f t="shared" si="54"/>
        <v>47.083665362035234</v>
      </c>
      <c r="AA188" s="35">
        <f t="shared" si="54"/>
        <v>48.959197260273974</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f t="shared" si="56"/>
        <v>11.951673643525851</v>
      </c>
      <c r="AB189" s="35" t="str">
        <f t="shared" si="56"/>
        <v>-</v>
      </c>
      <c r="AC189" s="35" t="str">
        <f t="shared" si="56"/>
        <v>-</v>
      </c>
      <c r="AD189" s="25"/>
    </row>
    <row r="190" spans="1:30" s="26" customFormat="1" ht="11.4">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f t="shared" si="58"/>
        <v>16.852727397260278</v>
      </c>
      <c r="AB190" s="35" t="str">
        <f t="shared" si="58"/>
        <v>-</v>
      </c>
      <c r="AC190" s="35" t="str">
        <f t="shared" si="58"/>
        <v>-</v>
      </c>
      <c r="AD190" s="25"/>
    </row>
    <row r="191" spans="1:30" s="26" customFormat="1" ht="11.4">
      <c r="A191" s="207"/>
      <c r="B191" s="123" t="s">
        <v>244</v>
      </c>
      <c r="C191" s="123" t="s">
        <v>184</v>
      </c>
      <c r="D191" s="121" t="s">
        <v>132</v>
      </c>
      <c r="E191" s="75"/>
      <c r="F191" s="27"/>
      <c r="G191" s="35">
        <f t="shared" si="48"/>
        <v>3.7170448349398</v>
      </c>
      <c r="H191" s="35">
        <f t="shared" si="48"/>
        <v>3.7215698682329497</v>
      </c>
      <c r="I191" s="35">
        <f t="shared" si="48"/>
        <v>3.7460738883869977</v>
      </c>
      <c r="J191" s="35">
        <f t="shared" si="48"/>
        <v>3.7596489882664494</v>
      </c>
      <c r="K191" s="35">
        <f t="shared" si="48"/>
        <v>3.6517461199536108</v>
      </c>
      <c r="L191" s="35">
        <f t="shared" si="48"/>
        <v>3.6735695751988793</v>
      </c>
      <c r="M191" s="35">
        <f t="shared" si="48"/>
        <v>3.8515906824622195</v>
      </c>
      <c r="N191" s="35">
        <f t="shared" si="48"/>
        <v>4.2353565289364106</v>
      </c>
      <c r="O191" s="27"/>
      <c r="P191" s="35">
        <f t="shared" ref="P191:W191" si="59">IF(P23="-","-",AVERAGE(P23,P35,P47,P59,P71,P83,P95,P107,P119,P131,P143,P155,P167,P179))</f>
        <v>4.2353565289364106</v>
      </c>
      <c r="Q191" s="35">
        <f t="shared" si="59"/>
        <v>4.3581503979455896</v>
      </c>
      <c r="R191" s="35">
        <f t="shared" si="59"/>
        <v>4.3753322578092595</v>
      </c>
      <c r="S191" s="35">
        <f t="shared" si="59"/>
        <v>4.5437267822180569</v>
      </c>
      <c r="T191" s="35">
        <f t="shared" si="59"/>
        <v>4.5430810140922073</v>
      </c>
      <c r="U191" s="35">
        <f t="shared" si="59"/>
        <v>4.6399088502024153</v>
      </c>
      <c r="V191" s="35">
        <f t="shared" si="59"/>
        <v>4.6342937687764527</v>
      </c>
      <c r="W191" s="35">
        <f t="shared" si="59"/>
        <v>8.6455346921667751</v>
      </c>
      <c r="X191" s="27"/>
      <c r="Y191" s="35">
        <f t="shared" ref="Y191:AC191" si="60">IF(Y23="-","-",AVERAGE(Y23,Y35,Y47,Y59,Y71,Y83,Y95,Y107,Y119,Y131,Y143,Y155,Y167,Y179))</f>
        <v>8.832428477390355</v>
      </c>
      <c r="Z191" s="35">
        <f t="shared" si="60"/>
        <v>8.832428477390355</v>
      </c>
      <c r="AA191" s="35">
        <f t="shared" si="60"/>
        <v>10.119533579266587</v>
      </c>
      <c r="AB191" s="35" t="str">
        <f t="shared" si="60"/>
        <v>-</v>
      </c>
      <c r="AC191" s="35" t="str">
        <f t="shared" si="60"/>
        <v>-</v>
      </c>
      <c r="AD191" s="25"/>
    </row>
    <row r="192" spans="1:30" s="26" customFormat="1" ht="11.4">
      <c r="A192" s="207"/>
      <c r="B192" s="123" t="s">
        <v>185</v>
      </c>
      <c r="C192" s="123" t="s">
        <v>246</v>
      </c>
      <c r="D192" s="121" t="s">
        <v>132</v>
      </c>
      <c r="E192" s="75"/>
      <c r="F192" s="27"/>
      <c r="G192" s="35">
        <f t="shared" si="48"/>
        <v>1.5755234252490224</v>
      </c>
      <c r="H192" s="35">
        <f t="shared" si="48"/>
        <v>1.5776456157455068</v>
      </c>
      <c r="I192" s="35">
        <f t="shared" si="48"/>
        <v>1.587097921677066</v>
      </c>
      <c r="J192" s="35">
        <f t="shared" si="48"/>
        <v>1.5934644931665218</v>
      </c>
      <c r="K192" s="35">
        <f t="shared" si="48"/>
        <v>1.5584087481901527</v>
      </c>
      <c r="L192" s="35">
        <f t="shared" si="48"/>
        <v>1.5695175061359099</v>
      </c>
      <c r="M192" s="35">
        <f t="shared" si="48"/>
        <v>1.6364182148110618</v>
      </c>
      <c r="N192" s="35">
        <f t="shared" si="48"/>
        <v>1.774559261386546</v>
      </c>
      <c r="O192" s="27"/>
      <c r="P192" s="35">
        <f t="shared" ref="P192:W192" si="61">IF(P24="-","-",AVERAGE(P24,P36,P48,P60,P72,P84,P96,P108,P120,P132,P144,P156,P168,P180))</f>
        <v>1.774559261386546</v>
      </c>
      <c r="Q192" s="35">
        <f t="shared" si="61"/>
        <v>1.8211361715504066</v>
      </c>
      <c r="R192" s="35">
        <f t="shared" si="61"/>
        <v>1.8293000000794521</v>
      </c>
      <c r="S192" s="35">
        <f t="shared" si="61"/>
        <v>1.8904498374196581</v>
      </c>
      <c r="T192" s="35">
        <f t="shared" si="61"/>
        <v>1.8910028237625016</v>
      </c>
      <c r="U192" s="35">
        <f t="shared" si="61"/>
        <v>1.9268285977751352</v>
      </c>
      <c r="V192" s="35">
        <f t="shared" si="61"/>
        <v>1.9300516403503027</v>
      </c>
      <c r="W192" s="35">
        <f t="shared" si="61"/>
        <v>3.3580363523898855</v>
      </c>
      <c r="X192" s="27"/>
      <c r="Y192" s="35">
        <f t="shared" ref="Y192:AC192" si="62">IF(Y24="-","-",AVERAGE(Y24,Y36,Y48,Y60,Y72,Y84,Y96,Y108,Y120,Y132,Y144,Y156,Y168,Y180))</f>
        <v>3.439278083110866</v>
      </c>
      <c r="Z192" s="35">
        <f t="shared" si="62"/>
        <v>3.439278083110866</v>
      </c>
      <c r="AA192" s="35">
        <f t="shared" si="62"/>
        <v>3.9072275424425578</v>
      </c>
      <c r="AB192" s="35" t="str">
        <f t="shared" si="62"/>
        <v>-</v>
      </c>
      <c r="AC192" s="35" t="str">
        <f t="shared" si="62"/>
        <v>-</v>
      </c>
      <c r="AD192" s="25"/>
    </row>
    <row r="193" spans="1:30" s="26" customFormat="1" ht="11.4">
      <c r="A193" s="207"/>
      <c r="B193" s="123" t="s">
        <v>247</v>
      </c>
      <c r="C193" s="123" t="s">
        <v>248</v>
      </c>
      <c r="D193" s="121" t="s">
        <v>132</v>
      </c>
      <c r="E193" s="75"/>
      <c r="F193" s="27"/>
      <c r="G193" s="35">
        <f t="shared" si="48"/>
        <v>0.94171332200293045</v>
      </c>
      <c r="H193" s="35">
        <f t="shared" si="48"/>
        <v>0.94334863664635604</v>
      </c>
      <c r="I193" s="35">
        <f t="shared" si="48"/>
        <v>0.94707482774987384</v>
      </c>
      <c r="J193" s="35">
        <f t="shared" si="48"/>
        <v>0.95198077168015127</v>
      </c>
      <c r="K193" s="35">
        <f t="shared" si="48"/>
        <v>0.9602835381892072</v>
      </c>
      <c r="L193" s="35">
        <f t="shared" si="48"/>
        <v>0.9688437096578183</v>
      </c>
      <c r="M193" s="35">
        <f t="shared" si="48"/>
        <v>1.0160826228545514</v>
      </c>
      <c r="N193" s="35">
        <f t="shared" si="48"/>
        <v>1.1225311611442117</v>
      </c>
      <c r="O193" s="27"/>
      <c r="P193" s="35">
        <f t="shared" ref="P193:W193" si="63">IF(P25="-","-",AVERAGE(P25,P37,P49,P61,P73,P85,P97,P109,P121,P133,P145,P157,P169,P181))</f>
        <v>1.1225311611442117</v>
      </c>
      <c r="Q193" s="35">
        <f t="shared" si="63"/>
        <v>1.1611324864035819</v>
      </c>
      <c r="R193" s="35">
        <f t="shared" si="63"/>
        <v>1.1674233581995286</v>
      </c>
      <c r="S193" s="35">
        <f t="shared" si="63"/>
        <v>1.2039325283826847</v>
      </c>
      <c r="T193" s="35">
        <f t="shared" si="63"/>
        <v>1.2043586478406527</v>
      </c>
      <c r="U193" s="35">
        <f t="shared" si="63"/>
        <v>1.2298276376649981</v>
      </c>
      <c r="V193" s="35">
        <f t="shared" si="63"/>
        <v>1.2323112453940335</v>
      </c>
      <c r="W193" s="35">
        <f t="shared" si="63"/>
        <v>1.3517628002145414</v>
      </c>
      <c r="X193" s="27"/>
      <c r="Y193" s="35">
        <f t="shared" ref="Y193:AC193" si="64">IF(Y25="-","-",AVERAGE(Y25,Y37,Y49,Y61,Y73,Y85,Y97,Y109,Y121,Y133,Y145,Y157,Y169,Y181))</f>
        <v>1.4143659416975116</v>
      </c>
      <c r="Z193" s="35">
        <f t="shared" si="64"/>
        <v>1.4143659416975116</v>
      </c>
      <c r="AA193" s="35">
        <f t="shared" si="64"/>
        <v>1.5006994033589645</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83.863964610171323</v>
      </c>
      <c r="H194" s="35">
        <f t="shared" si="48"/>
        <v>83.977294115336264</v>
      </c>
      <c r="I194" s="35">
        <f t="shared" si="48"/>
        <v>84.478509886821939</v>
      </c>
      <c r="J194" s="35">
        <f t="shared" si="48"/>
        <v>84.818498402316791</v>
      </c>
      <c r="K194" s="35">
        <f t="shared" si="48"/>
        <v>82.98176272164126</v>
      </c>
      <c r="L194" s="35">
        <f t="shared" si="48"/>
        <v>83.574994122439222</v>
      </c>
      <c r="M194" s="35">
        <f t="shared" si="48"/>
        <v>87.143321511512255</v>
      </c>
      <c r="N194" s="35">
        <f t="shared" si="48"/>
        <v>94.520348445380094</v>
      </c>
      <c r="O194" s="27"/>
      <c r="P194" s="35">
        <f t="shared" ref="P194:W194" si="65">IF(P26="-","-",AVERAGE(P26,P38,P50,P62,P74,P86,P98,P110,P122,P134,P146,P158,P170,P182))</f>
        <v>94.520348445380094</v>
      </c>
      <c r="Q194" s="35">
        <f t="shared" si="65"/>
        <v>97.010365082489656</v>
      </c>
      <c r="R194" s="35">
        <f t="shared" si="65"/>
        <v>97.446330962546412</v>
      </c>
      <c r="S194" s="35">
        <f t="shared" si="65"/>
        <v>100.70125129494622</v>
      </c>
      <c r="T194" s="35">
        <f t="shared" si="65"/>
        <v>100.73078194674262</v>
      </c>
      <c r="U194" s="35">
        <f t="shared" si="65"/>
        <v>102.64181721102538</v>
      </c>
      <c r="V194" s="35">
        <f t="shared" si="65"/>
        <v>102.8139345684324</v>
      </c>
      <c r="W194" s="35">
        <f t="shared" si="65"/>
        <v>178.0904451867786</v>
      </c>
      <c r="X194" s="27"/>
      <c r="Y194" s="35">
        <f t="shared" ref="Y194:AC194" si="66">IF(Y26="-","-",AVERAGE(Y26,Y38,Y50,Y62,Y74,Y86,Y98,Y110,Y122,Y134,Y146,Y158,Y170,Y182))</f>
        <v>182.42892712636078</v>
      </c>
      <c r="Z194" s="35">
        <f t="shared" si="66"/>
        <v>182.42892712636078</v>
      </c>
      <c r="AA194" s="35">
        <f t="shared" si="66"/>
        <v>207.14416932718106</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AA'!J125="-","-",'3c AA'!J125)</f>
        <v>-</v>
      </c>
      <c r="H17" s="35" t="str">
        <f>IF('3c AA'!K125="-","-",'3c AA'!K125)</f>
        <v>-</v>
      </c>
      <c r="I17" s="35" t="str">
        <f>IF('3c AA'!L125="-","-",'3c AA'!L125)</f>
        <v>-</v>
      </c>
      <c r="J17" s="35" t="str">
        <f>IF('3c AA'!M125="-","-",'3c AA'!M125)</f>
        <v>-</v>
      </c>
      <c r="K17" s="35" t="str">
        <f>IF('3c AA'!N125="-","-",'3c AA'!N125)</f>
        <v>-</v>
      </c>
      <c r="L17" s="35" t="str">
        <f>IF('3c AA'!O125="-","-",'3c AA'!O125)</f>
        <v>-</v>
      </c>
      <c r="M17" s="35" t="str">
        <f>IF('3c AA'!P125="-","-",'3c AA'!P125)</f>
        <v>-</v>
      </c>
      <c r="N17" s="35" t="str">
        <f>IF('3c AA'!Q125="-","-",'3c AA'!Q125)</f>
        <v>-</v>
      </c>
      <c r="O17" s="27"/>
      <c r="P17" s="35" t="str">
        <f>IF('3c AA'!S125="-","-",'3c AA'!S125)</f>
        <v>-</v>
      </c>
      <c r="Q17" s="35" t="str">
        <f>IF('3c AA'!T125="-","-",'3c AA'!T125)</f>
        <v>-</v>
      </c>
      <c r="R17" s="35" t="str">
        <f>IF('3c AA'!U125="-","-",'3c AA'!U125)</f>
        <v>-</v>
      </c>
      <c r="S17" s="35" t="str">
        <f>IF('3c AA'!V125="-","-",'3c AA'!V125)</f>
        <v>-</v>
      </c>
      <c r="T17" s="35">
        <f>IF('3c AA'!W125="-","-",'3c AA'!W125)</f>
        <v>0</v>
      </c>
      <c r="U17" s="35">
        <f>IF('3c AA'!X125="-","-",'3c AA'!X125)</f>
        <v>1.4870742269298105</v>
      </c>
      <c r="V17" s="35">
        <f>IF('3c AA'!Y125="-","-",'3c AA'!Y125)</f>
        <v>0.70457099735818829</v>
      </c>
      <c r="W17" s="35" t="str">
        <f>IF('3c AA'!Z125="-","-",'3c AA'!Z125)</f>
        <v>-</v>
      </c>
      <c r="X17" s="27"/>
      <c r="Y17" s="35">
        <f>IF('3c AA'!AB125="-","-",'3c AA'!AB125)</f>
        <v>0</v>
      </c>
      <c r="Z17" s="35">
        <f>IF('3c AA'!AC125="-","-",'3c AA'!AC125)</f>
        <v>0</v>
      </c>
      <c r="AA17" s="35">
        <f>IF('3c AA'!AD125="-","-",'3c AA'!AD125)</f>
        <v>0.4107912515748855</v>
      </c>
      <c r="AB17" s="35" t="str">
        <f>IF('3c AA'!AE125="-","-",'3c AA'!AE125)</f>
        <v>-</v>
      </c>
      <c r="AC17" s="35" t="str">
        <f>IF('3c AA'!AF125="-","-",'3c AA'!AF125)</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f>'3d PC'!AA61</f>
        <v>10.298637820906499</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f>'3e NC-Elec'!AB43</f>
        <v>71.563359999999989</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f>IF('3g CPIH'!W$17="-","-",'3h OC '!$E$9*('3g CPIH'!W$17/'3g CPIH'!$G$17))</f>
        <v>48.959197260273974</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f>IF('3i SMNCC'!W$50="-","-",'3i SMNCC'!W$62)</f>
        <v>11.951673643525851</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PAP'!$G$15*('3g CPIH'!C$17/'3g CPIH'!$G$17))</f>
        <v>3.3460635029354204</v>
      </c>
      <c r="H22" s="35">
        <f>IF('3g CPIH'!D$17="-","-",'3j PAAC PAP'!$G$15*('3g CPIH'!D$17/'3g CPIH'!$G$17))</f>
        <v>3.3527623287671227</v>
      </c>
      <c r="I22" s="35">
        <f>IF('3g CPIH'!E$17="-","-",'3j PAAC PAP'!$G$15*('3g CPIH'!E$17/'3g CPIH'!$G$17))</f>
        <v>3.3628105675146771</v>
      </c>
      <c r="J22" s="35">
        <f>IF('3g CPIH'!F$17="-","-",'3j PAAC PAP'!$G$15*('3g CPIH'!F$17/'3g CPIH'!$G$17))</f>
        <v>3.3829070450097847</v>
      </c>
      <c r="K22" s="35">
        <f>IF('3g CPIH'!G$17="-","-",'3j PAAC PAP'!$G$15*('3g CPIH'!G$17/'3g CPIH'!$G$17))</f>
        <v>3.4230999999999998</v>
      </c>
      <c r="L22" s="35">
        <f>IF('3g CPIH'!H$17="-","-",'3j PAAC PAP'!$G$15*('3g CPIH'!H$17/'3g CPIH'!$G$17))</f>
        <v>3.4666423679060667</v>
      </c>
      <c r="M22" s="35">
        <f>IF('3g CPIH'!I$17="-","-",'3j PAAC PAP'!$G$15*('3g CPIH'!I$17/'3g CPIH'!$G$17))</f>
        <v>3.516883561643835</v>
      </c>
      <c r="N22" s="35">
        <f>IF('3g CPIH'!J$17="-","-",'3j PAAC PAP'!$G$15*('3g CPIH'!J$17/'3g CPIH'!$G$17))</f>
        <v>3.547028277886497</v>
      </c>
      <c r="O22" s="27"/>
      <c r="P22" s="35">
        <f>IF('3g CPIH'!L$17="-","-",'3j PAAC PAP'!$G$15*('3g CPIH'!L$17/'3g CPIH'!$G$17))</f>
        <v>3.547028277886497</v>
      </c>
      <c r="Q22" s="35">
        <f>IF('3g CPIH'!M$17="-","-",'3j PAAC PAP'!$G$15*('3g CPIH'!M$17/'3g CPIH'!$G$17))</f>
        <v>3.5872212328767121</v>
      </c>
      <c r="R22" s="35">
        <f>IF('3g CPIH'!N$17="-","-",'3j PAAC PAP'!$G$15*('3g CPIH'!N$17/'3g CPIH'!$G$17))</f>
        <v>3.6140165362035224</v>
      </c>
      <c r="S22" s="35">
        <f>IF('3g CPIH'!O$17="-","-",'3j PAAC PAP'!$G$15*('3g CPIH'!O$17/'3g CPIH'!$G$17))</f>
        <v>3.6341130136986299</v>
      </c>
      <c r="T22" s="35">
        <f>IF('3g CPIH'!P$17="-","-",'3j PAAC PAP'!$G$15*('3g CPIH'!P$17/'3g CPIH'!$G$17))</f>
        <v>3.6441612524461835</v>
      </c>
      <c r="U22" s="35">
        <f>IF('3g CPIH'!Q$17="-","-",'3j PAAC PAP'!$G$15*('3g CPIH'!Q$17/'3g CPIH'!$G$17))</f>
        <v>3.6642577299412915</v>
      </c>
      <c r="V22" s="35">
        <f>IF('3g CPIH'!R$17="-","-",'3j PAAC PAP'!$G$15*('3g CPIH'!R$17/'3g CPIH'!$G$17))</f>
        <v>3.7312459882583173</v>
      </c>
      <c r="W22" s="35">
        <f>IF('3g CPIH'!S$17="-","-",'3j PAAC PAP'!$G$15*('3g CPIH'!S$17/'3g CPIH'!$G$17))</f>
        <v>3.8417766144814092</v>
      </c>
      <c r="X22" s="27"/>
      <c r="Y22" s="35">
        <f>IF('3g CPIH'!U$17="-","-",'3j PAAC PAP'!$G$15*('3g CPIH'!U$17/'3g CPIH'!$G$17))</f>
        <v>4.0360425636007822</v>
      </c>
      <c r="Z22" s="35">
        <f>IF('3g CPIH'!V$17="-","-",'3j PAAC PAP'!$G$15*('3g CPIH'!V$17/'3g CPIH'!$G$17))</f>
        <v>4.0360425636007822</v>
      </c>
      <c r="AA22" s="35">
        <f>IF('3g CPIH'!W$17="-","-",'3j PAAC PAP'!$G$15*('3g CPIH'!W$17/'3g CPIH'!$G$17))</f>
        <v>4.1968143835616436</v>
      </c>
      <c r="AB22" s="35" t="str">
        <f>IF('3g CPIH'!X$17="-","-",'3j PAAC PAP'!$G$15*('3g CPIH'!X$17/'3g CPIH'!$G$17))</f>
        <v>-</v>
      </c>
      <c r="AC22" s="35" t="str">
        <f>IF('3g CPIH'!Y$17="-","-",'3j PAAC PAP'!$G$15*('3g CPIH'!Y$17/'3g CPIH'!$G$17))</f>
        <v>-</v>
      </c>
      <c r="AD22" s="25"/>
    </row>
    <row r="23" spans="1:30" s="26" customFormat="1" ht="11.4">
      <c r="A23" s="207"/>
      <c r="B23" s="123" t="s">
        <v>244</v>
      </c>
      <c r="C23" s="123" t="s">
        <v>184</v>
      </c>
      <c r="D23" s="116" t="s">
        <v>127</v>
      </c>
      <c r="E23" s="75"/>
      <c r="F23" s="27"/>
      <c r="G23" s="35">
        <f>IF(G18="-","-",SUM(G15:G21)*'3j PAAC PAP'!$G$33)</f>
        <v>0.30012894242964011</v>
      </c>
      <c r="H23" s="35">
        <f>IF(H18="-","-",SUM(H15:H21)*'3j PAAC PAP'!$G$33)</f>
        <v>0.3005029547490139</v>
      </c>
      <c r="I23" s="35">
        <f>IF(I18="-","-",SUM(I15:I21)*'3j PAAC PAP'!$G$33)</f>
        <v>0.29961849158039805</v>
      </c>
      <c r="J23" s="35">
        <f>IF(J18="-","-",SUM(J15:J21)*'3j PAAC PAP'!$G$33)</f>
        <v>0.3007405285385194</v>
      </c>
      <c r="K23" s="35">
        <f>IF(K18="-","-",SUM(K15:K21)*'3j PAAC PAP'!$G$33)</f>
        <v>0.30511325701592262</v>
      </c>
      <c r="L23" s="35">
        <f>IF(L18="-","-",SUM(L15:L21)*'3j PAAC PAP'!$G$33)</f>
        <v>0.30691705393502755</v>
      </c>
      <c r="M23" s="35">
        <f>IF(M18="-","-",SUM(M15:M21)*'3j PAAC PAP'!$G$33)</f>
        <v>0.31567931530823751</v>
      </c>
      <c r="N23" s="35">
        <f>IF(N18="-","-",SUM(N15:N21)*'3j PAAC PAP'!$G$33)</f>
        <v>0.34739911603401602</v>
      </c>
      <c r="O23" s="27"/>
      <c r="P23" s="35">
        <f>IF(P18="-","-",SUM(P15:P21)*'3j PAAC PAP'!$G$33)</f>
        <v>0.34739911603401602</v>
      </c>
      <c r="Q23" s="35">
        <f>IF(Q18="-","-",SUM(Q15:Q21)*'3j PAAC PAP'!$G$33)</f>
        <v>0.3661207651726926</v>
      </c>
      <c r="R23" s="35">
        <f>IF(R18="-","-",SUM(R15:R21)*'3j PAAC PAP'!$G$33)</f>
        <v>0.367540915443961</v>
      </c>
      <c r="S23" s="35">
        <f>IF(S18="-","-",SUM(S15:S21)*'3j PAAC PAP'!$G$33)</f>
        <v>0.37746651313221236</v>
      </c>
      <c r="T23" s="35">
        <f>IF(T18="-","-",SUM(T15:T21)*'3j PAAC PAP'!$G$33)</f>
        <v>0.37741313778249014</v>
      </c>
      <c r="U23" s="35">
        <f>IF(U18="-","-",SUM(U15:U21)*'3j PAAC PAP'!$G$33)</f>
        <v>0.36951965140378484</v>
      </c>
      <c r="V23" s="35">
        <f>IF(V18="-","-",SUM(V15:V21)*'3j PAAC PAP'!$G$33)</f>
        <v>0.36905554219363279</v>
      </c>
      <c r="W23" s="35">
        <f>IF(W18="-","-",SUM(W15:W21)*'3j PAAC PAP'!$G$33)</f>
        <v>0.59411541904860077</v>
      </c>
      <c r="X23" s="27"/>
      <c r="Y23" s="35">
        <f>IF(Y18="-","-",SUM(Y15:Y21)*'3j PAAC PAP'!$G$33)</f>
        <v>0.60956294695824531</v>
      </c>
      <c r="Z23" s="35">
        <f>IF(Z18="-","-",SUM(Z15:Z21)*'3j PAAC PAP'!$G$33)</f>
        <v>0.60956294695824531</v>
      </c>
      <c r="AA23" s="35">
        <f>IF(AA18="-","-",SUM(AA15:AA21)*'3j PAAC PAP'!$G$33)</f>
        <v>0.6852769966464819</v>
      </c>
      <c r="AB23" s="35" t="str">
        <f>IF(AB18="-","-",SUM(AB15:AB21)*'3j PAAC PAP'!$G$33)</f>
        <v>-</v>
      </c>
      <c r="AC23" s="35" t="str">
        <f>IF(AC18="-","-",SUM(AC15:AC21)*'3j PAAC PAP'!$G$33)</f>
        <v>-</v>
      </c>
      <c r="AD23" s="25"/>
    </row>
    <row r="24" spans="1:30" s="26" customFormat="1" ht="11.4">
      <c r="A24" s="207"/>
      <c r="B24" s="123" t="s">
        <v>185</v>
      </c>
      <c r="C24" s="123" t="s">
        <v>246</v>
      </c>
      <c r="D24" s="116" t="s">
        <v>127</v>
      </c>
      <c r="E24" s="75"/>
      <c r="F24" s="27"/>
      <c r="G24" s="35">
        <f>IF(G18="-","-",SUM(G15:G23)*'3k EBIT'!$E$9)</f>
        <v>1.2851822126945487</v>
      </c>
      <c r="H24" s="35">
        <f>IF(H18="-","-",SUM(H15:H23)*'3k EBIT'!$E$9)</f>
        <v>1.2868327536657371</v>
      </c>
      <c r="I24" s="35">
        <f>IF(I18="-","-",SUM(I15:I23)*'3k EBIT'!$E$9)</f>
        <v>1.2834309893114026</v>
      </c>
      <c r="J24" s="35">
        <f>IF(J18="-","-",SUM(J15:J23)*'3k EBIT'!$E$9)</f>
        <v>1.2883826122249693</v>
      </c>
      <c r="K24" s="35">
        <f>IF(K18="-","-",SUM(K15:K23)*'3k EBIT'!$E$9)</f>
        <v>1.3069413318722038</v>
      </c>
      <c r="L24" s="35">
        <f>IF(L18="-","-",SUM(L15:L23)*'3k EBIT'!$E$9)</f>
        <v>1.3151192074935039</v>
      </c>
      <c r="M24" s="35">
        <f>IF(M18="-","-",SUM(M15:M23)*'3k EBIT'!$E$9)</f>
        <v>1.3517211335655264</v>
      </c>
      <c r="N24" s="35">
        <f>IF(N18="-","-",SUM(N15:N23)*'3k EBIT'!$E$9)</f>
        <v>1.4812831158471118</v>
      </c>
      <c r="O24" s="27"/>
      <c r="P24" s="35">
        <f>IF(P18="-","-",SUM(P15:P23)*'3k EBIT'!$E$9)</f>
        <v>1.4812831158471118</v>
      </c>
      <c r="Q24" s="35">
        <f>IF(Q18="-","-",SUM(Q15:Q23)*'3k EBIT'!$E$9)</f>
        <v>1.5581870030929199</v>
      </c>
      <c r="R24" s="35">
        <f>IF(R18="-","-",SUM(R15:R23)*'3k EBIT'!$E$9)</f>
        <v>1.5644805486262743</v>
      </c>
      <c r="S24" s="35">
        <f>IF(S18="-","-",SUM(S15:S23)*'3k EBIT'!$E$9)</f>
        <v>1.6052289564262423</v>
      </c>
      <c r="T24" s="35">
        <f>IF(T18="-","-",SUM(T15:T23)*'3k EBIT'!$E$9)</f>
        <v>1.6052065374057596</v>
      </c>
      <c r="U24" s="35">
        <f>IF(U18="-","-",SUM(U15:U23)*'3k EBIT'!$E$9)</f>
        <v>1.573499499191199</v>
      </c>
      <c r="V24" s="35">
        <f>IF(V18="-","-",SUM(V15:V23)*'3k EBIT'!$E$9)</f>
        <v>1.572909780285479</v>
      </c>
      <c r="W24" s="35">
        <f>IF(W18="-","-",SUM(W15:W23)*'3k EBIT'!$E$9)</f>
        <v>2.4901825215801474</v>
      </c>
      <c r="X24" s="27"/>
      <c r="Y24" s="35">
        <f>IF(Y18="-","-",SUM(Y15:Y23)*'3k EBIT'!$E$9)</f>
        <v>2.5567573572082591</v>
      </c>
      <c r="Z24" s="35">
        <f>IF(Z18="-","-",SUM(Z15:Z23)*'3k EBIT'!$E$9)</f>
        <v>2.5567573572082591</v>
      </c>
      <c r="AA24" s="35">
        <f>IF(AA18="-","-",SUM(AA15:AA23)*'3k EBIT'!$E$9)</f>
        <v>2.8677374722724851</v>
      </c>
      <c r="AB24" s="35" t="str">
        <f>IF(AB18="-","-",SUM(AB15:AB23)*'3k EBIT'!$E$9)</f>
        <v>-</v>
      </c>
      <c r="AC24" s="35" t="str">
        <f>IF(AC18="-","-",SUM(AC15:AC23)*'3k EBIT'!$E$9)</f>
        <v>-</v>
      </c>
      <c r="AD24" s="25"/>
    </row>
    <row r="25" spans="1:30" s="26" customFormat="1" ht="11.4">
      <c r="A25" s="207"/>
      <c r="B25" s="123" t="s">
        <v>247</v>
      </c>
      <c r="C25" s="158" t="s">
        <v>248</v>
      </c>
      <c r="D25" s="116" t="s">
        <v>127</v>
      </c>
      <c r="E25" s="116"/>
      <c r="F25" s="27"/>
      <c r="G25" s="35">
        <f>IF(G20="-","-",SUM(G15:G18,G20:G24)*'3l HAP'!$E$10)</f>
        <v>0.73970198907474372</v>
      </c>
      <c r="H25" s="35">
        <f>IF(H20="-","-",SUM(H15:H18,H20:H24)*'3l HAP'!$E$10)</f>
        <v>0.74097386067356075</v>
      </c>
      <c r="I25" s="35">
        <f>IF(I20="-","-",SUM(I15:I18,I20:I24)*'3l HAP'!$E$10)</f>
        <v>0.74369649876094823</v>
      </c>
      <c r="J25" s="35">
        <f>IF(J20="-","-",SUM(J15:J18,J20:J24)*'3l HAP'!$E$10)</f>
        <v>0.74751211355739966</v>
      </c>
      <c r="K25" s="35">
        <f>IF(K20="-","-",SUM(K15:K18,K20:K24)*'3l HAP'!$E$10)</f>
        <v>0.75646910130062539</v>
      </c>
      <c r="L25" s="35">
        <f>IF(L20="-","-",SUM(L15:L18,L20:L24)*'3l HAP'!$E$10)</f>
        <v>0.76277079748566479</v>
      </c>
      <c r="M25" s="35">
        <f>IF(M20="-","-",SUM(M15:M18,M20:M24)*'3l HAP'!$E$10)</f>
        <v>0.80486976849989056</v>
      </c>
      <c r="N25" s="35">
        <f>IF(N20="-","-",SUM(N15:N18,N20:N24)*'3l HAP'!$E$10)</f>
        <v>0.90470746318717865</v>
      </c>
      <c r="O25" s="27"/>
      <c r="P25" s="35">
        <f>IF(P20="-","-",SUM(P15:P18,P20:P24)*'3l HAP'!$E$10)</f>
        <v>0.90470746318717865</v>
      </c>
      <c r="Q25" s="35">
        <f>IF(Q20="-","-",SUM(Q15:Q18,Q20:Q24)*'3l HAP'!$E$10)</f>
        <v>0.94045450919189122</v>
      </c>
      <c r="R25" s="35">
        <f>IF(R20="-","-",SUM(R15:R18,R20:R24)*'3l HAP'!$E$10)</f>
        <v>0.94530418088102874</v>
      </c>
      <c r="S25" s="35">
        <f>IF(S20="-","-",SUM(S15:S18,S20:S24)*'3l HAP'!$E$10)</f>
        <v>0.97830722260067604</v>
      </c>
      <c r="T25" s="35">
        <f>IF(T20="-","-",SUM(T15:T18,T20:T24)*'3l HAP'!$E$10)</f>
        <v>0.97828994698260685</v>
      </c>
      <c r="U25" s="35">
        <f>IF(U20="-","-",SUM(U15:U18,U20:U24)*'3l HAP'!$E$10)</f>
        <v>1.0003496764430788</v>
      </c>
      <c r="V25" s="35">
        <f>IF(V20="-","-",SUM(V15:V18,V20:V24)*'3l HAP'!$E$10)</f>
        <v>0.99989525165716719</v>
      </c>
      <c r="W25" s="35">
        <f>IF(W20="-","-",SUM(W15:W18,W20:W24)*'3l HAP'!$E$10)</f>
        <v>1.0515559141354514</v>
      </c>
      <c r="X25" s="27"/>
      <c r="Y25" s="35">
        <f>IF(Y20="-","-",SUM(Y15:Y18,Y20:Y24)*'3l HAP'!$E$10)</f>
        <v>1.1028570597049143</v>
      </c>
      <c r="Z25" s="35">
        <f>IF(Z20="-","-",SUM(Z15:Z18,Z20:Z24)*'3l HAP'!$E$10)</f>
        <v>1.1028570597049143</v>
      </c>
      <c r="AA25" s="35">
        <f>IF(AA20="-","-",SUM(AA15:AA18,AA20:AA24)*'3l HAP'!$E$10)</f>
        <v>1.1620580561819018</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IF(G20="-","-",SUM(G15:G25))</f>
        <v>68.380843138910393</v>
      </c>
      <c r="H26" s="35">
        <f t="shared" ref="H26:N26" si="0">IF(H20="-","-",SUM(H15:H25))</f>
        <v>68.468985552058072</v>
      </c>
      <c r="I26" s="35">
        <f t="shared" si="0"/>
        <v>68.292668034922968</v>
      </c>
      <c r="J26" s="35">
        <f t="shared" si="0"/>
        <v>68.557095274366077</v>
      </c>
      <c r="K26" s="35">
        <f t="shared" si="0"/>
        <v>69.54282657692562</v>
      </c>
      <c r="L26" s="35">
        <f t="shared" si="0"/>
        <v>69.979542601711103</v>
      </c>
      <c r="M26" s="35">
        <f t="shared" si="0"/>
        <v>71.948057938699364</v>
      </c>
      <c r="N26" s="35">
        <f t="shared" si="0"/>
        <v>78.866944515791403</v>
      </c>
      <c r="O26" s="27"/>
      <c r="P26" s="35">
        <f t="shared" ref="P26:W26" si="1">IF(P20="-","-",SUM(P15:P25))</f>
        <v>78.866944515791403</v>
      </c>
      <c r="Q26" s="35">
        <f t="shared" si="1"/>
        <v>82.950262902873419</v>
      </c>
      <c r="R26" s="35">
        <f t="shared" si="1"/>
        <v>83.286351676340956</v>
      </c>
      <c r="S26" s="35">
        <f t="shared" si="1"/>
        <v>85.464006874309987</v>
      </c>
      <c r="T26" s="35">
        <f t="shared" si="1"/>
        <v>85.462809650732837</v>
      </c>
      <c r="U26" s="35">
        <f t="shared" si="1"/>
        <v>83.816078584514855</v>
      </c>
      <c r="V26" s="35">
        <f t="shared" si="1"/>
        <v>83.784586335406047</v>
      </c>
      <c r="W26" s="35">
        <f t="shared" si="1"/>
        <v>132.11373975645847</v>
      </c>
      <c r="X26" s="27"/>
      <c r="Y26" s="35">
        <f t="shared" ref="Y26:AC26" si="2">IF(Y20="-","-",SUM(Y15:Y25))</f>
        <v>135.66897817198645</v>
      </c>
      <c r="Z26" s="35">
        <f t="shared" si="2"/>
        <v>135.66897817198645</v>
      </c>
      <c r="AA26" s="35">
        <f t="shared" si="2"/>
        <v>152.09554688494373</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AA'!J126="-","-",'3c AA'!J126)</f>
        <v>-</v>
      </c>
      <c r="H29" s="117" t="str">
        <f>IF('3c AA'!K126="-","-",'3c AA'!K126)</f>
        <v>-</v>
      </c>
      <c r="I29" s="117" t="str">
        <f>IF('3c AA'!L126="-","-",'3c AA'!L126)</f>
        <v>-</v>
      </c>
      <c r="J29" s="117" t="str">
        <f>IF('3c AA'!M126="-","-",'3c AA'!M126)</f>
        <v>-</v>
      </c>
      <c r="K29" s="117" t="str">
        <f>IF('3c AA'!N126="-","-",'3c AA'!N126)</f>
        <v>-</v>
      </c>
      <c r="L29" s="117" t="str">
        <f>IF('3c AA'!O126="-","-",'3c AA'!O126)</f>
        <v>-</v>
      </c>
      <c r="M29" s="117" t="str">
        <f>IF('3c AA'!P126="-","-",'3c AA'!P126)</f>
        <v>-</v>
      </c>
      <c r="N29" s="117" t="str">
        <f>IF('3c AA'!Q126="-","-",'3c AA'!Q126)</f>
        <v>-</v>
      </c>
      <c r="O29" s="27"/>
      <c r="P29" s="117" t="str">
        <f>IF('3c AA'!S126="-","-",'3c AA'!S126)</f>
        <v>-</v>
      </c>
      <c r="Q29" s="117" t="str">
        <f>IF('3c AA'!T126="-","-",'3c AA'!T126)</f>
        <v>-</v>
      </c>
      <c r="R29" s="117" t="str">
        <f>IF('3c AA'!U126="-","-",'3c AA'!U126)</f>
        <v>-</v>
      </c>
      <c r="S29" s="117" t="str">
        <f>IF('3c AA'!V126="-","-",'3c AA'!V126)</f>
        <v>-</v>
      </c>
      <c r="T29" s="117">
        <f>IF('3c AA'!W126="-","-",'3c AA'!W126)</f>
        <v>0</v>
      </c>
      <c r="U29" s="117">
        <f>IF('3c AA'!X126="-","-",'3c AA'!X126)</f>
        <v>1.4870742269298105</v>
      </c>
      <c r="V29" s="117">
        <f>IF('3c AA'!Y126="-","-",'3c AA'!Y126)</f>
        <v>0.70457099735818829</v>
      </c>
      <c r="W29" s="117" t="str">
        <f>IF('3c AA'!Z126="-","-",'3c AA'!Z126)</f>
        <v>-</v>
      </c>
      <c r="X29" s="27"/>
      <c r="Y29" s="117">
        <f>IF('3c AA'!AB126="-","-",'3c AA'!AB126)</f>
        <v>0</v>
      </c>
      <c r="Z29" s="117">
        <f>IF('3c AA'!AC126="-","-",'3c AA'!AC126)</f>
        <v>0</v>
      </c>
      <c r="AA29" s="117">
        <f>IF('3c AA'!AD126="-","-",'3c AA'!AD126)</f>
        <v>0.4107912515748855</v>
      </c>
      <c r="AB29" s="117" t="str">
        <f>IF('3c AA'!AE126="-","-",'3c AA'!AE126)</f>
        <v>-</v>
      </c>
      <c r="AC29" s="117" t="str">
        <f>IF('3c AA'!AF126="-","-",'3c AA'!AF126)</f>
        <v>-</v>
      </c>
      <c r="AD29" s="25"/>
    </row>
    <row r="30" spans="1:30" s="26" customFormat="1" ht="12.6"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f>'3d PC'!AA61</f>
        <v>10.298637820906499</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f>'3e NC-Elec'!AB44</f>
        <v>94.120360000000005</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f>IF('3g CPIH'!W$17="-","-",'3h OC '!$E$9*('3g CPIH'!W$17/'3g CPIH'!$G$17))</f>
        <v>48.959197260273974</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f>IF('3i SMNCC'!W$50="-","-",'3i SMNCC'!W$62)</f>
        <v>11.951673643525851</v>
      </c>
      <c r="AB33" s="117" t="str">
        <f>IF('3i SMNCC'!X$50="-","-",'3i SMNCC'!X$62)</f>
        <v>-</v>
      </c>
      <c r="AC33" s="117" t="str">
        <f>IF('3i SMNCC'!Y$50="-","-",'3i SMNCC'!Y$62)</f>
        <v>-</v>
      </c>
      <c r="AD33" s="25"/>
    </row>
    <row r="34" spans="1:30" s="26" customFormat="1" ht="11.4">
      <c r="A34" s="207"/>
      <c r="B34" s="120" t="s">
        <v>244</v>
      </c>
      <c r="C34" s="120" t="s">
        <v>183</v>
      </c>
      <c r="D34" s="118" t="s">
        <v>128</v>
      </c>
      <c r="E34" s="119"/>
      <c r="F34" s="27"/>
      <c r="G34" s="117">
        <f>IF('3g CPIH'!C$17="-","-",'3j PAAC PAP'!$G$15*('3g CPIH'!C$17/'3g CPIH'!$G$17))</f>
        <v>3.3460635029354204</v>
      </c>
      <c r="H34" s="117">
        <f>IF('3g CPIH'!D$17="-","-",'3j PAAC PAP'!$G$15*('3g CPIH'!D$17/'3g CPIH'!$G$17))</f>
        <v>3.3527623287671227</v>
      </c>
      <c r="I34" s="117">
        <f>IF('3g CPIH'!E$17="-","-",'3j PAAC PAP'!$G$15*('3g CPIH'!E$17/'3g CPIH'!$G$17))</f>
        <v>3.3628105675146771</v>
      </c>
      <c r="J34" s="117">
        <f>IF('3g CPIH'!F$17="-","-",'3j PAAC PAP'!$G$15*('3g CPIH'!F$17/'3g CPIH'!$G$17))</f>
        <v>3.3829070450097847</v>
      </c>
      <c r="K34" s="117">
        <f>IF('3g CPIH'!G$17="-","-",'3j PAAC PAP'!$G$15*('3g CPIH'!G$17/'3g CPIH'!$G$17))</f>
        <v>3.4230999999999998</v>
      </c>
      <c r="L34" s="117">
        <f>IF('3g CPIH'!H$17="-","-",'3j PAAC PAP'!$G$15*('3g CPIH'!H$17/'3g CPIH'!$G$17))</f>
        <v>3.4666423679060667</v>
      </c>
      <c r="M34" s="117">
        <f>IF('3g CPIH'!I$17="-","-",'3j PAAC PAP'!$G$15*('3g CPIH'!I$17/'3g CPIH'!$G$17))</f>
        <v>3.516883561643835</v>
      </c>
      <c r="N34" s="117">
        <f>IF('3g CPIH'!J$17="-","-",'3j PAAC PAP'!$G$15*('3g CPIH'!J$17/'3g CPIH'!$G$17))</f>
        <v>3.547028277886497</v>
      </c>
      <c r="O34" s="27"/>
      <c r="P34" s="117">
        <f>IF('3g CPIH'!L$17="-","-",'3j PAAC PAP'!$G$15*('3g CPIH'!L$17/'3g CPIH'!$G$17))</f>
        <v>3.547028277886497</v>
      </c>
      <c r="Q34" s="117">
        <f>IF('3g CPIH'!M$17="-","-",'3j PAAC PAP'!$G$15*('3g CPIH'!M$17/'3g CPIH'!$G$17))</f>
        <v>3.5872212328767121</v>
      </c>
      <c r="R34" s="117">
        <f>IF('3g CPIH'!N$17="-","-",'3j PAAC PAP'!$G$15*('3g CPIH'!N$17/'3g CPIH'!$G$17))</f>
        <v>3.6140165362035224</v>
      </c>
      <c r="S34" s="117">
        <f>IF('3g CPIH'!O$17="-","-",'3j PAAC PAP'!$G$15*('3g CPIH'!O$17/'3g CPIH'!$G$17))</f>
        <v>3.6341130136986299</v>
      </c>
      <c r="T34" s="117">
        <f>IF('3g CPIH'!P$17="-","-",'3j PAAC PAP'!$G$15*('3g CPIH'!P$17/'3g CPIH'!$G$17))</f>
        <v>3.6441612524461835</v>
      </c>
      <c r="U34" s="117">
        <f>IF('3g CPIH'!Q$17="-","-",'3j PAAC PAP'!$G$15*('3g CPIH'!Q$17/'3g CPIH'!$G$17))</f>
        <v>3.6642577299412915</v>
      </c>
      <c r="V34" s="117">
        <f>IF('3g CPIH'!R$17="-","-",'3j PAAC PAP'!$G$15*('3g CPIH'!R$17/'3g CPIH'!$G$17))</f>
        <v>3.7312459882583173</v>
      </c>
      <c r="W34" s="117">
        <f>IF('3g CPIH'!S$17="-","-",'3j PAAC PAP'!$G$15*('3g CPIH'!S$17/'3g CPIH'!$G$17))</f>
        <v>3.8417766144814092</v>
      </c>
      <c r="X34" s="27"/>
      <c r="Y34" s="117">
        <f>IF('3g CPIH'!U$17="-","-",'3j PAAC PAP'!$G$15*('3g CPIH'!U$17/'3g CPIH'!$G$17))</f>
        <v>4.0360425636007822</v>
      </c>
      <c r="Z34" s="117">
        <f>IF('3g CPIH'!V$17="-","-",'3j PAAC PAP'!$G$15*('3g CPIH'!V$17/'3g CPIH'!$G$17))</f>
        <v>4.0360425636007822</v>
      </c>
      <c r="AA34" s="117">
        <f>IF('3g CPIH'!W$17="-","-",'3j PAAC PAP'!$G$15*('3g CPIH'!W$17/'3g CPIH'!$G$17))</f>
        <v>4.1968143835616436</v>
      </c>
      <c r="AB34" s="117" t="str">
        <f>IF('3g CPIH'!X$17="-","-",'3j PAAC PAP'!$G$15*('3g CPIH'!X$17/'3g CPIH'!$G$17))</f>
        <v>-</v>
      </c>
      <c r="AC34" s="117" t="str">
        <f>IF('3g CPIH'!Y$17="-","-",'3j PAAC PAP'!$G$15*('3g CPIH'!Y$17/'3g CPIH'!$G$17))</f>
        <v>-</v>
      </c>
      <c r="AD34" s="25"/>
    </row>
    <row r="35" spans="1:30" s="26" customFormat="1" ht="11.4">
      <c r="A35" s="207"/>
      <c r="B35" s="120" t="s">
        <v>244</v>
      </c>
      <c r="C35" s="120" t="s">
        <v>184</v>
      </c>
      <c r="D35" s="118" t="s">
        <v>128</v>
      </c>
      <c r="E35" s="119"/>
      <c r="F35" s="27"/>
      <c r="G35" s="117">
        <f>IF(G30="-","-",SUM(G27:G33)*'3j PAAC PAP'!$G$33)</f>
        <v>0.26379363042964016</v>
      </c>
      <c r="H35" s="117">
        <f>IF(H30="-","-",SUM(H27:H33)*'3j PAAC PAP'!$G$33)</f>
        <v>0.26416764274901389</v>
      </c>
      <c r="I35" s="117">
        <f>IF(I30="-","-",SUM(I27:I33)*'3j PAAC PAP'!$G$33)</f>
        <v>0.29769691258039804</v>
      </c>
      <c r="J35" s="117">
        <f>IF(J30="-","-",SUM(J27:J33)*'3j PAAC PAP'!$G$33)</f>
        <v>0.2988189495385194</v>
      </c>
      <c r="K35" s="117">
        <f>IF(K30="-","-",SUM(K27:K33)*'3j PAAC PAP'!$G$33)</f>
        <v>0.27768708401592263</v>
      </c>
      <c r="L35" s="117">
        <f>IF(L30="-","-",SUM(L27:L33)*'3j PAAC PAP'!$G$33)</f>
        <v>0.27949088093502761</v>
      </c>
      <c r="M35" s="117">
        <f>IF(M30="-","-",SUM(M27:M33)*'3j PAAC PAP'!$G$33)</f>
        <v>0.29611414730823749</v>
      </c>
      <c r="N35" s="117">
        <f>IF(N30="-","-",SUM(N27:N33)*'3j PAAC PAP'!$G$33)</f>
        <v>0.32783394803401605</v>
      </c>
      <c r="O35" s="27"/>
      <c r="P35" s="117">
        <f>IF(P30="-","-",SUM(P27:P33)*'3j PAAC PAP'!$G$33)</f>
        <v>0.32783394803401605</v>
      </c>
      <c r="Q35" s="117">
        <f>IF(Q30="-","-",SUM(Q27:Q33)*'3j PAAC PAP'!$G$33)</f>
        <v>0.33537550117269255</v>
      </c>
      <c r="R35" s="117">
        <f>IF(R30="-","-",SUM(R27:R33)*'3j PAAC PAP'!$G$33)</f>
        <v>0.33679565144396095</v>
      </c>
      <c r="S35" s="117">
        <f>IF(S30="-","-",SUM(S27:S33)*'3j PAAC PAP'!$G$33)</f>
        <v>0.35143785213221235</v>
      </c>
      <c r="T35" s="117">
        <f>IF(T30="-","-",SUM(T27:T33)*'3j PAAC PAP'!$G$33)</f>
        <v>0.35138447678249007</v>
      </c>
      <c r="U35" s="117">
        <f>IF(U30="-","-",SUM(U27:U33)*'3j PAAC PAP'!$G$33)</f>
        <v>0.36550180440378488</v>
      </c>
      <c r="V35" s="117">
        <f>IF(V30="-","-",SUM(V27:V33)*'3j PAAC PAP'!$G$33)</f>
        <v>0.36503769519363272</v>
      </c>
      <c r="W35" s="117">
        <f>IF(W30="-","-",SUM(W27:W33)*'3j PAAC PAP'!$G$33)</f>
        <v>0.70504293404860086</v>
      </c>
      <c r="X35" s="27"/>
      <c r="Y35" s="117">
        <f>IF(Y30="-","-",SUM(Y27:Y33)*'3j PAAC PAP'!$G$33)</f>
        <v>0.72049046195824529</v>
      </c>
      <c r="Z35" s="117">
        <f>IF(Z30="-","-",SUM(Z27:Z33)*'3j PAAC PAP'!$G$33)</f>
        <v>0.72049046195824529</v>
      </c>
      <c r="AA35" s="117">
        <f>IF(AA30="-","-",SUM(AA27:AA33)*'3j PAAC PAP'!$G$33)</f>
        <v>0.79323479864648194</v>
      </c>
      <c r="AB35" s="117" t="str">
        <f>IF(AB30="-","-",SUM(AB27:AB33)*'3j PAAC PAP'!$G$33)</f>
        <v>-</v>
      </c>
      <c r="AC35" s="117" t="str">
        <f>IF(AC30="-","-",SUM(AC27:AC33)*'3j PAAC PAP'!$G$33)</f>
        <v>-</v>
      </c>
      <c r="AD35" s="25"/>
    </row>
    <row r="36" spans="1:30" s="26" customFormat="1" ht="11.4">
      <c r="A36" s="207"/>
      <c r="B36" s="120" t="s">
        <v>185</v>
      </c>
      <c r="C36" s="120" t="s">
        <v>246</v>
      </c>
      <c r="D36" s="118" t="s">
        <v>128</v>
      </c>
      <c r="E36" s="119"/>
      <c r="F36" s="27"/>
      <c r="G36" s="117">
        <f>IF(G30="-","-",SUM(G27:G35)*'3k EBIT'!$E$9)</f>
        <v>1.1374366143717327</v>
      </c>
      <c r="H36" s="117">
        <f>IF(H30="-","-",SUM(H27:H35)*'3k EBIT'!$E$9)</f>
        <v>1.1390871553429214</v>
      </c>
      <c r="I36" s="117">
        <f>IF(I30="-","-",SUM(I27:I35)*'3k EBIT'!$E$9)</f>
        <v>1.2756175201693305</v>
      </c>
      <c r="J36" s="117">
        <f>IF(J30="-","-",SUM(J27:J35)*'3k EBIT'!$E$9)</f>
        <v>1.2805691430828969</v>
      </c>
      <c r="K36" s="117">
        <f>IF(K30="-","-",SUM(K27:K35)*'3k EBIT'!$E$9)</f>
        <v>1.1954218177535398</v>
      </c>
      <c r="L36" s="117">
        <f>IF(L30="-","-",SUM(L27:L35)*'3k EBIT'!$E$9)</f>
        <v>1.2035996933748403</v>
      </c>
      <c r="M36" s="117">
        <f>IF(M30="-","-",SUM(M27:M35)*'3k EBIT'!$E$9)</f>
        <v>1.272165811391702</v>
      </c>
      <c r="N36" s="117">
        <f>IF(N30="-","-",SUM(N27:N35)*'3k EBIT'!$E$9)</f>
        <v>1.4017277936732879</v>
      </c>
      <c r="O36" s="27"/>
      <c r="P36" s="117">
        <f>IF(P30="-","-",SUM(P27:P35)*'3k EBIT'!$E$9)</f>
        <v>1.4017277936732879</v>
      </c>
      <c r="Q36" s="117">
        <f>IF(Q30="-","-",SUM(Q27:Q35)*'3k EBIT'!$E$9)</f>
        <v>1.4331714968197677</v>
      </c>
      <c r="R36" s="117">
        <f>IF(R30="-","-",SUM(R27:R35)*'3k EBIT'!$E$9)</f>
        <v>1.4394650423531219</v>
      </c>
      <c r="S36" s="117">
        <f>IF(S30="-","-",SUM(S27:S35)*'3k EBIT'!$E$9)</f>
        <v>1.4993919653199941</v>
      </c>
      <c r="T36" s="117">
        <f>IF(T30="-","-",SUM(T27:T35)*'3k EBIT'!$E$9)</f>
        <v>1.4993695462995109</v>
      </c>
      <c r="U36" s="117">
        <f>IF(U30="-","-",SUM(U27:U35)*'3k EBIT'!$E$9)</f>
        <v>1.557162245530503</v>
      </c>
      <c r="V36" s="117">
        <f>IF(V30="-","-",SUM(V27:V35)*'3k EBIT'!$E$9)</f>
        <v>1.5565725266247827</v>
      </c>
      <c r="W36" s="117">
        <f>IF(W30="-","-",SUM(W27:W35)*'3k EBIT'!$E$9)</f>
        <v>2.9412327856906679</v>
      </c>
      <c r="X36" s="27"/>
      <c r="Y36" s="117">
        <f>IF(Y30="-","-",SUM(Y27:Y35)*'3k EBIT'!$E$9)</f>
        <v>3.0078076213187792</v>
      </c>
      <c r="Z36" s="117">
        <f>IF(Z30="-","-",SUM(Z27:Z35)*'3k EBIT'!$E$9)</f>
        <v>3.0078076213187792</v>
      </c>
      <c r="AA36" s="117">
        <f>IF(AA30="-","-",SUM(AA27:AA35)*'3k EBIT'!$E$9)</f>
        <v>3.3067123749816218</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0.73700686046670727</v>
      </c>
      <c r="H37" s="117">
        <f>IF(H32="-","-",SUM(H27:H30,H32:H36)*'3l HAP'!$E$10)</f>
        <v>0.73827873206552441</v>
      </c>
      <c r="I37" s="117">
        <f>IF(I32="-","-",SUM(I27:I30,I32:I36)*'3l HAP'!$E$10)</f>
        <v>0.74355396792110018</v>
      </c>
      <c r="J37" s="117">
        <f>IF(J32="-","-",SUM(J27:J30,J32:J36)*'3l HAP'!$E$10)</f>
        <v>0.74736958271755161</v>
      </c>
      <c r="K37" s="117">
        <f>IF(K32="-","-",SUM(K27:K30,K32:K36)*'3l HAP'!$E$10)</f>
        <v>0.754434797495521</v>
      </c>
      <c r="L37" s="117">
        <f>IF(L32="-","-",SUM(L27:L30,L32:L36)*'3l HAP'!$E$10)</f>
        <v>0.7607364936805604</v>
      </c>
      <c r="M37" s="117">
        <f>IF(M32="-","-",SUM(M27:M30,M32:M36)*'3l HAP'!$E$10)</f>
        <v>0.80341854540325564</v>
      </c>
      <c r="N37" s="117">
        <f>IF(N32="-","-",SUM(N27:N30,N32:N36)*'3l HAP'!$E$10)</f>
        <v>0.90325624009054362</v>
      </c>
      <c r="O37" s="27"/>
      <c r="P37" s="117">
        <f>IF(P32="-","-",SUM(P27:P30,P32:P36)*'3l HAP'!$E$10)</f>
        <v>0.90325624009054362</v>
      </c>
      <c r="Q37" s="117">
        <f>IF(Q32="-","-",SUM(Q27:Q30,Q32:Q36)*'3l HAP'!$E$10)</f>
        <v>0.93817401575432191</v>
      </c>
      <c r="R37" s="117">
        <f>IF(R32="-","-",SUM(R27:R30,R32:R36)*'3l HAP'!$E$10)</f>
        <v>0.94302368744345955</v>
      </c>
      <c r="S37" s="117">
        <f>IF(S32="-","-",SUM(S27:S30,S32:S36)*'3l HAP'!$E$10)</f>
        <v>0.9763765775881883</v>
      </c>
      <c r="T37" s="117">
        <f>IF(T32="-","-",SUM(T27:T30,T32:T36)*'3l HAP'!$E$10)</f>
        <v>0.97635930197011889</v>
      </c>
      <c r="U37" s="117">
        <f>IF(U32="-","-",SUM(U27:U30,U32:U36)*'3l HAP'!$E$10)</f>
        <v>1.0000516574143057</v>
      </c>
      <c r="V37" s="117">
        <f>IF(V32="-","-",SUM(V27:V30,V32:V36)*'3l HAP'!$E$10)</f>
        <v>0.99959723262839373</v>
      </c>
      <c r="W37" s="117">
        <f>IF(W32="-","-",SUM(W27:W30,W32:W36)*'3l HAP'!$E$10)</f>
        <v>1.0597838307994085</v>
      </c>
      <c r="X37" s="27"/>
      <c r="Y37" s="117">
        <f>IF(Y32="-","-",SUM(Y27:Y30,Y32:Y36)*'3l HAP'!$E$10)</f>
        <v>1.1110849763688715</v>
      </c>
      <c r="Z37" s="117">
        <f>IF(Z32="-","-",SUM(Z27:Z30,Z32:Z36)*'3l HAP'!$E$10)</f>
        <v>1.1110849763688715</v>
      </c>
      <c r="AA37" s="117">
        <f>IF(AA32="-","-",SUM(AA27:AA30,AA32:AA36)*'3l HAP'!$E$10)</f>
        <v>1.1700656979115482</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60.602067099979536</v>
      </c>
      <c r="H38" s="117">
        <f t="shared" si="3"/>
        <v>60.690209513127229</v>
      </c>
      <c r="I38" s="117">
        <f t="shared" si="3"/>
        <v>67.881290455941041</v>
      </c>
      <c r="J38" s="117">
        <f t="shared" si="3"/>
        <v>68.14571769538415</v>
      </c>
      <c r="K38" s="117">
        <f t="shared" si="3"/>
        <v>63.671346586001839</v>
      </c>
      <c r="L38" s="117">
        <f t="shared" si="3"/>
        <v>64.108062610787343</v>
      </c>
      <c r="M38" s="117">
        <f t="shared" si="3"/>
        <v>67.759486225428901</v>
      </c>
      <c r="N38" s="117">
        <f t="shared" si="3"/>
        <v>74.678372802520954</v>
      </c>
      <c r="O38" s="27"/>
      <c r="P38" s="117">
        <f t="shared" ref="P38:W38" si="4">IF(P32="-","-",SUM(P27:P37))</f>
        <v>74.678372802520954</v>
      </c>
      <c r="Q38" s="117">
        <f t="shared" si="4"/>
        <v>76.368221639162684</v>
      </c>
      <c r="R38" s="117">
        <f t="shared" si="4"/>
        <v>76.704310412630221</v>
      </c>
      <c r="S38" s="117">
        <f t="shared" si="4"/>
        <v>79.891710577191233</v>
      </c>
      <c r="T38" s="117">
        <f t="shared" si="4"/>
        <v>79.890513353614054</v>
      </c>
      <c r="U38" s="117">
        <f t="shared" si="4"/>
        <v>82.955925464825384</v>
      </c>
      <c r="V38" s="117">
        <f t="shared" si="4"/>
        <v>82.924433215716547</v>
      </c>
      <c r="W38" s="117">
        <f t="shared" si="4"/>
        <v>155.86144545223294</v>
      </c>
      <c r="X38" s="27"/>
      <c r="Y38" s="117">
        <f t="shared" ref="Y38:AC38" si="5">IF(Y32="-","-",SUM(Y27:Y37))</f>
        <v>159.41668386776092</v>
      </c>
      <c r="Z38" s="117">
        <f t="shared" si="5"/>
        <v>159.41668386776092</v>
      </c>
      <c r="AA38" s="117">
        <f t="shared" si="5"/>
        <v>175.20748723138254</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AA'!J127="-","-",'3c AA'!J127)</f>
        <v>-</v>
      </c>
      <c r="H41" s="35" t="str">
        <f>IF('3c AA'!K127="-","-",'3c AA'!K127)</f>
        <v>-</v>
      </c>
      <c r="I41" s="35" t="str">
        <f>IF('3c AA'!L127="-","-",'3c AA'!L127)</f>
        <v>-</v>
      </c>
      <c r="J41" s="35" t="str">
        <f>IF('3c AA'!M127="-","-",'3c AA'!M127)</f>
        <v>-</v>
      </c>
      <c r="K41" s="35" t="str">
        <f>IF('3c AA'!N127="-","-",'3c AA'!N127)</f>
        <v>-</v>
      </c>
      <c r="L41" s="35" t="str">
        <f>IF('3c AA'!O127="-","-",'3c AA'!O127)</f>
        <v>-</v>
      </c>
      <c r="M41" s="35" t="str">
        <f>IF('3c AA'!P127="-","-",'3c AA'!P127)</f>
        <v>-</v>
      </c>
      <c r="N41" s="35" t="str">
        <f>IF('3c AA'!Q127="-","-",'3c AA'!Q127)</f>
        <v>-</v>
      </c>
      <c r="O41" s="27"/>
      <c r="P41" s="35" t="str">
        <f>IF('3c AA'!S127="-","-",'3c AA'!S127)</f>
        <v>-</v>
      </c>
      <c r="Q41" s="35" t="str">
        <f>IF('3c AA'!T127="-","-",'3c AA'!T127)</f>
        <v>-</v>
      </c>
      <c r="R41" s="35" t="str">
        <f>IF('3c AA'!U127="-","-",'3c AA'!U127)</f>
        <v>-</v>
      </c>
      <c r="S41" s="35" t="str">
        <f>IF('3c AA'!V127="-","-",'3c AA'!V127)</f>
        <v>-</v>
      </c>
      <c r="T41" s="35">
        <f>IF('3c AA'!W127="-","-",'3c AA'!W127)</f>
        <v>0</v>
      </c>
      <c r="U41" s="35">
        <f>IF('3c AA'!X127="-","-",'3c AA'!X127)</f>
        <v>1.4870742269298105</v>
      </c>
      <c r="V41" s="35">
        <f>IF('3c AA'!Y127="-","-",'3c AA'!Y127)</f>
        <v>0.70457099735818829</v>
      </c>
      <c r="W41" s="35" t="str">
        <f>IF('3c AA'!Z127="-","-",'3c AA'!Z127)</f>
        <v>-</v>
      </c>
      <c r="X41" s="27"/>
      <c r="Y41" s="35">
        <f>IF('3c AA'!AB127="-","-",'3c AA'!AB127)</f>
        <v>0</v>
      </c>
      <c r="Z41" s="35">
        <f>IF('3c AA'!AC127="-","-",'3c AA'!AC127)</f>
        <v>0</v>
      </c>
      <c r="AA41" s="35">
        <f>IF('3c AA'!AD127="-","-",'3c AA'!AD127)</f>
        <v>0.4107912515748855</v>
      </c>
      <c r="AB41" s="35" t="str">
        <f>IF('3c AA'!AE127="-","-",'3c AA'!AE127)</f>
        <v>-</v>
      </c>
      <c r="AC41" s="35" t="str">
        <f>IF('3c AA'!AF127="-","-",'3c AA'!AF127)</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f>'3d PC'!AA61</f>
        <v>10.298637820906499</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f>'3e NC-Elec'!AB45</f>
        <v>52.984859999999998</v>
      </c>
      <c r="AB43" s="35" t="str">
        <f>'3e NC-Elec'!AC45</f>
        <v>-</v>
      </c>
      <c r="AC43" s="35" t="str">
        <f>'3e NC-Elec'!AD45</f>
        <v>-</v>
      </c>
      <c r="AD43" s="25"/>
    </row>
    <row r="44" spans="1:30" s="26" customFormat="1" ht="12.6"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f>IF('3g CPIH'!W$17="-","-",'3h OC '!$E$9*('3g CPIH'!W$17/'3g CPIH'!$G$17))</f>
        <v>48.959197260273974</v>
      </c>
      <c r="AB44" s="35" t="str">
        <f>IF('3g CPIH'!X$17="-","-",'3h OC '!$E$9*('3g CPIH'!X$17/'3g CPIH'!$G$17))</f>
        <v>-</v>
      </c>
      <c r="AC44" s="35" t="str">
        <f>IF('3g CPIH'!Y$17="-","-",'3h OC '!$E$9*('3g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f>IF('3i SMNCC'!W$50="-","-",'3i SMNCC'!W$62)</f>
        <v>11.951673643525851</v>
      </c>
      <c r="AB45" s="35" t="str">
        <f>IF('3i SMNCC'!X$50="-","-",'3i SMNCC'!X$62)</f>
        <v>-</v>
      </c>
      <c r="AC45" s="35" t="str">
        <f>IF('3i SMNCC'!Y$50="-","-",'3i SMNCC'!Y$62)</f>
        <v>-</v>
      </c>
      <c r="AD45" s="25"/>
    </row>
    <row r="46" spans="1:30" s="26" customFormat="1" ht="11.4">
      <c r="A46" s="207"/>
      <c r="B46" s="123" t="s">
        <v>244</v>
      </c>
      <c r="C46" s="123" t="s">
        <v>183</v>
      </c>
      <c r="D46" s="116" t="s">
        <v>125</v>
      </c>
      <c r="E46" s="75"/>
      <c r="F46" s="27"/>
      <c r="G46" s="35">
        <f>IF('3g CPIH'!C$17="-","-",'3j PAAC PAP'!$G$15*('3g CPIH'!C$17/'3g CPIH'!$G$17))</f>
        <v>3.3460635029354204</v>
      </c>
      <c r="H46" s="35">
        <f>IF('3g CPIH'!D$17="-","-",'3j PAAC PAP'!$G$15*('3g CPIH'!D$17/'3g CPIH'!$G$17))</f>
        <v>3.3527623287671227</v>
      </c>
      <c r="I46" s="35">
        <f>IF('3g CPIH'!E$17="-","-",'3j PAAC PAP'!$G$15*('3g CPIH'!E$17/'3g CPIH'!$G$17))</f>
        <v>3.3628105675146771</v>
      </c>
      <c r="J46" s="35">
        <f>IF('3g CPIH'!F$17="-","-",'3j PAAC PAP'!$G$15*('3g CPIH'!F$17/'3g CPIH'!$G$17))</f>
        <v>3.3829070450097847</v>
      </c>
      <c r="K46" s="35">
        <f>IF('3g CPIH'!G$17="-","-",'3j PAAC PAP'!$G$15*('3g CPIH'!G$17/'3g CPIH'!$G$17))</f>
        <v>3.4230999999999998</v>
      </c>
      <c r="L46" s="35">
        <f>IF('3g CPIH'!H$17="-","-",'3j PAAC PAP'!$G$15*('3g CPIH'!H$17/'3g CPIH'!$G$17))</f>
        <v>3.4666423679060667</v>
      </c>
      <c r="M46" s="35">
        <f>IF('3g CPIH'!I$17="-","-",'3j PAAC PAP'!$G$15*('3g CPIH'!I$17/'3g CPIH'!$G$17))</f>
        <v>3.516883561643835</v>
      </c>
      <c r="N46" s="35">
        <f>IF('3g CPIH'!J$17="-","-",'3j PAAC PAP'!$G$15*('3g CPIH'!J$17/'3g CPIH'!$G$17))</f>
        <v>3.547028277886497</v>
      </c>
      <c r="O46" s="27"/>
      <c r="P46" s="35">
        <f>IF('3g CPIH'!L$17="-","-",'3j PAAC PAP'!$G$15*('3g CPIH'!L$17/'3g CPIH'!$G$17))</f>
        <v>3.547028277886497</v>
      </c>
      <c r="Q46" s="35">
        <f>IF('3g CPIH'!M$17="-","-",'3j PAAC PAP'!$G$15*('3g CPIH'!M$17/'3g CPIH'!$G$17))</f>
        <v>3.5872212328767121</v>
      </c>
      <c r="R46" s="35">
        <f>IF('3g CPIH'!N$17="-","-",'3j PAAC PAP'!$G$15*('3g CPIH'!N$17/'3g CPIH'!$G$17))</f>
        <v>3.6140165362035224</v>
      </c>
      <c r="S46" s="35">
        <f>IF('3g CPIH'!O$17="-","-",'3j PAAC PAP'!$G$15*('3g CPIH'!O$17/'3g CPIH'!$G$17))</f>
        <v>3.6341130136986299</v>
      </c>
      <c r="T46" s="35">
        <f>IF('3g CPIH'!P$17="-","-",'3j PAAC PAP'!$G$15*('3g CPIH'!P$17/'3g CPIH'!$G$17))</f>
        <v>3.6441612524461835</v>
      </c>
      <c r="U46" s="35">
        <f>IF('3g CPIH'!Q$17="-","-",'3j PAAC PAP'!$G$15*('3g CPIH'!Q$17/'3g CPIH'!$G$17))</f>
        <v>3.6642577299412915</v>
      </c>
      <c r="V46" s="35">
        <f>IF('3g CPIH'!R$17="-","-",'3j PAAC PAP'!$G$15*('3g CPIH'!R$17/'3g CPIH'!$G$17))</f>
        <v>3.7312459882583173</v>
      </c>
      <c r="W46" s="35">
        <f>IF('3g CPIH'!S$17="-","-",'3j PAAC PAP'!$G$15*('3g CPIH'!S$17/'3g CPIH'!$G$17))</f>
        <v>3.8417766144814092</v>
      </c>
      <c r="X46" s="27"/>
      <c r="Y46" s="35">
        <f>IF('3g CPIH'!U$17="-","-",'3j PAAC PAP'!$G$15*('3g CPIH'!U$17/'3g CPIH'!$G$17))</f>
        <v>4.0360425636007822</v>
      </c>
      <c r="Z46" s="35">
        <f>IF('3g CPIH'!V$17="-","-",'3j PAAC PAP'!$G$15*('3g CPIH'!V$17/'3g CPIH'!$G$17))</f>
        <v>4.0360425636007822</v>
      </c>
      <c r="AA46" s="35">
        <f>IF('3g CPIH'!W$17="-","-",'3j PAAC PAP'!$G$15*('3g CPIH'!W$17/'3g CPIH'!$G$17))</f>
        <v>4.1968143835616436</v>
      </c>
      <c r="AB46" s="35" t="str">
        <f>IF('3g CPIH'!X$17="-","-",'3j PAAC PAP'!$G$15*('3g CPIH'!X$17/'3g CPIH'!$G$17))</f>
        <v>-</v>
      </c>
      <c r="AC46" s="35" t="str">
        <f>IF('3g CPIH'!Y$17="-","-",'3j PAAC PAP'!$G$15*('3g CPIH'!Y$17/'3g CPIH'!$G$17))</f>
        <v>-</v>
      </c>
      <c r="AD46" s="25"/>
    </row>
    <row r="47" spans="1:30" s="26" customFormat="1" ht="11.4">
      <c r="A47" s="207"/>
      <c r="B47" s="123" t="s">
        <v>244</v>
      </c>
      <c r="C47" s="123" t="s">
        <v>184</v>
      </c>
      <c r="D47" s="116" t="s">
        <v>125</v>
      </c>
      <c r="E47" s="75"/>
      <c r="F47" s="27"/>
      <c r="G47" s="35">
        <f>IF(G42="-","-",SUM(G39:G45)*'3j PAAC PAP'!$G$33)</f>
        <v>0.29523765042964012</v>
      </c>
      <c r="H47" s="35">
        <f>IF(H42="-","-",SUM(H39:H45)*'3j PAAC PAP'!$G$33)</f>
        <v>0.2956116627490139</v>
      </c>
      <c r="I47" s="35">
        <f>IF(I42="-","-",SUM(I39:I45)*'3j PAAC PAP'!$G$33)</f>
        <v>0.33308890398039809</v>
      </c>
      <c r="J47" s="35">
        <f>IF(J42="-","-",SUM(J39:J45)*'3j PAAC PAP'!$G$33)</f>
        <v>0.33421094093851939</v>
      </c>
      <c r="K47" s="35">
        <f>IF(K42="-","-",SUM(K39:K45)*'3j PAAC PAP'!$G$33)</f>
        <v>0.29428253901592261</v>
      </c>
      <c r="L47" s="35">
        <f>IF(L42="-","-",SUM(L39:L45)*'3j PAAC PAP'!$G$33)</f>
        <v>0.29608633593502764</v>
      </c>
      <c r="M47" s="35">
        <f>IF(M42="-","-",SUM(M39:M45)*'3j PAAC PAP'!$G$33)</f>
        <v>0.31218553530823745</v>
      </c>
      <c r="N47" s="35">
        <f>IF(N42="-","-",SUM(N39:N45)*'3j PAAC PAP'!$G$33)</f>
        <v>0.34390533603401602</v>
      </c>
      <c r="O47" s="27"/>
      <c r="P47" s="35">
        <f>IF(P42="-","-",SUM(P39:P45)*'3j PAAC PAP'!$G$33)</f>
        <v>0.34390533603401602</v>
      </c>
      <c r="Q47" s="35">
        <f>IF(Q42="-","-",SUM(Q39:Q45)*'3j PAAC PAP'!$G$33)</f>
        <v>0.3523203341726926</v>
      </c>
      <c r="R47" s="35">
        <f>IF(R42="-","-",SUM(R39:R45)*'3j PAAC PAP'!$G$33)</f>
        <v>0.353740484443961</v>
      </c>
      <c r="S47" s="35">
        <f>IF(S42="-","-",SUM(S39:S45)*'3j PAAC PAP'!$G$33)</f>
        <v>0.36471421613221233</v>
      </c>
      <c r="T47" s="35">
        <f>IF(T42="-","-",SUM(T39:T45)*'3j PAAC PAP'!$G$33)</f>
        <v>0.36466084078249011</v>
      </c>
      <c r="U47" s="35">
        <f>IF(U42="-","-",SUM(U39:U45)*'3j PAAC PAP'!$G$33)</f>
        <v>0.35799017740378486</v>
      </c>
      <c r="V47" s="35">
        <f>IF(V42="-","-",SUM(V39:V45)*'3j PAAC PAP'!$G$33)</f>
        <v>0.35752606819363275</v>
      </c>
      <c r="W47" s="35">
        <f>IF(W42="-","-",SUM(W39:W45)*'3j PAAC PAP'!$G$33)</f>
        <v>0.50030742604860079</v>
      </c>
      <c r="X47" s="27"/>
      <c r="Y47" s="35">
        <f>IF(Y42="-","-",SUM(Y39:Y45)*'3j PAAC PAP'!$G$33)</f>
        <v>0.51575495395824533</v>
      </c>
      <c r="Z47" s="35">
        <f>IF(Z42="-","-",SUM(Z39:Z45)*'3j PAAC PAP'!$G$33)</f>
        <v>0.51575495395824533</v>
      </c>
      <c r="AA47" s="35">
        <f>IF(AA42="-","-",SUM(AA39:AA45)*'3j PAAC PAP'!$G$33)</f>
        <v>0.59636029564648196</v>
      </c>
      <c r="AB47" s="35" t="str">
        <f>IF(AB42="-","-",SUM(AB39:AB45)*'3j PAAC PAP'!$G$33)</f>
        <v>-</v>
      </c>
      <c r="AC47" s="35" t="str">
        <f>IF(AC42="-","-",SUM(AC39:AC45)*'3j PAAC PAP'!$G$33)</f>
        <v>-</v>
      </c>
      <c r="AD47" s="25"/>
    </row>
    <row r="48" spans="1:30" s="26" customFormat="1" ht="11.25" customHeight="1">
      <c r="A48" s="207"/>
      <c r="B48" s="123" t="s">
        <v>185</v>
      </c>
      <c r="C48" s="123" t="s">
        <v>246</v>
      </c>
      <c r="D48" s="121" t="s">
        <v>125</v>
      </c>
      <c r="E48" s="75"/>
      <c r="F48" s="27"/>
      <c r="G48" s="35">
        <f>IF(G42="-","-",SUM(G39:G47)*'3k EBIT'!$E$9)</f>
        <v>1.2652933821510928</v>
      </c>
      <c r="H48" s="35">
        <f>IF(H42="-","-",SUM(H39:H47)*'3k EBIT'!$E$9)</f>
        <v>1.2669439231222814</v>
      </c>
      <c r="I48" s="35">
        <f>IF(I42="-","-",SUM(I39:I47)*'3k EBIT'!$E$9)</f>
        <v>1.419527415458766</v>
      </c>
      <c r="J48" s="35">
        <f>IF(J42="-","-",SUM(J39:J47)*'3k EBIT'!$E$9)</f>
        <v>1.4244790383723323</v>
      </c>
      <c r="K48" s="35">
        <f>IF(K42="-","-",SUM(K39:K47)*'3k EBIT'!$E$9)</f>
        <v>1.26290177852598</v>
      </c>
      <c r="L48" s="35">
        <f>IF(L42="-","-",SUM(L39:L47)*'3k EBIT'!$E$9)</f>
        <v>1.2710796541472804</v>
      </c>
      <c r="M48" s="35">
        <f>IF(M42="-","-",SUM(M39:M47)*'3k EBIT'!$E$9)</f>
        <v>1.3375148260344862</v>
      </c>
      <c r="N48" s="35">
        <f>IF(N42="-","-",SUM(N39:N47)*'3k EBIT'!$E$9)</f>
        <v>1.4670768083160717</v>
      </c>
      <c r="O48" s="27"/>
      <c r="P48" s="35">
        <f>IF(P42="-","-",SUM(P39:P47)*'3k EBIT'!$E$9)</f>
        <v>1.4670768083160717</v>
      </c>
      <c r="Q48" s="35">
        <f>IF(Q42="-","-",SUM(Q39:Q47)*'3k EBIT'!$E$9)</f>
        <v>1.5020720883453118</v>
      </c>
      <c r="R48" s="35">
        <f>IF(R42="-","-",SUM(R39:R47)*'3k EBIT'!$E$9)</f>
        <v>1.5083656338786662</v>
      </c>
      <c r="S48" s="35">
        <f>IF(S42="-","-",SUM(S39:S47)*'3k EBIT'!$E$9)</f>
        <v>1.5533759339379463</v>
      </c>
      <c r="T48" s="35">
        <f>IF(T42="-","-",SUM(T39:T47)*'3k EBIT'!$E$9)</f>
        <v>1.5533535149174633</v>
      </c>
      <c r="U48" s="35">
        <f>IF(U42="-","-",SUM(U39:U47)*'3k EBIT'!$E$9)</f>
        <v>1.5266186843387666</v>
      </c>
      <c r="V48" s="35">
        <f>IF(V42="-","-",SUM(V39:V47)*'3k EBIT'!$E$9)</f>
        <v>1.526028965433047</v>
      </c>
      <c r="W48" s="35">
        <f>IF(W42="-","-",SUM(W39:W47)*'3k EBIT'!$E$9)</f>
        <v>2.1087431643717238</v>
      </c>
      <c r="X48" s="27"/>
      <c r="Y48" s="35">
        <f>IF(Y42="-","-",SUM(Y39:Y47)*'3k EBIT'!$E$9)</f>
        <v>2.175317999999836</v>
      </c>
      <c r="Z48" s="35">
        <f>IF(Z42="-","-",SUM(Z39:Z47)*'3k EBIT'!$E$9)</f>
        <v>2.175317999999836</v>
      </c>
      <c r="AA48" s="35">
        <f>IF(AA42="-","-",SUM(AA39:AA47)*'3k EBIT'!$E$9)</f>
        <v>2.5061869456075176</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0.73933918330058501</v>
      </c>
      <c r="H49" s="35">
        <f>IF(H44="-","-",SUM(H39:H42,H44:H48)*'3l HAP'!$E$10)</f>
        <v>0.74061105489940204</v>
      </c>
      <c r="I49" s="35">
        <f>IF(I44="-","-",SUM(I39:I42,I44:I48)*'3l HAP'!$E$10)</f>
        <v>0.74617912684412013</v>
      </c>
      <c r="J49" s="35">
        <f>IF(J44="-","-",SUM(J39:J42,J44:J48)*'3l HAP'!$E$10)</f>
        <v>0.74999474164057156</v>
      </c>
      <c r="K49" s="35">
        <f>IF(K44="-","-",SUM(K39:K42,K44:K48)*'3l HAP'!$E$10)</f>
        <v>0.75566574565784528</v>
      </c>
      <c r="L49" s="35">
        <f>IF(L44="-","-",SUM(L39:L42,L44:L48)*'3l HAP'!$E$10)</f>
        <v>0.76196744184288467</v>
      </c>
      <c r="M49" s="35">
        <f>IF(M44="-","-",SUM(M39:M42,M44:M48)*'3l HAP'!$E$10)</f>
        <v>0.80461062151834861</v>
      </c>
      <c r="N49" s="35">
        <f>IF(N44="-","-",SUM(N39:N42,N44:N48)*'3l HAP'!$E$10)</f>
        <v>0.90444831620563659</v>
      </c>
      <c r="O49" s="27"/>
      <c r="P49" s="35">
        <f>IF(P44="-","-",SUM(P39:P42,P44:P48)*'3l HAP'!$E$10)</f>
        <v>0.90444831620563659</v>
      </c>
      <c r="Q49" s="35">
        <f>IF(Q44="-","-",SUM(Q39:Q42,Q44:Q48)*'3l HAP'!$E$10)</f>
        <v>0.93943087861480035</v>
      </c>
      <c r="R49" s="35">
        <f>IF(R44="-","-",SUM(R39:R42,R44:R48)*'3l HAP'!$E$10)</f>
        <v>0.94428055030393787</v>
      </c>
      <c r="S49" s="35">
        <f>IF(S44="-","-",SUM(S39:S42,S44:S48)*'3l HAP'!$E$10)</f>
        <v>0.97736133611804776</v>
      </c>
      <c r="T49" s="35">
        <f>IF(T44="-","-",SUM(T39:T42,T44:T48)*'3l HAP'!$E$10)</f>
        <v>0.97734406049997846</v>
      </c>
      <c r="U49" s="35">
        <f>IF(U44="-","-",SUM(U39:U42,U44:U48)*'3l HAP'!$E$10)</f>
        <v>0.99949449140399027</v>
      </c>
      <c r="V49" s="35">
        <f>IF(V44="-","-",SUM(V39:V42,V44:V48)*'3l HAP'!$E$10)</f>
        <v>0.99904006661807854</v>
      </c>
      <c r="W49" s="35">
        <f>IF(W44="-","-",SUM(W39:W42,W44:W48)*'3l HAP'!$E$10)</f>
        <v>1.04459781768105</v>
      </c>
      <c r="X49" s="27"/>
      <c r="Y49" s="35">
        <f>IF(Y44="-","-",SUM(Y39:Y42,Y44:Y48)*'3l HAP'!$E$10)</f>
        <v>1.0958989632505127</v>
      </c>
      <c r="Z49" s="35">
        <f>IF(Z44="-","-",SUM(Z39:Z42,Z44:Z48)*'3l HAP'!$E$10)</f>
        <v>1.0958989632505127</v>
      </c>
      <c r="AA49" s="35">
        <f>IF(AA44="-","-",SUM(AA39:AA42,AA44:AA48)*'3l HAP'!$E$10)</f>
        <v>1.1554627655016592</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67.333700210592781</v>
      </c>
      <c r="H50" s="35">
        <f t="shared" si="6"/>
        <v>67.421842623740474</v>
      </c>
      <c r="I50" s="35">
        <f t="shared" si="6"/>
        <v>75.458117501553502</v>
      </c>
      <c r="J50" s="35">
        <f t="shared" si="6"/>
        <v>75.722544740996597</v>
      </c>
      <c r="K50" s="35">
        <f t="shared" si="6"/>
        <v>67.224152949936624</v>
      </c>
      <c r="L50" s="35">
        <f t="shared" si="6"/>
        <v>67.660868974722121</v>
      </c>
      <c r="M50" s="35">
        <f t="shared" si="6"/>
        <v>71.200098704186786</v>
      </c>
      <c r="N50" s="35">
        <f t="shared" si="6"/>
        <v>78.11898528127881</v>
      </c>
      <c r="O50" s="27"/>
      <c r="P50" s="35">
        <f t="shared" ref="P50:W50" si="7">IF(P44="-","-",SUM(P39:P49))</f>
        <v>78.11898528127881</v>
      </c>
      <c r="Q50" s="35">
        <f t="shared" si="7"/>
        <v>79.995823926548709</v>
      </c>
      <c r="R50" s="35">
        <f t="shared" si="7"/>
        <v>80.331912700016261</v>
      </c>
      <c r="S50" s="35">
        <f t="shared" si="7"/>
        <v>82.73395566833905</v>
      </c>
      <c r="T50" s="35">
        <f t="shared" si="7"/>
        <v>82.732758444761885</v>
      </c>
      <c r="U50" s="35">
        <f t="shared" si="7"/>
        <v>81.347813110623321</v>
      </c>
      <c r="V50" s="35">
        <f t="shared" si="7"/>
        <v>81.316320861514512</v>
      </c>
      <c r="W50" s="35">
        <f t="shared" si="7"/>
        <v>112.03103430979564</v>
      </c>
      <c r="X50" s="27"/>
      <c r="Y50" s="35">
        <f t="shared" ref="Y50:AC50" si="8">IF(Y44="-","-",SUM(Y39:Y49))</f>
        <v>115.58627272532367</v>
      </c>
      <c r="Z50" s="35">
        <f t="shared" si="8"/>
        <v>115.58627272532367</v>
      </c>
      <c r="AA50" s="35">
        <f t="shared" si="8"/>
        <v>133.05998436659851</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AA'!J128="-","-",'3c AA'!J128)</f>
        <v>-</v>
      </c>
      <c r="H53" s="117" t="str">
        <f>IF('3c AA'!K128="-","-",'3c AA'!K128)</f>
        <v>-</v>
      </c>
      <c r="I53" s="117" t="str">
        <f>IF('3c AA'!L128="-","-",'3c AA'!L128)</f>
        <v>-</v>
      </c>
      <c r="J53" s="117" t="str">
        <f>IF('3c AA'!M128="-","-",'3c AA'!M128)</f>
        <v>-</v>
      </c>
      <c r="K53" s="117" t="str">
        <f>IF('3c AA'!N128="-","-",'3c AA'!N128)</f>
        <v>-</v>
      </c>
      <c r="L53" s="117" t="str">
        <f>IF('3c AA'!O128="-","-",'3c AA'!O128)</f>
        <v>-</v>
      </c>
      <c r="M53" s="117" t="str">
        <f>IF('3c AA'!P128="-","-",'3c AA'!P128)</f>
        <v>-</v>
      </c>
      <c r="N53" s="117" t="str">
        <f>IF('3c AA'!Q128="-","-",'3c AA'!Q128)</f>
        <v>-</v>
      </c>
      <c r="O53" s="27"/>
      <c r="P53" s="117" t="str">
        <f>IF('3c AA'!S128="-","-",'3c AA'!S128)</f>
        <v>-</v>
      </c>
      <c r="Q53" s="117" t="str">
        <f>IF('3c AA'!T128="-","-",'3c AA'!T128)</f>
        <v>-</v>
      </c>
      <c r="R53" s="117" t="str">
        <f>IF('3c AA'!U128="-","-",'3c AA'!U128)</f>
        <v>-</v>
      </c>
      <c r="S53" s="117" t="str">
        <f>IF('3c AA'!V128="-","-",'3c AA'!V128)</f>
        <v>-</v>
      </c>
      <c r="T53" s="117">
        <f>IF('3c AA'!W128="-","-",'3c AA'!W128)</f>
        <v>0</v>
      </c>
      <c r="U53" s="117">
        <f>IF('3c AA'!X128="-","-",'3c AA'!X128)</f>
        <v>1.4870742269298105</v>
      </c>
      <c r="V53" s="117">
        <f>IF('3c AA'!Y128="-","-",'3c AA'!Y128)</f>
        <v>0.70457099735818829</v>
      </c>
      <c r="W53" s="117" t="str">
        <f>IF('3c AA'!Z128="-","-",'3c AA'!Z128)</f>
        <v>-</v>
      </c>
      <c r="X53" s="27"/>
      <c r="Y53" s="117">
        <f>IF('3c AA'!AB128="-","-",'3c AA'!AB128)</f>
        <v>0</v>
      </c>
      <c r="Z53" s="117">
        <f>IF('3c AA'!AC128="-","-",'3c AA'!AC128)</f>
        <v>0</v>
      </c>
      <c r="AA53" s="117">
        <f>IF('3c AA'!AD128="-","-",'3c AA'!AD128)</f>
        <v>0.4107912515748855</v>
      </c>
      <c r="AB53" s="117" t="str">
        <f>IF('3c AA'!AE128="-","-",'3c AA'!AE128)</f>
        <v>-</v>
      </c>
      <c r="AC53" s="117" t="str">
        <f>IF('3c AA'!AF128="-","-",'3c AA'!AF128)</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f>'3d PC'!AA61</f>
        <v>10.298637820906499</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f>'3e NC-Elec'!AB46</f>
        <v>133.17535999999998</v>
      </c>
      <c r="AB55" s="117" t="str">
        <f>'3e NC-Elec'!AC46</f>
        <v>-</v>
      </c>
      <c r="AC55" s="117" t="str">
        <f>'3e NC-Elec'!AD46</f>
        <v>-</v>
      </c>
      <c r="AD55" s="25"/>
    </row>
    <row r="56" spans="1:30" s="26" customFormat="1" ht="11.4">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f>IF('3g CPIH'!W$17="-","-",'3h OC '!$E$9*('3g CPIH'!W$17/'3g CPIH'!$G$17))</f>
        <v>48.959197260273974</v>
      </c>
      <c r="AB56" s="117" t="str">
        <f>IF('3g CPIH'!X$17="-","-",'3h OC '!$E$9*('3g CPIH'!X$17/'3g CPIH'!$G$17))</f>
        <v>-</v>
      </c>
      <c r="AC56" s="117" t="str">
        <f>IF('3g CPIH'!Y$17="-","-",'3h OC '!$E$9*('3g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f>IF('3i SMNCC'!W$50="-","-",'3i SMNCC'!W$62)</f>
        <v>11.951673643525851</v>
      </c>
      <c r="AB57" s="117" t="str">
        <f>IF('3i SMNCC'!X$50="-","-",'3i SMNCC'!X$62)</f>
        <v>-</v>
      </c>
      <c r="AC57" s="117" t="str">
        <f>IF('3i SMNCC'!Y$50="-","-",'3i SMNCC'!Y$62)</f>
        <v>-</v>
      </c>
      <c r="AD57" s="25"/>
    </row>
    <row r="58" spans="1:30" s="26" customFormat="1" ht="12.6" customHeight="1">
      <c r="A58" s="207"/>
      <c r="B58" s="120" t="s">
        <v>244</v>
      </c>
      <c r="C58" s="120" t="s">
        <v>183</v>
      </c>
      <c r="D58" s="122" t="s">
        <v>124</v>
      </c>
      <c r="E58" s="119"/>
      <c r="F58" s="27"/>
      <c r="G58" s="117">
        <f>IF('3g CPIH'!C$17="-","-",'3j PAAC PAP'!$G$15*('3g CPIH'!C$17/'3g CPIH'!$G$17))</f>
        <v>3.3460635029354204</v>
      </c>
      <c r="H58" s="117">
        <f>IF('3g CPIH'!D$17="-","-",'3j PAAC PAP'!$G$15*('3g CPIH'!D$17/'3g CPIH'!$G$17))</f>
        <v>3.3527623287671227</v>
      </c>
      <c r="I58" s="117">
        <f>IF('3g CPIH'!E$17="-","-",'3j PAAC PAP'!$G$15*('3g CPIH'!E$17/'3g CPIH'!$G$17))</f>
        <v>3.3628105675146771</v>
      </c>
      <c r="J58" s="117">
        <f>IF('3g CPIH'!F$17="-","-",'3j PAAC PAP'!$G$15*('3g CPIH'!F$17/'3g CPIH'!$G$17))</f>
        <v>3.3829070450097847</v>
      </c>
      <c r="K58" s="117">
        <f>IF('3g CPIH'!G$17="-","-",'3j PAAC PAP'!$G$15*('3g CPIH'!G$17/'3g CPIH'!$G$17))</f>
        <v>3.4230999999999998</v>
      </c>
      <c r="L58" s="117">
        <f>IF('3g CPIH'!H$17="-","-",'3j PAAC PAP'!$G$15*('3g CPIH'!H$17/'3g CPIH'!$G$17))</f>
        <v>3.4666423679060667</v>
      </c>
      <c r="M58" s="117">
        <f>IF('3g CPIH'!I$17="-","-",'3j PAAC PAP'!$G$15*('3g CPIH'!I$17/'3g CPIH'!$G$17))</f>
        <v>3.516883561643835</v>
      </c>
      <c r="N58" s="117">
        <f>IF('3g CPIH'!J$17="-","-",'3j PAAC PAP'!$G$15*('3g CPIH'!J$17/'3g CPIH'!$G$17))</f>
        <v>3.547028277886497</v>
      </c>
      <c r="O58" s="27"/>
      <c r="P58" s="117">
        <f>IF('3g CPIH'!L$17="-","-",'3j PAAC PAP'!$G$15*('3g CPIH'!L$17/'3g CPIH'!$G$17))</f>
        <v>3.547028277886497</v>
      </c>
      <c r="Q58" s="117">
        <f>IF('3g CPIH'!M$17="-","-",'3j PAAC PAP'!$G$15*('3g CPIH'!M$17/'3g CPIH'!$G$17))</f>
        <v>3.5872212328767121</v>
      </c>
      <c r="R58" s="117">
        <f>IF('3g CPIH'!N$17="-","-",'3j PAAC PAP'!$G$15*('3g CPIH'!N$17/'3g CPIH'!$G$17))</f>
        <v>3.6140165362035224</v>
      </c>
      <c r="S58" s="117">
        <f>IF('3g CPIH'!O$17="-","-",'3j PAAC PAP'!$G$15*('3g CPIH'!O$17/'3g CPIH'!$G$17))</f>
        <v>3.6341130136986299</v>
      </c>
      <c r="T58" s="117">
        <f>IF('3g CPIH'!P$17="-","-",'3j PAAC PAP'!$G$15*('3g CPIH'!P$17/'3g CPIH'!$G$17))</f>
        <v>3.6441612524461835</v>
      </c>
      <c r="U58" s="117">
        <f>IF('3g CPIH'!Q$17="-","-",'3j PAAC PAP'!$G$15*('3g CPIH'!Q$17/'3g CPIH'!$G$17))</f>
        <v>3.6642577299412915</v>
      </c>
      <c r="V58" s="117">
        <f>IF('3g CPIH'!R$17="-","-",'3j PAAC PAP'!$G$15*('3g CPIH'!R$17/'3g CPIH'!$G$17))</f>
        <v>3.7312459882583173</v>
      </c>
      <c r="W58" s="117">
        <f>IF('3g CPIH'!S$17="-","-",'3j PAAC PAP'!$G$15*('3g CPIH'!S$17/'3g CPIH'!$G$17))</f>
        <v>3.8417766144814092</v>
      </c>
      <c r="X58" s="27"/>
      <c r="Y58" s="117">
        <f>IF('3g CPIH'!U$17="-","-",'3j PAAC PAP'!$G$15*('3g CPIH'!U$17/'3g CPIH'!$G$17))</f>
        <v>4.0360425636007822</v>
      </c>
      <c r="Z58" s="117">
        <f>IF('3g CPIH'!V$17="-","-",'3j PAAC PAP'!$G$15*('3g CPIH'!V$17/'3g CPIH'!$G$17))</f>
        <v>4.0360425636007822</v>
      </c>
      <c r="AA58" s="117">
        <f>IF('3g CPIH'!W$17="-","-",'3j PAAC PAP'!$G$15*('3g CPIH'!W$17/'3g CPIH'!$G$17))</f>
        <v>4.1968143835616436</v>
      </c>
      <c r="AB58" s="117" t="str">
        <f>IF('3g CPIH'!X$17="-","-",'3j PAAC PAP'!$G$15*('3g CPIH'!X$17/'3g CPIH'!$G$17))</f>
        <v>-</v>
      </c>
      <c r="AC58" s="117" t="str">
        <f>IF('3g CPIH'!Y$17="-","-",'3j PAAC PAP'!$G$15*('3g CPIH'!Y$17/'3g CPIH'!$G$17))</f>
        <v>-</v>
      </c>
      <c r="AD58" s="25"/>
    </row>
    <row r="59" spans="1:30" s="26" customFormat="1" ht="11.4">
      <c r="A59" s="207"/>
      <c r="B59" s="120" t="s">
        <v>244</v>
      </c>
      <c r="C59" s="120" t="s">
        <v>184</v>
      </c>
      <c r="D59" s="122" t="s">
        <v>124</v>
      </c>
      <c r="E59" s="119"/>
      <c r="F59" s="27"/>
      <c r="G59" s="117">
        <f>IF(G54="-","-",SUM(G51:G57)*'3j PAAC PAP'!$G$33)</f>
        <v>0.31061028242964012</v>
      </c>
      <c r="H59" s="117">
        <f>IF(H54="-","-",SUM(H51:H57)*'3j PAAC PAP'!$G$33)</f>
        <v>0.31098429474901385</v>
      </c>
      <c r="I59" s="117">
        <f>IF(I54="-","-",SUM(I51:I57)*'3j PAAC PAP'!$G$33)</f>
        <v>0.29035997458039803</v>
      </c>
      <c r="J59" s="117">
        <f>IF(J54="-","-",SUM(J51:J57)*'3j PAAC PAP'!$G$33)</f>
        <v>0.29148201153851944</v>
      </c>
      <c r="K59" s="117">
        <f>IF(K54="-","-",SUM(K51:K57)*'3j PAAC PAP'!$G$33)</f>
        <v>0.29585474001592266</v>
      </c>
      <c r="L59" s="117">
        <f>IF(L54="-","-",SUM(L51:L57)*'3j PAAC PAP'!$G$33)</f>
        <v>0.29765853693502764</v>
      </c>
      <c r="M59" s="117">
        <f>IF(M54="-","-",SUM(M51:M57)*'3j PAAC PAP'!$G$33)</f>
        <v>0.30275232930823748</v>
      </c>
      <c r="N59" s="117">
        <f>IF(N54="-","-",SUM(N51:N57)*'3j PAAC PAP'!$G$33)</f>
        <v>0.33447213003401599</v>
      </c>
      <c r="O59" s="27"/>
      <c r="P59" s="117">
        <f>IF(P54="-","-",SUM(P51:P57)*'3j PAAC PAP'!$G$33)</f>
        <v>0.33447213003401599</v>
      </c>
      <c r="Q59" s="117">
        <f>IF(Q54="-","-",SUM(Q51:Q57)*'3j PAAC PAP'!$G$33)</f>
        <v>0.34533277417269254</v>
      </c>
      <c r="R59" s="117">
        <f>IF(R54="-","-",SUM(R51:R57)*'3j PAAC PAP'!$G$33)</f>
        <v>0.346752924443961</v>
      </c>
      <c r="S59" s="117">
        <f>IF(S54="-","-",SUM(S51:S57)*'3j PAAC PAP'!$G$33)</f>
        <v>0.34724531613221238</v>
      </c>
      <c r="T59" s="117">
        <f>IF(T54="-","-",SUM(T51:T57)*'3j PAAC PAP'!$G$33)</f>
        <v>0.3471919407824901</v>
      </c>
      <c r="U59" s="117">
        <f>IF(U54="-","-",SUM(U51:U57)*'3j PAAC PAP'!$G$33)</f>
        <v>0.36113457940378491</v>
      </c>
      <c r="V59" s="117">
        <f>IF(V54="-","-",SUM(V51:V57)*'3j PAAC PAP'!$G$33)</f>
        <v>0.36067047019363274</v>
      </c>
      <c r="W59" s="117">
        <f>IF(W54="-","-",SUM(W51:W57)*'3j PAAC PAP'!$G$33)</f>
        <v>0.75098614104860084</v>
      </c>
      <c r="X59" s="27"/>
      <c r="Y59" s="117">
        <f>IF(Y54="-","-",SUM(Y51:Y57)*'3j PAAC PAP'!$G$33)</f>
        <v>0.76643366895824538</v>
      </c>
      <c r="Z59" s="117">
        <f>IF(Z54="-","-",SUM(Z51:Z57)*'3j PAAC PAP'!$G$33)</f>
        <v>0.76643366895824538</v>
      </c>
      <c r="AA59" s="117">
        <f>IF(AA54="-","-",SUM(AA51:AA57)*'3j PAAC PAP'!$G$33)</f>
        <v>0.98015202864648188</v>
      </c>
      <c r="AB59" s="117" t="str">
        <f>IF(AB54="-","-",SUM(AB51:AB57)*'3j PAAC PAP'!$G$33)</f>
        <v>-</v>
      </c>
      <c r="AC59" s="117" t="str">
        <f>IF(AC54="-","-",SUM(AC51:AC57)*'3j PAAC PAP'!$G$33)</f>
        <v>-</v>
      </c>
      <c r="AD59" s="25"/>
    </row>
    <row r="60" spans="1:30" s="26" customFormat="1" ht="11.25" customHeight="1">
      <c r="A60" s="207"/>
      <c r="B60" s="120" t="s">
        <v>185</v>
      </c>
      <c r="C60" s="120" t="s">
        <v>246</v>
      </c>
      <c r="D60" s="122" t="s">
        <v>124</v>
      </c>
      <c r="E60" s="119"/>
      <c r="F60" s="27"/>
      <c r="G60" s="117">
        <f>IF(G54="-","-",SUM(G51:G59)*'3k EBIT'!$E$9)</f>
        <v>1.3278011352876686</v>
      </c>
      <c r="H60" s="117">
        <f>IF(H54="-","-",SUM(H51:H59)*'3k EBIT'!$E$9)</f>
        <v>1.3294516762588575</v>
      </c>
      <c r="I60" s="117">
        <f>IF(I54="-","-",SUM(I51:I59)*'3k EBIT'!$E$9)</f>
        <v>1.2457842743541465</v>
      </c>
      <c r="J60" s="117">
        <f>IF(J54="-","-",SUM(J51:J59)*'3k EBIT'!$E$9)</f>
        <v>1.2507358972677132</v>
      </c>
      <c r="K60" s="117">
        <f>IF(K54="-","-",SUM(K51:K59)*'3k EBIT'!$E$9)</f>
        <v>1.2692946169149482</v>
      </c>
      <c r="L60" s="117">
        <f>IF(L54="-","-",SUM(L51:L59)*'3k EBIT'!$E$9)</f>
        <v>1.2774724925362482</v>
      </c>
      <c r="M60" s="117">
        <f>IF(M54="-","-",SUM(M51:M59)*'3k EBIT'!$E$9)</f>
        <v>1.2991577957006781</v>
      </c>
      <c r="N60" s="117">
        <f>IF(N54="-","-",SUM(N51:N59)*'3k EBIT'!$E$9)</f>
        <v>1.4287197779822638</v>
      </c>
      <c r="O60" s="27"/>
      <c r="P60" s="117">
        <f>IF(P54="-","-",SUM(P51:P59)*'3k EBIT'!$E$9)</f>
        <v>1.4287197779822638</v>
      </c>
      <c r="Q60" s="117">
        <f>IF(Q54="-","-",SUM(Q51:Q59)*'3k EBIT'!$E$9)</f>
        <v>1.4736594732832318</v>
      </c>
      <c r="R60" s="117">
        <f>IF(R54="-","-",SUM(R51:R59)*'3k EBIT'!$E$9)</f>
        <v>1.4799530188165859</v>
      </c>
      <c r="S60" s="117">
        <f>IF(S54="-","-",SUM(S51:S59)*'3k EBIT'!$E$9)</f>
        <v>1.4823443962827465</v>
      </c>
      <c r="T60" s="117">
        <f>IF(T54="-","-",SUM(T51:T59)*'3k EBIT'!$E$9)</f>
        <v>1.4823219772622633</v>
      </c>
      <c r="U60" s="117">
        <f>IF(U54="-","-",SUM(U51:U59)*'3k EBIT'!$E$9)</f>
        <v>1.539404361116703</v>
      </c>
      <c r="V60" s="117">
        <f>IF(V54="-","-",SUM(V51:V59)*'3k EBIT'!$E$9)</f>
        <v>1.538814642210983</v>
      </c>
      <c r="W60" s="117">
        <f>IF(W54="-","-",SUM(W51:W59)*'3k EBIT'!$E$9)</f>
        <v>3.1280457297238442</v>
      </c>
      <c r="X60" s="27"/>
      <c r="Y60" s="117">
        <f>IF(Y54="-","-",SUM(Y51:Y59)*'3k EBIT'!$E$9)</f>
        <v>3.1946205653519559</v>
      </c>
      <c r="Z60" s="117">
        <f>IF(Z54="-","-",SUM(Z51:Z59)*'3k EBIT'!$E$9)</f>
        <v>3.1946205653519559</v>
      </c>
      <c r="AA60" s="117">
        <f>IF(AA54="-","-",SUM(AA51:AA59)*'3k EBIT'!$E$9)</f>
        <v>4.0667498278922611</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0.74047943001936967</v>
      </c>
      <c r="H61" s="117">
        <f>IF(H56="-","-",SUM(H51:H54,H56:H60)*'3l HAP'!$E$10)</f>
        <v>0.74175130161818659</v>
      </c>
      <c r="I61" s="117">
        <f>IF(I56="-","-",SUM(I51:I54,I56:I60)*'3l HAP'!$E$10)</f>
        <v>0.7430097592598619</v>
      </c>
      <c r="J61" s="117">
        <f>IF(J56="-","-",SUM(J51:J54,J56:J60)*'3l HAP'!$E$10)</f>
        <v>0.74682537405631355</v>
      </c>
      <c r="K61" s="117">
        <f>IF(K56="-","-",SUM(K51:K54,K56:K60)*'3l HAP'!$E$10)</f>
        <v>0.75578236179953917</v>
      </c>
      <c r="L61" s="117">
        <f>IF(L56="-","-",SUM(L51:L54,L56:L60)*'3l HAP'!$E$10)</f>
        <v>0.76208405798457846</v>
      </c>
      <c r="M61" s="117">
        <f>IF(M56="-","-",SUM(M51:M54,M56:M60)*'3l HAP'!$E$10)</f>
        <v>0.80391092466818526</v>
      </c>
      <c r="N61" s="117">
        <f>IF(N56="-","-",SUM(N51:N54,N56:N60)*'3l HAP'!$E$10)</f>
        <v>0.90374861935547335</v>
      </c>
      <c r="O61" s="27"/>
      <c r="P61" s="117">
        <f>IF(P56="-","-",SUM(P51:P54,P56:P60)*'3l HAP'!$E$10)</f>
        <v>0.90374861935547335</v>
      </c>
      <c r="Q61" s="117">
        <f>IF(Q56="-","-",SUM(Q51:Q54,Q56:Q60)*'3l HAP'!$E$10)</f>
        <v>0.93891258465171645</v>
      </c>
      <c r="R61" s="117">
        <f>IF(R56="-","-",SUM(R51:R54,R56:R60)*'3l HAP'!$E$10)</f>
        <v>0.94376225634085398</v>
      </c>
      <c r="S61" s="117">
        <f>IF(S56="-","-",SUM(S51:S54,S56:S60)*'3l HAP'!$E$10)</f>
        <v>0.97606560121033792</v>
      </c>
      <c r="T61" s="117">
        <f>IF(T56="-","-",SUM(T51:T54,T56:T60)*'3l HAP'!$E$10)</f>
        <v>0.97604832559226873</v>
      </c>
      <c r="U61" s="117">
        <f>IF(U56="-","-",SUM(U51:U54,U56:U60)*'3l HAP'!$E$10)</f>
        <v>0.99972772368737806</v>
      </c>
      <c r="V61" s="117">
        <f>IF(V56="-","-",SUM(V51:V54,V56:V60)*'3l HAP'!$E$10)</f>
        <v>0.99927329890146643</v>
      </c>
      <c r="W61" s="117">
        <f>IF(W56="-","-",SUM(W51:W54,W56:W60)*'3l HAP'!$E$10)</f>
        <v>1.0631916136066852</v>
      </c>
      <c r="X61" s="27"/>
      <c r="Y61" s="117">
        <f>IF(Y56="-","-",SUM(Y51:Y54,Y56:Y60)*'3l HAP'!$E$10)</f>
        <v>1.114492759176148</v>
      </c>
      <c r="Z61" s="117">
        <f>IF(Z56="-","-",SUM(Z51:Z54,Z56:Z60)*'3l HAP'!$E$10)</f>
        <v>1.114492759176148</v>
      </c>
      <c r="AA61" s="117">
        <f>IF(AA56="-","-",SUM(AA51:AA54,AA56:AA60)*'3l HAP'!$E$10)</f>
        <v>1.1839300614240431</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70.624720842448127</v>
      </c>
      <c r="H62" s="117">
        <f t="shared" si="9"/>
        <v>70.712863255595821</v>
      </c>
      <c r="I62" s="117">
        <f t="shared" si="9"/>
        <v>66.310576063464623</v>
      </c>
      <c r="J62" s="117">
        <f t="shared" si="9"/>
        <v>66.575003302907731</v>
      </c>
      <c r="K62" s="117">
        <f t="shared" si="9"/>
        <v>67.560734605467275</v>
      </c>
      <c r="L62" s="117">
        <f t="shared" si="9"/>
        <v>67.997450630252771</v>
      </c>
      <c r="M62" s="117">
        <f t="shared" si="9"/>
        <v>69.180608771002809</v>
      </c>
      <c r="N62" s="117">
        <f t="shared" si="9"/>
        <v>76.099495348094848</v>
      </c>
      <c r="O62" s="27"/>
      <c r="P62" s="117">
        <f t="shared" ref="P62:W62" si="10">IF(P56="-","-",SUM(P51:P61))</f>
        <v>76.099495348094848</v>
      </c>
      <c r="Q62" s="117">
        <f t="shared" si="10"/>
        <v>78.499905457523539</v>
      </c>
      <c r="R62" s="117">
        <f t="shared" si="10"/>
        <v>78.835994230991091</v>
      </c>
      <c r="S62" s="117">
        <f t="shared" si="10"/>
        <v>78.994159495776145</v>
      </c>
      <c r="T62" s="117">
        <f t="shared" si="10"/>
        <v>78.99296227219898</v>
      </c>
      <c r="U62" s="117">
        <f t="shared" si="10"/>
        <v>82.020976421684651</v>
      </c>
      <c r="V62" s="117">
        <f t="shared" si="10"/>
        <v>81.989484172575843</v>
      </c>
      <c r="W62" s="117">
        <f t="shared" si="10"/>
        <v>165.69710938607341</v>
      </c>
      <c r="X62" s="27"/>
      <c r="Y62" s="117">
        <f t="shared" ref="Y62:AC62" si="11">IF(Y56="-","-",SUM(Y51:Y61))</f>
        <v>169.25234780160142</v>
      </c>
      <c r="Z62" s="117">
        <f t="shared" si="11"/>
        <v>169.25234780160142</v>
      </c>
      <c r="AA62" s="117">
        <f t="shared" si="11"/>
        <v>215.22330627780562</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AA'!J129="-","-",'3c AA'!J129)</f>
        <v>-</v>
      </c>
      <c r="H65" s="35" t="str">
        <f>IF('3c AA'!K129="-","-",'3c AA'!K129)</f>
        <v>-</v>
      </c>
      <c r="I65" s="35" t="str">
        <f>IF('3c AA'!L129="-","-",'3c AA'!L129)</f>
        <v>-</v>
      </c>
      <c r="J65" s="35" t="str">
        <f>IF('3c AA'!M129="-","-",'3c AA'!M129)</f>
        <v>-</v>
      </c>
      <c r="K65" s="35" t="str">
        <f>IF('3c AA'!N129="-","-",'3c AA'!N129)</f>
        <v>-</v>
      </c>
      <c r="L65" s="35" t="str">
        <f>IF('3c AA'!O129="-","-",'3c AA'!O129)</f>
        <v>-</v>
      </c>
      <c r="M65" s="35" t="str">
        <f>IF('3c AA'!P129="-","-",'3c AA'!P129)</f>
        <v>-</v>
      </c>
      <c r="N65" s="35" t="str">
        <f>IF('3c AA'!Q129="-","-",'3c AA'!Q129)</f>
        <v>-</v>
      </c>
      <c r="O65" s="27"/>
      <c r="P65" s="35" t="str">
        <f>IF('3c AA'!S129="-","-",'3c AA'!S129)</f>
        <v>-</v>
      </c>
      <c r="Q65" s="35" t="str">
        <f>IF('3c AA'!T129="-","-",'3c AA'!T129)</f>
        <v>-</v>
      </c>
      <c r="R65" s="35" t="str">
        <f>IF('3c AA'!U129="-","-",'3c AA'!U129)</f>
        <v>-</v>
      </c>
      <c r="S65" s="35" t="str">
        <f>IF('3c AA'!V129="-","-",'3c AA'!V129)</f>
        <v>-</v>
      </c>
      <c r="T65" s="35">
        <f>IF('3c AA'!W129="-","-",'3c AA'!W129)</f>
        <v>0</v>
      </c>
      <c r="U65" s="35">
        <f>IF('3c AA'!X129="-","-",'3c AA'!X129)</f>
        <v>1.4870742269298105</v>
      </c>
      <c r="V65" s="35">
        <f>IF('3c AA'!Y129="-","-",'3c AA'!Y129)</f>
        <v>0.70457099735818829</v>
      </c>
      <c r="W65" s="35" t="str">
        <f>IF('3c AA'!Z129="-","-",'3c AA'!Z129)</f>
        <v>-</v>
      </c>
      <c r="X65" s="27"/>
      <c r="Y65" s="35">
        <f>IF('3c AA'!AB129="-","-",'3c AA'!AB129)</f>
        <v>0</v>
      </c>
      <c r="Z65" s="35">
        <f>IF('3c AA'!AC129="-","-",'3c AA'!AC129)</f>
        <v>0</v>
      </c>
      <c r="AA65" s="35">
        <f>IF('3c AA'!AD129="-","-",'3c AA'!AD129)</f>
        <v>0.4107912515748855</v>
      </c>
      <c r="AB65" s="35" t="str">
        <f>IF('3c AA'!AE129="-","-",'3c AA'!AE129)</f>
        <v>-</v>
      </c>
      <c r="AC65" s="35" t="str">
        <f>IF('3c AA'!AF129="-","-",'3c AA'!AF129)</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f>'3d PC'!AA61</f>
        <v>10.298637820906499</v>
      </c>
      <c r="AB66" s="35" t="str">
        <f>'3d PC'!AB61</f>
        <v>-</v>
      </c>
      <c r="AC66" s="35" t="str">
        <f>'3d PC'!AC61</f>
        <v>-</v>
      </c>
      <c r="AD66" s="25"/>
    </row>
    <row r="67" spans="1:30" s="26" customFormat="1" ht="11.4">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f>'3e NC-Elec'!AB47</f>
        <v>106.53036</v>
      </c>
      <c r="AB67" s="35" t="str">
        <f>'3e NC-Elec'!AC47</f>
        <v>-</v>
      </c>
      <c r="AC67" s="35" t="str">
        <f>'3e NC-Elec'!AD47</f>
        <v>-</v>
      </c>
      <c r="AD67" s="25"/>
    </row>
    <row r="68" spans="1:30" s="26" customFormat="1" ht="11.4">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f>IF('3g CPIH'!W$17="-","-",'3h OC '!$E$9*('3g CPIH'!W$17/'3g CPIH'!$G$17))</f>
        <v>48.959197260273974</v>
      </c>
      <c r="AB68" s="35" t="str">
        <f>IF('3g CPIH'!X$17="-","-",'3h OC '!$E$9*('3g CPIH'!X$17/'3g CPIH'!$G$17))</f>
        <v>-</v>
      </c>
      <c r="AC68" s="35" t="str">
        <f>IF('3g CPIH'!Y$17="-","-",'3h OC '!$E$9*('3g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f>IF('3i SMNCC'!W$50="-","-",'3i SMNCC'!W$62)</f>
        <v>11.951673643525851</v>
      </c>
      <c r="AB69" s="35" t="str">
        <f>IF('3i SMNCC'!X$50="-","-",'3i SMNCC'!X$62)</f>
        <v>-</v>
      </c>
      <c r="AC69" s="35" t="str">
        <f>IF('3i SMNCC'!Y$50="-","-",'3i SMNCC'!Y$62)</f>
        <v>-</v>
      </c>
      <c r="AD69" s="25"/>
    </row>
    <row r="70" spans="1:30" s="26" customFormat="1" ht="11.4">
      <c r="A70" s="207"/>
      <c r="B70" s="123" t="s">
        <v>244</v>
      </c>
      <c r="C70" s="123" t="s">
        <v>183</v>
      </c>
      <c r="D70" s="121" t="s">
        <v>129</v>
      </c>
      <c r="E70" s="75"/>
      <c r="F70" s="27"/>
      <c r="G70" s="35">
        <f>IF('3g CPIH'!C$17="-","-",'3j PAAC PAP'!$G$15*('3g CPIH'!C$17/'3g CPIH'!$G$17))</f>
        <v>3.3460635029354204</v>
      </c>
      <c r="H70" s="35">
        <f>IF('3g CPIH'!D$17="-","-",'3j PAAC PAP'!$G$15*('3g CPIH'!D$17/'3g CPIH'!$G$17))</f>
        <v>3.3527623287671227</v>
      </c>
      <c r="I70" s="35">
        <f>IF('3g CPIH'!E$17="-","-",'3j PAAC PAP'!$G$15*('3g CPIH'!E$17/'3g CPIH'!$G$17))</f>
        <v>3.3628105675146771</v>
      </c>
      <c r="J70" s="35">
        <f>IF('3g CPIH'!F$17="-","-",'3j PAAC PAP'!$G$15*('3g CPIH'!F$17/'3g CPIH'!$G$17))</f>
        <v>3.3829070450097847</v>
      </c>
      <c r="K70" s="35">
        <f>IF('3g CPIH'!G$17="-","-",'3j PAAC PAP'!$G$15*('3g CPIH'!G$17/'3g CPIH'!$G$17))</f>
        <v>3.4230999999999998</v>
      </c>
      <c r="L70" s="35">
        <f>IF('3g CPIH'!H$17="-","-",'3j PAAC PAP'!$G$15*('3g CPIH'!H$17/'3g CPIH'!$G$17))</f>
        <v>3.4666423679060667</v>
      </c>
      <c r="M70" s="35">
        <f>IF('3g CPIH'!I$17="-","-",'3j PAAC PAP'!$G$15*('3g CPIH'!I$17/'3g CPIH'!$G$17))</f>
        <v>3.516883561643835</v>
      </c>
      <c r="N70" s="35">
        <f>IF('3g CPIH'!J$17="-","-",'3j PAAC PAP'!$G$15*('3g CPIH'!J$17/'3g CPIH'!$G$17))</f>
        <v>3.547028277886497</v>
      </c>
      <c r="O70" s="27"/>
      <c r="P70" s="35">
        <f>IF('3g CPIH'!L$17="-","-",'3j PAAC PAP'!$G$15*('3g CPIH'!L$17/'3g CPIH'!$G$17))</f>
        <v>3.547028277886497</v>
      </c>
      <c r="Q70" s="35">
        <f>IF('3g CPIH'!M$17="-","-",'3j PAAC PAP'!$G$15*('3g CPIH'!M$17/'3g CPIH'!$G$17))</f>
        <v>3.5872212328767121</v>
      </c>
      <c r="R70" s="35">
        <f>IF('3g CPIH'!N$17="-","-",'3j PAAC PAP'!$G$15*('3g CPIH'!N$17/'3g CPIH'!$G$17))</f>
        <v>3.6140165362035224</v>
      </c>
      <c r="S70" s="35">
        <f>IF('3g CPIH'!O$17="-","-",'3j PAAC PAP'!$G$15*('3g CPIH'!O$17/'3g CPIH'!$G$17))</f>
        <v>3.6341130136986299</v>
      </c>
      <c r="T70" s="35">
        <f>IF('3g CPIH'!P$17="-","-",'3j PAAC PAP'!$G$15*('3g CPIH'!P$17/'3g CPIH'!$G$17))</f>
        <v>3.6441612524461835</v>
      </c>
      <c r="U70" s="35">
        <f>IF('3g CPIH'!Q$17="-","-",'3j PAAC PAP'!$G$15*('3g CPIH'!Q$17/'3g CPIH'!$G$17))</f>
        <v>3.6642577299412915</v>
      </c>
      <c r="V70" s="35">
        <f>IF('3g CPIH'!R$17="-","-",'3j PAAC PAP'!$G$15*('3g CPIH'!R$17/'3g CPIH'!$G$17))</f>
        <v>3.7312459882583173</v>
      </c>
      <c r="W70" s="35">
        <f>IF('3g CPIH'!S$17="-","-",'3j PAAC PAP'!$G$15*('3g CPIH'!S$17/'3g CPIH'!$G$17))</f>
        <v>3.8417766144814092</v>
      </c>
      <c r="X70" s="27"/>
      <c r="Y70" s="35">
        <f>IF('3g CPIH'!U$17="-","-",'3j PAAC PAP'!$G$15*('3g CPIH'!U$17/'3g CPIH'!$G$17))</f>
        <v>4.0360425636007822</v>
      </c>
      <c r="Z70" s="35">
        <f>IF('3g CPIH'!V$17="-","-",'3j PAAC PAP'!$G$15*('3g CPIH'!V$17/'3g CPIH'!$G$17))</f>
        <v>4.0360425636007822</v>
      </c>
      <c r="AA70" s="35">
        <f>IF('3g CPIH'!W$17="-","-",'3j PAAC PAP'!$G$15*('3g CPIH'!W$17/'3g CPIH'!$G$17))</f>
        <v>4.1968143835616436</v>
      </c>
      <c r="AB70" s="35" t="str">
        <f>IF('3g CPIH'!X$17="-","-",'3j PAAC PAP'!$G$15*('3g CPIH'!X$17/'3g CPIH'!$G$17))</f>
        <v>-</v>
      </c>
      <c r="AC70" s="35" t="str">
        <f>IF('3g CPIH'!Y$17="-","-",'3j PAAC PAP'!$G$15*('3g CPIH'!Y$17/'3g CPIH'!$G$17))</f>
        <v>-</v>
      </c>
      <c r="AD70" s="25"/>
    </row>
    <row r="71" spans="1:30" s="26" customFormat="1" ht="11.25" customHeight="1">
      <c r="A71" s="207"/>
      <c r="B71" s="123" t="s">
        <v>244</v>
      </c>
      <c r="C71" s="123" t="s">
        <v>184</v>
      </c>
      <c r="D71" s="121" t="s">
        <v>129</v>
      </c>
      <c r="E71" s="75"/>
      <c r="F71" s="27"/>
      <c r="G71" s="35">
        <f>IF(G66="-","-",SUM(G63:G69)*'3j PAAC PAP'!$G$33)</f>
        <v>0.27829281742964013</v>
      </c>
      <c r="H71" s="35">
        <f>IF(H66="-","-",SUM(H63:H69)*'3j PAAC PAP'!$G$33)</f>
        <v>0.27866682974901391</v>
      </c>
      <c r="I71" s="35">
        <f>IF(I66="-","-",SUM(I63:I69)*'3j PAAC PAP'!$G$33)</f>
        <v>0.31272016658039808</v>
      </c>
      <c r="J71" s="35">
        <f>IF(J66="-","-",SUM(J63:J69)*'3j PAAC PAP'!$G$33)</f>
        <v>0.31384220353851938</v>
      </c>
      <c r="K71" s="35">
        <f>IF(K66="-","-",SUM(K63:K69)*'3j PAAC PAP'!$G$33)</f>
        <v>0.29131282601592268</v>
      </c>
      <c r="L71" s="35">
        <f>IF(L66="-","-",SUM(L63:L69)*'3j PAAC PAP'!$G$33)</f>
        <v>0.2931166229350276</v>
      </c>
      <c r="M71" s="35">
        <f>IF(M66="-","-",SUM(M63:M69)*'3j PAAC PAP'!$G$33)</f>
        <v>0.31323366930823754</v>
      </c>
      <c r="N71" s="35">
        <f>IF(N66="-","-",SUM(N63:N69)*'3j PAAC PAP'!$G$33)</f>
        <v>0.34495347003401605</v>
      </c>
      <c r="O71" s="27"/>
      <c r="P71" s="35">
        <f>IF(P66="-","-",SUM(P63:P69)*'3j PAAC PAP'!$G$33)</f>
        <v>0.34495347003401605</v>
      </c>
      <c r="Q71" s="35">
        <f>IF(Q66="-","-",SUM(Q63:Q69)*'3j PAAC PAP'!$G$33)</f>
        <v>0.35476598017269256</v>
      </c>
      <c r="R71" s="35">
        <f>IF(R66="-","-",SUM(R63:R69)*'3j PAAC PAP'!$G$33)</f>
        <v>0.35618613044396097</v>
      </c>
      <c r="S71" s="35">
        <f>IF(S66="-","-",SUM(S63:S69)*'3j PAAC PAP'!$G$33)</f>
        <v>0.37502086713221239</v>
      </c>
      <c r="T71" s="35">
        <f>IF(T66="-","-",SUM(T63:T69)*'3j PAAC PAP'!$G$33)</f>
        <v>0.37496749178249011</v>
      </c>
      <c r="U71" s="35">
        <f>IF(U66="-","-",SUM(U63:U69)*'3j PAAC PAP'!$G$33)</f>
        <v>0.38698855140378491</v>
      </c>
      <c r="V71" s="35">
        <f>IF(V66="-","-",SUM(V63:V69)*'3j PAAC PAP'!$G$33)</f>
        <v>0.38652444219363274</v>
      </c>
      <c r="W71" s="35">
        <f>IF(W66="-","-",SUM(W63:W69)*'3j PAAC PAP'!$G$33)</f>
        <v>0.75989528004860074</v>
      </c>
      <c r="X71" s="27"/>
      <c r="Y71" s="35">
        <f>IF(Y66="-","-",SUM(Y63:Y69)*'3j PAAC PAP'!$G$33)</f>
        <v>0.77534280795824528</v>
      </c>
      <c r="Z71" s="35">
        <f>IF(Z66="-","-",SUM(Z63:Z69)*'3j PAAC PAP'!$G$33)</f>
        <v>0.77534280795824528</v>
      </c>
      <c r="AA71" s="35">
        <f>IF(AA66="-","-",SUM(AA63:AA69)*'3j PAAC PAP'!$G$33)</f>
        <v>0.85262905864648197</v>
      </c>
      <c r="AB71" s="35" t="str">
        <f>IF(AB66="-","-",SUM(AB63:AB69)*'3j PAAC PAP'!$G$33)</f>
        <v>-</v>
      </c>
      <c r="AC71" s="35" t="str">
        <f>IF(AC66="-","-",SUM(AC63:AC69)*'3j PAAC PAP'!$G$33)</f>
        <v>-</v>
      </c>
      <c r="AD71" s="25"/>
    </row>
    <row r="72" spans="1:30" s="26" customFormat="1" ht="11.25" customHeight="1">
      <c r="A72" s="207"/>
      <c r="B72" s="123" t="s">
        <v>185</v>
      </c>
      <c r="C72" s="123" t="s">
        <v>246</v>
      </c>
      <c r="D72" s="121" t="s">
        <v>129</v>
      </c>
      <c r="E72" s="75"/>
      <c r="F72" s="27"/>
      <c r="G72" s="35">
        <f>IF(G66="-","-",SUM(G63:G71)*'3k EBIT'!$E$9)</f>
        <v>1.1963927906255487</v>
      </c>
      <c r="H72" s="35">
        <f>IF(H66="-","-",SUM(H63:H71)*'3k EBIT'!$E$9)</f>
        <v>1.1980433315967374</v>
      </c>
      <c r="I72" s="35">
        <f>IF(I66="-","-",SUM(I63:I71)*'3k EBIT'!$E$9)</f>
        <v>1.3367046425528029</v>
      </c>
      <c r="J72" s="35">
        <f>IF(J66="-","-",SUM(J63:J71)*'3k EBIT'!$E$9)</f>
        <v>1.3416562654663688</v>
      </c>
      <c r="K72" s="35">
        <f>IF(K66="-","-",SUM(K63:K71)*'3k EBIT'!$E$9)</f>
        <v>1.2508264171245962</v>
      </c>
      <c r="L72" s="35">
        <f>IF(L66="-","-",SUM(L63:L71)*'3k EBIT'!$E$9)</f>
        <v>1.2590042927458962</v>
      </c>
      <c r="M72" s="35">
        <f>IF(M66="-","-",SUM(M63:M71)*'3k EBIT'!$E$9)</f>
        <v>1.3417767182937983</v>
      </c>
      <c r="N72" s="35">
        <f>IF(N66="-","-",SUM(N63:N71)*'3k EBIT'!$E$9)</f>
        <v>1.471338700575384</v>
      </c>
      <c r="O72" s="27"/>
      <c r="P72" s="35">
        <f>IF(P66="-","-",SUM(P63:P71)*'3k EBIT'!$E$9)</f>
        <v>1.471338700575384</v>
      </c>
      <c r="Q72" s="35">
        <f>IF(Q66="-","-",SUM(Q63:Q71)*'3k EBIT'!$E$9)</f>
        <v>1.5120165036170397</v>
      </c>
      <c r="R72" s="35">
        <f>IF(R66="-","-",SUM(R63:R71)*'3k EBIT'!$E$9)</f>
        <v>1.518310049150394</v>
      </c>
      <c r="S72" s="35">
        <f>IF(S66="-","-",SUM(S63:S71)*'3k EBIT'!$E$9)</f>
        <v>1.5952845411545142</v>
      </c>
      <c r="T72" s="35">
        <f>IF(T66="-","-",SUM(T63:T71)*'3k EBIT'!$E$9)</f>
        <v>1.5952621221340311</v>
      </c>
      <c r="U72" s="35">
        <f>IF(U66="-","-",SUM(U63:U71)*'3k EBIT'!$E$9)</f>
        <v>1.644531036846399</v>
      </c>
      <c r="V72" s="35">
        <f>IF(V66="-","-",SUM(V63:V71)*'3k EBIT'!$E$9)</f>
        <v>1.6439413179406788</v>
      </c>
      <c r="W72" s="35">
        <f>IF(W66="-","-",SUM(W63:W71)*'3k EBIT'!$E$9)</f>
        <v>3.1642718139279955</v>
      </c>
      <c r="X72" s="27"/>
      <c r="Y72" s="35">
        <f>IF(Y66="-","-",SUM(Y63:Y71)*'3k EBIT'!$E$9)</f>
        <v>3.2308466495561072</v>
      </c>
      <c r="Z72" s="35">
        <f>IF(Z66="-","-",SUM(Z63:Z71)*'3k EBIT'!$E$9)</f>
        <v>3.2308466495561072</v>
      </c>
      <c r="AA72" s="35">
        <f>IF(AA66="-","-",SUM(AA63:AA71)*'3k EBIT'!$E$9)</f>
        <v>3.5482196030093012</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0.73808232044010647</v>
      </c>
      <c r="H73" s="35">
        <f>IF(H68="-","-",SUM(H63:H66,H68:H72)*'3l HAP'!$E$10)</f>
        <v>0.7393541920389235</v>
      </c>
      <c r="I73" s="35">
        <f>IF(I68="-","-",SUM(I63:I66,I68:I72)*'3l HAP'!$E$10)</f>
        <v>0.74466829994173056</v>
      </c>
      <c r="J73" s="35">
        <f>IF(J68="-","-",SUM(J63:J66,J68:J72)*'3l HAP'!$E$10)</f>
        <v>0.74848391473818199</v>
      </c>
      <c r="K73" s="35">
        <f>IF(K68="-","-",SUM(K63:K66,K68:K72)*'3l HAP'!$E$10)</f>
        <v>0.75544547072353474</v>
      </c>
      <c r="L73" s="35">
        <f>IF(L68="-","-",SUM(L63:L66,L68:L72)*'3l HAP'!$E$10)</f>
        <v>0.76174716690857414</v>
      </c>
      <c r="M73" s="35">
        <f>IF(M68="-","-",SUM(M63:M66,M68:M72)*'3l HAP'!$E$10)</f>
        <v>0.80468836561281121</v>
      </c>
      <c r="N73" s="35">
        <f>IF(N68="-","-",SUM(N63:N66,N68:N72)*'3l HAP'!$E$10)</f>
        <v>0.90452606030009919</v>
      </c>
      <c r="O73" s="27"/>
      <c r="P73" s="35">
        <f>IF(P68="-","-",SUM(P63:P66,P68:P72)*'3l HAP'!$E$10)</f>
        <v>0.90452606030009919</v>
      </c>
      <c r="Q73" s="35">
        <f>IF(Q68="-","-",SUM(Q63:Q66,Q68:Q72)*'3l HAP'!$E$10)</f>
        <v>0.93961228150187981</v>
      </c>
      <c r="R73" s="35">
        <f>IF(R68="-","-",SUM(R63:R66,R68:R72)*'3l HAP'!$E$10)</f>
        <v>0.94446195319101722</v>
      </c>
      <c r="S73" s="35">
        <f>IF(S68="-","-",SUM(S63:S66,S68:S72)*'3l HAP'!$E$10)</f>
        <v>0.97812581971359647</v>
      </c>
      <c r="T73" s="35">
        <f>IF(T68="-","-",SUM(T63:T66,T68:T72)*'3l HAP'!$E$10)</f>
        <v>0.97810854409552717</v>
      </c>
      <c r="U73" s="35">
        <f>IF(U68="-","-",SUM(U63:U66,U68:U72)*'3l HAP'!$E$10)</f>
        <v>1.0016454113507887</v>
      </c>
      <c r="V73" s="35">
        <f>IF(V68="-","-",SUM(V63:V66,V68:V72)*'3l HAP'!$E$10)</f>
        <v>1.0011909865648767</v>
      </c>
      <c r="W73" s="35">
        <f>IF(W68="-","-",SUM(W63:W66,W68:W72)*'3l HAP'!$E$10)</f>
        <v>1.0638524384096171</v>
      </c>
      <c r="X73" s="27"/>
      <c r="Y73" s="35">
        <f>IF(Y68="-","-",SUM(Y63:Y66,Y68:Y72)*'3l HAP'!$E$10)</f>
        <v>1.11515358397908</v>
      </c>
      <c r="Z73" s="35">
        <f>IF(Z68="-","-",SUM(Z63:Z66,Z68:Z72)*'3l HAP'!$E$10)</f>
        <v>1.11515358397908</v>
      </c>
      <c r="AA73" s="35">
        <f>IF(AA68="-","-",SUM(AA63:AA66,AA68:AA72)*'3l HAP'!$E$10)</f>
        <v>1.1744711965977617</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63.706097923206755</v>
      </c>
      <c r="H74" s="35">
        <f t="shared" si="12"/>
        <v>63.794240336354441</v>
      </c>
      <c r="I74" s="35">
        <f t="shared" si="12"/>
        <v>71.097515164345168</v>
      </c>
      <c r="J74" s="35">
        <f t="shared" si="12"/>
        <v>71.361942403788248</v>
      </c>
      <c r="K74" s="35">
        <f t="shared" si="12"/>
        <v>66.588387600600925</v>
      </c>
      <c r="L74" s="35">
        <f t="shared" si="12"/>
        <v>67.025103625386421</v>
      </c>
      <c r="M74" s="35">
        <f t="shared" si="12"/>
        <v>71.424486474540558</v>
      </c>
      <c r="N74" s="35">
        <f t="shared" si="12"/>
        <v>78.343373051632611</v>
      </c>
      <c r="O74" s="27"/>
      <c r="P74" s="35">
        <f t="shared" ref="P74:W74" si="13">IF(P68="-","-",SUM(P63:P73))</f>
        <v>78.343373051632611</v>
      </c>
      <c r="Q74" s="35">
        <f t="shared" si="13"/>
        <v>80.519395390707501</v>
      </c>
      <c r="R74" s="35">
        <f t="shared" si="13"/>
        <v>80.855484164175067</v>
      </c>
      <c r="S74" s="35">
        <f t="shared" si="13"/>
        <v>84.940435410151167</v>
      </c>
      <c r="T74" s="35">
        <f t="shared" si="13"/>
        <v>84.939238186574002</v>
      </c>
      <c r="U74" s="35">
        <f t="shared" si="13"/>
        <v>87.555874757077774</v>
      </c>
      <c r="V74" s="35">
        <f t="shared" si="13"/>
        <v>87.524382507968937</v>
      </c>
      <c r="W74" s="35">
        <f t="shared" si="13"/>
        <v>167.60440543408046</v>
      </c>
      <c r="X74" s="27"/>
      <c r="Y74" s="35">
        <f t="shared" ref="Y74:AC74" si="14">IF(Y68="-","-",SUM(Y63:Y73))</f>
        <v>171.15964384960847</v>
      </c>
      <c r="Z74" s="35">
        <f t="shared" si="14"/>
        <v>171.15964384960847</v>
      </c>
      <c r="AA74" s="35">
        <f t="shared" si="14"/>
        <v>187.92279421809639</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AA'!J130="-","-",'3c AA'!J130)</f>
        <v>-</v>
      </c>
      <c r="H77" s="117" t="str">
        <f>IF('3c AA'!K130="-","-",'3c AA'!K130)</f>
        <v>-</v>
      </c>
      <c r="I77" s="117" t="str">
        <f>IF('3c AA'!L130="-","-",'3c AA'!L130)</f>
        <v>-</v>
      </c>
      <c r="J77" s="117" t="str">
        <f>IF('3c AA'!M130="-","-",'3c AA'!M130)</f>
        <v>-</v>
      </c>
      <c r="K77" s="117" t="str">
        <f>IF('3c AA'!N130="-","-",'3c AA'!N130)</f>
        <v>-</v>
      </c>
      <c r="L77" s="117" t="str">
        <f>IF('3c AA'!O130="-","-",'3c AA'!O130)</f>
        <v>-</v>
      </c>
      <c r="M77" s="117" t="str">
        <f>IF('3c AA'!P130="-","-",'3c AA'!P130)</f>
        <v>-</v>
      </c>
      <c r="N77" s="117" t="str">
        <f>IF('3c AA'!Q130="-","-",'3c AA'!Q130)</f>
        <v>-</v>
      </c>
      <c r="O77" s="27"/>
      <c r="P77" s="117" t="str">
        <f>IF('3c AA'!S130="-","-",'3c AA'!S130)</f>
        <v>-</v>
      </c>
      <c r="Q77" s="117" t="str">
        <f>IF('3c AA'!T130="-","-",'3c AA'!T130)</f>
        <v>-</v>
      </c>
      <c r="R77" s="117" t="str">
        <f>IF('3c AA'!U130="-","-",'3c AA'!U130)</f>
        <v>-</v>
      </c>
      <c r="S77" s="117" t="str">
        <f>IF('3c AA'!V130="-","-",'3c AA'!V130)</f>
        <v>-</v>
      </c>
      <c r="T77" s="117">
        <f>IF('3c AA'!W130="-","-",'3c AA'!W130)</f>
        <v>0</v>
      </c>
      <c r="U77" s="117">
        <f>IF('3c AA'!X130="-","-",'3c AA'!X130)</f>
        <v>1.4870742269298105</v>
      </c>
      <c r="V77" s="117">
        <f>IF('3c AA'!Y130="-","-",'3c AA'!Y130)</f>
        <v>0.70457099735818829</v>
      </c>
      <c r="W77" s="117" t="str">
        <f>IF('3c AA'!Z130="-","-",'3c AA'!Z130)</f>
        <v>-</v>
      </c>
      <c r="X77" s="27"/>
      <c r="Y77" s="117">
        <f>IF('3c AA'!AB130="-","-",'3c AA'!AB130)</f>
        <v>0</v>
      </c>
      <c r="Z77" s="117">
        <f>IF('3c AA'!AC130="-","-",'3c AA'!AC130)</f>
        <v>0</v>
      </c>
      <c r="AA77" s="117">
        <f>IF('3c AA'!AD130="-","-",'3c AA'!AD130)</f>
        <v>0.4107912515748855</v>
      </c>
      <c r="AB77" s="117" t="str">
        <f>IF('3c AA'!AE130="-","-",'3c AA'!AE130)</f>
        <v>-</v>
      </c>
      <c r="AC77" s="117" t="str">
        <f>IF('3c AA'!AF130="-","-",'3c AA'!AF130)</f>
        <v>-</v>
      </c>
      <c r="AD77" s="25"/>
    </row>
    <row r="78" spans="1:30" s="26" customFormat="1" ht="11.4">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f>'3d PC'!AA61</f>
        <v>10.298637820906499</v>
      </c>
      <c r="AB78" s="117" t="str">
        <f>'3d PC'!AB61</f>
        <v>-</v>
      </c>
      <c r="AC78" s="117" t="str">
        <f>'3d PC'!AC61</f>
        <v>-</v>
      </c>
      <c r="AD78" s="25"/>
    </row>
    <row r="79" spans="1:30" s="26" customFormat="1" ht="11.4">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f>'3e NC-Elec'!AB48</f>
        <v>116.93286000000001</v>
      </c>
      <c r="AB79" s="117" t="str">
        <f>'3e NC-Elec'!AC48</f>
        <v>-</v>
      </c>
      <c r="AC79" s="117" t="str">
        <f>'3e NC-Elec'!AD48</f>
        <v>-</v>
      </c>
      <c r="AD79" s="25"/>
    </row>
    <row r="80" spans="1:30" s="26" customFormat="1" ht="11.4">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f>IF('3g CPIH'!W$17="-","-",'3h OC '!$E$9*('3g CPIH'!W$17/'3g CPIH'!$G$17))</f>
        <v>48.959197260273974</v>
      </c>
      <c r="AB80" s="117" t="str">
        <f>IF('3g CPIH'!X$17="-","-",'3h OC '!$E$9*('3g CPIH'!X$17/'3g CPIH'!$G$17))</f>
        <v>-</v>
      </c>
      <c r="AC80" s="117" t="str">
        <f>IF('3g CPIH'!Y$17="-","-",'3h OC '!$E$9*('3g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f>IF('3i SMNCC'!W$50="-","-",'3i SMNCC'!W$62)</f>
        <v>11.951673643525851</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PAP'!$G$15*('3g CPIH'!C$17/'3g CPIH'!$G$17))</f>
        <v>3.3460635029354204</v>
      </c>
      <c r="H82" s="117">
        <f>IF('3g CPIH'!D$17="-","-",'3j PAAC PAP'!$G$15*('3g CPIH'!D$17/'3g CPIH'!$G$17))</f>
        <v>3.3527623287671227</v>
      </c>
      <c r="I82" s="117">
        <f>IF('3g CPIH'!E$17="-","-",'3j PAAC PAP'!$G$15*('3g CPIH'!E$17/'3g CPIH'!$G$17))</f>
        <v>3.3628105675146771</v>
      </c>
      <c r="J82" s="117">
        <f>IF('3g CPIH'!F$17="-","-",'3j PAAC PAP'!$G$15*('3g CPIH'!F$17/'3g CPIH'!$G$17))</f>
        <v>3.3829070450097847</v>
      </c>
      <c r="K82" s="117">
        <f>IF('3g CPIH'!G$17="-","-",'3j PAAC PAP'!$G$15*('3g CPIH'!G$17/'3g CPIH'!$G$17))</f>
        <v>3.4230999999999998</v>
      </c>
      <c r="L82" s="117">
        <f>IF('3g CPIH'!H$17="-","-",'3j PAAC PAP'!$G$15*('3g CPIH'!H$17/'3g CPIH'!$G$17))</f>
        <v>3.4666423679060667</v>
      </c>
      <c r="M82" s="117">
        <f>IF('3g CPIH'!I$17="-","-",'3j PAAC PAP'!$G$15*('3g CPIH'!I$17/'3g CPIH'!$G$17))</f>
        <v>3.516883561643835</v>
      </c>
      <c r="N82" s="117">
        <f>IF('3g CPIH'!J$17="-","-",'3j PAAC PAP'!$G$15*('3g CPIH'!J$17/'3g CPIH'!$G$17))</f>
        <v>3.547028277886497</v>
      </c>
      <c r="O82" s="27"/>
      <c r="P82" s="117">
        <f>IF('3g CPIH'!L$17="-","-",'3j PAAC PAP'!$G$15*('3g CPIH'!L$17/'3g CPIH'!$G$17))</f>
        <v>3.547028277886497</v>
      </c>
      <c r="Q82" s="117">
        <f>IF('3g CPIH'!M$17="-","-",'3j PAAC PAP'!$G$15*('3g CPIH'!M$17/'3g CPIH'!$G$17))</f>
        <v>3.5872212328767121</v>
      </c>
      <c r="R82" s="117">
        <f>IF('3g CPIH'!N$17="-","-",'3j PAAC PAP'!$G$15*('3g CPIH'!N$17/'3g CPIH'!$G$17))</f>
        <v>3.6140165362035224</v>
      </c>
      <c r="S82" s="117">
        <f>IF('3g CPIH'!O$17="-","-",'3j PAAC PAP'!$G$15*('3g CPIH'!O$17/'3g CPIH'!$G$17))</f>
        <v>3.6341130136986299</v>
      </c>
      <c r="T82" s="117">
        <f>IF('3g CPIH'!P$17="-","-",'3j PAAC PAP'!$G$15*('3g CPIH'!P$17/'3g CPIH'!$G$17))</f>
        <v>3.6441612524461835</v>
      </c>
      <c r="U82" s="117">
        <f>IF('3g CPIH'!Q$17="-","-",'3j PAAC PAP'!$G$15*('3g CPIH'!Q$17/'3g CPIH'!$G$17))</f>
        <v>3.6642577299412915</v>
      </c>
      <c r="V82" s="117">
        <f>IF('3g CPIH'!R$17="-","-",'3j PAAC PAP'!$G$15*('3g CPIH'!R$17/'3g CPIH'!$G$17))</f>
        <v>3.7312459882583173</v>
      </c>
      <c r="W82" s="117">
        <f>IF('3g CPIH'!S$17="-","-",'3j PAAC PAP'!$G$15*('3g CPIH'!S$17/'3g CPIH'!$G$17))</f>
        <v>3.8417766144814092</v>
      </c>
      <c r="X82" s="27"/>
      <c r="Y82" s="117">
        <f>IF('3g CPIH'!U$17="-","-",'3j PAAC PAP'!$G$15*('3g CPIH'!U$17/'3g CPIH'!$G$17))</f>
        <v>4.0360425636007822</v>
      </c>
      <c r="Z82" s="117">
        <f>IF('3g CPIH'!V$17="-","-",'3j PAAC PAP'!$G$15*('3g CPIH'!V$17/'3g CPIH'!$G$17))</f>
        <v>4.0360425636007822</v>
      </c>
      <c r="AA82" s="117">
        <f>IF('3g CPIH'!W$17="-","-",'3j PAAC PAP'!$G$15*('3g CPIH'!W$17/'3g CPIH'!$G$17))</f>
        <v>4.1968143835616436</v>
      </c>
      <c r="AB82" s="117" t="str">
        <f>IF('3g CPIH'!X$17="-","-",'3j PAAC PAP'!$G$15*('3g CPIH'!X$17/'3g CPIH'!$G$17))</f>
        <v>-</v>
      </c>
      <c r="AC82" s="117" t="str">
        <f>IF('3g CPIH'!Y$17="-","-",'3j PAAC PAP'!$G$15*('3g CPIH'!Y$17/'3g CPIH'!$G$17))</f>
        <v>-</v>
      </c>
      <c r="AD82" s="25"/>
    </row>
    <row r="83" spans="1:30" s="26" customFormat="1" ht="11.25" customHeight="1">
      <c r="A83" s="207"/>
      <c r="B83" s="120" t="s">
        <v>244</v>
      </c>
      <c r="C83" s="120" t="s">
        <v>184</v>
      </c>
      <c r="D83" s="122" t="s">
        <v>119</v>
      </c>
      <c r="E83" s="119"/>
      <c r="F83" s="27"/>
      <c r="G83" s="117">
        <f>IF(G78="-","-",SUM(G75:G81)*'3j PAAC PAP'!$G$33)</f>
        <v>0.38363028442964014</v>
      </c>
      <c r="H83" s="117">
        <f>IF(H78="-","-",SUM(H75:H81)*'3j PAAC PAP'!$G$33)</f>
        <v>0.38400429674901387</v>
      </c>
      <c r="I83" s="117">
        <f>IF(I78="-","-",SUM(I75:I81)*'3j PAAC PAP'!$G$33)</f>
        <v>0.31306954458039804</v>
      </c>
      <c r="J83" s="117">
        <f>IF(J78="-","-",SUM(J75:J81)*'3j PAAC PAP'!$G$33)</f>
        <v>0.31419158153851945</v>
      </c>
      <c r="K83" s="117">
        <f>IF(K78="-","-",SUM(K75:K81)*'3j PAAC PAP'!$G$33)</f>
        <v>0.30860703701592268</v>
      </c>
      <c r="L83" s="117">
        <f>IF(L78="-","-",SUM(L75:L81)*'3j PAAC PAP'!$G$33)</f>
        <v>0.31041083393502761</v>
      </c>
      <c r="M83" s="117">
        <f>IF(M78="-","-",SUM(M75:M81)*'3j PAAC PAP'!$G$33)</f>
        <v>0.33227477030823749</v>
      </c>
      <c r="N83" s="117">
        <f>IF(N78="-","-",SUM(N75:N81)*'3j PAAC PAP'!$G$33)</f>
        <v>0.36399457103401606</v>
      </c>
      <c r="O83" s="27"/>
      <c r="P83" s="117">
        <f>IF(P78="-","-",SUM(P75:P81)*'3j PAAC PAP'!$G$33)</f>
        <v>0.36399457103401606</v>
      </c>
      <c r="Q83" s="117">
        <f>IF(Q78="-","-",SUM(Q75:Q81)*'3j PAAC PAP'!$G$33)</f>
        <v>0.3783489951726926</v>
      </c>
      <c r="R83" s="117">
        <f>IF(R78="-","-",SUM(R75:R81)*'3j PAAC PAP'!$G$33)</f>
        <v>0.37976914544396095</v>
      </c>
      <c r="S83" s="117">
        <f>IF(S78="-","-",SUM(S75:S81)*'3j PAAC PAP'!$G$33)</f>
        <v>0.4097839781322124</v>
      </c>
      <c r="T83" s="117">
        <f>IF(T78="-","-",SUM(T75:T81)*'3j PAAC PAP'!$G$33)</f>
        <v>0.40973060278249013</v>
      </c>
      <c r="U83" s="117">
        <f>IF(U78="-","-",SUM(U75:U81)*'3j PAAC PAP'!$G$33)</f>
        <v>0.40917405440378485</v>
      </c>
      <c r="V83" s="117">
        <f>IF(V78="-","-",SUM(V75:V81)*'3j PAAC PAP'!$G$33)</f>
        <v>0.40870994519363268</v>
      </c>
      <c r="W83" s="117">
        <f>IF(W78="-","-",SUM(W75:W81)*'3j PAAC PAP'!$G$33)</f>
        <v>0.77264757704860088</v>
      </c>
      <c r="X83" s="27"/>
      <c r="Y83" s="117">
        <f>IF(Y78="-","-",SUM(Y75:Y81)*'3j PAAC PAP'!$G$33)</f>
        <v>0.78809510495824542</v>
      </c>
      <c r="Z83" s="117">
        <f>IF(Z78="-","-",SUM(Z75:Z81)*'3j PAAC PAP'!$G$33)</f>
        <v>0.78809510495824542</v>
      </c>
      <c r="AA83" s="117">
        <f>IF(AA78="-","-",SUM(AA75:AA81)*'3j PAAC PAP'!$G$33)</f>
        <v>0.90241542364648197</v>
      </c>
      <c r="AB83" s="117" t="str">
        <f>IF(AB78="-","-",SUM(AB75:AB81)*'3j PAAC PAP'!$G$33)</f>
        <v>-</v>
      </c>
      <c r="AC83" s="117" t="str">
        <f>IF(AC78="-","-",SUM(AC75:AC81)*'3j PAAC PAP'!$G$33)</f>
        <v>-</v>
      </c>
      <c r="AD83" s="25"/>
    </row>
    <row r="84" spans="1:30" s="26" customFormat="1" ht="11.25" customHeight="1">
      <c r="A84" s="207"/>
      <c r="B84" s="120" t="s">
        <v>185</v>
      </c>
      <c r="C84" s="120" t="s">
        <v>246</v>
      </c>
      <c r="D84" s="122" t="s">
        <v>119</v>
      </c>
      <c r="E84" s="119"/>
      <c r="F84" s="27"/>
      <c r="G84" s="117">
        <f>IF(G78="-","-",SUM(G75:G83)*'3k EBIT'!$E$9)</f>
        <v>1.624712962686405</v>
      </c>
      <c r="H84" s="117">
        <f>IF(H78="-","-",SUM(H75:H83)*'3k EBIT'!$E$9)</f>
        <v>1.6263635036575934</v>
      </c>
      <c r="I84" s="117">
        <f>IF(I78="-","-",SUM(I75:I83)*'3k EBIT'!$E$9)</f>
        <v>1.3381252733059068</v>
      </c>
      <c r="J84" s="117">
        <f>IF(J78="-","-",SUM(J75:J83)*'3k EBIT'!$E$9)</f>
        <v>1.3430768962194732</v>
      </c>
      <c r="K84" s="117">
        <f>IF(K78="-","-",SUM(K75:K83)*'3k EBIT'!$E$9)</f>
        <v>1.321147639403244</v>
      </c>
      <c r="L84" s="117">
        <f>IF(L78="-","-",SUM(L75:L83)*'3k EBIT'!$E$9)</f>
        <v>1.329325515024544</v>
      </c>
      <c r="M84" s="117">
        <f>IF(M78="-","-",SUM(M75:M83)*'3k EBIT'!$E$9)</f>
        <v>1.4192010943379663</v>
      </c>
      <c r="N84" s="117">
        <f>IF(N78="-","-",SUM(N75:N83)*'3k EBIT'!$E$9)</f>
        <v>1.5487630766195519</v>
      </c>
      <c r="O84" s="27"/>
      <c r="P84" s="117">
        <f>IF(P78="-","-",SUM(P75:P83)*'3k EBIT'!$E$9)</f>
        <v>1.5487630766195519</v>
      </c>
      <c r="Q84" s="117">
        <f>IF(Q78="-","-",SUM(Q75:Q83)*'3k EBIT'!$E$9)</f>
        <v>1.60790907945156</v>
      </c>
      <c r="R84" s="117">
        <f>IF(R78="-","-",SUM(R75:R83)*'3k EBIT'!$E$9)</f>
        <v>1.614202624984914</v>
      </c>
      <c r="S84" s="117">
        <f>IF(S78="-","-",SUM(S75:S83)*'3k EBIT'!$E$9)</f>
        <v>1.7366373010883625</v>
      </c>
      <c r="T84" s="117">
        <f>IF(T78="-","-",SUM(T75:T83)*'3k EBIT'!$E$9)</f>
        <v>1.7366148820678793</v>
      </c>
      <c r="U84" s="117">
        <f>IF(U78="-","-",SUM(U75:U83)*'3k EBIT'!$E$9)</f>
        <v>1.7347410896685029</v>
      </c>
      <c r="V84" s="117">
        <f>IF(V78="-","-",SUM(V75:V83)*'3k EBIT'!$E$9)</f>
        <v>1.7341513707627827</v>
      </c>
      <c r="W84" s="117">
        <f>IF(W78="-","-",SUM(W75:W83)*'3k EBIT'!$E$9)</f>
        <v>3.216124836416292</v>
      </c>
      <c r="X84" s="27"/>
      <c r="Y84" s="117">
        <f>IF(Y78="-","-",SUM(Y75:Y83)*'3k EBIT'!$E$9)</f>
        <v>3.2826996720444037</v>
      </c>
      <c r="Z84" s="117">
        <f>IF(Z78="-","-",SUM(Z75:Z83)*'3k EBIT'!$E$9)</f>
        <v>3.2826996720444037</v>
      </c>
      <c r="AA84" s="117">
        <f>IF(AA78="-","-",SUM(AA75:AA83)*'3k EBIT'!$E$9)</f>
        <v>3.7506594853266217</v>
      </c>
      <c r="AB84" s="117" t="str">
        <f>IF(AB78="-","-",SUM(AB75:AB83)*'3k EBIT'!$E$9)</f>
        <v>-</v>
      </c>
      <c r="AC84" s="117" t="str">
        <f>IF(AC78="-","-",SUM(AC75:AC83)*'3k EBIT'!$E$9)</f>
        <v>-</v>
      </c>
      <c r="AD84" s="25"/>
    </row>
    <row r="85" spans="1:30" s="26" customFormat="1" ht="12.6" customHeight="1">
      <c r="A85" s="207"/>
      <c r="B85" s="120" t="s">
        <v>247</v>
      </c>
      <c r="C85" s="156" t="s">
        <v>248</v>
      </c>
      <c r="D85" s="122" t="s">
        <v>119</v>
      </c>
      <c r="E85" s="118"/>
      <c r="F85" s="27"/>
      <c r="G85" s="117">
        <f>IF(G80="-","-",SUM(G75:G78,G80:G84)*'3l HAP'!$E$10)</f>
        <v>0.7458956019335965</v>
      </c>
      <c r="H85" s="117">
        <f>IF(H80="-","-",SUM(H75:H78,H80:H84)*'3l HAP'!$E$10)</f>
        <v>0.74716747353241353</v>
      </c>
      <c r="I85" s="117">
        <f>IF(I80="-","-",SUM(I75:I78,I80:I84)*'3l HAP'!$E$10)</f>
        <v>0.74469421463988472</v>
      </c>
      <c r="J85" s="117">
        <f>IF(J80="-","-",SUM(J75:J78,J80:J84)*'3l HAP'!$E$10)</f>
        <v>0.74850982943633615</v>
      </c>
      <c r="K85" s="117">
        <f>IF(K80="-","-",SUM(K75:K78,K80:K84)*'3l HAP'!$E$10)</f>
        <v>0.75672824828216734</v>
      </c>
      <c r="L85" s="117">
        <f>IF(L80="-","-",SUM(L75:L78,L80:L84)*'3l HAP'!$E$10)</f>
        <v>0.76302994446720673</v>
      </c>
      <c r="M85" s="117">
        <f>IF(M80="-","-",SUM(M75:M78,M80:M84)*'3l HAP'!$E$10)</f>
        <v>0.80610071666221483</v>
      </c>
      <c r="N85" s="117">
        <f>IF(N80="-","-",SUM(N75:N78,N80:N84)*'3l HAP'!$E$10)</f>
        <v>0.90593841134950281</v>
      </c>
      <c r="O85" s="27"/>
      <c r="P85" s="117">
        <f>IF(P80="-","-",SUM(P75:P78,P80:P84)*'3l HAP'!$E$10)</f>
        <v>0.90593841134950281</v>
      </c>
      <c r="Q85" s="117">
        <f>IF(Q80="-","-",SUM(Q75:Q78,Q80:Q84)*'3l HAP'!$E$10)</f>
        <v>0.94136152362728809</v>
      </c>
      <c r="R85" s="117">
        <f>IF(R80="-","-",SUM(R75:R78,R80:R84)*'3l HAP'!$E$10)</f>
        <v>0.9462111953164255</v>
      </c>
      <c r="S85" s="117">
        <f>IF(S80="-","-",SUM(S75:S78,S80:S84)*'3l HAP'!$E$10)</f>
        <v>0.98070433217993902</v>
      </c>
      <c r="T85" s="117">
        <f>IF(T80="-","-",SUM(T75:T78,T80:T84)*'3l HAP'!$E$10)</f>
        <v>0.98068705656186983</v>
      </c>
      <c r="U85" s="117">
        <f>IF(U80="-","-",SUM(U75:U78,U80:U84)*'3l HAP'!$E$10)</f>
        <v>1.0032909946835802</v>
      </c>
      <c r="V85" s="117">
        <f>IF(V80="-","-",SUM(V75:V78,V80:V84)*'3l HAP'!$E$10)</f>
        <v>1.0028365698976685</v>
      </c>
      <c r="W85" s="117">
        <f>IF(W80="-","-",SUM(W75:W78,W80:W84)*'3l HAP'!$E$10)</f>
        <v>1.0647983248922455</v>
      </c>
      <c r="X85" s="27"/>
      <c r="Y85" s="117">
        <f>IF(Y80="-","-",SUM(Y75:Y78,Y80:Y84)*'3l HAP'!$E$10)</f>
        <v>1.1160994704617082</v>
      </c>
      <c r="Z85" s="117">
        <f>IF(Z80="-","-",SUM(Z75:Z78,Z80:Z84)*'3l HAP'!$E$10)</f>
        <v>1.1160994704617082</v>
      </c>
      <c r="AA85" s="117">
        <f>IF(AA80="-","-",SUM(AA75:AA78,AA80:AA84)*'3l HAP'!$E$10)</f>
        <v>1.1781640410847345</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86.257068843761104</v>
      </c>
      <c r="H86" s="117">
        <f t="shared" si="15"/>
        <v>86.345211256908783</v>
      </c>
      <c r="I86" s="117">
        <f t="shared" si="15"/>
        <v>71.172311087796402</v>
      </c>
      <c r="J86" s="117">
        <f t="shared" si="15"/>
        <v>71.43673832723951</v>
      </c>
      <c r="K86" s="117">
        <f t="shared" si="15"/>
        <v>70.290785811438212</v>
      </c>
      <c r="L86" s="117">
        <f t="shared" si="15"/>
        <v>70.727501836223681</v>
      </c>
      <c r="M86" s="117">
        <f t="shared" si="15"/>
        <v>75.500864302634128</v>
      </c>
      <c r="N86" s="117">
        <f t="shared" si="15"/>
        <v>82.419750879726166</v>
      </c>
      <c r="O86" s="27"/>
      <c r="P86" s="117">
        <f t="shared" ref="P86:W86" si="16">IF(P80="-","-",SUM(P75:P85))</f>
        <v>82.419750879726166</v>
      </c>
      <c r="Q86" s="117">
        <f t="shared" si="16"/>
        <v>85.568120223667449</v>
      </c>
      <c r="R86" s="117">
        <f t="shared" si="16"/>
        <v>85.904208997134972</v>
      </c>
      <c r="S86" s="117">
        <f t="shared" si="16"/>
        <v>92.382629793551374</v>
      </c>
      <c r="T86" s="117">
        <f t="shared" si="16"/>
        <v>92.381432569974208</v>
      </c>
      <c r="U86" s="117">
        <f t="shared" si="16"/>
        <v>92.30541589623266</v>
      </c>
      <c r="V86" s="117">
        <f t="shared" si="16"/>
        <v>92.273923647123837</v>
      </c>
      <c r="W86" s="117">
        <f t="shared" si="16"/>
        <v>170.33445664005143</v>
      </c>
      <c r="X86" s="27"/>
      <c r="Y86" s="117">
        <f t="shared" ref="Y86:AC86" si="17">IF(Y80="-","-",SUM(Y75:Y85))</f>
        <v>173.88969505557941</v>
      </c>
      <c r="Z86" s="117">
        <f t="shared" si="17"/>
        <v>173.88969505557941</v>
      </c>
      <c r="AA86" s="117">
        <f t="shared" si="17"/>
        <v>198.5812133099007</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AA'!J131="-","-",'3c AA'!J131)</f>
        <v>-</v>
      </c>
      <c r="H89" s="35" t="str">
        <f>IF('3c AA'!K131="-","-",'3c AA'!K131)</f>
        <v>-</v>
      </c>
      <c r="I89" s="35" t="str">
        <f>IF('3c AA'!L131="-","-",'3c AA'!L131)</f>
        <v>-</v>
      </c>
      <c r="J89" s="35" t="str">
        <f>IF('3c AA'!M131="-","-",'3c AA'!M131)</f>
        <v>-</v>
      </c>
      <c r="K89" s="35" t="str">
        <f>IF('3c AA'!N131="-","-",'3c AA'!N131)</f>
        <v>-</v>
      </c>
      <c r="L89" s="35" t="str">
        <f>IF('3c AA'!O131="-","-",'3c AA'!O131)</f>
        <v>-</v>
      </c>
      <c r="M89" s="35" t="str">
        <f>IF('3c AA'!P131="-","-",'3c AA'!P131)</f>
        <v>-</v>
      </c>
      <c r="N89" s="35" t="str">
        <f>IF('3c AA'!Q131="-","-",'3c AA'!Q131)</f>
        <v>-</v>
      </c>
      <c r="O89" s="27"/>
      <c r="P89" s="35" t="str">
        <f>IF('3c AA'!S131="-","-",'3c AA'!S131)</f>
        <v>-</v>
      </c>
      <c r="Q89" s="35" t="str">
        <f>IF('3c AA'!T131="-","-",'3c AA'!T131)</f>
        <v>-</v>
      </c>
      <c r="R89" s="35" t="str">
        <f>IF('3c AA'!U131="-","-",'3c AA'!U131)</f>
        <v>-</v>
      </c>
      <c r="S89" s="35" t="str">
        <f>IF('3c AA'!V131="-","-",'3c AA'!V131)</f>
        <v>-</v>
      </c>
      <c r="T89" s="35">
        <f>IF('3c AA'!W131="-","-",'3c AA'!W131)</f>
        <v>0</v>
      </c>
      <c r="U89" s="35">
        <f>IF('3c AA'!X131="-","-",'3c AA'!X131)</f>
        <v>1.4870742269298105</v>
      </c>
      <c r="V89" s="35">
        <f>IF('3c AA'!Y131="-","-",'3c AA'!Y131)</f>
        <v>0.70457099735818829</v>
      </c>
      <c r="W89" s="35" t="str">
        <f>IF('3c AA'!Z131="-","-",'3c AA'!Z131)</f>
        <v>-</v>
      </c>
      <c r="X89" s="27"/>
      <c r="Y89" s="35">
        <f>IF('3c AA'!AB131="-","-",'3c AA'!AB131)</f>
        <v>0</v>
      </c>
      <c r="Z89" s="35">
        <f>IF('3c AA'!AC131="-","-",'3c AA'!AC131)</f>
        <v>0</v>
      </c>
      <c r="AA89" s="35">
        <f>IF('3c AA'!AD131="-","-",'3c AA'!AD131)</f>
        <v>0.4107912515748855</v>
      </c>
      <c r="AB89" s="35" t="str">
        <f>IF('3c AA'!AE131="-","-",'3c AA'!AE131)</f>
        <v>-</v>
      </c>
      <c r="AC89" s="35" t="str">
        <f>IF('3c AA'!AF131="-","-",'3c AA'!AF131)</f>
        <v>-</v>
      </c>
      <c r="AD89" s="25"/>
    </row>
    <row r="90" spans="1:30" s="26" customFormat="1" ht="11.4">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f>'3d PC'!AA61</f>
        <v>10.298637820906499</v>
      </c>
      <c r="AB90" s="35" t="str">
        <f>'3d PC'!AB61</f>
        <v>-</v>
      </c>
      <c r="AC90" s="35" t="str">
        <f>'3d PC'!AC61</f>
        <v>-</v>
      </c>
      <c r="AD90" s="25"/>
    </row>
    <row r="91" spans="1:30" s="26" customFormat="1" ht="11.4">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f>'3e NC-Elec'!AB49</f>
        <v>97.879860000000008</v>
      </c>
      <c r="AB91" s="35" t="str">
        <f>'3e NC-Elec'!AC49</f>
        <v>-</v>
      </c>
      <c r="AC91" s="35" t="str">
        <f>'3e NC-Elec'!AD49</f>
        <v>-</v>
      </c>
      <c r="AD91" s="25"/>
    </row>
    <row r="92" spans="1:30" s="26" customFormat="1" ht="11.4">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f>IF('3g CPIH'!W$17="-","-",'3h OC '!$E$9*('3g CPIH'!W$17/'3g CPIH'!$G$17))</f>
        <v>48.959197260273974</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f>IF('3i SMNCC'!W$50="-","-",'3i SMNCC'!W$62)</f>
        <v>11.951673643525851</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PAP'!$G$15*('3g CPIH'!C$17/'3g CPIH'!$G$17))</f>
        <v>3.3460635029354204</v>
      </c>
      <c r="H94" s="35">
        <f>IF('3g CPIH'!D$17="-","-",'3j PAAC PAP'!$G$15*('3g CPIH'!D$17/'3g CPIH'!$G$17))</f>
        <v>3.3527623287671227</v>
      </c>
      <c r="I94" s="35">
        <f>IF('3g CPIH'!E$17="-","-",'3j PAAC PAP'!$G$15*('3g CPIH'!E$17/'3g CPIH'!$G$17))</f>
        <v>3.3628105675146771</v>
      </c>
      <c r="J94" s="35">
        <f>IF('3g CPIH'!F$17="-","-",'3j PAAC PAP'!$G$15*('3g CPIH'!F$17/'3g CPIH'!$G$17))</f>
        <v>3.3829070450097847</v>
      </c>
      <c r="K94" s="35">
        <f>IF('3g CPIH'!G$17="-","-",'3j PAAC PAP'!$G$15*('3g CPIH'!G$17/'3g CPIH'!$G$17))</f>
        <v>3.4230999999999998</v>
      </c>
      <c r="L94" s="35">
        <f>IF('3g CPIH'!H$17="-","-",'3j PAAC PAP'!$G$15*('3g CPIH'!H$17/'3g CPIH'!$G$17))</f>
        <v>3.4666423679060667</v>
      </c>
      <c r="M94" s="35">
        <f>IF('3g CPIH'!I$17="-","-",'3j PAAC PAP'!$G$15*('3g CPIH'!I$17/'3g CPIH'!$G$17))</f>
        <v>3.516883561643835</v>
      </c>
      <c r="N94" s="35">
        <f>IF('3g CPIH'!J$17="-","-",'3j PAAC PAP'!$G$15*('3g CPIH'!J$17/'3g CPIH'!$G$17))</f>
        <v>3.547028277886497</v>
      </c>
      <c r="O94" s="27"/>
      <c r="P94" s="35">
        <f>IF('3g CPIH'!L$17="-","-",'3j PAAC PAP'!$G$15*('3g CPIH'!L$17/'3g CPIH'!$G$17))</f>
        <v>3.547028277886497</v>
      </c>
      <c r="Q94" s="35">
        <f>IF('3g CPIH'!M$17="-","-",'3j PAAC PAP'!$G$15*('3g CPIH'!M$17/'3g CPIH'!$G$17))</f>
        <v>3.5872212328767121</v>
      </c>
      <c r="R94" s="35">
        <f>IF('3g CPIH'!N$17="-","-",'3j PAAC PAP'!$G$15*('3g CPIH'!N$17/'3g CPIH'!$G$17))</f>
        <v>3.6140165362035224</v>
      </c>
      <c r="S94" s="35">
        <f>IF('3g CPIH'!O$17="-","-",'3j PAAC PAP'!$G$15*('3g CPIH'!O$17/'3g CPIH'!$G$17))</f>
        <v>3.6341130136986299</v>
      </c>
      <c r="T94" s="35">
        <f>IF('3g CPIH'!P$17="-","-",'3j PAAC PAP'!$G$15*('3g CPIH'!P$17/'3g CPIH'!$G$17))</f>
        <v>3.6441612524461835</v>
      </c>
      <c r="U94" s="35">
        <f>IF('3g CPIH'!Q$17="-","-",'3j PAAC PAP'!$G$15*('3g CPIH'!Q$17/'3g CPIH'!$G$17))</f>
        <v>3.6642577299412915</v>
      </c>
      <c r="V94" s="35">
        <f>IF('3g CPIH'!R$17="-","-",'3j PAAC PAP'!$G$15*('3g CPIH'!R$17/'3g CPIH'!$G$17))</f>
        <v>3.7312459882583173</v>
      </c>
      <c r="W94" s="35">
        <f>IF('3g CPIH'!S$17="-","-",'3j PAAC PAP'!$G$15*('3g CPIH'!S$17/'3g CPIH'!$G$17))</f>
        <v>3.8417766144814092</v>
      </c>
      <c r="X94" s="27"/>
      <c r="Y94" s="35">
        <f>IF('3g CPIH'!U$17="-","-",'3j PAAC PAP'!$G$15*('3g CPIH'!U$17/'3g CPIH'!$G$17))</f>
        <v>4.0360425636007822</v>
      </c>
      <c r="Z94" s="35">
        <f>IF('3g CPIH'!V$17="-","-",'3j PAAC PAP'!$G$15*('3g CPIH'!V$17/'3g CPIH'!$G$17))</f>
        <v>4.0360425636007822</v>
      </c>
      <c r="AA94" s="35">
        <f>IF('3g CPIH'!W$17="-","-",'3j PAAC PAP'!$G$15*('3g CPIH'!W$17/'3g CPIH'!$G$17))</f>
        <v>4.1968143835616436</v>
      </c>
      <c r="AB94" s="35" t="str">
        <f>IF('3g CPIH'!X$17="-","-",'3j PAAC PAP'!$G$15*('3g CPIH'!X$17/'3g CPIH'!$G$17))</f>
        <v>-</v>
      </c>
      <c r="AC94" s="35" t="str">
        <f>IF('3g CPIH'!Y$17="-","-",'3j PAAC PAP'!$G$15*('3g CPIH'!Y$17/'3g CPIH'!$G$17))</f>
        <v>-</v>
      </c>
      <c r="AD94" s="25"/>
    </row>
    <row r="95" spans="1:30" s="26" customFormat="1" ht="11.25" customHeight="1">
      <c r="A95" s="207"/>
      <c r="B95" s="123" t="s">
        <v>244</v>
      </c>
      <c r="C95" s="123" t="s">
        <v>184</v>
      </c>
      <c r="D95" s="121" t="s">
        <v>118</v>
      </c>
      <c r="E95" s="75"/>
      <c r="F95" s="27"/>
      <c r="G95" s="35">
        <f>IF(G90="-","-",SUM(G87:G93)*'3j PAAC PAP'!$G$33)</f>
        <v>0.30065300942964013</v>
      </c>
      <c r="H95" s="35">
        <f>IF(H90="-","-",SUM(H87:H93)*'3j PAAC PAP'!$G$33)</f>
        <v>0.30102702174901386</v>
      </c>
      <c r="I95" s="35">
        <f>IF(I90="-","-",SUM(I87:I93)*'3j PAAC PAP'!$G$33)</f>
        <v>0.27568609858039811</v>
      </c>
      <c r="J95" s="35">
        <f>IF(J90="-","-",SUM(J87:J93)*'3j PAAC PAP'!$G$33)</f>
        <v>0.27680813553851941</v>
      </c>
      <c r="K95" s="35">
        <f>IF(K90="-","-",SUM(K87:K93)*'3j PAAC PAP'!$G$33)</f>
        <v>0.27786177301592263</v>
      </c>
      <c r="L95" s="35">
        <f>IF(L90="-","-",SUM(L87:L93)*'3j PAAC PAP'!$G$33)</f>
        <v>0.27966556993502761</v>
      </c>
      <c r="M95" s="35">
        <f>IF(M90="-","-",SUM(M87:M93)*'3j PAAC PAP'!$G$33)</f>
        <v>0.29611414730823749</v>
      </c>
      <c r="N95" s="35">
        <f>IF(N90="-","-",SUM(N87:N93)*'3j PAAC PAP'!$G$33)</f>
        <v>0.32783394803401605</v>
      </c>
      <c r="O95" s="27"/>
      <c r="P95" s="35">
        <f>IF(P90="-","-",SUM(P87:P93)*'3j PAAC PAP'!$G$33)</f>
        <v>0.32783394803401605</v>
      </c>
      <c r="Q95" s="35">
        <f>IF(Q90="-","-",SUM(Q87:Q93)*'3j PAAC PAP'!$G$33)</f>
        <v>0.34410995117269261</v>
      </c>
      <c r="R95" s="35">
        <f>IF(R90="-","-",SUM(R87:R93)*'3j PAAC PAP'!$G$33)</f>
        <v>0.34553010144396101</v>
      </c>
      <c r="S95" s="35">
        <f>IF(S90="-","-",SUM(S87:S93)*'3j PAAC PAP'!$G$33)</f>
        <v>0.36139512513221234</v>
      </c>
      <c r="T95" s="35">
        <f>IF(T90="-","-",SUM(T87:T93)*'3j PAAC PAP'!$G$33)</f>
        <v>0.36134174978249006</v>
      </c>
      <c r="U95" s="35">
        <f>IF(U90="-","-",SUM(U87:U93)*'3j PAAC PAP'!$G$33)</f>
        <v>0.37545907740378487</v>
      </c>
      <c r="V95" s="35">
        <f>IF(V90="-","-",SUM(V87:V93)*'3j PAAC PAP'!$G$33)</f>
        <v>0.37499496819363271</v>
      </c>
      <c r="W95" s="35">
        <f>IF(W90="-","-",SUM(W87:W93)*'3j PAAC PAP'!$G$33)</f>
        <v>0.66434039704860082</v>
      </c>
      <c r="X95" s="27"/>
      <c r="Y95" s="35">
        <f>IF(Y90="-","-",SUM(Y87:Y93)*'3j PAAC PAP'!$G$33)</f>
        <v>0.67978792495824525</v>
      </c>
      <c r="Z95" s="35">
        <f>IF(Z90="-","-",SUM(Z87:Z93)*'3j PAAC PAP'!$G$33)</f>
        <v>0.67978792495824525</v>
      </c>
      <c r="AA95" s="35">
        <f>IF(AA90="-","-",SUM(AA87:AA93)*'3j PAAC PAP'!$G$33)</f>
        <v>0.81122776564648202</v>
      </c>
      <c r="AB95" s="35" t="str">
        <f>IF(AB90="-","-",SUM(AB87:AB93)*'3j PAAC PAP'!$G$33)</f>
        <v>-</v>
      </c>
      <c r="AC95" s="35" t="str">
        <f>IF(AC90="-","-",SUM(AC87:AC93)*'3j PAAC PAP'!$G$33)</f>
        <v>-</v>
      </c>
      <c r="AD95" s="25"/>
    </row>
    <row r="96" spans="1:30" s="26" customFormat="1" ht="11.25" customHeight="1">
      <c r="A96" s="207"/>
      <c r="B96" s="123" t="s">
        <v>185</v>
      </c>
      <c r="C96" s="123" t="s">
        <v>246</v>
      </c>
      <c r="D96" s="121" t="s">
        <v>118</v>
      </c>
      <c r="E96" s="75"/>
      <c r="F96" s="27"/>
      <c r="G96" s="35">
        <f>IF(G90="-","-",SUM(G87:G95)*'3k EBIT'!$E$9)</f>
        <v>1.2873131588242046</v>
      </c>
      <c r="H96" s="35">
        <f>IF(H90="-","-",SUM(H87:H95)*'3k EBIT'!$E$9)</f>
        <v>1.2889636997953933</v>
      </c>
      <c r="I96" s="35">
        <f>IF(I90="-","-",SUM(I87:I95)*'3k EBIT'!$E$9)</f>
        <v>1.186117782723779</v>
      </c>
      <c r="J96" s="35">
        <f>IF(J90="-","-",SUM(J87:J95)*'3k EBIT'!$E$9)</f>
        <v>1.191069405637345</v>
      </c>
      <c r="K96" s="35">
        <f>IF(K90="-","-",SUM(K87:K95)*'3k EBIT'!$E$9)</f>
        <v>1.1961321331300918</v>
      </c>
      <c r="L96" s="35">
        <f>IF(L90="-","-",SUM(L87:L95)*'3k EBIT'!$E$9)</f>
        <v>1.2043100087513923</v>
      </c>
      <c r="M96" s="35">
        <f>IF(M90="-","-",SUM(M87:M95)*'3k EBIT'!$E$9)</f>
        <v>1.272165811391702</v>
      </c>
      <c r="N96" s="35">
        <f>IF(N90="-","-",SUM(N87:N95)*'3k EBIT'!$E$9)</f>
        <v>1.4017277936732879</v>
      </c>
      <c r="O96" s="27"/>
      <c r="P96" s="35">
        <f>IF(P90="-","-",SUM(P87:P95)*'3k EBIT'!$E$9)</f>
        <v>1.4017277936732879</v>
      </c>
      <c r="Q96" s="35">
        <f>IF(Q90="-","-",SUM(Q87:Q95)*'3k EBIT'!$E$9)</f>
        <v>1.4686872656473682</v>
      </c>
      <c r="R96" s="35">
        <f>IF(R90="-","-",SUM(R87:R95)*'3k EBIT'!$E$9)</f>
        <v>1.4749808111807219</v>
      </c>
      <c r="S96" s="35">
        <f>IF(S90="-","-",SUM(S87:S95)*'3k EBIT'!$E$9)</f>
        <v>1.5398799417834583</v>
      </c>
      <c r="T96" s="35">
        <f>IF(T90="-","-",SUM(T87:T95)*'3k EBIT'!$E$9)</f>
        <v>1.5398575227629752</v>
      </c>
      <c r="U96" s="35">
        <f>IF(U90="-","-",SUM(U87:U95)*'3k EBIT'!$E$9)</f>
        <v>1.597650221993967</v>
      </c>
      <c r="V96" s="35">
        <f>IF(V90="-","-",SUM(V87:V95)*'3k EBIT'!$E$9)</f>
        <v>1.5970605030882468</v>
      </c>
      <c r="W96" s="35">
        <f>IF(W90="-","-",SUM(W87:W95)*'3k EBIT'!$E$9)</f>
        <v>2.7757293029540517</v>
      </c>
      <c r="X96" s="27"/>
      <c r="Y96" s="35">
        <f>IF(Y90="-","-",SUM(Y87:Y95)*'3k EBIT'!$E$9)</f>
        <v>2.8423041385821635</v>
      </c>
      <c r="Z96" s="35">
        <f>IF(Z90="-","-",SUM(Z87:Z95)*'3k EBIT'!$E$9)</f>
        <v>2.8423041385821635</v>
      </c>
      <c r="AA96" s="35">
        <f>IF(AA90="-","-",SUM(AA87:AA95)*'3k EBIT'!$E$9)</f>
        <v>3.379874858766478</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0.73974086112197501</v>
      </c>
      <c r="H97" s="35">
        <f>IF(H92="-","-",SUM(H87:H90,H92:H96)*'3l HAP'!$E$10)</f>
        <v>0.74101273272079204</v>
      </c>
      <c r="I97" s="35">
        <f>IF(I92="-","-",SUM(I87:I90,I92:I96)*'3l HAP'!$E$10)</f>
        <v>0.74192134193738579</v>
      </c>
      <c r="J97" s="35">
        <f>IF(J92="-","-",SUM(J87:J90,J92:J96)*'3l HAP'!$E$10)</f>
        <v>0.74573695673383722</v>
      </c>
      <c r="K97" s="35">
        <f>IF(K92="-","-",SUM(K87:K90,K92:K96)*'3l HAP'!$E$10)</f>
        <v>0.75444775484459803</v>
      </c>
      <c r="L97" s="35">
        <f>IF(L92="-","-",SUM(L87:L90,L92:L96)*'3l HAP'!$E$10)</f>
        <v>0.76074945102963742</v>
      </c>
      <c r="M97" s="35">
        <f>IF(M92="-","-",SUM(M87:M90,M92:M96)*'3l HAP'!$E$10)</f>
        <v>0.80341854540325564</v>
      </c>
      <c r="N97" s="35">
        <f>IF(N92="-","-",SUM(N87:N90,N92:N96)*'3l HAP'!$E$10)</f>
        <v>0.90325624009054362</v>
      </c>
      <c r="O97" s="27"/>
      <c r="P97" s="35">
        <f>IF(P92="-","-",SUM(P87:P90,P92:P96)*'3l HAP'!$E$10)</f>
        <v>0.90325624009054362</v>
      </c>
      <c r="Q97" s="35">
        <f>IF(Q92="-","-",SUM(Q87:Q90,Q92:Q96)*'3l HAP'!$E$10)</f>
        <v>0.93882188320817683</v>
      </c>
      <c r="R97" s="35">
        <f>IF(R92="-","-",SUM(R87:R90,R92:R96)*'3l HAP'!$E$10)</f>
        <v>0.94367155489731447</v>
      </c>
      <c r="S97" s="35">
        <f>IF(S92="-","-",SUM(S87:S90,S92:S96)*'3l HAP'!$E$10)</f>
        <v>0.97711514648558295</v>
      </c>
      <c r="T97" s="35">
        <f>IF(T92="-","-",SUM(T87:T90,T92:T96)*'3l HAP'!$E$10)</f>
        <v>0.97709787086751376</v>
      </c>
      <c r="U97" s="35">
        <f>IF(U92="-","-",SUM(U87:U90,U92:U96)*'3l HAP'!$E$10)</f>
        <v>1.0007902263117003</v>
      </c>
      <c r="V97" s="35">
        <f>IF(V92="-","-",SUM(V87:V90,V92:V96)*'3l HAP'!$E$10)</f>
        <v>1.0003358015257884</v>
      </c>
      <c r="W97" s="35">
        <f>IF(W92="-","-",SUM(W87:W90,W92:W96)*'3l HAP'!$E$10)</f>
        <v>1.0567647684644446</v>
      </c>
      <c r="X97" s="27"/>
      <c r="Y97" s="35">
        <f>IF(Y92="-","-",SUM(Y87:Y90,Y92:Y96)*'3l HAP'!$E$10)</f>
        <v>1.1080659140339078</v>
      </c>
      <c r="Z97" s="35">
        <f>IF(Z92="-","-",SUM(Z87:Z90,Z92:Z96)*'3l HAP'!$E$10)</f>
        <v>1.1080659140339078</v>
      </c>
      <c r="AA97" s="35">
        <f>IF(AA92="-","-",SUM(AA87:AA90,AA92:AA96)*'3l HAP'!$E$10)</f>
        <v>1.1714003048664894</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68.493037024087272</v>
      </c>
      <c r="H98" s="35">
        <f t="shared" si="18"/>
        <v>68.581179437234951</v>
      </c>
      <c r="I98" s="35">
        <f t="shared" si="18"/>
        <v>63.169147278511794</v>
      </c>
      <c r="J98" s="35">
        <f t="shared" si="18"/>
        <v>63.433574517954874</v>
      </c>
      <c r="K98" s="35">
        <f t="shared" si="18"/>
        <v>63.70874454772747</v>
      </c>
      <c r="L98" s="35">
        <f t="shared" si="18"/>
        <v>64.145460572512974</v>
      </c>
      <c r="M98" s="35">
        <f t="shared" si="18"/>
        <v>67.759486225428901</v>
      </c>
      <c r="N98" s="35">
        <f t="shared" si="18"/>
        <v>74.678372802520954</v>
      </c>
      <c r="O98" s="27"/>
      <c r="P98" s="35">
        <f t="shared" ref="P98:W98" si="19">IF(P92="-","-",SUM(P87:P97))</f>
        <v>74.678372802520954</v>
      </c>
      <c r="Q98" s="35">
        <f t="shared" si="19"/>
        <v>78.23811972544415</v>
      </c>
      <c r="R98" s="35">
        <f t="shared" si="19"/>
        <v>78.574208498911688</v>
      </c>
      <c r="S98" s="35">
        <f t="shared" si="19"/>
        <v>82.023394395552103</v>
      </c>
      <c r="T98" s="35">
        <f t="shared" si="19"/>
        <v>82.022197171974923</v>
      </c>
      <c r="U98" s="35">
        <f t="shared" si="19"/>
        <v>85.087609283186254</v>
      </c>
      <c r="V98" s="35">
        <f t="shared" si="19"/>
        <v>85.056117034077417</v>
      </c>
      <c r="W98" s="35">
        <f t="shared" si="19"/>
        <v>147.14772037016135</v>
      </c>
      <c r="X98" s="27"/>
      <c r="Y98" s="35">
        <f t="shared" ref="Y98:AC98" si="20">IF(Y92="-","-",SUM(Y87:Y97))</f>
        <v>150.70295878568936</v>
      </c>
      <c r="Z98" s="35">
        <f t="shared" si="20"/>
        <v>150.70295878568936</v>
      </c>
      <c r="AA98" s="35">
        <f t="shared" si="20"/>
        <v>179.05947728912233</v>
      </c>
      <c r="AB98" s="35" t="str">
        <f t="shared" si="20"/>
        <v>-</v>
      </c>
      <c r="AC98" s="35" t="str">
        <f t="shared" si="20"/>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AA'!J132="-","-",'3c AA'!J132)</f>
        <v>-</v>
      </c>
      <c r="H101" s="117" t="str">
        <f>IF('3c AA'!K132="-","-",'3c AA'!K132)</f>
        <v>-</v>
      </c>
      <c r="I101" s="117" t="str">
        <f>IF('3c AA'!L132="-","-",'3c AA'!L132)</f>
        <v>-</v>
      </c>
      <c r="J101" s="117" t="str">
        <f>IF('3c AA'!M132="-","-",'3c AA'!M132)</f>
        <v>-</v>
      </c>
      <c r="K101" s="117" t="str">
        <f>IF('3c AA'!N132="-","-",'3c AA'!N132)</f>
        <v>-</v>
      </c>
      <c r="L101" s="117" t="str">
        <f>IF('3c AA'!O132="-","-",'3c AA'!O132)</f>
        <v>-</v>
      </c>
      <c r="M101" s="117" t="str">
        <f>IF('3c AA'!P132="-","-",'3c AA'!P132)</f>
        <v>-</v>
      </c>
      <c r="N101" s="117" t="str">
        <f>IF('3c AA'!Q132="-","-",'3c AA'!Q132)</f>
        <v>-</v>
      </c>
      <c r="O101" s="27"/>
      <c r="P101" s="117" t="str">
        <f>IF('3c AA'!S132="-","-",'3c AA'!S132)</f>
        <v>-</v>
      </c>
      <c r="Q101" s="117" t="str">
        <f>IF('3c AA'!T132="-","-",'3c AA'!T132)</f>
        <v>-</v>
      </c>
      <c r="R101" s="117" t="str">
        <f>IF('3c AA'!U132="-","-",'3c AA'!U132)</f>
        <v>-</v>
      </c>
      <c r="S101" s="117" t="str">
        <f>IF('3c AA'!V132="-","-",'3c AA'!V132)</f>
        <v>-</v>
      </c>
      <c r="T101" s="117">
        <f>IF('3c AA'!W132="-","-",'3c AA'!W132)</f>
        <v>0</v>
      </c>
      <c r="U101" s="117">
        <f>IF('3c AA'!X132="-","-",'3c AA'!X132)</f>
        <v>1.4870742269298105</v>
      </c>
      <c r="V101" s="117">
        <f>IF('3c AA'!Y132="-","-",'3c AA'!Y132)</f>
        <v>0.70457099735818829</v>
      </c>
      <c r="W101" s="117" t="str">
        <f>IF('3c AA'!Z132="-","-",'3c AA'!Z132)</f>
        <v>-</v>
      </c>
      <c r="X101" s="27"/>
      <c r="Y101" s="117">
        <f>IF('3c AA'!AB132="-","-",'3c AA'!AB132)</f>
        <v>0</v>
      </c>
      <c r="Z101" s="117">
        <f>IF('3c AA'!AC132="-","-",'3c AA'!AC132)</f>
        <v>0</v>
      </c>
      <c r="AA101" s="117">
        <f>IF('3c AA'!AD132="-","-",'3c AA'!AD132)</f>
        <v>0.4107912515748855</v>
      </c>
      <c r="AB101" s="117" t="str">
        <f>IF('3c AA'!AE132="-","-",'3c AA'!AE132)</f>
        <v>-</v>
      </c>
      <c r="AC101" s="117" t="str">
        <f>IF('3c AA'!AF132="-","-",'3c AA'!AF132)</f>
        <v>-</v>
      </c>
      <c r="AD101" s="25"/>
    </row>
    <row r="102" spans="1:30" s="26" customFormat="1" ht="11.4">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f>'3d PC'!AA61</f>
        <v>10.298637820906499</v>
      </c>
      <c r="AB102" s="117" t="str">
        <f>'3d PC'!AB61</f>
        <v>-</v>
      </c>
      <c r="AC102" s="117" t="str">
        <f>'3d PC'!AC61</f>
        <v>-</v>
      </c>
      <c r="AD102" s="25"/>
    </row>
    <row r="103" spans="1:30" s="26" customFormat="1" ht="11.4">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f>'3e NC-Elec'!AB50</f>
        <v>91.711359999999999</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f>IF('3g CPIH'!W$17="-","-",'3h OC '!$E$9*('3g CPIH'!W$17/'3g CPIH'!$G$17))</f>
        <v>48.959197260273974</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f>IF('3i SMNCC'!W$50="-","-",'3i SMNCC'!W$62)</f>
        <v>11.951673643525851</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PAP'!$G$15*('3g CPIH'!C$17/'3g CPIH'!$G$17))</f>
        <v>3.3460635029354204</v>
      </c>
      <c r="H106" s="117">
        <f>IF('3g CPIH'!D$17="-","-",'3j PAAC PAP'!$G$15*('3g CPIH'!D$17/'3g CPIH'!$G$17))</f>
        <v>3.3527623287671227</v>
      </c>
      <c r="I106" s="117">
        <f>IF('3g CPIH'!E$17="-","-",'3j PAAC PAP'!$G$15*('3g CPIH'!E$17/'3g CPIH'!$G$17))</f>
        <v>3.3628105675146771</v>
      </c>
      <c r="J106" s="117">
        <f>IF('3g CPIH'!F$17="-","-",'3j PAAC PAP'!$G$15*('3g CPIH'!F$17/'3g CPIH'!$G$17))</f>
        <v>3.3829070450097847</v>
      </c>
      <c r="K106" s="117">
        <f>IF('3g CPIH'!G$17="-","-",'3j PAAC PAP'!$G$15*('3g CPIH'!G$17/'3g CPIH'!$G$17))</f>
        <v>3.4230999999999998</v>
      </c>
      <c r="L106" s="117">
        <f>IF('3g CPIH'!H$17="-","-",'3j PAAC PAP'!$G$15*('3g CPIH'!H$17/'3g CPIH'!$G$17))</f>
        <v>3.4666423679060667</v>
      </c>
      <c r="M106" s="117">
        <f>IF('3g CPIH'!I$17="-","-",'3j PAAC PAP'!$G$15*('3g CPIH'!I$17/'3g CPIH'!$G$17))</f>
        <v>3.516883561643835</v>
      </c>
      <c r="N106" s="117">
        <f>IF('3g CPIH'!J$17="-","-",'3j PAAC PAP'!$G$15*('3g CPIH'!J$17/'3g CPIH'!$G$17))</f>
        <v>3.547028277886497</v>
      </c>
      <c r="O106" s="27"/>
      <c r="P106" s="117">
        <f>IF('3g CPIH'!L$17="-","-",'3j PAAC PAP'!$G$15*('3g CPIH'!L$17/'3g CPIH'!$G$17))</f>
        <v>3.547028277886497</v>
      </c>
      <c r="Q106" s="117">
        <f>IF('3g CPIH'!M$17="-","-",'3j PAAC PAP'!$G$15*('3g CPIH'!M$17/'3g CPIH'!$G$17))</f>
        <v>3.5872212328767121</v>
      </c>
      <c r="R106" s="117">
        <f>IF('3g CPIH'!N$17="-","-",'3j PAAC PAP'!$G$15*('3g CPIH'!N$17/'3g CPIH'!$G$17))</f>
        <v>3.6140165362035224</v>
      </c>
      <c r="S106" s="117">
        <f>IF('3g CPIH'!O$17="-","-",'3j PAAC PAP'!$G$15*('3g CPIH'!O$17/'3g CPIH'!$G$17))</f>
        <v>3.6341130136986299</v>
      </c>
      <c r="T106" s="117">
        <f>IF('3g CPIH'!P$17="-","-",'3j PAAC PAP'!$G$15*('3g CPIH'!P$17/'3g CPIH'!$G$17))</f>
        <v>3.6441612524461835</v>
      </c>
      <c r="U106" s="117">
        <f>IF('3g CPIH'!Q$17="-","-",'3j PAAC PAP'!$G$15*('3g CPIH'!Q$17/'3g CPIH'!$G$17))</f>
        <v>3.6642577299412915</v>
      </c>
      <c r="V106" s="117">
        <f>IF('3g CPIH'!R$17="-","-",'3j PAAC PAP'!$G$15*('3g CPIH'!R$17/'3g CPIH'!$G$17))</f>
        <v>3.7312459882583173</v>
      </c>
      <c r="W106" s="117">
        <f>IF('3g CPIH'!S$17="-","-",'3j PAAC PAP'!$G$15*('3g CPIH'!S$17/'3g CPIH'!$G$17))</f>
        <v>3.8417766144814092</v>
      </c>
      <c r="X106" s="27"/>
      <c r="Y106" s="117">
        <f>IF('3g CPIH'!U$17="-","-",'3j PAAC PAP'!$G$15*('3g CPIH'!U$17/'3g CPIH'!$G$17))</f>
        <v>4.0360425636007822</v>
      </c>
      <c r="Z106" s="117">
        <f>IF('3g CPIH'!V$17="-","-",'3j PAAC PAP'!$G$15*('3g CPIH'!V$17/'3g CPIH'!$G$17))</f>
        <v>4.0360425636007822</v>
      </c>
      <c r="AA106" s="117">
        <f>IF('3g CPIH'!W$17="-","-",'3j PAAC PAP'!$G$15*('3g CPIH'!W$17/'3g CPIH'!$G$17))</f>
        <v>4.1968143835616436</v>
      </c>
      <c r="AB106" s="117" t="str">
        <f>IF('3g CPIH'!X$17="-","-",'3j PAAC PAP'!$G$15*('3g CPIH'!X$17/'3g CPIH'!$G$17))</f>
        <v>-</v>
      </c>
      <c r="AC106" s="117" t="str">
        <f>IF('3g CPIH'!Y$17="-","-",'3j PAAC PAP'!$G$15*('3g CPIH'!Y$17/'3g CPIH'!$G$17))</f>
        <v>-</v>
      </c>
      <c r="AD106" s="25"/>
    </row>
    <row r="107" spans="1:30" s="26" customFormat="1" ht="11.25" customHeight="1">
      <c r="A107" s="207"/>
      <c r="B107" s="120" t="s">
        <v>244</v>
      </c>
      <c r="C107" s="120" t="s">
        <v>184</v>
      </c>
      <c r="D107" s="122" t="s">
        <v>122</v>
      </c>
      <c r="E107" s="119"/>
      <c r="F107" s="27"/>
      <c r="G107" s="117">
        <f>IF(G102="-","-",SUM(G99:G105)*'3j PAAC PAP'!$G$33)</f>
        <v>0.27444965942964017</v>
      </c>
      <c r="H107" s="117">
        <f>IF(H102="-","-",SUM(H99:H105)*'3j PAAC PAP'!$G$33)</f>
        <v>0.2748236717490139</v>
      </c>
      <c r="I107" s="117">
        <f>IF(I102="-","-",SUM(I99:I105)*'3j PAAC PAP'!$G$33)</f>
        <v>0.2702707395803981</v>
      </c>
      <c r="J107" s="117">
        <f>IF(J102="-","-",SUM(J99:J105)*'3j PAAC PAP'!$G$33)</f>
        <v>0.2713927765385194</v>
      </c>
      <c r="K107" s="117">
        <f>IF(K102="-","-",SUM(K99:K105)*'3j PAAC PAP'!$G$33)</f>
        <v>0.27628957201592258</v>
      </c>
      <c r="L107" s="117">
        <f>IF(L102="-","-",SUM(L99:L105)*'3j PAAC PAP'!$G$33)</f>
        <v>0.27809336893502762</v>
      </c>
      <c r="M107" s="117">
        <f>IF(M102="-","-",SUM(M99:M105)*'3j PAAC PAP'!$G$33)</f>
        <v>0.29000003230823745</v>
      </c>
      <c r="N107" s="117">
        <f>IF(N102="-","-",SUM(N99:N105)*'3j PAAC PAP'!$G$33)</f>
        <v>0.32171983303401602</v>
      </c>
      <c r="O107" s="27"/>
      <c r="P107" s="117">
        <f>IF(P102="-","-",SUM(P99:P105)*'3j PAAC PAP'!$G$33)</f>
        <v>0.32171983303401602</v>
      </c>
      <c r="Q107" s="117">
        <f>IF(Q102="-","-",SUM(Q99:Q105)*'3j PAAC PAP'!$G$33)</f>
        <v>0.3352008121726926</v>
      </c>
      <c r="R107" s="117">
        <f>IF(R102="-","-",SUM(R99:R105)*'3j PAAC PAP'!$G$33)</f>
        <v>0.33662096244396095</v>
      </c>
      <c r="S107" s="117">
        <f>IF(S102="-","-",SUM(S99:S105)*'3j PAAC PAP'!$G$33)</f>
        <v>0.35423287613221233</v>
      </c>
      <c r="T107" s="117">
        <f>IF(T102="-","-",SUM(T99:T105)*'3j PAAC PAP'!$G$33)</f>
        <v>0.35417950078249005</v>
      </c>
      <c r="U107" s="117">
        <f>IF(U102="-","-",SUM(U99:U105)*'3j PAAC PAP'!$G$33)</f>
        <v>0.37109185240378484</v>
      </c>
      <c r="V107" s="117">
        <f>IF(V102="-","-",SUM(V99:V105)*'3j PAAC PAP'!$G$33)</f>
        <v>0.37062774319363273</v>
      </c>
      <c r="W107" s="117">
        <f>IF(W102="-","-",SUM(W99:W105)*'3j PAAC PAP'!$G$33)</f>
        <v>0.68303212004860092</v>
      </c>
      <c r="X107" s="27"/>
      <c r="Y107" s="117">
        <f>IF(Y102="-","-",SUM(Y99:Y105)*'3j PAAC PAP'!$G$33)</f>
        <v>0.69847964795824535</v>
      </c>
      <c r="Z107" s="117">
        <f>IF(Z102="-","-",SUM(Z99:Z105)*'3j PAAC PAP'!$G$33)</f>
        <v>0.69847964795824535</v>
      </c>
      <c r="AA107" s="117">
        <f>IF(AA102="-","-",SUM(AA99:AA105)*'3j PAAC PAP'!$G$33)</f>
        <v>0.7817053246464819</v>
      </c>
      <c r="AB107" s="117" t="str">
        <f>IF(AB102="-","-",SUM(AB99:AB105)*'3j PAAC PAP'!$G$33)</f>
        <v>-</v>
      </c>
      <c r="AC107" s="117" t="str">
        <f>IF(AC102="-","-",SUM(AC99:AC105)*'3j PAAC PAP'!$G$33)</f>
        <v>-</v>
      </c>
      <c r="AD107" s="25"/>
    </row>
    <row r="108" spans="1:30" s="26" customFormat="1" ht="11.25" customHeight="1">
      <c r="A108" s="207"/>
      <c r="B108" s="120" t="s">
        <v>185</v>
      </c>
      <c r="C108" s="120" t="s">
        <v>246</v>
      </c>
      <c r="D108" s="122" t="s">
        <v>122</v>
      </c>
      <c r="E108" s="119"/>
      <c r="F108" s="27"/>
      <c r="G108" s="117">
        <f>IF(G102="-","-",SUM(G99:G107)*'3k EBIT'!$E$9)</f>
        <v>1.1807658523414049</v>
      </c>
      <c r="H108" s="117">
        <f>IF(H102="-","-",SUM(H99:H107)*'3k EBIT'!$E$9)</f>
        <v>1.1824163933125933</v>
      </c>
      <c r="I108" s="117">
        <f>IF(I102="-","-",SUM(I99:I107)*'3k EBIT'!$E$9)</f>
        <v>1.1640980060506669</v>
      </c>
      <c r="J108" s="117">
        <f>IF(J102="-","-",SUM(J99:J107)*'3k EBIT'!$E$9)</f>
        <v>1.1690496289642329</v>
      </c>
      <c r="K108" s="117">
        <f>IF(K102="-","-",SUM(K99:K107)*'3k EBIT'!$E$9)</f>
        <v>1.1897392947411236</v>
      </c>
      <c r="L108" s="117">
        <f>IF(L102="-","-",SUM(L99:L107)*'3k EBIT'!$E$9)</f>
        <v>1.1979171703624243</v>
      </c>
      <c r="M108" s="117">
        <f>IF(M102="-","-",SUM(M99:M107)*'3k EBIT'!$E$9)</f>
        <v>1.2473047732123823</v>
      </c>
      <c r="N108" s="117">
        <f>IF(N102="-","-",SUM(N99:N107)*'3k EBIT'!$E$9)</f>
        <v>1.3768667554939678</v>
      </c>
      <c r="O108" s="27"/>
      <c r="P108" s="117">
        <f>IF(P102="-","-",SUM(P99:P107)*'3k EBIT'!$E$9)</f>
        <v>1.3768667554939678</v>
      </c>
      <c r="Q108" s="117">
        <f>IF(Q102="-","-",SUM(Q99:Q107)*'3k EBIT'!$E$9)</f>
        <v>1.4324611814432158</v>
      </c>
      <c r="R108" s="117">
        <f>IF(R102="-","-",SUM(R99:R107)*'3k EBIT'!$E$9)</f>
        <v>1.4387547269765699</v>
      </c>
      <c r="S108" s="117">
        <f>IF(S102="-","-",SUM(S99:S107)*'3k EBIT'!$E$9)</f>
        <v>1.5107570113448263</v>
      </c>
      <c r="T108" s="117">
        <f>IF(T102="-","-",SUM(T99:T107)*'3k EBIT'!$E$9)</f>
        <v>1.5107345923243432</v>
      </c>
      <c r="U108" s="117">
        <f>IF(U102="-","-",SUM(U99:U107)*'3k EBIT'!$E$9)</f>
        <v>1.5798923375801666</v>
      </c>
      <c r="V108" s="117">
        <f>IF(V102="-","-",SUM(V99:V107)*'3k EBIT'!$E$9)</f>
        <v>1.579302618674447</v>
      </c>
      <c r="W108" s="117">
        <f>IF(W102="-","-",SUM(W99:W107)*'3k EBIT'!$E$9)</f>
        <v>2.8517330482451162</v>
      </c>
      <c r="X108" s="27"/>
      <c r="Y108" s="117">
        <f>IF(Y102="-","-",SUM(Y99:Y107)*'3k EBIT'!$E$9)</f>
        <v>2.9183078838732275</v>
      </c>
      <c r="Z108" s="117">
        <f>IF(Z102="-","-",SUM(Z99:Z107)*'3k EBIT'!$E$9)</f>
        <v>2.9183078838732275</v>
      </c>
      <c r="AA108" s="117">
        <f>IF(AA102="-","-",SUM(AA99:AA107)*'3k EBIT'!$E$9)</f>
        <v>3.2598315601291894</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0.73779725876041036</v>
      </c>
      <c r="H109" s="117">
        <f>IF(H104="-","-",SUM(H99:H102,H104:H108)*'3l HAP'!$E$10)</f>
        <v>0.73906913035922739</v>
      </c>
      <c r="I109" s="117">
        <f>IF(I104="-","-",SUM(I99:I102,I104:I108)*'3l HAP'!$E$10)</f>
        <v>0.74151966411599568</v>
      </c>
      <c r="J109" s="117">
        <f>IF(J104="-","-",SUM(J99:J102,J104:J108)*'3l HAP'!$E$10)</f>
        <v>0.74533527891244722</v>
      </c>
      <c r="K109" s="117">
        <f>IF(K104="-","-",SUM(K99:K102,K104:K108)*'3l HAP'!$E$10)</f>
        <v>0.75433113870290414</v>
      </c>
      <c r="L109" s="117">
        <f>IF(L104="-","-",SUM(L99:L102,L104:L108)*'3l HAP'!$E$10)</f>
        <v>0.76063283488794353</v>
      </c>
      <c r="M109" s="117">
        <f>IF(M104="-","-",SUM(M99:M102,M104:M108)*'3l HAP'!$E$10)</f>
        <v>0.8029650381855572</v>
      </c>
      <c r="N109" s="117">
        <f>IF(N104="-","-",SUM(N99:N102,N104:N108)*'3l HAP'!$E$10)</f>
        <v>0.90280273287284529</v>
      </c>
      <c r="O109" s="27"/>
      <c r="P109" s="117">
        <f>IF(P104="-","-",SUM(P99:P102,P104:P108)*'3l HAP'!$E$10)</f>
        <v>0.90280273287284529</v>
      </c>
      <c r="Q109" s="117">
        <f>IF(Q104="-","-",SUM(Q99:Q102,Q104:Q108)*'3l HAP'!$E$10)</f>
        <v>0.93816105840524477</v>
      </c>
      <c r="R109" s="117">
        <f>IF(R104="-","-",SUM(R99:R102,R104:R108)*'3l HAP'!$E$10)</f>
        <v>0.94301073009438241</v>
      </c>
      <c r="S109" s="117">
        <f>IF(S104="-","-",SUM(S99:S102,S104:S108)*'3l HAP'!$E$10)</f>
        <v>0.97658389517342181</v>
      </c>
      <c r="T109" s="117">
        <f>IF(T104="-","-",SUM(T99:T102,T104:T108)*'3l HAP'!$E$10)</f>
        <v>0.97656661955535262</v>
      </c>
      <c r="U109" s="117">
        <f>IF(U104="-","-",SUM(U99:U102,U104:U108)*'3l HAP'!$E$10)</f>
        <v>1.0004662925847725</v>
      </c>
      <c r="V109" s="117">
        <f>IF(V104="-","-",SUM(V99:V102,V104:V108)*'3l HAP'!$E$10)</f>
        <v>1.000011867798861</v>
      </c>
      <c r="W109" s="117">
        <f>IF(W104="-","-",SUM(W99:W102,W104:W108)*'3l HAP'!$E$10)</f>
        <v>1.058151204815694</v>
      </c>
      <c r="X109" s="27"/>
      <c r="Y109" s="117">
        <f>IF(Y104="-","-",SUM(Y99:Y102,Y104:Y108)*'3l HAP'!$E$10)</f>
        <v>1.1094523503851572</v>
      </c>
      <c r="Z109" s="117">
        <f>IF(Z104="-","-",SUM(Z99:Z102,Z104:Z108)*'3l HAP'!$E$10)</f>
        <v>1.1094523503851572</v>
      </c>
      <c r="AA109" s="117">
        <f>IF(AA104="-","-",SUM(AA99:AA102,AA104:AA108)*'3l HAP'!$E$10)</f>
        <v>1.1692105128724599</v>
      </c>
      <c r="AB109" s="117" t="str">
        <f>IF(AB104="-","-",SUM(AB99:AB102,AB104:AB108)*'3l HAP'!$E$10)</f>
        <v>-</v>
      </c>
      <c r="AC109" s="117" t="str">
        <f>IF(AC104="-","-",SUM(AC99:AC102,AC104:AC108)*'3l HAP'!$E$10)</f>
        <v>-</v>
      </c>
      <c r="AD109" s="25"/>
    </row>
    <row r="110" spans="1:30" s="26" customFormat="1" ht="11.4">
      <c r="A110" s="207"/>
      <c r="B110" s="120" t="s">
        <v>249</v>
      </c>
      <c r="C110" s="120" t="str">
        <f>B110&amp;"_"&amp;D110</f>
        <v>Total_Southern</v>
      </c>
      <c r="D110" s="122" t="s">
        <v>122</v>
      </c>
      <c r="E110" s="119"/>
      <c r="F110" s="27"/>
      <c r="G110" s="117">
        <f t="shared" ref="G110:N110" si="21">IF(G104="-","-",SUM(G99:G109))</f>
        <v>62.883342765242915</v>
      </c>
      <c r="H110" s="117">
        <f t="shared" si="21"/>
        <v>62.971485178390601</v>
      </c>
      <c r="I110" s="117">
        <f t="shared" si="21"/>
        <v>62.009810465017289</v>
      </c>
      <c r="J110" s="117">
        <f t="shared" si="21"/>
        <v>62.274237704460376</v>
      </c>
      <c r="K110" s="117">
        <f t="shared" si="21"/>
        <v>63.372162892196798</v>
      </c>
      <c r="L110" s="117">
        <f t="shared" si="21"/>
        <v>63.808878916982309</v>
      </c>
      <c r="M110" s="117">
        <f t="shared" si="21"/>
        <v>66.450557565031886</v>
      </c>
      <c r="N110" s="117">
        <f t="shared" si="21"/>
        <v>73.369444142123925</v>
      </c>
      <c r="O110" s="27"/>
      <c r="P110" s="117">
        <f t="shared" ref="P110:W110" si="22">IF(P104="-","-",SUM(P99:P109))</f>
        <v>73.369444142123925</v>
      </c>
      <c r="Q110" s="117">
        <f t="shared" si="22"/>
        <v>76.330823677437053</v>
      </c>
      <c r="R110" s="117">
        <f t="shared" si="22"/>
        <v>76.66691245090459</v>
      </c>
      <c r="S110" s="117">
        <f t="shared" si="22"/>
        <v>80.490077964801301</v>
      </c>
      <c r="T110" s="117">
        <f t="shared" si="22"/>
        <v>80.488880741224136</v>
      </c>
      <c r="U110" s="117">
        <f t="shared" si="22"/>
        <v>84.152660240045492</v>
      </c>
      <c r="V110" s="117">
        <f t="shared" si="22"/>
        <v>84.121167990936698</v>
      </c>
      <c r="W110" s="117">
        <f t="shared" si="22"/>
        <v>151.14930227480369</v>
      </c>
      <c r="X110" s="27"/>
      <c r="Y110" s="117">
        <f t="shared" ref="Y110:AC110" si="23">IF(Y104="-","-",SUM(Y99:Y109))</f>
        <v>154.7045406903317</v>
      </c>
      <c r="Z110" s="117">
        <f t="shared" si="23"/>
        <v>154.7045406903317</v>
      </c>
      <c r="AA110" s="117">
        <f t="shared" si="23"/>
        <v>172.73922175749098</v>
      </c>
      <c r="AB110" s="117" t="str">
        <f t="shared" si="23"/>
        <v>-</v>
      </c>
      <c r="AC110" s="117" t="str">
        <f t="shared" si="23"/>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AA'!J133="-","-",'3c AA'!J133)</f>
        <v>-</v>
      </c>
      <c r="H113" s="35" t="str">
        <f>IF('3c AA'!K133="-","-",'3c AA'!K133)</f>
        <v>-</v>
      </c>
      <c r="I113" s="35" t="str">
        <f>IF('3c AA'!L133="-","-",'3c AA'!L133)</f>
        <v>-</v>
      </c>
      <c r="J113" s="35" t="str">
        <f>IF('3c AA'!M133="-","-",'3c AA'!M133)</f>
        <v>-</v>
      </c>
      <c r="K113" s="35" t="str">
        <f>IF('3c AA'!N133="-","-",'3c AA'!N133)</f>
        <v>-</v>
      </c>
      <c r="L113" s="35" t="str">
        <f>IF('3c AA'!O133="-","-",'3c AA'!O133)</f>
        <v>-</v>
      </c>
      <c r="M113" s="35" t="str">
        <f>IF('3c AA'!P133="-","-",'3c AA'!P133)</f>
        <v>-</v>
      </c>
      <c r="N113" s="35" t="str">
        <f>IF('3c AA'!Q133="-","-",'3c AA'!Q133)</f>
        <v>-</v>
      </c>
      <c r="O113" s="27"/>
      <c r="P113" s="35" t="str">
        <f>IF('3c AA'!S133="-","-",'3c AA'!S133)</f>
        <v>-</v>
      </c>
      <c r="Q113" s="35" t="str">
        <f>IF('3c AA'!T133="-","-",'3c AA'!T133)</f>
        <v>-</v>
      </c>
      <c r="R113" s="35" t="str">
        <f>IF('3c AA'!U133="-","-",'3c AA'!U133)</f>
        <v>-</v>
      </c>
      <c r="S113" s="35" t="str">
        <f>IF('3c AA'!V133="-","-",'3c AA'!V133)</f>
        <v>-</v>
      </c>
      <c r="T113" s="35">
        <f>IF('3c AA'!W133="-","-",'3c AA'!W133)</f>
        <v>0</v>
      </c>
      <c r="U113" s="35">
        <f>IF('3c AA'!X133="-","-",'3c AA'!X133)</f>
        <v>1.4870742269298105</v>
      </c>
      <c r="V113" s="35">
        <f>IF('3c AA'!Y133="-","-",'3c AA'!Y133)</f>
        <v>0.70457099735818829</v>
      </c>
      <c r="W113" s="35" t="str">
        <f>IF('3c AA'!Z133="-","-",'3c AA'!Z133)</f>
        <v>-</v>
      </c>
      <c r="X113" s="27"/>
      <c r="Y113" s="35">
        <f>IF('3c AA'!AB133="-","-",'3c AA'!AB133)</f>
        <v>0</v>
      </c>
      <c r="Z113" s="35">
        <f>IF('3c AA'!AC133="-","-",'3c AA'!AC133)</f>
        <v>0</v>
      </c>
      <c r="AA113" s="35">
        <f>IF('3c AA'!AD133="-","-",'3c AA'!AD133)</f>
        <v>0.4107912515748855</v>
      </c>
      <c r="AB113" s="35" t="str">
        <f>IF('3c AA'!AE133="-","-",'3c AA'!AE133)</f>
        <v>-</v>
      </c>
      <c r="AC113" s="35" t="str">
        <f>IF('3c AA'!AF133="-","-",'3c AA'!AF133)</f>
        <v>-</v>
      </c>
      <c r="AD113" s="25"/>
    </row>
    <row r="114" spans="1:30" s="26" customFormat="1" ht="12.6"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f>'3d PC'!AA61</f>
        <v>10.298637820906499</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f>'3e NC-Elec'!AB51</f>
        <v>83.608360000000005</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f>IF('3g CPIH'!W$17="-","-",'3h OC '!$E$9*('3g CPIH'!W$17/'3g CPIH'!$G$17))</f>
        <v>48.959197260273974</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f>IF('3i SMNCC'!W$50="-","-",'3i SMNCC'!W$62)</f>
        <v>11.951673643525851</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PAP'!$G$15*('3g CPIH'!C$17/'3g CPIH'!$G$17))</f>
        <v>3.3460635029354204</v>
      </c>
      <c r="H118" s="35">
        <f>IF('3g CPIH'!D$17="-","-",'3j PAAC PAP'!$G$15*('3g CPIH'!D$17/'3g CPIH'!$G$17))</f>
        <v>3.3527623287671227</v>
      </c>
      <c r="I118" s="35">
        <f>IF('3g CPIH'!E$17="-","-",'3j PAAC PAP'!$G$15*('3g CPIH'!E$17/'3g CPIH'!$G$17))</f>
        <v>3.3628105675146771</v>
      </c>
      <c r="J118" s="35">
        <f>IF('3g CPIH'!F$17="-","-",'3j PAAC PAP'!$G$15*('3g CPIH'!F$17/'3g CPIH'!$G$17))</f>
        <v>3.3829070450097847</v>
      </c>
      <c r="K118" s="35">
        <f>IF('3g CPIH'!G$17="-","-",'3j PAAC PAP'!$G$15*('3g CPIH'!G$17/'3g CPIH'!$G$17))</f>
        <v>3.4230999999999998</v>
      </c>
      <c r="L118" s="35">
        <f>IF('3g CPIH'!H$17="-","-",'3j PAAC PAP'!$G$15*('3g CPIH'!H$17/'3g CPIH'!$G$17))</f>
        <v>3.4666423679060667</v>
      </c>
      <c r="M118" s="35">
        <f>IF('3g CPIH'!I$17="-","-",'3j PAAC PAP'!$G$15*('3g CPIH'!I$17/'3g CPIH'!$G$17))</f>
        <v>3.516883561643835</v>
      </c>
      <c r="N118" s="35">
        <f>IF('3g CPIH'!J$17="-","-",'3j PAAC PAP'!$G$15*('3g CPIH'!J$17/'3g CPIH'!$G$17))</f>
        <v>3.547028277886497</v>
      </c>
      <c r="O118" s="27"/>
      <c r="P118" s="35">
        <f>IF('3g CPIH'!L$17="-","-",'3j PAAC PAP'!$G$15*('3g CPIH'!L$17/'3g CPIH'!$G$17))</f>
        <v>3.547028277886497</v>
      </c>
      <c r="Q118" s="35">
        <f>IF('3g CPIH'!M$17="-","-",'3j PAAC PAP'!$G$15*('3g CPIH'!M$17/'3g CPIH'!$G$17))</f>
        <v>3.5872212328767121</v>
      </c>
      <c r="R118" s="35">
        <f>IF('3g CPIH'!N$17="-","-",'3j PAAC PAP'!$G$15*('3g CPIH'!N$17/'3g CPIH'!$G$17))</f>
        <v>3.6140165362035224</v>
      </c>
      <c r="S118" s="35">
        <f>IF('3g CPIH'!O$17="-","-",'3j PAAC PAP'!$G$15*('3g CPIH'!O$17/'3g CPIH'!$G$17))</f>
        <v>3.6341130136986299</v>
      </c>
      <c r="T118" s="35">
        <f>IF('3g CPIH'!P$17="-","-",'3j PAAC PAP'!$G$15*('3g CPIH'!P$17/'3g CPIH'!$G$17))</f>
        <v>3.6441612524461835</v>
      </c>
      <c r="U118" s="35">
        <f>IF('3g CPIH'!Q$17="-","-",'3j PAAC PAP'!$G$15*('3g CPIH'!Q$17/'3g CPIH'!$G$17))</f>
        <v>3.6642577299412915</v>
      </c>
      <c r="V118" s="35">
        <f>IF('3g CPIH'!R$17="-","-",'3j PAAC PAP'!$G$15*('3g CPIH'!R$17/'3g CPIH'!$G$17))</f>
        <v>3.7312459882583173</v>
      </c>
      <c r="W118" s="35">
        <f>IF('3g CPIH'!S$17="-","-",'3j PAAC PAP'!$G$15*('3g CPIH'!S$17/'3g CPIH'!$G$17))</f>
        <v>3.8417766144814092</v>
      </c>
      <c r="X118" s="27"/>
      <c r="Y118" s="35">
        <f>IF('3g CPIH'!U$17="-","-",'3j PAAC PAP'!$G$15*('3g CPIH'!U$17/'3g CPIH'!$G$17))</f>
        <v>4.0360425636007822</v>
      </c>
      <c r="Z118" s="35">
        <f>IF('3g CPIH'!V$17="-","-",'3j PAAC PAP'!$G$15*('3g CPIH'!V$17/'3g CPIH'!$G$17))</f>
        <v>4.0360425636007822</v>
      </c>
      <c r="AA118" s="35">
        <f>IF('3g CPIH'!W$17="-","-",'3j PAAC PAP'!$G$15*('3g CPIH'!W$17/'3g CPIH'!$G$17))</f>
        <v>4.1968143835616436</v>
      </c>
      <c r="AB118" s="35" t="str">
        <f>IF('3g CPIH'!X$17="-","-",'3j PAAC PAP'!$G$15*('3g CPIH'!X$17/'3g CPIH'!$G$17))</f>
        <v>-</v>
      </c>
      <c r="AC118" s="35" t="str">
        <f>IF('3g CPIH'!Y$17="-","-",'3j PAAC PAP'!$G$15*('3g CPIH'!Y$17/'3g CPIH'!$G$17))</f>
        <v>-</v>
      </c>
      <c r="AD118" s="25"/>
    </row>
    <row r="119" spans="1:30" s="26" customFormat="1" ht="11.25" customHeight="1">
      <c r="A119" s="207"/>
      <c r="B119" s="123" t="s">
        <v>244</v>
      </c>
      <c r="C119" s="123" t="s">
        <v>184</v>
      </c>
      <c r="D119" s="121" t="s">
        <v>126</v>
      </c>
      <c r="E119" s="75"/>
      <c r="F119" s="27"/>
      <c r="G119" s="35">
        <f>IF(G114="-","-",SUM(G111:G117)*'3j PAAC PAP'!$G$33)</f>
        <v>0.30012894242964011</v>
      </c>
      <c r="H119" s="35">
        <f>IF(H114="-","-",SUM(H111:H117)*'3j PAAC PAP'!$G$33)</f>
        <v>0.3005029547490139</v>
      </c>
      <c r="I119" s="35">
        <f>IF(I114="-","-",SUM(I111:I117)*'3j PAAC PAP'!$G$33)</f>
        <v>0.33902832998039806</v>
      </c>
      <c r="J119" s="35">
        <f>IF(J114="-","-",SUM(J111:J117)*'3j PAAC PAP'!$G$33)</f>
        <v>0.34015036693851941</v>
      </c>
      <c r="K119" s="35">
        <f>IF(K114="-","-",SUM(K111:K117)*'3j PAAC PAP'!$G$33)</f>
        <v>0.30196885501592263</v>
      </c>
      <c r="L119" s="35">
        <f>IF(L114="-","-",SUM(L111:L117)*'3j PAAC PAP'!$G$33)</f>
        <v>0.30377265193502762</v>
      </c>
      <c r="M119" s="35">
        <f>IF(M114="-","-",SUM(M111:M117)*'3j PAAC PAP'!$G$33)</f>
        <v>0.31567931530823751</v>
      </c>
      <c r="N119" s="35">
        <f>IF(N114="-","-",SUM(N111:N117)*'3j PAAC PAP'!$G$33)</f>
        <v>0.34739911603401602</v>
      </c>
      <c r="O119" s="27"/>
      <c r="P119" s="35">
        <f>IF(P114="-","-",SUM(P111:P117)*'3j PAAC PAP'!$G$33)</f>
        <v>0.34739911603401602</v>
      </c>
      <c r="Q119" s="35">
        <f>IF(Q114="-","-",SUM(Q111:Q117)*'3j PAAC PAP'!$G$33)</f>
        <v>0.36227760717269258</v>
      </c>
      <c r="R119" s="35">
        <f>IF(R114="-","-",SUM(R111:R117)*'3j PAAC PAP'!$G$33)</f>
        <v>0.36369775744396104</v>
      </c>
      <c r="S119" s="35">
        <f>IF(S114="-","-",SUM(S111:S117)*'3j PAAC PAP'!$G$33)</f>
        <v>0.37746651313221236</v>
      </c>
      <c r="T119" s="35">
        <f>IF(T114="-","-",SUM(T111:T117)*'3j PAAC PAP'!$G$33)</f>
        <v>0.37741313778249014</v>
      </c>
      <c r="U119" s="35">
        <f>IF(U114="-","-",SUM(U111:U117)*'3j PAAC PAP'!$G$33)</f>
        <v>0.36986902940378491</v>
      </c>
      <c r="V119" s="35">
        <f>IF(V114="-","-",SUM(V111:V117)*'3j PAAC PAP'!$G$33)</f>
        <v>0.36940492019363275</v>
      </c>
      <c r="W119" s="35">
        <f>IF(W114="-","-",SUM(W111:W117)*'3j PAAC PAP'!$G$33)</f>
        <v>0.65490719104860096</v>
      </c>
      <c r="X119" s="27"/>
      <c r="Y119" s="35">
        <f>IF(Y114="-","-",SUM(Y111:Y117)*'3j PAAC PAP'!$G$33)</f>
        <v>0.67035471895824539</v>
      </c>
      <c r="Z119" s="35">
        <f>IF(Z114="-","-",SUM(Z111:Z117)*'3j PAAC PAP'!$G$33)</f>
        <v>0.67035471895824539</v>
      </c>
      <c r="AA119" s="35">
        <f>IF(AA114="-","-",SUM(AA111:AA117)*'3j PAAC PAP'!$G$33)</f>
        <v>0.74292436664648198</v>
      </c>
      <c r="AB119" s="35" t="str">
        <f>IF(AB114="-","-",SUM(AB111:AB117)*'3j PAAC PAP'!$G$33)</f>
        <v>-</v>
      </c>
      <c r="AC119" s="35" t="str">
        <f>IF(AC114="-","-",SUM(AC111:AC117)*'3j PAAC PAP'!$G$33)</f>
        <v>-</v>
      </c>
      <c r="AD119" s="25"/>
    </row>
    <row r="120" spans="1:30" s="26" customFormat="1" ht="11.25" customHeight="1">
      <c r="A120" s="207"/>
      <c r="B120" s="123" t="s">
        <v>185</v>
      </c>
      <c r="C120" s="123" t="s">
        <v>246</v>
      </c>
      <c r="D120" s="121" t="s">
        <v>126</v>
      </c>
      <c r="E120" s="75"/>
      <c r="F120" s="27"/>
      <c r="G120" s="35">
        <f>IF(G114="-","-",SUM(G111:G119)*'3k EBIT'!$E$9)</f>
        <v>1.2851822126945487</v>
      </c>
      <c r="H120" s="35">
        <f>IF(H114="-","-",SUM(H111:H119)*'3k EBIT'!$E$9)</f>
        <v>1.2868327536657371</v>
      </c>
      <c r="I120" s="35">
        <f>IF(I114="-","-",SUM(I111:I119)*'3k EBIT'!$E$9)</f>
        <v>1.4436781382615338</v>
      </c>
      <c r="J120" s="35">
        <f>IF(J114="-","-",SUM(J111:J119)*'3k EBIT'!$E$9)</f>
        <v>1.4486297611751</v>
      </c>
      <c r="K120" s="35">
        <f>IF(K114="-","-",SUM(K111:K119)*'3k EBIT'!$E$9)</f>
        <v>1.2941556550942679</v>
      </c>
      <c r="L120" s="35">
        <f>IF(L114="-","-",SUM(L111:L119)*'3k EBIT'!$E$9)</f>
        <v>1.3023335307155683</v>
      </c>
      <c r="M120" s="35">
        <f>IF(M114="-","-",SUM(M111:M119)*'3k EBIT'!$E$9)</f>
        <v>1.3517211335655264</v>
      </c>
      <c r="N120" s="35">
        <f>IF(N114="-","-",SUM(N111:N119)*'3k EBIT'!$E$9)</f>
        <v>1.4812831158471118</v>
      </c>
      <c r="O120" s="27"/>
      <c r="P120" s="35">
        <f>IF(P114="-","-",SUM(P111:P119)*'3k EBIT'!$E$9)</f>
        <v>1.4812831158471118</v>
      </c>
      <c r="Q120" s="35">
        <f>IF(Q114="-","-",SUM(Q111:Q119)*'3k EBIT'!$E$9)</f>
        <v>1.5425600648087758</v>
      </c>
      <c r="R120" s="35">
        <f>IF(R114="-","-",SUM(R111:R119)*'3k EBIT'!$E$9)</f>
        <v>1.54885361034213</v>
      </c>
      <c r="S120" s="35">
        <f>IF(S114="-","-",SUM(S111:S119)*'3k EBIT'!$E$9)</f>
        <v>1.6052289564262423</v>
      </c>
      <c r="T120" s="35">
        <f>IF(T114="-","-",SUM(T111:T119)*'3k EBIT'!$E$9)</f>
        <v>1.6052065374057596</v>
      </c>
      <c r="U120" s="35">
        <f>IF(U114="-","-",SUM(U111:U119)*'3k EBIT'!$E$9)</f>
        <v>1.574920129944303</v>
      </c>
      <c r="V120" s="35">
        <f>IF(V114="-","-",SUM(V111:V119)*'3k EBIT'!$E$9)</f>
        <v>1.5743304110385827</v>
      </c>
      <c r="W120" s="35">
        <f>IF(W114="-","-",SUM(W111:W119)*'3k EBIT'!$E$9)</f>
        <v>2.7373722726202443</v>
      </c>
      <c r="X120" s="27"/>
      <c r="Y120" s="35">
        <f>IF(Y114="-","-",SUM(Y111:Y119)*'3k EBIT'!$E$9)</f>
        <v>2.8039471082483556</v>
      </c>
      <c r="Z120" s="35">
        <f>IF(Z114="-","-",SUM(Z111:Z119)*'3k EBIT'!$E$9)</f>
        <v>2.8039471082483556</v>
      </c>
      <c r="AA120" s="35">
        <f>IF(AA114="-","-",SUM(AA111:AA119)*'3k EBIT'!$E$9)</f>
        <v>3.102141546534646</v>
      </c>
      <c r="AB120" s="35" t="str">
        <f>IF(AB114="-","-",SUM(AB111:AB119)*'3k EBIT'!$E$9)</f>
        <v>-</v>
      </c>
      <c r="AC120" s="35" t="str">
        <f>IF(AC114="-","-",SUM(AC111:AC119)*'3k EBIT'!$E$9)</f>
        <v>-</v>
      </c>
      <c r="AD120" s="25"/>
    </row>
    <row r="121" spans="1:30" s="26" customFormat="1" ht="11.4">
      <c r="A121" s="207"/>
      <c r="B121" s="123" t="s">
        <v>247</v>
      </c>
      <c r="C121" s="158" t="s">
        <v>248</v>
      </c>
      <c r="D121" s="121" t="s">
        <v>126</v>
      </c>
      <c r="E121" s="116"/>
      <c r="F121" s="27"/>
      <c r="G121" s="35">
        <f>IF(G116="-","-",SUM(G111:G114,G116:G120)*'3l HAP'!$E$10)</f>
        <v>0.73970198907474372</v>
      </c>
      <c r="H121" s="35">
        <f>IF(H116="-","-",SUM(H111:H114,H116:H120)*'3l HAP'!$E$10)</f>
        <v>0.74097386067356075</v>
      </c>
      <c r="I121" s="35">
        <f>IF(I116="-","-",SUM(I111:I114,I116:I120)*'3l HAP'!$E$10)</f>
        <v>0.74661967671274143</v>
      </c>
      <c r="J121" s="35">
        <f>IF(J116="-","-",SUM(J111:J114,J116:J120)*'3l HAP'!$E$10)</f>
        <v>0.75043529150919286</v>
      </c>
      <c r="K121" s="35">
        <f>IF(K116="-","-",SUM(K111:K114,K116:K120)*'3l HAP'!$E$10)</f>
        <v>0.75623586901723749</v>
      </c>
      <c r="L121" s="35">
        <f>IF(L116="-","-",SUM(L111:L114,L116:L120)*'3l HAP'!$E$10)</f>
        <v>0.76253756520227689</v>
      </c>
      <c r="M121" s="35">
        <f>IF(M116="-","-",SUM(M111:M114,M116:M120)*'3l HAP'!$E$10)</f>
        <v>0.80486976849989056</v>
      </c>
      <c r="N121" s="35">
        <f>IF(N116="-","-",SUM(N111:N114,N116:N120)*'3l HAP'!$E$10)</f>
        <v>0.90470746318717865</v>
      </c>
      <c r="O121" s="27"/>
      <c r="P121" s="35">
        <f>IF(P116="-","-",SUM(P111:P114,P116:P120)*'3l HAP'!$E$10)</f>
        <v>0.90470746318717865</v>
      </c>
      <c r="Q121" s="35">
        <f>IF(Q116="-","-",SUM(Q111:Q114,Q116:Q120)*'3l HAP'!$E$10)</f>
        <v>0.940169447512195</v>
      </c>
      <c r="R121" s="35">
        <f>IF(R116="-","-",SUM(R111:R114,R116:R120)*'3l HAP'!$E$10)</f>
        <v>0.94501911920133241</v>
      </c>
      <c r="S121" s="35">
        <f>IF(S116="-","-",SUM(S111:S114,S116:S120)*'3l HAP'!$E$10)</f>
        <v>0.97830722260067604</v>
      </c>
      <c r="T121" s="35">
        <f>IF(T116="-","-",SUM(T111:T114,T116:T120)*'3l HAP'!$E$10)</f>
        <v>0.97828994698260685</v>
      </c>
      <c r="U121" s="35">
        <f>IF(U116="-","-",SUM(U111:U114,U116:U120)*'3l HAP'!$E$10)</f>
        <v>1.0003755911412331</v>
      </c>
      <c r="V121" s="35">
        <f>IF(V116="-","-",SUM(V111:V114,V116:V120)*'3l HAP'!$E$10)</f>
        <v>0.99992116635532124</v>
      </c>
      <c r="W121" s="35">
        <f>IF(W116="-","-",SUM(W111:W114,W116:W120)*'3l HAP'!$E$10)</f>
        <v>1.0560650716142814</v>
      </c>
      <c r="X121" s="27"/>
      <c r="Y121" s="35">
        <f>IF(Y116="-","-",SUM(Y111:Y114,Y116:Y120)*'3l HAP'!$E$10)</f>
        <v>1.1073662171837444</v>
      </c>
      <c r="Z121" s="35">
        <f>IF(Z116="-","-",SUM(Z111:Z114,Z116:Z120)*'3l HAP'!$E$10)</f>
        <v>1.1073662171837444</v>
      </c>
      <c r="AA121" s="35">
        <f>IF(AA116="-","-",SUM(AA111:AA114,AA116:AA120)*'3l HAP'!$E$10)</f>
        <v>1.1663339813773441</v>
      </c>
      <c r="AB121" s="35" t="str">
        <f>IF(AB116="-","-",SUM(AB111:AB114,AB116:AB120)*'3l HAP'!$E$10)</f>
        <v>-</v>
      </c>
      <c r="AC121" s="35" t="str">
        <f>IF(AC116="-","-",SUM(AC111:AC114,AC116:AC120)*'3l HAP'!$E$10)</f>
        <v>-</v>
      </c>
      <c r="AD121" s="25"/>
    </row>
    <row r="122" spans="1:30" s="26" customFormat="1" ht="11.4">
      <c r="A122" s="207"/>
      <c r="B122" s="123" t="s">
        <v>249</v>
      </c>
      <c r="C122" s="123" t="str">
        <f>B122&amp;"_"&amp;D122</f>
        <v>Total_South East</v>
      </c>
      <c r="D122" s="121" t="s">
        <v>126</v>
      </c>
      <c r="E122" s="75"/>
      <c r="F122" s="27"/>
      <c r="G122" s="35">
        <f t="shared" ref="G122:N122" si="24">IF(G116="-","-",SUM(G111:G121))</f>
        <v>68.380843138910393</v>
      </c>
      <c r="H122" s="35">
        <f t="shared" si="24"/>
        <v>68.468985552058072</v>
      </c>
      <c r="I122" s="35">
        <f t="shared" si="24"/>
        <v>76.729648200224887</v>
      </c>
      <c r="J122" s="35">
        <f t="shared" si="24"/>
        <v>76.994075439667981</v>
      </c>
      <c r="K122" s="35">
        <f t="shared" si="24"/>
        <v>68.86966326586429</v>
      </c>
      <c r="L122" s="35">
        <f t="shared" si="24"/>
        <v>69.306379290649801</v>
      </c>
      <c r="M122" s="35">
        <f t="shared" si="24"/>
        <v>71.948057938699364</v>
      </c>
      <c r="N122" s="35">
        <f t="shared" si="24"/>
        <v>78.866944515791403</v>
      </c>
      <c r="O122" s="27"/>
      <c r="P122" s="35">
        <f t="shared" ref="P122:W122" si="25">IF(P116="-","-",SUM(P111:P121))</f>
        <v>78.866944515791403</v>
      </c>
      <c r="Q122" s="35">
        <f t="shared" si="25"/>
        <v>82.127507744909565</v>
      </c>
      <c r="R122" s="35">
        <f t="shared" si="25"/>
        <v>82.463596518377116</v>
      </c>
      <c r="S122" s="35">
        <f t="shared" si="25"/>
        <v>85.464006874309987</v>
      </c>
      <c r="T122" s="35">
        <f t="shared" si="25"/>
        <v>85.462809650732837</v>
      </c>
      <c r="U122" s="35">
        <f t="shared" si="25"/>
        <v>83.890874507966117</v>
      </c>
      <c r="V122" s="35">
        <f t="shared" si="25"/>
        <v>83.859382258857295</v>
      </c>
      <c r="W122" s="35">
        <f t="shared" si="25"/>
        <v>145.12823043697742</v>
      </c>
      <c r="X122" s="27"/>
      <c r="Y122" s="35">
        <f t="shared" ref="Y122:AC122" si="26">IF(Y116="-","-",SUM(Y111:Y121))</f>
        <v>148.6834688525054</v>
      </c>
      <c r="Z122" s="35">
        <f t="shared" si="26"/>
        <v>148.6834688525054</v>
      </c>
      <c r="AA122" s="35">
        <f t="shared" si="26"/>
        <v>164.43687425440135</v>
      </c>
      <c r="AB122" s="35" t="str">
        <f t="shared" si="26"/>
        <v>-</v>
      </c>
      <c r="AC122" s="35" t="str">
        <f t="shared" si="26"/>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AA'!J134="-","-",'3c AA'!J134)</f>
        <v>-</v>
      </c>
      <c r="H125" s="117" t="str">
        <f>IF('3c AA'!K134="-","-",'3c AA'!K134)</f>
        <v>-</v>
      </c>
      <c r="I125" s="117" t="str">
        <f>IF('3c AA'!L134="-","-",'3c AA'!L134)</f>
        <v>-</v>
      </c>
      <c r="J125" s="117" t="str">
        <f>IF('3c AA'!M134="-","-",'3c AA'!M134)</f>
        <v>-</v>
      </c>
      <c r="K125" s="117" t="str">
        <f>IF('3c AA'!N134="-","-",'3c AA'!N134)</f>
        <v>-</v>
      </c>
      <c r="L125" s="117" t="str">
        <f>IF('3c AA'!O134="-","-",'3c AA'!O134)</f>
        <v>-</v>
      </c>
      <c r="M125" s="117" t="str">
        <f>IF('3c AA'!P134="-","-",'3c AA'!P134)</f>
        <v>-</v>
      </c>
      <c r="N125" s="117" t="str">
        <f>IF('3c AA'!Q134="-","-",'3c AA'!Q134)</f>
        <v>-</v>
      </c>
      <c r="O125" s="27"/>
      <c r="P125" s="117" t="str">
        <f>IF('3c AA'!S134="-","-",'3c AA'!S134)</f>
        <v>-</v>
      </c>
      <c r="Q125" s="117" t="str">
        <f>IF('3c AA'!T134="-","-",'3c AA'!T134)</f>
        <v>-</v>
      </c>
      <c r="R125" s="117" t="str">
        <f>IF('3c AA'!U134="-","-",'3c AA'!U134)</f>
        <v>-</v>
      </c>
      <c r="S125" s="117" t="str">
        <f>IF('3c AA'!V134="-","-",'3c AA'!V134)</f>
        <v>-</v>
      </c>
      <c r="T125" s="117">
        <f>IF('3c AA'!W134="-","-",'3c AA'!W134)</f>
        <v>0</v>
      </c>
      <c r="U125" s="117">
        <f>IF('3c AA'!X134="-","-",'3c AA'!X134)</f>
        <v>1.4870742269298105</v>
      </c>
      <c r="V125" s="117">
        <f>IF('3c AA'!Y134="-","-",'3c AA'!Y134)</f>
        <v>0.70457099735818829</v>
      </c>
      <c r="W125" s="117" t="str">
        <f>IF('3c AA'!Z134="-","-",'3c AA'!Z134)</f>
        <v>-</v>
      </c>
      <c r="X125" s="27"/>
      <c r="Y125" s="117">
        <f>IF('3c AA'!AB134="-","-",'3c AA'!AB134)</f>
        <v>0</v>
      </c>
      <c r="Z125" s="117">
        <f>IF('3c AA'!AC134="-","-",'3c AA'!AC134)</f>
        <v>0</v>
      </c>
      <c r="AA125" s="117">
        <f>IF('3c AA'!AD134="-","-",'3c AA'!AD134)</f>
        <v>0.4107912515748855</v>
      </c>
      <c r="AB125" s="117" t="str">
        <f>IF('3c AA'!AE134="-","-",'3c AA'!AE134)</f>
        <v>-</v>
      </c>
      <c r="AC125" s="117" t="str">
        <f>IF('3c AA'!AF134="-","-",'3c AA'!AF134)</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f>'3d PC'!AA61</f>
        <v>10.298637820906499</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f>'3e NC-Elec'!AB52</f>
        <v>106.05586</v>
      </c>
      <c r="AB127" s="117" t="str">
        <f>'3e NC-Elec'!AC52</f>
        <v>-</v>
      </c>
      <c r="AC127" s="117" t="str">
        <f>'3e NC-Elec'!AD52</f>
        <v>-</v>
      </c>
      <c r="AD127" s="25"/>
    </row>
    <row r="128" spans="1:30" s="26" customFormat="1" ht="12.6"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f>IF('3g CPIH'!W$17="-","-",'3h OC '!$E$9*('3g CPIH'!W$17/'3g CPIH'!$G$17))</f>
        <v>48.959197260273974</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f>IF('3i SMNCC'!W$50="-","-",'3i SMNCC'!W$62)</f>
        <v>11.951673643525851</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PAP'!$G$15*('3g CPIH'!C$17/'3g CPIH'!$G$17))</f>
        <v>3.3460635029354204</v>
      </c>
      <c r="H130" s="117">
        <f>IF('3g CPIH'!D$17="-","-",'3j PAAC PAP'!$G$15*('3g CPIH'!D$17/'3g CPIH'!$G$17))</f>
        <v>3.3527623287671227</v>
      </c>
      <c r="I130" s="117">
        <f>IF('3g CPIH'!E$17="-","-",'3j PAAC PAP'!$G$15*('3g CPIH'!E$17/'3g CPIH'!$G$17))</f>
        <v>3.3628105675146771</v>
      </c>
      <c r="J130" s="117">
        <f>IF('3g CPIH'!F$17="-","-",'3j PAAC PAP'!$G$15*('3g CPIH'!F$17/'3g CPIH'!$G$17))</f>
        <v>3.3829070450097847</v>
      </c>
      <c r="K130" s="117">
        <f>IF('3g CPIH'!G$17="-","-",'3j PAAC PAP'!$G$15*('3g CPIH'!G$17/'3g CPIH'!$G$17))</f>
        <v>3.4230999999999998</v>
      </c>
      <c r="L130" s="117">
        <f>IF('3g CPIH'!H$17="-","-",'3j PAAC PAP'!$G$15*('3g CPIH'!H$17/'3g CPIH'!$G$17))</f>
        <v>3.4666423679060667</v>
      </c>
      <c r="M130" s="117">
        <f>IF('3g CPIH'!I$17="-","-",'3j PAAC PAP'!$G$15*('3g CPIH'!I$17/'3g CPIH'!$G$17))</f>
        <v>3.516883561643835</v>
      </c>
      <c r="N130" s="117">
        <f>IF('3g CPIH'!J$17="-","-",'3j PAAC PAP'!$G$15*('3g CPIH'!J$17/'3g CPIH'!$G$17))</f>
        <v>3.547028277886497</v>
      </c>
      <c r="O130" s="27"/>
      <c r="P130" s="117">
        <f>IF('3g CPIH'!L$17="-","-",'3j PAAC PAP'!$G$15*('3g CPIH'!L$17/'3g CPIH'!$G$17))</f>
        <v>3.547028277886497</v>
      </c>
      <c r="Q130" s="117">
        <f>IF('3g CPIH'!M$17="-","-",'3j PAAC PAP'!$G$15*('3g CPIH'!M$17/'3g CPIH'!$G$17))</f>
        <v>3.5872212328767121</v>
      </c>
      <c r="R130" s="117">
        <f>IF('3g CPIH'!N$17="-","-",'3j PAAC PAP'!$G$15*('3g CPIH'!N$17/'3g CPIH'!$G$17))</f>
        <v>3.6140165362035224</v>
      </c>
      <c r="S130" s="117">
        <f>IF('3g CPIH'!O$17="-","-",'3j PAAC PAP'!$G$15*('3g CPIH'!O$17/'3g CPIH'!$G$17))</f>
        <v>3.6341130136986299</v>
      </c>
      <c r="T130" s="117">
        <f>IF('3g CPIH'!P$17="-","-",'3j PAAC PAP'!$G$15*('3g CPIH'!P$17/'3g CPIH'!$G$17))</f>
        <v>3.6441612524461835</v>
      </c>
      <c r="U130" s="117">
        <f>IF('3g CPIH'!Q$17="-","-",'3j PAAC PAP'!$G$15*('3g CPIH'!Q$17/'3g CPIH'!$G$17))</f>
        <v>3.6642577299412915</v>
      </c>
      <c r="V130" s="117">
        <f>IF('3g CPIH'!R$17="-","-",'3j PAAC PAP'!$G$15*('3g CPIH'!R$17/'3g CPIH'!$G$17))</f>
        <v>3.7312459882583173</v>
      </c>
      <c r="W130" s="117">
        <f>IF('3g CPIH'!S$17="-","-",'3j PAAC PAP'!$G$15*('3g CPIH'!S$17/'3g CPIH'!$G$17))</f>
        <v>3.8417766144814092</v>
      </c>
      <c r="X130" s="27"/>
      <c r="Y130" s="117">
        <f>IF('3g CPIH'!U$17="-","-",'3j PAAC PAP'!$G$15*('3g CPIH'!U$17/'3g CPIH'!$G$17))</f>
        <v>4.0360425636007822</v>
      </c>
      <c r="Z130" s="117">
        <f>IF('3g CPIH'!V$17="-","-",'3j PAAC PAP'!$G$15*('3g CPIH'!V$17/'3g CPIH'!$G$17))</f>
        <v>4.0360425636007822</v>
      </c>
      <c r="AA130" s="117">
        <f>IF('3g CPIH'!W$17="-","-",'3j PAAC PAP'!$G$15*('3g CPIH'!W$17/'3g CPIH'!$G$17))</f>
        <v>4.1968143835616436</v>
      </c>
      <c r="AB130" s="117" t="str">
        <f>IF('3g CPIH'!X$17="-","-",'3j PAAC PAP'!$G$15*('3g CPIH'!X$17/'3g CPIH'!$G$17))</f>
        <v>-</v>
      </c>
      <c r="AC130" s="117" t="str">
        <f>IF('3g CPIH'!Y$17="-","-",'3j PAAC PAP'!$G$15*('3g CPIH'!Y$17/'3g CPIH'!$G$17))</f>
        <v>-</v>
      </c>
      <c r="AD130" s="25"/>
    </row>
    <row r="131" spans="1:30" s="26" customFormat="1" ht="11.25" customHeight="1">
      <c r="A131" s="207"/>
      <c r="B131" s="120" t="s">
        <v>244</v>
      </c>
      <c r="C131" s="120" t="s">
        <v>184</v>
      </c>
      <c r="D131" s="122" t="s">
        <v>131</v>
      </c>
      <c r="E131" s="119"/>
      <c r="F131" s="27"/>
      <c r="G131" s="117">
        <f>IF(G126="-","-",SUM(G123:G129)*'3j PAAC PAP'!$G$33)</f>
        <v>0.28755133442964015</v>
      </c>
      <c r="H131" s="117">
        <f>IF(H126="-","-",SUM(H123:H129)*'3j PAAC PAP'!$G$33)</f>
        <v>0.28792534674901393</v>
      </c>
      <c r="I131" s="117">
        <f>IF(I126="-","-",SUM(I123:I129)*'3j PAAC PAP'!$G$33)</f>
        <v>0.3165633245803981</v>
      </c>
      <c r="J131" s="117">
        <f>IF(J126="-","-",SUM(J123:J129)*'3j PAAC PAP'!$G$33)</f>
        <v>0.3176853615385194</v>
      </c>
      <c r="K131" s="117">
        <f>IF(K126="-","-",SUM(K123:K129)*'3j PAAC PAP'!$G$33)</f>
        <v>0.30074603201592265</v>
      </c>
      <c r="L131" s="117">
        <f>IF(L126="-","-",SUM(L123:L129)*'3j PAAC PAP'!$G$33)</f>
        <v>0.30254982893502763</v>
      </c>
      <c r="M131" s="117">
        <f>IF(M126="-","-",SUM(M123:M129)*'3j PAAC PAP'!$G$33)</f>
        <v>0.31829965030823748</v>
      </c>
      <c r="N131" s="117">
        <f>IF(N126="-","-",SUM(N123:N129)*'3j PAAC PAP'!$G$33)</f>
        <v>0.35001945103401605</v>
      </c>
      <c r="O131" s="27"/>
      <c r="P131" s="117">
        <f>IF(P126="-","-",SUM(P123:P129)*'3j PAAC PAP'!$G$33)</f>
        <v>0.35001945103401605</v>
      </c>
      <c r="Q131" s="117">
        <f>IF(Q126="-","-",SUM(Q123:Q129)*'3j PAAC PAP'!$G$33)</f>
        <v>0.35738631517269265</v>
      </c>
      <c r="R131" s="117">
        <f>IF(R126="-","-",SUM(R123:R129)*'3j PAAC PAP'!$G$33)</f>
        <v>0.358806465443961</v>
      </c>
      <c r="S131" s="117">
        <f>IF(S126="-","-",SUM(S123:S129)*'3j PAAC PAP'!$G$33)</f>
        <v>0.36960550813221238</v>
      </c>
      <c r="T131" s="117">
        <f>IF(T126="-","-",SUM(T123:T129)*'3j PAAC PAP'!$G$33)</f>
        <v>0.36955213278249011</v>
      </c>
      <c r="U131" s="117">
        <f>IF(U126="-","-",SUM(U123:U129)*'3j PAAC PAP'!$G$33)</f>
        <v>0.38332008240378485</v>
      </c>
      <c r="V131" s="117">
        <f>IF(V126="-","-",SUM(V123:V129)*'3j PAAC PAP'!$G$33)</f>
        <v>0.38285597319363268</v>
      </c>
      <c r="W131" s="117">
        <f>IF(W126="-","-",SUM(W123:W129)*'3j PAAC PAP'!$G$33)</f>
        <v>0.76024465804860086</v>
      </c>
      <c r="X131" s="27"/>
      <c r="Y131" s="117">
        <f>IF(Y126="-","-",SUM(Y123:Y129)*'3j PAAC PAP'!$G$33)</f>
        <v>0.77569218595824529</v>
      </c>
      <c r="Z131" s="117">
        <f>IF(Z126="-","-",SUM(Z123:Z129)*'3j PAAC PAP'!$G$33)</f>
        <v>0.77569218595824529</v>
      </c>
      <c r="AA131" s="117">
        <f>IF(AA126="-","-",SUM(AA123:AA129)*'3j PAAC PAP'!$G$33)</f>
        <v>0.85035810164648196</v>
      </c>
      <c r="AB131" s="117" t="str">
        <f>IF(AB126="-","-",SUM(AB123:AB129)*'3j PAAC PAP'!$G$33)</f>
        <v>-</v>
      </c>
      <c r="AC131" s="117" t="str">
        <f>IF(AC126="-","-",SUM(AC123:AC129)*'3j PAAC PAP'!$G$33)</f>
        <v>-</v>
      </c>
      <c r="AD131" s="25"/>
    </row>
    <row r="132" spans="1:30" s="26" customFormat="1" ht="11.4">
      <c r="A132" s="207"/>
      <c r="B132" s="120" t="s">
        <v>185</v>
      </c>
      <c r="C132" s="120" t="s">
        <v>246</v>
      </c>
      <c r="D132" s="122" t="s">
        <v>131</v>
      </c>
      <c r="E132" s="119"/>
      <c r="F132" s="27"/>
      <c r="G132" s="117">
        <f>IF(G126="-","-",SUM(G123:G131)*'3k EBIT'!$E$9)</f>
        <v>1.2340395055828048</v>
      </c>
      <c r="H132" s="117">
        <f>IF(H126="-","-",SUM(H123:H131)*'3k EBIT'!$E$9)</f>
        <v>1.2356900465539935</v>
      </c>
      <c r="I132" s="117">
        <f>IF(I126="-","-",SUM(I123:I131)*'3k EBIT'!$E$9)</f>
        <v>1.3523315808369467</v>
      </c>
      <c r="J132" s="117">
        <f>IF(J126="-","-",SUM(J123:J131)*'3k EBIT'!$E$9)</f>
        <v>1.3572832037505131</v>
      </c>
      <c r="K132" s="117">
        <f>IF(K126="-","-",SUM(K123:K131)*'3k EBIT'!$E$9)</f>
        <v>1.2891834474584041</v>
      </c>
      <c r="L132" s="117">
        <f>IF(L126="-","-",SUM(L123:L131)*'3k EBIT'!$E$9)</f>
        <v>1.2973613230797043</v>
      </c>
      <c r="M132" s="117">
        <f>IF(M126="-","-",SUM(M123:M131)*'3k EBIT'!$E$9)</f>
        <v>1.3623758642138064</v>
      </c>
      <c r="N132" s="117">
        <f>IF(N126="-","-",SUM(N123:N131)*'3k EBIT'!$E$9)</f>
        <v>1.4919378464953919</v>
      </c>
      <c r="O132" s="27"/>
      <c r="P132" s="117">
        <f>IF(P126="-","-",SUM(P123:P131)*'3k EBIT'!$E$9)</f>
        <v>1.4919378464953919</v>
      </c>
      <c r="Q132" s="117">
        <f>IF(Q126="-","-",SUM(Q123:Q131)*'3k EBIT'!$E$9)</f>
        <v>1.5226712342653201</v>
      </c>
      <c r="R132" s="117">
        <f>IF(R126="-","-",SUM(R123:R131)*'3k EBIT'!$E$9)</f>
        <v>1.5289647797986741</v>
      </c>
      <c r="S132" s="117">
        <f>IF(S126="-","-",SUM(S123:S131)*'3k EBIT'!$E$9)</f>
        <v>1.5732647644814022</v>
      </c>
      <c r="T132" s="117">
        <f>IF(T126="-","-",SUM(T123:T131)*'3k EBIT'!$E$9)</f>
        <v>1.573242345460919</v>
      </c>
      <c r="U132" s="117">
        <f>IF(U126="-","-",SUM(U123:U131)*'3k EBIT'!$E$9)</f>
        <v>1.6296144139388069</v>
      </c>
      <c r="V132" s="117">
        <f>IF(V126="-","-",SUM(V123:V131)*'3k EBIT'!$E$9)</f>
        <v>1.6290246950330867</v>
      </c>
      <c r="W132" s="117">
        <f>IF(W126="-","-",SUM(W123:W131)*'3k EBIT'!$E$9)</f>
        <v>3.1656924446810999</v>
      </c>
      <c r="X132" s="27"/>
      <c r="Y132" s="117">
        <f>IF(Y126="-","-",SUM(Y123:Y131)*'3k EBIT'!$E$9)</f>
        <v>3.2322672803092112</v>
      </c>
      <c r="Z132" s="117">
        <f>IF(Z126="-","-",SUM(Z123:Z131)*'3k EBIT'!$E$9)</f>
        <v>3.2322672803092112</v>
      </c>
      <c r="AA132" s="117">
        <f>IF(AA126="-","-",SUM(AA123:AA131)*'3k EBIT'!$E$9)</f>
        <v>3.5389855031141257</v>
      </c>
      <c r="AB132" s="117" t="str">
        <f>IF(AB126="-","-",SUM(AB123:AB131)*'3k EBIT'!$E$9)</f>
        <v>-</v>
      </c>
      <c r="AC132" s="117" t="str">
        <f>IF(AC126="-","-",SUM(AC123:AC131)*'3k EBIT'!$E$9)</f>
        <v>-</v>
      </c>
      <c r="AD132" s="25"/>
    </row>
    <row r="133" spans="1:30" s="26" customFormat="1" ht="11.4">
      <c r="A133" s="207"/>
      <c r="B133" s="120" t="s">
        <v>247</v>
      </c>
      <c r="C133" s="156" t="s">
        <v>248</v>
      </c>
      <c r="D133" s="122" t="s">
        <v>131</v>
      </c>
      <c r="E133" s="118"/>
      <c r="F133" s="27"/>
      <c r="G133" s="117">
        <f>IF(G128="-","-",SUM(G123:G126,G128:G132)*'3l HAP'!$E$10)</f>
        <v>0.7387690599411928</v>
      </c>
      <c r="H133" s="117">
        <f>IF(H128="-","-",SUM(H123:H126,H128:H132)*'3l HAP'!$E$10)</f>
        <v>0.74004093154000972</v>
      </c>
      <c r="I133" s="117">
        <f>IF(I128="-","-",SUM(I123:I126,I128:I132)*'3l HAP'!$E$10)</f>
        <v>0.74495336162142667</v>
      </c>
      <c r="J133" s="117">
        <f>IF(J128="-","-",SUM(J123:J126,J128:J132)*'3l HAP'!$E$10)</f>
        <v>0.74876897641787821</v>
      </c>
      <c r="K133" s="117">
        <f>IF(K128="-","-",SUM(K123:K126,K128:K132)*'3l HAP'!$E$10)</f>
        <v>0.75614516757369787</v>
      </c>
      <c r="L133" s="117">
        <f>IF(L128="-","-",SUM(L123:L126,L128:L132)*'3l HAP'!$E$10)</f>
        <v>0.76244686375873727</v>
      </c>
      <c r="M133" s="117">
        <f>IF(M128="-","-",SUM(M123:M126,M128:M132)*'3l HAP'!$E$10)</f>
        <v>0.80506412873604716</v>
      </c>
      <c r="N133" s="117">
        <f>IF(N128="-","-",SUM(N123:N126,N128:N132)*'3l HAP'!$E$10)</f>
        <v>0.90490182342333503</v>
      </c>
      <c r="O133" s="27"/>
      <c r="P133" s="117">
        <f>IF(P128="-","-",SUM(P123:P126,P128:P132)*'3l HAP'!$E$10)</f>
        <v>0.90490182342333503</v>
      </c>
      <c r="Q133" s="117">
        <f>IF(Q128="-","-",SUM(Q123:Q126,Q128:Q132)*'3l HAP'!$E$10)</f>
        <v>0.93980664173803619</v>
      </c>
      <c r="R133" s="117">
        <f>IF(R128="-","-",SUM(R123:R126,R128:R132)*'3l HAP'!$E$10)</f>
        <v>0.94465631342717382</v>
      </c>
      <c r="S133" s="117">
        <f>IF(S128="-","-",SUM(S123:S126,S128:S132)*'3l HAP'!$E$10)</f>
        <v>0.97772414189220658</v>
      </c>
      <c r="T133" s="117">
        <f>IF(T128="-","-",SUM(T123:T126,T128:T132)*'3l HAP'!$E$10)</f>
        <v>0.97770686627413717</v>
      </c>
      <c r="U133" s="117">
        <f>IF(U128="-","-",SUM(U123:U126,U128:U132)*'3l HAP'!$E$10)</f>
        <v>1.0013733070201696</v>
      </c>
      <c r="V133" s="117">
        <f>IF(V128="-","-",SUM(V123:V126,V128:V132)*'3l HAP'!$E$10)</f>
        <v>1.0009188822342576</v>
      </c>
      <c r="W133" s="117">
        <f>IF(W128="-","-",SUM(W123:W126,W128:W132)*'3l HAP'!$E$10)</f>
        <v>1.0638783531077713</v>
      </c>
      <c r="X133" s="27"/>
      <c r="Y133" s="117">
        <f>IF(Y128="-","-",SUM(Y123:Y126,Y128:Y132)*'3l HAP'!$E$10)</f>
        <v>1.1151794986772343</v>
      </c>
      <c r="Z133" s="117">
        <f>IF(Z128="-","-",SUM(Z123:Z126,Z128:Z132)*'3l HAP'!$E$10)</f>
        <v>1.1151794986772343</v>
      </c>
      <c r="AA133" s="117">
        <f>IF(AA128="-","-",SUM(AA123:AA126,AA128:AA132)*'3l HAP'!$E$10)</f>
        <v>1.1743027510597592</v>
      </c>
      <c r="AB133" s="117" t="str">
        <f>IF(AB128="-","-",SUM(AB123:AB126,AB128:AB132)*'3l HAP'!$E$10)</f>
        <v>-</v>
      </c>
      <c r="AC133" s="117" t="str">
        <f>IF(AC128="-","-",SUM(AC123:AC126,AC128:AC132)*'3l HAP'!$E$10)</f>
        <v>-</v>
      </c>
      <c r="AD133" s="25"/>
    </row>
    <row r="134" spans="1:30" s="26" customFormat="1" ht="11.4">
      <c r="A134" s="207"/>
      <c r="B134" s="120" t="s">
        <v>249</v>
      </c>
      <c r="C134" s="120" t="str">
        <f>B134&amp;"_"&amp;D134</f>
        <v>Total_South Wales</v>
      </c>
      <c r="D134" s="122" t="s">
        <v>131</v>
      </c>
      <c r="E134" s="119"/>
      <c r="F134" s="27"/>
      <c r="G134" s="117">
        <f t="shared" ref="G134:N134" si="27">IF(G128="-","-",SUM(G123:G133))</f>
        <v>65.688189894665101</v>
      </c>
      <c r="H134" s="117">
        <f t="shared" si="27"/>
        <v>65.776332307812794</v>
      </c>
      <c r="I134" s="117">
        <f t="shared" si="27"/>
        <v>71.920270322308994</v>
      </c>
      <c r="J134" s="117">
        <f t="shared" si="27"/>
        <v>72.184697561752088</v>
      </c>
      <c r="K134" s="117">
        <f t="shared" si="27"/>
        <v>68.607877533784887</v>
      </c>
      <c r="L134" s="117">
        <f t="shared" si="27"/>
        <v>69.044593558570384</v>
      </c>
      <c r="M134" s="117">
        <f t="shared" si="27"/>
        <v>72.509027364583801</v>
      </c>
      <c r="N134" s="117">
        <f t="shared" si="27"/>
        <v>79.42791394167584</v>
      </c>
      <c r="O134" s="27"/>
      <c r="P134" s="117">
        <f t="shared" ref="P134:W134" si="28">IF(P128="-","-",SUM(P123:P133))</f>
        <v>79.42791394167584</v>
      </c>
      <c r="Q134" s="117">
        <f t="shared" si="28"/>
        <v>81.080364816591953</v>
      </c>
      <c r="R134" s="117">
        <f t="shared" si="28"/>
        <v>81.41645359005949</v>
      </c>
      <c r="S134" s="117">
        <f t="shared" si="28"/>
        <v>83.781098596656676</v>
      </c>
      <c r="T134" s="117">
        <f t="shared" si="28"/>
        <v>83.779901373079497</v>
      </c>
      <c r="U134" s="117">
        <f t="shared" si="28"/>
        <v>86.770517560839551</v>
      </c>
      <c r="V134" s="117">
        <f t="shared" si="28"/>
        <v>86.739025311730714</v>
      </c>
      <c r="W134" s="117">
        <f t="shared" si="28"/>
        <v>167.67920135753175</v>
      </c>
      <c r="X134" s="27"/>
      <c r="Y134" s="117">
        <f t="shared" ref="Y134:AC134" si="29">IF(Y128="-","-",SUM(Y123:Y133))</f>
        <v>171.23443977305971</v>
      </c>
      <c r="Z134" s="117">
        <f t="shared" si="29"/>
        <v>171.23443977305971</v>
      </c>
      <c r="AA134" s="117">
        <f t="shared" si="29"/>
        <v>187.43662071566325</v>
      </c>
      <c r="AB134" s="117" t="str">
        <f t="shared" si="29"/>
        <v>-</v>
      </c>
      <c r="AC134" s="117" t="str">
        <f t="shared" si="2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AA'!J135="-","-",'3c AA'!J135)</f>
        <v>-</v>
      </c>
      <c r="H137" s="35" t="str">
        <f>IF('3c AA'!K135="-","-",'3c AA'!K135)</f>
        <v>-</v>
      </c>
      <c r="I137" s="35" t="str">
        <f>IF('3c AA'!L135="-","-",'3c AA'!L135)</f>
        <v>-</v>
      </c>
      <c r="J137" s="35" t="str">
        <f>IF('3c AA'!M135="-","-",'3c AA'!M135)</f>
        <v>-</v>
      </c>
      <c r="K137" s="35" t="str">
        <f>IF('3c AA'!N135="-","-",'3c AA'!N135)</f>
        <v>-</v>
      </c>
      <c r="L137" s="35" t="str">
        <f>IF('3c AA'!O135="-","-",'3c AA'!O135)</f>
        <v>-</v>
      </c>
      <c r="M137" s="35" t="str">
        <f>IF('3c AA'!P135="-","-",'3c AA'!P135)</f>
        <v>-</v>
      </c>
      <c r="N137" s="35" t="str">
        <f>IF('3c AA'!Q135="-","-",'3c AA'!Q135)</f>
        <v>-</v>
      </c>
      <c r="O137" s="27"/>
      <c r="P137" s="35" t="str">
        <f>IF('3c AA'!S135="-","-",'3c AA'!S135)</f>
        <v>-</v>
      </c>
      <c r="Q137" s="35" t="str">
        <f>IF('3c AA'!T135="-","-",'3c AA'!T135)</f>
        <v>-</v>
      </c>
      <c r="R137" s="35" t="str">
        <f>IF('3c AA'!U135="-","-",'3c AA'!U135)</f>
        <v>-</v>
      </c>
      <c r="S137" s="35" t="str">
        <f>IF('3c AA'!V135="-","-",'3c AA'!V135)</f>
        <v>-</v>
      </c>
      <c r="T137" s="35">
        <f>IF('3c AA'!W135="-","-",'3c AA'!W135)</f>
        <v>0</v>
      </c>
      <c r="U137" s="35">
        <f>IF('3c AA'!X135="-","-",'3c AA'!X135)</f>
        <v>1.4870742269298105</v>
      </c>
      <c r="V137" s="35">
        <f>IF('3c AA'!Y135="-","-",'3c AA'!Y135)</f>
        <v>0.70457099735818829</v>
      </c>
      <c r="W137" s="35" t="str">
        <f>IF('3c AA'!Z135="-","-",'3c AA'!Z135)</f>
        <v>-</v>
      </c>
      <c r="X137" s="27"/>
      <c r="Y137" s="35">
        <f>IF('3c AA'!AB135="-","-",'3c AA'!AB135)</f>
        <v>0</v>
      </c>
      <c r="Z137" s="35">
        <f>IF('3c AA'!AC135="-","-",'3c AA'!AC135)</f>
        <v>0</v>
      </c>
      <c r="AA137" s="35">
        <f>IF('3c AA'!AD135="-","-",'3c AA'!AD135)</f>
        <v>0.4107912515748855</v>
      </c>
      <c r="AB137" s="35" t="str">
        <f>IF('3c AA'!AE135="-","-",'3c AA'!AE135)</f>
        <v>-</v>
      </c>
      <c r="AC137" s="35" t="str">
        <f>IF('3c AA'!AF135="-","-",'3c AA'!AF135)</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f>'3d PC'!AA61</f>
        <v>10.298637820906499</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f>'3e NC-Elec'!AB53</f>
        <v>121.16686000000001</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f>IF('3g CPIH'!W$17="-","-",'3h OC '!$E$9*('3g CPIH'!W$17/'3g CPIH'!$G$17))</f>
        <v>48.959197260273974</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f>IF('3i SMNCC'!W$50="-","-",'3i SMNCC'!W$62)</f>
        <v>11.951673643525851</v>
      </c>
      <c r="AB141" s="35" t="str">
        <f>IF('3i SMNCC'!X$50="-","-",'3i SMNCC'!X$62)</f>
        <v>-</v>
      </c>
      <c r="AC141" s="35" t="str">
        <f>IF('3i SMNCC'!Y$50="-","-",'3i SMNCC'!Y$62)</f>
        <v>-</v>
      </c>
      <c r="AD141" s="25"/>
    </row>
    <row r="142" spans="1:30" s="26" customFormat="1" ht="12.6" customHeight="1">
      <c r="A142" s="207"/>
      <c r="B142" s="123" t="s">
        <v>244</v>
      </c>
      <c r="C142" s="123" t="s">
        <v>183</v>
      </c>
      <c r="D142" s="121" t="s">
        <v>130</v>
      </c>
      <c r="E142" s="75"/>
      <c r="F142" s="27"/>
      <c r="G142" s="35">
        <f>IF('3g CPIH'!C$17="-","-",'3j PAAC PAP'!$G$15*('3g CPIH'!C$17/'3g CPIH'!$G$17))</f>
        <v>3.3460635029354204</v>
      </c>
      <c r="H142" s="35">
        <f>IF('3g CPIH'!D$17="-","-",'3j PAAC PAP'!$G$15*('3g CPIH'!D$17/'3g CPIH'!$G$17))</f>
        <v>3.3527623287671227</v>
      </c>
      <c r="I142" s="35">
        <f>IF('3g CPIH'!E$17="-","-",'3j PAAC PAP'!$G$15*('3g CPIH'!E$17/'3g CPIH'!$G$17))</f>
        <v>3.3628105675146771</v>
      </c>
      <c r="J142" s="35">
        <f>IF('3g CPIH'!F$17="-","-",'3j PAAC PAP'!$G$15*('3g CPIH'!F$17/'3g CPIH'!$G$17))</f>
        <v>3.3829070450097847</v>
      </c>
      <c r="K142" s="35">
        <f>IF('3g CPIH'!G$17="-","-",'3j PAAC PAP'!$G$15*('3g CPIH'!G$17/'3g CPIH'!$G$17))</f>
        <v>3.4230999999999998</v>
      </c>
      <c r="L142" s="35">
        <f>IF('3g CPIH'!H$17="-","-",'3j PAAC PAP'!$G$15*('3g CPIH'!H$17/'3g CPIH'!$G$17))</f>
        <v>3.4666423679060667</v>
      </c>
      <c r="M142" s="35">
        <f>IF('3g CPIH'!I$17="-","-",'3j PAAC PAP'!$G$15*('3g CPIH'!I$17/'3g CPIH'!$G$17))</f>
        <v>3.516883561643835</v>
      </c>
      <c r="N142" s="35">
        <f>IF('3g CPIH'!J$17="-","-",'3j PAAC PAP'!$G$15*('3g CPIH'!J$17/'3g CPIH'!$G$17))</f>
        <v>3.547028277886497</v>
      </c>
      <c r="O142" s="27"/>
      <c r="P142" s="35">
        <f>IF('3g CPIH'!L$17="-","-",'3j PAAC PAP'!$G$15*('3g CPIH'!L$17/'3g CPIH'!$G$17))</f>
        <v>3.547028277886497</v>
      </c>
      <c r="Q142" s="35">
        <f>IF('3g CPIH'!M$17="-","-",'3j PAAC PAP'!$G$15*('3g CPIH'!M$17/'3g CPIH'!$G$17))</f>
        <v>3.5872212328767121</v>
      </c>
      <c r="R142" s="35">
        <f>IF('3g CPIH'!N$17="-","-",'3j PAAC PAP'!$G$15*('3g CPIH'!N$17/'3g CPIH'!$G$17))</f>
        <v>3.6140165362035224</v>
      </c>
      <c r="S142" s="35">
        <f>IF('3g CPIH'!O$17="-","-",'3j PAAC PAP'!$G$15*('3g CPIH'!O$17/'3g CPIH'!$G$17))</f>
        <v>3.6341130136986299</v>
      </c>
      <c r="T142" s="35">
        <f>IF('3g CPIH'!P$17="-","-",'3j PAAC PAP'!$G$15*('3g CPIH'!P$17/'3g CPIH'!$G$17))</f>
        <v>3.6441612524461835</v>
      </c>
      <c r="U142" s="35">
        <f>IF('3g CPIH'!Q$17="-","-",'3j PAAC PAP'!$G$15*('3g CPIH'!Q$17/'3g CPIH'!$G$17))</f>
        <v>3.6642577299412915</v>
      </c>
      <c r="V142" s="35">
        <f>IF('3g CPIH'!R$17="-","-",'3j PAAC PAP'!$G$15*('3g CPIH'!R$17/'3g CPIH'!$G$17))</f>
        <v>3.7312459882583173</v>
      </c>
      <c r="W142" s="35">
        <f>IF('3g CPIH'!S$17="-","-",'3j PAAC PAP'!$G$15*('3g CPIH'!S$17/'3g CPIH'!$G$17))</f>
        <v>3.8417766144814092</v>
      </c>
      <c r="X142" s="27"/>
      <c r="Y142" s="35">
        <f>IF('3g CPIH'!U$17="-","-",'3j PAAC PAP'!$G$15*('3g CPIH'!U$17/'3g CPIH'!$G$17))</f>
        <v>4.0360425636007822</v>
      </c>
      <c r="Z142" s="35">
        <f>IF('3g CPIH'!V$17="-","-",'3j PAAC PAP'!$G$15*('3g CPIH'!V$17/'3g CPIH'!$G$17))</f>
        <v>4.0360425636007822</v>
      </c>
      <c r="AA142" s="35">
        <f>IF('3g CPIH'!W$17="-","-",'3j PAAC PAP'!$G$15*('3g CPIH'!W$17/'3g CPIH'!$G$17))</f>
        <v>4.1968143835616436</v>
      </c>
      <c r="AB142" s="35" t="str">
        <f>IF('3g CPIH'!X$17="-","-",'3j PAAC PAP'!$G$15*('3g CPIH'!X$17/'3g CPIH'!$G$17))</f>
        <v>-</v>
      </c>
      <c r="AC142" s="35" t="str">
        <f>IF('3g CPIH'!Y$17="-","-",'3j PAAC PAP'!$G$15*('3g CPIH'!Y$17/'3g CPIH'!$G$17))</f>
        <v>-</v>
      </c>
      <c r="AD142" s="25"/>
    </row>
    <row r="143" spans="1:30" s="26" customFormat="1" ht="11.25" customHeight="1">
      <c r="A143" s="207"/>
      <c r="B143" s="123" t="s">
        <v>244</v>
      </c>
      <c r="C143" s="123" t="s">
        <v>184</v>
      </c>
      <c r="D143" s="121" t="s">
        <v>130</v>
      </c>
      <c r="E143" s="75"/>
      <c r="F143" s="27"/>
      <c r="G143" s="35">
        <f>IF(G138="-","-",SUM(G135:G141)*'3j PAAC PAP'!$G$33)</f>
        <v>0.29785798542964009</v>
      </c>
      <c r="H143" s="35">
        <f>IF(H138="-","-",SUM(H135:H141)*'3j PAAC PAP'!$G$33)</f>
        <v>0.29823199774901388</v>
      </c>
      <c r="I143" s="35">
        <f>IF(I138="-","-",SUM(I135:I141)*'3j PAAC PAP'!$G$33)</f>
        <v>0.32564715258039806</v>
      </c>
      <c r="J143" s="35">
        <f>IF(J138="-","-",SUM(J135:J141)*'3j PAAC PAP'!$G$33)</f>
        <v>0.32676918953851936</v>
      </c>
      <c r="K143" s="35">
        <f>IF(K138="-","-",SUM(K135:K141)*'3j PAAC PAP'!$G$33)</f>
        <v>0.30458919001592266</v>
      </c>
      <c r="L143" s="35">
        <f>IF(L138="-","-",SUM(L135:L141)*'3j PAAC PAP'!$G$33)</f>
        <v>0.30639298693502759</v>
      </c>
      <c r="M143" s="35">
        <f>IF(M138="-","-",SUM(M135:M141)*'3j PAAC PAP'!$G$33)</f>
        <v>0.33000381330823747</v>
      </c>
      <c r="N143" s="35">
        <f>IF(N138="-","-",SUM(N135:N141)*'3j PAAC PAP'!$G$33)</f>
        <v>0.36172361403401598</v>
      </c>
      <c r="O143" s="27"/>
      <c r="P143" s="35">
        <f>IF(P138="-","-",SUM(P135:P141)*'3j PAAC PAP'!$G$33)</f>
        <v>0.36172361403401598</v>
      </c>
      <c r="Q143" s="35">
        <f>IF(Q138="-","-",SUM(Q135:Q141)*'3j PAAC PAP'!$G$33)</f>
        <v>0.37013861217269267</v>
      </c>
      <c r="R143" s="35">
        <f>IF(R138="-","-",SUM(R135:R141)*'3j PAAC PAP'!$G$33)</f>
        <v>0.37155876244396102</v>
      </c>
      <c r="S143" s="35">
        <f>IF(S138="-","-",SUM(S135:S141)*'3j PAAC PAP'!$G$33)</f>
        <v>0.37886402513221235</v>
      </c>
      <c r="T143" s="35">
        <f>IF(T138="-","-",SUM(T135:T141)*'3j PAAC PAP'!$G$33)</f>
        <v>0.37881064978249007</v>
      </c>
      <c r="U143" s="35">
        <f>IF(U138="-","-",SUM(U135:U141)*'3j PAAC PAP'!$G$33)</f>
        <v>0.39624706840378482</v>
      </c>
      <c r="V143" s="35">
        <f>IF(V138="-","-",SUM(V135:V141)*'3j PAAC PAP'!$G$33)</f>
        <v>0.39578295919363271</v>
      </c>
      <c r="W143" s="35">
        <f>IF(W138="-","-",SUM(W135:W141)*'3j PAAC PAP'!$G$33)</f>
        <v>0.81666920504860085</v>
      </c>
      <c r="X143" s="27"/>
      <c r="Y143" s="35">
        <f>IF(Y138="-","-",SUM(Y135:Y141)*'3j PAAC PAP'!$G$33)</f>
        <v>0.83211673295824529</v>
      </c>
      <c r="Z143" s="35">
        <f>IF(Z138="-","-",SUM(Z135:Z141)*'3j PAAC PAP'!$G$33)</f>
        <v>0.83211673295824529</v>
      </c>
      <c r="AA143" s="35">
        <f>IF(AA138="-","-",SUM(AA135:AA141)*'3j PAAC PAP'!$G$33)</f>
        <v>0.92267934764648207</v>
      </c>
      <c r="AB143" s="35" t="str">
        <f>IF(AB138="-","-",SUM(AB135:AB141)*'3j PAAC PAP'!$G$33)</f>
        <v>-</v>
      </c>
      <c r="AC143" s="35" t="str">
        <f>IF(AC138="-","-",SUM(AC135:AC141)*'3j PAAC PAP'!$G$33)</f>
        <v>-</v>
      </c>
      <c r="AD143" s="25"/>
    </row>
    <row r="144" spans="1:30" s="26" customFormat="1" ht="11.4">
      <c r="A144" s="207"/>
      <c r="B144" s="123" t="s">
        <v>185</v>
      </c>
      <c r="C144" s="123" t="s">
        <v>246</v>
      </c>
      <c r="D144" s="121" t="s">
        <v>130</v>
      </c>
      <c r="E144" s="75"/>
      <c r="F144" s="27"/>
      <c r="G144" s="35">
        <f>IF(G138="-","-",SUM(G135:G143)*'3k EBIT'!$E$9)</f>
        <v>1.2759481127993728</v>
      </c>
      <c r="H144" s="35">
        <f>IF(H138="-","-",SUM(H135:H143)*'3k EBIT'!$E$9)</f>
        <v>1.2775986537705615</v>
      </c>
      <c r="I144" s="35">
        <f>IF(I138="-","-",SUM(I135:I143)*'3k EBIT'!$E$9)</f>
        <v>1.3892679804176509</v>
      </c>
      <c r="J144" s="35">
        <f>IF(J138="-","-",SUM(J135:J143)*'3k EBIT'!$E$9)</f>
        <v>1.3942196033312171</v>
      </c>
      <c r="K144" s="35">
        <f>IF(K138="-","-",SUM(K135:K143)*'3k EBIT'!$E$9)</f>
        <v>1.3048103857425479</v>
      </c>
      <c r="L144" s="35">
        <f>IF(L138="-","-",SUM(L135:L143)*'3k EBIT'!$E$9)</f>
        <v>1.3129882613638479</v>
      </c>
      <c r="M144" s="35">
        <f>IF(M138="-","-",SUM(M135:M143)*'3k EBIT'!$E$9)</f>
        <v>1.4099669944427904</v>
      </c>
      <c r="N144" s="35">
        <f>IF(N138="-","-",SUM(N135:N143)*'3k EBIT'!$E$9)</f>
        <v>1.5395289767243758</v>
      </c>
      <c r="O144" s="27"/>
      <c r="P144" s="35">
        <f>IF(P138="-","-",SUM(P135:P143)*'3k EBIT'!$E$9)</f>
        <v>1.5395289767243758</v>
      </c>
      <c r="Q144" s="35">
        <f>IF(Q138="-","-",SUM(Q135:Q143)*'3k EBIT'!$E$9)</f>
        <v>1.5745242567536162</v>
      </c>
      <c r="R144" s="35">
        <f>IF(R138="-","-",SUM(R135:R143)*'3k EBIT'!$E$9)</f>
        <v>1.5808178022869701</v>
      </c>
      <c r="S144" s="35">
        <f>IF(S138="-","-",SUM(S135:S143)*'3k EBIT'!$E$9)</f>
        <v>1.6109114794386583</v>
      </c>
      <c r="T144" s="35">
        <f>IF(T138="-","-",SUM(T135:T143)*'3k EBIT'!$E$9)</f>
        <v>1.6108890604181751</v>
      </c>
      <c r="U144" s="35">
        <f>IF(U138="-","-",SUM(U135:U143)*'3k EBIT'!$E$9)</f>
        <v>1.6821777518036547</v>
      </c>
      <c r="V144" s="35">
        <f>IF(V138="-","-",SUM(V135:V143)*'3k EBIT'!$E$9)</f>
        <v>1.6815880328979349</v>
      </c>
      <c r="W144" s="35">
        <f>IF(W138="-","-",SUM(W135:W143)*'3k EBIT'!$E$9)</f>
        <v>3.3951243113073959</v>
      </c>
      <c r="X144" s="27"/>
      <c r="Y144" s="35">
        <f>IF(Y138="-","-",SUM(Y135:Y143)*'3k EBIT'!$E$9)</f>
        <v>3.4616991469355072</v>
      </c>
      <c r="Z144" s="35">
        <f>IF(Z138="-","-",SUM(Z135:Z143)*'3k EBIT'!$E$9)</f>
        <v>3.4616991469355072</v>
      </c>
      <c r="AA144" s="35">
        <f>IF(AA138="-","-",SUM(AA135:AA143)*'3k EBIT'!$E$9)</f>
        <v>3.8330560690066542</v>
      </c>
      <c r="AB144" s="35" t="str">
        <f>IF(AB138="-","-",SUM(AB135:AB143)*'3k EBIT'!$E$9)</f>
        <v>-</v>
      </c>
      <c r="AC144" s="35" t="str">
        <f>IF(AC138="-","-",SUM(AC135:AC143)*'3k EBIT'!$E$9)</f>
        <v>-</v>
      </c>
      <c r="AD144" s="25"/>
    </row>
    <row r="145" spans="1:30" s="26" customFormat="1" ht="11.4">
      <c r="A145" s="207"/>
      <c r="B145" s="123" t="s">
        <v>247</v>
      </c>
      <c r="C145" s="158" t="s">
        <v>248</v>
      </c>
      <c r="D145" s="121" t="s">
        <v>130</v>
      </c>
      <c r="E145" s="116"/>
      <c r="F145" s="27"/>
      <c r="G145" s="35">
        <f>IF(G140="-","-",SUM(G135:G138,G140:G144)*'3l HAP'!$E$10)</f>
        <v>0.73953354353674139</v>
      </c>
      <c r="H145" s="35">
        <f>IF(H140="-","-",SUM(H135:H138,H140:H144)*'3l HAP'!$E$10)</f>
        <v>0.74080541513555842</v>
      </c>
      <c r="I145" s="35">
        <f>IF(I140="-","-",SUM(I135:I138,I140:I144)*'3l HAP'!$E$10)</f>
        <v>0.74562714377343564</v>
      </c>
      <c r="J145" s="35">
        <f>IF(J140="-","-",SUM(J135:J138,J140:J144)*'3l HAP'!$E$10)</f>
        <v>0.74944275856988718</v>
      </c>
      <c r="K145" s="35">
        <f>IF(K140="-","-",SUM(K135:K138,K140:K144)*'3l HAP'!$E$10)</f>
        <v>0.75643022925339409</v>
      </c>
      <c r="L145" s="35">
        <f>IF(L140="-","-",SUM(L135:L138,L140:L144)*'3l HAP'!$E$10)</f>
        <v>0.76273192543843349</v>
      </c>
      <c r="M145" s="35">
        <f>IF(M140="-","-",SUM(M135:M138,M140:M144)*'3l HAP'!$E$10)</f>
        <v>0.80593227112421262</v>
      </c>
      <c r="N145" s="35">
        <f>IF(N140="-","-",SUM(N135:N138,N140:N144)*'3l HAP'!$E$10)</f>
        <v>0.9057699658115006</v>
      </c>
      <c r="O145" s="27"/>
      <c r="P145" s="35">
        <f>IF(P140="-","-",SUM(P135:P138,P140:P144)*'3l HAP'!$E$10)</f>
        <v>0.9057699658115006</v>
      </c>
      <c r="Q145" s="35">
        <f>IF(Q140="-","-",SUM(Q135:Q138,Q140:Q144)*'3l HAP'!$E$10)</f>
        <v>0.94075252822066446</v>
      </c>
      <c r="R145" s="35">
        <f>IF(R140="-","-",SUM(R135:R138,R140:R144)*'3l HAP'!$E$10)</f>
        <v>0.94560219990980199</v>
      </c>
      <c r="S145" s="35">
        <f>IF(S140="-","-",SUM(S135:S138,S140:S144)*'3l HAP'!$E$10)</f>
        <v>0.97841088139329269</v>
      </c>
      <c r="T145" s="35">
        <f>IF(T140="-","-",SUM(T135:T138,T140:T144)*'3l HAP'!$E$10)</f>
        <v>0.9783936057752235</v>
      </c>
      <c r="U145" s="35">
        <f>IF(U140="-","-",SUM(U135:U138,U140:U144)*'3l HAP'!$E$10)</f>
        <v>1.0023321508518745</v>
      </c>
      <c r="V145" s="35">
        <f>IF(V140="-","-",SUM(V135:V138,V140:V144)*'3l HAP'!$E$10)</f>
        <v>1.001877726065963</v>
      </c>
      <c r="W145" s="35">
        <f>IF(W140="-","-",SUM(W135:W138,W140:W144)*'3l HAP'!$E$10)</f>
        <v>1.068063576859674</v>
      </c>
      <c r="X145" s="27"/>
      <c r="Y145" s="35">
        <f>IF(Y140="-","-",SUM(Y135:Y138,Y140:Y144)*'3l HAP'!$E$10)</f>
        <v>1.1193647224291368</v>
      </c>
      <c r="Z145" s="35">
        <f>IF(Z140="-","-",SUM(Z135:Z138,Z140:Z144)*'3l HAP'!$E$10)</f>
        <v>1.1193647224291368</v>
      </c>
      <c r="AA145" s="35">
        <f>IF(AA140="-","-",SUM(AA135:AA138,AA140:AA144)*'3l HAP'!$E$10)</f>
        <v>1.1796670935776778</v>
      </c>
      <c r="AB145" s="35" t="str">
        <f>IF(AB140="-","-",SUM(AB135:AB138,AB140:AB144)*'3l HAP'!$E$10)</f>
        <v>-</v>
      </c>
      <c r="AC145" s="35" t="str">
        <f>IF(AC140="-","-",SUM(AC135:AC138,AC140:AC144)*'3l HAP'!$E$10)</f>
        <v>-</v>
      </c>
      <c r="AD145" s="25"/>
    </row>
    <row r="146" spans="1:30" s="26" customFormat="1" ht="11.4">
      <c r="A146" s="207"/>
      <c r="B146" s="123" t="s">
        <v>249</v>
      </c>
      <c r="C146" s="123" t="str">
        <f>B146&amp;"_"&amp;D146</f>
        <v>Total_Southern Western</v>
      </c>
      <c r="D146" s="121" t="s">
        <v>130</v>
      </c>
      <c r="E146" s="75"/>
      <c r="F146" s="27"/>
      <c r="G146" s="35">
        <f t="shared" ref="G146:N146" si="30">IF(G140="-","-",SUM(G135:G145))</f>
        <v>67.894669636477204</v>
      </c>
      <c r="H146" s="35">
        <f t="shared" si="30"/>
        <v>67.982812049624911</v>
      </c>
      <c r="I146" s="35">
        <f t="shared" si="30"/>
        <v>73.864964332041708</v>
      </c>
      <c r="J146" s="35">
        <f t="shared" si="30"/>
        <v>74.129391571484803</v>
      </c>
      <c r="K146" s="35">
        <f t="shared" si="30"/>
        <v>69.430632691748727</v>
      </c>
      <c r="L146" s="35">
        <f t="shared" si="30"/>
        <v>69.867348716534195</v>
      </c>
      <c r="M146" s="35">
        <f t="shared" si="30"/>
        <v>75.014690800200952</v>
      </c>
      <c r="N146" s="35">
        <f t="shared" si="30"/>
        <v>81.933577377292991</v>
      </c>
      <c r="O146" s="27"/>
      <c r="P146" s="35">
        <f t="shared" ref="P146:W146" si="31">IF(P140="-","-",SUM(P135:P145))</f>
        <v>81.933577377292991</v>
      </c>
      <c r="Q146" s="35">
        <f t="shared" si="31"/>
        <v>83.810416022562904</v>
      </c>
      <c r="R146" s="35">
        <f t="shared" si="31"/>
        <v>84.146504796030428</v>
      </c>
      <c r="S146" s="35">
        <f t="shared" si="31"/>
        <v>85.763190568115007</v>
      </c>
      <c r="T146" s="35">
        <f t="shared" si="31"/>
        <v>85.761993344537842</v>
      </c>
      <c r="U146" s="35">
        <f t="shared" si="31"/>
        <v>89.537966728536077</v>
      </c>
      <c r="V146" s="35">
        <f t="shared" si="31"/>
        <v>89.506474479427283</v>
      </c>
      <c r="W146" s="35">
        <f t="shared" si="31"/>
        <v>179.75874299490997</v>
      </c>
      <c r="X146" s="27"/>
      <c r="Y146" s="35">
        <f t="shared" ref="Y146:AC146" si="32">IF(Y140="-","-",SUM(Y135:Y145))</f>
        <v>183.31398141043792</v>
      </c>
      <c r="Z146" s="35">
        <f t="shared" si="32"/>
        <v>183.31398141043792</v>
      </c>
      <c r="AA146" s="35">
        <f t="shared" si="32"/>
        <v>202.91937687007371</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AA'!J136="-","-",'3c AA'!J136)</f>
        <v>-</v>
      </c>
      <c r="H149" s="117" t="str">
        <f>IF('3c AA'!K136="-","-",'3c AA'!K136)</f>
        <v>-</v>
      </c>
      <c r="I149" s="117" t="str">
        <f>IF('3c AA'!L136="-","-",'3c AA'!L136)</f>
        <v>-</v>
      </c>
      <c r="J149" s="117" t="str">
        <f>IF('3c AA'!M136="-","-",'3c AA'!M136)</f>
        <v>-</v>
      </c>
      <c r="K149" s="117" t="str">
        <f>IF('3c AA'!N136="-","-",'3c AA'!N136)</f>
        <v>-</v>
      </c>
      <c r="L149" s="117" t="str">
        <f>IF('3c AA'!O136="-","-",'3c AA'!O136)</f>
        <v>-</v>
      </c>
      <c r="M149" s="117" t="str">
        <f>IF('3c AA'!P136="-","-",'3c AA'!P136)</f>
        <v>-</v>
      </c>
      <c r="N149" s="117" t="str">
        <f>IF('3c AA'!Q136="-","-",'3c AA'!Q136)</f>
        <v>-</v>
      </c>
      <c r="O149" s="27"/>
      <c r="P149" s="117" t="str">
        <f>IF('3c AA'!S136="-","-",'3c AA'!S136)</f>
        <v>-</v>
      </c>
      <c r="Q149" s="117" t="str">
        <f>IF('3c AA'!T136="-","-",'3c AA'!T136)</f>
        <v>-</v>
      </c>
      <c r="R149" s="117" t="str">
        <f>IF('3c AA'!U136="-","-",'3c AA'!U136)</f>
        <v>-</v>
      </c>
      <c r="S149" s="117" t="str">
        <f>IF('3c AA'!V136="-","-",'3c AA'!V136)</f>
        <v>-</v>
      </c>
      <c r="T149" s="117">
        <f>IF('3c AA'!W136="-","-",'3c AA'!W136)</f>
        <v>0</v>
      </c>
      <c r="U149" s="117">
        <f>IF('3c AA'!X136="-","-",'3c AA'!X136)</f>
        <v>1.4870742269298105</v>
      </c>
      <c r="V149" s="117">
        <f>IF('3c AA'!Y136="-","-",'3c AA'!Y136)</f>
        <v>0.70457099735818829</v>
      </c>
      <c r="W149" s="117" t="str">
        <f>IF('3c AA'!Z136="-","-",'3c AA'!Z136)</f>
        <v>-</v>
      </c>
      <c r="X149" s="27"/>
      <c r="Y149" s="117">
        <f>IF('3c AA'!AB136="-","-",'3c AA'!AB136)</f>
        <v>0</v>
      </c>
      <c r="Z149" s="117">
        <f>IF('3c AA'!AC136="-","-",'3c AA'!AC136)</f>
        <v>0</v>
      </c>
      <c r="AA149" s="117">
        <f>IF('3c AA'!AD136="-","-",'3c AA'!AD136)</f>
        <v>0.4107912515748855</v>
      </c>
      <c r="AB149" s="117" t="str">
        <f>IF('3c AA'!AE136="-","-",'3c AA'!AE136)</f>
        <v>-</v>
      </c>
      <c r="AC149" s="117" t="str">
        <f>IF('3c AA'!AF136="-","-",'3c AA'!AF136)</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f>'3d PC'!AA61</f>
        <v>10.298637820906499</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f>'3e NC-Elec'!AB54</f>
        <v>112.07836</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f>IF('3g CPIH'!W$17="-","-",'3h OC '!$E$9*('3g CPIH'!W$17/'3g CPIH'!$G$17))</f>
        <v>48.959197260273974</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f>IF('3i SMNCC'!W$50="-","-",'3i SMNCC'!W$62)</f>
        <v>11.951673643525851</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PAP'!$G$15*('3g CPIH'!C$17/'3g CPIH'!$G$17))</f>
        <v>3.3460635029354204</v>
      </c>
      <c r="H154" s="117">
        <f>IF('3g CPIH'!D$17="-","-",'3j PAAC PAP'!$G$15*('3g CPIH'!D$17/'3g CPIH'!$G$17))</f>
        <v>3.3527623287671227</v>
      </c>
      <c r="I154" s="117">
        <f>IF('3g CPIH'!E$17="-","-",'3j PAAC PAP'!$G$15*('3g CPIH'!E$17/'3g CPIH'!$G$17))</f>
        <v>3.3628105675146771</v>
      </c>
      <c r="J154" s="117">
        <f>IF('3g CPIH'!F$17="-","-",'3j PAAC PAP'!$G$15*('3g CPIH'!F$17/'3g CPIH'!$G$17))</f>
        <v>3.3829070450097847</v>
      </c>
      <c r="K154" s="117">
        <f>IF('3g CPIH'!G$17="-","-",'3j PAAC PAP'!$G$15*('3g CPIH'!G$17/'3g CPIH'!$G$17))</f>
        <v>3.4230999999999998</v>
      </c>
      <c r="L154" s="117">
        <f>IF('3g CPIH'!H$17="-","-",'3j PAAC PAP'!$G$15*('3g CPIH'!H$17/'3g CPIH'!$G$17))</f>
        <v>3.4666423679060667</v>
      </c>
      <c r="M154" s="117">
        <f>IF('3g CPIH'!I$17="-","-",'3j PAAC PAP'!$G$15*('3g CPIH'!I$17/'3g CPIH'!$G$17))</f>
        <v>3.516883561643835</v>
      </c>
      <c r="N154" s="117">
        <f>IF('3g CPIH'!J$17="-","-",'3j PAAC PAP'!$G$15*('3g CPIH'!J$17/'3g CPIH'!$G$17))</f>
        <v>3.547028277886497</v>
      </c>
      <c r="O154" s="27"/>
      <c r="P154" s="117">
        <f>IF('3g CPIH'!L$17="-","-",'3j PAAC PAP'!$G$15*('3g CPIH'!L$17/'3g CPIH'!$G$17))</f>
        <v>3.547028277886497</v>
      </c>
      <c r="Q154" s="117">
        <f>IF('3g CPIH'!M$17="-","-",'3j PAAC PAP'!$G$15*('3g CPIH'!M$17/'3g CPIH'!$G$17))</f>
        <v>3.5872212328767121</v>
      </c>
      <c r="R154" s="117">
        <f>IF('3g CPIH'!N$17="-","-",'3j PAAC PAP'!$G$15*('3g CPIH'!N$17/'3g CPIH'!$G$17))</f>
        <v>3.6140165362035224</v>
      </c>
      <c r="S154" s="117">
        <f>IF('3g CPIH'!O$17="-","-",'3j PAAC PAP'!$G$15*('3g CPIH'!O$17/'3g CPIH'!$G$17))</f>
        <v>3.6341130136986299</v>
      </c>
      <c r="T154" s="117">
        <f>IF('3g CPIH'!P$17="-","-",'3j PAAC PAP'!$G$15*('3g CPIH'!P$17/'3g CPIH'!$G$17))</f>
        <v>3.6441612524461835</v>
      </c>
      <c r="U154" s="117">
        <f>IF('3g CPIH'!Q$17="-","-",'3j PAAC PAP'!$G$15*('3g CPIH'!Q$17/'3g CPIH'!$G$17))</f>
        <v>3.6642577299412915</v>
      </c>
      <c r="V154" s="117">
        <f>IF('3g CPIH'!R$17="-","-",'3j PAAC PAP'!$G$15*('3g CPIH'!R$17/'3g CPIH'!$G$17))</f>
        <v>3.7312459882583173</v>
      </c>
      <c r="W154" s="117">
        <f>IF('3g CPIH'!S$17="-","-",'3j PAAC PAP'!$G$15*('3g CPIH'!S$17/'3g CPIH'!$G$17))</f>
        <v>3.8417766144814092</v>
      </c>
      <c r="X154" s="27"/>
      <c r="Y154" s="117">
        <f>IF('3g CPIH'!U$17="-","-",'3j PAAC PAP'!$G$15*('3g CPIH'!U$17/'3g CPIH'!$G$17))</f>
        <v>4.0360425636007822</v>
      </c>
      <c r="Z154" s="117">
        <f>IF('3g CPIH'!V$17="-","-",'3j PAAC PAP'!$G$15*('3g CPIH'!V$17/'3g CPIH'!$G$17))</f>
        <v>4.0360425636007822</v>
      </c>
      <c r="AA154" s="117">
        <f>IF('3g CPIH'!W$17="-","-",'3j PAAC PAP'!$G$15*('3g CPIH'!W$17/'3g CPIH'!$G$17))</f>
        <v>4.1968143835616436</v>
      </c>
      <c r="AB154" s="117" t="str">
        <f>IF('3g CPIH'!X$17="-","-",'3j PAAC PAP'!$G$15*('3g CPIH'!X$17/'3g CPIH'!$G$17))</f>
        <v>-</v>
      </c>
      <c r="AC154" s="117" t="str">
        <f>IF('3g CPIH'!Y$17="-","-",'3j PAAC PAP'!$G$15*('3g CPIH'!Y$17/'3g CPIH'!$G$17))</f>
        <v>-</v>
      </c>
      <c r="AD154" s="25"/>
    </row>
    <row r="155" spans="1:30" s="26" customFormat="1" ht="11.4">
      <c r="A155" s="207"/>
      <c r="B155" s="120" t="s">
        <v>244</v>
      </c>
      <c r="C155" s="120" t="s">
        <v>184</v>
      </c>
      <c r="D155" s="122" t="s">
        <v>120</v>
      </c>
      <c r="E155" s="119"/>
      <c r="F155" s="27"/>
      <c r="G155" s="117">
        <f>IF(G150="-","-",SUM(G147:G153)*'3j PAAC PAP'!$G$33)</f>
        <v>0.35236095342964013</v>
      </c>
      <c r="H155" s="117">
        <f>IF(H150="-","-",SUM(H147:H153)*'3j PAAC PAP'!$G$33)</f>
        <v>0.35273496574901386</v>
      </c>
      <c r="I155" s="117">
        <f>IF(I150="-","-",SUM(I147:I153)*'3j PAAC PAP'!$G$33)</f>
        <v>0.31219609958039807</v>
      </c>
      <c r="J155" s="117">
        <f>IF(J150="-","-",SUM(J147:J153)*'3j PAAC PAP'!$G$33)</f>
        <v>0.31331813653851942</v>
      </c>
      <c r="K155" s="117">
        <f>IF(K150="-","-",SUM(K147:K153)*'3j PAAC PAP'!$G$33)</f>
        <v>0.31245019501592264</v>
      </c>
      <c r="L155" s="117">
        <f>IF(L150="-","-",SUM(L147:L153)*'3j PAAC PAP'!$G$33)</f>
        <v>0.31425399193502762</v>
      </c>
      <c r="M155" s="117">
        <f>IF(M150="-","-",SUM(M147:M153)*'3j PAAC PAP'!$G$33)</f>
        <v>0.32878099030823749</v>
      </c>
      <c r="N155" s="117">
        <f>IF(N150="-","-",SUM(N147:N153)*'3j PAAC PAP'!$G$33)</f>
        <v>0.360500791034016</v>
      </c>
      <c r="O155" s="27"/>
      <c r="P155" s="117">
        <f>IF(P150="-","-",SUM(P147:P153)*'3j PAAC PAP'!$G$33)</f>
        <v>0.360500791034016</v>
      </c>
      <c r="Q155" s="117">
        <f>IF(Q150="-","-",SUM(Q147:Q153)*'3j PAAC PAP'!$G$33)</f>
        <v>0.38201746417269267</v>
      </c>
      <c r="R155" s="117">
        <f>IF(R150="-","-",SUM(R147:R153)*'3j PAAC PAP'!$G$33)</f>
        <v>0.38343761444396102</v>
      </c>
      <c r="S155" s="117">
        <f>IF(S150="-","-",SUM(S147:S153)*'3j PAAC PAP'!$G$33)</f>
        <v>0.41188024613221236</v>
      </c>
      <c r="T155" s="117">
        <f>IF(T150="-","-",SUM(T147:T153)*'3j PAAC PAP'!$G$33)</f>
        <v>0.41182687078249008</v>
      </c>
      <c r="U155" s="117">
        <f>IF(U150="-","-",SUM(U147:U153)*'3j PAAC PAP'!$G$33)</f>
        <v>0.41511348040378487</v>
      </c>
      <c r="V155" s="117">
        <f>IF(V150="-","-",SUM(V147:V153)*'3j PAAC PAP'!$G$33)</f>
        <v>0.41464937119363271</v>
      </c>
      <c r="W155" s="117">
        <f>IF(W150="-","-",SUM(W147:W153)*'3j PAAC PAP'!$G$33)</f>
        <v>0.76635877304860078</v>
      </c>
      <c r="X155" s="27"/>
      <c r="Y155" s="117">
        <f>IF(Y150="-","-",SUM(Y147:Y153)*'3j PAAC PAP'!$G$33)</f>
        <v>0.78180630095824533</v>
      </c>
      <c r="Z155" s="117">
        <f>IF(Z150="-","-",SUM(Z147:Z153)*'3j PAAC PAP'!$G$33)</f>
        <v>0.78180630095824533</v>
      </c>
      <c r="AA155" s="117">
        <f>IF(AA150="-","-",SUM(AA147:AA153)*'3j PAAC PAP'!$G$33)</f>
        <v>0.87918178664648194</v>
      </c>
      <c r="AB155" s="117" t="str">
        <f>IF(AB150="-","-",SUM(AB147:AB153)*'3j PAAC PAP'!$G$33)</f>
        <v>-</v>
      </c>
      <c r="AC155" s="117" t="str">
        <f>IF(AC150="-","-",SUM(AC147:AC153)*'3j PAAC PAP'!$G$33)</f>
        <v>-</v>
      </c>
      <c r="AD155" s="25"/>
    </row>
    <row r="156" spans="1:30" s="26" customFormat="1" ht="11.4">
      <c r="A156" s="207"/>
      <c r="B156" s="120" t="s">
        <v>185</v>
      </c>
      <c r="C156" s="120" t="s">
        <v>246</v>
      </c>
      <c r="D156" s="122" t="s">
        <v>120</v>
      </c>
      <c r="E156" s="161"/>
      <c r="F156" s="27"/>
      <c r="G156" s="117">
        <f>IF(G150="-","-",SUM(G147:G155)*'3k EBIT'!$E$9)</f>
        <v>1.4975665102835967</v>
      </c>
      <c r="H156" s="117">
        <f>IF(H150="-","-",SUM(H147:H155)*'3k EBIT'!$E$9)</f>
        <v>1.4992170512547851</v>
      </c>
      <c r="I156" s="117">
        <f>IF(I150="-","-",SUM(I147:I155)*'3k EBIT'!$E$9)</f>
        <v>1.3345736964231467</v>
      </c>
      <c r="J156" s="117">
        <f>IF(J150="-","-",SUM(J147:J155)*'3k EBIT'!$E$9)</f>
        <v>1.3395253193367129</v>
      </c>
      <c r="K156" s="117">
        <f>IF(K150="-","-",SUM(K147:K155)*'3k EBIT'!$E$9)</f>
        <v>1.3367745776873881</v>
      </c>
      <c r="L156" s="117">
        <f>IF(L150="-","-",SUM(L147:L155)*'3k EBIT'!$E$9)</f>
        <v>1.3449524533086883</v>
      </c>
      <c r="M156" s="117">
        <f>IF(M150="-","-",SUM(M147:M155)*'3k EBIT'!$E$9)</f>
        <v>1.4049947868069261</v>
      </c>
      <c r="N156" s="117">
        <f>IF(N150="-","-",SUM(N147:N155)*'3k EBIT'!$E$9)</f>
        <v>1.5345567690885118</v>
      </c>
      <c r="O156" s="27"/>
      <c r="P156" s="117">
        <f>IF(P150="-","-",SUM(P147:P155)*'3k EBIT'!$E$9)</f>
        <v>1.5345567690885118</v>
      </c>
      <c r="Q156" s="117">
        <f>IF(Q150="-","-",SUM(Q147:Q155)*'3k EBIT'!$E$9)</f>
        <v>1.6228257023591521</v>
      </c>
      <c r="R156" s="117">
        <f>IF(R150="-","-",SUM(R147:R155)*'3k EBIT'!$E$9)</f>
        <v>1.6291192478925061</v>
      </c>
      <c r="S156" s="117">
        <f>IF(S150="-","-",SUM(S147:S155)*'3k EBIT'!$E$9)</f>
        <v>1.7451610856069864</v>
      </c>
      <c r="T156" s="117">
        <f>IF(T150="-","-",SUM(T147:T155)*'3k EBIT'!$E$9)</f>
        <v>1.7451386665865032</v>
      </c>
      <c r="U156" s="117">
        <f>IF(U150="-","-",SUM(U147:U155)*'3k EBIT'!$E$9)</f>
        <v>1.7588918124712709</v>
      </c>
      <c r="V156" s="117">
        <f>IF(V150="-","-",SUM(V147:V155)*'3k EBIT'!$E$9)</f>
        <v>1.7583020935655507</v>
      </c>
      <c r="W156" s="117">
        <f>IF(W150="-","-",SUM(W147:W155)*'3k EBIT'!$E$9)</f>
        <v>3.1905534828604201</v>
      </c>
      <c r="X156" s="27"/>
      <c r="Y156" s="117">
        <f>IF(Y150="-","-",SUM(Y147:Y155)*'3k EBIT'!$E$9)</f>
        <v>3.2571283184885313</v>
      </c>
      <c r="Z156" s="117">
        <f>IF(Z150="-","-",SUM(Z147:Z155)*'3k EBIT'!$E$9)</f>
        <v>3.2571283184885313</v>
      </c>
      <c r="AA156" s="117">
        <f>IF(AA150="-","-",SUM(AA147:AA155)*'3k EBIT'!$E$9)</f>
        <v>3.6561875402452055</v>
      </c>
      <c r="AB156" s="117" t="str">
        <f>IF(AB150="-","-",SUM(AB147:AB155)*'3k EBIT'!$E$9)</f>
        <v>-</v>
      </c>
      <c r="AC156" s="117" t="str">
        <f>IF(AC150="-","-",SUM(AC147:AC155)*'3k EBIT'!$E$9)</f>
        <v>-</v>
      </c>
      <c r="AD156" s="25"/>
    </row>
    <row r="157" spans="1:30" s="26" customFormat="1" ht="11.4">
      <c r="A157" s="207"/>
      <c r="B157" s="120" t="s">
        <v>247</v>
      </c>
      <c r="C157" s="156" t="s">
        <v>248</v>
      </c>
      <c r="D157" s="122" t="s">
        <v>120</v>
      </c>
      <c r="E157" s="122"/>
      <c r="F157" s="27"/>
      <c r="G157" s="117">
        <f>IF(G152="-","-",SUM(G147:G150,G152:G156)*'3l HAP'!$E$10)</f>
        <v>0.743576236448796</v>
      </c>
      <c r="H157" s="117">
        <f>IF(H152="-","-",SUM(H147:H150,H152:H156)*'3l HAP'!$E$10)</f>
        <v>0.74484810804761292</v>
      </c>
      <c r="I157" s="117">
        <f>IF(I152="-","-",SUM(I147:I150,I152:I156)*'3l HAP'!$E$10)</f>
        <v>0.74462942789449926</v>
      </c>
      <c r="J157" s="117">
        <f>IF(J152="-","-",SUM(J147:J150,J152:J156)*'3l HAP'!$E$10)</f>
        <v>0.7484450426909508</v>
      </c>
      <c r="K157" s="117">
        <f>IF(K152="-","-",SUM(K147:K150,K152:K156)*'3l HAP'!$E$10)</f>
        <v>0.75701330996186345</v>
      </c>
      <c r="L157" s="117">
        <f>IF(L152="-","-",SUM(L147:L150,L152:L156)*'3l HAP'!$E$10)</f>
        <v>0.76331500614690273</v>
      </c>
      <c r="M157" s="117">
        <f>IF(M152="-","-",SUM(M147:M150,M152:M156)*'3l HAP'!$E$10)</f>
        <v>0.80584156968067289</v>
      </c>
      <c r="N157" s="117">
        <f>IF(N152="-","-",SUM(N147:N150,N152:N156)*'3l HAP'!$E$10)</f>
        <v>0.90567926436796087</v>
      </c>
      <c r="O157" s="27"/>
      <c r="P157" s="117">
        <f>IF(P152="-","-",SUM(P147:P150,P152:P156)*'3l HAP'!$E$10)</f>
        <v>0.90567926436796087</v>
      </c>
      <c r="Q157" s="117">
        <f>IF(Q152="-","-",SUM(Q147:Q150,Q152:Q156)*'3l HAP'!$E$10)</f>
        <v>0.94163362795790695</v>
      </c>
      <c r="R157" s="117">
        <f>IF(R152="-","-",SUM(R147:R150,R152:R156)*'3l HAP'!$E$10)</f>
        <v>0.9464832996470447</v>
      </c>
      <c r="S157" s="117">
        <f>IF(S152="-","-",SUM(S147:S150,S152:S156)*'3l HAP'!$E$10)</f>
        <v>0.9808598203688641</v>
      </c>
      <c r="T157" s="117">
        <f>IF(T152="-","-",SUM(T147:T150,T152:T156)*'3l HAP'!$E$10)</f>
        <v>0.98084254475079491</v>
      </c>
      <c r="U157" s="117">
        <f>IF(U152="-","-",SUM(U147:U150,U152:U156)*'3l HAP'!$E$10)</f>
        <v>1.0037315445522015</v>
      </c>
      <c r="V157" s="117">
        <f>IF(V152="-","-",SUM(V147:V150,V152:V156)*'3l HAP'!$E$10)</f>
        <v>1.0032771197662895</v>
      </c>
      <c r="W157" s="117">
        <f>IF(W152="-","-",SUM(W147:W150,W152:W156)*'3l HAP'!$E$10)</f>
        <v>1.0643318603254697</v>
      </c>
      <c r="X157" s="27"/>
      <c r="Y157" s="117">
        <f>IF(Y152="-","-",SUM(Y147:Y150,Y152:Y156)*'3l HAP'!$E$10)</f>
        <v>1.1156330058949326</v>
      </c>
      <c r="Z157" s="117">
        <f>IF(Z152="-","-",SUM(Z147:Z150,Z152:Z156)*'3l HAP'!$E$10)</f>
        <v>1.1156330058949326</v>
      </c>
      <c r="AA157" s="117">
        <f>IF(AA152="-","-",SUM(AA147:AA150,AA152:AA156)*'3l HAP'!$E$10)</f>
        <v>1.1764407136574804</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79.56283369487349</v>
      </c>
      <c r="H158" s="117">
        <f t="shared" si="33"/>
        <v>79.650976108021183</v>
      </c>
      <c r="I158" s="117">
        <f t="shared" si="33"/>
        <v>70.985321279168261</v>
      </c>
      <c r="J158" s="117">
        <f t="shared" si="33"/>
        <v>71.249748518611355</v>
      </c>
      <c r="K158" s="117">
        <f t="shared" si="33"/>
        <v>71.113540969402052</v>
      </c>
      <c r="L158" s="117">
        <f t="shared" si="33"/>
        <v>71.550256994187535</v>
      </c>
      <c r="M158" s="117">
        <f t="shared" si="33"/>
        <v>74.752905068121535</v>
      </c>
      <c r="N158" s="117">
        <f t="shared" si="33"/>
        <v>81.671791645213588</v>
      </c>
      <c r="O158" s="27"/>
      <c r="P158" s="117">
        <f t="shared" ref="P158:W158" si="34">IF(P152="-","-",SUM(P147:P157))</f>
        <v>81.671791645213588</v>
      </c>
      <c r="Q158" s="117">
        <f t="shared" si="34"/>
        <v>86.353477419905673</v>
      </c>
      <c r="R158" s="117">
        <f t="shared" si="34"/>
        <v>86.689566193373196</v>
      </c>
      <c r="S158" s="117">
        <f t="shared" si="34"/>
        <v>92.831405334258903</v>
      </c>
      <c r="T158" s="117">
        <f t="shared" si="34"/>
        <v>92.830208110681738</v>
      </c>
      <c r="U158" s="117">
        <f t="shared" si="34"/>
        <v>93.576946594904044</v>
      </c>
      <c r="V158" s="117">
        <f t="shared" si="34"/>
        <v>93.545454345795221</v>
      </c>
      <c r="W158" s="117">
        <f t="shared" si="34"/>
        <v>168.98813001792877</v>
      </c>
      <c r="X158" s="27"/>
      <c r="Y158" s="117">
        <f t="shared" ref="Y158:AC158" si="35">IF(Y152="-","-",SUM(Y147:Y157))</f>
        <v>172.54336843345672</v>
      </c>
      <c r="Z158" s="117">
        <f t="shared" si="35"/>
        <v>172.54336843345672</v>
      </c>
      <c r="AA158" s="117">
        <f t="shared" si="35"/>
        <v>193.60728440039205</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AA'!J137="-","-",'3c AA'!J137)</f>
        <v>-</v>
      </c>
      <c r="H161" s="35" t="str">
        <f>IF('3c AA'!K137="-","-",'3c AA'!K137)</f>
        <v>-</v>
      </c>
      <c r="I161" s="35" t="str">
        <f>IF('3c AA'!L137="-","-",'3c AA'!L137)</f>
        <v>-</v>
      </c>
      <c r="J161" s="35" t="str">
        <f>IF('3c AA'!M137="-","-",'3c AA'!M137)</f>
        <v>-</v>
      </c>
      <c r="K161" s="35" t="str">
        <f>IF('3c AA'!N137="-","-",'3c AA'!N137)</f>
        <v>-</v>
      </c>
      <c r="L161" s="35" t="str">
        <f>IF('3c AA'!O137="-","-",'3c AA'!O137)</f>
        <v>-</v>
      </c>
      <c r="M161" s="35" t="str">
        <f>IF('3c AA'!P137="-","-",'3c AA'!P137)</f>
        <v>-</v>
      </c>
      <c r="N161" s="35" t="str">
        <f>IF('3c AA'!Q137="-","-",'3c AA'!Q137)</f>
        <v>-</v>
      </c>
      <c r="O161" s="27"/>
      <c r="P161" s="35" t="str">
        <f>IF('3c AA'!S137="-","-",'3c AA'!S137)</f>
        <v>-</v>
      </c>
      <c r="Q161" s="35" t="str">
        <f>IF('3c AA'!T137="-","-",'3c AA'!T137)</f>
        <v>-</v>
      </c>
      <c r="R161" s="35" t="str">
        <f>IF('3c AA'!U137="-","-",'3c AA'!U137)</f>
        <v>-</v>
      </c>
      <c r="S161" s="35" t="str">
        <f>IF('3c AA'!V137="-","-",'3c AA'!V137)</f>
        <v>-</v>
      </c>
      <c r="T161" s="35">
        <f>IF('3c AA'!W137="-","-",'3c AA'!W137)</f>
        <v>0</v>
      </c>
      <c r="U161" s="35">
        <f>IF('3c AA'!X137="-","-",'3c AA'!X137)</f>
        <v>1.4870742269298105</v>
      </c>
      <c r="V161" s="35">
        <f>IF('3c AA'!Y137="-","-",'3c AA'!Y137)</f>
        <v>0.70457099735818829</v>
      </c>
      <c r="W161" s="35" t="str">
        <f>IF('3c AA'!Z137="-","-",'3c AA'!Z137)</f>
        <v>-</v>
      </c>
      <c r="X161" s="27"/>
      <c r="Y161" s="35">
        <f>IF('3c AA'!AB137="-","-",'3c AA'!AB137)</f>
        <v>0</v>
      </c>
      <c r="Z161" s="35">
        <f>IF('3c AA'!AC137="-","-",'3c AA'!AC137)</f>
        <v>0</v>
      </c>
      <c r="AA161" s="35">
        <f>IF('3c AA'!AD137="-","-",'3c AA'!AD137)</f>
        <v>0.4107912515748855</v>
      </c>
      <c r="AB161" s="35" t="str">
        <f>IF('3c AA'!AE137="-","-",'3c AA'!AE137)</f>
        <v>-</v>
      </c>
      <c r="AC161" s="35" t="str">
        <f>IF('3c AA'!AF137="-","-",'3c AA'!AF137)</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f>'3d PC'!AA61</f>
        <v>10.298637820906499</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f>'3e NC-Elec'!AB55</f>
        <v>132.66436000000002</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f>IF('3g CPIH'!W$17="-","-",'3h OC '!$E$9*('3g CPIH'!W$17/'3g CPIH'!$G$17))</f>
        <v>48.959197260273974</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f>IF('3i SMNCC'!W$50="-","-",'3i SMNCC'!W$62)</f>
        <v>11.951673643525851</v>
      </c>
      <c r="AB165" s="35" t="str">
        <f>IF('3i SMNCC'!X$50="-","-",'3i SMNCC'!X$62)</f>
        <v>-</v>
      </c>
      <c r="AC165" s="35" t="str">
        <f>IF('3i SMNCC'!Y$50="-","-",'3i SMNCC'!Y$62)</f>
        <v>-</v>
      </c>
      <c r="AD165" s="25"/>
    </row>
    <row r="166" spans="1:30" s="26" customFormat="1" ht="11.4">
      <c r="A166" s="207"/>
      <c r="B166" s="123" t="s">
        <v>244</v>
      </c>
      <c r="C166" s="123" t="s">
        <v>183</v>
      </c>
      <c r="D166" s="121" t="s">
        <v>123</v>
      </c>
      <c r="E166" s="160"/>
      <c r="F166" s="27"/>
      <c r="G166" s="35">
        <f>IF('3g CPIH'!C$17="-","-",'3j PAAC PAP'!$G$15*('3g CPIH'!C$17/'3g CPIH'!$G$17))</f>
        <v>3.3460635029354204</v>
      </c>
      <c r="H166" s="35">
        <f>IF('3g CPIH'!D$17="-","-",'3j PAAC PAP'!$G$15*('3g CPIH'!D$17/'3g CPIH'!$G$17))</f>
        <v>3.3527623287671227</v>
      </c>
      <c r="I166" s="35">
        <f>IF('3g CPIH'!E$17="-","-",'3j PAAC PAP'!$G$15*('3g CPIH'!E$17/'3g CPIH'!$G$17))</f>
        <v>3.3628105675146771</v>
      </c>
      <c r="J166" s="35">
        <f>IF('3g CPIH'!F$17="-","-",'3j PAAC PAP'!$G$15*('3g CPIH'!F$17/'3g CPIH'!$G$17))</f>
        <v>3.3829070450097847</v>
      </c>
      <c r="K166" s="35">
        <f>IF('3g CPIH'!G$17="-","-",'3j PAAC PAP'!$G$15*('3g CPIH'!G$17/'3g CPIH'!$G$17))</f>
        <v>3.4230999999999998</v>
      </c>
      <c r="L166" s="35">
        <f>IF('3g CPIH'!H$17="-","-",'3j PAAC PAP'!$G$15*('3g CPIH'!H$17/'3g CPIH'!$G$17))</f>
        <v>3.4666423679060667</v>
      </c>
      <c r="M166" s="35">
        <f>IF('3g CPIH'!I$17="-","-",'3j PAAC PAP'!$G$15*('3g CPIH'!I$17/'3g CPIH'!$G$17))</f>
        <v>3.516883561643835</v>
      </c>
      <c r="N166" s="35">
        <f>IF('3g CPIH'!J$17="-","-",'3j PAAC PAP'!$G$15*('3g CPIH'!J$17/'3g CPIH'!$G$17))</f>
        <v>3.547028277886497</v>
      </c>
      <c r="O166" s="27"/>
      <c r="P166" s="35">
        <f>IF('3g CPIH'!L$17="-","-",'3j PAAC PAP'!$G$15*('3g CPIH'!L$17/'3g CPIH'!$G$17))</f>
        <v>3.547028277886497</v>
      </c>
      <c r="Q166" s="35">
        <f>IF('3g CPIH'!M$17="-","-",'3j PAAC PAP'!$G$15*('3g CPIH'!M$17/'3g CPIH'!$G$17))</f>
        <v>3.5872212328767121</v>
      </c>
      <c r="R166" s="35">
        <f>IF('3g CPIH'!N$17="-","-",'3j PAAC PAP'!$G$15*('3g CPIH'!N$17/'3g CPIH'!$G$17))</f>
        <v>3.6140165362035224</v>
      </c>
      <c r="S166" s="35">
        <f>IF('3g CPIH'!O$17="-","-",'3j PAAC PAP'!$G$15*('3g CPIH'!O$17/'3g CPIH'!$G$17))</f>
        <v>3.6341130136986299</v>
      </c>
      <c r="T166" s="35">
        <f>IF('3g CPIH'!P$17="-","-",'3j PAAC PAP'!$G$15*('3g CPIH'!P$17/'3g CPIH'!$G$17))</f>
        <v>3.6441612524461835</v>
      </c>
      <c r="U166" s="35">
        <f>IF('3g CPIH'!Q$17="-","-",'3j PAAC PAP'!$G$15*('3g CPIH'!Q$17/'3g CPIH'!$G$17))</f>
        <v>3.6642577299412915</v>
      </c>
      <c r="V166" s="35">
        <f>IF('3g CPIH'!R$17="-","-",'3j PAAC PAP'!$G$15*('3g CPIH'!R$17/'3g CPIH'!$G$17))</f>
        <v>3.7312459882583173</v>
      </c>
      <c r="W166" s="35">
        <f>IF('3g CPIH'!S$17="-","-",'3j PAAC PAP'!$G$15*('3g CPIH'!S$17/'3g CPIH'!$G$17))</f>
        <v>3.8417766144814092</v>
      </c>
      <c r="X166" s="27"/>
      <c r="Y166" s="35">
        <f>IF('3g CPIH'!U$17="-","-",'3j PAAC PAP'!$G$15*('3g CPIH'!U$17/'3g CPIH'!$G$17))</f>
        <v>4.0360425636007822</v>
      </c>
      <c r="Z166" s="35">
        <f>IF('3g CPIH'!V$17="-","-",'3j PAAC PAP'!$G$15*('3g CPIH'!V$17/'3g CPIH'!$G$17))</f>
        <v>4.0360425636007822</v>
      </c>
      <c r="AA166" s="35">
        <f>IF('3g CPIH'!W$17="-","-",'3j PAAC PAP'!$G$15*('3g CPIH'!W$17/'3g CPIH'!$G$17))</f>
        <v>4.1968143835616436</v>
      </c>
      <c r="AB166" s="35" t="str">
        <f>IF('3g CPIH'!X$17="-","-",'3j PAAC PAP'!$G$15*('3g CPIH'!X$17/'3g CPIH'!$G$17))</f>
        <v>-</v>
      </c>
      <c r="AC166" s="35" t="str">
        <f>IF('3g CPIH'!Y$17="-","-",'3j PAAC PAP'!$G$15*('3g CPIH'!Y$17/'3g CPIH'!$G$17))</f>
        <v>-</v>
      </c>
      <c r="AD166" s="25"/>
    </row>
    <row r="167" spans="1:30" s="26" customFormat="1" ht="11.4">
      <c r="A167" s="207"/>
      <c r="B167" s="123" t="s">
        <v>244</v>
      </c>
      <c r="C167" s="123" t="s">
        <v>184</v>
      </c>
      <c r="D167" s="121" t="s">
        <v>123</v>
      </c>
      <c r="E167" s="160"/>
      <c r="F167" s="27"/>
      <c r="G167" s="35">
        <f>IF(G162="-","-",SUM(G159:G165)*'3j PAAC PAP'!$G$33)</f>
        <v>0.30536961242964011</v>
      </c>
      <c r="H167" s="35">
        <f>IF(H162="-","-",SUM(H159:H165)*'3j PAAC PAP'!$G$33)</f>
        <v>0.3057436247490139</v>
      </c>
      <c r="I167" s="35">
        <f>IF(I162="-","-",SUM(I159:I165)*'3j PAAC PAP'!$G$33)</f>
        <v>0.30625667358039804</v>
      </c>
      <c r="J167" s="35">
        <f>IF(J162="-","-",SUM(J159:J165)*'3j PAAC PAP'!$G$33)</f>
        <v>0.3073787105385194</v>
      </c>
      <c r="K167" s="35">
        <f>IF(K162="-","-",SUM(K159:K165)*'3j PAAC PAP'!$G$33)</f>
        <v>0.31314895101592266</v>
      </c>
      <c r="L167" s="35">
        <f>IF(L162="-","-",SUM(L159:L165)*'3j PAAC PAP'!$G$33)</f>
        <v>0.31495274793502759</v>
      </c>
      <c r="M167" s="35">
        <f>IF(M162="-","-",SUM(M159:M165)*'3j PAAC PAP'!$G$33)</f>
        <v>0.3273834783082375</v>
      </c>
      <c r="N167" s="35">
        <f>IF(N162="-","-",SUM(N159:N165)*'3j PAAC PAP'!$G$33)</f>
        <v>0.35910327903401601</v>
      </c>
      <c r="O167" s="27"/>
      <c r="P167" s="35">
        <f>IF(P162="-","-",SUM(P159:P165)*'3j PAAC PAP'!$G$33)</f>
        <v>0.35910327903401601</v>
      </c>
      <c r="Q167" s="35">
        <f>IF(Q162="-","-",SUM(Q159:Q165)*'3j PAAC PAP'!$G$33)</f>
        <v>0.36192822917269257</v>
      </c>
      <c r="R167" s="35">
        <f>IF(R162="-","-",SUM(R159:R165)*'3j PAAC PAP'!$G$33)</f>
        <v>0.36334837944396098</v>
      </c>
      <c r="S167" s="35">
        <f>IF(S162="-","-",SUM(S159:S165)*'3j PAAC PAP'!$G$33)</f>
        <v>0.3683826851322124</v>
      </c>
      <c r="T167" s="35">
        <f>IF(T162="-","-",SUM(T159:T165)*'3j PAAC PAP'!$G$33)</f>
        <v>0.36832930978249012</v>
      </c>
      <c r="U167" s="35">
        <f>IF(U162="-","-",SUM(U159:U165)*'3j PAAC PAP'!$G$33)</f>
        <v>0.38332008240378485</v>
      </c>
      <c r="V167" s="35">
        <f>IF(V162="-","-",SUM(V159:V165)*'3j PAAC PAP'!$G$33)</f>
        <v>0.38285597319363268</v>
      </c>
      <c r="W167" s="35">
        <f>IF(W162="-","-",SUM(W159:W165)*'3j PAAC PAP'!$G$33)</f>
        <v>0.78452642904860082</v>
      </c>
      <c r="X167" s="27"/>
      <c r="Y167" s="35">
        <f>IF(Y162="-","-",SUM(Y159:Y165)*'3j PAAC PAP'!$G$33)</f>
        <v>0.79997395695824525</v>
      </c>
      <c r="Z167" s="35">
        <f>IF(Z162="-","-",SUM(Z159:Z165)*'3j PAAC PAP'!$G$33)</f>
        <v>0.79997395695824525</v>
      </c>
      <c r="AA167" s="35">
        <f>IF(AA162="-","-",SUM(AA159:AA165)*'3j PAAC PAP'!$G$33)</f>
        <v>0.97770638264648202</v>
      </c>
      <c r="AB167" s="35" t="str">
        <f>IF(AB162="-","-",SUM(AB159:AB165)*'3j PAAC PAP'!$G$33)</f>
        <v>-</v>
      </c>
      <c r="AC167" s="35" t="str">
        <f>IF(AC162="-","-",SUM(AC159:AC165)*'3j PAAC PAP'!$G$33)</f>
        <v>-</v>
      </c>
      <c r="AD167" s="25"/>
    </row>
    <row r="168" spans="1:30" s="26" customFormat="1" ht="11.4">
      <c r="A168" s="207"/>
      <c r="B168" s="123" t="s">
        <v>185</v>
      </c>
      <c r="C168" s="123" t="s">
        <v>246</v>
      </c>
      <c r="D168" s="121" t="s">
        <v>123</v>
      </c>
      <c r="E168" s="160"/>
      <c r="F168" s="27"/>
      <c r="G168" s="35">
        <f>IF(G162="-","-",SUM(G159:G167)*'3k EBIT'!$E$9)</f>
        <v>1.3064916739911088</v>
      </c>
      <c r="H168" s="35">
        <f>IF(H162="-","-",SUM(H159:H167)*'3k EBIT'!$E$9)</f>
        <v>1.3081422149622972</v>
      </c>
      <c r="I168" s="35">
        <f>IF(I162="-","-",SUM(I159:I167)*'3k EBIT'!$E$9)</f>
        <v>1.3104229736203785</v>
      </c>
      <c r="J168" s="35">
        <f>IF(J162="-","-",SUM(J159:J167)*'3k EBIT'!$E$9)</f>
        <v>1.315374596533945</v>
      </c>
      <c r="K168" s="35">
        <f>IF(K162="-","-",SUM(K159:K167)*'3k EBIT'!$E$9)</f>
        <v>1.3396158391935959</v>
      </c>
      <c r="L168" s="35">
        <f>IF(L162="-","-",SUM(L159:L167)*'3k EBIT'!$E$9)</f>
        <v>1.347793714814896</v>
      </c>
      <c r="M168" s="35">
        <f>IF(M162="-","-",SUM(M159:M167)*'3k EBIT'!$E$9)</f>
        <v>1.3993122637945103</v>
      </c>
      <c r="N168" s="35">
        <f>IF(N162="-","-",SUM(N159:N167)*'3k EBIT'!$E$9)</f>
        <v>1.5288742460760958</v>
      </c>
      <c r="O168" s="27"/>
      <c r="P168" s="35">
        <f>IF(P162="-","-",SUM(P159:P167)*'3k EBIT'!$E$9)</f>
        <v>1.5288742460760958</v>
      </c>
      <c r="Q168" s="35">
        <f>IF(Q162="-","-",SUM(Q159:Q167)*'3k EBIT'!$E$9)</f>
        <v>1.5411394340556719</v>
      </c>
      <c r="R168" s="35">
        <f>IF(R162="-","-",SUM(R159:R167)*'3k EBIT'!$E$9)</f>
        <v>1.547432979589026</v>
      </c>
      <c r="S168" s="35">
        <f>IF(S162="-","-",SUM(S159:S167)*'3k EBIT'!$E$9)</f>
        <v>1.5682925568455384</v>
      </c>
      <c r="T168" s="35">
        <f>IF(T162="-","-",SUM(T159:T167)*'3k EBIT'!$E$9)</f>
        <v>1.5682701378250552</v>
      </c>
      <c r="U168" s="35">
        <f>IF(U162="-","-",SUM(U159:U167)*'3k EBIT'!$E$9)</f>
        <v>1.6296144139388069</v>
      </c>
      <c r="V168" s="35">
        <f>IF(V162="-","-",SUM(V159:V167)*'3k EBIT'!$E$9)</f>
        <v>1.6290246950330867</v>
      </c>
      <c r="W168" s="35">
        <f>IF(W162="-","-",SUM(W159:W167)*'3k EBIT'!$E$9)</f>
        <v>3.2644262820218279</v>
      </c>
      <c r="X168" s="27"/>
      <c r="Y168" s="35">
        <f>IF(Y162="-","-",SUM(Y159:Y167)*'3k EBIT'!$E$9)</f>
        <v>3.3310011176499392</v>
      </c>
      <c r="Z168" s="35">
        <f>IF(Z162="-","-",SUM(Z159:Z167)*'3k EBIT'!$E$9)</f>
        <v>3.3310011176499392</v>
      </c>
      <c r="AA168" s="35">
        <f>IF(AA162="-","-",SUM(AA159:AA167)*'3k EBIT'!$E$9)</f>
        <v>4.056805412620534</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0.7400907095470568</v>
      </c>
      <c r="H169" s="35">
        <f>IF(H164="-","-",SUM(H159:H162,H164:H168)*'3l HAP'!$E$10)</f>
        <v>0.74136258114587361</v>
      </c>
      <c r="I169" s="35">
        <f>IF(I164="-","-",SUM(I159:I162,I164:I168)*'3l HAP'!$E$10)</f>
        <v>0.74418887802587785</v>
      </c>
      <c r="J169" s="35">
        <f>IF(J164="-","-",SUM(J159:J162,J164:J168)*'3l HAP'!$E$10)</f>
        <v>0.74800449282232939</v>
      </c>
      <c r="K169" s="35">
        <f>IF(K164="-","-",SUM(K159:K162,K164:K168)*'3l HAP'!$E$10)</f>
        <v>0.75706513935817188</v>
      </c>
      <c r="L169" s="35">
        <f>IF(L164="-","-",SUM(L159:L162,L164:L168)*'3l HAP'!$E$10)</f>
        <v>0.76336683554321116</v>
      </c>
      <c r="M169" s="35">
        <f>IF(M164="-","-",SUM(M159:M162,M164:M168)*'3l HAP'!$E$10)</f>
        <v>0.80573791088805613</v>
      </c>
      <c r="N169" s="35">
        <f>IF(N164="-","-",SUM(N159:N162,N164:N168)*'3l HAP'!$E$10)</f>
        <v>0.90557560557534411</v>
      </c>
      <c r="O169" s="27"/>
      <c r="P169" s="35">
        <f>IF(P164="-","-",SUM(P159:P162,P164:P168)*'3l HAP'!$E$10)</f>
        <v>0.90557560557534411</v>
      </c>
      <c r="Q169" s="35">
        <f>IF(Q164="-","-",SUM(Q159:Q162,Q164:Q168)*'3l HAP'!$E$10)</f>
        <v>0.94014353281404062</v>
      </c>
      <c r="R169" s="35">
        <f>IF(R164="-","-",SUM(R159:R162,R164:R168)*'3l HAP'!$E$10)</f>
        <v>0.94499320450317836</v>
      </c>
      <c r="S169" s="35">
        <f>IF(S164="-","-",SUM(S159:S162,S164:S168)*'3l HAP'!$E$10)</f>
        <v>0.97763344044866685</v>
      </c>
      <c r="T169" s="35">
        <f>IF(T164="-","-",SUM(T159:T162,T164:T168)*'3l HAP'!$E$10)</f>
        <v>0.97761616483059766</v>
      </c>
      <c r="U169" s="35">
        <f>IF(U164="-","-",SUM(U159:U162,U164:U168)*'3l HAP'!$E$10)</f>
        <v>1.0013733070201696</v>
      </c>
      <c r="V169" s="35">
        <f>IF(V164="-","-",SUM(V159:V162,V164:V168)*'3l HAP'!$E$10)</f>
        <v>1.0009188822342576</v>
      </c>
      <c r="W169" s="35">
        <f>IF(W164="-","-",SUM(W159:W162,W164:W168)*'3l HAP'!$E$10)</f>
        <v>1.0656794246294878</v>
      </c>
      <c r="X169" s="27"/>
      <c r="Y169" s="35">
        <f>IF(Y164="-","-",SUM(Y159:Y162,Y164:Y168)*'3l HAP'!$E$10)</f>
        <v>1.1169805701989508</v>
      </c>
      <c r="Z169" s="35">
        <f>IF(Z164="-","-",SUM(Z159:Z162,Z164:Z168)*'3l HAP'!$E$10)</f>
        <v>1.1169805701989508</v>
      </c>
      <c r="AA169" s="35">
        <f>IF(AA164="-","-",SUM(AA159:AA162,AA164:AA168)*'3l HAP'!$E$10)</f>
        <v>1.1837486585369639</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69.502781990679267</v>
      </c>
      <c r="H170" s="35">
        <f t="shared" si="36"/>
        <v>69.590924403826961</v>
      </c>
      <c r="I170" s="35">
        <f t="shared" si="36"/>
        <v>69.713790580496863</v>
      </c>
      <c r="J170" s="35">
        <f t="shared" si="36"/>
        <v>69.978217819939971</v>
      </c>
      <c r="K170" s="35">
        <f t="shared" si="36"/>
        <v>71.263132816304562</v>
      </c>
      <c r="L170" s="35">
        <f t="shared" si="36"/>
        <v>71.699848841090031</v>
      </c>
      <c r="M170" s="35">
        <f t="shared" si="36"/>
        <v>74.453721374316515</v>
      </c>
      <c r="N170" s="35">
        <f t="shared" si="36"/>
        <v>81.372607951408568</v>
      </c>
      <c r="O170" s="27"/>
      <c r="P170" s="35">
        <f t="shared" ref="P170:W170" si="37">IF(P164="-","-",SUM(P159:P169))</f>
        <v>81.372607951408568</v>
      </c>
      <c r="Q170" s="35">
        <f t="shared" si="37"/>
        <v>82.052711821458288</v>
      </c>
      <c r="R170" s="35">
        <f t="shared" si="37"/>
        <v>82.388800594925854</v>
      </c>
      <c r="S170" s="35">
        <f t="shared" si="37"/>
        <v>83.519312864577273</v>
      </c>
      <c r="T170" s="35">
        <f t="shared" si="37"/>
        <v>83.518115641000094</v>
      </c>
      <c r="U170" s="35">
        <f t="shared" si="37"/>
        <v>86.770517560839551</v>
      </c>
      <c r="V170" s="35">
        <f t="shared" si="37"/>
        <v>86.739025311730714</v>
      </c>
      <c r="W170" s="35">
        <f t="shared" si="37"/>
        <v>172.87751803739417</v>
      </c>
      <c r="X170" s="27"/>
      <c r="Y170" s="35">
        <f t="shared" ref="Y170:AC170" si="38">IF(Y164="-","-",SUM(Y159:Y169))</f>
        <v>176.43275645292218</v>
      </c>
      <c r="Z170" s="35">
        <f t="shared" si="38"/>
        <v>176.43275645292218</v>
      </c>
      <c r="AA170" s="35">
        <f t="shared" si="38"/>
        <v>214.69973481364684</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AA'!J138="-","-",'3c AA'!J138)</f>
        <v>-</v>
      </c>
      <c r="H173" s="117" t="str">
        <f>IF('3c AA'!K138="-","-",'3c AA'!K138)</f>
        <v>-</v>
      </c>
      <c r="I173" s="117" t="str">
        <f>IF('3c AA'!L138="-","-",'3c AA'!L138)</f>
        <v>-</v>
      </c>
      <c r="J173" s="117" t="str">
        <f>IF('3c AA'!M138="-","-",'3c AA'!M138)</f>
        <v>-</v>
      </c>
      <c r="K173" s="117" t="str">
        <f>IF('3c AA'!N138="-","-",'3c AA'!N138)</f>
        <v>-</v>
      </c>
      <c r="L173" s="117" t="str">
        <f>IF('3c AA'!O138="-","-",'3c AA'!O138)</f>
        <v>-</v>
      </c>
      <c r="M173" s="117" t="str">
        <f>IF('3c AA'!P138="-","-",'3c AA'!P138)</f>
        <v>-</v>
      </c>
      <c r="N173" s="117" t="str">
        <f>IF('3c AA'!Q138="-","-",'3c AA'!Q138)</f>
        <v>-</v>
      </c>
      <c r="O173" s="27"/>
      <c r="P173" s="117" t="str">
        <f>IF('3c AA'!S138="-","-",'3c AA'!S138)</f>
        <v>-</v>
      </c>
      <c r="Q173" s="117" t="str">
        <f>IF('3c AA'!T138="-","-",'3c AA'!T138)</f>
        <v>-</v>
      </c>
      <c r="R173" s="117" t="str">
        <f>IF('3c AA'!U138="-","-",'3c AA'!U138)</f>
        <v>-</v>
      </c>
      <c r="S173" s="117" t="str">
        <f>IF('3c AA'!V138="-","-",'3c AA'!V138)</f>
        <v>-</v>
      </c>
      <c r="T173" s="117">
        <f>IF('3c AA'!W138="-","-",'3c AA'!W138)</f>
        <v>0</v>
      </c>
      <c r="U173" s="117">
        <f>IF('3c AA'!X138="-","-",'3c AA'!X138)</f>
        <v>1.4870742269298105</v>
      </c>
      <c r="V173" s="117">
        <f>IF('3c AA'!Y138="-","-",'3c AA'!Y138)</f>
        <v>0.70457099735818829</v>
      </c>
      <c r="W173" s="117" t="str">
        <f>IF('3c AA'!Z138="-","-",'3c AA'!Z138)</f>
        <v>-</v>
      </c>
      <c r="X173" s="27"/>
      <c r="Y173" s="117">
        <f>IF('3c AA'!AB138="-","-",'3c AA'!AB138)</f>
        <v>0</v>
      </c>
      <c r="Z173" s="117">
        <f>IF('3c AA'!AC138="-","-",'3c AA'!AC138)</f>
        <v>0</v>
      </c>
      <c r="AA173" s="117">
        <f>IF('3c AA'!AD138="-","-",'3c AA'!AD138)</f>
        <v>0.4107912515748855</v>
      </c>
      <c r="AB173" s="117" t="str">
        <f>IF('3c AA'!AE138="-","-",'3c AA'!AE138)</f>
        <v>-</v>
      </c>
      <c r="AC173" s="117" t="str">
        <f>IF('3c AA'!AF138="-","-",'3c AA'!AF138)</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f>'3d PC'!AA61</f>
        <v>10.298637820906499</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f>'3e NC-Elec'!AB56</f>
        <v>123.53935999999999</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f>IF('3g CPIH'!W$17="-","-",'3h OC '!$E$9*('3g CPIH'!W$17/'3g CPIH'!$G$17))</f>
        <v>48.959197260273974</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f>IF('3i SMNCC'!W$50="-","-",'3i SMNCC'!W$62)</f>
        <v>11.951673643525851</v>
      </c>
      <c r="AB177" s="117" t="str">
        <f>IF('3i SMNCC'!X$50="-","-",'3i SMNCC'!X$62)</f>
        <v>-</v>
      </c>
      <c r="AC177" s="117" t="str">
        <f>IF('3i SMNCC'!Y$50="-","-",'3i SMNCC'!Y$62)</f>
        <v>-</v>
      </c>
      <c r="AD177" s="25"/>
    </row>
    <row r="178" spans="1:30" s="26" customFormat="1" ht="12.6" customHeight="1">
      <c r="A178" s="207"/>
      <c r="B178" s="120" t="s">
        <v>244</v>
      </c>
      <c r="C178" s="157" t="s">
        <v>183</v>
      </c>
      <c r="D178" s="122" t="s">
        <v>121</v>
      </c>
      <c r="E178" s="119"/>
      <c r="F178" s="27"/>
      <c r="G178" s="117">
        <f>IF('3g CPIH'!C$17="-","-",'3j PAAC PAP'!$G$15*('3g CPIH'!C$17/'3g CPIH'!$G$17))</f>
        <v>3.3460635029354204</v>
      </c>
      <c r="H178" s="117">
        <f>IF('3g CPIH'!D$17="-","-",'3j PAAC PAP'!$G$15*('3g CPIH'!D$17/'3g CPIH'!$G$17))</f>
        <v>3.3527623287671227</v>
      </c>
      <c r="I178" s="117">
        <f>IF('3g CPIH'!E$17="-","-",'3j PAAC PAP'!$G$15*('3g CPIH'!E$17/'3g CPIH'!$G$17))</f>
        <v>3.3628105675146771</v>
      </c>
      <c r="J178" s="117">
        <f>IF('3g CPIH'!F$17="-","-",'3j PAAC PAP'!$G$15*('3g CPIH'!F$17/'3g CPIH'!$G$17))</f>
        <v>3.3829070450097847</v>
      </c>
      <c r="K178" s="117">
        <f>IF('3g CPIH'!G$17="-","-",'3j PAAC PAP'!$G$15*('3g CPIH'!G$17/'3g CPIH'!$G$17))</f>
        <v>3.4230999999999998</v>
      </c>
      <c r="L178" s="117">
        <f>IF('3g CPIH'!H$17="-","-",'3j PAAC PAP'!$G$15*('3g CPIH'!H$17/'3g CPIH'!$G$17))</f>
        <v>3.4666423679060667</v>
      </c>
      <c r="M178" s="117">
        <f>IF('3g CPIH'!I$17="-","-",'3j PAAC PAP'!$G$15*('3g CPIH'!I$17/'3g CPIH'!$G$17))</f>
        <v>3.516883561643835</v>
      </c>
      <c r="N178" s="117">
        <f>IF('3g CPIH'!J$17="-","-",'3j PAAC PAP'!$G$15*('3g CPIH'!J$17/'3g CPIH'!$G$17))</f>
        <v>3.547028277886497</v>
      </c>
      <c r="O178" s="27"/>
      <c r="P178" s="117">
        <f>IF('3g CPIH'!L$17="-","-",'3j PAAC PAP'!$G$15*('3g CPIH'!L$17/'3g CPIH'!$G$17))</f>
        <v>3.547028277886497</v>
      </c>
      <c r="Q178" s="117">
        <f>IF('3g CPIH'!M$17="-","-",'3j PAAC PAP'!$G$15*('3g CPIH'!M$17/'3g CPIH'!$G$17))</f>
        <v>3.5872212328767121</v>
      </c>
      <c r="R178" s="117">
        <f>IF('3g CPIH'!N$17="-","-",'3j PAAC PAP'!$G$15*('3g CPIH'!N$17/'3g CPIH'!$G$17))</f>
        <v>3.6140165362035224</v>
      </c>
      <c r="S178" s="117">
        <f>IF('3g CPIH'!O$17="-","-",'3j PAAC PAP'!$G$15*('3g CPIH'!O$17/'3g CPIH'!$G$17))</f>
        <v>3.6341130136986299</v>
      </c>
      <c r="T178" s="117">
        <f>IF('3g CPIH'!P$17="-","-",'3j PAAC PAP'!$G$15*('3g CPIH'!P$17/'3g CPIH'!$G$17))</f>
        <v>3.6441612524461835</v>
      </c>
      <c r="U178" s="117">
        <f>IF('3g CPIH'!Q$17="-","-",'3j PAAC PAP'!$G$15*('3g CPIH'!Q$17/'3g CPIH'!$G$17))</f>
        <v>3.6642577299412915</v>
      </c>
      <c r="V178" s="117">
        <f>IF('3g CPIH'!R$17="-","-",'3j PAAC PAP'!$G$15*('3g CPIH'!R$17/'3g CPIH'!$G$17))</f>
        <v>3.7312459882583173</v>
      </c>
      <c r="W178" s="117">
        <f>IF('3g CPIH'!S$17="-","-",'3j PAAC PAP'!$G$15*('3g CPIH'!S$17/'3g CPIH'!$G$17))</f>
        <v>3.8417766144814092</v>
      </c>
      <c r="X178" s="27"/>
      <c r="Y178" s="117">
        <f>IF('3g CPIH'!U$17="-","-",'3j PAAC PAP'!$G$15*('3g CPIH'!U$17/'3g CPIH'!$G$17))</f>
        <v>4.0360425636007822</v>
      </c>
      <c r="Z178" s="117">
        <f>IF('3g CPIH'!V$17="-","-",'3j PAAC PAP'!$G$15*('3g CPIH'!V$17/'3g CPIH'!$G$17))</f>
        <v>4.0360425636007822</v>
      </c>
      <c r="AA178" s="117">
        <f>IF('3g CPIH'!W$17="-","-",'3j PAAC PAP'!$G$15*('3g CPIH'!W$17/'3g CPIH'!$G$17))</f>
        <v>4.1968143835616436</v>
      </c>
      <c r="AB178" s="117" t="str">
        <f>IF('3g CPIH'!X$17="-","-",'3j PAAC PAP'!$G$15*('3g CPIH'!X$17/'3g CPIH'!$G$17))</f>
        <v>-</v>
      </c>
      <c r="AC178" s="117" t="str">
        <f>IF('3g CPIH'!Y$17="-","-",'3j PAAC PAP'!$G$15*('3g CPIH'!Y$17/'3g CPIH'!$G$17))</f>
        <v>-</v>
      </c>
      <c r="AD178" s="25"/>
    </row>
    <row r="179" spans="1:30" s="26" customFormat="1" ht="11.25" customHeight="1">
      <c r="A179" s="207"/>
      <c r="B179" s="120" t="s">
        <v>244</v>
      </c>
      <c r="C179" s="120" t="s">
        <v>184</v>
      </c>
      <c r="D179" s="122" t="s">
        <v>121</v>
      </c>
      <c r="E179" s="119"/>
      <c r="F179" s="27"/>
      <c r="G179" s="117">
        <f>IF(G174="-","-",SUM(G171:G177)*'3j PAAC PAP'!$G$33)</f>
        <v>0.35113813042964015</v>
      </c>
      <c r="H179" s="117">
        <f>IF(H174="-","-",SUM(H171:H177)*'3j PAAC PAP'!$G$33)</f>
        <v>0.35151214274901393</v>
      </c>
      <c r="I179" s="117">
        <f>IF(I174="-","-",SUM(I171:I177)*'3j PAAC PAP'!$G$33)</f>
        <v>0.34259198558039811</v>
      </c>
      <c r="J179" s="117">
        <f>IF(J174="-","-",SUM(J171:J177)*'3j PAAC PAP'!$G$33)</f>
        <v>0.3437140225385194</v>
      </c>
      <c r="K179" s="117">
        <f>IF(K174="-","-",SUM(K171:K177)*'3j PAAC PAP'!$G$33)</f>
        <v>0.36573034001592264</v>
      </c>
      <c r="L179" s="117">
        <f>IF(L174="-","-",SUM(L171:L177)*'3j PAAC PAP'!$G$33)</f>
        <v>0.36753413693502762</v>
      </c>
      <c r="M179" s="117">
        <f>IF(M174="-","-",SUM(M171:M177)*'3j PAAC PAP'!$G$33)</f>
        <v>0.37839266630823748</v>
      </c>
      <c r="N179" s="117">
        <f>IF(N174="-","-",SUM(N171:N177)*'3j PAAC PAP'!$G$33)</f>
        <v>0.41011246703401605</v>
      </c>
      <c r="O179" s="27"/>
      <c r="P179" s="117">
        <f>IF(P174="-","-",SUM(P171:P177)*'3j PAAC PAP'!$G$33)</f>
        <v>0.41011246703401605</v>
      </c>
      <c r="Q179" s="117">
        <f>IF(Q174="-","-",SUM(Q171:Q177)*'3j PAAC PAP'!$G$33)</f>
        <v>0.39773947417269262</v>
      </c>
      <c r="R179" s="117">
        <f>IF(R174="-","-",SUM(R171:R177)*'3j PAAC PAP'!$G$33)</f>
        <v>0.39915962444396097</v>
      </c>
      <c r="S179" s="117">
        <f>IF(S174="-","-",SUM(S171:S177)*'3j PAAC PAP'!$G$33)</f>
        <v>0.41030804513221236</v>
      </c>
      <c r="T179" s="117">
        <f>IF(T174="-","-",SUM(T171:T177)*'3j PAAC PAP'!$G$33)</f>
        <v>0.41025466978249014</v>
      </c>
      <c r="U179" s="117">
        <f>IF(U174="-","-",SUM(U171:U177)*'3j PAAC PAP'!$G$33)</f>
        <v>0.42437199740378484</v>
      </c>
      <c r="V179" s="117">
        <f>IF(V174="-","-",SUM(V171:V177)*'3j PAAC PAP'!$G$33)</f>
        <v>0.42390788819363268</v>
      </c>
      <c r="W179" s="117">
        <f>IF(W174="-","-",SUM(W171:W177)*'3j PAAC PAP'!$G$33)</f>
        <v>0.79116461104860092</v>
      </c>
      <c r="X179" s="27"/>
      <c r="Y179" s="117">
        <f>IF(Y174="-","-",SUM(Y171:Y177)*'3j PAAC PAP'!$G$33)</f>
        <v>0.80661213895824546</v>
      </c>
      <c r="Z179" s="117">
        <f>IF(Z174="-","-",SUM(Z171:Z177)*'3j PAAC PAP'!$G$33)</f>
        <v>0.80661213895824546</v>
      </c>
      <c r="AA179" s="117">
        <f>IF(AA174="-","-",SUM(AA171:AA177)*'3j PAAC PAP'!$G$33)</f>
        <v>0.93403413264648194</v>
      </c>
      <c r="AB179" s="117" t="str">
        <f>IF(AB174="-","-",SUM(AB171:AB177)*'3j PAAC PAP'!$G$33)</f>
        <v>-</v>
      </c>
      <c r="AC179" s="117" t="str">
        <f>IF(AC174="-","-",SUM(AC171:AC177)*'3j PAAC PAP'!$G$33)</f>
        <v>-</v>
      </c>
      <c r="AD179" s="25"/>
    </row>
    <row r="180" spans="1:30">
      <c r="A180" s="207"/>
      <c r="B180" s="120" t="s">
        <v>185</v>
      </c>
      <c r="C180" s="157" t="s">
        <v>246</v>
      </c>
      <c r="D180" s="122" t="s">
        <v>121</v>
      </c>
      <c r="E180" s="119"/>
      <c r="F180" s="27"/>
      <c r="G180" s="117">
        <f>IF(G174="-","-",SUM(G171:G179)*'3k EBIT'!$E$9)</f>
        <v>1.4925943026477329</v>
      </c>
      <c r="H180" s="117">
        <f>IF(H174="-","-",SUM(H171:H179)*'3k EBIT'!$E$9)</f>
        <v>1.4942448436189217</v>
      </c>
      <c r="I180" s="117">
        <f>IF(I174="-","-",SUM(I171:I179)*'3k EBIT'!$E$9)</f>
        <v>1.4581685719431949</v>
      </c>
      <c r="J180" s="117">
        <f>IF(J174="-","-",SUM(J171:J179)*'3k EBIT'!$E$9)</f>
        <v>1.4631201948567611</v>
      </c>
      <c r="K180" s="117">
        <f>IF(K174="-","-",SUM(K171:K179)*'3k EBIT'!$E$9)</f>
        <v>1.5534207675357481</v>
      </c>
      <c r="L180" s="117">
        <f>IF(L174="-","-",SUM(L171:L179)*'3k EBIT'!$E$9)</f>
        <v>1.5615986431570479</v>
      </c>
      <c r="M180" s="117">
        <f>IF(M174="-","-",SUM(M171:M179)*'3k EBIT'!$E$9)</f>
        <v>1.6067243537476945</v>
      </c>
      <c r="N180" s="117">
        <f>IF(N174="-","-",SUM(N171:N179)*'3k EBIT'!$E$9)</f>
        <v>1.7362863360292797</v>
      </c>
      <c r="O180" s="27"/>
      <c r="P180" s="117">
        <f>IF(P174="-","-",SUM(P171:P179)*'3k EBIT'!$E$9)</f>
        <v>1.7362863360292797</v>
      </c>
      <c r="Q180" s="117">
        <f>IF(Q174="-","-",SUM(Q171:Q179)*'3k EBIT'!$E$9)</f>
        <v>1.6867540862488322</v>
      </c>
      <c r="R180" s="117">
        <f>IF(R174="-","-",SUM(R171:R179)*'3k EBIT'!$E$9)</f>
        <v>1.6930476317821861</v>
      </c>
      <c r="S180" s="117">
        <f>IF(S174="-","-",SUM(S171:S179)*'3k EBIT'!$E$9)</f>
        <v>1.7387682472180181</v>
      </c>
      <c r="T180" s="117">
        <f>IF(T174="-","-",SUM(T171:T179)*'3k EBIT'!$E$9)</f>
        <v>1.7387458281975352</v>
      </c>
      <c r="U180" s="117">
        <f>IF(U174="-","-",SUM(U171:U179)*'3k EBIT'!$E$9)</f>
        <v>1.7965385274285268</v>
      </c>
      <c r="V180" s="117">
        <f>IF(V174="-","-",SUM(V171:V179)*'3k EBIT'!$E$9)</f>
        <v>1.7959488085228068</v>
      </c>
      <c r="W180" s="117">
        <f>IF(W174="-","-",SUM(W171:W179)*'3k EBIT'!$E$9)</f>
        <v>3.2914182663308043</v>
      </c>
      <c r="X180" s="27"/>
      <c r="Y180" s="117">
        <f>IF(Y174="-","-",SUM(Y171:Y179)*'3k EBIT'!$E$9)</f>
        <v>3.357993101958916</v>
      </c>
      <c r="Z180" s="117">
        <f>IF(Z174="-","-",SUM(Z171:Z179)*'3k EBIT'!$E$9)</f>
        <v>3.357993101958916</v>
      </c>
      <c r="AA180" s="117">
        <f>IF(AA174="-","-",SUM(AA171:AA179)*'3k EBIT'!$E$9)</f>
        <v>3.8792265684825331</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0.74348553500525627</v>
      </c>
      <c r="H181" s="117">
        <f>IF(H176="-","-",SUM(H171:H174,H176:H180)*'3l HAP'!$E$10)</f>
        <v>0.74475740660407341</v>
      </c>
      <c r="I181" s="117">
        <f>IF(I176="-","-",SUM(I171:I174,I176:I180)*'3l HAP'!$E$10)</f>
        <v>0.7468840066339143</v>
      </c>
      <c r="J181" s="117">
        <f>IF(J176="-","-",SUM(J171:J174,J176:J180)*'3l HAP'!$E$10)</f>
        <v>0.75069962143036584</v>
      </c>
      <c r="K181" s="117">
        <f>IF(K176="-","-",SUM(K171:K174,K176:K180)*'3l HAP'!$E$10)</f>
        <v>0.76096530143037833</v>
      </c>
      <c r="L181" s="117">
        <f>IF(L176="-","-",SUM(L171:L174,L176:L180)*'3l HAP'!$E$10)</f>
        <v>0.76726699761541772</v>
      </c>
      <c r="M181" s="117">
        <f>IF(M176="-","-",SUM(M171:M174,M176:M180)*'3l HAP'!$E$10)</f>
        <v>0.80952145681856869</v>
      </c>
      <c r="N181" s="117">
        <f>IF(N176="-","-",SUM(N171:N174,N176:N180)*'3l HAP'!$E$10)</f>
        <v>0.90935915150585678</v>
      </c>
      <c r="O181" s="27"/>
      <c r="P181" s="117">
        <f>IF(P176="-","-",SUM(P171:P174,P176:P180)*'3l HAP'!$E$10)</f>
        <v>0.90935915150585678</v>
      </c>
      <c r="Q181" s="117">
        <f>IF(Q176="-","-",SUM(Q171:Q174,Q176:Q180)*'3l HAP'!$E$10)</f>
        <v>0.94279978937484576</v>
      </c>
      <c r="R181" s="117">
        <f>IF(R176="-","-",SUM(R171:R174,R176:R180)*'3l HAP'!$E$10)</f>
        <v>0.94764946106398351</v>
      </c>
      <c r="S181" s="117">
        <f>IF(S176="-","-",SUM(S171:S174,S176:S180)*'3l HAP'!$E$10)</f>
        <v>0.98074320422717032</v>
      </c>
      <c r="T181" s="117">
        <f>IF(T176="-","-",SUM(T171:T174,T176:T180)*'3l HAP'!$E$10)</f>
        <v>0.98072592860910102</v>
      </c>
      <c r="U181" s="117">
        <f>IF(U176="-","-",SUM(U171:U174,U176:U180)*'3l HAP'!$E$10)</f>
        <v>1.0044182840532874</v>
      </c>
      <c r="V181" s="117">
        <f>IF(V176="-","-",SUM(V171:V174,V176:V180)*'3l HAP'!$E$10)</f>
        <v>1.0039638592673759</v>
      </c>
      <c r="W181" s="117">
        <f>IF(W176="-","-",SUM(W171:W174,W176:W180)*'3l HAP'!$E$10)</f>
        <v>1.0661718038944177</v>
      </c>
      <c r="X181" s="27"/>
      <c r="Y181" s="117">
        <f>IF(Y176="-","-",SUM(Y171:Y174,Y176:Y180)*'3l HAP'!$E$10)</f>
        <v>1.1174729494638804</v>
      </c>
      <c r="Z181" s="117">
        <f>IF(Z176="-","-",SUM(Z171:Z174,Z176:Z180)*'3l HAP'!$E$10)</f>
        <v>1.1174729494638804</v>
      </c>
      <c r="AA181" s="117">
        <f>IF(AA176="-","-",SUM(AA171:AA174,AA176:AA180)*'3l HAP'!$E$10)</f>
        <v>1.1805093212676894</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79.301047962794101</v>
      </c>
      <c r="H182" s="117">
        <f t="shared" si="39"/>
        <v>79.389190375941794</v>
      </c>
      <c r="I182" s="117">
        <f t="shared" si="39"/>
        <v>77.492566619427734</v>
      </c>
      <c r="J182" s="117">
        <f t="shared" si="39"/>
        <v>77.756993858870828</v>
      </c>
      <c r="K182" s="117">
        <f t="shared" si="39"/>
        <v>82.519919295718921</v>
      </c>
      <c r="L182" s="117">
        <f t="shared" si="39"/>
        <v>82.956635320504404</v>
      </c>
      <c r="M182" s="117">
        <f t="shared" si="39"/>
        <v>85.373926198200223</v>
      </c>
      <c r="N182" s="117">
        <f t="shared" si="39"/>
        <v>92.292812775292248</v>
      </c>
      <c r="O182" s="27"/>
      <c r="P182" s="117">
        <f t="shared" ref="P182:W182" si="40">IF(P176="-","-",SUM(P171:P181))</f>
        <v>92.292812775292248</v>
      </c>
      <c r="Q182" s="117">
        <f t="shared" si="40"/>
        <v>89.719293975212281</v>
      </c>
      <c r="R182" s="117">
        <f t="shared" si="40"/>
        <v>90.055382748679833</v>
      </c>
      <c r="S182" s="117">
        <f t="shared" si="40"/>
        <v>92.494823678728238</v>
      </c>
      <c r="T182" s="117">
        <f t="shared" si="40"/>
        <v>92.493626455151087</v>
      </c>
      <c r="U182" s="117">
        <f t="shared" si="40"/>
        <v>95.559038566362375</v>
      </c>
      <c r="V182" s="117">
        <f t="shared" si="40"/>
        <v>95.527546317253567</v>
      </c>
      <c r="W182" s="117">
        <f t="shared" si="40"/>
        <v>174.29864058296809</v>
      </c>
      <c r="X182" s="27"/>
      <c r="Y182" s="117">
        <f t="shared" ref="Y182:AC182" si="41">IF(Y176="-","-",SUM(Y171:Y181))</f>
        <v>177.85387899849613</v>
      </c>
      <c r="Z182" s="117">
        <f t="shared" si="41"/>
        <v>177.85387899849613</v>
      </c>
      <c r="AA182" s="117">
        <f t="shared" si="41"/>
        <v>205.35024438223954</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f t="shared" si="47"/>
        <v>0.41079125157488544</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f t="shared" si="50"/>
        <v>10.298637820906496</v>
      </c>
      <c r="AB186" s="35" t="str">
        <f t="shared" si="50"/>
        <v>-</v>
      </c>
      <c r="AC186" s="35" t="str">
        <f t="shared" si="50"/>
        <v>-</v>
      </c>
      <c r="AD186" s="25"/>
    </row>
    <row r="187" spans="1:30" s="26" customFormat="1" ht="11.4">
      <c r="A187" s="207"/>
      <c r="B187" s="123" t="s">
        <v>243</v>
      </c>
      <c r="C187" s="123" t="s">
        <v>180</v>
      </c>
      <c r="D187" s="121" t="s">
        <v>132</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f t="shared" si="52"/>
        <v>103.14368142857143</v>
      </c>
      <c r="AB187" s="35" t="str">
        <f t="shared" si="52"/>
        <v>-</v>
      </c>
      <c r="AC187" s="35" t="str">
        <f t="shared" si="52"/>
        <v>-</v>
      </c>
      <c r="AD187" s="25"/>
    </row>
    <row r="188" spans="1:30" s="26" customFormat="1" ht="11.4">
      <c r="A188" s="207"/>
      <c r="B188" s="123" t="s">
        <v>244</v>
      </c>
      <c r="C188" s="123" t="s">
        <v>181</v>
      </c>
      <c r="D188" s="121" t="s">
        <v>132</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f t="shared" si="54"/>
        <v>47.083665362035234</v>
      </c>
      <c r="AA188" s="35">
        <f t="shared" si="54"/>
        <v>48.959197260273974</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f t="shared" si="56"/>
        <v>11.951673643525851</v>
      </c>
      <c r="AB189" s="35" t="str">
        <f t="shared" si="56"/>
        <v>-</v>
      </c>
      <c r="AC189" s="35" t="str">
        <f t="shared" si="56"/>
        <v>-</v>
      </c>
      <c r="AD189" s="25"/>
    </row>
    <row r="190" spans="1:30" s="26" customFormat="1" ht="11.4">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f t="shared" si="58"/>
        <v>4.1968143835616436</v>
      </c>
      <c r="AB190" s="35" t="str">
        <f t="shared" si="58"/>
        <v>-</v>
      </c>
      <c r="AC190" s="35" t="str">
        <f t="shared" si="58"/>
        <v>-</v>
      </c>
      <c r="AD190" s="25"/>
    </row>
    <row r="191" spans="1:30" s="26" customFormat="1" ht="11.4">
      <c r="A191" s="207"/>
      <c r="B191" s="123" t="s">
        <v>244</v>
      </c>
      <c r="C191" s="123" t="s">
        <v>184</v>
      </c>
      <c r="D191" s="121" t="s">
        <v>132</v>
      </c>
      <c r="E191" s="75"/>
      <c r="F191" s="27"/>
      <c r="G191" s="35">
        <f t="shared" si="48"/>
        <v>0.30722880250106865</v>
      </c>
      <c r="H191" s="35">
        <f t="shared" si="48"/>
        <v>0.30760281482044244</v>
      </c>
      <c r="I191" s="35">
        <f t="shared" si="48"/>
        <v>0.30962817128039805</v>
      </c>
      <c r="J191" s="35">
        <f t="shared" si="48"/>
        <v>0.3107502082385194</v>
      </c>
      <c r="K191" s="35">
        <f t="shared" si="48"/>
        <v>0.30183159937306542</v>
      </c>
      <c r="L191" s="35">
        <f t="shared" si="48"/>
        <v>0.30363539629217046</v>
      </c>
      <c r="M191" s="35">
        <f t="shared" si="48"/>
        <v>0.31834956145109461</v>
      </c>
      <c r="N191" s="35">
        <f t="shared" si="48"/>
        <v>0.35006936217687307</v>
      </c>
      <c r="O191" s="27"/>
      <c r="P191" s="35">
        <f t="shared" ref="P191:W191" si="59">IF(P23="-","-",AVERAGE(P23,P35,P47,P59,P71,P83,P95,P107,P119,P131,P143,P155,P167,P179))</f>
        <v>0.35006936217687307</v>
      </c>
      <c r="Q191" s="35">
        <f t="shared" si="59"/>
        <v>0.36021877252983547</v>
      </c>
      <c r="R191" s="35">
        <f t="shared" si="59"/>
        <v>0.36163892280110382</v>
      </c>
      <c r="S191" s="35">
        <f t="shared" si="59"/>
        <v>0.37555741191792663</v>
      </c>
      <c r="T191" s="35">
        <f t="shared" si="59"/>
        <v>0.37550403656820436</v>
      </c>
      <c r="U191" s="35">
        <f t="shared" si="59"/>
        <v>0.38350724918949913</v>
      </c>
      <c r="V191" s="35">
        <f t="shared" si="59"/>
        <v>0.38304313997934702</v>
      </c>
      <c r="W191" s="35">
        <f t="shared" si="59"/>
        <v>0.71458844012002942</v>
      </c>
      <c r="X191" s="27"/>
      <c r="Y191" s="35">
        <f t="shared" ref="Y191:AC191" si="60">IF(Y23="-","-",AVERAGE(Y23,Y35,Y47,Y59,Y71,Y83,Y95,Y107,Y119,Y131,Y143,Y155,Y167,Y179))</f>
        <v>0.73003596802967397</v>
      </c>
      <c r="Z191" s="35">
        <f t="shared" si="60"/>
        <v>0.73003596802967397</v>
      </c>
      <c r="AA191" s="35">
        <f t="shared" si="60"/>
        <v>0.83642041500362485</v>
      </c>
      <c r="AB191" s="35" t="str">
        <f t="shared" si="60"/>
        <v>-</v>
      </c>
      <c r="AC191" s="35" t="str">
        <f t="shared" si="60"/>
        <v>-</v>
      </c>
      <c r="AD191" s="25"/>
    </row>
    <row r="192" spans="1:30" s="26" customFormat="1" ht="11.4">
      <c r="A192" s="207"/>
      <c r="B192" s="123" t="s">
        <v>185</v>
      </c>
      <c r="C192" s="123" t="s">
        <v>246</v>
      </c>
      <c r="D192" s="121" t="s">
        <v>132</v>
      </c>
      <c r="E192" s="75"/>
      <c r="F192" s="27"/>
      <c r="G192" s="35">
        <f t="shared" si="48"/>
        <v>1.3140514590701264</v>
      </c>
      <c r="H192" s="35">
        <f t="shared" si="48"/>
        <v>1.3157020000413151</v>
      </c>
      <c r="I192" s="35">
        <f t="shared" si="48"/>
        <v>1.3241320603878324</v>
      </c>
      <c r="J192" s="35">
        <f t="shared" si="48"/>
        <v>1.3290836833013988</v>
      </c>
      <c r="K192" s="35">
        <f t="shared" si="48"/>
        <v>1.2935975501555486</v>
      </c>
      <c r="L192" s="35">
        <f t="shared" si="48"/>
        <v>1.3017754257768488</v>
      </c>
      <c r="M192" s="35">
        <f t="shared" si="48"/>
        <v>1.3625788114642496</v>
      </c>
      <c r="N192" s="35">
        <f t="shared" si="48"/>
        <v>1.4921407937458351</v>
      </c>
      <c r="O192" s="27"/>
      <c r="P192" s="35">
        <f t="shared" ref="P192:W192" si="61">IF(P24="-","-",AVERAGE(P24,P36,P48,P60,P72,P84,P96,P108,P120,P132,P144,P156,P168,P180))</f>
        <v>1.4921407937458351</v>
      </c>
      <c r="Q192" s="35">
        <f t="shared" si="61"/>
        <v>1.5341884907279846</v>
      </c>
      <c r="R192" s="35">
        <f t="shared" si="61"/>
        <v>1.5404820362613385</v>
      </c>
      <c r="S192" s="35">
        <f t="shared" si="61"/>
        <v>1.5974662240967812</v>
      </c>
      <c r="T192" s="35">
        <f t="shared" si="61"/>
        <v>1.597443805076298</v>
      </c>
      <c r="U192" s="35">
        <f t="shared" si="61"/>
        <v>1.6303754661279695</v>
      </c>
      <c r="V192" s="35">
        <f t="shared" si="61"/>
        <v>1.6297857472222499</v>
      </c>
      <c r="W192" s="35">
        <f t="shared" si="61"/>
        <v>2.9800464473379735</v>
      </c>
      <c r="X192" s="27"/>
      <c r="Y192" s="35">
        <f t="shared" ref="Y192:AC192" si="62">IF(Y24="-","-",AVERAGE(Y24,Y36,Y48,Y60,Y72,Y84,Y96,Y108,Y120,Y132,Y144,Y156,Y168,Y180))</f>
        <v>3.0466212829660857</v>
      </c>
      <c r="Z192" s="35">
        <f t="shared" si="62"/>
        <v>3.0466212829660857</v>
      </c>
      <c r="AA192" s="35">
        <f t="shared" si="62"/>
        <v>3.4823124834277976</v>
      </c>
      <c r="AB192" s="35" t="str">
        <f t="shared" si="62"/>
        <v>-</v>
      </c>
      <c r="AC192" s="35" t="str">
        <f t="shared" si="62"/>
        <v>-</v>
      </c>
      <c r="AD192" s="25"/>
    </row>
    <row r="193" spans="1:30" s="26" customFormat="1" ht="11.4">
      <c r="A193" s="207"/>
      <c r="B193" s="123" t="s">
        <v>247</v>
      </c>
      <c r="C193" s="123" t="s">
        <v>248</v>
      </c>
      <c r="D193" s="121" t="s">
        <v>132</v>
      </c>
      <c r="E193" s="75"/>
      <c r="F193" s="27"/>
      <c r="G193" s="35">
        <f t="shared" si="48"/>
        <v>0.74022861276223417</v>
      </c>
      <c r="H193" s="35">
        <f t="shared" si="48"/>
        <v>0.7415004843610512</v>
      </c>
      <c r="I193" s="35">
        <f t="shared" si="48"/>
        <v>0.74443895486306588</v>
      </c>
      <c r="J193" s="35">
        <f t="shared" si="48"/>
        <v>0.74825456965951742</v>
      </c>
      <c r="K193" s="35">
        <f t="shared" si="48"/>
        <v>0.75622568824296266</v>
      </c>
      <c r="L193" s="35">
        <f t="shared" si="48"/>
        <v>0.76252738442800205</v>
      </c>
      <c r="M193" s="35">
        <f t="shared" si="48"/>
        <v>0.80506783083578337</v>
      </c>
      <c r="N193" s="35">
        <f t="shared" si="48"/>
        <v>0.90490552552307146</v>
      </c>
      <c r="O193" s="27"/>
      <c r="P193" s="35">
        <f t="shared" ref="P193:W193" si="63">IF(P25="-","-",AVERAGE(P25,P37,P49,P61,P73,P85,P97,P109,P121,P133,P145,P157,P169,P181))</f>
        <v>0.90490552552307146</v>
      </c>
      <c r="Q193" s="35">
        <f t="shared" si="63"/>
        <v>0.94001673589807211</v>
      </c>
      <c r="R193" s="35">
        <f t="shared" si="63"/>
        <v>0.94486640758720952</v>
      </c>
      <c r="S193" s="35">
        <f t="shared" si="63"/>
        <v>0.9781656172857619</v>
      </c>
      <c r="T193" s="35">
        <f t="shared" si="63"/>
        <v>0.9781483416676926</v>
      </c>
      <c r="U193" s="35">
        <f t="shared" si="63"/>
        <v>1.0013871898941809</v>
      </c>
      <c r="V193" s="35">
        <f t="shared" si="63"/>
        <v>1.0009327651082691</v>
      </c>
      <c r="W193" s="35">
        <f t="shared" si="63"/>
        <v>1.0604918573739783</v>
      </c>
      <c r="X193" s="27"/>
      <c r="Y193" s="35">
        <f t="shared" ref="Y193:AC193" si="64">IF(Y25="-","-",AVERAGE(Y25,Y37,Y49,Y61,Y73,Y85,Y97,Y109,Y121,Y133,Y145,Y157,Y169,Y181))</f>
        <v>1.1117930029434413</v>
      </c>
      <c r="Z193" s="35">
        <f t="shared" si="64"/>
        <v>1.1117930029434413</v>
      </c>
      <c r="AA193" s="35">
        <f t="shared" si="64"/>
        <v>1.1732689397083937</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69.900803154759174</v>
      </c>
      <c r="H194" s="35">
        <f t="shared" si="48"/>
        <v>69.988945567906867</v>
      </c>
      <c r="I194" s="35">
        <f t="shared" si="48"/>
        <v>70.435571241801512</v>
      </c>
      <c r="J194" s="35">
        <f t="shared" si="48"/>
        <v>70.699998481244606</v>
      </c>
      <c r="K194" s="35">
        <f t="shared" si="48"/>
        <v>68.840279153079877</v>
      </c>
      <c r="L194" s="35">
        <f t="shared" si="48"/>
        <v>69.276995177865359</v>
      </c>
      <c r="M194" s="35">
        <f t="shared" si="48"/>
        <v>72.519712496505406</v>
      </c>
      <c r="N194" s="35">
        <f t="shared" si="48"/>
        <v>79.438599073597445</v>
      </c>
      <c r="O194" s="27"/>
      <c r="P194" s="35">
        <f t="shared" ref="P194:W194" si="65">IF(P26="-","-",AVERAGE(P26,P38,P50,P62,P74,P86,P98,P110,P122,P134,P146,P158,P170,P182))</f>
        <v>79.438599073597445</v>
      </c>
      <c r="Q194" s="35">
        <f t="shared" si="65"/>
        <v>81.686746053143224</v>
      </c>
      <c r="R194" s="35">
        <f t="shared" si="65"/>
        <v>82.022834826610762</v>
      </c>
      <c r="S194" s="35">
        <f t="shared" si="65"/>
        <v>85.055300578308461</v>
      </c>
      <c r="T194" s="35">
        <f t="shared" si="65"/>
        <v>85.054103354731296</v>
      </c>
      <c r="U194" s="35">
        <f t="shared" si="65"/>
        <v>86.810586805545583</v>
      </c>
      <c r="V194" s="35">
        <f t="shared" si="65"/>
        <v>86.779094556436775</v>
      </c>
      <c r="W194" s="35">
        <f t="shared" si="65"/>
        <v>157.90497693224054</v>
      </c>
      <c r="X194" s="27"/>
      <c r="Y194" s="35">
        <f t="shared" ref="Y194:AC194" si="66">IF(Y26="-","-",AVERAGE(Y26,Y38,Y50,Y62,Y74,Y86,Y98,Y110,Y122,Y134,Y146,Y158,Y170,Y182))</f>
        <v>161.46021534776852</v>
      </c>
      <c r="Z194" s="35">
        <f t="shared" si="66"/>
        <v>161.46021534776852</v>
      </c>
      <c r="AA194" s="35">
        <f t="shared" si="66"/>
        <v>184.45279762655409</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195</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f>'3a DF'!AB119</f>
        <v>1099.9159236762036</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f>'3b CM'!AA14</f>
        <v>18.357505320729238</v>
      </c>
      <c r="AB16" s="35" t="str">
        <f>'3b CM'!AB14</f>
        <v>-</v>
      </c>
      <c r="AC16" s="35" t="str">
        <f>'3b CM'!AC14</f>
        <v>-</v>
      </c>
      <c r="AD16" s="25"/>
    </row>
    <row r="17" spans="1:30" s="26" customFormat="1" ht="11.25" customHeight="1">
      <c r="A17" s="207"/>
      <c r="B17" s="123" t="s">
        <v>241</v>
      </c>
      <c r="C17" s="123" t="s">
        <v>178</v>
      </c>
      <c r="D17" s="116" t="s">
        <v>127</v>
      </c>
      <c r="E17" s="75"/>
      <c r="F17" s="27"/>
      <c r="G17" s="35" t="str">
        <f>IF('3c AA'!J83="-","-",'3c AA'!J83)</f>
        <v>-</v>
      </c>
      <c r="H17" s="35" t="str">
        <f>IF('3c AA'!K83="-","-",'3c AA'!K83)</f>
        <v>-</v>
      </c>
      <c r="I17" s="35" t="str">
        <f>IF('3c AA'!L83="-","-",'3c AA'!L83)</f>
        <v>-</v>
      </c>
      <c r="J17" s="35" t="str">
        <f>IF('3c AA'!M83="-","-",'3c AA'!M83)</f>
        <v>-</v>
      </c>
      <c r="K17" s="35" t="str">
        <f>IF('3c AA'!N83="-","-",'3c AA'!N83)</f>
        <v>-</v>
      </c>
      <c r="L17" s="35" t="str">
        <f>IF('3c AA'!O83="-","-",'3c AA'!O83)</f>
        <v>-</v>
      </c>
      <c r="M17" s="35" t="str">
        <f>IF('3c AA'!P83="-","-",'3c AA'!P83)</f>
        <v>-</v>
      </c>
      <c r="N17" s="35" t="str">
        <f>IF('3c AA'!Q83="-","-",'3c AA'!Q83)</f>
        <v>-</v>
      </c>
      <c r="O17" s="27"/>
      <c r="P17" s="35" t="str">
        <f>IF('3c AA'!S83="-","-",'3c AA'!S83)</f>
        <v>-</v>
      </c>
      <c r="Q17" s="35" t="str">
        <f>IF('3c AA'!T83="-","-",'3c AA'!T83)</f>
        <v>-</v>
      </c>
      <c r="R17" s="35" t="str">
        <f>IF('3c AA'!U83="-","-",'3c AA'!U83)</f>
        <v>-</v>
      </c>
      <c r="S17" s="35" t="str">
        <f>IF('3c AA'!V83="-","-",'3c AA'!V83)</f>
        <v>-</v>
      </c>
      <c r="T17" s="35">
        <f>IF('3c AA'!W83="-","-",'3c AA'!W83)</f>
        <v>0</v>
      </c>
      <c r="U17" s="35">
        <f>IF('3c AA'!X83="-","-",'3c AA'!X83)</f>
        <v>0</v>
      </c>
      <c r="V17" s="35">
        <f>IF('3c AA'!Y83="-","-",'3c AA'!Y83)</f>
        <v>0</v>
      </c>
      <c r="W17" s="35" t="str">
        <f>IF('3c AA'!Z83="-","-",'3c AA'!Z83)</f>
        <v>-</v>
      </c>
      <c r="X17" s="27"/>
      <c r="Y17" s="35">
        <f>IF('3c AA'!AB83="-","-",'3c AA'!AB83)</f>
        <v>3.6441792373193169</v>
      </c>
      <c r="Z17" s="35">
        <f>IF('3c AA'!AC83="-","-",'3c AA'!AC83)</f>
        <v>3.6441792373193169</v>
      </c>
      <c r="AA17" s="35">
        <f>IF('3c AA'!AD83="-","-",'3c AA'!AD83)</f>
        <v>3.6441792373193169</v>
      </c>
      <c r="AB17" s="35" t="str">
        <f>IF('3c AA'!AE83="-","-",'3c AA'!AE83)</f>
        <v>-</v>
      </c>
      <c r="AC17" s="35" t="str">
        <f>IF('3c AA'!AF83="-","-",'3c AA'!AF83)</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f>'3d PC'!AA15</f>
        <v>139.73123662685865</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f>'3e NC-Elec'!AB29</f>
        <v>206.19742871329834</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f>IF('3g CPIH'!W$17="-","-",'3h OC '!$E$8*('3g CPIH'!W$17/'3g CPIH'!$G$17))</f>
        <v>95.953808219178072</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f>IF('3i SMNCC'!V$52="-","-",'3i SMNCC'!V$52)</f>
        <v>5.9026181198620193</v>
      </c>
      <c r="AA21" s="35">
        <f>IF('3i SMNCC'!W$52="-","-",'3i SMNCC'!W$52)</f>
        <v>6.771266150037464</v>
      </c>
      <c r="AB21" s="35" t="str">
        <f>IF('3i SMNCC'!X$52="-","-",'3i SMNCC'!X$52)</f>
        <v>-</v>
      </c>
      <c r="AC21" s="35" t="str">
        <f>IF('3i SMNCC'!Y$52="-","-",'3i SMNCC'!Y$52)</f>
        <v>-</v>
      </c>
      <c r="AD21" s="25"/>
    </row>
    <row r="22" spans="1:30" s="26" customFormat="1" ht="11.25" customHeight="1">
      <c r="A22" s="207"/>
      <c r="B22" s="123" t="s">
        <v>244</v>
      </c>
      <c r="C22" s="123" t="s">
        <v>183</v>
      </c>
      <c r="D22" s="116" t="s">
        <v>127</v>
      </c>
      <c r="E22" s="75"/>
      <c r="F22" s="27"/>
      <c r="G22" s="35">
        <f>IF('3g CPIH'!C$17="-","-",'3j PAAC PAP'!$G$12*('3g CPIH'!C$17/'3g CPIH'!$G$17))</f>
        <v>23.857918590998043</v>
      </c>
      <c r="H22" s="35">
        <f>IF('3g CPIH'!D$17="-","-",'3j PAAC PAP'!$G$12*('3g CPIH'!D$17/'3g CPIH'!$G$17))</f>
        <v>23.905682191780819</v>
      </c>
      <c r="I22" s="35">
        <f>IF('3g CPIH'!E$17="-","-",'3j PAAC PAP'!$G$12*('3g CPIH'!E$17/'3g CPIH'!$G$17))</f>
        <v>23.977327592954992</v>
      </c>
      <c r="J22" s="35">
        <f>IF('3g CPIH'!F$17="-","-",'3j PAAC PAP'!$G$12*('3g CPIH'!F$17/'3g CPIH'!$G$17))</f>
        <v>24.120618395303325</v>
      </c>
      <c r="K22" s="35">
        <f>IF('3g CPIH'!G$17="-","-",'3j PAAC PAP'!$G$12*('3g CPIH'!G$17/'3g CPIH'!$G$17))</f>
        <v>24.4072</v>
      </c>
      <c r="L22" s="35">
        <f>IF('3g CPIH'!H$17="-","-",'3j PAAC PAP'!$G$12*('3g CPIH'!H$17/'3g CPIH'!$G$17))</f>
        <v>24.717663405088064</v>
      </c>
      <c r="M22" s="35">
        <f>IF('3g CPIH'!I$17="-","-",'3j PAAC PAP'!$G$12*('3g CPIH'!I$17/'3g CPIH'!$G$17))</f>
        <v>25.075890410958902</v>
      </c>
      <c r="N22" s="35">
        <f>IF('3g CPIH'!J$17="-","-",'3j PAAC PAP'!$G$12*('3g CPIH'!J$17/'3g CPIH'!$G$17))</f>
        <v>25.290826614481411</v>
      </c>
      <c r="O22" s="27"/>
      <c r="P22" s="35">
        <f>IF('3g CPIH'!L$17="-","-",'3j PAAC PAP'!$G$12*('3g CPIH'!L$17/'3g CPIH'!$G$17))</f>
        <v>25.290826614481411</v>
      </c>
      <c r="Q22" s="35">
        <f>IF('3g CPIH'!M$17="-","-",'3j PAAC PAP'!$G$12*('3g CPIH'!M$17/'3g CPIH'!$G$17))</f>
        <v>25.577408219178082</v>
      </c>
      <c r="R22" s="35">
        <f>IF('3g CPIH'!N$17="-","-",'3j PAAC PAP'!$G$12*('3g CPIH'!N$17/'3g CPIH'!$G$17))</f>
        <v>25.768462622309197</v>
      </c>
      <c r="S22" s="35">
        <f>IF('3g CPIH'!O$17="-","-",'3j PAAC PAP'!$G$12*('3g CPIH'!O$17/'3g CPIH'!$G$17))</f>
        <v>25.911753424657533</v>
      </c>
      <c r="T22" s="35">
        <f>IF('3g CPIH'!P$17="-","-",'3j PAAC PAP'!$G$12*('3g CPIH'!P$17/'3g CPIH'!$G$17))</f>
        <v>25.983398825831699</v>
      </c>
      <c r="U22" s="35">
        <f>IF('3g CPIH'!Q$17="-","-",'3j PAAC PAP'!$G$12*('3g CPIH'!Q$17/'3g CPIH'!$G$17))</f>
        <v>26.126689628180038</v>
      </c>
      <c r="V22" s="35">
        <f>IF('3g CPIH'!R$17="-","-",'3j PAAC PAP'!$G$12*('3g CPIH'!R$17/'3g CPIH'!$G$17))</f>
        <v>26.604325636007829</v>
      </c>
      <c r="W22" s="35">
        <f>IF('3g CPIH'!S$17="-","-",'3j PAAC PAP'!$G$12*('3g CPIH'!S$17/'3g CPIH'!$G$17))</f>
        <v>27.39242504892368</v>
      </c>
      <c r="X22" s="27"/>
      <c r="Y22" s="35">
        <f>IF('3g CPIH'!U$17="-","-",'3j PAAC PAP'!$G$12*('3g CPIH'!U$17/'3g CPIH'!$G$17))</f>
        <v>28.777569471624265</v>
      </c>
      <c r="Z22" s="35">
        <f>IF('3g CPIH'!V$17="-","-",'3j PAAC PAP'!$G$12*('3g CPIH'!V$17/'3g CPIH'!$G$17))</f>
        <v>28.777569471624265</v>
      </c>
      <c r="AA22" s="35">
        <f>IF('3g CPIH'!W$17="-","-",'3j PAAC PAP'!$G$12*('3g CPIH'!W$17/'3g CPIH'!$G$17))</f>
        <v>29.923895890410957</v>
      </c>
      <c r="AB22" s="35" t="str">
        <f>IF('3g CPIH'!X$17="-","-",'3j PAAC PAP'!$G$12*('3g CPIH'!X$17/'3g CPIH'!$G$17))</f>
        <v>-</v>
      </c>
      <c r="AC22" s="35" t="str">
        <f>IF('3g CPIH'!Y$17="-","-",'3j PAAC PAP'!$G$12*('3g CPIH'!Y$17/'3g CPIH'!$G$17))</f>
        <v>-</v>
      </c>
      <c r="AD22" s="25"/>
    </row>
    <row r="23" spans="1:30" s="26" customFormat="1" ht="11.4">
      <c r="A23" s="207"/>
      <c r="B23" s="123" t="s">
        <v>244</v>
      </c>
      <c r="C23" s="123" t="s">
        <v>184</v>
      </c>
      <c r="D23" s="116" t="s">
        <v>127</v>
      </c>
      <c r="E23" s="75"/>
      <c r="F23" s="27"/>
      <c r="G23" s="35">
        <f>IF(G15="-","-",SUM(G15:G21)*'3j PAAC PAP'!$G$30)</f>
        <v>0</v>
      </c>
      <c r="H23" s="35">
        <f>IF(H15="-","-",SUM(H15:H21)*'3j PAAC PAP'!$G$30)</f>
        <v>0</v>
      </c>
      <c r="I23" s="35">
        <f>IF(I15="-","-",SUM(I15:I21)*'3j PAAC PAP'!$G$30)</f>
        <v>0</v>
      </c>
      <c r="J23" s="35">
        <f>IF(J15="-","-",SUM(J15:J21)*'3j PAAC PAP'!$G$30)</f>
        <v>0</v>
      </c>
      <c r="K23" s="35">
        <f>IF(K15="-","-",SUM(K15:K21)*'3j PAAC PAP'!$G$30)</f>
        <v>0</v>
      </c>
      <c r="L23" s="35">
        <f>IF(L15="-","-",SUM(L15:L21)*'3j PAAC PAP'!$G$30)</f>
        <v>0</v>
      </c>
      <c r="M23" s="35">
        <f>IF(M15="-","-",SUM(M15:M21)*'3j PAAC PAP'!$G$30)</f>
        <v>0</v>
      </c>
      <c r="N23" s="35">
        <f>IF(N15="-","-",SUM(N15:N21)*'3j PAAC PAP'!$G$30)</f>
        <v>0</v>
      </c>
      <c r="O23" s="27"/>
      <c r="P23" s="35">
        <f>IF(P15="-","-",SUM(P15:P21)*'3j PAAC PAP'!$G$30)</f>
        <v>0</v>
      </c>
      <c r="Q23" s="35">
        <f>IF(Q15="-","-",SUM(Q15:Q21)*'3j PAAC PAP'!$G$30)</f>
        <v>0</v>
      </c>
      <c r="R23" s="35">
        <f>IF(R15="-","-",SUM(R15:R21)*'3j PAAC PAP'!$G$30)</f>
        <v>0</v>
      </c>
      <c r="S23" s="35">
        <f>IF(S15="-","-",SUM(S15:S21)*'3j PAAC PAP'!$G$30)</f>
        <v>0</v>
      </c>
      <c r="T23" s="35">
        <f>IF(T15="-","-",SUM(T15:T21)*'3j PAAC PAP'!$G$30)</f>
        <v>0</v>
      </c>
      <c r="U23" s="35">
        <f>IF(U15="-","-",SUM(U15:U21)*'3j PAAC PAP'!$G$30)</f>
        <v>0</v>
      </c>
      <c r="V23" s="35">
        <f>IF(V15="-","-",SUM(V15:V21)*'3j PAAC PAP'!$G$30)</f>
        <v>0</v>
      </c>
      <c r="W23" s="35">
        <f>IF(W15="-","-",SUM(W15:W21)*'3j PAAC PAP'!$G$30)</f>
        <v>0</v>
      </c>
      <c r="X23" s="27"/>
      <c r="Y23" s="35">
        <f>IF(Y15="-","-",SUM(Y15:Y21)*'3j PAAC PAP'!$G$30)</f>
        <v>0</v>
      </c>
      <c r="Z23" s="35">
        <f>IF(Z15="-","-",SUM(Z15:Z21)*'3j PAAC PAP'!$G$30)</f>
        <v>0</v>
      </c>
      <c r="AA23" s="35">
        <f>IF(AA15="-","-",SUM(AA15:AA21)*'3j PAAC PAP'!$G$30)</f>
        <v>0</v>
      </c>
      <c r="AB23" s="35" t="str">
        <f>IF(AB15="-","-",SUM(AB15:AB21)*'3j PAAC PAP'!$G$30)</f>
        <v>-</v>
      </c>
      <c r="AC23" s="35" t="str">
        <f>IF(AC15="-","-",SUM(AC15:AC21)*'3j PAAC PAP'!$G$30)</f>
        <v>-</v>
      </c>
      <c r="AD23" s="25"/>
    </row>
    <row r="24" spans="1:30" s="26" customFormat="1" ht="11.4">
      <c r="A24" s="207"/>
      <c r="B24" s="123" t="s">
        <v>185</v>
      </c>
      <c r="C24" s="123" t="s">
        <v>246</v>
      </c>
      <c r="D24" s="116" t="s">
        <v>127</v>
      </c>
      <c r="E24" s="75"/>
      <c r="F24" s="27"/>
      <c r="G24" s="35">
        <f>IF(G15="-","-",SUM(G15:G23)*'3k EBIT'!$E$8)</f>
        <v>9.2397250721507653</v>
      </c>
      <c r="H24" s="35">
        <f>IF(H15="-","-",SUM(H15:H23)*'3k EBIT'!$E$8)</f>
        <v>8.8709962656553696</v>
      </c>
      <c r="I24" s="35">
        <f>IF(I15="-","-",SUM(I15:I23)*'3k EBIT'!$E$8)</f>
        <v>9.0497030024027527</v>
      </c>
      <c r="J24" s="35">
        <f>IF(J15="-","-",SUM(J15:J23)*'3k EBIT'!$E$8)</f>
        <v>8.8817990245042662</v>
      </c>
      <c r="K24" s="35">
        <f>IF(K15="-","-",SUM(K15:K23)*'3k EBIT'!$E$8)</f>
        <v>9.8033575705856499</v>
      </c>
      <c r="L24" s="35">
        <f>IF(L15="-","-",SUM(L15:L23)*'3k EBIT'!$E$8)</f>
        <v>9.6952264719135179</v>
      </c>
      <c r="M24" s="35">
        <f>IF(M15="-","-",SUM(M15:M23)*'3k EBIT'!$E$8)</f>
        <v>10.482173371540082</v>
      </c>
      <c r="N24" s="35">
        <f>IF(N15="-","-",SUM(N15:N23)*'3k EBIT'!$E$8)</f>
        <v>10.821853955502514</v>
      </c>
      <c r="O24" s="27"/>
      <c r="P24" s="35">
        <f>IF(P15="-","-",SUM(P15:P23)*'3k EBIT'!$E$8)</f>
        <v>10.821853955502514</v>
      </c>
      <c r="Q24" s="35">
        <f>IF(Q15="-","-",SUM(Q15:Q23)*'3k EBIT'!$E$8)</f>
        <v>12.054261270260309</v>
      </c>
      <c r="R24" s="35">
        <f>IF(R15="-","-",SUM(R15:R23)*'3k EBIT'!$E$8)</f>
        <v>11.665813172249974</v>
      </c>
      <c r="S24" s="35">
        <f>IF(S15="-","-",SUM(S15:S23)*'3k EBIT'!$E$8)</f>
        <v>11.66672269774055</v>
      </c>
      <c r="T24" s="35">
        <f>IF(T15="-","-",SUM(T15:T23)*'3k EBIT'!$E$8)</f>
        <v>11.20857989238284</v>
      </c>
      <c r="U24" s="35">
        <f>IF(U15="-","-",SUM(U15:U23)*'3k EBIT'!$E$8)</f>
        <v>12.087978443027787</v>
      </c>
      <c r="V24" s="35">
        <f>IF(V15="-","-",SUM(V15:V23)*'3k EBIT'!$E$8)</f>
        <v>13.238737052521243</v>
      </c>
      <c r="W24" s="35">
        <f>IF(W15="-","-",SUM(W15:W23)*'3k EBIT'!$E$8)</f>
        <v>18.879404024435114</v>
      </c>
      <c r="X24" s="27"/>
      <c r="Y24" s="35">
        <f>IF(Y15="-","-",SUM(Y15:Y23)*'3k EBIT'!$E$8)</f>
        <v>31.635928188667645</v>
      </c>
      <c r="Z24" s="35">
        <f>IF(Z15="-","-",SUM(Z15:Z23)*'3k EBIT'!$E$8)</f>
        <v>40.25272611050918</v>
      </c>
      <c r="AA24" s="35">
        <f>IF(AA15="-","-",SUM(AA15:AA23)*'3k EBIT'!$E$8)</f>
        <v>30.9983918825776</v>
      </c>
      <c r="AB24" s="35" t="str">
        <f>IF(AB15="-","-",SUM(AB15:AB23)*'3k EBIT'!$E$8)</f>
        <v>-</v>
      </c>
      <c r="AC24" s="35" t="str">
        <f>IF(AC15="-","-",SUM(AC15:AC23)*'3k EBIT'!$E$8)</f>
        <v>-</v>
      </c>
      <c r="AD24" s="25"/>
    </row>
    <row r="25" spans="1:30" s="26" customFormat="1" ht="11.4">
      <c r="A25" s="207"/>
      <c r="B25" s="123" t="s">
        <v>247</v>
      </c>
      <c r="C25" s="158" t="s">
        <v>248</v>
      </c>
      <c r="D25" s="116" t="s">
        <v>127</v>
      </c>
      <c r="E25" s="116"/>
      <c r="F25" s="27"/>
      <c r="G25" s="35">
        <f>IF(G15="-","-",SUM(G15:G18,G20:G24)*'3l HAP'!$E$9)</f>
        <v>5.4219969433055635</v>
      </c>
      <c r="H25" s="35">
        <f>IF(H15="-","-",SUM(H15:H18,H20:H24)*'3l HAP'!$E$9)</f>
        <v>5.1268423689220644</v>
      </c>
      <c r="I25" s="35">
        <f>IF(I15="-","-",SUM(I15:I18,I20:I24)*'3l HAP'!$E$9)</f>
        <v>5.150006725971588</v>
      </c>
      <c r="J25" s="35">
        <f>IF(J15="-","-",SUM(J15:J18,J20:J24)*'3l HAP'!$E$9)</f>
        <v>5.0289120619477936</v>
      </c>
      <c r="K25" s="35">
        <f>IF(K15="-","-",SUM(K15:K18,K20:K24)*'3l HAP'!$E$9)</f>
        <v>5.654505641620144</v>
      </c>
      <c r="L25" s="35">
        <f>IF(L15="-","-",SUM(L15:L18,L20:L24)*'3l HAP'!$E$9)</f>
        <v>5.5579711531724874</v>
      </c>
      <c r="M25" s="35">
        <f>IF(M15="-","-",SUM(M15:M18,M20:M24)*'3l HAP'!$E$9)</f>
        <v>6.1920844146430261</v>
      </c>
      <c r="N25" s="35">
        <f>IF(N15="-","-",SUM(N15:N18,N20:N24)*'3l HAP'!$E$9)</f>
        <v>6.4596440571910838</v>
      </c>
      <c r="O25" s="27"/>
      <c r="P25" s="35">
        <f>IF(P15="-","-",SUM(P15:P18,P20:P24)*'3l HAP'!$E$9)</f>
        <v>6.4596440571910838</v>
      </c>
      <c r="Q25" s="35">
        <f>IF(Q15="-","-",SUM(Q15:Q18,Q20:Q24)*'3l HAP'!$E$9)</f>
        <v>7.2769662262917389</v>
      </c>
      <c r="R25" s="35">
        <f>IF(R15="-","-",SUM(R15:R18,R20:R24)*'3l HAP'!$E$9)</f>
        <v>6.9512457138864239</v>
      </c>
      <c r="S25" s="35">
        <f>IF(S15="-","-",SUM(S15:S18,S20:S24)*'3l HAP'!$E$9)</f>
        <v>6.9614243801669557</v>
      </c>
      <c r="T25" s="35">
        <f>IF(T15="-","-",SUM(T15:T18,T20:T24)*'3l HAP'!$E$9)</f>
        <v>6.5557651540271049</v>
      </c>
      <c r="U25" s="35">
        <f>IF(U15="-","-",SUM(U15:U18,U20:U24)*'3l HAP'!$E$9)</f>
        <v>7.1204970055784509</v>
      </c>
      <c r="V25" s="35">
        <f>IF(V15="-","-",SUM(V15:V18,V20:V24)*'3l HAP'!$E$9)</f>
        <v>8.0015379015606065</v>
      </c>
      <c r="W25" s="35">
        <f>IF(W15="-","-",SUM(W15:W18,W20:W24)*'3l HAP'!$E$9)</f>
        <v>11.619875840887628</v>
      </c>
      <c r="X25" s="27"/>
      <c r="Y25" s="35">
        <f>IF(Y15="-","-",SUM(Y15:Y18,Y20:Y24)*'3l HAP'!$E$9)</f>
        <v>21.371625361529084</v>
      </c>
      <c r="Z25" s="35">
        <f>IF(Z15="-","-",SUM(Z15:Z18,Z20:Z24)*'3l HAP'!$E$9)</f>
        <v>28.011545691191586</v>
      </c>
      <c r="AA25" s="35">
        <f>IF(AA15="-","-",SUM(AA15:AA18,AA20:AA24)*'3l HAP'!$E$9)</f>
        <v>20.86776176673553</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491.72311566223266</v>
      </c>
      <c r="H26" s="35">
        <f t="shared" si="0"/>
        <v>472.02118981463576</v>
      </c>
      <c r="I26" s="35">
        <f t="shared" si="0"/>
        <v>481.44996801021824</v>
      </c>
      <c r="J26" s="35">
        <f t="shared" si="0"/>
        <v>472.49182552801892</v>
      </c>
      <c r="K26" s="35">
        <f t="shared" si="0"/>
        <v>521.62048044607866</v>
      </c>
      <c r="L26" s="35">
        <f t="shared" si="0"/>
        <v>515.83283785193021</v>
      </c>
      <c r="M26" s="35">
        <f t="shared" si="0"/>
        <v>557.88519188056978</v>
      </c>
      <c r="N26" s="35">
        <f t="shared" si="0"/>
        <v>576.03066961030379</v>
      </c>
      <c r="O26" s="27"/>
      <c r="P26" s="35">
        <f t="shared" ref="P26:W26" si="1">IF(P15="-","-",SUM(P15:P25))</f>
        <v>576.03066961030379</v>
      </c>
      <c r="Q26" s="35">
        <f t="shared" si="1"/>
        <v>641.71150786934788</v>
      </c>
      <c r="R26" s="35">
        <f t="shared" si="1"/>
        <v>620.94115906426396</v>
      </c>
      <c r="S26" s="35">
        <f t="shared" si="1"/>
        <v>620.99920747343356</v>
      </c>
      <c r="T26" s="35">
        <f t="shared" si="1"/>
        <v>596.48077897778342</v>
      </c>
      <c r="U26" s="35">
        <f t="shared" si="1"/>
        <v>643.32962595603021</v>
      </c>
      <c r="V26" s="35">
        <f t="shared" si="1"/>
        <v>704.77688443989575</v>
      </c>
      <c r="W26" s="35">
        <f t="shared" si="1"/>
        <v>1005.2723088014604</v>
      </c>
      <c r="X26" s="27"/>
      <c r="Y26" s="35">
        <f t="shared" ref="Y26:AC26" si="2">IF(Y15="-","-",SUM(Y15:Y25))</f>
        <v>1686.4197896441478</v>
      </c>
      <c r="Z26" s="35">
        <f t="shared" si="2"/>
        <v>2146.5752027449671</v>
      </c>
      <c r="AA26" s="35">
        <f t="shared" si="2"/>
        <v>1652.3613974833488</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f>'3a DF'!AB120</f>
        <v>1083.2892166125991</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f>'3b CM'!AA15</f>
        <v>17.898840994093391</v>
      </c>
      <c r="AB28" s="117" t="str">
        <f>'3b CM'!AB15</f>
        <v>-</v>
      </c>
      <c r="AC28" s="117" t="str">
        <f>'3b CM'!AC15</f>
        <v>-</v>
      </c>
      <c r="AD28" s="25"/>
    </row>
    <row r="29" spans="1:30" s="26" customFormat="1" ht="12.6" customHeight="1">
      <c r="A29" s="207"/>
      <c r="B29" s="120" t="s">
        <v>241</v>
      </c>
      <c r="C29" s="120" t="s">
        <v>178</v>
      </c>
      <c r="D29" s="118" t="s">
        <v>128</v>
      </c>
      <c r="E29" s="119"/>
      <c r="F29" s="27"/>
      <c r="G29" s="117" t="str">
        <f>IF('3c AA'!J84="-","-",'3c AA'!J84)</f>
        <v>-</v>
      </c>
      <c r="H29" s="117" t="str">
        <f>IF('3c AA'!K84="-","-",'3c AA'!K84)</f>
        <v>-</v>
      </c>
      <c r="I29" s="117" t="str">
        <f>IF('3c AA'!L84="-","-",'3c AA'!L84)</f>
        <v>-</v>
      </c>
      <c r="J29" s="117" t="str">
        <f>IF('3c AA'!M84="-","-",'3c AA'!M84)</f>
        <v>-</v>
      </c>
      <c r="K29" s="117" t="str">
        <f>IF('3c AA'!N84="-","-",'3c AA'!N84)</f>
        <v>-</v>
      </c>
      <c r="L29" s="117" t="str">
        <f>IF('3c AA'!O84="-","-",'3c AA'!O84)</f>
        <v>-</v>
      </c>
      <c r="M29" s="117" t="str">
        <f>IF('3c AA'!P84="-","-",'3c AA'!P84)</f>
        <v>-</v>
      </c>
      <c r="N29" s="117" t="str">
        <f>IF('3c AA'!Q84="-","-",'3c AA'!Q84)</f>
        <v>-</v>
      </c>
      <c r="O29" s="27"/>
      <c r="P29" s="117" t="str">
        <f>IF('3c AA'!S84="-","-",'3c AA'!S84)</f>
        <v>-</v>
      </c>
      <c r="Q29" s="117" t="str">
        <f>IF('3c AA'!T84="-","-",'3c AA'!T84)</f>
        <v>-</v>
      </c>
      <c r="R29" s="117" t="str">
        <f>IF('3c AA'!U84="-","-",'3c AA'!U84)</f>
        <v>-</v>
      </c>
      <c r="S29" s="117" t="str">
        <f>IF('3c AA'!V84="-","-",'3c AA'!V84)</f>
        <v>-</v>
      </c>
      <c r="T29" s="117">
        <f>IF('3c AA'!W84="-","-",'3c AA'!W84)</f>
        <v>0</v>
      </c>
      <c r="U29" s="117">
        <f>IF('3c AA'!X84="-","-",'3c AA'!X84)</f>
        <v>0</v>
      </c>
      <c r="V29" s="117">
        <f>IF('3c AA'!Y84="-","-",'3c AA'!Y84)</f>
        <v>0</v>
      </c>
      <c r="W29" s="117" t="str">
        <f>IF('3c AA'!Z84="-","-",'3c AA'!Z84)</f>
        <v>-</v>
      </c>
      <c r="X29" s="27"/>
      <c r="Y29" s="117">
        <f>IF('3c AA'!AB84="-","-",'3c AA'!AB84)</f>
        <v>3.5781814172731288</v>
      </c>
      <c r="Z29" s="117">
        <f>IF('3c AA'!AC84="-","-",'3c AA'!AC84)</f>
        <v>3.5781814172731288</v>
      </c>
      <c r="AA29" s="117">
        <f>IF('3c AA'!AD84="-","-",'3c AA'!AD84)</f>
        <v>3.5781814172731288</v>
      </c>
      <c r="AB29" s="117" t="str">
        <f>IF('3c AA'!AE84="-","-",'3c AA'!AE84)</f>
        <v>-</v>
      </c>
      <c r="AC29" s="117" t="str">
        <f>IF('3c AA'!AF84="-","-",'3c AA'!AF84)</f>
        <v>-</v>
      </c>
      <c r="AD29" s="25"/>
    </row>
    <row r="30" spans="1:30" s="26" customFormat="1" ht="12.6"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f>'3d PC'!AA16</f>
        <v>139.70703572397574</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f>'3e NC-Elec'!AB30</f>
        <v>200.91629971159722</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f>IF('3g CPIH'!W$17="-","-",'3h OC '!$E$8*('3g CPIH'!W$17/'3g CPIH'!$G$17))</f>
        <v>95.953808219178072</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f>IF('3i SMNCC'!V$52="-","-",'3i SMNCC'!V$52)</f>
        <v>5.9026181198620193</v>
      </c>
      <c r="AA33" s="117">
        <f>IF('3i SMNCC'!W$52="-","-",'3i SMNCC'!W$52)</f>
        <v>6.771266150037464</v>
      </c>
      <c r="AB33" s="117" t="str">
        <f>IF('3i SMNCC'!X$52="-","-",'3i SMNCC'!X$52)</f>
        <v>-</v>
      </c>
      <c r="AC33" s="117" t="str">
        <f>IF('3i SMNCC'!Y$52="-","-",'3i SMNCC'!Y$52)</f>
        <v>-</v>
      </c>
      <c r="AD33" s="25"/>
    </row>
    <row r="34" spans="1:30" s="26" customFormat="1" ht="11.4">
      <c r="A34" s="207"/>
      <c r="B34" s="120" t="s">
        <v>244</v>
      </c>
      <c r="C34" s="120" t="s">
        <v>183</v>
      </c>
      <c r="D34" s="118" t="s">
        <v>128</v>
      </c>
      <c r="E34" s="119"/>
      <c r="F34" s="27"/>
      <c r="G34" s="117">
        <f>IF('3g CPIH'!C$17="-","-",'3j PAAC PAP'!$G$12*('3g CPIH'!C$17/'3g CPIH'!$G$17))</f>
        <v>23.857918590998043</v>
      </c>
      <c r="H34" s="117">
        <f>IF('3g CPIH'!D$17="-","-",'3j PAAC PAP'!$G$12*('3g CPIH'!D$17/'3g CPIH'!$G$17))</f>
        <v>23.905682191780819</v>
      </c>
      <c r="I34" s="117">
        <f>IF('3g CPIH'!E$17="-","-",'3j PAAC PAP'!$G$12*('3g CPIH'!E$17/'3g CPIH'!$G$17))</f>
        <v>23.977327592954992</v>
      </c>
      <c r="J34" s="117">
        <f>IF('3g CPIH'!F$17="-","-",'3j PAAC PAP'!$G$12*('3g CPIH'!F$17/'3g CPIH'!$G$17))</f>
        <v>24.120618395303325</v>
      </c>
      <c r="K34" s="117">
        <f>IF('3g CPIH'!G$17="-","-",'3j PAAC PAP'!$G$12*('3g CPIH'!G$17/'3g CPIH'!$G$17))</f>
        <v>24.4072</v>
      </c>
      <c r="L34" s="117">
        <f>IF('3g CPIH'!H$17="-","-",'3j PAAC PAP'!$G$12*('3g CPIH'!H$17/'3g CPIH'!$G$17))</f>
        <v>24.717663405088064</v>
      </c>
      <c r="M34" s="117">
        <f>IF('3g CPIH'!I$17="-","-",'3j PAAC PAP'!$G$12*('3g CPIH'!I$17/'3g CPIH'!$G$17))</f>
        <v>25.075890410958902</v>
      </c>
      <c r="N34" s="117">
        <f>IF('3g CPIH'!J$17="-","-",'3j PAAC PAP'!$G$12*('3g CPIH'!J$17/'3g CPIH'!$G$17))</f>
        <v>25.290826614481411</v>
      </c>
      <c r="O34" s="27"/>
      <c r="P34" s="117">
        <f>IF('3g CPIH'!L$17="-","-",'3j PAAC PAP'!$G$12*('3g CPIH'!L$17/'3g CPIH'!$G$17))</f>
        <v>25.290826614481411</v>
      </c>
      <c r="Q34" s="117">
        <f>IF('3g CPIH'!M$17="-","-",'3j PAAC PAP'!$G$12*('3g CPIH'!M$17/'3g CPIH'!$G$17))</f>
        <v>25.577408219178082</v>
      </c>
      <c r="R34" s="117">
        <f>IF('3g CPIH'!N$17="-","-",'3j PAAC PAP'!$G$12*('3g CPIH'!N$17/'3g CPIH'!$G$17))</f>
        <v>25.768462622309197</v>
      </c>
      <c r="S34" s="117">
        <f>IF('3g CPIH'!O$17="-","-",'3j PAAC PAP'!$G$12*('3g CPIH'!O$17/'3g CPIH'!$G$17))</f>
        <v>25.911753424657533</v>
      </c>
      <c r="T34" s="117">
        <f>IF('3g CPIH'!P$17="-","-",'3j PAAC PAP'!$G$12*('3g CPIH'!P$17/'3g CPIH'!$G$17))</f>
        <v>25.983398825831699</v>
      </c>
      <c r="U34" s="117">
        <f>IF('3g CPIH'!Q$17="-","-",'3j PAAC PAP'!$G$12*('3g CPIH'!Q$17/'3g CPIH'!$G$17))</f>
        <v>26.126689628180038</v>
      </c>
      <c r="V34" s="117">
        <f>IF('3g CPIH'!R$17="-","-",'3j PAAC PAP'!$G$12*('3g CPIH'!R$17/'3g CPIH'!$G$17))</f>
        <v>26.604325636007829</v>
      </c>
      <c r="W34" s="117">
        <f>IF('3g CPIH'!S$17="-","-",'3j PAAC PAP'!$G$12*('3g CPIH'!S$17/'3g CPIH'!$G$17))</f>
        <v>27.39242504892368</v>
      </c>
      <c r="X34" s="27"/>
      <c r="Y34" s="117">
        <f>IF('3g CPIH'!U$17="-","-",'3j PAAC PAP'!$G$12*('3g CPIH'!U$17/'3g CPIH'!$G$17))</f>
        <v>28.777569471624265</v>
      </c>
      <c r="Z34" s="117">
        <f>IF('3g CPIH'!V$17="-","-",'3j PAAC PAP'!$G$12*('3g CPIH'!V$17/'3g CPIH'!$G$17))</f>
        <v>28.777569471624265</v>
      </c>
      <c r="AA34" s="117">
        <f>IF('3g CPIH'!W$17="-","-",'3j PAAC PAP'!$G$12*('3g CPIH'!W$17/'3g CPIH'!$G$17))</f>
        <v>29.923895890410957</v>
      </c>
      <c r="AB34" s="117" t="str">
        <f>IF('3g CPIH'!X$17="-","-",'3j PAAC PAP'!$G$12*('3g CPIH'!X$17/'3g CPIH'!$G$17))</f>
        <v>-</v>
      </c>
      <c r="AC34" s="117" t="str">
        <f>IF('3g CPIH'!Y$17="-","-",'3j PAAC PAP'!$G$12*('3g CPIH'!Y$17/'3g CPIH'!$G$17))</f>
        <v>-</v>
      </c>
      <c r="AD34" s="25"/>
    </row>
    <row r="35" spans="1:30" s="26" customFormat="1" ht="11.4">
      <c r="A35" s="207"/>
      <c r="B35" s="120" t="s">
        <v>244</v>
      </c>
      <c r="C35" s="120" t="s">
        <v>184</v>
      </c>
      <c r="D35" s="118" t="s">
        <v>128</v>
      </c>
      <c r="E35" s="119"/>
      <c r="F35" s="27"/>
      <c r="G35" s="117">
        <f>IF(G27="-","-",SUM(G27:G33)*'3j PAAC PAP'!$G$30)</f>
        <v>0</v>
      </c>
      <c r="H35" s="117">
        <f>IF(H27="-","-",SUM(H27:H33)*'3j PAAC PAP'!$G$30)</f>
        <v>0</v>
      </c>
      <c r="I35" s="117">
        <f>IF(I27="-","-",SUM(I27:I33)*'3j PAAC PAP'!$G$30)</f>
        <v>0</v>
      </c>
      <c r="J35" s="117">
        <f>IF(J27="-","-",SUM(J27:J33)*'3j PAAC PAP'!$G$30)</f>
        <v>0</v>
      </c>
      <c r="K35" s="117">
        <f>IF(K27="-","-",SUM(K27:K33)*'3j PAAC PAP'!$G$30)</f>
        <v>0</v>
      </c>
      <c r="L35" s="117">
        <f>IF(L27="-","-",SUM(L27:L33)*'3j PAAC PAP'!$G$30)</f>
        <v>0</v>
      </c>
      <c r="M35" s="117">
        <f>IF(M27="-","-",SUM(M27:M33)*'3j PAAC PAP'!$G$30)</f>
        <v>0</v>
      </c>
      <c r="N35" s="117">
        <f>IF(N27="-","-",SUM(N27:N33)*'3j PAAC PAP'!$G$30)</f>
        <v>0</v>
      </c>
      <c r="O35" s="27"/>
      <c r="P35" s="117">
        <f>IF(P27="-","-",SUM(P27:P33)*'3j PAAC PAP'!$G$30)</f>
        <v>0</v>
      </c>
      <c r="Q35" s="117">
        <f>IF(Q27="-","-",SUM(Q27:Q33)*'3j PAAC PAP'!$G$30)</f>
        <v>0</v>
      </c>
      <c r="R35" s="117">
        <f>IF(R27="-","-",SUM(R27:R33)*'3j PAAC PAP'!$G$30)</f>
        <v>0</v>
      </c>
      <c r="S35" s="117">
        <f>IF(S27="-","-",SUM(S27:S33)*'3j PAAC PAP'!$G$30)</f>
        <v>0</v>
      </c>
      <c r="T35" s="117">
        <f>IF(T27="-","-",SUM(T27:T33)*'3j PAAC PAP'!$G$30)</f>
        <v>0</v>
      </c>
      <c r="U35" s="117">
        <f>IF(U27="-","-",SUM(U27:U33)*'3j PAAC PAP'!$G$30)</f>
        <v>0</v>
      </c>
      <c r="V35" s="117">
        <f>IF(V27="-","-",SUM(V27:V33)*'3j PAAC PAP'!$G$30)</f>
        <v>0</v>
      </c>
      <c r="W35" s="117">
        <f>IF(W27="-","-",SUM(W27:W33)*'3j PAAC PAP'!$G$30)</f>
        <v>0</v>
      </c>
      <c r="X35" s="27"/>
      <c r="Y35" s="117">
        <f>IF(Y27="-","-",SUM(Y27:Y33)*'3j PAAC PAP'!$G$30)</f>
        <v>0</v>
      </c>
      <c r="Z35" s="117">
        <f>IF(Z27="-","-",SUM(Z27:Z33)*'3j PAAC PAP'!$G$30)</f>
        <v>0</v>
      </c>
      <c r="AA35" s="117">
        <f>IF(AA27="-","-",SUM(AA27:AA33)*'3j PAAC PAP'!$G$30)</f>
        <v>0</v>
      </c>
      <c r="AB35" s="117" t="str">
        <f>IF(AB27="-","-",SUM(AB27:AB33)*'3j PAAC PAP'!$G$30)</f>
        <v>-</v>
      </c>
      <c r="AC35" s="117" t="str">
        <f>IF(AC27="-","-",SUM(AC27:AC33)*'3j PAAC PAP'!$G$30)</f>
        <v>-</v>
      </c>
      <c r="AD35" s="25"/>
    </row>
    <row r="36" spans="1:30" s="26" customFormat="1" ht="11.4">
      <c r="A36" s="207"/>
      <c r="B36" s="120" t="s">
        <v>185</v>
      </c>
      <c r="C36" s="120" t="s">
        <v>246</v>
      </c>
      <c r="D36" s="118" t="s">
        <v>128</v>
      </c>
      <c r="E36" s="119"/>
      <c r="F36" s="27"/>
      <c r="G36" s="117">
        <f>IF(G27="-","-",SUM(G27:G35)*'3k EBIT'!$E$8)</f>
        <v>9.0928940342428142</v>
      </c>
      <c r="H36" s="117">
        <f>IF(H27="-","-",SUM(H27:H35)*'3k EBIT'!$E$8)</f>
        <v>8.732351966831466</v>
      </c>
      <c r="I36" s="117">
        <f>IF(I27="-","-",SUM(I27:I35)*'3k EBIT'!$E$8)</f>
        <v>9.0387610550487878</v>
      </c>
      <c r="J36" s="117">
        <f>IF(J27="-","-",SUM(J27:J35)*'3k EBIT'!$E$8)</f>
        <v>8.8747742205314903</v>
      </c>
      <c r="K36" s="117">
        <f>IF(K27="-","-",SUM(K27:K35)*'3k EBIT'!$E$8)</f>
        <v>9.5338448886497034</v>
      </c>
      <c r="L36" s="117">
        <f>IF(L27="-","-",SUM(L27:L35)*'3k EBIT'!$E$8)</f>
        <v>9.4286011477172718</v>
      </c>
      <c r="M36" s="117">
        <f>IF(M27="-","-",SUM(M27:M35)*'3k EBIT'!$E$8)</f>
        <v>10.224172888998702</v>
      </c>
      <c r="N36" s="117">
        <f>IF(N27="-","-",SUM(N27:N35)*'3k EBIT'!$E$8)</f>
        <v>10.559923249078093</v>
      </c>
      <c r="O36" s="27"/>
      <c r="P36" s="117">
        <f>IF(P27="-","-",SUM(P27:P35)*'3k EBIT'!$E$8)</f>
        <v>10.559923249078093</v>
      </c>
      <c r="Q36" s="117">
        <f>IF(Q27="-","-",SUM(Q27:Q35)*'3k EBIT'!$E$8)</f>
        <v>11.679518400997273</v>
      </c>
      <c r="R36" s="117">
        <f>IF(R27="-","-",SUM(R27:R35)*'3k EBIT'!$E$8)</f>
        <v>11.298420608958443</v>
      </c>
      <c r="S36" s="117">
        <f>IF(S27="-","-",SUM(S27:S35)*'3k EBIT'!$E$8)</f>
        <v>11.314113912793331</v>
      </c>
      <c r="T36" s="117">
        <f>IF(T27="-","-",SUM(T27:T35)*'3k EBIT'!$E$8)</f>
        <v>10.861468383745491</v>
      </c>
      <c r="U36" s="117">
        <f>IF(U27="-","-",SUM(U27:U35)*'3k EBIT'!$E$8)</f>
        <v>11.789065874474531</v>
      </c>
      <c r="V36" s="117">
        <f>IF(V27="-","-",SUM(V27:V35)*'3k EBIT'!$E$8)</f>
        <v>12.914584033846216</v>
      </c>
      <c r="W36" s="117">
        <f>IF(W27="-","-",SUM(W27:W35)*'3k EBIT'!$E$8)</f>
        <v>18.431195970972258</v>
      </c>
      <c r="X36" s="27"/>
      <c r="Y36" s="117">
        <f>IF(Y27="-","-",SUM(Y27:Y35)*'3k EBIT'!$E$8)</f>
        <v>30.959213004838496</v>
      </c>
      <c r="Z36" s="117">
        <f>IF(Z27="-","-",SUM(Z27:Z35)*'3k EBIT'!$E$8)</f>
        <v>39.417360729735641</v>
      </c>
      <c r="AA36" s="117">
        <f>IF(AA27="-","-",SUM(AA27:AA35)*'3k EBIT'!$E$8)</f>
        <v>30.563450534120786</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5.357456023503854</v>
      </c>
      <c r="H37" s="117">
        <f>IF(H27="-","-",SUM(H27:H30,H32:H36)*'3l HAP'!$E$9)</f>
        <v>5.0688533536082714</v>
      </c>
      <c r="I37" s="117">
        <f>IF(I27="-","-",SUM(I27:I30,I32:I36)*'3l HAP'!$E$9)</f>
        <v>5.0984154302554918</v>
      </c>
      <c r="J37" s="117">
        <f>IF(J27="-","-",SUM(J27:J30,J32:J36)*'3l HAP'!$E$9)</f>
        <v>4.9801561799049532</v>
      </c>
      <c r="K37" s="117">
        <f>IF(K27="-","-",SUM(K27:K30,K32:K36)*'3l HAP'!$E$9)</f>
        <v>5.5900184289126855</v>
      </c>
      <c r="L37" s="117">
        <f>IF(L27="-","-",SUM(L27:L30,L32:L36)*'3l HAP'!$E$9)</f>
        <v>5.4960006419792675</v>
      </c>
      <c r="M37" s="117">
        <f>IF(M27="-","-",SUM(M27:M30,M32:M36)*'3l HAP'!$E$9)</f>
        <v>6.1491295335124452</v>
      </c>
      <c r="N37" s="117">
        <f>IF(N27="-","-",SUM(N27:N30,N32:N36)*'3l HAP'!$E$9)</f>
        <v>6.4135881347911097</v>
      </c>
      <c r="O37" s="27"/>
      <c r="P37" s="117">
        <f>IF(P27="-","-",SUM(P27:P30,P32:P36)*'3l HAP'!$E$9)</f>
        <v>6.4135881347911097</v>
      </c>
      <c r="Q37" s="117">
        <f>IF(Q27="-","-",SUM(Q27:Q30,Q32:Q36)*'3l HAP'!$E$9)</f>
        <v>7.1931205155308771</v>
      </c>
      <c r="R37" s="117">
        <f>IF(R27="-","-",SUM(R27:R30,R32:R36)*'3l HAP'!$E$9)</f>
        <v>6.8742347355507762</v>
      </c>
      <c r="S37" s="117">
        <f>IF(S27="-","-",SUM(S27:S30,S32:S36)*'3l HAP'!$E$9)</f>
        <v>6.896302517859529</v>
      </c>
      <c r="T37" s="117">
        <f>IF(T27="-","-",SUM(T27:T30,T32:T36)*'3l HAP'!$E$9)</f>
        <v>6.4968157143965444</v>
      </c>
      <c r="U37" s="117">
        <f>IF(U27="-","-",SUM(U27:U30,U32:U36)*'3l HAP'!$E$9)</f>
        <v>7.054215964096457</v>
      </c>
      <c r="V37" s="117">
        <f>IF(V27="-","-",SUM(V27:V30,V32:V36)*'3l HAP'!$E$9)</f>
        <v>7.9204589016497255</v>
      </c>
      <c r="W37" s="117">
        <f>IF(W27="-","-",SUM(W27:W30,W32:W36)*'3l HAP'!$E$9)</f>
        <v>11.471483972182837</v>
      </c>
      <c r="X37" s="27"/>
      <c r="Y37" s="117">
        <f>IF(Y27="-","-",SUM(Y27:Y30,Y32:Y36)*'3l HAP'!$E$9)</f>
        <v>21.045677394878158</v>
      </c>
      <c r="Z37" s="117">
        <f>IF(Z27="-","-",SUM(Z27:Z30,Z32:Z36)*'3l HAP'!$E$9)</f>
        <v>27.563345273276159</v>
      </c>
      <c r="AA37" s="117">
        <f>IF(AA27="-","-",SUM(AA27:AA30,AA32:AA36)*'3l HAP'!$E$9)</f>
        <v>20.609926268425863</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483.93062857090314</v>
      </c>
      <c r="H38" s="117">
        <f t="shared" si="3"/>
        <v>464.66613545424116</v>
      </c>
      <c r="I38" s="117">
        <f t="shared" si="3"/>
        <v>480.82248498637762</v>
      </c>
      <c r="J38" s="117">
        <f t="shared" si="3"/>
        <v>472.07334327380954</v>
      </c>
      <c r="K38" s="117">
        <f t="shared" si="3"/>
        <v>507.3711210958412</v>
      </c>
      <c r="L38" s="117">
        <f t="shared" si="3"/>
        <v>501.73796133726319</v>
      </c>
      <c r="M38" s="117">
        <f t="shared" si="3"/>
        <v>544.26326984293155</v>
      </c>
      <c r="N38" s="117">
        <f t="shared" si="3"/>
        <v>562.19879272825654</v>
      </c>
      <c r="O38" s="27"/>
      <c r="P38" s="117">
        <f t="shared" ref="P38:W38" si="4">IF(P27="-","-",SUM(P27:P37))</f>
        <v>562.19879272825654</v>
      </c>
      <c r="Q38" s="117">
        <f t="shared" si="4"/>
        <v>621.90436139676729</v>
      </c>
      <c r="R38" s="117">
        <f t="shared" si="4"/>
        <v>601.52770537334243</v>
      </c>
      <c r="S38" s="117">
        <f t="shared" si="4"/>
        <v>602.37573617421606</v>
      </c>
      <c r="T38" s="117">
        <f t="shared" si="4"/>
        <v>578.15281031383245</v>
      </c>
      <c r="U38" s="117">
        <f t="shared" si="4"/>
        <v>627.53111096261739</v>
      </c>
      <c r="V38" s="117">
        <f t="shared" si="4"/>
        <v>687.63512729352033</v>
      </c>
      <c r="W38" s="117">
        <f t="shared" si="4"/>
        <v>981.53402912594402</v>
      </c>
      <c r="X38" s="27"/>
      <c r="Y38" s="117">
        <f t="shared" ref="Y38:AC38" si="5">IF(Y27="-","-",SUM(Y27:Y37))</f>
        <v>1650.4772677664296</v>
      </c>
      <c r="Z38" s="117">
        <f t="shared" si="5"/>
        <v>2102.1604214994827</v>
      </c>
      <c r="AA38" s="117">
        <f t="shared" si="5"/>
        <v>1629.2119215217117</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f>'3a DF'!AB121</f>
        <v>1110.8689791813911</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f>'3b CM'!AA16</f>
        <v>18.438466185637573</v>
      </c>
      <c r="AB40" s="35" t="str">
        <f>'3b CM'!AB16</f>
        <v>-</v>
      </c>
      <c r="AC40" s="35" t="str">
        <f>'3b CM'!AC16</f>
        <v>-</v>
      </c>
      <c r="AD40" s="25"/>
    </row>
    <row r="41" spans="1:30" s="26" customFormat="1" ht="11.25" customHeight="1">
      <c r="A41" s="207"/>
      <c r="B41" s="123" t="s">
        <v>241</v>
      </c>
      <c r="C41" s="123" t="s">
        <v>178</v>
      </c>
      <c r="D41" s="116" t="s">
        <v>125</v>
      </c>
      <c r="E41" s="75"/>
      <c r="F41" s="27"/>
      <c r="G41" s="35" t="str">
        <f>IF('3c AA'!J85="-","-",'3c AA'!J85)</f>
        <v>-</v>
      </c>
      <c r="H41" s="35" t="str">
        <f>IF('3c AA'!K85="-","-",'3c AA'!K85)</f>
        <v>-</v>
      </c>
      <c r="I41" s="35" t="str">
        <f>IF('3c AA'!L85="-","-",'3c AA'!L85)</f>
        <v>-</v>
      </c>
      <c r="J41" s="35" t="str">
        <f>IF('3c AA'!M85="-","-",'3c AA'!M85)</f>
        <v>-</v>
      </c>
      <c r="K41" s="35" t="str">
        <f>IF('3c AA'!N85="-","-",'3c AA'!N85)</f>
        <v>-</v>
      </c>
      <c r="L41" s="35" t="str">
        <f>IF('3c AA'!O85="-","-",'3c AA'!O85)</f>
        <v>-</v>
      </c>
      <c r="M41" s="35" t="str">
        <f>IF('3c AA'!P85="-","-",'3c AA'!P85)</f>
        <v>-</v>
      </c>
      <c r="N41" s="35" t="str">
        <f>IF('3c AA'!Q85="-","-",'3c AA'!Q85)</f>
        <v>-</v>
      </c>
      <c r="O41" s="27"/>
      <c r="P41" s="35" t="str">
        <f>IF('3c AA'!S85="-","-",'3c AA'!S85)</f>
        <v>-</v>
      </c>
      <c r="Q41" s="35" t="str">
        <f>IF('3c AA'!T85="-","-",'3c AA'!T85)</f>
        <v>-</v>
      </c>
      <c r="R41" s="35" t="str">
        <f>IF('3c AA'!U85="-","-",'3c AA'!U85)</f>
        <v>-</v>
      </c>
      <c r="S41" s="35" t="str">
        <f>IF('3c AA'!V85="-","-",'3c AA'!V85)</f>
        <v>-</v>
      </c>
      <c r="T41" s="35">
        <f>IF('3c AA'!W85="-","-",'3c AA'!W85)</f>
        <v>0</v>
      </c>
      <c r="U41" s="35">
        <f>IF('3c AA'!X85="-","-",'3c AA'!X85)</f>
        <v>0</v>
      </c>
      <c r="V41" s="35">
        <f>IF('3c AA'!Y85="-","-",'3c AA'!Y85)</f>
        <v>0</v>
      </c>
      <c r="W41" s="35" t="str">
        <f>IF('3c AA'!Z85="-","-",'3c AA'!Z85)</f>
        <v>-</v>
      </c>
      <c r="X41" s="27"/>
      <c r="Y41" s="35">
        <f>IF('3c AA'!AB85="-","-",'3c AA'!AB85)</f>
        <v>3.6906893370378095</v>
      </c>
      <c r="Z41" s="35">
        <f>IF('3c AA'!AC85="-","-",'3c AA'!AC85)</f>
        <v>3.6906893370378095</v>
      </c>
      <c r="AA41" s="35">
        <f>IF('3c AA'!AD85="-","-",'3c AA'!AD85)</f>
        <v>3.6906893370378095</v>
      </c>
      <c r="AB41" s="35" t="str">
        <f>IF('3c AA'!AE85="-","-",'3c AA'!AE85)</f>
        <v>-</v>
      </c>
      <c r="AC41" s="35" t="str">
        <f>IF('3c AA'!AF85="-","-",'3c AA'!AF85)</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f>'3d PC'!AA17</f>
        <v>139.71909746280016</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f>'3e NC-Elec'!AB31</f>
        <v>196.42300350097824</v>
      </c>
      <c r="AB43" s="35" t="str">
        <f>'3e NC-Elec'!AC31</f>
        <v>-</v>
      </c>
      <c r="AC43" s="35" t="str">
        <f>'3e NC-Elec'!AD31</f>
        <v>-</v>
      </c>
      <c r="AD43" s="25"/>
    </row>
    <row r="44" spans="1:30" s="26" customFormat="1" ht="12.6"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f>IF('3g CPIH'!W$17="-","-",'3h OC '!$E$8*('3g CPIH'!W$17/'3g CPIH'!$G$17))</f>
        <v>95.953808219178072</v>
      </c>
      <c r="AB44" s="35" t="str">
        <f>IF('3g CPIH'!X$17="-","-",'3h OC '!$E$8*('3g CPIH'!X$17/'3g CPIH'!$G$17))</f>
        <v>-</v>
      </c>
      <c r="AC44" s="35" t="str">
        <f>IF('3g CPIH'!Y$17="-","-",'3h OC '!$E$8*('3g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f>IF('3i SMNCC'!V$52="-","-",'3i SMNCC'!V$52)</f>
        <v>5.9026181198620193</v>
      </c>
      <c r="AA45" s="35">
        <f>IF('3i SMNCC'!W$52="-","-",'3i SMNCC'!W$52)</f>
        <v>6.771266150037464</v>
      </c>
      <c r="AB45" s="35" t="str">
        <f>IF('3i SMNCC'!X$52="-","-",'3i SMNCC'!X$52)</f>
        <v>-</v>
      </c>
      <c r="AC45" s="35" t="str">
        <f>IF('3i SMNCC'!Y$52="-","-",'3i SMNCC'!Y$52)</f>
        <v>-</v>
      </c>
      <c r="AD45" s="25"/>
    </row>
    <row r="46" spans="1:30" s="26" customFormat="1" ht="11.4">
      <c r="A46" s="207"/>
      <c r="B46" s="123" t="s">
        <v>244</v>
      </c>
      <c r="C46" s="123" t="s">
        <v>183</v>
      </c>
      <c r="D46" s="116" t="s">
        <v>125</v>
      </c>
      <c r="E46" s="75"/>
      <c r="F46" s="27"/>
      <c r="G46" s="35">
        <f>IF('3g CPIH'!C$17="-","-",'3j PAAC PAP'!$G$12*('3g CPIH'!C$17/'3g CPIH'!$G$17))</f>
        <v>23.857918590998043</v>
      </c>
      <c r="H46" s="35">
        <f>IF('3g CPIH'!D$17="-","-",'3j PAAC PAP'!$G$12*('3g CPIH'!D$17/'3g CPIH'!$G$17))</f>
        <v>23.905682191780819</v>
      </c>
      <c r="I46" s="35">
        <f>IF('3g CPIH'!E$17="-","-",'3j PAAC PAP'!$G$12*('3g CPIH'!E$17/'3g CPIH'!$G$17))</f>
        <v>23.977327592954992</v>
      </c>
      <c r="J46" s="35">
        <f>IF('3g CPIH'!F$17="-","-",'3j PAAC PAP'!$G$12*('3g CPIH'!F$17/'3g CPIH'!$G$17))</f>
        <v>24.120618395303325</v>
      </c>
      <c r="K46" s="35">
        <f>IF('3g CPIH'!G$17="-","-",'3j PAAC PAP'!$G$12*('3g CPIH'!G$17/'3g CPIH'!$G$17))</f>
        <v>24.4072</v>
      </c>
      <c r="L46" s="35">
        <f>IF('3g CPIH'!H$17="-","-",'3j PAAC PAP'!$G$12*('3g CPIH'!H$17/'3g CPIH'!$G$17))</f>
        <v>24.717663405088064</v>
      </c>
      <c r="M46" s="35">
        <f>IF('3g CPIH'!I$17="-","-",'3j PAAC PAP'!$G$12*('3g CPIH'!I$17/'3g CPIH'!$G$17))</f>
        <v>25.075890410958902</v>
      </c>
      <c r="N46" s="35">
        <f>IF('3g CPIH'!J$17="-","-",'3j PAAC PAP'!$G$12*('3g CPIH'!J$17/'3g CPIH'!$G$17))</f>
        <v>25.290826614481411</v>
      </c>
      <c r="O46" s="27"/>
      <c r="P46" s="35">
        <f>IF('3g CPIH'!L$17="-","-",'3j PAAC PAP'!$G$12*('3g CPIH'!L$17/'3g CPIH'!$G$17))</f>
        <v>25.290826614481411</v>
      </c>
      <c r="Q46" s="35">
        <f>IF('3g CPIH'!M$17="-","-",'3j PAAC PAP'!$G$12*('3g CPIH'!M$17/'3g CPIH'!$G$17))</f>
        <v>25.577408219178082</v>
      </c>
      <c r="R46" s="35">
        <f>IF('3g CPIH'!N$17="-","-",'3j PAAC PAP'!$G$12*('3g CPIH'!N$17/'3g CPIH'!$G$17))</f>
        <v>25.768462622309197</v>
      </c>
      <c r="S46" s="35">
        <f>IF('3g CPIH'!O$17="-","-",'3j PAAC PAP'!$G$12*('3g CPIH'!O$17/'3g CPIH'!$G$17))</f>
        <v>25.911753424657533</v>
      </c>
      <c r="T46" s="35">
        <f>IF('3g CPIH'!P$17="-","-",'3j PAAC PAP'!$G$12*('3g CPIH'!P$17/'3g CPIH'!$G$17))</f>
        <v>25.983398825831699</v>
      </c>
      <c r="U46" s="35">
        <f>IF('3g CPIH'!Q$17="-","-",'3j PAAC PAP'!$G$12*('3g CPIH'!Q$17/'3g CPIH'!$G$17))</f>
        <v>26.126689628180038</v>
      </c>
      <c r="V46" s="35">
        <f>IF('3g CPIH'!R$17="-","-",'3j PAAC PAP'!$G$12*('3g CPIH'!R$17/'3g CPIH'!$G$17))</f>
        <v>26.604325636007829</v>
      </c>
      <c r="W46" s="35">
        <f>IF('3g CPIH'!S$17="-","-",'3j PAAC PAP'!$G$12*('3g CPIH'!S$17/'3g CPIH'!$G$17))</f>
        <v>27.39242504892368</v>
      </c>
      <c r="X46" s="27"/>
      <c r="Y46" s="35">
        <f>IF('3g CPIH'!U$17="-","-",'3j PAAC PAP'!$G$12*('3g CPIH'!U$17/'3g CPIH'!$G$17))</f>
        <v>28.777569471624265</v>
      </c>
      <c r="Z46" s="35">
        <f>IF('3g CPIH'!V$17="-","-",'3j PAAC PAP'!$G$12*('3g CPIH'!V$17/'3g CPIH'!$G$17))</f>
        <v>28.777569471624265</v>
      </c>
      <c r="AA46" s="35">
        <f>IF('3g CPIH'!W$17="-","-",'3j PAAC PAP'!$G$12*('3g CPIH'!W$17/'3g CPIH'!$G$17))</f>
        <v>29.923895890410957</v>
      </c>
      <c r="AB46" s="35" t="str">
        <f>IF('3g CPIH'!X$17="-","-",'3j PAAC PAP'!$G$12*('3g CPIH'!X$17/'3g CPIH'!$G$17))</f>
        <v>-</v>
      </c>
      <c r="AC46" s="35" t="str">
        <f>IF('3g CPIH'!Y$17="-","-",'3j PAAC PAP'!$G$12*('3g CPIH'!Y$17/'3g CPIH'!$G$17))</f>
        <v>-</v>
      </c>
      <c r="AD46" s="25"/>
    </row>
    <row r="47" spans="1:30" s="26" customFormat="1" ht="11.4">
      <c r="A47" s="207"/>
      <c r="B47" s="123" t="s">
        <v>244</v>
      </c>
      <c r="C47" s="123" t="s">
        <v>184</v>
      </c>
      <c r="D47" s="116" t="s">
        <v>125</v>
      </c>
      <c r="E47" s="75"/>
      <c r="F47" s="27"/>
      <c r="G47" s="35">
        <f>IF(G39="-","-",SUM(G39:G45)*'3j PAAC PAP'!$G$30)</f>
        <v>0</v>
      </c>
      <c r="H47" s="35">
        <f>IF(H39="-","-",SUM(H39:H45)*'3j PAAC PAP'!$G$30)</f>
        <v>0</v>
      </c>
      <c r="I47" s="35">
        <f>IF(I39="-","-",SUM(I39:I45)*'3j PAAC PAP'!$G$30)</f>
        <v>0</v>
      </c>
      <c r="J47" s="35">
        <f>IF(J39="-","-",SUM(J39:J45)*'3j PAAC PAP'!$G$30)</f>
        <v>0</v>
      </c>
      <c r="K47" s="35">
        <f>IF(K39="-","-",SUM(K39:K45)*'3j PAAC PAP'!$G$30)</f>
        <v>0</v>
      </c>
      <c r="L47" s="35">
        <f>IF(L39="-","-",SUM(L39:L45)*'3j PAAC PAP'!$G$30)</f>
        <v>0</v>
      </c>
      <c r="M47" s="35">
        <f>IF(M39="-","-",SUM(M39:M45)*'3j PAAC PAP'!$G$30)</f>
        <v>0</v>
      </c>
      <c r="N47" s="35">
        <f>IF(N39="-","-",SUM(N39:N45)*'3j PAAC PAP'!$G$30)</f>
        <v>0</v>
      </c>
      <c r="O47" s="27"/>
      <c r="P47" s="35">
        <f>IF(P39="-","-",SUM(P39:P45)*'3j PAAC PAP'!$G$30)</f>
        <v>0</v>
      </c>
      <c r="Q47" s="35">
        <f>IF(Q39="-","-",SUM(Q39:Q45)*'3j PAAC PAP'!$G$30)</f>
        <v>0</v>
      </c>
      <c r="R47" s="35">
        <f>IF(R39="-","-",SUM(R39:R45)*'3j PAAC PAP'!$G$30)</f>
        <v>0</v>
      </c>
      <c r="S47" s="35">
        <f>IF(S39="-","-",SUM(S39:S45)*'3j PAAC PAP'!$G$30)</f>
        <v>0</v>
      </c>
      <c r="T47" s="35">
        <f>IF(T39="-","-",SUM(T39:T45)*'3j PAAC PAP'!$G$30)</f>
        <v>0</v>
      </c>
      <c r="U47" s="35">
        <f>IF(U39="-","-",SUM(U39:U45)*'3j PAAC PAP'!$G$30)</f>
        <v>0</v>
      </c>
      <c r="V47" s="35">
        <f>IF(V39="-","-",SUM(V39:V45)*'3j PAAC PAP'!$G$30)</f>
        <v>0</v>
      </c>
      <c r="W47" s="35">
        <f>IF(W39="-","-",SUM(W39:W45)*'3j PAAC PAP'!$G$30)</f>
        <v>0</v>
      </c>
      <c r="X47" s="27"/>
      <c r="Y47" s="35">
        <f>IF(Y39="-","-",SUM(Y39:Y45)*'3j PAAC PAP'!$G$30)</f>
        <v>0</v>
      </c>
      <c r="Z47" s="35">
        <f>IF(Z39="-","-",SUM(Z39:Z45)*'3j PAAC PAP'!$G$30)</f>
        <v>0</v>
      </c>
      <c r="AA47" s="35">
        <f>IF(AA39="-","-",SUM(AA39:AA45)*'3j PAAC PAP'!$G$30)</f>
        <v>0</v>
      </c>
      <c r="AB47" s="35" t="str">
        <f>IF(AB39="-","-",SUM(AB39:AB45)*'3j PAAC PAP'!$G$30)</f>
        <v>-</v>
      </c>
      <c r="AC47" s="35" t="str">
        <f>IF(AC39="-","-",SUM(AC39:AC45)*'3j PAAC PAP'!$G$30)</f>
        <v>-</v>
      </c>
      <c r="AD47" s="25"/>
    </row>
    <row r="48" spans="1:30" s="26" customFormat="1" ht="11.25" customHeight="1">
      <c r="A48" s="207"/>
      <c r="B48" s="123" t="s">
        <v>185</v>
      </c>
      <c r="C48" s="123" t="s">
        <v>246</v>
      </c>
      <c r="D48" s="121" t="s">
        <v>125</v>
      </c>
      <c r="E48" s="75"/>
      <c r="F48" s="27"/>
      <c r="G48" s="35">
        <f>IF(G39="-","-",SUM(G39:G47)*'3k EBIT'!$E$8)</f>
        <v>9.033764192132244</v>
      </c>
      <c r="H48" s="35">
        <f>IF(H39="-","-",SUM(H39:H47)*'3k EBIT'!$E$8)</f>
        <v>8.6695008715740851</v>
      </c>
      <c r="I48" s="35">
        <f>IF(I39="-","-",SUM(I39:I47)*'3k EBIT'!$E$8)</f>
        <v>8.9564425802483516</v>
      </c>
      <c r="J48" s="35">
        <f>IF(J39="-","-",SUM(J39:J47)*'3k EBIT'!$E$8)</f>
        <v>8.7906236747035003</v>
      </c>
      <c r="K48" s="35">
        <f>IF(K39="-","-",SUM(K39:K47)*'3k EBIT'!$E$8)</f>
        <v>9.3277838631136447</v>
      </c>
      <c r="L48" s="35">
        <f>IF(L39="-","-",SUM(L39:L47)*'3k EBIT'!$E$8)</f>
        <v>9.2212961569886325</v>
      </c>
      <c r="M48" s="35">
        <f>IF(M39="-","-",SUM(M39:M47)*'3k EBIT'!$E$8)</f>
        <v>10.176452043498362</v>
      </c>
      <c r="N48" s="35">
        <f>IF(N39="-","-",SUM(N39:N47)*'3k EBIT'!$E$8)</f>
        <v>10.518719664451424</v>
      </c>
      <c r="O48" s="27"/>
      <c r="P48" s="35">
        <f>IF(P39="-","-",SUM(P39:P47)*'3k EBIT'!$E$8)</f>
        <v>10.518719664451424</v>
      </c>
      <c r="Q48" s="35">
        <f>IF(Q39="-","-",SUM(Q39:Q47)*'3k EBIT'!$E$8)</f>
        <v>11.774784477137507</v>
      </c>
      <c r="R48" s="35">
        <f>IF(R39="-","-",SUM(R39:R47)*'3k EBIT'!$E$8)</f>
        <v>11.382773204032725</v>
      </c>
      <c r="S48" s="35">
        <f>IF(S39="-","-",SUM(S39:S47)*'3k EBIT'!$E$8)</f>
        <v>11.504910517591153</v>
      </c>
      <c r="T48" s="35">
        <f>IF(T39="-","-",SUM(T39:T47)*'3k EBIT'!$E$8)</f>
        <v>11.040694598886873</v>
      </c>
      <c r="U48" s="35">
        <f>IF(U39="-","-",SUM(U39:U47)*'3k EBIT'!$E$8)</f>
        <v>11.986003888349828</v>
      </c>
      <c r="V48" s="35">
        <f>IF(V39="-","-",SUM(V39:V47)*'3k EBIT'!$E$8)</f>
        <v>13.136358435237037</v>
      </c>
      <c r="W48" s="35">
        <f>IF(W39="-","-",SUM(W39:W47)*'3k EBIT'!$E$8)</f>
        <v>18.717147524415235</v>
      </c>
      <c r="X48" s="27"/>
      <c r="Y48" s="35">
        <f>IF(Y39="-","-",SUM(Y39:Y47)*'3k EBIT'!$E$8)</f>
        <v>31.660893396523637</v>
      </c>
      <c r="Z48" s="35">
        <f>IF(Z39="-","-",SUM(Z39:Z47)*'3k EBIT'!$E$8)</f>
        <v>40.389342500227734</v>
      </c>
      <c r="AA48" s="35">
        <f>IF(AA39="-","-",SUM(AA39:AA47)*'3k EBIT'!$E$8)</f>
        <v>31.023453340403261</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5.3848437856217846</v>
      </c>
      <c r="H49" s="35">
        <f>IF(H39="-","-",SUM(H39:H42,H44:H48)*'3l HAP'!$E$9)</f>
        <v>5.0932634276429471</v>
      </c>
      <c r="I49" s="35">
        <f>IF(I39="-","-",SUM(I39:I42,I44:I48)*'3l HAP'!$E$9)</f>
        <v>5.1205232980743931</v>
      </c>
      <c r="J49" s="35">
        <f>IF(J39="-","-",SUM(J39:J42,J44:J48)*'3l HAP'!$E$9)</f>
        <v>5.0009351555888388</v>
      </c>
      <c r="K49" s="35">
        <f>IF(K39="-","-",SUM(K39:K42,K44:K48)*'3l HAP'!$E$9)</f>
        <v>5.6144624337890177</v>
      </c>
      <c r="L49" s="35">
        <f>IF(L39="-","-",SUM(L39:L42,L44:L48)*'3l HAP'!$E$9)</f>
        <v>5.5193540005922284</v>
      </c>
      <c r="M49" s="35">
        <f>IF(M39="-","-",SUM(M39:M42,M44:M48)*'3l HAP'!$E$9)</f>
        <v>6.2127594810198126</v>
      </c>
      <c r="N49" s="35">
        <f>IF(N39="-","-",SUM(N39:N42,N44:N48)*'3l HAP'!$E$9)</f>
        <v>6.4823625065790829</v>
      </c>
      <c r="O49" s="27"/>
      <c r="P49" s="35">
        <f>IF(P39="-","-",SUM(P39:P42,P44:P48)*'3l HAP'!$E$9)</f>
        <v>6.4823625065790829</v>
      </c>
      <c r="Q49" s="35">
        <f>IF(Q39="-","-",SUM(Q39:Q42,Q44:Q48)*'3l HAP'!$E$9)</f>
        <v>7.2914881168584191</v>
      </c>
      <c r="R49" s="35">
        <f>IF(R39="-","-",SUM(R39:R42,R44:R48)*'3l HAP'!$E$9)</f>
        <v>6.9640035537852976</v>
      </c>
      <c r="S49" s="35">
        <f>IF(S39="-","-",SUM(S39:S42,S44:S48)*'3l HAP'!$E$9)</f>
        <v>6.9866159987778991</v>
      </c>
      <c r="T49" s="35">
        <f>IF(T39="-","-",SUM(T39:T42,T44:T48)*'3l HAP'!$E$9)</f>
        <v>6.5776530706810989</v>
      </c>
      <c r="U49" s="35">
        <f>IF(U39="-","-",SUM(U39:U42,U44:U48)*'3l HAP'!$E$9)</f>
        <v>7.1545751541457259</v>
      </c>
      <c r="V49" s="35">
        <f>IF(V39="-","-",SUM(V39:V42,V44:V48)*'3l HAP'!$E$9)</f>
        <v>8.0441795523158053</v>
      </c>
      <c r="W49" s="35">
        <f>IF(W39="-","-",SUM(W39:W42,W44:W48)*'3l HAP'!$E$9)</f>
        <v>11.716133802417918</v>
      </c>
      <c r="X49" s="27"/>
      <c r="Y49" s="35">
        <f>IF(Y39="-","-",SUM(Y39:Y42,Y44:Y48)*'3l HAP'!$E$9)</f>
        <v>21.592588204040617</v>
      </c>
      <c r="Z49" s="35">
        <f>IF(Z39="-","-",SUM(Z39:Z42,Z44:Z48)*'3l HAP'!$E$9)</f>
        <v>28.318544548357814</v>
      </c>
      <c r="AA49" s="35">
        <f>IF(AA39="-","-",SUM(AA39:AA42,AA44:AA48)*'3l HAP'!$E$9)</f>
        <v>21.030180950083125</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480.84592066529245</v>
      </c>
      <c r="H50" s="35">
        <f t="shared" si="6"/>
        <v>461.38259451266629</v>
      </c>
      <c r="I50" s="35">
        <f t="shared" si="6"/>
        <v>476.51204333848131</v>
      </c>
      <c r="J50" s="35">
        <f t="shared" si="6"/>
        <v>467.66514798268292</v>
      </c>
      <c r="K50" s="35">
        <f t="shared" si="6"/>
        <v>496.55025244692564</v>
      </c>
      <c r="L50" s="35">
        <f t="shared" si="6"/>
        <v>490.85053021688651</v>
      </c>
      <c r="M50" s="35">
        <f t="shared" si="6"/>
        <v>541.81527738048476</v>
      </c>
      <c r="N50" s="35">
        <f t="shared" si="6"/>
        <v>560.09895827860089</v>
      </c>
      <c r="O50" s="27"/>
      <c r="P50" s="35">
        <f t="shared" ref="P50:W50" si="7">IF(P39="-","-",SUM(P39:P49))</f>
        <v>560.09895827860089</v>
      </c>
      <c r="Q50" s="35">
        <f t="shared" si="7"/>
        <v>627.01673093442889</v>
      </c>
      <c r="R50" s="35">
        <f t="shared" si="7"/>
        <v>606.05708262485257</v>
      </c>
      <c r="S50" s="35">
        <f t="shared" si="7"/>
        <v>612.50797207559833</v>
      </c>
      <c r="T50" s="35">
        <f t="shared" si="7"/>
        <v>587.66660246546178</v>
      </c>
      <c r="U50" s="35">
        <f t="shared" si="7"/>
        <v>637.99662449632808</v>
      </c>
      <c r="V50" s="35">
        <f t="shared" si="7"/>
        <v>699.4311800382053</v>
      </c>
      <c r="W50" s="35">
        <f t="shared" si="7"/>
        <v>996.82875449986273</v>
      </c>
      <c r="X50" s="27"/>
      <c r="Y50" s="35">
        <f t="shared" ref="Y50:AC50" si="8">IF(Y39="-","-",SUM(Y39:Y49))</f>
        <v>1687.9547102521356</v>
      </c>
      <c r="Z50" s="35">
        <f t="shared" si="8"/>
        <v>2154.0725349331237</v>
      </c>
      <c r="AA50" s="35">
        <f t="shared" si="8"/>
        <v>1653.8428402179575</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f>'3a DF'!AB122</f>
        <v>1118.1205650179409</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f>'3b CM'!AA17</f>
        <v>18.804313413526604</v>
      </c>
      <c r="AB52" s="117" t="str">
        <f>'3b CM'!AB17</f>
        <v>-</v>
      </c>
      <c r="AC52" s="117" t="str">
        <f>'3b CM'!AC17</f>
        <v>-</v>
      </c>
      <c r="AD52" s="25"/>
    </row>
    <row r="53" spans="1:30" s="26" customFormat="1" ht="11.25" customHeight="1">
      <c r="A53" s="207"/>
      <c r="B53" s="120" t="s">
        <v>241</v>
      </c>
      <c r="C53" s="120" t="s">
        <v>178</v>
      </c>
      <c r="D53" s="122" t="s">
        <v>124</v>
      </c>
      <c r="E53" s="119"/>
      <c r="F53" s="27"/>
      <c r="G53" s="117" t="str">
        <f>IF('3c AA'!J86="-","-",'3c AA'!J86)</f>
        <v>-</v>
      </c>
      <c r="H53" s="117" t="str">
        <f>IF('3c AA'!K86="-","-",'3c AA'!K86)</f>
        <v>-</v>
      </c>
      <c r="I53" s="117" t="str">
        <f>IF('3c AA'!L86="-","-",'3c AA'!L86)</f>
        <v>-</v>
      </c>
      <c r="J53" s="117" t="str">
        <f>IF('3c AA'!M86="-","-",'3c AA'!M86)</f>
        <v>-</v>
      </c>
      <c r="K53" s="117" t="str">
        <f>IF('3c AA'!N86="-","-",'3c AA'!N86)</f>
        <v>-</v>
      </c>
      <c r="L53" s="117" t="str">
        <f>IF('3c AA'!O86="-","-",'3c AA'!O86)</f>
        <v>-</v>
      </c>
      <c r="M53" s="117" t="str">
        <f>IF('3c AA'!P86="-","-",'3c AA'!P86)</f>
        <v>-</v>
      </c>
      <c r="N53" s="117" t="str">
        <f>IF('3c AA'!Q86="-","-",'3c AA'!Q86)</f>
        <v>-</v>
      </c>
      <c r="O53" s="27"/>
      <c r="P53" s="117" t="str">
        <f>IF('3c AA'!S86="-","-",'3c AA'!S86)</f>
        <v>-</v>
      </c>
      <c r="Q53" s="117" t="str">
        <f>IF('3c AA'!T86="-","-",'3c AA'!T86)</f>
        <v>-</v>
      </c>
      <c r="R53" s="117" t="str">
        <f>IF('3c AA'!U86="-","-",'3c AA'!U86)</f>
        <v>-</v>
      </c>
      <c r="S53" s="117" t="str">
        <f>IF('3c AA'!V86="-","-",'3c AA'!V86)</f>
        <v>-</v>
      </c>
      <c r="T53" s="117">
        <f>IF('3c AA'!W86="-","-",'3c AA'!W86)</f>
        <v>0</v>
      </c>
      <c r="U53" s="117">
        <f>IF('3c AA'!X86="-","-",'3c AA'!X86)</f>
        <v>0</v>
      </c>
      <c r="V53" s="117">
        <f>IF('3c AA'!Y86="-","-",'3c AA'!Y86)</f>
        <v>0</v>
      </c>
      <c r="W53" s="117" t="str">
        <f>IF('3c AA'!Z86="-","-",'3c AA'!Z86)</f>
        <v>-</v>
      </c>
      <c r="X53" s="27"/>
      <c r="Y53" s="117">
        <f>IF('3c AA'!AB86="-","-",'3c AA'!AB86)</f>
        <v>3.7325003146858649</v>
      </c>
      <c r="Z53" s="117">
        <f>IF('3c AA'!AC86="-","-",'3c AA'!AC86)</f>
        <v>3.7325003146858649</v>
      </c>
      <c r="AA53" s="117">
        <f>IF('3c AA'!AD86="-","-",'3c AA'!AD86)</f>
        <v>3.7325003146858649</v>
      </c>
      <c r="AB53" s="117" t="str">
        <f>IF('3c AA'!AE86="-","-",'3c AA'!AE86)</f>
        <v>-</v>
      </c>
      <c r="AC53" s="117" t="str">
        <f>IF('3c AA'!AF86="-","-",'3c AA'!AF86)</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f>'3d PC'!AA18</f>
        <v>139.75948252334319</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f>'3e NC-Elec'!AB32</f>
        <v>270.83661515451297</v>
      </c>
      <c r="AB55" s="117" t="str">
        <f>'3e NC-Elec'!AC32</f>
        <v>-</v>
      </c>
      <c r="AC55" s="117" t="str">
        <f>'3e NC-Elec'!AD32</f>
        <v>-</v>
      </c>
      <c r="AD55" s="25"/>
    </row>
    <row r="56" spans="1:30" s="26" customFormat="1" ht="11.4">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f>IF('3g CPIH'!W$17="-","-",'3h OC '!$E$8*('3g CPIH'!W$17/'3g CPIH'!$G$17))</f>
        <v>95.953808219178072</v>
      </c>
      <c r="AB56" s="117" t="str">
        <f>IF('3g CPIH'!X$17="-","-",'3h OC '!$E$8*('3g CPIH'!X$17/'3g CPIH'!$G$17))</f>
        <v>-</v>
      </c>
      <c r="AC56" s="117" t="str">
        <f>IF('3g CPIH'!Y$17="-","-",'3h OC '!$E$8*('3g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f>IF('3i SMNCC'!V$52="-","-",'3i SMNCC'!V$52)</f>
        <v>5.9026181198620193</v>
      </c>
      <c r="AA57" s="117">
        <f>IF('3i SMNCC'!W$52="-","-",'3i SMNCC'!W$52)</f>
        <v>6.771266150037464</v>
      </c>
      <c r="AB57" s="117" t="str">
        <f>IF('3i SMNCC'!X$52="-","-",'3i SMNCC'!X$52)</f>
        <v>-</v>
      </c>
      <c r="AC57" s="117" t="str">
        <f>IF('3i SMNCC'!Y$52="-","-",'3i SMNCC'!Y$52)</f>
        <v>-</v>
      </c>
      <c r="AD57" s="25"/>
    </row>
    <row r="58" spans="1:30" s="26" customFormat="1" ht="12.6" customHeight="1">
      <c r="A58" s="207"/>
      <c r="B58" s="120" t="s">
        <v>244</v>
      </c>
      <c r="C58" s="120" t="s">
        <v>183</v>
      </c>
      <c r="D58" s="122" t="s">
        <v>124</v>
      </c>
      <c r="E58" s="119"/>
      <c r="F58" s="27"/>
      <c r="G58" s="117">
        <f>IF('3g CPIH'!C$17="-","-",'3j PAAC PAP'!$G$12*('3g CPIH'!C$17/'3g CPIH'!$G$17))</f>
        <v>23.857918590998043</v>
      </c>
      <c r="H58" s="117">
        <f>IF('3g CPIH'!D$17="-","-",'3j PAAC PAP'!$G$12*('3g CPIH'!D$17/'3g CPIH'!$G$17))</f>
        <v>23.905682191780819</v>
      </c>
      <c r="I58" s="117">
        <f>IF('3g CPIH'!E$17="-","-",'3j PAAC PAP'!$G$12*('3g CPIH'!E$17/'3g CPIH'!$G$17))</f>
        <v>23.977327592954992</v>
      </c>
      <c r="J58" s="117">
        <f>IF('3g CPIH'!F$17="-","-",'3j PAAC PAP'!$G$12*('3g CPIH'!F$17/'3g CPIH'!$G$17))</f>
        <v>24.120618395303325</v>
      </c>
      <c r="K58" s="117">
        <f>IF('3g CPIH'!G$17="-","-",'3j PAAC PAP'!$G$12*('3g CPIH'!G$17/'3g CPIH'!$G$17))</f>
        <v>24.4072</v>
      </c>
      <c r="L58" s="117">
        <f>IF('3g CPIH'!H$17="-","-",'3j PAAC PAP'!$G$12*('3g CPIH'!H$17/'3g CPIH'!$G$17))</f>
        <v>24.717663405088064</v>
      </c>
      <c r="M58" s="117">
        <f>IF('3g CPIH'!I$17="-","-",'3j PAAC PAP'!$G$12*('3g CPIH'!I$17/'3g CPIH'!$G$17))</f>
        <v>25.075890410958902</v>
      </c>
      <c r="N58" s="117">
        <f>IF('3g CPIH'!J$17="-","-",'3j PAAC PAP'!$G$12*('3g CPIH'!J$17/'3g CPIH'!$G$17))</f>
        <v>25.290826614481411</v>
      </c>
      <c r="O58" s="27"/>
      <c r="P58" s="117">
        <f>IF('3g CPIH'!L$17="-","-",'3j PAAC PAP'!$G$12*('3g CPIH'!L$17/'3g CPIH'!$G$17))</f>
        <v>25.290826614481411</v>
      </c>
      <c r="Q58" s="117">
        <f>IF('3g CPIH'!M$17="-","-",'3j PAAC PAP'!$G$12*('3g CPIH'!M$17/'3g CPIH'!$G$17))</f>
        <v>25.577408219178082</v>
      </c>
      <c r="R58" s="117">
        <f>IF('3g CPIH'!N$17="-","-",'3j PAAC PAP'!$G$12*('3g CPIH'!N$17/'3g CPIH'!$G$17))</f>
        <v>25.768462622309197</v>
      </c>
      <c r="S58" s="117">
        <f>IF('3g CPIH'!O$17="-","-",'3j PAAC PAP'!$G$12*('3g CPIH'!O$17/'3g CPIH'!$G$17))</f>
        <v>25.911753424657533</v>
      </c>
      <c r="T58" s="117">
        <f>IF('3g CPIH'!P$17="-","-",'3j PAAC PAP'!$G$12*('3g CPIH'!P$17/'3g CPIH'!$G$17))</f>
        <v>25.983398825831699</v>
      </c>
      <c r="U58" s="117">
        <f>IF('3g CPIH'!Q$17="-","-",'3j PAAC PAP'!$G$12*('3g CPIH'!Q$17/'3g CPIH'!$G$17))</f>
        <v>26.126689628180038</v>
      </c>
      <c r="V58" s="117">
        <f>IF('3g CPIH'!R$17="-","-",'3j PAAC PAP'!$G$12*('3g CPIH'!R$17/'3g CPIH'!$G$17))</f>
        <v>26.604325636007829</v>
      </c>
      <c r="W58" s="117">
        <f>IF('3g CPIH'!S$17="-","-",'3j PAAC PAP'!$G$12*('3g CPIH'!S$17/'3g CPIH'!$G$17))</f>
        <v>27.39242504892368</v>
      </c>
      <c r="X58" s="27"/>
      <c r="Y58" s="117">
        <f>IF('3g CPIH'!U$17="-","-",'3j PAAC PAP'!$G$12*('3g CPIH'!U$17/'3g CPIH'!$G$17))</f>
        <v>28.777569471624265</v>
      </c>
      <c r="Z58" s="117">
        <f>IF('3g CPIH'!V$17="-","-",'3j PAAC PAP'!$G$12*('3g CPIH'!V$17/'3g CPIH'!$G$17))</f>
        <v>28.777569471624265</v>
      </c>
      <c r="AA58" s="117">
        <f>IF('3g CPIH'!W$17="-","-",'3j PAAC PAP'!$G$12*('3g CPIH'!W$17/'3g CPIH'!$G$17))</f>
        <v>29.923895890410957</v>
      </c>
      <c r="AB58" s="117" t="str">
        <f>IF('3g CPIH'!X$17="-","-",'3j PAAC PAP'!$G$12*('3g CPIH'!X$17/'3g CPIH'!$G$17))</f>
        <v>-</v>
      </c>
      <c r="AC58" s="117" t="str">
        <f>IF('3g CPIH'!Y$17="-","-",'3j PAAC PAP'!$G$12*('3g CPIH'!Y$17/'3g CPIH'!$G$17))</f>
        <v>-</v>
      </c>
      <c r="AD58" s="25"/>
    </row>
    <row r="59" spans="1:30" s="26" customFormat="1" ht="11.4">
      <c r="A59" s="207"/>
      <c r="B59" s="120" t="s">
        <v>244</v>
      </c>
      <c r="C59" s="120" t="s">
        <v>184</v>
      </c>
      <c r="D59" s="122" t="s">
        <v>124</v>
      </c>
      <c r="E59" s="119"/>
      <c r="F59" s="27"/>
      <c r="G59" s="117">
        <f>IF(G51="-","-",SUM(G51:G57)*'3j PAAC PAP'!$G$30)</f>
        <v>0</v>
      </c>
      <c r="H59" s="117">
        <f>IF(H51="-","-",SUM(H51:H57)*'3j PAAC PAP'!$G$30)</f>
        <v>0</v>
      </c>
      <c r="I59" s="117">
        <f>IF(I51="-","-",SUM(I51:I57)*'3j PAAC PAP'!$G$30)</f>
        <v>0</v>
      </c>
      <c r="J59" s="117">
        <f>IF(J51="-","-",SUM(J51:J57)*'3j PAAC PAP'!$G$30)</f>
        <v>0</v>
      </c>
      <c r="K59" s="117">
        <f>IF(K51="-","-",SUM(K51:K57)*'3j PAAC PAP'!$G$30)</f>
        <v>0</v>
      </c>
      <c r="L59" s="117">
        <f>IF(L51="-","-",SUM(L51:L57)*'3j PAAC PAP'!$G$30)</f>
        <v>0</v>
      </c>
      <c r="M59" s="117">
        <f>IF(M51="-","-",SUM(M51:M57)*'3j PAAC PAP'!$G$30)</f>
        <v>0</v>
      </c>
      <c r="N59" s="117">
        <f>IF(N51="-","-",SUM(N51:N57)*'3j PAAC PAP'!$G$30)</f>
        <v>0</v>
      </c>
      <c r="O59" s="27"/>
      <c r="P59" s="117">
        <f>IF(P51="-","-",SUM(P51:P57)*'3j PAAC PAP'!$G$30)</f>
        <v>0</v>
      </c>
      <c r="Q59" s="117">
        <f>IF(Q51="-","-",SUM(Q51:Q57)*'3j PAAC PAP'!$G$30)</f>
        <v>0</v>
      </c>
      <c r="R59" s="117">
        <f>IF(R51="-","-",SUM(R51:R57)*'3j PAAC PAP'!$G$30)</f>
        <v>0</v>
      </c>
      <c r="S59" s="117">
        <f>IF(S51="-","-",SUM(S51:S57)*'3j PAAC PAP'!$G$30)</f>
        <v>0</v>
      </c>
      <c r="T59" s="117">
        <f>IF(T51="-","-",SUM(T51:T57)*'3j PAAC PAP'!$G$30)</f>
        <v>0</v>
      </c>
      <c r="U59" s="117">
        <f>IF(U51="-","-",SUM(U51:U57)*'3j PAAC PAP'!$G$30)</f>
        <v>0</v>
      </c>
      <c r="V59" s="117">
        <f>IF(V51="-","-",SUM(V51:V57)*'3j PAAC PAP'!$G$30)</f>
        <v>0</v>
      </c>
      <c r="W59" s="117">
        <f>IF(W51="-","-",SUM(W51:W57)*'3j PAAC PAP'!$G$30)</f>
        <v>0</v>
      </c>
      <c r="X59" s="27"/>
      <c r="Y59" s="117">
        <f>IF(Y51="-","-",SUM(Y51:Y57)*'3j PAAC PAP'!$G$30)</f>
        <v>0</v>
      </c>
      <c r="Z59" s="117">
        <f>IF(Z51="-","-",SUM(Z51:Z57)*'3j PAAC PAP'!$G$30)</f>
        <v>0</v>
      </c>
      <c r="AA59" s="117">
        <f>IF(AA51="-","-",SUM(AA51:AA57)*'3j PAAC PAP'!$G$30)</f>
        <v>0</v>
      </c>
      <c r="AB59" s="117" t="str">
        <f>IF(AB51="-","-",SUM(AB51:AB57)*'3j PAAC PAP'!$G$30)</f>
        <v>-</v>
      </c>
      <c r="AC59" s="117" t="str">
        <f>IF(AC51="-","-",SUM(AC51:AC57)*'3j PAAC PAP'!$G$30)</f>
        <v>-</v>
      </c>
      <c r="AD59" s="25"/>
    </row>
    <row r="60" spans="1:30" s="26" customFormat="1" ht="11.25" customHeight="1">
      <c r="A60" s="207"/>
      <c r="B60" s="120" t="s">
        <v>185</v>
      </c>
      <c r="C60" s="120" t="s">
        <v>246</v>
      </c>
      <c r="D60" s="122" t="s">
        <v>124</v>
      </c>
      <c r="E60" s="119"/>
      <c r="F60" s="27"/>
      <c r="G60" s="117">
        <f>IF(G51="-","-",SUM(G51:G59)*'3k EBIT'!$E$8)</f>
        <v>10.122829518742909</v>
      </c>
      <c r="H60" s="117">
        <f>IF(H51="-","-",SUM(H51:H59)*'3k EBIT'!$E$8)</f>
        <v>9.754103232672291</v>
      </c>
      <c r="I60" s="117">
        <f>IF(I51="-","-",SUM(I51:I59)*'3k EBIT'!$E$8)</f>
        <v>9.6363259037079008</v>
      </c>
      <c r="J60" s="117">
        <f>IF(J51="-","-",SUM(J51:J59)*'3k EBIT'!$E$8)</f>
        <v>9.4686169832105307</v>
      </c>
      <c r="K60" s="117">
        <f>IF(K51="-","-",SUM(K51:K59)*'3k EBIT'!$E$8)</f>
        <v>10.229356998830202</v>
      </c>
      <c r="L60" s="117">
        <f>IF(L51="-","-",SUM(L51:L59)*'3k EBIT'!$E$8)</f>
        <v>10.12102139902937</v>
      </c>
      <c r="M60" s="117">
        <f>IF(M51="-","-",SUM(M51:M59)*'3k EBIT'!$E$8)</f>
        <v>10.880597327454241</v>
      </c>
      <c r="N60" s="117">
        <f>IF(N51="-","-",SUM(N51:N59)*'3k EBIT'!$E$8)</f>
        <v>11.22526420095655</v>
      </c>
      <c r="O60" s="27"/>
      <c r="P60" s="117">
        <f>IF(P51="-","-",SUM(P51:P59)*'3k EBIT'!$E$8)</f>
        <v>11.22526420095655</v>
      </c>
      <c r="Q60" s="117">
        <f>IF(Q51="-","-",SUM(Q51:Q59)*'3k EBIT'!$E$8)</f>
        <v>12.642435132800701</v>
      </c>
      <c r="R60" s="117">
        <f>IF(R51="-","-",SUM(R51:R59)*'3k EBIT'!$E$8)</f>
        <v>12.247349210627128</v>
      </c>
      <c r="S60" s="117">
        <f>IF(S51="-","-",SUM(S51:S59)*'3k EBIT'!$E$8)</f>
        <v>12.316267303429049</v>
      </c>
      <c r="T60" s="117">
        <f>IF(T51="-","-",SUM(T51:T59)*'3k EBIT'!$E$8)</f>
        <v>11.848305525877651</v>
      </c>
      <c r="U60" s="117">
        <f>IF(U51="-","-",SUM(U51:U59)*'3k EBIT'!$E$8)</f>
        <v>12.667414012105048</v>
      </c>
      <c r="V60" s="117">
        <f>IF(V51="-","-",SUM(V51:V59)*'3k EBIT'!$E$8)</f>
        <v>13.831247772099335</v>
      </c>
      <c r="W60" s="117">
        <f>IF(W51="-","-",SUM(W51:W59)*'3k EBIT'!$E$8)</f>
        <v>19.702910367525472</v>
      </c>
      <c r="X60" s="27"/>
      <c r="Y60" s="117">
        <f>IF(Y51="-","-",SUM(Y51:Y59)*'3k EBIT'!$E$8)</f>
        <v>32.771177386360598</v>
      </c>
      <c r="Z60" s="117">
        <f>IF(Z51="-","-",SUM(Z51:Z59)*'3k EBIT'!$E$8)</f>
        <v>41.601309067283204</v>
      </c>
      <c r="AA60" s="117">
        <f>IF(AA51="-","-",SUM(AA51:AA59)*'3k EBIT'!$E$8)</f>
        <v>32.613822587368659</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5.4347841463959083</v>
      </c>
      <c r="H61" s="117">
        <f>IF(H51="-","-",SUM(H51:H54,H56:H60)*'3l HAP'!$E$9)</f>
        <v>5.13963186379564</v>
      </c>
      <c r="I61" s="117">
        <f>IF(I51="-","-",SUM(I51:I54,I56:I60)*'3l HAP'!$E$9)</f>
        <v>5.1584685382763178</v>
      </c>
      <c r="J61" s="117">
        <f>IF(J51="-","-",SUM(J51:J54,J56:J60)*'3l HAP'!$E$9)</f>
        <v>5.0375239183726093</v>
      </c>
      <c r="K61" s="117">
        <f>IF(K51="-","-",SUM(K51:K54,K56:K60)*'3l HAP'!$E$9)</f>
        <v>5.661015627267612</v>
      </c>
      <c r="L61" s="117">
        <f>IF(L51="-","-",SUM(L51:L54,L56:L60)*'3l HAP'!$E$9)</f>
        <v>5.5643239737232832</v>
      </c>
      <c r="M61" s="117">
        <f>IF(M51="-","-",SUM(M51:M54,M56:M60)*'3l HAP'!$E$9)</f>
        <v>6.2457542455577642</v>
      </c>
      <c r="N61" s="117">
        <f>IF(N51="-","-",SUM(N51:N54,N56:N60)*'3l HAP'!$E$9)</f>
        <v>6.5172486069855307</v>
      </c>
      <c r="O61" s="27"/>
      <c r="P61" s="117">
        <f>IF(P51="-","-",SUM(P51:P54,P56:P60)*'3l HAP'!$E$9)</f>
        <v>6.5172486069855307</v>
      </c>
      <c r="Q61" s="117">
        <f>IF(Q51="-","-",SUM(Q51:Q54,Q56:Q60)*'3l HAP'!$E$9)</f>
        <v>7.3341638854199696</v>
      </c>
      <c r="R61" s="117">
        <f>IF(R51="-","-",SUM(R51:R54,R56:R60)*'3l HAP'!$E$9)</f>
        <v>7.0040811194795038</v>
      </c>
      <c r="S61" s="117">
        <f>IF(S51="-","-",SUM(S51:S54,S56:S60)*'3l HAP'!$E$9)</f>
        <v>7.0331660182836639</v>
      </c>
      <c r="T61" s="117">
        <f>IF(T51="-","-",SUM(T51:T54,T56:T60)*'3l HAP'!$E$9)</f>
        <v>6.6206605006408941</v>
      </c>
      <c r="U61" s="117">
        <f>IF(U51="-","-",SUM(U51:U54,U56:U60)*'3l HAP'!$E$9)</f>
        <v>7.188482237467956</v>
      </c>
      <c r="V61" s="117">
        <f>IF(V51="-","-",SUM(V51:V54,V56:V60)*'3l HAP'!$E$9)</f>
        <v>8.0834539222032902</v>
      </c>
      <c r="W61" s="117">
        <f>IF(W51="-","-",SUM(W51:W54,W56:W60)*'3l HAP'!$E$9)</f>
        <v>11.820895761040752</v>
      </c>
      <c r="X61" s="27"/>
      <c r="Y61" s="117">
        <f>IF(Y51="-","-",SUM(Y51:Y54,Y56:Y60)*'3l HAP'!$E$9)</f>
        <v>21.811883422621065</v>
      </c>
      <c r="Z61" s="117">
        <f>IF(Z51="-","-",SUM(Z51:Z54,Z56:Z60)*'3l HAP'!$E$9)</f>
        <v>28.616194187892503</v>
      </c>
      <c r="AA61" s="117">
        <f>IF(AA51="-","-",SUM(AA51:AA54,AA56:AA60)*'3l HAP'!$E$9)</f>
        <v>21.166195815919554</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538.21506506656954</v>
      </c>
      <c r="H62" s="117">
        <f t="shared" si="9"/>
        <v>518.51327416463664</v>
      </c>
      <c r="I62" s="117">
        <f t="shared" si="9"/>
        <v>512.33330661195021</v>
      </c>
      <c r="J62" s="117">
        <f t="shared" si="9"/>
        <v>503.38558034863661</v>
      </c>
      <c r="K62" s="117">
        <f t="shared" si="9"/>
        <v>544.04800370985458</v>
      </c>
      <c r="L62" s="117">
        <f t="shared" si="9"/>
        <v>538.24944073775521</v>
      </c>
      <c r="M62" s="117">
        <f t="shared" si="9"/>
        <v>578.90853494012481</v>
      </c>
      <c r="N62" s="117">
        <f t="shared" si="9"/>
        <v>597.32038357191095</v>
      </c>
      <c r="O62" s="27"/>
      <c r="P62" s="117">
        <f t="shared" ref="P62:W62" si="10">IF(P51="-","-",SUM(P51:P61))</f>
        <v>597.32038357191095</v>
      </c>
      <c r="Q62" s="117">
        <f t="shared" si="10"/>
        <v>672.72521182288313</v>
      </c>
      <c r="R62" s="117">
        <f t="shared" si="10"/>
        <v>651.60114174208138</v>
      </c>
      <c r="S62" s="117">
        <f t="shared" si="10"/>
        <v>655.25749318483997</v>
      </c>
      <c r="T62" s="117">
        <f t="shared" si="10"/>
        <v>630.21543060095314</v>
      </c>
      <c r="U62" s="117">
        <f t="shared" si="10"/>
        <v>673.89420749002363</v>
      </c>
      <c r="V62" s="117">
        <f t="shared" si="10"/>
        <v>736.04356229422694</v>
      </c>
      <c r="W62" s="117">
        <f t="shared" si="10"/>
        <v>1048.8157499289314</v>
      </c>
      <c r="X62" s="27"/>
      <c r="Y62" s="117">
        <f t="shared" ref="Y62:AC62" si="11">IF(Y51="-","-",SUM(Y51:Y61))</f>
        <v>1746.6099807986864</v>
      </c>
      <c r="Z62" s="117">
        <f t="shared" si="11"/>
        <v>2218.1578722805375</v>
      </c>
      <c r="AA62" s="117">
        <f t="shared" si="11"/>
        <v>1737.6824650869241</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f>'3a DF'!AB123</f>
        <v>1095.0078910484713</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f>'3b CM'!AA18</f>
        <v>18.057150384846992</v>
      </c>
      <c r="AB64" s="35" t="str">
        <f>'3b CM'!AB18</f>
        <v>-</v>
      </c>
      <c r="AC64" s="35" t="str">
        <f>'3b CM'!AC18</f>
        <v>-</v>
      </c>
      <c r="AD64" s="25"/>
    </row>
    <row r="65" spans="1:30" s="26" customFormat="1" ht="11.25" customHeight="1">
      <c r="A65" s="207"/>
      <c r="B65" s="123" t="s">
        <v>241</v>
      </c>
      <c r="C65" s="123" t="s">
        <v>178</v>
      </c>
      <c r="D65" s="121" t="s">
        <v>129</v>
      </c>
      <c r="E65" s="75"/>
      <c r="F65" s="27"/>
      <c r="G65" s="35" t="str">
        <f>IF('3c AA'!J87="-","-",'3c AA'!J87)</f>
        <v>-</v>
      </c>
      <c r="H65" s="35" t="str">
        <f>IF('3c AA'!K87="-","-",'3c AA'!K87)</f>
        <v>-</v>
      </c>
      <c r="I65" s="35" t="str">
        <f>IF('3c AA'!L87="-","-",'3c AA'!L87)</f>
        <v>-</v>
      </c>
      <c r="J65" s="35" t="str">
        <f>IF('3c AA'!M87="-","-",'3c AA'!M87)</f>
        <v>-</v>
      </c>
      <c r="K65" s="35" t="str">
        <f>IF('3c AA'!N87="-","-",'3c AA'!N87)</f>
        <v>-</v>
      </c>
      <c r="L65" s="35" t="str">
        <f>IF('3c AA'!O87="-","-",'3c AA'!O87)</f>
        <v>-</v>
      </c>
      <c r="M65" s="35" t="str">
        <f>IF('3c AA'!P87="-","-",'3c AA'!P87)</f>
        <v>-</v>
      </c>
      <c r="N65" s="35" t="str">
        <f>IF('3c AA'!Q87="-","-",'3c AA'!Q87)</f>
        <v>-</v>
      </c>
      <c r="O65" s="27"/>
      <c r="P65" s="35" t="str">
        <f>IF('3c AA'!S87="-","-",'3c AA'!S87)</f>
        <v>-</v>
      </c>
      <c r="Q65" s="35" t="str">
        <f>IF('3c AA'!T87="-","-",'3c AA'!T87)</f>
        <v>-</v>
      </c>
      <c r="R65" s="35" t="str">
        <f>IF('3c AA'!U87="-","-",'3c AA'!U87)</f>
        <v>-</v>
      </c>
      <c r="S65" s="35" t="str">
        <f>IF('3c AA'!V87="-","-",'3c AA'!V87)</f>
        <v>-</v>
      </c>
      <c r="T65" s="35">
        <f>IF('3c AA'!W87="-","-",'3c AA'!W87)</f>
        <v>0</v>
      </c>
      <c r="U65" s="35">
        <f>IF('3c AA'!X87="-","-",'3c AA'!X87)</f>
        <v>0</v>
      </c>
      <c r="V65" s="35">
        <f>IF('3c AA'!Y87="-","-",'3c AA'!Y87)</f>
        <v>0</v>
      </c>
      <c r="W65" s="35" t="str">
        <f>IF('3c AA'!Z87="-","-",'3c AA'!Z87)</f>
        <v>-</v>
      </c>
      <c r="X65" s="27"/>
      <c r="Y65" s="35">
        <f>IF('3c AA'!AB87="-","-",'3c AA'!AB87)</f>
        <v>3.6500468921292559</v>
      </c>
      <c r="Z65" s="35">
        <f>IF('3c AA'!AC87="-","-",'3c AA'!AC87)</f>
        <v>3.6500468921292559</v>
      </c>
      <c r="AA65" s="35">
        <f>IF('3c AA'!AD87="-","-",'3c AA'!AD87)</f>
        <v>3.6500468921292559</v>
      </c>
      <c r="AB65" s="35" t="str">
        <f>IF('3c AA'!AE87="-","-",'3c AA'!AE87)</f>
        <v>-</v>
      </c>
      <c r="AC65" s="35" t="str">
        <f>IF('3c AA'!AF87="-","-",'3c AA'!AF87)</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f>'3d PC'!AA19</f>
        <v>139.70823031516235</v>
      </c>
      <c r="AB66" s="35" t="str">
        <f>'3d PC'!AB19</f>
        <v>-</v>
      </c>
      <c r="AC66" s="35" t="str">
        <f>'3d PC'!AC19</f>
        <v>-</v>
      </c>
      <c r="AD66" s="25"/>
    </row>
    <row r="67" spans="1:30" s="26" customFormat="1" ht="11.4">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f>'3e NC-Elec'!AB33</f>
        <v>212.68460058987682</v>
      </c>
      <c r="AB67" s="35" t="str">
        <f>'3e NC-Elec'!AC33</f>
        <v>-</v>
      </c>
      <c r="AC67" s="35" t="str">
        <f>'3e NC-Elec'!AD33</f>
        <v>-</v>
      </c>
      <c r="AD67" s="25"/>
    </row>
    <row r="68" spans="1:30" s="26" customFormat="1" ht="11.4">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f>IF('3g CPIH'!W$17="-","-",'3h OC '!$E$8*('3g CPIH'!W$17/'3g CPIH'!$G$17))</f>
        <v>95.953808219178072</v>
      </c>
      <c r="AB68" s="35" t="str">
        <f>IF('3g CPIH'!X$17="-","-",'3h OC '!$E$8*('3g CPIH'!X$17/'3g CPIH'!$G$17))</f>
        <v>-</v>
      </c>
      <c r="AC68" s="35" t="str">
        <f>IF('3g CPIH'!Y$17="-","-",'3h OC '!$E$8*('3g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f>IF('3i SMNCC'!V$52="-","-",'3i SMNCC'!V$52)</f>
        <v>5.9026181198620193</v>
      </c>
      <c r="AA69" s="35">
        <f>IF('3i SMNCC'!W$52="-","-",'3i SMNCC'!W$52)</f>
        <v>6.771266150037464</v>
      </c>
      <c r="AB69" s="35" t="str">
        <f>IF('3i SMNCC'!X$52="-","-",'3i SMNCC'!X$52)</f>
        <v>-</v>
      </c>
      <c r="AC69" s="35" t="str">
        <f>IF('3i SMNCC'!Y$52="-","-",'3i SMNCC'!Y$52)</f>
        <v>-</v>
      </c>
      <c r="AD69" s="25"/>
    </row>
    <row r="70" spans="1:30" s="26" customFormat="1" ht="11.4">
      <c r="A70" s="207"/>
      <c r="B70" s="123" t="s">
        <v>244</v>
      </c>
      <c r="C70" s="123" t="s">
        <v>183</v>
      </c>
      <c r="D70" s="121" t="s">
        <v>129</v>
      </c>
      <c r="E70" s="75"/>
      <c r="F70" s="27"/>
      <c r="G70" s="35">
        <f>IF('3g CPIH'!C$17="-","-",'3j PAAC PAP'!$G$12*('3g CPIH'!C$17/'3g CPIH'!$G$17))</f>
        <v>23.857918590998043</v>
      </c>
      <c r="H70" s="35">
        <f>IF('3g CPIH'!D$17="-","-",'3j PAAC PAP'!$G$12*('3g CPIH'!D$17/'3g CPIH'!$G$17))</f>
        <v>23.905682191780819</v>
      </c>
      <c r="I70" s="35">
        <f>IF('3g CPIH'!E$17="-","-",'3j PAAC PAP'!$G$12*('3g CPIH'!E$17/'3g CPIH'!$G$17))</f>
        <v>23.977327592954992</v>
      </c>
      <c r="J70" s="35">
        <f>IF('3g CPIH'!F$17="-","-",'3j PAAC PAP'!$G$12*('3g CPIH'!F$17/'3g CPIH'!$G$17))</f>
        <v>24.120618395303325</v>
      </c>
      <c r="K70" s="35">
        <f>IF('3g CPIH'!G$17="-","-",'3j PAAC PAP'!$G$12*('3g CPIH'!G$17/'3g CPIH'!$G$17))</f>
        <v>24.4072</v>
      </c>
      <c r="L70" s="35">
        <f>IF('3g CPIH'!H$17="-","-",'3j PAAC PAP'!$G$12*('3g CPIH'!H$17/'3g CPIH'!$G$17))</f>
        <v>24.717663405088064</v>
      </c>
      <c r="M70" s="35">
        <f>IF('3g CPIH'!I$17="-","-",'3j PAAC PAP'!$G$12*('3g CPIH'!I$17/'3g CPIH'!$G$17))</f>
        <v>25.075890410958902</v>
      </c>
      <c r="N70" s="35">
        <f>IF('3g CPIH'!J$17="-","-",'3j PAAC PAP'!$G$12*('3g CPIH'!J$17/'3g CPIH'!$G$17))</f>
        <v>25.290826614481411</v>
      </c>
      <c r="O70" s="27"/>
      <c r="P70" s="35">
        <f>IF('3g CPIH'!L$17="-","-",'3j PAAC PAP'!$G$12*('3g CPIH'!L$17/'3g CPIH'!$G$17))</f>
        <v>25.290826614481411</v>
      </c>
      <c r="Q70" s="35">
        <f>IF('3g CPIH'!M$17="-","-",'3j PAAC PAP'!$G$12*('3g CPIH'!M$17/'3g CPIH'!$G$17))</f>
        <v>25.577408219178082</v>
      </c>
      <c r="R70" s="35">
        <f>IF('3g CPIH'!N$17="-","-",'3j PAAC PAP'!$G$12*('3g CPIH'!N$17/'3g CPIH'!$G$17))</f>
        <v>25.768462622309197</v>
      </c>
      <c r="S70" s="35">
        <f>IF('3g CPIH'!O$17="-","-",'3j PAAC PAP'!$G$12*('3g CPIH'!O$17/'3g CPIH'!$G$17))</f>
        <v>25.911753424657533</v>
      </c>
      <c r="T70" s="35">
        <f>IF('3g CPIH'!P$17="-","-",'3j PAAC PAP'!$G$12*('3g CPIH'!P$17/'3g CPIH'!$G$17))</f>
        <v>25.983398825831699</v>
      </c>
      <c r="U70" s="35">
        <f>IF('3g CPIH'!Q$17="-","-",'3j PAAC PAP'!$G$12*('3g CPIH'!Q$17/'3g CPIH'!$G$17))</f>
        <v>26.126689628180038</v>
      </c>
      <c r="V70" s="35">
        <f>IF('3g CPIH'!R$17="-","-",'3j PAAC PAP'!$G$12*('3g CPIH'!R$17/'3g CPIH'!$G$17))</f>
        <v>26.604325636007829</v>
      </c>
      <c r="W70" s="35">
        <f>IF('3g CPIH'!S$17="-","-",'3j PAAC PAP'!$G$12*('3g CPIH'!S$17/'3g CPIH'!$G$17))</f>
        <v>27.39242504892368</v>
      </c>
      <c r="X70" s="27"/>
      <c r="Y70" s="35">
        <f>IF('3g CPIH'!U$17="-","-",'3j PAAC PAP'!$G$12*('3g CPIH'!U$17/'3g CPIH'!$G$17))</f>
        <v>28.777569471624265</v>
      </c>
      <c r="Z70" s="35">
        <f>IF('3g CPIH'!V$17="-","-",'3j PAAC PAP'!$G$12*('3g CPIH'!V$17/'3g CPIH'!$G$17))</f>
        <v>28.777569471624265</v>
      </c>
      <c r="AA70" s="35">
        <f>IF('3g CPIH'!W$17="-","-",'3j PAAC PAP'!$G$12*('3g CPIH'!W$17/'3g CPIH'!$G$17))</f>
        <v>29.923895890410957</v>
      </c>
      <c r="AB70" s="35" t="str">
        <f>IF('3g CPIH'!X$17="-","-",'3j PAAC PAP'!$G$12*('3g CPIH'!X$17/'3g CPIH'!$G$17))</f>
        <v>-</v>
      </c>
      <c r="AC70" s="35" t="str">
        <f>IF('3g CPIH'!Y$17="-","-",'3j PAAC PAP'!$G$12*('3g CPIH'!Y$17/'3g CPIH'!$G$17))</f>
        <v>-</v>
      </c>
      <c r="AD70" s="25"/>
    </row>
    <row r="71" spans="1:30" s="26" customFormat="1" ht="11.25" customHeight="1">
      <c r="A71" s="207"/>
      <c r="B71" s="123" t="s">
        <v>244</v>
      </c>
      <c r="C71" s="123" t="s">
        <v>184</v>
      </c>
      <c r="D71" s="121" t="s">
        <v>129</v>
      </c>
      <c r="E71" s="75"/>
      <c r="F71" s="27"/>
      <c r="G71" s="35">
        <f>IF(G63="-","-",SUM(G63:G69)*'3j PAAC PAP'!$G$30)</f>
        <v>0</v>
      </c>
      <c r="H71" s="35">
        <f>IF(H63="-","-",SUM(H63:H69)*'3j PAAC PAP'!$G$30)</f>
        <v>0</v>
      </c>
      <c r="I71" s="35">
        <f>IF(I63="-","-",SUM(I63:I69)*'3j PAAC PAP'!$G$30)</f>
        <v>0</v>
      </c>
      <c r="J71" s="35">
        <f>IF(J63="-","-",SUM(J63:J69)*'3j PAAC PAP'!$G$30)</f>
        <v>0</v>
      </c>
      <c r="K71" s="35">
        <f>IF(K63="-","-",SUM(K63:K69)*'3j PAAC PAP'!$G$30)</f>
        <v>0</v>
      </c>
      <c r="L71" s="35">
        <f>IF(L63="-","-",SUM(L63:L69)*'3j PAAC PAP'!$G$30)</f>
        <v>0</v>
      </c>
      <c r="M71" s="35">
        <f>IF(M63="-","-",SUM(M63:M69)*'3j PAAC PAP'!$G$30)</f>
        <v>0</v>
      </c>
      <c r="N71" s="35">
        <f>IF(N63="-","-",SUM(N63:N69)*'3j PAAC PAP'!$G$30)</f>
        <v>0</v>
      </c>
      <c r="O71" s="27"/>
      <c r="P71" s="35">
        <f>IF(P63="-","-",SUM(P63:P69)*'3j PAAC PAP'!$G$30)</f>
        <v>0</v>
      </c>
      <c r="Q71" s="35">
        <f>IF(Q63="-","-",SUM(Q63:Q69)*'3j PAAC PAP'!$G$30)</f>
        <v>0</v>
      </c>
      <c r="R71" s="35">
        <f>IF(R63="-","-",SUM(R63:R69)*'3j PAAC PAP'!$G$30)</f>
        <v>0</v>
      </c>
      <c r="S71" s="35">
        <f>IF(S63="-","-",SUM(S63:S69)*'3j PAAC PAP'!$G$30)</f>
        <v>0</v>
      </c>
      <c r="T71" s="35">
        <f>IF(T63="-","-",SUM(T63:T69)*'3j PAAC PAP'!$G$30)</f>
        <v>0</v>
      </c>
      <c r="U71" s="35">
        <f>IF(U63="-","-",SUM(U63:U69)*'3j PAAC PAP'!$G$30)</f>
        <v>0</v>
      </c>
      <c r="V71" s="35">
        <f>IF(V63="-","-",SUM(V63:V69)*'3j PAAC PAP'!$G$30)</f>
        <v>0</v>
      </c>
      <c r="W71" s="35">
        <f>IF(W63="-","-",SUM(W63:W69)*'3j PAAC PAP'!$G$30)</f>
        <v>0</v>
      </c>
      <c r="X71" s="27"/>
      <c r="Y71" s="35">
        <f>IF(Y63="-","-",SUM(Y63:Y69)*'3j PAAC PAP'!$G$30)</f>
        <v>0</v>
      </c>
      <c r="Z71" s="35">
        <f>IF(Z63="-","-",SUM(Z63:Z69)*'3j PAAC PAP'!$G$30)</f>
        <v>0</v>
      </c>
      <c r="AA71" s="35">
        <f>IF(AA63="-","-",SUM(AA63:AA69)*'3j PAAC PAP'!$G$30)</f>
        <v>0</v>
      </c>
      <c r="AB71" s="35" t="str">
        <f>IF(AB63="-","-",SUM(AB63:AB69)*'3j PAAC PAP'!$G$30)</f>
        <v>-</v>
      </c>
      <c r="AC71" s="35" t="str">
        <f>IF(AC63="-","-",SUM(AC63:AC69)*'3j PAAC PAP'!$G$30)</f>
        <v>-</v>
      </c>
      <c r="AD71" s="25"/>
    </row>
    <row r="72" spans="1:30" s="26" customFormat="1" ht="11.25" customHeight="1">
      <c r="A72" s="207"/>
      <c r="B72" s="123" t="s">
        <v>185</v>
      </c>
      <c r="C72" s="123" t="s">
        <v>246</v>
      </c>
      <c r="D72" s="121" t="s">
        <v>129</v>
      </c>
      <c r="E72" s="75"/>
      <c r="F72" s="27"/>
      <c r="G72" s="35">
        <f>IF(G63="-","-",SUM(G63:G71)*'3k EBIT'!$E$8)</f>
        <v>9.2071543186035925</v>
      </c>
      <c r="H72" s="35">
        <f>IF(H63="-","-",SUM(H63:H71)*'3k EBIT'!$E$8)</f>
        <v>8.8456768238072954</v>
      </c>
      <c r="I72" s="35">
        <f>IF(I63="-","-",SUM(I63:I71)*'3k EBIT'!$E$8)</f>
        <v>9.2376861003971182</v>
      </c>
      <c r="J72" s="35">
        <f>IF(J63="-","-",SUM(J63:J71)*'3k EBIT'!$E$8)</f>
        <v>9.0732540310575942</v>
      </c>
      <c r="K72" s="35">
        <f>IF(K63="-","-",SUM(K63:K71)*'3k EBIT'!$E$8)</f>
        <v>9.7143293001343203</v>
      </c>
      <c r="L72" s="35">
        <f>IF(L63="-","-",SUM(L63:L71)*'3k EBIT'!$E$8)</f>
        <v>9.6088690032117512</v>
      </c>
      <c r="M72" s="35">
        <f>IF(M63="-","-",SUM(M63:M71)*'3k EBIT'!$E$8)</f>
        <v>10.48161738963735</v>
      </c>
      <c r="N72" s="35">
        <f>IF(N63="-","-",SUM(N63:N71)*'3k EBIT'!$E$8)</f>
        <v>10.819788923024953</v>
      </c>
      <c r="O72" s="27"/>
      <c r="P72" s="35">
        <f>IF(P63="-","-",SUM(P63:P71)*'3k EBIT'!$E$8)</f>
        <v>10.819788923024953</v>
      </c>
      <c r="Q72" s="35">
        <f>IF(Q63="-","-",SUM(Q63:Q71)*'3k EBIT'!$E$8)</f>
        <v>11.927642017089777</v>
      </c>
      <c r="R72" s="35">
        <f>IF(R63="-","-",SUM(R63:R71)*'3k EBIT'!$E$8)</f>
        <v>11.542214032152206</v>
      </c>
      <c r="S72" s="35">
        <f>IF(S63="-","-",SUM(S63:S71)*'3k EBIT'!$E$8)</f>
        <v>11.48543719577326</v>
      </c>
      <c r="T72" s="35">
        <f>IF(T63="-","-",SUM(T63:T71)*'3k EBIT'!$E$8)</f>
        <v>11.026104817525047</v>
      </c>
      <c r="U72" s="35">
        <f>IF(U63="-","-",SUM(U63:U71)*'3k EBIT'!$E$8)</f>
        <v>12.008543601924437</v>
      </c>
      <c r="V72" s="35">
        <f>IF(V63="-","-",SUM(V63:V71)*'3k EBIT'!$E$8)</f>
        <v>13.153489559324276</v>
      </c>
      <c r="W72" s="35">
        <f>IF(W63="-","-",SUM(W63:W71)*'3k EBIT'!$E$8)</f>
        <v>18.782898658733433</v>
      </c>
      <c r="X72" s="27"/>
      <c r="Y72" s="35">
        <f>IF(Y63="-","-",SUM(Y63:Y71)*'3k EBIT'!$E$8)</f>
        <v>31.563295358902582</v>
      </c>
      <c r="Z72" s="35">
        <f>IF(Z63="-","-",SUM(Z63:Z71)*'3k EBIT'!$E$8)</f>
        <v>40.194414164312661</v>
      </c>
      <c r="AA72" s="35">
        <f>IF(AA63="-","-",SUM(AA63:AA71)*'3k EBIT'!$E$8)</f>
        <v>31.022827435644512</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5.3650171433171785</v>
      </c>
      <c r="H73" s="35">
        <f>IF(H63="-","-",SUM(H63:H66,H68:H72)*'3l HAP'!$E$9)</f>
        <v>5.075670991395846</v>
      </c>
      <c r="I73" s="35">
        <f>IF(I63="-","-",SUM(I63:I66,I68:I72)*'3l HAP'!$E$9)</f>
        <v>5.1061521241970809</v>
      </c>
      <c r="J73" s="35">
        <f>IF(J63="-","-",SUM(J63:J66,J68:J72)*'3l HAP'!$E$9)</f>
        <v>4.9875668300419242</v>
      </c>
      <c r="K73" s="35">
        <f>IF(K63="-","-",SUM(K63:K66,K68:K72)*'3l HAP'!$E$9)</f>
        <v>5.5984064340299904</v>
      </c>
      <c r="L73" s="35">
        <f>IF(L63="-","-",SUM(L63:L66,L68:L72)*'3l HAP'!$E$9)</f>
        <v>5.5041946065445826</v>
      </c>
      <c r="M73" s="35">
        <f>IF(M63="-","-",SUM(M63:M66,M68:M72)*'3l HAP'!$E$9)</f>
        <v>6.174711106386388</v>
      </c>
      <c r="N73" s="35">
        <f>IF(N63="-","-",SUM(N63:N66,N68:N72)*'3l HAP'!$E$9)</f>
        <v>6.4410772635623426</v>
      </c>
      <c r="O73" s="27"/>
      <c r="P73" s="35">
        <f>IF(P63="-","-",SUM(P63:P66,P68:P72)*'3l HAP'!$E$9)</f>
        <v>6.4410772635623426</v>
      </c>
      <c r="Q73" s="35">
        <f>IF(Q63="-","-",SUM(Q63:Q66,Q68:Q72)*'3l HAP'!$E$9)</f>
        <v>7.2393524760551307</v>
      </c>
      <c r="R73" s="35">
        <f>IF(R63="-","-",SUM(R63:R66,R68:R72)*'3l HAP'!$E$9)</f>
        <v>6.9166889760988566</v>
      </c>
      <c r="S73" s="35">
        <f>IF(S63="-","-",SUM(S63:S66,S68:S72)*'3l HAP'!$E$9)</f>
        <v>6.9540259609504682</v>
      </c>
      <c r="T73" s="35">
        <f>IF(T63="-","-",SUM(T63:T66,T68:T72)*'3l HAP'!$E$9)</f>
        <v>6.5482879273247452</v>
      </c>
      <c r="U73" s="35">
        <f>IF(U63="-","-",SUM(U63:U66,U68:U72)*'3l HAP'!$E$9)</f>
        <v>7.1208095363767905</v>
      </c>
      <c r="V73" s="35">
        <f>IF(V63="-","-",SUM(V63:V66,V68:V72)*'3l HAP'!$E$9)</f>
        <v>8.0023225273111969</v>
      </c>
      <c r="W73" s="35">
        <f>IF(W63="-","-",SUM(W63:W66,W68:W72)*'3l HAP'!$E$9)</f>
        <v>11.629762615085239</v>
      </c>
      <c r="X73" s="27"/>
      <c r="Y73" s="35">
        <f>IF(Y63="-","-",SUM(Y63:Y66,Y68:Y72)*'3l HAP'!$E$9)</f>
        <v>21.39735121778498</v>
      </c>
      <c r="Z73" s="35">
        <f>IF(Z63="-","-",SUM(Z63:Z66,Z68:Z72)*'3l HAP'!$E$9)</f>
        <v>28.048306914274928</v>
      </c>
      <c r="AA73" s="35">
        <f>IF(AA63="-","-",SUM(AA63:AA66,AA68:AA72)*'3l HAP'!$E$9)</f>
        <v>20.79161259827363</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489.95188638362629</v>
      </c>
      <c r="H74" s="35">
        <f t="shared" si="12"/>
        <v>470.6374167850139</v>
      </c>
      <c r="I74" s="35">
        <f t="shared" si="12"/>
        <v>491.29995658462718</v>
      </c>
      <c r="J74" s="35">
        <f t="shared" si="12"/>
        <v>482.52705542623767</v>
      </c>
      <c r="K74" s="35">
        <f t="shared" si="12"/>
        <v>516.87868472912089</v>
      </c>
      <c r="L74" s="35">
        <f t="shared" si="12"/>
        <v>511.23393325100739</v>
      </c>
      <c r="M74" s="35">
        <f t="shared" si="12"/>
        <v>557.83855637899308</v>
      </c>
      <c r="N74" s="35">
        <f t="shared" si="12"/>
        <v>575.90341694169638</v>
      </c>
      <c r="O74" s="27"/>
      <c r="P74" s="35">
        <f t="shared" ref="P74:W74" si="13">IF(P63="-","-",SUM(P63:P73))</f>
        <v>575.90341694169638</v>
      </c>
      <c r="Q74" s="35">
        <f t="shared" si="13"/>
        <v>635.00972565226186</v>
      </c>
      <c r="R74" s="35">
        <f t="shared" si="13"/>
        <v>614.40138711358998</v>
      </c>
      <c r="S74" s="35">
        <f t="shared" si="13"/>
        <v>611.45047078648724</v>
      </c>
      <c r="T74" s="35">
        <f t="shared" si="13"/>
        <v>586.86935440971172</v>
      </c>
      <c r="U74" s="35">
        <f t="shared" si="13"/>
        <v>639.14915910300783</v>
      </c>
      <c r="V74" s="35">
        <f t="shared" si="13"/>
        <v>700.2909607506316</v>
      </c>
      <c r="W74" s="35">
        <f t="shared" si="13"/>
        <v>1000.2029678998737</v>
      </c>
      <c r="X74" s="27"/>
      <c r="Y74" s="35">
        <f t="shared" ref="Y74:AC74" si="14">IF(Y63="-","-",SUM(Y63:Y73))</f>
        <v>1682.622736565462</v>
      </c>
      <c r="Z74" s="35">
        <f t="shared" si="14"/>
        <v>2143.5429154359122</v>
      </c>
      <c r="AA74" s="35">
        <f t="shared" si="14"/>
        <v>1653.5713295240314</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f>'3a DF'!AB124</f>
        <v>1067.5776945425448</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f>'3b CM'!AA19</f>
        <v>17.595434747909689</v>
      </c>
      <c r="AB76" s="117" t="str">
        <f>'3b CM'!AB19</f>
        <v>-</v>
      </c>
      <c r="AC76" s="117" t="str">
        <f>'3b CM'!AC19</f>
        <v>-</v>
      </c>
      <c r="AD76" s="25"/>
    </row>
    <row r="77" spans="1:30" s="26" customFormat="1" ht="11.4">
      <c r="A77" s="207"/>
      <c r="B77" s="120" t="s">
        <v>241</v>
      </c>
      <c r="C77" s="120" t="s">
        <v>178</v>
      </c>
      <c r="D77" s="122" t="s">
        <v>119</v>
      </c>
      <c r="E77" s="119"/>
      <c r="F77" s="27"/>
      <c r="G77" s="117" t="str">
        <f>IF('3c AA'!J88="-","-",'3c AA'!J88)</f>
        <v>-</v>
      </c>
      <c r="H77" s="117" t="str">
        <f>IF('3c AA'!K88="-","-",'3c AA'!K88)</f>
        <v>-</v>
      </c>
      <c r="I77" s="117" t="str">
        <f>IF('3c AA'!L88="-","-",'3c AA'!L88)</f>
        <v>-</v>
      </c>
      <c r="J77" s="117" t="str">
        <f>IF('3c AA'!M88="-","-",'3c AA'!M88)</f>
        <v>-</v>
      </c>
      <c r="K77" s="117" t="str">
        <f>IF('3c AA'!N88="-","-",'3c AA'!N88)</f>
        <v>-</v>
      </c>
      <c r="L77" s="117" t="str">
        <f>IF('3c AA'!O88="-","-",'3c AA'!O88)</f>
        <v>-</v>
      </c>
      <c r="M77" s="117" t="str">
        <f>IF('3c AA'!P88="-","-",'3c AA'!P88)</f>
        <v>-</v>
      </c>
      <c r="N77" s="117" t="str">
        <f>IF('3c AA'!Q88="-","-",'3c AA'!Q88)</f>
        <v>-</v>
      </c>
      <c r="O77" s="27"/>
      <c r="P77" s="117" t="str">
        <f>IF('3c AA'!S88="-","-",'3c AA'!S88)</f>
        <v>-</v>
      </c>
      <c r="Q77" s="117" t="str">
        <f>IF('3c AA'!T88="-","-",'3c AA'!T88)</f>
        <v>-</v>
      </c>
      <c r="R77" s="117" t="str">
        <f>IF('3c AA'!U88="-","-",'3c AA'!U88)</f>
        <v>-</v>
      </c>
      <c r="S77" s="117" t="str">
        <f>IF('3c AA'!V88="-","-",'3c AA'!V88)</f>
        <v>-</v>
      </c>
      <c r="T77" s="117">
        <f>IF('3c AA'!W88="-","-",'3c AA'!W88)</f>
        <v>0</v>
      </c>
      <c r="U77" s="117">
        <f>IF('3c AA'!X88="-","-",'3c AA'!X88)</f>
        <v>0</v>
      </c>
      <c r="V77" s="117">
        <f>IF('3c AA'!Y88="-","-",'3c AA'!Y88)</f>
        <v>0</v>
      </c>
      <c r="W77" s="117" t="str">
        <f>IF('3c AA'!Z88="-","-",'3c AA'!Z88)</f>
        <v>-</v>
      </c>
      <c r="X77" s="27"/>
      <c r="Y77" s="117">
        <f>IF('3c AA'!AB88="-","-",'3c AA'!AB88)</f>
        <v>3.5419748884501487</v>
      </c>
      <c r="Z77" s="117">
        <f>IF('3c AA'!AC88="-","-",'3c AA'!AC88)</f>
        <v>3.5419748884501487</v>
      </c>
      <c r="AA77" s="117">
        <f>IF('3c AA'!AD88="-","-",'3c AA'!AD88)</f>
        <v>3.5419748884501487</v>
      </c>
      <c r="AB77" s="117" t="str">
        <f>IF('3c AA'!AE88="-","-",'3c AA'!AE88)</f>
        <v>-</v>
      </c>
      <c r="AC77" s="117" t="str">
        <f>IF('3c AA'!AF88="-","-",'3c AA'!AF88)</f>
        <v>-</v>
      </c>
      <c r="AD77" s="25"/>
    </row>
    <row r="78" spans="1:30" s="26" customFormat="1" ht="11.4">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f>'3d PC'!AA20</f>
        <v>139.70107990471317</v>
      </c>
      <c r="AB78" s="117" t="str">
        <f>'3d PC'!AB20</f>
        <v>-</v>
      </c>
      <c r="AC78" s="117" t="str">
        <f>'3d PC'!AC20</f>
        <v>-</v>
      </c>
      <c r="AD78" s="25"/>
    </row>
    <row r="79" spans="1:30" s="26" customFormat="1" ht="11.4">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f>'3e NC-Elec'!AB34</f>
        <v>226.47969646210694</v>
      </c>
      <c r="AB79" s="117" t="str">
        <f>'3e NC-Elec'!AC34</f>
        <v>-</v>
      </c>
      <c r="AC79" s="117" t="str">
        <f>'3e NC-Elec'!AD34</f>
        <v>-</v>
      </c>
      <c r="AD79" s="25"/>
    </row>
    <row r="80" spans="1:30" s="26" customFormat="1" ht="11.4">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f>IF('3g CPIH'!W$17="-","-",'3h OC '!$E$8*('3g CPIH'!W$17/'3g CPIH'!$G$17))</f>
        <v>95.953808219178072</v>
      </c>
      <c r="AB80" s="117" t="str">
        <f>IF('3g CPIH'!X$17="-","-",'3h OC '!$E$8*('3g CPIH'!X$17/'3g CPIH'!$G$17))</f>
        <v>-</v>
      </c>
      <c r="AC80" s="117" t="str">
        <f>IF('3g CPIH'!Y$17="-","-",'3h OC '!$E$8*('3g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f>IF('3i SMNCC'!V$52="-","-",'3i SMNCC'!V$52)</f>
        <v>5.9026181198620193</v>
      </c>
      <c r="AA81" s="117">
        <f>IF('3i SMNCC'!W$52="-","-",'3i SMNCC'!W$52)</f>
        <v>6.771266150037464</v>
      </c>
      <c r="AB81" s="117" t="str">
        <f>IF('3i SMNCC'!X$52="-","-",'3i SMNCC'!X$52)</f>
        <v>-</v>
      </c>
      <c r="AC81" s="117" t="str">
        <f>IF('3i SMNCC'!Y$52="-","-",'3i SMNCC'!Y$52)</f>
        <v>-</v>
      </c>
      <c r="AD81" s="25"/>
    </row>
    <row r="82" spans="1:30" s="26" customFormat="1" ht="11.25" customHeight="1">
      <c r="A82" s="207"/>
      <c r="B82" s="120" t="s">
        <v>244</v>
      </c>
      <c r="C82" s="120" t="s">
        <v>183</v>
      </c>
      <c r="D82" s="122" t="s">
        <v>119</v>
      </c>
      <c r="E82" s="119"/>
      <c r="F82" s="27"/>
      <c r="G82" s="117">
        <f>IF('3g CPIH'!C$17="-","-",'3j PAAC PAP'!$G$12*('3g CPIH'!C$17/'3g CPIH'!$G$17))</f>
        <v>23.857918590998043</v>
      </c>
      <c r="H82" s="117">
        <f>IF('3g CPIH'!D$17="-","-",'3j PAAC PAP'!$G$12*('3g CPIH'!D$17/'3g CPIH'!$G$17))</f>
        <v>23.905682191780819</v>
      </c>
      <c r="I82" s="117">
        <f>IF('3g CPIH'!E$17="-","-",'3j PAAC PAP'!$G$12*('3g CPIH'!E$17/'3g CPIH'!$G$17))</f>
        <v>23.977327592954992</v>
      </c>
      <c r="J82" s="117">
        <f>IF('3g CPIH'!F$17="-","-",'3j PAAC PAP'!$G$12*('3g CPIH'!F$17/'3g CPIH'!$G$17))</f>
        <v>24.120618395303325</v>
      </c>
      <c r="K82" s="117">
        <f>IF('3g CPIH'!G$17="-","-",'3j PAAC PAP'!$G$12*('3g CPIH'!G$17/'3g CPIH'!$G$17))</f>
        <v>24.4072</v>
      </c>
      <c r="L82" s="117">
        <f>IF('3g CPIH'!H$17="-","-",'3j PAAC PAP'!$G$12*('3g CPIH'!H$17/'3g CPIH'!$G$17))</f>
        <v>24.717663405088064</v>
      </c>
      <c r="M82" s="117">
        <f>IF('3g CPIH'!I$17="-","-",'3j PAAC PAP'!$G$12*('3g CPIH'!I$17/'3g CPIH'!$G$17))</f>
        <v>25.075890410958902</v>
      </c>
      <c r="N82" s="117">
        <f>IF('3g CPIH'!J$17="-","-",'3j PAAC PAP'!$G$12*('3g CPIH'!J$17/'3g CPIH'!$G$17))</f>
        <v>25.290826614481411</v>
      </c>
      <c r="O82" s="27"/>
      <c r="P82" s="117">
        <f>IF('3g CPIH'!L$17="-","-",'3j PAAC PAP'!$G$12*('3g CPIH'!L$17/'3g CPIH'!$G$17))</f>
        <v>25.290826614481411</v>
      </c>
      <c r="Q82" s="117">
        <f>IF('3g CPIH'!M$17="-","-",'3j PAAC PAP'!$G$12*('3g CPIH'!M$17/'3g CPIH'!$G$17))</f>
        <v>25.577408219178082</v>
      </c>
      <c r="R82" s="117">
        <f>IF('3g CPIH'!N$17="-","-",'3j PAAC PAP'!$G$12*('3g CPIH'!N$17/'3g CPIH'!$G$17))</f>
        <v>25.768462622309197</v>
      </c>
      <c r="S82" s="117">
        <f>IF('3g CPIH'!O$17="-","-",'3j PAAC PAP'!$G$12*('3g CPIH'!O$17/'3g CPIH'!$G$17))</f>
        <v>25.911753424657533</v>
      </c>
      <c r="T82" s="117">
        <f>IF('3g CPIH'!P$17="-","-",'3j PAAC PAP'!$G$12*('3g CPIH'!P$17/'3g CPIH'!$G$17))</f>
        <v>25.983398825831699</v>
      </c>
      <c r="U82" s="117">
        <f>IF('3g CPIH'!Q$17="-","-",'3j PAAC PAP'!$G$12*('3g CPIH'!Q$17/'3g CPIH'!$G$17))</f>
        <v>26.126689628180038</v>
      </c>
      <c r="V82" s="117">
        <f>IF('3g CPIH'!R$17="-","-",'3j PAAC PAP'!$G$12*('3g CPIH'!R$17/'3g CPIH'!$G$17))</f>
        <v>26.604325636007829</v>
      </c>
      <c r="W82" s="117">
        <f>IF('3g CPIH'!S$17="-","-",'3j PAAC PAP'!$G$12*('3g CPIH'!S$17/'3g CPIH'!$G$17))</f>
        <v>27.39242504892368</v>
      </c>
      <c r="X82" s="27"/>
      <c r="Y82" s="117">
        <f>IF('3g CPIH'!U$17="-","-",'3j PAAC PAP'!$G$12*('3g CPIH'!U$17/'3g CPIH'!$G$17))</f>
        <v>28.777569471624265</v>
      </c>
      <c r="Z82" s="117">
        <f>IF('3g CPIH'!V$17="-","-",'3j PAAC PAP'!$G$12*('3g CPIH'!V$17/'3g CPIH'!$G$17))</f>
        <v>28.777569471624265</v>
      </c>
      <c r="AA82" s="117">
        <f>IF('3g CPIH'!W$17="-","-",'3j PAAC PAP'!$G$12*('3g CPIH'!W$17/'3g CPIH'!$G$17))</f>
        <v>29.923895890410957</v>
      </c>
      <c r="AB82" s="117" t="str">
        <f>IF('3g CPIH'!X$17="-","-",'3j PAAC PAP'!$G$12*('3g CPIH'!X$17/'3g CPIH'!$G$17))</f>
        <v>-</v>
      </c>
      <c r="AC82" s="117" t="str">
        <f>IF('3g CPIH'!Y$17="-","-",'3j PAAC PAP'!$G$12*('3g CPIH'!Y$17/'3g CPIH'!$G$17))</f>
        <v>-</v>
      </c>
      <c r="AD82" s="25"/>
    </row>
    <row r="83" spans="1:30" s="26" customFormat="1" ht="11.25" customHeight="1">
      <c r="A83" s="207"/>
      <c r="B83" s="120" t="s">
        <v>244</v>
      </c>
      <c r="C83" s="120" t="s">
        <v>184</v>
      </c>
      <c r="D83" s="122" t="s">
        <v>119</v>
      </c>
      <c r="E83" s="119"/>
      <c r="F83" s="27"/>
      <c r="G83" s="117">
        <f>IF(G75="-","-",SUM(G75:G81)*'3j PAAC PAP'!$G$30)</f>
        <v>0</v>
      </c>
      <c r="H83" s="117">
        <f>IF(H75="-","-",SUM(H75:H81)*'3j PAAC PAP'!$G$30)</f>
        <v>0</v>
      </c>
      <c r="I83" s="117">
        <f>IF(I75="-","-",SUM(I75:I81)*'3j PAAC PAP'!$G$30)</f>
        <v>0</v>
      </c>
      <c r="J83" s="117">
        <f>IF(J75="-","-",SUM(J75:J81)*'3j PAAC PAP'!$G$30)</f>
        <v>0</v>
      </c>
      <c r="K83" s="117">
        <f>IF(K75="-","-",SUM(K75:K81)*'3j PAAC PAP'!$G$30)</f>
        <v>0</v>
      </c>
      <c r="L83" s="117">
        <f>IF(L75="-","-",SUM(L75:L81)*'3j PAAC PAP'!$G$30)</f>
        <v>0</v>
      </c>
      <c r="M83" s="117">
        <f>IF(M75="-","-",SUM(M75:M81)*'3j PAAC PAP'!$G$30)</f>
        <v>0</v>
      </c>
      <c r="N83" s="117">
        <f>IF(N75="-","-",SUM(N75:N81)*'3j PAAC PAP'!$G$30)</f>
        <v>0</v>
      </c>
      <c r="O83" s="27"/>
      <c r="P83" s="117">
        <f>IF(P75="-","-",SUM(P75:P81)*'3j PAAC PAP'!$G$30)</f>
        <v>0</v>
      </c>
      <c r="Q83" s="117">
        <f>IF(Q75="-","-",SUM(Q75:Q81)*'3j PAAC PAP'!$G$30)</f>
        <v>0</v>
      </c>
      <c r="R83" s="117">
        <f>IF(R75="-","-",SUM(R75:R81)*'3j PAAC PAP'!$G$30)</f>
        <v>0</v>
      </c>
      <c r="S83" s="117">
        <f>IF(S75="-","-",SUM(S75:S81)*'3j PAAC PAP'!$G$30)</f>
        <v>0</v>
      </c>
      <c r="T83" s="117">
        <f>IF(T75="-","-",SUM(T75:T81)*'3j PAAC PAP'!$G$30)</f>
        <v>0</v>
      </c>
      <c r="U83" s="117">
        <f>IF(U75="-","-",SUM(U75:U81)*'3j PAAC PAP'!$G$30)</f>
        <v>0</v>
      </c>
      <c r="V83" s="117">
        <f>IF(V75="-","-",SUM(V75:V81)*'3j PAAC PAP'!$G$30)</f>
        <v>0</v>
      </c>
      <c r="W83" s="117">
        <f>IF(W75="-","-",SUM(W75:W81)*'3j PAAC PAP'!$G$30)</f>
        <v>0</v>
      </c>
      <c r="X83" s="27"/>
      <c r="Y83" s="117">
        <f>IF(Y75="-","-",SUM(Y75:Y81)*'3j PAAC PAP'!$G$30)</f>
        <v>0</v>
      </c>
      <c r="Z83" s="117">
        <f>IF(Z75="-","-",SUM(Z75:Z81)*'3j PAAC PAP'!$G$30)</f>
        <v>0</v>
      </c>
      <c r="AA83" s="117">
        <f>IF(AA75="-","-",SUM(AA75:AA81)*'3j PAAC PAP'!$G$30)</f>
        <v>0</v>
      </c>
      <c r="AB83" s="117" t="str">
        <f>IF(AB75="-","-",SUM(AB75:AB81)*'3j PAAC PAP'!$G$30)</f>
        <v>-</v>
      </c>
      <c r="AC83" s="117" t="str">
        <f>IF(AC75="-","-",SUM(AC75:AC81)*'3j PAAC PAP'!$G$30)</f>
        <v>-</v>
      </c>
      <c r="AD83" s="25"/>
    </row>
    <row r="84" spans="1:30" s="26" customFormat="1" ht="11.25" customHeight="1">
      <c r="A84" s="207"/>
      <c r="B84" s="120" t="s">
        <v>185</v>
      </c>
      <c r="C84" s="120" t="s">
        <v>246</v>
      </c>
      <c r="D84" s="122" t="s">
        <v>119</v>
      </c>
      <c r="E84" s="119"/>
      <c r="F84" s="27"/>
      <c r="G84" s="117">
        <f>IF(G75="-","-",SUM(G75:G83)*'3k EBIT'!$E$8)</f>
        <v>9.4516792583326641</v>
      </c>
      <c r="H84" s="117">
        <f>IF(H75="-","-",SUM(H75:H83)*'3k EBIT'!$E$8)</f>
        <v>9.0872222142384089</v>
      </c>
      <c r="I84" s="117">
        <f>IF(I75="-","-",SUM(I75:I83)*'3k EBIT'!$E$8)</f>
        <v>9.4013042249505165</v>
      </c>
      <c r="J84" s="117">
        <f>IF(J75="-","-",SUM(J75:J83)*'3k EBIT'!$E$8)</f>
        <v>9.2356797169113065</v>
      </c>
      <c r="K84" s="117">
        <f>IF(K75="-","-",SUM(K75:K83)*'3k EBIT'!$E$8)</f>
        <v>9.8380268301840363</v>
      </c>
      <c r="L84" s="117">
        <f>IF(L75="-","-",SUM(L75:L83)*'3k EBIT'!$E$8)</f>
        <v>9.7313444716594422</v>
      </c>
      <c r="M84" s="117">
        <f>IF(M75="-","-",SUM(M75:M83)*'3k EBIT'!$E$8)</f>
        <v>10.349575818298273</v>
      </c>
      <c r="N84" s="117">
        <f>IF(N75="-","-",SUM(N75:N83)*'3k EBIT'!$E$8)</f>
        <v>10.683846998255525</v>
      </c>
      <c r="O84" s="27"/>
      <c r="P84" s="117">
        <f>IF(P75="-","-",SUM(P75:P83)*'3k EBIT'!$E$8)</f>
        <v>10.683846998255525</v>
      </c>
      <c r="Q84" s="117">
        <f>IF(Q75="-","-",SUM(Q75:Q83)*'3k EBIT'!$E$8)</f>
        <v>11.820455421662441</v>
      </c>
      <c r="R84" s="117">
        <f>IF(R75="-","-",SUM(R75:R83)*'3k EBIT'!$E$8)</f>
        <v>11.441075810028174</v>
      </c>
      <c r="S84" s="117">
        <f>IF(S75="-","-",SUM(S75:S83)*'3k EBIT'!$E$8)</f>
        <v>11.526199829146016</v>
      </c>
      <c r="T84" s="117">
        <f>IF(T75="-","-",SUM(T75:T83)*'3k EBIT'!$E$8)</f>
        <v>11.076008886717883</v>
      </c>
      <c r="U84" s="117">
        <f>IF(U75="-","-",SUM(U75:U83)*'3k EBIT'!$E$8)</f>
        <v>11.923623255612245</v>
      </c>
      <c r="V84" s="117">
        <f>IF(V75="-","-",SUM(V75:V83)*'3k EBIT'!$E$8)</f>
        <v>13.03177229524008</v>
      </c>
      <c r="W84" s="117">
        <f>IF(W75="-","-",SUM(W75:W83)*'3k EBIT'!$E$8)</f>
        <v>18.406675075803236</v>
      </c>
      <c r="X84" s="27"/>
      <c r="Y84" s="117">
        <f>IF(Y75="-","-",SUM(Y75:Y83)*'3k EBIT'!$E$8)</f>
        <v>30.804873956065389</v>
      </c>
      <c r="Z84" s="117">
        <f>IF(Z75="-","-",SUM(Z75:Z83)*'3k EBIT'!$E$8)</f>
        <v>39.176243234314803</v>
      </c>
      <c r="AA84" s="117">
        <f>IF(AA75="-","-",SUM(AA75:AA83)*'3k EBIT'!$E$8)</f>
        <v>30.747568670398039</v>
      </c>
      <c r="AB84" s="117" t="str">
        <f>IF(AB75="-","-",SUM(AB75:AB83)*'3k EBIT'!$E$8)</f>
        <v>-</v>
      </c>
      <c r="AC84" s="117" t="str">
        <f>IF(AC75="-","-",SUM(AC75:AC83)*'3k EBIT'!$E$8)</f>
        <v>-</v>
      </c>
      <c r="AD84" s="25"/>
    </row>
    <row r="85" spans="1:30" s="26" customFormat="1" ht="12.6" customHeight="1">
      <c r="A85" s="207"/>
      <c r="B85" s="120" t="s">
        <v>247</v>
      </c>
      <c r="C85" s="156" t="s">
        <v>248</v>
      </c>
      <c r="D85" s="122" t="s">
        <v>119</v>
      </c>
      <c r="E85" s="118"/>
      <c r="F85" s="27"/>
      <c r="G85" s="117">
        <f>IF(G75="-","-",SUM(G75:G78,G80:G84)*'3l HAP'!$E$9)</f>
        <v>5.3909626238781954</v>
      </c>
      <c r="H85" s="117">
        <f>IF(H75="-","-",SUM(H75:H78,H80:H84)*'3l HAP'!$E$9)</f>
        <v>5.0992332465825498</v>
      </c>
      <c r="I85" s="117">
        <f>IF(I75="-","-",SUM(I75:I78,I80:I84)*'3l HAP'!$E$9)</f>
        <v>5.1268909048543971</v>
      </c>
      <c r="J85" s="117">
        <f>IF(J75="-","-",SUM(J75:J78,J80:J84)*'3l HAP'!$E$9)</f>
        <v>5.0074523654523455</v>
      </c>
      <c r="K85" s="117">
        <f>IF(K75="-","-",SUM(K75:K78,K80:K84)*'3l HAP'!$E$9)</f>
        <v>5.6219569965878655</v>
      </c>
      <c r="L85" s="117">
        <f>IF(L75="-","-",SUM(L75:L78,L80:L84)*'3l HAP'!$E$9)</f>
        <v>5.5266988799837105</v>
      </c>
      <c r="M85" s="117">
        <f>IF(M75="-","-",SUM(M75:M78,M80:M84)*'3l HAP'!$E$9)</f>
        <v>6.1373140663973835</v>
      </c>
      <c r="N85" s="117">
        <f>IF(N75="-","-",SUM(N75:N78,N80:N84)*'3l HAP'!$E$9)</f>
        <v>6.4006049964717988</v>
      </c>
      <c r="O85" s="27"/>
      <c r="P85" s="117">
        <f>IF(P75="-","-",SUM(P75:P78,P80:P84)*'3l HAP'!$E$9)</f>
        <v>6.4006049964717988</v>
      </c>
      <c r="Q85" s="117">
        <f>IF(Q75="-","-",SUM(Q75:Q78,Q80:Q84)*'3l HAP'!$E$9)</f>
        <v>7.1666080383716562</v>
      </c>
      <c r="R85" s="117">
        <f>IF(R75="-","-",SUM(R75:R78,R80:R84)*'3l HAP'!$E$9)</f>
        <v>6.8504763271667866</v>
      </c>
      <c r="S85" s="117">
        <f>IF(S75="-","-",SUM(S75:S78,S80:S84)*'3l HAP'!$E$9)</f>
        <v>6.8597546756350614</v>
      </c>
      <c r="T85" s="117">
        <f>IF(T75="-","-",SUM(T75:T78,T80:T84)*'3l HAP'!$E$9)</f>
        <v>6.4647578170000104</v>
      </c>
      <c r="U85" s="117">
        <f>IF(U75="-","-",SUM(U75:U78,U80:U84)*'3l HAP'!$E$9)</f>
        <v>7.0030936361019354</v>
      </c>
      <c r="V85" s="117">
        <f>IF(V75="-","-",SUM(V75:V78,V80:V84)*'3l HAP'!$E$9)</f>
        <v>7.8564959313131979</v>
      </c>
      <c r="W85" s="117">
        <f>IF(W75="-","-",SUM(W75:W78,W80:W84)*'3l HAP'!$E$9)</f>
        <v>11.394417852595243</v>
      </c>
      <c r="X85" s="27"/>
      <c r="Y85" s="117">
        <f>IF(Y75="-","-",SUM(Y75:Y78,Y80:Y84)*'3l HAP'!$E$9)</f>
        <v>20.871940811613864</v>
      </c>
      <c r="Z85" s="117">
        <f>IF(Z75="-","-",SUM(Z75:Z78,Z80:Z84)*'3l HAP'!$E$9)</f>
        <v>27.322739073560459</v>
      </c>
      <c r="AA85" s="117">
        <f>IF(AA75="-","-",SUM(AA75:AA78,AA80:AA84)*'3l HAP'!$E$9)</f>
        <v>20.377530077642735</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502.84756021826331</v>
      </c>
      <c r="H86" s="117">
        <f t="shared" si="15"/>
        <v>483.37388907494784</v>
      </c>
      <c r="I86" s="117">
        <f t="shared" si="15"/>
        <v>499.93217204794399</v>
      </c>
      <c r="J86" s="117">
        <f t="shared" si="15"/>
        <v>491.09565773866819</v>
      </c>
      <c r="K86" s="117">
        <f t="shared" si="15"/>
        <v>523.41262892094971</v>
      </c>
      <c r="L86" s="117">
        <f t="shared" si="15"/>
        <v>517.70251214859911</v>
      </c>
      <c r="M86" s="117">
        <f t="shared" si="15"/>
        <v>550.85160582326819</v>
      </c>
      <c r="N86" s="117">
        <f t="shared" si="15"/>
        <v>568.70810948416988</v>
      </c>
      <c r="O86" s="27"/>
      <c r="P86" s="117">
        <f t="shared" ref="P86:W86" si="16">IF(P75="-","-",SUM(P75:P85))</f>
        <v>568.70810948416988</v>
      </c>
      <c r="Q86" s="117">
        <f t="shared" si="16"/>
        <v>629.29558378543902</v>
      </c>
      <c r="R86" s="117">
        <f t="shared" si="16"/>
        <v>609.01211234104539</v>
      </c>
      <c r="S86" s="117">
        <f t="shared" si="16"/>
        <v>613.50160037146918</v>
      </c>
      <c r="T86" s="117">
        <f t="shared" si="16"/>
        <v>589.41235317201006</v>
      </c>
      <c r="U86" s="117">
        <f t="shared" si="16"/>
        <v>634.56195313769956</v>
      </c>
      <c r="V86" s="117">
        <f t="shared" si="16"/>
        <v>693.7389650068136</v>
      </c>
      <c r="W86" s="117">
        <f t="shared" si="16"/>
        <v>980.16639010948256</v>
      </c>
      <c r="X86" s="27"/>
      <c r="Y86" s="117">
        <f t="shared" ref="Y86:AC86" si="17">IF(Y75="-","-",SUM(Y75:Y85))</f>
        <v>1642.1804267082716</v>
      </c>
      <c r="Z86" s="117">
        <f t="shared" si="17"/>
        <v>2089.2294260457315</v>
      </c>
      <c r="AA86" s="117">
        <f t="shared" si="17"/>
        <v>1638.6699495533917</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f>'3a DF'!AB125</f>
        <v>1071.8840846903049</v>
      </c>
      <c r="AB87" s="35" t="str">
        <f>'3a DF'!AC125</f>
        <v>-</v>
      </c>
      <c r="AC87" s="35" t="str">
        <f>'3a DF'!AD125</f>
        <v>-</v>
      </c>
      <c r="AD87" s="25"/>
    </row>
    <row r="88" spans="1:30" s="26" customFormat="1" ht="11.4">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f>'3b CM'!AA20</f>
        <v>17.539460886149307</v>
      </c>
      <c r="AB88" s="35" t="str">
        <f>'3b CM'!AB20</f>
        <v>-</v>
      </c>
      <c r="AC88" s="35" t="str">
        <f>'3b CM'!AC20</f>
        <v>-</v>
      </c>
      <c r="AD88" s="25"/>
    </row>
    <row r="89" spans="1:30" s="26" customFormat="1" ht="11.4">
      <c r="A89" s="207"/>
      <c r="B89" s="123" t="s">
        <v>241</v>
      </c>
      <c r="C89" s="123" t="s">
        <v>178</v>
      </c>
      <c r="D89" s="121" t="s">
        <v>118</v>
      </c>
      <c r="E89" s="75"/>
      <c r="F89" s="27"/>
      <c r="G89" s="35" t="str">
        <f>IF('3c AA'!J89="-","-",'3c AA'!J89)</f>
        <v>-</v>
      </c>
      <c r="H89" s="35" t="str">
        <f>IF('3c AA'!K89="-","-",'3c AA'!K89)</f>
        <v>-</v>
      </c>
      <c r="I89" s="35" t="str">
        <f>IF('3c AA'!L89="-","-",'3c AA'!L89)</f>
        <v>-</v>
      </c>
      <c r="J89" s="35" t="str">
        <f>IF('3c AA'!M89="-","-",'3c AA'!M89)</f>
        <v>-</v>
      </c>
      <c r="K89" s="35" t="str">
        <f>IF('3c AA'!N89="-","-",'3c AA'!N89)</f>
        <v>-</v>
      </c>
      <c r="L89" s="35" t="str">
        <f>IF('3c AA'!O89="-","-",'3c AA'!O89)</f>
        <v>-</v>
      </c>
      <c r="M89" s="35" t="str">
        <f>IF('3c AA'!P89="-","-",'3c AA'!P89)</f>
        <v>-</v>
      </c>
      <c r="N89" s="35" t="str">
        <f>IF('3c AA'!Q89="-","-",'3c AA'!Q89)</f>
        <v>-</v>
      </c>
      <c r="O89" s="27"/>
      <c r="P89" s="35" t="str">
        <f>IF('3c AA'!S89="-","-",'3c AA'!S89)</f>
        <v>-</v>
      </c>
      <c r="Q89" s="35" t="str">
        <f>IF('3c AA'!T89="-","-",'3c AA'!T89)</f>
        <v>-</v>
      </c>
      <c r="R89" s="35" t="str">
        <f>IF('3c AA'!U89="-","-",'3c AA'!U89)</f>
        <v>-</v>
      </c>
      <c r="S89" s="35" t="str">
        <f>IF('3c AA'!V89="-","-",'3c AA'!V89)</f>
        <v>-</v>
      </c>
      <c r="T89" s="35">
        <f>IF('3c AA'!W89="-","-",'3c AA'!W89)</f>
        <v>0</v>
      </c>
      <c r="U89" s="35">
        <f>IF('3c AA'!X89="-","-",'3c AA'!X89)</f>
        <v>0</v>
      </c>
      <c r="V89" s="35">
        <f>IF('3c AA'!Y89="-","-",'3c AA'!Y89)</f>
        <v>0</v>
      </c>
      <c r="W89" s="35" t="str">
        <f>IF('3c AA'!Z89="-","-",'3c AA'!Z89)</f>
        <v>-</v>
      </c>
      <c r="X89" s="27"/>
      <c r="Y89" s="35">
        <f>IF('3c AA'!AB89="-","-",'3c AA'!AB89)</f>
        <v>3.5989972783701902</v>
      </c>
      <c r="Z89" s="35">
        <f>IF('3c AA'!AC89="-","-",'3c AA'!AC89)</f>
        <v>3.5989972783701902</v>
      </c>
      <c r="AA89" s="35">
        <f>IF('3c AA'!AD89="-","-",'3c AA'!AD89)</f>
        <v>3.5989972783701902</v>
      </c>
      <c r="AB89" s="35" t="str">
        <f>IF('3c AA'!AE89="-","-",'3c AA'!AE89)</f>
        <v>-</v>
      </c>
      <c r="AC89" s="35" t="str">
        <f>IF('3c AA'!AF89="-","-",'3c AA'!AF89)</f>
        <v>-</v>
      </c>
      <c r="AD89" s="25"/>
    </row>
    <row r="90" spans="1:30" s="26" customFormat="1" ht="11.4">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f>'3d PC'!AA21</f>
        <v>139.69964210852015</v>
      </c>
      <c r="AB90" s="35" t="str">
        <f>'3d PC'!AB21</f>
        <v>-</v>
      </c>
      <c r="AC90" s="35" t="str">
        <f>'3d PC'!AC21</f>
        <v>-</v>
      </c>
      <c r="AD90" s="25"/>
    </row>
    <row r="91" spans="1:30" s="26" customFormat="1" ht="11.4">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f>'3e NC-Elec'!AB35</f>
        <v>225.6621581035696</v>
      </c>
      <c r="AB91" s="35" t="str">
        <f>'3e NC-Elec'!AC35</f>
        <v>-</v>
      </c>
      <c r="AC91" s="35" t="str">
        <f>'3e NC-Elec'!AD35</f>
        <v>-</v>
      </c>
      <c r="AD91" s="25"/>
    </row>
    <row r="92" spans="1:30" s="26" customFormat="1" ht="11.4">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f>IF('3g CPIH'!W$17="-","-",'3h OC '!$E$8*('3g CPIH'!W$17/'3g CPIH'!$G$17))</f>
        <v>95.953808219178072</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f>IF('3i SMNCC'!V$52="-","-",'3i SMNCC'!V$52)</f>
        <v>5.9026181198620193</v>
      </c>
      <c r="AA93" s="35">
        <f>IF('3i SMNCC'!W$52="-","-",'3i SMNCC'!W$52)</f>
        <v>6.771266150037464</v>
      </c>
      <c r="AB93" s="35" t="str">
        <f>IF('3i SMNCC'!X$52="-","-",'3i SMNCC'!X$52)</f>
        <v>-</v>
      </c>
      <c r="AC93" s="35" t="str">
        <f>IF('3i SMNCC'!Y$52="-","-",'3i SMNCC'!Y$52)</f>
        <v>-</v>
      </c>
      <c r="AD93" s="25"/>
    </row>
    <row r="94" spans="1:30" s="26" customFormat="1" ht="11.25" customHeight="1">
      <c r="A94" s="207"/>
      <c r="B94" s="123" t="s">
        <v>244</v>
      </c>
      <c r="C94" s="123" t="s">
        <v>183</v>
      </c>
      <c r="D94" s="121" t="s">
        <v>118</v>
      </c>
      <c r="E94" s="75"/>
      <c r="F94" s="27"/>
      <c r="G94" s="35">
        <f>IF('3g CPIH'!C$17="-","-",'3j PAAC PAP'!$G$12*('3g CPIH'!C$17/'3g CPIH'!$G$17))</f>
        <v>23.857918590998043</v>
      </c>
      <c r="H94" s="35">
        <f>IF('3g CPIH'!D$17="-","-",'3j PAAC PAP'!$G$12*('3g CPIH'!D$17/'3g CPIH'!$G$17))</f>
        <v>23.905682191780819</v>
      </c>
      <c r="I94" s="35">
        <f>IF('3g CPIH'!E$17="-","-",'3j PAAC PAP'!$G$12*('3g CPIH'!E$17/'3g CPIH'!$G$17))</f>
        <v>23.977327592954992</v>
      </c>
      <c r="J94" s="35">
        <f>IF('3g CPIH'!F$17="-","-",'3j PAAC PAP'!$G$12*('3g CPIH'!F$17/'3g CPIH'!$G$17))</f>
        <v>24.120618395303325</v>
      </c>
      <c r="K94" s="35">
        <f>IF('3g CPIH'!G$17="-","-",'3j PAAC PAP'!$G$12*('3g CPIH'!G$17/'3g CPIH'!$G$17))</f>
        <v>24.4072</v>
      </c>
      <c r="L94" s="35">
        <f>IF('3g CPIH'!H$17="-","-",'3j PAAC PAP'!$G$12*('3g CPIH'!H$17/'3g CPIH'!$G$17))</f>
        <v>24.717663405088064</v>
      </c>
      <c r="M94" s="35">
        <f>IF('3g CPIH'!I$17="-","-",'3j PAAC PAP'!$G$12*('3g CPIH'!I$17/'3g CPIH'!$G$17))</f>
        <v>25.075890410958902</v>
      </c>
      <c r="N94" s="35">
        <f>IF('3g CPIH'!J$17="-","-",'3j PAAC PAP'!$G$12*('3g CPIH'!J$17/'3g CPIH'!$G$17))</f>
        <v>25.290826614481411</v>
      </c>
      <c r="O94" s="27"/>
      <c r="P94" s="35">
        <f>IF('3g CPIH'!L$17="-","-",'3j PAAC PAP'!$G$12*('3g CPIH'!L$17/'3g CPIH'!$G$17))</f>
        <v>25.290826614481411</v>
      </c>
      <c r="Q94" s="35">
        <f>IF('3g CPIH'!M$17="-","-",'3j PAAC PAP'!$G$12*('3g CPIH'!M$17/'3g CPIH'!$G$17))</f>
        <v>25.577408219178082</v>
      </c>
      <c r="R94" s="35">
        <f>IF('3g CPIH'!N$17="-","-",'3j PAAC PAP'!$G$12*('3g CPIH'!N$17/'3g CPIH'!$G$17))</f>
        <v>25.768462622309197</v>
      </c>
      <c r="S94" s="35">
        <f>IF('3g CPIH'!O$17="-","-",'3j PAAC PAP'!$G$12*('3g CPIH'!O$17/'3g CPIH'!$G$17))</f>
        <v>25.911753424657533</v>
      </c>
      <c r="T94" s="35">
        <f>IF('3g CPIH'!P$17="-","-",'3j PAAC PAP'!$G$12*('3g CPIH'!P$17/'3g CPIH'!$G$17))</f>
        <v>25.983398825831699</v>
      </c>
      <c r="U94" s="35">
        <f>IF('3g CPIH'!Q$17="-","-",'3j PAAC PAP'!$G$12*('3g CPIH'!Q$17/'3g CPIH'!$G$17))</f>
        <v>26.126689628180038</v>
      </c>
      <c r="V94" s="35">
        <f>IF('3g CPIH'!R$17="-","-",'3j PAAC PAP'!$G$12*('3g CPIH'!R$17/'3g CPIH'!$G$17))</f>
        <v>26.604325636007829</v>
      </c>
      <c r="W94" s="35">
        <f>IF('3g CPIH'!S$17="-","-",'3j PAAC PAP'!$G$12*('3g CPIH'!S$17/'3g CPIH'!$G$17))</f>
        <v>27.39242504892368</v>
      </c>
      <c r="X94" s="27"/>
      <c r="Y94" s="35">
        <f>IF('3g CPIH'!U$17="-","-",'3j PAAC PAP'!$G$12*('3g CPIH'!U$17/'3g CPIH'!$G$17))</f>
        <v>28.777569471624265</v>
      </c>
      <c r="Z94" s="35">
        <f>IF('3g CPIH'!V$17="-","-",'3j PAAC PAP'!$G$12*('3g CPIH'!V$17/'3g CPIH'!$G$17))</f>
        <v>28.777569471624265</v>
      </c>
      <c r="AA94" s="35">
        <f>IF('3g CPIH'!W$17="-","-",'3j PAAC PAP'!$G$12*('3g CPIH'!W$17/'3g CPIH'!$G$17))</f>
        <v>29.923895890410957</v>
      </c>
      <c r="AB94" s="35" t="str">
        <f>IF('3g CPIH'!X$17="-","-",'3j PAAC PAP'!$G$12*('3g CPIH'!X$17/'3g CPIH'!$G$17))</f>
        <v>-</v>
      </c>
      <c r="AC94" s="35" t="str">
        <f>IF('3g CPIH'!Y$17="-","-",'3j PAAC PAP'!$G$12*('3g CPIH'!Y$17/'3g CPIH'!$G$17))</f>
        <v>-</v>
      </c>
      <c r="AD94" s="25"/>
    </row>
    <row r="95" spans="1:30" s="26" customFormat="1" ht="11.25" customHeight="1">
      <c r="A95" s="207"/>
      <c r="B95" s="123" t="s">
        <v>244</v>
      </c>
      <c r="C95" s="123" t="s">
        <v>184</v>
      </c>
      <c r="D95" s="121" t="s">
        <v>118</v>
      </c>
      <c r="E95" s="75"/>
      <c r="F95" s="27"/>
      <c r="G95" s="35">
        <f>IF(G87="-","-",SUM(G87:G93)*'3j PAAC PAP'!$G$30)</f>
        <v>0</v>
      </c>
      <c r="H95" s="35">
        <f>IF(H87="-","-",SUM(H87:H93)*'3j PAAC PAP'!$G$30)</f>
        <v>0</v>
      </c>
      <c r="I95" s="35">
        <f>IF(I87="-","-",SUM(I87:I93)*'3j PAAC PAP'!$G$30)</f>
        <v>0</v>
      </c>
      <c r="J95" s="35">
        <f>IF(J87="-","-",SUM(J87:J93)*'3j PAAC PAP'!$G$30)</f>
        <v>0</v>
      </c>
      <c r="K95" s="35">
        <f>IF(K87="-","-",SUM(K87:K93)*'3j PAAC PAP'!$G$30)</f>
        <v>0</v>
      </c>
      <c r="L95" s="35">
        <f>IF(L87="-","-",SUM(L87:L93)*'3j PAAC PAP'!$G$30)</f>
        <v>0</v>
      </c>
      <c r="M95" s="35">
        <f>IF(M87="-","-",SUM(M87:M93)*'3j PAAC PAP'!$G$30)</f>
        <v>0</v>
      </c>
      <c r="N95" s="35">
        <f>IF(N87="-","-",SUM(N87:N93)*'3j PAAC PAP'!$G$30)</f>
        <v>0</v>
      </c>
      <c r="O95" s="27"/>
      <c r="P95" s="35">
        <f>IF(P87="-","-",SUM(P87:P93)*'3j PAAC PAP'!$G$30)</f>
        <v>0</v>
      </c>
      <c r="Q95" s="35">
        <f>IF(Q87="-","-",SUM(Q87:Q93)*'3j PAAC PAP'!$G$30)</f>
        <v>0</v>
      </c>
      <c r="R95" s="35">
        <f>IF(R87="-","-",SUM(R87:R93)*'3j PAAC PAP'!$G$30)</f>
        <v>0</v>
      </c>
      <c r="S95" s="35">
        <f>IF(S87="-","-",SUM(S87:S93)*'3j PAAC PAP'!$G$30)</f>
        <v>0</v>
      </c>
      <c r="T95" s="35">
        <f>IF(T87="-","-",SUM(T87:T93)*'3j PAAC PAP'!$G$30)</f>
        <v>0</v>
      </c>
      <c r="U95" s="35">
        <f>IF(U87="-","-",SUM(U87:U93)*'3j PAAC PAP'!$G$30)</f>
        <v>0</v>
      </c>
      <c r="V95" s="35">
        <f>IF(V87="-","-",SUM(V87:V93)*'3j PAAC PAP'!$G$30)</f>
        <v>0</v>
      </c>
      <c r="W95" s="35">
        <f>IF(W87="-","-",SUM(W87:W93)*'3j PAAC PAP'!$G$30)</f>
        <v>0</v>
      </c>
      <c r="X95" s="27"/>
      <c r="Y95" s="35">
        <f>IF(Y87="-","-",SUM(Y87:Y93)*'3j PAAC PAP'!$G$30)</f>
        <v>0</v>
      </c>
      <c r="Z95" s="35">
        <f>IF(Z87="-","-",SUM(Z87:Z93)*'3j PAAC PAP'!$G$30)</f>
        <v>0</v>
      </c>
      <c r="AA95" s="35">
        <f>IF(AA87="-","-",SUM(AA87:AA93)*'3j PAAC PAP'!$G$30)</f>
        <v>0</v>
      </c>
      <c r="AB95" s="35" t="str">
        <f>IF(AB87="-","-",SUM(AB87:AB93)*'3j PAAC PAP'!$G$30)</f>
        <v>-</v>
      </c>
      <c r="AC95" s="35" t="str">
        <f>IF(AC87="-","-",SUM(AC87:AC93)*'3j PAAC PAP'!$G$30)</f>
        <v>-</v>
      </c>
      <c r="AD95" s="25"/>
    </row>
    <row r="96" spans="1:30" s="26" customFormat="1" ht="11.25" customHeight="1">
      <c r="A96" s="207"/>
      <c r="B96" s="123" t="s">
        <v>185</v>
      </c>
      <c r="C96" s="123" t="s">
        <v>246</v>
      </c>
      <c r="D96" s="121" t="s">
        <v>118</v>
      </c>
      <c r="E96" s="75"/>
      <c r="F96" s="27"/>
      <c r="G96" s="35">
        <f>IF(G87="-","-",SUM(G87:G95)*'3k EBIT'!$E$8)</f>
        <v>9.373485777391835</v>
      </c>
      <c r="H96" s="35">
        <f>IF(H87="-","-",SUM(H87:H95)*'3k EBIT'!$E$8)</f>
        <v>9.0075469418842147</v>
      </c>
      <c r="I96" s="35">
        <f>IF(I87="-","-",SUM(I87:I95)*'3k EBIT'!$E$8)</f>
        <v>9.201688442282256</v>
      </c>
      <c r="J96" s="35">
        <f>IF(J87="-","-",SUM(J87:J95)*'3k EBIT'!$E$8)</f>
        <v>9.0353525241246366</v>
      </c>
      <c r="K96" s="35">
        <f>IF(K87="-","-",SUM(K87:K95)*'3k EBIT'!$E$8)</f>
        <v>9.6257351833522495</v>
      </c>
      <c r="L96" s="35">
        <f>IF(L87="-","-",SUM(L87:L95)*'3k EBIT'!$E$8)</f>
        <v>9.5184430397909239</v>
      </c>
      <c r="M96" s="35">
        <f>IF(M87="-","-",SUM(M87:M95)*'3k EBIT'!$E$8)</f>
        <v>10.38447801106498</v>
      </c>
      <c r="N96" s="35">
        <f>IF(N87="-","-",SUM(N87:N95)*'3k EBIT'!$E$8)</f>
        <v>10.723905600259549</v>
      </c>
      <c r="O96" s="27"/>
      <c r="P96" s="35">
        <f>IF(P87="-","-",SUM(P87:P95)*'3k EBIT'!$E$8)</f>
        <v>10.723905600259549</v>
      </c>
      <c r="Q96" s="35">
        <f>IF(Q87="-","-",SUM(Q87:Q95)*'3k EBIT'!$E$8)</f>
        <v>11.946216017757461</v>
      </c>
      <c r="R96" s="35">
        <f>IF(R87="-","-",SUM(R87:R95)*'3k EBIT'!$E$8)</f>
        <v>11.558664281762583</v>
      </c>
      <c r="S96" s="35">
        <f>IF(S87="-","-",SUM(S87:S95)*'3k EBIT'!$E$8)</f>
        <v>11.413483775458007</v>
      </c>
      <c r="T96" s="35">
        <f>IF(T87="-","-",SUM(T87:T95)*'3k EBIT'!$E$8)</f>
        <v>10.956377119034679</v>
      </c>
      <c r="U96" s="35">
        <f>IF(U87="-","-",SUM(U87:U95)*'3k EBIT'!$E$8)</f>
        <v>11.729003339722627</v>
      </c>
      <c r="V96" s="35">
        <f>IF(V87="-","-",SUM(V87:V95)*'3k EBIT'!$E$8)</f>
        <v>12.856688003231607</v>
      </c>
      <c r="W96" s="35">
        <f>IF(W87="-","-",SUM(W87:W95)*'3k EBIT'!$E$8)</f>
        <v>18.484827764212312</v>
      </c>
      <c r="X96" s="27"/>
      <c r="Y96" s="35">
        <f>IF(Y87="-","-",SUM(Y87:Y95)*'3k EBIT'!$E$8)</f>
        <v>31.046535020510305</v>
      </c>
      <c r="Z96" s="35">
        <f>IF(Z87="-","-",SUM(Z87:Z95)*'3k EBIT'!$E$8)</f>
        <v>39.539982847341641</v>
      </c>
      <c r="AA96" s="35">
        <f>IF(AA87="-","-",SUM(AA87:AA95)*'3k EBIT'!$E$8)</f>
        <v>30.815133212508442</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5.4027638873882733</v>
      </c>
      <c r="H97" s="35">
        <f>IF(H87="-","-",SUM(H87:H90,H92:H96)*'3l HAP'!$E$9)</f>
        <v>5.1098420054495914</v>
      </c>
      <c r="I97" s="35">
        <f>IF(I87="-","-",SUM(I87:I90,I92:I96)*'3l HAP'!$E$9)</f>
        <v>5.1346311260286219</v>
      </c>
      <c r="J97" s="35">
        <f>IF(J87="-","-",SUM(J87:J90,J92:J96)*'3l HAP'!$E$9)</f>
        <v>5.0146824982456399</v>
      </c>
      <c r="K97" s="35">
        <f>IF(K87="-","-",SUM(K87:K90,K92:K96)*'3l HAP'!$E$9)</f>
        <v>5.631237705164942</v>
      </c>
      <c r="L97" s="35">
        <f>IF(L87="-","-",SUM(L87:L90,L92:L96)*'3l HAP'!$E$9)</f>
        <v>5.5354489599139134</v>
      </c>
      <c r="M97" s="35">
        <f>IF(M87="-","-",SUM(M87:M90,M92:M96)*'3l HAP'!$E$9)</f>
        <v>6.1875859759805065</v>
      </c>
      <c r="N97" s="35">
        <f>IF(N87="-","-",SUM(N87:N90,N92:N96)*'3l HAP'!$E$9)</f>
        <v>6.4549471869376349</v>
      </c>
      <c r="O97" s="27"/>
      <c r="P97" s="35">
        <f>IF(P87="-","-",SUM(P87:P90,P92:P96)*'3l HAP'!$E$9)</f>
        <v>6.4549471869376349</v>
      </c>
      <c r="Q97" s="35">
        <f>IF(Q87="-","-",SUM(Q87:Q90,Q92:Q96)*'3l HAP'!$E$9)</f>
        <v>7.2533932859443526</v>
      </c>
      <c r="R97" s="35">
        <f>IF(R87="-","-",SUM(R87:R90,R92:R96)*'3l HAP'!$E$9)</f>
        <v>6.9295732119409656</v>
      </c>
      <c r="S97" s="35">
        <f>IF(S87="-","-",SUM(S87:S90,S92:S96)*'3l HAP'!$E$9)</f>
        <v>6.9284937466937073</v>
      </c>
      <c r="T97" s="35">
        <f>IF(T87="-","-",SUM(T87:T90,T92:T96)*'3l HAP'!$E$9)</f>
        <v>6.525782599781822</v>
      </c>
      <c r="U97" s="35">
        <f>IF(U87="-","-",SUM(U87:U90,U92:U96)*'3l HAP'!$E$9)</f>
        <v>7.0609885834609525</v>
      </c>
      <c r="V97" s="35">
        <f>IF(V87="-","-",SUM(V87:V90,V92:V96)*'3l HAP'!$E$9)</f>
        <v>7.9290514994103507</v>
      </c>
      <c r="W97" s="35">
        <f>IF(W87="-","-",SUM(W87:W90,W92:W96)*'3l HAP'!$E$9)</f>
        <v>11.51672889074883</v>
      </c>
      <c r="X97" s="27"/>
      <c r="Y97" s="35">
        <f>IF(Y87="-","-",SUM(Y87:Y90,Y92:Y96)*'3l HAP'!$E$9)</f>
        <v>21.117058878244119</v>
      </c>
      <c r="Z97" s="35">
        <f>IF(Z87="-","-",SUM(Z87:Z90,Z92:Z96)*'3l HAP'!$E$9)</f>
        <v>27.661928260796913</v>
      </c>
      <c r="AA97" s="35">
        <f>IF(AA87="-","-",SUM(AA87:AA90,AA92:AA96)*'3l HAP'!$E$9)</f>
        <v>20.441563448983857</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498.74391681636183</v>
      </c>
      <c r="H98" s="35">
        <f t="shared" si="18"/>
        <v>479.19106417886081</v>
      </c>
      <c r="I98" s="35">
        <f t="shared" si="18"/>
        <v>489.43382278404073</v>
      </c>
      <c r="J98" s="35">
        <f t="shared" si="18"/>
        <v>480.5593557640388</v>
      </c>
      <c r="K98" s="35">
        <f t="shared" si="18"/>
        <v>512.24866967456899</v>
      </c>
      <c r="L98" s="35">
        <f t="shared" si="18"/>
        <v>506.5059283375262</v>
      </c>
      <c r="M98" s="35">
        <f t="shared" si="18"/>
        <v>552.73883448812865</v>
      </c>
      <c r="N98" s="35">
        <f t="shared" si="18"/>
        <v>570.87079827767366</v>
      </c>
      <c r="O98" s="27"/>
      <c r="P98" s="35">
        <f t="shared" ref="P98:W98" si="19">IF(P87="-","-",SUM(P87:P97))</f>
        <v>570.87079827767366</v>
      </c>
      <c r="Q98" s="35">
        <f t="shared" si="19"/>
        <v>636.0013450408693</v>
      </c>
      <c r="R98" s="35">
        <f t="shared" si="19"/>
        <v>615.28007360288279</v>
      </c>
      <c r="S98" s="35">
        <f t="shared" si="19"/>
        <v>607.63791801461377</v>
      </c>
      <c r="T98" s="35">
        <f t="shared" si="19"/>
        <v>583.1769717301072</v>
      </c>
      <c r="U98" s="35">
        <f t="shared" si="19"/>
        <v>624.37669884814375</v>
      </c>
      <c r="V98" s="35">
        <f t="shared" si="19"/>
        <v>684.59656164388559</v>
      </c>
      <c r="W98" s="35">
        <f t="shared" si="19"/>
        <v>984.40199883857917</v>
      </c>
      <c r="X98" s="27"/>
      <c r="Y98" s="35">
        <f t="shared" ref="Y98:AC98" si="20">IF(Y87="-","-",SUM(Y87:Y97))</f>
        <v>1655.1445429131238</v>
      </c>
      <c r="Z98" s="35">
        <f t="shared" si="20"/>
        <v>2108.7127974847208</v>
      </c>
      <c r="AA98" s="35">
        <f t="shared" si="20"/>
        <v>1642.290009988033</v>
      </c>
      <c r="AB98" s="35" t="str">
        <f t="shared" si="20"/>
        <v>-</v>
      </c>
      <c r="AC98" s="35" t="str">
        <f t="shared" si="20"/>
        <v>-</v>
      </c>
      <c r="AD98" s="25"/>
    </row>
    <row r="99" spans="1:30" s="26" customFormat="1" ht="12.6"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f>'3a DF'!AB126</f>
        <v>1097.7895722042549</v>
      </c>
      <c r="AB99" s="117" t="str">
        <f>'3a DF'!AC126</f>
        <v>-</v>
      </c>
      <c r="AC99" s="117" t="str">
        <f>'3a DF'!AD126</f>
        <v>-</v>
      </c>
      <c r="AD99" s="25"/>
    </row>
    <row r="100" spans="1:30" s="26" customFormat="1" ht="11.4">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f>'3b CM'!AA21</f>
        <v>18.104874144608591</v>
      </c>
      <c r="AB100" s="117" t="str">
        <f>'3b CM'!AB21</f>
        <v>-</v>
      </c>
      <c r="AC100" s="117" t="str">
        <f>'3b CM'!AC21</f>
        <v>-</v>
      </c>
      <c r="AD100" s="25"/>
    </row>
    <row r="101" spans="1:30" s="26" customFormat="1" ht="11.4">
      <c r="A101" s="207"/>
      <c r="B101" s="120" t="s">
        <v>241</v>
      </c>
      <c r="C101" s="120" t="s">
        <v>178</v>
      </c>
      <c r="D101" s="122" t="s">
        <v>122</v>
      </c>
      <c r="E101" s="119"/>
      <c r="F101" s="27"/>
      <c r="G101" s="117" t="str">
        <f>IF('3c AA'!J90="-","-",'3c AA'!J90)</f>
        <v>-</v>
      </c>
      <c r="H101" s="117" t="str">
        <f>IF('3c AA'!K90="-","-",'3c AA'!K90)</f>
        <v>-</v>
      </c>
      <c r="I101" s="117" t="str">
        <f>IF('3c AA'!L90="-","-",'3c AA'!L90)</f>
        <v>-</v>
      </c>
      <c r="J101" s="117" t="str">
        <f>IF('3c AA'!M90="-","-",'3c AA'!M90)</f>
        <v>-</v>
      </c>
      <c r="K101" s="117" t="str">
        <f>IF('3c AA'!N90="-","-",'3c AA'!N90)</f>
        <v>-</v>
      </c>
      <c r="L101" s="117" t="str">
        <f>IF('3c AA'!O90="-","-",'3c AA'!O90)</f>
        <v>-</v>
      </c>
      <c r="M101" s="117" t="str">
        <f>IF('3c AA'!P90="-","-",'3c AA'!P90)</f>
        <v>-</v>
      </c>
      <c r="N101" s="117" t="str">
        <f>IF('3c AA'!Q90="-","-",'3c AA'!Q90)</f>
        <v>-</v>
      </c>
      <c r="O101" s="27"/>
      <c r="P101" s="117" t="str">
        <f>IF('3c AA'!S90="-","-",'3c AA'!S90)</f>
        <v>-</v>
      </c>
      <c r="Q101" s="117" t="str">
        <f>IF('3c AA'!T90="-","-",'3c AA'!T90)</f>
        <v>-</v>
      </c>
      <c r="R101" s="117" t="str">
        <f>IF('3c AA'!U90="-","-",'3c AA'!U90)</f>
        <v>-</v>
      </c>
      <c r="S101" s="117" t="str">
        <f>IF('3c AA'!V90="-","-",'3c AA'!V90)</f>
        <v>-</v>
      </c>
      <c r="T101" s="117">
        <f>IF('3c AA'!W90="-","-",'3c AA'!W90)</f>
        <v>0</v>
      </c>
      <c r="U101" s="117">
        <f>IF('3c AA'!X90="-","-",'3c AA'!X90)</f>
        <v>0</v>
      </c>
      <c r="V101" s="117">
        <f>IF('3c AA'!Y90="-","-",'3c AA'!Y90)</f>
        <v>0</v>
      </c>
      <c r="W101" s="117" t="str">
        <f>IF('3c AA'!Z90="-","-",'3c AA'!Z90)</f>
        <v>-</v>
      </c>
      <c r="X101" s="27"/>
      <c r="Y101" s="117">
        <f>IF('3c AA'!AB90="-","-",'3c AA'!AB90)</f>
        <v>3.6397073452857711</v>
      </c>
      <c r="Z101" s="117">
        <f>IF('3c AA'!AC90="-","-",'3c AA'!AC90)</f>
        <v>3.6397073452857711</v>
      </c>
      <c r="AA101" s="117">
        <f>IF('3c AA'!AD90="-","-",'3c AA'!AD90)</f>
        <v>3.6397073452857711</v>
      </c>
      <c r="AB101" s="117" t="str">
        <f>IF('3c AA'!AE90="-","-",'3c AA'!AE90)</f>
        <v>-</v>
      </c>
      <c r="AC101" s="117" t="str">
        <f>IF('3c AA'!AF90="-","-",'3c AA'!AF90)</f>
        <v>-</v>
      </c>
      <c r="AD101" s="25"/>
    </row>
    <row r="102" spans="1:30" s="26" customFormat="1" ht="11.4">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f>'3d PC'!AA22</f>
        <v>139.70644438429181</v>
      </c>
      <c r="AB102" s="117" t="str">
        <f>'3d PC'!AB22</f>
        <v>-</v>
      </c>
      <c r="AC102" s="117" t="str">
        <f>'3d PC'!AC22</f>
        <v>-</v>
      </c>
      <c r="AD102" s="25"/>
    </row>
    <row r="103" spans="1:30" s="26" customFormat="1" ht="11.4">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f>'3e NC-Elec'!AB36</f>
        <v>215.43566440535736</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f>IF('3g CPIH'!W$17="-","-",'3h OC '!$E$8*('3g CPIH'!W$17/'3g CPIH'!$G$17))</f>
        <v>95.953808219178072</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f>IF('3i SMNCC'!V$52="-","-",'3i SMNCC'!V$52)</f>
        <v>5.9026181198620193</v>
      </c>
      <c r="AA105" s="117">
        <f>IF('3i SMNCC'!W$52="-","-",'3i SMNCC'!W$52)</f>
        <v>6.771266150037464</v>
      </c>
      <c r="AB105" s="117" t="str">
        <f>IF('3i SMNCC'!X$52="-","-",'3i SMNCC'!X$52)</f>
        <v>-</v>
      </c>
      <c r="AC105" s="117" t="str">
        <f>IF('3i SMNCC'!Y$52="-","-",'3i SMNCC'!Y$52)</f>
        <v>-</v>
      </c>
      <c r="AD105" s="25"/>
    </row>
    <row r="106" spans="1:30" s="26" customFormat="1" ht="11.25" customHeight="1">
      <c r="A106" s="207"/>
      <c r="B106" s="120" t="s">
        <v>244</v>
      </c>
      <c r="C106" s="120" t="s">
        <v>183</v>
      </c>
      <c r="D106" s="122" t="s">
        <v>122</v>
      </c>
      <c r="E106" s="119"/>
      <c r="F106" s="27"/>
      <c r="G106" s="117">
        <f>IF('3g CPIH'!C$17="-","-",'3j PAAC PAP'!$G$12*('3g CPIH'!C$17/'3g CPIH'!$G$17))</f>
        <v>23.857918590998043</v>
      </c>
      <c r="H106" s="117">
        <f>IF('3g CPIH'!D$17="-","-",'3j PAAC PAP'!$G$12*('3g CPIH'!D$17/'3g CPIH'!$G$17))</f>
        <v>23.905682191780819</v>
      </c>
      <c r="I106" s="117">
        <f>IF('3g CPIH'!E$17="-","-",'3j PAAC PAP'!$G$12*('3g CPIH'!E$17/'3g CPIH'!$G$17))</f>
        <v>23.977327592954992</v>
      </c>
      <c r="J106" s="117">
        <f>IF('3g CPIH'!F$17="-","-",'3j PAAC PAP'!$G$12*('3g CPIH'!F$17/'3g CPIH'!$G$17))</f>
        <v>24.120618395303325</v>
      </c>
      <c r="K106" s="117">
        <f>IF('3g CPIH'!G$17="-","-",'3j PAAC PAP'!$G$12*('3g CPIH'!G$17/'3g CPIH'!$G$17))</f>
        <v>24.4072</v>
      </c>
      <c r="L106" s="117">
        <f>IF('3g CPIH'!H$17="-","-",'3j PAAC PAP'!$G$12*('3g CPIH'!H$17/'3g CPIH'!$G$17))</f>
        <v>24.717663405088064</v>
      </c>
      <c r="M106" s="117">
        <f>IF('3g CPIH'!I$17="-","-",'3j PAAC PAP'!$G$12*('3g CPIH'!I$17/'3g CPIH'!$G$17))</f>
        <v>25.075890410958902</v>
      </c>
      <c r="N106" s="117">
        <f>IF('3g CPIH'!J$17="-","-",'3j PAAC PAP'!$G$12*('3g CPIH'!J$17/'3g CPIH'!$G$17))</f>
        <v>25.290826614481411</v>
      </c>
      <c r="O106" s="27"/>
      <c r="P106" s="117">
        <f>IF('3g CPIH'!L$17="-","-",'3j PAAC PAP'!$G$12*('3g CPIH'!L$17/'3g CPIH'!$G$17))</f>
        <v>25.290826614481411</v>
      </c>
      <c r="Q106" s="117">
        <f>IF('3g CPIH'!M$17="-","-",'3j PAAC PAP'!$G$12*('3g CPIH'!M$17/'3g CPIH'!$G$17))</f>
        <v>25.577408219178082</v>
      </c>
      <c r="R106" s="117">
        <f>IF('3g CPIH'!N$17="-","-",'3j PAAC PAP'!$G$12*('3g CPIH'!N$17/'3g CPIH'!$G$17))</f>
        <v>25.768462622309197</v>
      </c>
      <c r="S106" s="117">
        <f>IF('3g CPIH'!O$17="-","-",'3j PAAC PAP'!$G$12*('3g CPIH'!O$17/'3g CPIH'!$G$17))</f>
        <v>25.911753424657533</v>
      </c>
      <c r="T106" s="117">
        <f>IF('3g CPIH'!P$17="-","-",'3j PAAC PAP'!$G$12*('3g CPIH'!P$17/'3g CPIH'!$G$17))</f>
        <v>25.983398825831699</v>
      </c>
      <c r="U106" s="117">
        <f>IF('3g CPIH'!Q$17="-","-",'3j PAAC PAP'!$G$12*('3g CPIH'!Q$17/'3g CPIH'!$G$17))</f>
        <v>26.126689628180038</v>
      </c>
      <c r="V106" s="117">
        <f>IF('3g CPIH'!R$17="-","-",'3j PAAC PAP'!$G$12*('3g CPIH'!R$17/'3g CPIH'!$G$17))</f>
        <v>26.604325636007829</v>
      </c>
      <c r="W106" s="117">
        <f>IF('3g CPIH'!S$17="-","-",'3j PAAC PAP'!$G$12*('3g CPIH'!S$17/'3g CPIH'!$G$17))</f>
        <v>27.39242504892368</v>
      </c>
      <c r="X106" s="27"/>
      <c r="Y106" s="117">
        <f>IF('3g CPIH'!U$17="-","-",'3j PAAC PAP'!$G$12*('3g CPIH'!U$17/'3g CPIH'!$G$17))</f>
        <v>28.777569471624265</v>
      </c>
      <c r="Z106" s="117">
        <f>IF('3g CPIH'!V$17="-","-",'3j PAAC PAP'!$G$12*('3g CPIH'!V$17/'3g CPIH'!$G$17))</f>
        <v>28.777569471624265</v>
      </c>
      <c r="AA106" s="117">
        <f>IF('3g CPIH'!W$17="-","-",'3j PAAC PAP'!$G$12*('3g CPIH'!W$17/'3g CPIH'!$G$17))</f>
        <v>29.923895890410957</v>
      </c>
      <c r="AB106" s="117" t="str">
        <f>IF('3g CPIH'!X$17="-","-",'3j PAAC PAP'!$G$12*('3g CPIH'!X$17/'3g CPIH'!$G$17))</f>
        <v>-</v>
      </c>
      <c r="AC106" s="117" t="str">
        <f>IF('3g CPIH'!Y$17="-","-",'3j PAAC PAP'!$G$12*('3g CPIH'!Y$17/'3g CPIH'!$G$17))</f>
        <v>-</v>
      </c>
      <c r="AD106" s="25"/>
    </row>
    <row r="107" spans="1:30" s="26" customFormat="1" ht="11.25" customHeight="1">
      <c r="A107" s="207"/>
      <c r="B107" s="120" t="s">
        <v>244</v>
      </c>
      <c r="C107" s="120" t="s">
        <v>184</v>
      </c>
      <c r="D107" s="122" t="s">
        <v>122</v>
      </c>
      <c r="E107" s="119"/>
      <c r="F107" s="27"/>
      <c r="G107" s="117">
        <f>IF(G99="-","-",SUM(G99:G105)*'3j PAAC PAP'!$G$30)</f>
        <v>0</v>
      </c>
      <c r="H107" s="117">
        <f>IF(H99="-","-",SUM(H99:H105)*'3j PAAC PAP'!$G$30)</f>
        <v>0</v>
      </c>
      <c r="I107" s="117">
        <f>IF(I99="-","-",SUM(I99:I105)*'3j PAAC PAP'!$G$30)</f>
        <v>0</v>
      </c>
      <c r="J107" s="117">
        <f>IF(J99="-","-",SUM(J99:J105)*'3j PAAC PAP'!$G$30)</f>
        <v>0</v>
      </c>
      <c r="K107" s="117">
        <f>IF(K99="-","-",SUM(K99:K105)*'3j PAAC PAP'!$G$30)</f>
        <v>0</v>
      </c>
      <c r="L107" s="117">
        <f>IF(L99="-","-",SUM(L99:L105)*'3j PAAC PAP'!$G$30)</f>
        <v>0</v>
      </c>
      <c r="M107" s="117">
        <f>IF(M99="-","-",SUM(M99:M105)*'3j PAAC PAP'!$G$30)</f>
        <v>0</v>
      </c>
      <c r="N107" s="117">
        <f>IF(N99="-","-",SUM(N99:N105)*'3j PAAC PAP'!$G$30)</f>
        <v>0</v>
      </c>
      <c r="O107" s="27"/>
      <c r="P107" s="117">
        <f>IF(P99="-","-",SUM(P99:P105)*'3j PAAC PAP'!$G$30)</f>
        <v>0</v>
      </c>
      <c r="Q107" s="117">
        <f>IF(Q99="-","-",SUM(Q99:Q105)*'3j PAAC PAP'!$G$30)</f>
        <v>0</v>
      </c>
      <c r="R107" s="117">
        <f>IF(R99="-","-",SUM(R99:R105)*'3j PAAC PAP'!$G$30)</f>
        <v>0</v>
      </c>
      <c r="S107" s="117">
        <f>IF(S99="-","-",SUM(S99:S105)*'3j PAAC PAP'!$G$30)</f>
        <v>0</v>
      </c>
      <c r="T107" s="117">
        <f>IF(T99="-","-",SUM(T99:T105)*'3j PAAC PAP'!$G$30)</f>
        <v>0</v>
      </c>
      <c r="U107" s="117">
        <f>IF(U99="-","-",SUM(U99:U105)*'3j PAAC PAP'!$G$30)</f>
        <v>0</v>
      </c>
      <c r="V107" s="117">
        <f>IF(V99="-","-",SUM(V99:V105)*'3j PAAC PAP'!$G$30)</f>
        <v>0</v>
      </c>
      <c r="W107" s="117">
        <f>IF(W99="-","-",SUM(W99:W105)*'3j PAAC PAP'!$G$30)</f>
        <v>0</v>
      </c>
      <c r="X107" s="27"/>
      <c r="Y107" s="117">
        <f>IF(Y99="-","-",SUM(Y99:Y105)*'3j PAAC PAP'!$G$30)</f>
        <v>0</v>
      </c>
      <c r="Z107" s="117">
        <f>IF(Z99="-","-",SUM(Z99:Z105)*'3j PAAC PAP'!$G$30)</f>
        <v>0</v>
      </c>
      <c r="AA107" s="117">
        <f>IF(AA99="-","-",SUM(AA99:AA105)*'3j PAAC PAP'!$G$30)</f>
        <v>0</v>
      </c>
      <c r="AB107" s="117" t="str">
        <f>IF(AB99="-","-",SUM(AB99:AB105)*'3j PAAC PAP'!$G$30)</f>
        <v>-</v>
      </c>
      <c r="AC107" s="117" t="str">
        <f>IF(AC99="-","-",SUM(AC99:AC105)*'3j PAAC PAP'!$G$30)</f>
        <v>-</v>
      </c>
      <c r="AD107" s="25"/>
    </row>
    <row r="108" spans="1:30" s="26" customFormat="1" ht="11.25" customHeight="1">
      <c r="A108" s="207"/>
      <c r="B108" s="120" t="s">
        <v>185</v>
      </c>
      <c r="C108" s="120" t="s">
        <v>246</v>
      </c>
      <c r="D108" s="122" t="s">
        <v>122</v>
      </c>
      <c r="E108" s="119"/>
      <c r="F108" s="27"/>
      <c r="G108" s="117">
        <f>IF(G99="-","-",SUM(G99:G107)*'3k EBIT'!$E$8)</f>
        <v>9.2662569840107931</v>
      </c>
      <c r="H108" s="117">
        <f>IF(H99="-","-",SUM(H99:H107)*'3k EBIT'!$E$8)</f>
        <v>8.9064528179505214</v>
      </c>
      <c r="I108" s="117">
        <f>IF(I99="-","-",SUM(I99:I107)*'3k EBIT'!$E$8)</f>
        <v>9.1110668347722346</v>
      </c>
      <c r="J108" s="117">
        <f>IF(J99="-","-",SUM(J99:J107)*'3k EBIT'!$E$8)</f>
        <v>8.9477329019342218</v>
      </c>
      <c r="K108" s="117">
        <f>IF(K99="-","-",SUM(K99:K107)*'3k EBIT'!$E$8)</f>
        <v>9.7170651812782332</v>
      </c>
      <c r="L108" s="117">
        <f>IF(L99="-","-",SUM(L99:L107)*'3k EBIT'!$E$8)</f>
        <v>9.6122230283485308</v>
      </c>
      <c r="M108" s="117">
        <f>IF(M99="-","-",SUM(M99:M107)*'3k EBIT'!$E$8)</f>
        <v>10.413734328454119</v>
      </c>
      <c r="N108" s="117">
        <f>IF(N99="-","-",SUM(N99:N107)*'3k EBIT'!$E$8)</f>
        <v>10.750918903582265</v>
      </c>
      <c r="O108" s="27"/>
      <c r="P108" s="117">
        <f>IF(P99="-","-",SUM(P99:P107)*'3k EBIT'!$E$8)</f>
        <v>10.750918903582265</v>
      </c>
      <c r="Q108" s="117">
        <f>IF(Q99="-","-",SUM(Q99:Q107)*'3k EBIT'!$E$8)</f>
        <v>11.844649748756609</v>
      </c>
      <c r="R108" s="117">
        <f>IF(R99="-","-",SUM(R99:R107)*'3k EBIT'!$E$8)</f>
        <v>11.488077096425917</v>
      </c>
      <c r="S108" s="117">
        <f>IF(S99="-","-",SUM(S99:S107)*'3k EBIT'!$E$8)</f>
        <v>11.410975341122079</v>
      </c>
      <c r="T108" s="117">
        <f>IF(T99="-","-",SUM(T99:T107)*'3k EBIT'!$E$8)</f>
        <v>10.971912752523091</v>
      </c>
      <c r="U108" s="117">
        <f>IF(U99="-","-",SUM(U99:U107)*'3k EBIT'!$E$8)</f>
        <v>11.999171199632524</v>
      </c>
      <c r="V108" s="117">
        <f>IF(V99="-","-",SUM(V99:V107)*'3k EBIT'!$E$8)</f>
        <v>13.137927415838163</v>
      </c>
      <c r="W108" s="117">
        <f>IF(W99="-","-",SUM(W99:W107)*'3k EBIT'!$E$8)</f>
        <v>18.801476728922136</v>
      </c>
      <c r="X108" s="27"/>
      <c r="Y108" s="117">
        <f>IF(Y99="-","-",SUM(Y99:Y107)*'3k EBIT'!$E$8)</f>
        <v>31.532973008185003</v>
      </c>
      <c r="Z108" s="117">
        <f>IF(Z99="-","-",SUM(Z99:Z107)*'3k EBIT'!$E$8)</f>
        <v>40.136349562188556</v>
      </c>
      <c r="AA108" s="117">
        <f>IF(AA99="-","-",SUM(AA99:AA107)*'3k EBIT'!$E$8)</f>
        <v>31.130675107774653</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5.3529330576986602</v>
      </c>
      <c r="H109" s="117">
        <f>IF(H99="-","-",SUM(H99:H102,H104:H108)*'3l HAP'!$E$9)</f>
        <v>5.0649269005474817</v>
      </c>
      <c r="I109" s="117">
        <f>IF(I99="-","-",SUM(I99:I102,I104:I108)*'3l HAP'!$E$9)</f>
        <v>5.0934733506963772</v>
      </c>
      <c r="J109" s="117">
        <f>IF(J99="-","-",SUM(J99:J102,J104:J108)*'3l HAP'!$E$9)</f>
        <v>4.9756962265615323</v>
      </c>
      <c r="K109" s="117">
        <f>IF(K99="-","-",SUM(K99:K102,K104:K108)*'3l HAP'!$E$9)</f>
        <v>5.5858464802514538</v>
      </c>
      <c r="L109" s="117">
        <f>IF(L99="-","-",SUM(L99:L102,L104:L108)*'3l HAP'!$E$9)</f>
        <v>5.4921715974412573</v>
      </c>
      <c r="M109" s="117">
        <f>IF(M99="-","-",SUM(M99:M102,M104:M108)*'3l HAP'!$E$9)</f>
        <v>6.1650131688208356</v>
      </c>
      <c r="N109" s="117">
        <f>IF(N99="-","-",SUM(N99:N102,N104:N108)*'3l HAP'!$E$9)</f>
        <v>6.4306014087664929</v>
      </c>
      <c r="O109" s="27"/>
      <c r="P109" s="117">
        <f>IF(P99="-","-",SUM(P99:P102,P104:P108)*'3l HAP'!$E$9)</f>
        <v>6.4306014087664929</v>
      </c>
      <c r="Q109" s="117">
        <f>IF(Q99="-","-",SUM(Q99:Q102,Q104:Q108)*'3l HAP'!$E$9)</f>
        <v>7.2319032076218912</v>
      </c>
      <c r="R109" s="117">
        <f>IF(R99="-","-",SUM(R99:R102,R104:R108)*'3l HAP'!$E$9)</f>
        <v>6.9267880231946251</v>
      </c>
      <c r="S109" s="117">
        <f>IF(S99="-","-",SUM(S99:S102,S104:S108)*'3l HAP'!$E$9)</f>
        <v>6.9506338868819091</v>
      </c>
      <c r="T109" s="117">
        <f>IF(T99="-","-",SUM(T99:T102,T104:T108)*'3l HAP'!$E$9)</f>
        <v>6.5564967536028194</v>
      </c>
      <c r="U109" s="117">
        <f>IF(U99="-","-",SUM(U99:U102,U104:U108)*'3l HAP'!$E$9)</f>
        <v>7.1428657802726461</v>
      </c>
      <c r="V109" s="117">
        <f>IF(V99="-","-",SUM(V99:V102,V104:V108)*'3l HAP'!$E$9)</f>
        <v>8.0198605875755984</v>
      </c>
      <c r="W109" s="117">
        <f>IF(W99="-","-",SUM(W99:W102,W104:W108)*'3l HAP'!$E$9)</f>
        <v>11.608443741782445</v>
      </c>
      <c r="X109" s="27"/>
      <c r="Y109" s="117">
        <f>IF(Y99="-","-",SUM(Y99:Y102,Y104:Y108)*'3l HAP'!$E$9)</f>
        <v>21.342625948358943</v>
      </c>
      <c r="Z109" s="117">
        <f>IF(Z99="-","-",SUM(Z99:Z102,Z104:Z108)*'3l HAP'!$E$9)</f>
        <v>27.972204058792489</v>
      </c>
      <c r="AA109" s="117">
        <f>IF(AA99="-","-",SUM(AA99:AA102,AA104:AA108)*'3l HAP'!$E$9)</f>
        <v>20.834439384290576</v>
      </c>
      <c r="AB109" s="117" t="str">
        <f>IF(AB99="-","-",SUM(AB99:AB102,AB104:AB108)*'3l HAP'!$E$9)</f>
        <v>-</v>
      </c>
      <c r="AC109" s="117" t="str">
        <f>IF(AC99="-","-",SUM(AC99:AC102,AC104:AC108)*'3l HAP'!$E$9)</f>
        <v>-</v>
      </c>
      <c r="AD109" s="25"/>
    </row>
    <row r="110" spans="1:30" s="26" customFormat="1" ht="11.4">
      <c r="A110" s="207"/>
      <c r="B110" s="120" t="s">
        <v>249</v>
      </c>
      <c r="C110" s="120" t="str">
        <f>B110&amp;"_"&amp;D110</f>
        <v>Total_Southern</v>
      </c>
      <c r="D110" s="122" t="s">
        <v>122</v>
      </c>
      <c r="E110" s="119"/>
      <c r="F110" s="27"/>
      <c r="G110" s="117">
        <f t="shared" ref="G110:N110" si="21">IF(G99="-","-",SUM(G99:G109))</f>
        <v>493.05046761351826</v>
      </c>
      <c r="H110" s="117">
        <f t="shared" si="21"/>
        <v>473.82540790677365</v>
      </c>
      <c r="I110" s="117">
        <f t="shared" si="21"/>
        <v>484.62310868878524</v>
      </c>
      <c r="J110" s="117">
        <f t="shared" si="21"/>
        <v>475.90881233451711</v>
      </c>
      <c r="K110" s="117">
        <f t="shared" si="21"/>
        <v>517.01011846028189</v>
      </c>
      <c r="L110" s="117">
        <f t="shared" si="21"/>
        <v>511.39843780776681</v>
      </c>
      <c r="M110" s="117">
        <f t="shared" si="21"/>
        <v>554.25606722332395</v>
      </c>
      <c r="N110" s="117">
        <f t="shared" si="21"/>
        <v>572.2682047187028</v>
      </c>
      <c r="O110" s="27"/>
      <c r="P110" s="117">
        <f t="shared" ref="P110:W110" si="22">IF(P99="-","-",SUM(P99:P109))</f>
        <v>572.2682047187028</v>
      </c>
      <c r="Q110" s="117">
        <f t="shared" si="22"/>
        <v>630.63426406524934</v>
      </c>
      <c r="R110" s="117">
        <f t="shared" si="22"/>
        <v>611.5621749309546</v>
      </c>
      <c r="S110" s="117">
        <f t="shared" si="22"/>
        <v>607.52803534954865</v>
      </c>
      <c r="T110" s="117">
        <f t="shared" si="22"/>
        <v>584.0253504666324</v>
      </c>
      <c r="U110" s="117">
        <f t="shared" si="22"/>
        <v>638.67793121950274</v>
      </c>
      <c r="V110" s="117">
        <f t="shared" si="22"/>
        <v>699.48943896573121</v>
      </c>
      <c r="W110" s="117">
        <f t="shared" si="22"/>
        <v>1001.1594417905176</v>
      </c>
      <c r="X110" s="27"/>
      <c r="Y110" s="117">
        <f t="shared" ref="Y110:AC110" si="23">IF(Y99="-","-",SUM(Y99:Y109))</f>
        <v>1680.9720987595699</v>
      </c>
      <c r="Z110" s="117">
        <f t="shared" si="23"/>
        <v>2140.4107821519888</v>
      </c>
      <c r="AA110" s="117">
        <f t="shared" si="23"/>
        <v>1659.2903472354901</v>
      </c>
      <c r="AB110" s="117" t="str">
        <f t="shared" si="23"/>
        <v>-</v>
      </c>
      <c r="AC110" s="117" t="str">
        <f t="shared" si="23"/>
        <v>-</v>
      </c>
      <c r="AD110" s="25"/>
    </row>
    <row r="111" spans="1:30" s="26" customFormat="1" ht="11.4">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f>'3a DF'!AB127</f>
        <v>1100.6561410009476</v>
      </c>
      <c r="AB111" s="35" t="str">
        <f>'3a DF'!AC127</f>
        <v>-</v>
      </c>
      <c r="AC111" s="35" t="str">
        <f>'3a DF'!AD127</f>
        <v>-</v>
      </c>
      <c r="AD111" s="25"/>
    </row>
    <row r="112" spans="1:30" s="26" customFormat="1" ht="11.4">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f>'3b CM'!AA22</f>
        <v>18.292187949192872</v>
      </c>
      <c r="AB112" s="35" t="str">
        <f>'3b CM'!AB22</f>
        <v>-</v>
      </c>
      <c r="AC112" s="35" t="str">
        <f>'3b CM'!AC22</f>
        <v>-</v>
      </c>
      <c r="AD112" s="25"/>
    </row>
    <row r="113" spans="1:30" s="26" customFormat="1" ht="12.6" customHeight="1">
      <c r="A113" s="207"/>
      <c r="B113" s="123" t="s">
        <v>241</v>
      </c>
      <c r="C113" s="123" t="s">
        <v>178</v>
      </c>
      <c r="D113" s="121" t="s">
        <v>126</v>
      </c>
      <c r="E113" s="75"/>
      <c r="F113" s="27"/>
      <c r="G113" s="35" t="str">
        <f>IF('3c AA'!J91="-","-",'3c AA'!J91)</f>
        <v>-</v>
      </c>
      <c r="H113" s="35" t="str">
        <f>IF('3c AA'!K91="-","-",'3c AA'!K91)</f>
        <v>-</v>
      </c>
      <c r="I113" s="35" t="str">
        <f>IF('3c AA'!L91="-","-",'3c AA'!L91)</f>
        <v>-</v>
      </c>
      <c r="J113" s="35" t="str">
        <f>IF('3c AA'!M91="-","-",'3c AA'!M91)</f>
        <v>-</v>
      </c>
      <c r="K113" s="35" t="str">
        <f>IF('3c AA'!N91="-","-",'3c AA'!N91)</f>
        <v>-</v>
      </c>
      <c r="L113" s="35" t="str">
        <f>IF('3c AA'!O91="-","-",'3c AA'!O91)</f>
        <v>-</v>
      </c>
      <c r="M113" s="35" t="str">
        <f>IF('3c AA'!P91="-","-",'3c AA'!P91)</f>
        <v>-</v>
      </c>
      <c r="N113" s="35" t="str">
        <f>IF('3c AA'!Q91="-","-",'3c AA'!Q91)</f>
        <v>-</v>
      </c>
      <c r="O113" s="27"/>
      <c r="P113" s="35" t="str">
        <f>IF('3c AA'!S91="-","-",'3c AA'!S91)</f>
        <v>-</v>
      </c>
      <c r="Q113" s="35" t="str">
        <f>IF('3c AA'!T91="-","-",'3c AA'!T91)</f>
        <v>-</v>
      </c>
      <c r="R113" s="35" t="str">
        <f>IF('3c AA'!U91="-","-",'3c AA'!U91)</f>
        <v>-</v>
      </c>
      <c r="S113" s="35" t="str">
        <f>IF('3c AA'!V91="-","-",'3c AA'!V91)</f>
        <v>-</v>
      </c>
      <c r="T113" s="35">
        <f>IF('3c AA'!W91="-","-",'3c AA'!W91)</f>
        <v>0</v>
      </c>
      <c r="U113" s="35">
        <f>IF('3c AA'!X91="-","-",'3c AA'!X91)</f>
        <v>0</v>
      </c>
      <c r="V113" s="35">
        <f>IF('3c AA'!Y91="-","-",'3c AA'!Y91)</f>
        <v>0</v>
      </c>
      <c r="W113" s="35" t="str">
        <f>IF('3c AA'!Z91="-","-",'3c AA'!Z91)</f>
        <v>-</v>
      </c>
      <c r="X113" s="27"/>
      <c r="Y113" s="35">
        <f>IF('3c AA'!AB91="-","-",'3c AA'!AB91)</f>
        <v>3.6463273715224953</v>
      </c>
      <c r="Z113" s="35">
        <f>IF('3c AA'!AC91="-","-",'3c AA'!AC91)</f>
        <v>3.6463273715224953</v>
      </c>
      <c r="AA113" s="35">
        <f>IF('3c AA'!AD91="-","-",'3c AA'!AD91)</f>
        <v>3.6463273715224953</v>
      </c>
      <c r="AB113" s="35" t="str">
        <f>IF('3c AA'!AE91="-","-",'3c AA'!AE91)</f>
        <v>-</v>
      </c>
      <c r="AC113" s="35" t="str">
        <f>IF('3c AA'!AF91="-","-",'3c AA'!AF91)</f>
        <v>-</v>
      </c>
      <c r="AD113" s="25"/>
    </row>
    <row r="114" spans="1:30" s="26" customFormat="1" ht="12.6"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f>'3d PC'!AA23</f>
        <v>139.71641519921286</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f>'3e NC-Elec'!AB37</f>
        <v>223.1264537093866</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f>IF('3g CPIH'!W$17="-","-",'3h OC '!$E$8*('3g CPIH'!W$17/'3g CPIH'!$G$17))</f>
        <v>95.953808219178072</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f>IF('3i SMNCC'!V$52="-","-",'3i SMNCC'!V$52)</f>
        <v>5.9026181198620193</v>
      </c>
      <c r="AA117" s="35">
        <f>IF('3i SMNCC'!W$52="-","-",'3i SMNCC'!W$52)</f>
        <v>6.771266150037464</v>
      </c>
      <c r="AB117" s="35" t="str">
        <f>IF('3i SMNCC'!X$52="-","-",'3i SMNCC'!X$52)</f>
        <v>-</v>
      </c>
      <c r="AC117" s="35" t="str">
        <f>IF('3i SMNCC'!Y$52="-","-",'3i SMNCC'!Y$52)</f>
        <v>-</v>
      </c>
      <c r="AD117" s="25"/>
    </row>
    <row r="118" spans="1:30" s="26" customFormat="1" ht="11.25" customHeight="1">
      <c r="A118" s="207"/>
      <c r="B118" s="123" t="s">
        <v>244</v>
      </c>
      <c r="C118" s="123" t="s">
        <v>183</v>
      </c>
      <c r="D118" s="121" t="s">
        <v>126</v>
      </c>
      <c r="E118" s="75"/>
      <c r="F118" s="27"/>
      <c r="G118" s="35">
        <f>IF('3g CPIH'!C$17="-","-",'3j PAAC PAP'!$G$12*('3g CPIH'!C$17/'3g CPIH'!$G$17))</f>
        <v>23.857918590998043</v>
      </c>
      <c r="H118" s="35">
        <f>IF('3g CPIH'!D$17="-","-",'3j PAAC PAP'!$G$12*('3g CPIH'!D$17/'3g CPIH'!$G$17))</f>
        <v>23.905682191780819</v>
      </c>
      <c r="I118" s="35">
        <f>IF('3g CPIH'!E$17="-","-",'3j PAAC PAP'!$G$12*('3g CPIH'!E$17/'3g CPIH'!$G$17))</f>
        <v>23.977327592954992</v>
      </c>
      <c r="J118" s="35">
        <f>IF('3g CPIH'!F$17="-","-",'3j PAAC PAP'!$G$12*('3g CPIH'!F$17/'3g CPIH'!$G$17))</f>
        <v>24.120618395303325</v>
      </c>
      <c r="K118" s="35">
        <f>IF('3g CPIH'!G$17="-","-",'3j PAAC PAP'!$G$12*('3g CPIH'!G$17/'3g CPIH'!$G$17))</f>
        <v>24.4072</v>
      </c>
      <c r="L118" s="35">
        <f>IF('3g CPIH'!H$17="-","-",'3j PAAC PAP'!$G$12*('3g CPIH'!H$17/'3g CPIH'!$G$17))</f>
        <v>24.717663405088064</v>
      </c>
      <c r="M118" s="35">
        <f>IF('3g CPIH'!I$17="-","-",'3j PAAC PAP'!$G$12*('3g CPIH'!I$17/'3g CPIH'!$G$17))</f>
        <v>25.075890410958902</v>
      </c>
      <c r="N118" s="35">
        <f>IF('3g CPIH'!J$17="-","-",'3j PAAC PAP'!$G$12*('3g CPIH'!J$17/'3g CPIH'!$G$17))</f>
        <v>25.290826614481411</v>
      </c>
      <c r="O118" s="27"/>
      <c r="P118" s="35">
        <f>IF('3g CPIH'!L$17="-","-",'3j PAAC PAP'!$G$12*('3g CPIH'!L$17/'3g CPIH'!$G$17))</f>
        <v>25.290826614481411</v>
      </c>
      <c r="Q118" s="35">
        <f>IF('3g CPIH'!M$17="-","-",'3j PAAC PAP'!$G$12*('3g CPIH'!M$17/'3g CPIH'!$G$17))</f>
        <v>25.577408219178082</v>
      </c>
      <c r="R118" s="35">
        <f>IF('3g CPIH'!N$17="-","-",'3j PAAC PAP'!$G$12*('3g CPIH'!N$17/'3g CPIH'!$G$17))</f>
        <v>25.768462622309197</v>
      </c>
      <c r="S118" s="35">
        <f>IF('3g CPIH'!O$17="-","-",'3j PAAC PAP'!$G$12*('3g CPIH'!O$17/'3g CPIH'!$G$17))</f>
        <v>25.911753424657533</v>
      </c>
      <c r="T118" s="35">
        <f>IF('3g CPIH'!P$17="-","-",'3j PAAC PAP'!$G$12*('3g CPIH'!P$17/'3g CPIH'!$G$17))</f>
        <v>25.983398825831699</v>
      </c>
      <c r="U118" s="35">
        <f>IF('3g CPIH'!Q$17="-","-",'3j PAAC PAP'!$G$12*('3g CPIH'!Q$17/'3g CPIH'!$G$17))</f>
        <v>26.126689628180038</v>
      </c>
      <c r="V118" s="35">
        <f>IF('3g CPIH'!R$17="-","-",'3j PAAC PAP'!$G$12*('3g CPIH'!R$17/'3g CPIH'!$G$17))</f>
        <v>26.604325636007829</v>
      </c>
      <c r="W118" s="35">
        <f>IF('3g CPIH'!S$17="-","-",'3j PAAC PAP'!$G$12*('3g CPIH'!S$17/'3g CPIH'!$G$17))</f>
        <v>27.39242504892368</v>
      </c>
      <c r="X118" s="27"/>
      <c r="Y118" s="35">
        <f>IF('3g CPIH'!U$17="-","-",'3j PAAC PAP'!$G$12*('3g CPIH'!U$17/'3g CPIH'!$G$17))</f>
        <v>28.777569471624265</v>
      </c>
      <c r="Z118" s="35">
        <f>IF('3g CPIH'!V$17="-","-",'3j PAAC PAP'!$G$12*('3g CPIH'!V$17/'3g CPIH'!$G$17))</f>
        <v>28.777569471624265</v>
      </c>
      <c r="AA118" s="35">
        <f>IF('3g CPIH'!W$17="-","-",'3j PAAC PAP'!$G$12*('3g CPIH'!W$17/'3g CPIH'!$G$17))</f>
        <v>29.923895890410957</v>
      </c>
      <c r="AB118" s="35" t="str">
        <f>IF('3g CPIH'!X$17="-","-",'3j PAAC PAP'!$G$12*('3g CPIH'!X$17/'3g CPIH'!$G$17))</f>
        <v>-</v>
      </c>
      <c r="AC118" s="35" t="str">
        <f>IF('3g CPIH'!Y$17="-","-",'3j PAAC PAP'!$G$12*('3g CPIH'!Y$17/'3g CPIH'!$G$17))</f>
        <v>-</v>
      </c>
      <c r="AD118" s="25"/>
    </row>
    <row r="119" spans="1:30" s="26" customFormat="1" ht="11.25" customHeight="1">
      <c r="A119" s="207"/>
      <c r="B119" s="123" t="s">
        <v>244</v>
      </c>
      <c r="C119" s="123" t="s">
        <v>184</v>
      </c>
      <c r="D119" s="121" t="s">
        <v>126</v>
      </c>
      <c r="E119" s="75"/>
      <c r="F119" s="27"/>
      <c r="G119" s="35">
        <f>IF(G111="-","-",SUM(G111:G117)*'3j PAAC PAP'!$G$30)</f>
        <v>0</v>
      </c>
      <c r="H119" s="35">
        <f>IF(H111="-","-",SUM(H111:H117)*'3j PAAC PAP'!$G$30)</f>
        <v>0</v>
      </c>
      <c r="I119" s="35">
        <f>IF(I111="-","-",SUM(I111:I117)*'3j PAAC PAP'!$G$30)</f>
        <v>0</v>
      </c>
      <c r="J119" s="35">
        <f>IF(J111="-","-",SUM(J111:J117)*'3j PAAC PAP'!$G$30)</f>
        <v>0</v>
      </c>
      <c r="K119" s="35">
        <f>IF(K111="-","-",SUM(K111:K117)*'3j PAAC PAP'!$G$30)</f>
        <v>0</v>
      </c>
      <c r="L119" s="35">
        <f>IF(L111="-","-",SUM(L111:L117)*'3j PAAC PAP'!$G$30)</f>
        <v>0</v>
      </c>
      <c r="M119" s="35">
        <f>IF(M111="-","-",SUM(M111:M117)*'3j PAAC PAP'!$G$30)</f>
        <v>0</v>
      </c>
      <c r="N119" s="35">
        <f>IF(N111="-","-",SUM(N111:N117)*'3j PAAC PAP'!$G$30)</f>
        <v>0</v>
      </c>
      <c r="O119" s="27"/>
      <c r="P119" s="35">
        <f>IF(P111="-","-",SUM(P111:P117)*'3j PAAC PAP'!$G$30)</f>
        <v>0</v>
      </c>
      <c r="Q119" s="35">
        <f>IF(Q111="-","-",SUM(Q111:Q117)*'3j PAAC PAP'!$G$30)</f>
        <v>0</v>
      </c>
      <c r="R119" s="35">
        <f>IF(R111="-","-",SUM(R111:R117)*'3j PAAC PAP'!$G$30)</f>
        <v>0</v>
      </c>
      <c r="S119" s="35">
        <f>IF(S111="-","-",SUM(S111:S117)*'3j PAAC PAP'!$G$30)</f>
        <v>0</v>
      </c>
      <c r="T119" s="35">
        <f>IF(T111="-","-",SUM(T111:T117)*'3j PAAC PAP'!$G$30)</f>
        <v>0</v>
      </c>
      <c r="U119" s="35">
        <f>IF(U111="-","-",SUM(U111:U117)*'3j PAAC PAP'!$G$30)</f>
        <v>0</v>
      </c>
      <c r="V119" s="35">
        <f>IF(V111="-","-",SUM(V111:V117)*'3j PAAC PAP'!$G$30)</f>
        <v>0</v>
      </c>
      <c r="W119" s="35">
        <f>IF(W111="-","-",SUM(W111:W117)*'3j PAAC PAP'!$G$30)</f>
        <v>0</v>
      </c>
      <c r="X119" s="27"/>
      <c r="Y119" s="35">
        <f>IF(Y111="-","-",SUM(Y111:Y117)*'3j PAAC PAP'!$G$30)</f>
        <v>0</v>
      </c>
      <c r="Z119" s="35">
        <f>IF(Z111="-","-",SUM(Z111:Z117)*'3j PAAC PAP'!$G$30)</f>
        <v>0</v>
      </c>
      <c r="AA119" s="35">
        <f>IF(AA111="-","-",SUM(AA111:AA117)*'3j PAAC PAP'!$G$30)</f>
        <v>0</v>
      </c>
      <c r="AB119" s="35" t="str">
        <f>IF(AB111="-","-",SUM(AB111:AB117)*'3j PAAC PAP'!$G$30)</f>
        <v>-</v>
      </c>
      <c r="AC119" s="35" t="str">
        <f>IF(AC111="-","-",SUM(AC111:AC117)*'3j PAAC PAP'!$G$30)</f>
        <v>-</v>
      </c>
      <c r="AD119" s="25"/>
    </row>
    <row r="120" spans="1:30" s="26" customFormat="1" ht="11.25" customHeight="1">
      <c r="A120" s="207"/>
      <c r="B120" s="123" t="s">
        <v>185</v>
      </c>
      <c r="C120" s="123" t="s">
        <v>246</v>
      </c>
      <c r="D120" s="121" t="s">
        <v>126</v>
      </c>
      <c r="E120" s="75"/>
      <c r="F120" s="27"/>
      <c r="G120" s="35">
        <f>IF(G111="-","-",SUM(G111:G119)*'3k EBIT'!$E$8)</f>
        <v>9.3966348863237883</v>
      </c>
      <c r="H120" s="35">
        <f>IF(H111="-","-",SUM(H111:H119)*'3k EBIT'!$E$8)</f>
        <v>9.0327396149322805</v>
      </c>
      <c r="I120" s="35">
        <f>IF(I111="-","-",SUM(I111:I119)*'3k EBIT'!$E$8)</f>
        <v>9.4938745028350162</v>
      </c>
      <c r="J120" s="35">
        <f>IF(J111="-","-",SUM(J111:J119)*'3k EBIT'!$E$8)</f>
        <v>9.3282854014017413</v>
      </c>
      <c r="K120" s="35">
        <f>IF(K111="-","-",SUM(K111:K119)*'3k EBIT'!$E$8)</f>
        <v>10.018906606710949</v>
      </c>
      <c r="L120" s="35">
        <f>IF(L111="-","-",SUM(L111:L119)*'3k EBIT'!$E$8)</f>
        <v>9.9126224923425887</v>
      </c>
      <c r="M120" s="35">
        <f>IF(M111="-","-",SUM(M111:M119)*'3k EBIT'!$E$8)</f>
        <v>10.632034715959824</v>
      </c>
      <c r="N120" s="35">
        <f>IF(N111="-","-",SUM(N111:N119)*'3k EBIT'!$E$8)</f>
        <v>10.969770369595215</v>
      </c>
      <c r="O120" s="27"/>
      <c r="P120" s="35">
        <f>IF(P111="-","-",SUM(P111:P119)*'3k EBIT'!$E$8)</f>
        <v>10.969770369595215</v>
      </c>
      <c r="Q120" s="35">
        <f>IF(Q111="-","-",SUM(Q111:Q119)*'3k EBIT'!$E$8)</f>
        <v>12.227266547699708</v>
      </c>
      <c r="R120" s="35">
        <f>IF(R111="-","-",SUM(R111:R119)*'3k EBIT'!$E$8)</f>
        <v>11.842804189733497</v>
      </c>
      <c r="S120" s="35">
        <f>IF(S111="-","-",SUM(S111:S119)*'3k EBIT'!$E$8)</f>
        <v>11.943531431275231</v>
      </c>
      <c r="T120" s="35">
        <f>IF(T111="-","-",SUM(T111:T119)*'3k EBIT'!$E$8)</f>
        <v>11.486663724401829</v>
      </c>
      <c r="U120" s="35">
        <f>IF(U111="-","-",SUM(U111:U119)*'3k EBIT'!$E$8)</f>
        <v>12.470162303432218</v>
      </c>
      <c r="V120" s="35">
        <f>IF(V111="-","-",SUM(V111:V119)*'3k EBIT'!$E$8)</f>
        <v>13.623118459867019</v>
      </c>
      <c r="W120" s="35">
        <f>IF(W111="-","-",SUM(W111:W119)*'3k EBIT'!$E$8)</f>
        <v>19.261742995003249</v>
      </c>
      <c r="X120" s="27"/>
      <c r="Y120" s="35">
        <f>IF(Y111="-","-",SUM(Y111:Y119)*'3k EBIT'!$E$8)</f>
        <v>32.024929713037693</v>
      </c>
      <c r="Z120" s="35">
        <f>IF(Z111="-","-",SUM(Z111:Z119)*'3k EBIT'!$E$8)</f>
        <v>40.646595263777726</v>
      </c>
      <c r="AA120" s="35">
        <f>IF(AA111="-","-",SUM(AA111:AA119)*'3k EBIT'!$E$8)</f>
        <v>31.339099244648168</v>
      </c>
      <c r="AB120" s="35" t="str">
        <f>IF(AB111="-","-",SUM(AB111:AB119)*'3k EBIT'!$E$8)</f>
        <v>-</v>
      </c>
      <c r="AC120" s="35" t="str">
        <f>IF(AC111="-","-",SUM(AC111:AC119)*'3k EBIT'!$E$8)</f>
        <v>-</v>
      </c>
      <c r="AD120" s="25"/>
    </row>
    <row r="121" spans="1:30" s="26" customFormat="1" ht="11.4">
      <c r="A121" s="207"/>
      <c r="B121" s="123" t="s">
        <v>247</v>
      </c>
      <c r="C121" s="158" t="s">
        <v>248</v>
      </c>
      <c r="D121" s="121" t="s">
        <v>126</v>
      </c>
      <c r="E121" s="116"/>
      <c r="F121" s="27"/>
      <c r="G121" s="35">
        <f>IF(G111="-","-",SUM(G111:G114,G116:G120)*'3l HAP'!$E$9)</f>
        <v>5.3866247294006273</v>
      </c>
      <c r="H121" s="35">
        <f>IF(H111="-","-",SUM(H111:H114,H116:H120)*'3l HAP'!$E$9)</f>
        <v>5.0953420541089933</v>
      </c>
      <c r="I121" s="35">
        <f>IF(I111="-","-",SUM(I111:I114,I116:I120)*'3l HAP'!$E$9)</f>
        <v>5.1253855692610379</v>
      </c>
      <c r="J121" s="35">
        <f>IF(J111="-","-",SUM(J111:J114,J116:J120)*'3l HAP'!$E$9)</f>
        <v>5.0059639249729351</v>
      </c>
      <c r="K121" s="35">
        <f>IF(K111="-","-",SUM(K111:K114,K116:K120)*'3l HAP'!$E$9)</f>
        <v>5.6210829618302709</v>
      </c>
      <c r="L121" s="35">
        <f>IF(L111="-","-",SUM(L111:L114,L116:L120)*'3l HAP'!$E$9)</f>
        <v>5.5261482816402134</v>
      </c>
      <c r="M121" s="35">
        <f>IF(M111="-","-",SUM(M111:M114,M116:M120)*'3l HAP'!$E$9)</f>
        <v>6.1762369849712329</v>
      </c>
      <c r="N121" s="35">
        <f>IF(N111="-","-",SUM(N111:N114,N116:N120)*'3l HAP'!$E$9)</f>
        <v>6.4422628994417588</v>
      </c>
      <c r="O121" s="27"/>
      <c r="P121" s="35">
        <f>IF(P111="-","-",SUM(P111:P114,P116:P120)*'3l HAP'!$E$9)</f>
        <v>6.4422628994417588</v>
      </c>
      <c r="Q121" s="35">
        <f>IF(Q111="-","-",SUM(Q111:Q114,Q116:Q120)*'3l HAP'!$E$9)</f>
        <v>7.2475062135583199</v>
      </c>
      <c r="R121" s="35">
        <f>IF(R111="-","-",SUM(R111:R114,R116:R120)*'3l HAP'!$E$9)</f>
        <v>6.9247026864496899</v>
      </c>
      <c r="S121" s="35">
        <f>IF(S111="-","-",SUM(S111:S114,S116:S120)*'3l HAP'!$E$9)</f>
        <v>6.9614646213480409</v>
      </c>
      <c r="T121" s="35">
        <f>IF(T111="-","-",SUM(T111:T114,T116:T120)*'3l HAP'!$E$9)</f>
        <v>6.556175501895888</v>
      </c>
      <c r="U121" s="35">
        <f>IF(U111="-","-",SUM(U111:U114,U116:U120)*'3l HAP'!$E$9)</f>
        <v>7.1306277819968589</v>
      </c>
      <c r="V121" s="35">
        <f>IF(V111="-","-",SUM(V111:V114,V116:V120)*'3l HAP'!$E$9)</f>
        <v>8.0127929343442226</v>
      </c>
      <c r="W121" s="35">
        <f>IF(W111="-","-",SUM(W111:W114,W116:W120)*'3l HAP'!$E$9)</f>
        <v>11.63028346928759</v>
      </c>
      <c r="X121" s="27"/>
      <c r="Y121" s="35">
        <f>IF(Y111="-","-",SUM(Y111:Y114,Y116:Y120)*'3l HAP'!$E$9)</f>
        <v>21.387210366344231</v>
      </c>
      <c r="Z121" s="35">
        <f>IF(Z111="-","-",SUM(Z111:Z114,Z116:Z120)*'3l HAP'!$E$9)</f>
        <v>28.03088158681021</v>
      </c>
      <c r="AA121" s="35">
        <f>IF(AA111="-","-",SUM(AA111:AA114,AA116:AA120)*'3l HAP'!$E$9)</f>
        <v>20.882445723749228</v>
      </c>
      <c r="AB121" s="35" t="str">
        <f>IF(AB111="-","-",SUM(AB111:AB114,AB116:AB120)*'3l HAP'!$E$9)</f>
        <v>-</v>
      </c>
      <c r="AC121" s="35" t="str">
        <f>IF(AC111="-","-",SUM(AC111:AC114,AC116:AC120)*'3l HAP'!$E$9)</f>
        <v>-</v>
      </c>
      <c r="AD121" s="25"/>
    </row>
    <row r="122" spans="1:30" s="26" customFormat="1" ht="11.4">
      <c r="A122" s="207"/>
      <c r="B122" s="123" t="s">
        <v>249</v>
      </c>
      <c r="C122" s="123" t="str">
        <f>B122&amp;"_"&amp;D122</f>
        <v>Total_South East</v>
      </c>
      <c r="D122" s="121" t="s">
        <v>126</v>
      </c>
      <c r="E122" s="75"/>
      <c r="F122" s="27"/>
      <c r="G122" s="35">
        <f t="shared" ref="G122:N122" si="24">IF(G111="-","-",SUM(G111:G121))</f>
        <v>499.94615130943509</v>
      </c>
      <c r="H122" s="35">
        <f t="shared" si="24"/>
        <v>480.50249384026597</v>
      </c>
      <c r="I122" s="35">
        <f t="shared" si="24"/>
        <v>504.80278458856731</v>
      </c>
      <c r="J122" s="35">
        <f t="shared" si="24"/>
        <v>495.96815067921142</v>
      </c>
      <c r="K122" s="35">
        <f t="shared" si="24"/>
        <v>532.93173919219623</v>
      </c>
      <c r="L122" s="35">
        <f t="shared" si="24"/>
        <v>527.242906066351</v>
      </c>
      <c r="M122" s="35">
        <f t="shared" si="24"/>
        <v>565.75678037295825</v>
      </c>
      <c r="N122" s="35">
        <f t="shared" si="24"/>
        <v>583.79835966284202</v>
      </c>
      <c r="O122" s="27"/>
      <c r="P122" s="35">
        <f t="shared" ref="P122:W122" si="25">IF(P111="-","-",SUM(P111:P121))</f>
        <v>583.79835966284202</v>
      </c>
      <c r="Q122" s="35">
        <f t="shared" si="25"/>
        <v>650.78758501341144</v>
      </c>
      <c r="R122" s="35">
        <f t="shared" si="25"/>
        <v>630.22992889877185</v>
      </c>
      <c r="S122" s="35">
        <f t="shared" si="25"/>
        <v>635.56812240925433</v>
      </c>
      <c r="T122" s="35">
        <f t="shared" si="25"/>
        <v>611.11717443911414</v>
      </c>
      <c r="U122" s="35">
        <f t="shared" si="25"/>
        <v>663.45468844520894</v>
      </c>
      <c r="V122" s="35">
        <f t="shared" si="25"/>
        <v>725.01873150299991</v>
      </c>
      <c r="W122" s="35">
        <f t="shared" si="25"/>
        <v>1025.4058118320752</v>
      </c>
      <c r="X122" s="27"/>
      <c r="Y122" s="35">
        <f t="shared" ref="Y122:AC122" si="26">IF(Y111="-","-",SUM(Y111:Y121))</f>
        <v>1706.9091306327532</v>
      </c>
      <c r="Z122" s="35">
        <f t="shared" si="26"/>
        <v>2167.3244855132134</v>
      </c>
      <c r="AA122" s="35">
        <f t="shared" si="26"/>
        <v>1670.3080404582863</v>
      </c>
      <c r="AB122" s="35" t="str">
        <f t="shared" si="26"/>
        <v>-</v>
      </c>
      <c r="AC122" s="35" t="str">
        <f t="shared" si="26"/>
        <v>-</v>
      </c>
      <c r="AD122" s="25"/>
    </row>
    <row r="123" spans="1:30" s="26" customFormat="1" ht="11.4">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f>'3a DF'!AB128</f>
        <v>1087.7788383183554</v>
      </c>
      <c r="AB123" s="117" t="str">
        <f>'3a DF'!AC128</f>
        <v>-</v>
      </c>
      <c r="AC123" s="117" t="str">
        <f>'3a DF'!AD128</f>
        <v>-</v>
      </c>
      <c r="AD123" s="25"/>
    </row>
    <row r="124" spans="1:30" s="26" customFormat="1" ht="11.4">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f>'3b CM'!AA23</f>
        <v>17.824890384462186</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AA'!J92="-","-",'3c AA'!J92)</f>
        <v>-</v>
      </c>
      <c r="H125" s="117" t="str">
        <f>IF('3c AA'!K92="-","-",'3c AA'!K92)</f>
        <v>-</v>
      </c>
      <c r="I125" s="117" t="str">
        <f>IF('3c AA'!L92="-","-",'3c AA'!L92)</f>
        <v>-</v>
      </c>
      <c r="J125" s="117" t="str">
        <f>IF('3c AA'!M92="-","-",'3c AA'!M92)</f>
        <v>-</v>
      </c>
      <c r="K125" s="117" t="str">
        <f>IF('3c AA'!N92="-","-",'3c AA'!N92)</f>
        <v>-</v>
      </c>
      <c r="L125" s="117" t="str">
        <f>IF('3c AA'!O92="-","-",'3c AA'!O92)</f>
        <v>-</v>
      </c>
      <c r="M125" s="117" t="str">
        <f>IF('3c AA'!P92="-","-",'3c AA'!P92)</f>
        <v>-</v>
      </c>
      <c r="N125" s="117" t="str">
        <f>IF('3c AA'!Q92="-","-",'3c AA'!Q92)</f>
        <v>-</v>
      </c>
      <c r="O125" s="27"/>
      <c r="P125" s="117" t="str">
        <f>IF('3c AA'!S92="-","-",'3c AA'!S92)</f>
        <v>-</v>
      </c>
      <c r="Q125" s="117" t="str">
        <f>IF('3c AA'!T92="-","-",'3c AA'!T92)</f>
        <v>-</v>
      </c>
      <c r="R125" s="117" t="str">
        <f>IF('3c AA'!U92="-","-",'3c AA'!U92)</f>
        <v>-</v>
      </c>
      <c r="S125" s="117" t="str">
        <f>IF('3c AA'!V92="-","-",'3c AA'!V92)</f>
        <v>-</v>
      </c>
      <c r="T125" s="117">
        <f>IF('3c AA'!W92="-","-",'3c AA'!W92)</f>
        <v>0</v>
      </c>
      <c r="U125" s="117">
        <f>IF('3c AA'!X92="-","-",'3c AA'!X92)</f>
        <v>0</v>
      </c>
      <c r="V125" s="117">
        <f>IF('3c AA'!Y92="-","-",'3c AA'!Y92)</f>
        <v>0</v>
      </c>
      <c r="W125" s="117" t="str">
        <f>IF('3c AA'!Z92="-","-",'3c AA'!Z92)</f>
        <v>-</v>
      </c>
      <c r="X125" s="27"/>
      <c r="Y125" s="117">
        <f>IF('3c AA'!AB92="-","-",'3c AA'!AB92)</f>
        <v>3.6251911460835489</v>
      </c>
      <c r="Z125" s="117">
        <f>IF('3c AA'!AC92="-","-",'3c AA'!AC92)</f>
        <v>3.6251911460835489</v>
      </c>
      <c r="AA125" s="117">
        <f>IF('3c AA'!AD92="-","-",'3c AA'!AD92)</f>
        <v>3.6251911460835489</v>
      </c>
      <c r="AB125" s="117" t="str">
        <f>IF('3c AA'!AE92="-","-",'3c AA'!AE92)</f>
        <v>-</v>
      </c>
      <c r="AC125" s="117" t="str">
        <f>IF('3c AA'!AF92="-","-",'3c AA'!AF92)</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f>'3d PC'!AA24</f>
        <v>139.70484944091874</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f>'3e NC-Elec'!AB38</f>
        <v>233.52198231064955</v>
      </c>
      <c r="AB127" s="117" t="str">
        <f>'3e NC-Elec'!AC38</f>
        <v>-</v>
      </c>
      <c r="AC127" s="117" t="str">
        <f>'3e NC-Elec'!AD38</f>
        <v>-</v>
      </c>
      <c r="AD127" s="25"/>
    </row>
    <row r="128" spans="1:30" s="26" customFormat="1" ht="12.6"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f>IF('3g CPIH'!W$17="-","-",'3h OC '!$E$8*('3g CPIH'!W$17/'3g CPIH'!$G$17))</f>
        <v>95.953808219178072</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f>IF('3i SMNCC'!V$52="-","-",'3i SMNCC'!V$52)</f>
        <v>5.9026181198620193</v>
      </c>
      <c r="AA129" s="117">
        <f>IF('3i SMNCC'!W$52="-","-",'3i SMNCC'!W$52)</f>
        <v>6.771266150037464</v>
      </c>
      <c r="AB129" s="117" t="str">
        <f>IF('3i SMNCC'!X$52="-","-",'3i SMNCC'!X$52)</f>
        <v>-</v>
      </c>
      <c r="AC129" s="117" t="str">
        <f>IF('3i SMNCC'!Y$52="-","-",'3i SMNCC'!Y$52)</f>
        <v>-</v>
      </c>
      <c r="AD129" s="25"/>
    </row>
    <row r="130" spans="1:30" s="26" customFormat="1" ht="11.25" customHeight="1">
      <c r="A130" s="207"/>
      <c r="B130" s="120" t="s">
        <v>244</v>
      </c>
      <c r="C130" s="120" t="s">
        <v>183</v>
      </c>
      <c r="D130" s="122" t="s">
        <v>131</v>
      </c>
      <c r="E130" s="119"/>
      <c r="F130" s="27"/>
      <c r="G130" s="117">
        <f>IF('3g CPIH'!C$17="-","-",'3j PAAC PAP'!$G$12*('3g CPIH'!C$17/'3g CPIH'!$G$17))</f>
        <v>23.857918590998043</v>
      </c>
      <c r="H130" s="117">
        <f>IF('3g CPIH'!D$17="-","-",'3j PAAC PAP'!$G$12*('3g CPIH'!D$17/'3g CPIH'!$G$17))</f>
        <v>23.905682191780819</v>
      </c>
      <c r="I130" s="117">
        <f>IF('3g CPIH'!E$17="-","-",'3j PAAC PAP'!$G$12*('3g CPIH'!E$17/'3g CPIH'!$G$17))</f>
        <v>23.977327592954992</v>
      </c>
      <c r="J130" s="117">
        <f>IF('3g CPIH'!F$17="-","-",'3j PAAC PAP'!$G$12*('3g CPIH'!F$17/'3g CPIH'!$G$17))</f>
        <v>24.120618395303325</v>
      </c>
      <c r="K130" s="117">
        <f>IF('3g CPIH'!G$17="-","-",'3j PAAC PAP'!$G$12*('3g CPIH'!G$17/'3g CPIH'!$G$17))</f>
        <v>24.4072</v>
      </c>
      <c r="L130" s="117">
        <f>IF('3g CPIH'!H$17="-","-",'3j PAAC PAP'!$G$12*('3g CPIH'!H$17/'3g CPIH'!$G$17))</f>
        <v>24.717663405088064</v>
      </c>
      <c r="M130" s="117">
        <f>IF('3g CPIH'!I$17="-","-",'3j PAAC PAP'!$G$12*('3g CPIH'!I$17/'3g CPIH'!$G$17))</f>
        <v>25.075890410958902</v>
      </c>
      <c r="N130" s="117">
        <f>IF('3g CPIH'!J$17="-","-",'3j PAAC PAP'!$G$12*('3g CPIH'!J$17/'3g CPIH'!$G$17))</f>
        <v>25.290826614481411</v>
      </c>
      <c r="O130" s="27"/>
      <c r="P130" s="117">
        <f>IF('3g CPIH'!L$17="-","-",'3j PAAC PAP'!$G$12*('3g CPIH'!L$17/'3g CPIH'!$G$17))</f>
        <v>25.290826614481411</v>
      </c>
      <c r="Q130" s="117">
        <f>IF('3g CPIH'!M$17="-","-",'3j PAAC PAP'!$G$12*('3g CPIH'!M$17/'3g CPIH'!$G$17))</f>
        <v>25.577408219178082</v>
      </c>
      <c r="R130" s="117">
        <f>IF('3g CPIH'!N$17="-","-",'3j PAAC PAP'!$G$12*('3g CPIH'!N$17/'3g CPIH'!$G$17))</f>
        <v>25.768462622309197</v>
      </c>
      <c r="S130" s="117">
        <f>IF('3g CPIH'!O$17="-","-",'3j PAAC PAP'!$G$12*('3g CPIH'!O$17/'3g CPIH'!$G$17))</f>
        <v>25.911753424657533</v>
      </c>
      <c r="T130" s="117">
        <f>IF('3g CPIH'!P$17="-","-",'3j PAAC PAP'!$G$12*('3g CPIH'!P$17/'3g CPIH'!$G$17))</f>
        <v>25.983398825831699</v>
      </c>
      <c r="U130" s="117">
        <f>IF('3g CPIH'!Q$17="-","-",'3j PAAC PAP'!$G$12*('3g CPIH'!Q$17/'3g CPIH'!$G$17))</f>
        <v>26.126689628180038</v>
      </c>
      <c r="V130" s="117">
        <f>IF('3g CPIH'!R$17="-","-",'3j PAAC PAP'!$G$12*('3g CPIH'!R$17/'3g CPIH'!$G$17))</f>
        <v>26.604325636007829</v>
      </c>
      <c r="W130" s="117">
        <f>IF('3g CPIH'!S$17="-","-",'3j PAAC PAP'!$G$12*('3g CPIH'!S$17/'3g CPIH'!$G$17))</f>
        <v>27.39242504892368</v>
      </c>
      <c r="X130" s="27"/>
      <c r="Y130" s="117">
        <f>IF('3g CPIH'!U$17="-","-",'3j PAAC PAP'!$G$12*('3g CPIH'!U$17/'3g CPIH'!$G$17))</f>
        <v>28.777569471624265</v>
      </c>
      <c r="Z130" s="117">
        <f>IF('3g CPIH'!V$17="-","-",'3j PAAC PAP'!$G$12*('3g CPIH'!V$17/'3g CPIH'!$G$17))</f>
        <v>28.777569471624265</v>
      </c>
      <c r="AA130" s="117">
        <f>IF('3g CPIH'!W$17="-","-",'3j PAAC PAP'!$G$12*('3g CPIH'!W$17/'3g CPIH'!$G$17))</f>
        <v>29.923895890410957</v>
      </c>
      <c r="AB130" s="117" t="str">
        <f>IF('3g CPIH'!X$17="-","-",'3j PAAC PAP'!$G$12*('3g CPIH'!X$17/'3g CPIH'!$G$17))</f>
        <v>-</v>
      </c>
      <c r="AC130" s="117" t="str">
        <f>IF('3g CPIH'!Y$17="-","-",'3j PAAC PAP'!$G$12*('3g CPIH'!Y$17/'3g CPIH'!$G$17))</f>
        <v>-</v>
      </c>
      <c r="AD130" s="25"/>
    </row>
    <row r="131" spans="1:30" s="26" customFormat="1" ht="11.25" customHeight="1">
      <c r="A131" s="207"/>
      <c r="B131" s="120" t="s">
        <v>244</v>
      </c>
      <c r="C131" s="120" t="s">
        <v>184</v>
      </c>
      <c r="D131" s="122" t="s">
        <v>131</v>
      </c>
      <c r="E131" s="119"/>
      <c r="F131" s="27"/>
      <c r="G131" s="117">
        <f>IF(G123="-","-",SUM(G123:G129)*'3j PAAC PAP'!$G$30)</f>
        <v>0</v>
      </c>
      <c r="H131" s="117">
        <f>IF(H123="-","-",SUM(H123:H129)*'3j PAAC PAP'!$G$30)</f>
        <v>0</v>
      </c>
      <c r="I131" s="117">
        <f>IF(I123="-","-",SUM(I123:I129)*'3j PAAC PAP'!$G$30)</f>
        <v>0</v>
      </c>
      <c r="J131" s="117">
        <f>IF(J123="-","-",SUM(J123:J129)*'3j PAAC PAP'!$G$30)</f>
        <v>0</v>
      </c>
      <c r="K131" s="117">
        <f>IF(K123="-","-",SUM(K123:K129)*'3j PAAC PAP'!$G$30)</f>
        <v>0</v>
      </c>
      <c r="L131" s="117">
        <f>IF(L123="-","-",SUM(L123:L129)*'3j PAAC PAP'!$G$30)</f>
        <v>0</v>
      </c>
      <c r="M131" s="117">
        <f>IF(M123="-","-",SUM(M123:M129)*'3j PAAC PAP'!$G$30)</f>
        <v>0</v>
      </c>
      <c r="N131" s="117">
        <f>IF(N123="-","-",SUM(N123:N129)*'3j PAAC PAP'!$G$30)</f>
        <v>0</v>
      </c>
      <c r="O131" s="27"/>
      <c r="P131" s="117">
        <f>IF(P123="-","-",SUM(P123:P129)*'3j PAAC PAP'!$G$30)</f>
        <v>0</v>
      </c>
      <c r="Q131" s="117">
        <f>IF(Q123="-","-",SUM(Q123:Q129)*'3j PAAC PAP'!$G$30)</f>
        <v>0</v>
      </c>
      <c r="R131" s="117">
        <f>IF(R123="-","-",SUM(R123:R129)*'3j PAAC PAP'!$G$30)</f>
        <v>0</v>
      </c>
      <c r="S131" s="117">
        <f>IF(S123="-","-",SUM(S123:S129)*'3j PAAC PAP'!$G$30)</f>
        <v>0</v>
      </c>
      <c r="T131" s="117">
        <f>IF(T123="-","-",SUM(T123:T129)*'3j PAAC PAP'!$G$30)</f>
        <v>0</v>
      </c>
      <c r="U131" s="117">
        <f>IF(U123="-","-",SUM(U123:U129)*'3j PAAC PAP'!$G$30)</f>
        <v>0</v>
      </c>
      <c r="V131" s="117">
        <f>IF(V123="-","-",SUM(V123:V129)*'3j PAAC PAP'!$G$30)</f>
        <v>0</v>
      </c>
      <c r="W131" s="117">
        <f>IF(W123="-","-",SUM(W123:W129)*'3j PAAC PAP'!$G$30)</f>
        <v>0</v>
      </c>
      <c r="X131" s="27"/>
      <c r="Y131" s="117">
        <f>IF(Y123="-","-",SUM(Y123:Y129)*'3j PAAC PAP'!$G$30)</f>
        <v>0</v>
      </c>
      <c r="Z131" s="117">
        <f>IF(Z123="-","-",SUM(Z123:Z129)*'3j PAAC PAP'!$G$30)</f>
        <v>0</v>
      </c>
      <c r="AA131" s="117">
        <f>IF(AA123="-","-",SUM(AA123:AA129)*'3j PAAC PAP'!$G$30)</f>
        <v>0</v>
      </c>
      <c r="AB131" s="117" t="str">
        <f>IF(AB123="-","-",SUM(AB123:AB129)*'3j PAAC PAP'!$G$30)</f>
        <v>-</v>
      </c>
      <c r="AC131" s="117" t="str">
        <f>IF(AC123="-","-",SUM(AC123:AC129)*'3j PAAC PAP'!$G$30)</f>
        <v>-</v>
      </c>
      <c r="AD131" s="25"/>
    </row>
    <row r="132" spans="1:30" s="26" customFormat="1" ht="11.4">
      <c r="A132" s="207"/>
      <c r="B132" s="120" t="s">
        <v>185</v>
      </c>
      <c r="C132" s="120" t="s">
        <v>246</v>
      </c>
      <c r="D132" s="122" t="s">
        <v>131</v>
      </c>
      <c r="E132" s="119"/>
      <c r="F132" s="27"/>
      <c r="G132" s="117">
        <f>IF(G123="-","-",SUM(G123:G131)*'3k EBIT'!$E$8)</f>
        <v>9.4989293740926204</v>
      </c>
      <c r="H132" s="117">
        <f>IF(H123="-","-",SUM(H123:H131)*'3k EBIT'!$E$8)</f>
        <v>9.1370790196718072</v>
      </c>
      <c r="I132" s="117">
        <f>IF(I123="-","-",SUM(I123:I131)*'3k EBIT'!$E$8)</f>
        <v>9.6193018768109102</v>
      </c>
      <c r="J132" s="117">
        <f>IF(J123="-","-",SUM(J123:J131)*'3k EBIT'!$E$8)</f>
        <v>9.4548379032851688</v>
      </c>
      <c r="K132" s="117">
        <f>IF(K123="-","-",SUM(K123:K131)*'3k EBIT'!$E$8)</f>
        <v>10.014665723829959</v>
      </c>
      <c r="L132" s="117">
        <f>IF(L123="-","-",SUM(L123:L131)*'3k EBIT'!$E$8)</f>
        <v>9.9090117776051247</v>
      </c>
      <c r="M132" s="117">
        <f>IF(M123="-","-",SUM(M123:M131)*'3k EBIT'!$E$8)</f>
        <v>10.661455104302716</v>
      </c>
      <c r="N132" s="117">
        <f>IF(N123="-","-",SUM(N123:N131)*'3k EBIT'!$E$8)</f>
        <v>10.994956789239984</v>
      </c>
      <c r="O132" s="27"/>
      <c r="P132" s="117">
        <f>IF(P123="-","-",SUM(P123:P131)*'3k EBIT'!$E$8)</f>
        <v>10.994956789239984</v>
      </c>
      <c r="Q132" s="117">
        <f>IF(Q123="-","-",SUM(Q123:Q131)*'3k EBIT'!$E$8)</f>
        <v>12.174299518084958</v>
      </c>
      <c r="R132" s="117">
        <f>IF(R123="-","-",SUM(R123:R131)*'3k EBIT'!$E$8)</f>
        <v>11.791154160216738</v>
      </c>
      <c r="S132" s="117">
        <f>IF(S123="-","-",SUM(S123:S131)*'3k EBIT'!$E$8)</f>
        <v>11.789440197666767</v>
      </c>
      <c r="T132" s="117">
        <f>IF(T123="-","-",SUM(T123:T131)*'3k EBIT'!$E$8)</f>
        <v>11.334381783965251</v>
      </c>
      <c r="U132" s="117">
        <f>IF(U123="-","-",SUM(U123:U131)*'3k EBIT'!$E$8)</f>
        <v>12.33162414064528</v>
      </c>
      <c r="V132" s="117">
        <f>IF(V123="-","-",SUM(V123:V131)*'3k EBIT'!$E$8)</f>
        <v>13.46770709761897</v>
      </c>
      <c r="W132" s="117">
        <f>IF(W123="-","-",SUM(W123:W131)*'3k EBIT'!$E$8)</f>
        <v>19.022003932321343</v>
      </c>
      <c r="X132" s="27"/>
      <c r="Y132" s="117">
        <f>IF(Y123="-","-",SUM(Y123:Y131)*'3k EBIT'!$E$8)</f>
        <v>31.70684219967616</v>
      </c>
      <c r="Z132" s="117">
        <f>IF(Z123="-","-",SUM(Z123:Z131)*'3k EBIT'!$E$8)</f>
        <v>40.277690846193764</v>
      </c>
      <c r="AA132" s="117">
        <f>IF(AA123="-","-",SUM(AA123:AA131)*'3k EBIT'!$E$8)</f>
        <v>31.281348252986334</v>
      </c>
      <c r="AB132" s="117" t="str">
        <f>IF(AB123="-","-",SUM(AB123:AB131)*'3k EBIT'!$E$8)</f>
        <v>-</v>
      </c>
      <c r="AC132" s="117" t="str">
        <f>IF(AC123="-","-",SUM(AC123:AC131)*'3k EBIT'!$E$8)</f>
        <v>-</v>
      </c>
      <c r="AD132" s="25"/>
    </row>
    <row r="133" spans="1:30" s="26" customFormat="1" ht="11.4">
      <c r="A133" s="207"/>
      <c r="B133" s="120" t="s">
        <v>247</v>
      </c>
      <c r="C133" s="156" t="s">
        <v>248</v>
      </c>
      <c r="D133" s="122" t="s">
        <v>131</v>
      </c>
      <c r="E133" s="118"/>
      <c r="F133" s="27"/>
      <c r="G133" s="117">
        <f>IF(G123="-","-",SUM(G123:G126,G128:G132)*'3l HAP'!$E$9)</f>
        <v>5.3723758013260774</v>
      </c>
      <c r="H133" s="117">
        <f>IF(H123="-","-",SUM(H123:H126,H128:H132)*'3l HAP'!$E$9)</f>
        <v>5.0827300502331472</v>
      </c>
      <c r="I133" s="117">
        <f>IF(I123="-","-",SUM(I123:I126,I128:I132)*'3l HAP'!$E$9)</f>
        <v>5.1142796747577304</v>
      </c>
      <c r="J133" s="117">
        <f>IF(J123="-","-",SUM(J123:J126,J128:J132)*'3l HAP'!$E$9)</f>
        <v>4.995679033272471</v>
      </c>
      <c r="K133" s="117">
        <f>IF(K123="-","-",SUM(K123:K126,K128:K132)*'3l HAP'!$E$9)</f>
        <v>5.6057542870618136</v>
      </c>
      <c r="L133" s="117">
        <f>IF(L123="-","-",SUM(L123:L126,L128:L132)*'3l HAP'!$E$9)</f>
        <v>5.5113785143113132</v>
      </c>
      <c r="M133" s="117">
        <f>IF(M123="-","-",SUM(M123:M126,M128:M132)*'3l HAP'!$E$9)</f>
        <v>6.1338827625344452</v>
      </c>
      <c r="N133" s="117">
        <f>IF(N123="-","-",SUM(N123:N126,N128:N132)*'3l HAP'!$E$9)</f>
        <v>6.3965666342417107</v>
      </c>
      <c r="O133" s="27"/>
      <c r="P133" s="117">
        <f>IF(P123="-","-",SUM(P123:P126,P128:P132)*'3l HAP'!$E$9)</f>
        <v>6.3965666342417107</v>
      </c>
      <c r="Q133" s="117">
        <f>IF(Q123="-","-",SUM(Q123:Q126,Q128:Q132)*'3l HAP'!$E$9)</f>
        <v>7.2091467840993486</v>
      </c>
      <c r="R133" s="117">
        <f>IF(R123="-","-",SUM(R123:R126,R128:R132)*'3l HAP'!$E$9)</f>
        <v>6.8893702768479379</v>
      </c>
      <c r="S133" s="117">
        <f>IF(S123="-","-",SUM(S123:S126,S128:S132)*'3l HAP'!$E$9)</f>
        <v>6.9068772904592723</v>
      </c>
      <c r="T133" s="117">
        <f>IF(T123="-","-",SUM(T123:T126,T128:T132)*'3l HAP'!$E$9)</f>
        <v>6.5064594820395492</v>
      </c>
      <c r="U133" s="117">
        <f>IF(U123="-","-",SUM(U123:U126,U128:U132)*'3l HAP'!$E$9)</f>
        <v>7.0878759412721584</v>
      </c>
      <c r="V133" s="117">
        <f>IF(V123="-","-",SUM(V123:V126,V128:V132)*'3l HAP'!$E$9)</f>
        <v>7.9608250597381094</v>
      </c>
      <c r="W133" s="117">
        <f>IF(W123="-","-",SUM(W123:W126,W128:W132)*'3l HAP'!$E$9)</f>
        <v>11.579926921725566</v>
      </c>
      <c r="X133" s="27"/>
      <c r="Y133" s="117">
        <f>IF(Y123="-","-",SUM(Y123:Y126,Y128:Y132)*'3l HAP'!$E$9)</f>
        <v>21.279566013935359</v>
      </c>
      <c r="Z133" s="117">
        <f>IF(Z123="-","-",SUM(Z123:Z126,Z128:Z132)*'3l HAP'!$E$9)</f>
        <v>27.884078814011577</v>
      </c>
      <c r="AA133" s="117">
        <f>IF(AA123="-","-",SUM(AA123:AA126,AA128:AA132)*'3l HAP'!$E$9)</f>
        <v>20.685743109515414</v>
      </c>
      <c r="AB133" s="117" t="str">
        <f>IF(AB123="-","-",SUM(AB123:AB126,AB128:AB132)*'3l HAP'!$E$9)</f>
        <v>-</v>
      </c>
      <c r="AC133" s="117" t="str">
        <f>IF(AC123="-","-",SUM(AC123:AC126,AC128:AC132)*'3l HAP'!$E$9)</f>
        <v>-</v>
      </c>
      <c r="AD133" s="25"/>
    </row>
    <row r="134" spans="1:30" s="26" customFormat="1" ht="11.4">
      <c r="A134" s="207"/>
      <c r="B134" s="120" t="s">
        <v>249</v>
      </c>
      <c r="C134" s="120" t="str">
        <f>B134&amp;"_"&amp;D134</f>
        <v>Total_South Wales</v>
      </c>
      <c r="D134" s="122" t="s">
        <v>131</v>
      </c>
      <c r="E134" s="119"/>
      <c r="F134" s="27"/>
      <c r="G134" s="117">
        <f t="shared" ref="G134:N134" si="27">IF(G123="-","-",SUM(G123:G133))</f>
        <v>505.31582056640491</v>
      </c>
      <c r="H134" s="117">
        <f t="shared" si="27"/>
        <v>485.98142718596279</v>
      </c>
      <c r="I134" s="117">
        <f t="shared" si="27"/>
        <v>511.39311670289607</v>
      </c>
      <c r="J134" s="117">
        <f t="shared" si="27"/>
        <v>502.61852103017441</v>
      </c>
      <c r="K134" s="117">
        <f t="shared" si="27"/>
        <v>532.69320624746535</v>
      </c>
      <c r="L134" s="117">
        <f t="shared" si="27"/>
        <v>527.03809875975651</v>
      </c>
      <c r="M134" s="117">
        <f t="shared" si="27"/>
        <v>567.26286700266508</v>
      </c>
      <c r="N134" s="117">
        <f t="shared" si="27"/>
        <v>585.0782638840343</v>
      </c>
      <c r="O134" s="27"/>
      <c r="P134" s="117">
        <f t="shared" ref="P134:W134" si="28">IF(P123="-","-",SUM(P123:P133))</f>
        <v>585.0782638840343</v>
      </c>
      <c r="Q134" s="117">
        <f t="shared" si="28"/>
        <v>647.96148833465838</v>
      </c>
      <c r="R134" s="117">
        <f t="shared" si="28"/>
        <v>627.47617500587592</v>
      </c>
      <c r="S134" s="117">
        <f t="shared" si="28"/>
        <v>627.40347350148659</v>
      </c>
      <c r="T134" s="117">
        <f t="shared" si="28"/>
        <v>603.05262275946052</v>
      </c>
      <c r="U134" s="117">
        <f t="shared" si="28"/>
        <v>656.12045736430491</v>
      </c>
      <c r="V134" s="117">
        <f t="shared" si="28"/>
        <v>716.78722162549877</v>
      </c>
      <c r="W134" s="117">
        <f t="shared" si="28"/>
        <v>1012.7376150920346</v>
      </c>
      <c r="X134" s="27"/>
      <c r="Y134" s="117">
        <f t="shared" ref="Y134:AC134" si="29">IF(Y123="-","-",SUM(Y123:Y133))</f>
        <v>1690.060045123781</v>
      </c>
      <c r="Z134" s="117">
        <f t="shared" si="29"/>
        <v>2147.7616687821469</v>
      </c>
      <c r="AA134" s="117">
        <f t="shared" si="29"/>
        <v>1667.0718132225975</v>
      </c>
      <c r="AB134" s="117" t="str">
        <f t="shared" si="29"/>
        <v>-</v>
      </c>
      <c r="AC134" s="117" t="str">
        <f t="shared" si="29"/>
        <v>-</v>
      </c>
      <c r="AD134" s="25"/>
    </row>
    <row r="135" spans="1:30" s="26" customFormat="1" ht="11.4">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f>'3a DF'!AB129</f>
        <v>1076.4654939202564</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f>'3b CM'!AA24</f>
        <v>17.54690005133941</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AA'!J93="-","-",'3c AA'!J93)</f>
        <v>-</v>
      </c>
      <c r="H137" s="35" t="str">
        <f>IF('3c AA'!K93="-","-",'3c AA'!K93)</f>
        <v>-</v>
      </c>
      <c r="I137" s="35" t="str">
        <f>IF('3c AA'!L93="-","-",'3c AA'!L93)</f>
        <v>-</v>
      </c>
      <c r="J137" s="35" t="str">
        <f>IF('3c AA'!M93="-","-",'3c AA'!M93)</f>
        <v>-</v>
      </c>
      <c r="K137" s="35" t="str">
        <f>IF('3c AA'!N93="-","-",'3c AA'!N93)</f>
        <v>-</v>
      </c>
      <c r="L137" s="35" t="str">
        <f>IF('3c AA'!O93="-","-",'3c AA'!O93)</f>
        <v>-</v>
      </c>
      <c r="M137" s="35" t="str">
        <f>IF('3c AA'!P93="-","-",'3c AA'!P93)</f>
        <v>-</v>
      </c>
      <c r="N137" s="35" t="str">
        <f>IF('3c AA'!Q93="-","-",'3c AA'!Q93)</f>
        <v>-</v>
      </c>
      <c r="O137" s="27"/>
      <c r="P137" s="35" t="str">
        <f>IF('3c AA'!S93="-","-",'3c AA'!S93)</f>
        <v>-</v>
      </c>
      <c r="Q137" s="35" t="str">
        <f>IF('3c AA'!T93="-","-",'3c AA'!T93)</f>
        <v>-</v>
      </c>
      <c r="R137" s="35" t="str">
        <f>IF('3c AA'!U93="-","-",'3c AA'!U93)</f>
        <v>-</v>
      </c>
      <c r="S137" s="35" t="str">
        <f>IF('3c AA'!V93="-","-",'3c AA'!V93)</f>
        <v>-</v>
      </c>
      <c r="T137" s="35">
        <f>IF('3c AA'!W93="-","-",'3c AA'!W93)</f>
        <v>0</v>
      </c>
      <c r="U137" s="35">
        <f>IF('3c AA'!X93="-","-",'3c AA'!X93)</f>
        <v>0</v>
      </c>
      <c r="V137" s="35">
        <f>IF('3c AA'!Y93="-","-",'3c AA'!Y93)</f>
        <v>0</v>
      </c>
      <c r="W137" s="35" t="str">
        <f>IF('3c AA'!Z93="-","-",'3c AA'!Z93)</f>
        <v>-</v>
      </c>
      <c r="X137" s="27"/>
      <c r="Y137" s="35">
        <f>IF('3c AA'!AB93="-","-",'3c AA'!AB93)</f>
        <v>3.5898008879387131</v>
      </c>
      <c r="Z137" s="35">
        <f>IF('3c AA'!AC93="-","-",'3c AA'!AC93)</f>
        <v>3.5898008879387131</v>
      </c>
      <c r="AA137" s="35">
        <f>IF('3c AA'!AD93="-","-",'3c AA'!AD93)</f>
        <v>3.5898008879387131</v>
      </c>
      <c r="AB137" s="35" t="str">
        <f>IF('3c AA'!AE93="-","-",'3c AA'!AE93)</f>
        <v>-</v>
      </c>
      <c r="AC137" s="35" t="str">
        <f>IF('3c AA'!AF93="-","-",'3c AA'!AF93)</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f>'3d PC'!AA25</f>
        <v>139.67798529916868</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f>'3e NC-Elec'!AB39</f>
        <v>246.40482071015202</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f>IF('3g CPIH'!W$17="-","-",'3h OC '!$E$8*('3g CPIH'!W$17/'3g CPIH'!$G$17))</f>
        <v>95.953808219178072</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f>IF('3i SMNCC'!V$52="-","-",'3i SMNCC'!V$52)</f>
        <v>5.9026181198620193</v>
      </c>
      <c r="AA141" s="35">
        <f>IF('3i SMNCC'!W$52="-","-",'3i SMNCC'!W$52)</f>
        <v>6.771266150037464</v>
      </c>
      <c r="AB141" s="35" t="str">
        <f>IF('3i SMNCC'!X$52="-","-",'3i SMNCC'!X$52)</f>
        <v>-</v>
      </c>
      <c r="AC141" s="35" t="str">
        <f>IF('3i SMNCC'!Y$52="-","-",'3i SMNCC'!Y$52)</f>
        <v>-</v>
      </c>
      <c r="AD141" s="25"/>
    </row>
    <row r="142" spans="1:30" s="26" customFormat="1" ht="12.6" customHeight="1">
      <c r="A142" s="207"/>
      <c r="B142" s="123" t="s">
        <v>244</v>
      </c>
      <c r="C142" s="123" t="s">
        <v>183</v>
      </c>
      <c r="D142" s="121" t="s">
        <v>130</v>
      </c>
      <c r="E142" s="75"/>
      <c r="F142" s="27"/>
      <c r="G142" s="35">
        <f>IF('3g CPIH'!C$17="-","-",'3j PAAC PAP'!$G$12*('3g CPIH'!C$17/'3g CPIH'!$G$17))</f>
        <v>23.857918590998043</v>
      </c>
      <c r="H142" s="35">
        <f>IF('3g CPIH'!D$17="-","-",'3j PAAC PAP'!$G$12*('3g CPIH'!D$17/'3g CPIH'!$G$17))</f>
        <v>23.905682191780819</v>
      </c>
      <c r="I142" s="35">
        <f>IF('3g CPIH'!E$17="-","-",'3j PAAC PAP'!$G$12*('3g CPIH'!E$17/'3g CPIH'!$G$17))</f>
        <v>23.977327592954992</v>
      </c>
      <c r="J142" s="35">
        <f>IF('3g CPIH'!F$17="-","-",'3j PAAC PAP'!$G$12*('3g CPIH'!F$17/'3g CPIH'!$G$17))</f>
        <v>24.120618395303325</v>
      </c>
      <c r="K142" s="35">
        <f>IF('3g CPIH'!G$17="-","-",'3j PAAC PAP'!$G$12*('3g CPIH'!G$17/'3g CPIH'!$G$17))</f>
        <v>24.4072</v>
      </c>
      <c r="L142" s="35">
        <f>IF('3g CPIH'!H$17="-","-",'3j PAAC PAP'!$G$12*('3g CPIH'!H$17/'3g CPIH'!$G$17))</f>
        <v>24.717663405088064</v>
      </c>
      <c r="M142" s="35">
        <f>IF('3g CPIH'!I$17="-","-",'3j PAAC PAP'!$G$12*('3g CPIH'!I$17/'3g CPIH'!$G$17))</f>
        <v>25.075890410958902</v>
      </c>
      <c r="N142" s="35">
        <f>IF('3g CPIH'!J$17="-","-",'3j PAAC PAP'!$G$12*('3g CPIH'!J$17/'3g CPIH'!$G$17))</f>
        <v>25.290826614481411</v>
      </c>
      <c r="O142" s="27"/>
      <c r="P142" s="35">
        <f>IF('3g CPIH'!L$17="-","-",'3j PAAC PAP'!$G$12*('3g CPIH'!L$17/'3g CPIH'!$G$17))</f>
        <v>25.290826614481411</v>
      </c>
      <c r="Q142" s="35">
        <f>IF('3g CPIH'!M$17="-","-",'3j PAAC PAP'!$G$12*('3g CPIH'!M$17/'3g CPIH'!$G$17))</f>
        <v>25.577408219178082</v>
      </c>
      <c r="R142" s="35">
        <f>IF('3g CPIH'!N$17="-","-",'3j PAAC PAP'!$G$12*('3g CPIH'!N$17/'3g CPIH'!$G$17))</f>
        <v>25.768462622309197</v>
      </c>
      <c r="S142" s="35">
        <f>IF('3g CPIH'!O$17="-","-",'3j PAAC PAP'!$G$12*('3g CPIH'!O$17/'3g CPIH'!$G$17))</f>
        <v>25.911753424657533</v>
      </c>
      <c r="T142" s="35">
        <f>IF('3g CPIH'!P$17="-","-",'3j PAAC PAP'!$G$12*('3g CPIH'!P$17/'3g CPIH'!$G$17))</f>
        <v>25.983398825831699</v>
      </c>
      <c r="U142" s="35">
        <f>IF('3g CPIH'!Q$17="-","-",'3j PAAC PAP'!$G$12*('3g CPIH'!Q$17/'3g CPIH'!$G$17))</f>
        <v>26.126689628180038</v>
      </c>
      <c r="V142" s="35">
        <f>IF('3g CPIH'!R$17="-","-",'3j PAAC PAP'!$G$12*('3g CPIH'!R$17/'3g CPIH'!$G$17))</f>
        <v>26.604325636007829</v>
      </c>
      <c r="W142" s="35">
        <f>IF('3g CPIH'!S$17="-","-",'3j PAAC PAP'!$G$12*('3g CPIH'!S$17/'3g CPIH'!$G$17))</f>
        <v>27.39242504892368</v>
      </c>
      <c r="X142" s="27"/>
      <c r="Y142" s="35">
        <f>IF('3g CPIH'!U$17="-","-",'3j PAAC PAP'!$G$12*('3g CPIH'!U$17/'3g CPIH'!$G$17))</f>
        <v>28.777569471624265</v>
      </c>
      <c r="Z142" s="35">
        <f>IF('3g CPIH'!V$17="-","-",'3j PAAC PAP'!$G$12*('3g CPIH'!V$17/'3g CPIH'!$G$17))</f>
        <v>28.777569471624265</v>
      </c>
      <c r="AA142" s="35">
        <f>IF('3g CPIH'!W$17="-","-",'3j PAAC PAP'!$G$12*('3g CPIH'!W$17/'3g CPIH'!$G$17))</f>
        <v>29.923895890410957</v>
      </c>
      <c r="AB142" s="35" t="str">
        <f>IF('3g CPIH'!X$17="-","-",'3j PAAC PAP'!$G$12*('3g CPIH'!X$17/'3g CPIH'!$G$17))</f>
        <v>-</v>
      </c>
      <c r="AC142" s="35" t="str">
        <f>IF('3g CPIH'!Y$17="-","-",'3j PAAC PAP'!$G$12*('3g CPIH'!Y$17/'3g CPIH'!$G$17))</f>
        <v>-</v>
      </c>
      <c r="AD142" s="25"/>
    </row>
    <row r="143" spans="1:30" s="26" customFormat="1" ht="11.25" customHeight="1">
      <c r="A143" s="207"/>
      <c r="B143" s="123" t="s">
        <v>244</v>
      </c>
      <c r="C143" s="123" t="s">
        <v>184</v>
      </c>
      <c r="D143" s="121" t="s">
        <v>130</v>
      </c>
      <c r="E143" s="75"/>
      <c r="F143" s="27"/>
      <c r="G143" s="35">
        <f>IF(G135="-","-",SUM(G135:G141)*'3j PAAC PAP'!$G$30)</f>
        <v>0</v>
      </c>
      <c r="H143" s="35">
        <f>IF(H135="-","-",SUM(H135:H141)*'3j PAAC PAP'!$G$30)</f>
        <v>0</v>
      </c>
      <c r="I143" s="35">
        <f>IF(I135="-","-",SUM(I135:I141)*'3j PAAC PAP'!$G$30)</f>
        <v>0</v>
      </c>
      <c r="J143" s="35">
        <f>IF(J135="-","-",SUM(J135:J141)*'3j PAAC PAP'!$G$30)</f>
        <v>0</v>
      </c>
      <c r="K143" s="35">
        <f>IF(K135="-","-",SUM(K135:K141)*'3j PAAC PAP'!$G$30)</f>
        <v>0</v>
      </c>
      <c r="L143" s="35">
        <f>IF(L135="-","-",SUM(L135:L141)*'3j PAAC PAP'!$G$30)</f>
        <v>0</v>
      </c>
      <c r="M143" s="35">
        <f>IF(M135="-","-",SUM(M135:M141)*'3j PAAC PAP'!$G$30)</f>
        <v>0</v>
      </c>
      <c r="N143" s="35">
        <f>IF(N135="-","-",SUM(N135:N141)*'3j PAAC PAP'!$G$30)</f>
        <v>0</v>
      </c>
      <c r="O143" s="27"/>
      <c r="P143" s="35">
        <f>IF(P135="-","-",SUM(P135:P141)*'3j PAAC PAP'!$G$30)</f>
        <v>0</v>
      </c>
      <c r="Q143" s="35">
        <f>IF(Q135="-","-",SUM(Q135:Q141)*'3j PAAC PAP'!$G$30)</f>
        <v>0</v>
      </c>
      <c r="R143" s="35">
        <f>IF(R135="-","-",SUM(R135:R141)*'3j PAAC PAP'!$G$30)</f>
        <v>0</v>
      </c>
      <c r="S143" s="35">
        <f>IF(S135="-","-",SUM(S135:S141)*'3j PAAC PAP'!$G$30)</f>
        <v>0</v>
      </c>
      <c r="T143" s="35">
        <f>IF(T135="-","-",SUM(T135:T141)*'3j PAAC PAP'!$G$30)</f>
        <v>0</v>
      </c>
      <c r="U143" s="35">
        <f>IF(U135="-","-",SUM(U135:U141)*'3j PAAC PAP'!$G$30)</f>
        <v>0</v>
      </c>
      <c r="V143" s="35">
        <f>IF(V135="-","-",SUM(V135:V141)*'3j PAAC PAP'!$G$30)</f>
        <v>0</v>
      </c>
      <c r="W143" s="35">
        <f>IF(W135="-","-",SUM(W135:W141)*'3j PAAC PAP'!$G$30)</f>
        <v>0</v>
      </c>
      <c r="X143" s="27"/>
      <c r="Y143" s="35">
        <f>IF(Y135="-","-",SUM(Y135:Y141)*'3j PAAC PAP'!$G$30)</f>
        <v>0</v>
      </c>
      <c r="Z143" s="35">
        <f>IF(Z135="-","-",SUM(Z135:Z141)*'3j PAAC PAP'!$G$30)</f>
        <v>0</v>
      </c>
      <c r="AA143" s="35">
        <f>IF(AA135="-","-",SUM(AA135:AA141)*'3j PAAC PAP'!$G$30)</f>
        <v>0</v>
      </c>
      <c r="AB143" s="35" t="str">
        <f>IF(AB135="-","-",SUM(AB135:AB141)*'3j PAAC PAP'!$G$30)</f>
        <v>-</v>
      </c>
      <c r="AC143" s="35" t="str">
        <f>IF(AC135="-","-",SUM(AC135:AC141)*'3j PAAC PAP'!$G$30)</f>
        <v>-</v>
      </c>
      <c r="AD143" s="25"/>
    </row>
    <row r="144" spans="1:30" s="26" customFormat="1" ht="11.4">
      <c r="A144" s="207"/>
      <c r="B144" s="123" t="s">
        <v>185</v>
      </c>
      <c r="C144" s="123" t="s">
        <v>246</v>
      </c>
      <c r="D144" s="121" t="s">
        <v>130</v>
      </c>
      <c r="E144" s="75"/>
      <c r="F144" s="27"/>
      <c r="G144" s="35">
        <f>IF(G135="-","-",SUM(G135:G143)*'3k EBIT'!$E$8)</f>
        <v>9.7026992180469218</v>
      </c>
      <c r="H144" s="35">
        <f>IF(H135="-","-",SUM(H135:H143)*'3k EBIT'!$E$8)</f>
        <v>9.3469970572837529</v>
      </c>
      <c r="I144" s="35">
        <f>IF(I135="-","-",SUM(I135:I143)*'3k EBIT'!$E$8)</f>
        <v>9.7929443424584495</v>
      </c>
      <c r="J144" s="35">
        <f>IF(J135="-","-",SUM(J135:J143)*'3k EBIT'!$E$8)</f>
        <v>9.6312629496846132</v>
      </c>
      <c r="K144" s="35">
        <f>IF(K135="-","-",SUM(K135:K143)*'3k EBIT'!$E$8)</f>
        <v>10.337780174924001</v>
      </c>
      <c r="L144" s="35">
        <f>IF(L135="-","-",SUM(L135:L143)*'3k EBIT'!$E$8)</f>
        <v>10.23437626276497</v>
      </c>
      <c r="M144" s="35">
        <f>IF(M135="-","-",SUM(M135:M143)*'3k EBIT'!$E$8)</f>
        <v>10.883673764136864</v>
      </c>
      <c r="N144" s="35">
        <f>IF(N135="-","-",SUM(N135:N143)*'3k EBIT'!$E$8)</f>
        <v>11.215677202095025</v>
      </c>
      <c r="O144" s="27"/>
      <c r="P144" s="35">
        <f>IF(P135="-","-",SUM(P135:P143)*'3k EBIT'!$E$8)</f>
        <v>11.215677202095025</v>
      </c>
      <c r="Q144" s="35">
        <f>IF(Q135="-","-",SUM(Q135:Q143)*'3k EBIT'!$E$8)</f>
        <v>12.349835747627701</v>
      </c>
      <c r="R144" s="35">
        <f>IF(R135="-","-",SUM(R135:R143)*'3k EBIT'!$E$8)</f>
        <v>11.969488658321746</v>
      </c>
      <c r="S144" s="35">
        <f>IF(S135="-","-",SUM(S135:S143)*'3k EBIT'!$E$8)</f>
        <v>12.003381430846668</v>
      </c>
      <c r="T144" s="35">
        <f>IF(T135="-","-",SUM(T135:T143)*'3k EBIT'!$E$8)</f>
        <v>11.551519821029308</v>
      </c>
      <c r="U144" s="35">
        <f>IF(U135="-","-",SUM(U135:U143)*'3k EBIT'!$E$8)</f>
        <v>12.620491520642908</v>
      </c>
      <c r="V144" s="35">
        <f>IF(V135="-","-",SUM(V135:V143)*'3k EBIT'!$E$8)</f>
        <v>13.758670734534073</v>
      </c>
      <c r="W144" s="35">
        <f>IF(W135="-","-",SUM(W135:W143)*'3k EBIT'!$E$8)</f>
        <v>19.318327771117879</v>
      </c>
      <c r="X144" s="27"/>
      <c r="Y144" s="35">
        <f>IF(Y135="-","-",SUM(Y135:Y143)*'3k EBIT'!$E$8)</f>
        <v>31.878420658389853</v>
      </c>
      <c r="Z144" s="35">
        <f>IF(Z135="-","-",SUM(Z135:Z143)*'3k EBIT'!$E$8)</f>
        <v>40.363762349870569</v>
      </c>
      <c r="AA144" s="35">
        <f>IF(AA135="-","-",SUM(AA135:AA143)*'3k EBIT'!$E$8)</f>
        <v>31.305156352816436</v>
      </c>
      <c r="AB144" s="35" t="str">
        <f>IF(AB135="-","-",SUM(AB135:AB143)*'3k EBIT'!$E$8)</f>
        <v>-</v>
      </c>
      <c r="AC144" s="35" t="str">
        <f>IF(AC135="-","-",SUM(AC135:AC143)*'3k EBIT'!$E$8)</f>
        <v>-</v>
      </c>
      <c r="AD144" s="25"/>
    </row>
    <row r="145" spans="1:30" s="26" customFormat="1" ht="11.4">
      <c r="A145" s="207"/>
      <c r="B145" s="123" t="s">
        <v>247</v>
      </c>
      <c r="C145" s="158" t="s">
        <v>248</v>
      </c>
      <c r="D145" s="121" t="s">
        <v>130</v>
      </c>
      <c r="E145" s="116"/>
      <c r="F145" s="27"/>
      <c r="G145" s="35">
        <f>IF(G135="-","-",SUM(G135:G138,G140:G144)*'3l HAP'!$E$9)</f>
        <v>5.3295997662290171</v>
      </c>
      <c r="H145" s="35">
        <f>IF(H135="-","-",SUM(H135:H138,H140:H144)*'3l HAP'!$E$9)</f>
        <v>5.0448701535529192</v>
      </c>
      <c r="I145" s="35">
        <f>IF(I135="-","-",SUM(I135:I138,I140:I144)*'3l HAP'!$E$9)</f>
        <v>5.0790947610703743</v>
      </c>
      <c r="J145" s="35">
        <f>IF(J135="-","-",SUM(J135:J138,J140:J144)*'3l HAP'!$E$9)</f>
        <v>4.9625040820059114</v>
      </c>
      <c r="K145" s="35">
        <f>IF(K135="-","-",SUM(K135:K138,K140:K144)*'3l HAP'!$E$9)</f>
        <v>5.5662767748642645</v>
      </c>
      <c r="L145" s="35">
        <f>IF(L135="-","-",SUM(L135:L138,L140:L144)*'3l HAP'!$E$9)</f>
        <v>5.473848784760869</v>
      </c>
      <c r="M145" s="35">
        <f>IF(M135="-","-",SUM(M135:M138,M140:M144)*'3l HAP'!$E$9)</f>
        <v>6.1244209529049582</v>
      </c>
      <c r="N145" s="35">
        <f>IF(N135="-","-",SUM(N135:N138,N140:N144)*'3l HAP'!$E$9)</f>
        <v>6.3859249333041355</v>
      </c>
      <c r="O145" s="27"/>
      <c r="P145" s="35">
        <f>IF(P135="-","-",SUM(P135:P138,P140:P144)*'3l HAP'!$E$9)</f>
        <v>6.3859249333041355</v>
      </c>
      <c r="Q145" s="35">
        <f>IF(Q135="-","-",SUM(Q135:Q138,Q140:Q144)*'3l HAP'!$E$9)</f>
        <v>7.2060383632811691</v>
      </c>
      <c r="R145" s="35">
        <f>IF(R135="-","-",SUM(R135:R138,R140:R144)*'3l HAP'!$E$9)</f>
        <v>6.8868770849807879</v>
      </c>
      <c r="S145" s="35">
        <f>IF(S135="-","-",SUM(S135:S138,S140:S144)*'3l HAP'!$E$9)</f>
        <v>6.9163779292822198</v>
      </c>
      <c r="T145" s="35">
        <f>IF(T135="-","-",SUM(T135:T138,T140:T144)*'3l HAP'!$E$9)</f>
        <v>6.5155795708398223</v>
      </c>
      <c r="U145" s="35">
        <f>IF(U135="-","-",SUM(U135:U138,U140:U144)*'3l HAP'!$E$9)</f>
        <v>7.0903766042242635</v>
      </c>
      <c r="V145" s="35">
        <f>IF(V135="-","-",SUM(V135:V138,V140:V144)*'3l HAP'!$E$9)</f>
        <v>7.9628859972859756</v>
      </c>
      <c r="W145" s="35">
        <f>IF(W135="-","-",SUM(W135:W138,W140:W144)*'3l HAP'!$E$9)</f>
        <v>11.509175731979759</v>
      </c>
      <c r="X145" s="27"/>
      <c r="Y145" s="35">
        <f>IF(Y135="-","-",SUM(Y135:Y138,Y140:Y144)*'3l HAP'!$E$9)</f>
        <v>21.113025315884144</v>
      </c>
      <c r="Z145" s="35">
        <f>IF(Z135="-","-",SUM(Z135:Z138,Z140:Z144)*'3l HAP'!$E$9)</f>
        <v>27.651648283771326</v>
      </c>
      <c r="AA145" s="35">
        <f>IF(AA135="-","-",SUM(AA135:AA138,AA140:AA144)*'3l HAP'!$E$9)</f>
        <v>20.51547148543635</v>
      </c>
      <c r="AB145" s="35" t="str">
        <f>IF(AB135="-","-",SUM(AB135:AB138,AB140:AB144)*'3l HAP'!$E$9)</f>
        <v>-</v>
      </c>
      <c r="AC145" s="35" t="str">
        <f>IF(AC135="-","-",SUM(AC135:AC138,AC140:AC144)*'3l HAP'!$E$9)</f>
        <v>-</v>
      </c>
      <c r="AD145" s="25"/>
    </row>
    <row r="146" spans="1:30" s="26" customFormat="1" ht="11.4">
      <c r="A146" s="207"/>
      <c r="B146" s="123" t="s">
        <v>249</v>
      </c>
      <c r="C146" s="123" t="str">
        <f>B146&amp;"_"&amp;D146</f>
        <v>Total_Southern Western</v>
      </c>
      <c r="D146" s="121" t="s">
        <v>130</v>
      </c>
      <c r="E146" s="75"/>
      <c r="F146" s="27"/>
      <c r="G146" s="35">
        <f t="shared" ref="G146:N146" si="30">IF(G135="-","-",SUM(G135:G145))</f>
        <v>515.99776873060603</v>
      </c>
      <c r="H146" s="35">
        <f t="shared" si="30"/>
        <v>496.99188049479744</v>
      </c>
      <c r="I146" s="35">
        <f t="shared" si="30"/>
        <v>520.49700515363463</v>
      </c>
      <c r="J146" s="35">
        <f t="shared" si="30"/>
        <v>511.87087100136284</v>
      </c>
      <c r="K146" s="35">
        <f t="shared" si="30"/>
        <v>549.65974545267966</v>
      </c>
      <c r="L146" s="35">
        <f t="shared" si="30"/>
        <v>544.12500854427151</v>
      </c>
      <c r="M146" s="35">
        <f t="shared" si="30"/>
        <v>578.94911930072965</v>
      </c>
      <c r="N146" s="35">
        <f t="shared" si="30"/>
        <v>596.68448121919846</v>
      </c>
      <c r="O146" s="27"/>
      <c r="P146" s="35">
        <f t="shared" ref="P146:W146" si="31">IF(P135="-","-",SUM(P135:P145))</f>
        <v>596.68448121919846</v>
      </c>
      <c r="Q146" s="35">
        <f t="shared" si="31"/>
        <v>657.1971250210546</v>
      </c>
      <c r="R146" s="35">
        <f t="shared" si="31"/>
        <v>636.8597041531408</v>
      </c>
      <c r="S146" s="35">
        <f t="shared" si="31"/>
        <v>638.67303439351736</v>
      </c>
      <c r="T146" s="35">
        <f t="shared" si="31"/>
        <v>614.49005586797955</v>
      </c>
      <c r="U146" s="35">
        <f t="shared" si="31"/>
        <v>671.32649806305938</v>
      </c>
      <c r="V146" s="35">
        <f t="shared" si="31"/>
        <v>732.10315186472349</v>
      </c>
      <c r="W146" s="35">
        <f t="shared" si="31"/>
        <v>1028.2628489759331</v>
      </c>
      <c r="X146" s="27"/>
      <c r="Y146" s="35">
        <f t="shared" ref="Y146:AC146" si="32">IF(Y135="-","-",SUM(Y135:Y145))</f>
        <v>1698.9239458911397</v>
      </c>
      <c r="Z146" s="35">
        <f t="shared" si="32"/>
        <v>2152.0593155216311</v>
      </c>
      <c r="AA146" s="35">
        <f t="shared" si="32"/>
        <v>1668.1545989667347</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f>'3a DF'!AB130</f>
        <v>1091.2311617022592</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f>'3b CM'!AA25</f>
        <v>18.143946148767171</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AA'!J94="-","-",'3c AA'!J94)</f>
        <v>-</v>
      </c>
      <c r="H149" s="117" t="str">
        <f>IF('3c AA'!K94="-","-",'3c AA'!K94)</f>
        <v>-</v>
      </c>
      <c r="I149" s="117" t="str">
        <f>IF('3c AA'!L94="-","-",'3c AA'!L94)</f>
        <v>-</v>
      </c>
      <c r="J149" s="117" t="str">
        <f>IF('3c AA'!M94="-","-",'3c AA'!M94)</f>
        <v>-</v>
      </c>
      <c r="K149" s="117" t="str">
        <f>IF('3c AA'!N94="-","-",'3c AA'!N94)</f>
        <v>-</v>
      </c>
      <c r="L149" s="117" t="str">
        <f>IF('3c AA'!O94="-","-",'3c AA'!O94)</f>
        <v>-</v>
      </c>
      <c r="M149" s="117" t="str">
        <f>IF('3c AA'!P94="-","-",'3c AA'!P94)</f>
        <v>-</v>
      </c>
      <c r="N149" s="117" t="str">
        <f>IF('3c AA'!Q94="-","-",'3c AA'!Q94)</f>
        <v>-</v>
      </c>
      <c r="O149" s="27"/>
      <c r="P149" s="117" t="str">
        <f>IF('3c AA'!S94="-","-",'3c AA'!S94)</f>
        <v>-</v>
      </c>
      <c r="Q149" s="117" t="str">
        <f>IF('3c AA'!T94="-","-",'3c AA'!T94)</f>
        <v>-</v>
      </c>
      <c r="R149" s="117" t="str">
        <f>IF('3c AA'!U94="-","-",'3c AA'!U94)</f>
        <v>-</v>
      </c>
      <c r="S149" s="117" t="str">
        <f>IF('3c AA'!V94="-","-",'3c AA'!V94)</f>
        <v>-</v>
      </c>
      <c r="T149" s="117">
        <f>IF('3c AA'!W94="-","-",'3c AA'!W94)</f>
        <v>0</v>
      </c>
      <c r="U149" s="117">
        <f>IF('3c AA'!X94="-","-",'3c AA'!X94)</f>
        <v>0</v>
      </c>
      <c r="V149" s="117">
        <f>IF('3c AA'!Y94="-","-",'3c AA'!Y94)</f>
        <v>0</v>
      </c>
      <c r="W149" s="117" t="str">
        <f>IF('3c AA'!Z94="-","-",'3c AA'!Z94)</f>
        <v>-</v>
      </c>
      <c r="X149" s="27"/>
      <c r="Y149" s="117">
        <f>IF('3c AA'!AB94="-","-",'3c AA'!AB94)</f>
        <v>3.6210945526410803</v>
      </c>
      <c r="Z149" s="117">
        <f>IF('3c AA'!AC94="-","-",'3c AA'!AC94)</f>
        <v>3.6210945526410803</v>
      </c>
      <c r="AA149" s="117">
        <f>IF('3c AA'!AD94="-","-",'3c AA'!AD94)</f>
        <v>3.6210945526410803</v>
      </c>
      <c r="AB149" s="117" t="str">
        <f>IF('3c AA'!AE94="-","-",'3c AA'!AE94)</f>
        <v>-</v>
      </c>
      <c r="AC149" s="117" t="str">
        <f>IF('3c AA'!AF94="-","-",'3c AA'!AF94)</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f>'3d PC'!AA26</f>
        <v>139.73380995006059</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f>'3e NC-Elec'!AB40</f>
        <v>209.26089091312758</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f>IF('3g CPIH'!W$17="-","-",'3h OC '!$E$8*('3g CPIH'!W$17/'3g CPIH'!$G$17))</f>
        <v>95.953808219178072</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f>IF('3i SMNCC'!V$52="-","-",'3i SMNCC'!V$52)</f>
        <v>5.9026181198620193</v>
      </c>
      <c r="AA153" s="117">
        <f>IF('3i SMNCC'!W$52="-","-",'3i SMNCC'!W$52)</f>
        <v>6.771266150037464</v>
      </c>
      <c r="AB153" s="117" t="str">
        <f>IF('3i SMNCC'!X$52="-","-",'3i SMNCC'!X$52)</f>
        <v>-</v>
      </c>
      <c r="AC153" s="117" t="str">
        <f>IF('3i SMNCC'!Y$52="-","-",'3i SMNCC'!Y$52)</f>
        <v>-</v>
      </c>
      <c r="AD153" s="25"/>
    </row>
    <row r="154" spans="1:30" s="26" customFormat="1" ht="11.25" customHeight="1">
      <c r="A154" s="207"/>
      <c r="B154" s="120" t="s">
        <v>244</v>
      </c>
      <c r="C154" s="120" t="s">
        <v>183</v>
      </c>
      <c r="D154" s="122" t="s">
        <v>120</v>
      </c>
      <c r="E154" s="119"/>
      <c r="F154" s="27"/>
      <c r="G154" s="117">
        <f>IF('3g CPIH'!C$17="-","-",'3j PAAC PAP'!$G$12*('3g CPIH'!C$17/'3g CPIH'!$G$17))</f>
        <v>23.857918590998043</v>
      </c>
      <c r="H154" s="117">
        <f>IF('3g CPIH'!D$17="-","-",'3j PAAC PAP'!$G$12*('3g CPIH'!D$17/'3g CPIH'!$G$17))</f>
        <v>23.905682191780819</v>
      </c>
      <c r="I154" s="117">
        <f>IF('3g CPIH'!E$17="-","-",'3j PAAC PAP'!$G$12*('3g CPIH'!E$17/'3g CPIH'!$G$17))</f>
        <v>23.977327592954992</v>
      </c>
      <c r="J154" s="117">
        <f>IF('3g CPIH'!F$17="-","-",'3j PAAC PAP'!$G$12*('3g CPIH'!F$17/'3g CPIH'!$G$17))</f>
        <v>24.120618395303325</v>
      </c>
      <c r="K154" s="117">
        <f>IF('3g CPIH'!G$17="-","-",'3j PAAC PAP'!$G$12*('3g CPIH'!G$17/'3g CPIH'!$G$17))</f>
        <v>24.4072</v>
      </c>
      <c r="L154" s="117">
        <f>IF('3g CPIH'!H$17="-","-",'3j PAAC PAP'!$G$12*('3g CPIH'!H$17/'3g CPIH'!$G$17))</f>
        <v>24.717663405088064</v>
      </c>
      <c r="M154" s="117">
        <f>IF('3g CPIH'!I$17="-","-",'3j PAAC PAP'!$G$12*('3g CPIH'!I$17/'3g CPIH'!$G$17))</f>
        <v>25.075890410958902</v>
      </c>
      <c r="N154" s="117">
        <f>IF('3g CPIH'!J$17="-","-",'3j PAAC PAP'!$G$12*('3g CPIH'!J$17/'3g CPIH'!$G$17))</f>
        <v>25.290826614481411</v>
      </c>
      <c r="O154" s="27"/>
      <c r="P154" s="117">
        <f>IF('3g CPIH'!L$17="-","-",'3j PAAC PAP'!$G$12*('3g CPIH'!L$17/'3g CPIH'!$G$17))</f>
        <v>25.290826614481411</v>
      </c>
      <c r="Q154" s="117">
        <f>IF('3g CPIH'!M$17="-","-",'3j PAAC PAP'!$G$12*('3g CPIH'!M$17/'3g CPIH'!$G$17))</f>
        <v>25.577408219178082</v>
      </c>
      <c r="R154" s="117">
        <f>IF('3g CPIH'!N$17="-","-",'3j PAAC PAP'!$G$12*('3g CPIH'!N$17/'3g CPIH'!$G$17))</f>
        <v>25.768462622309197</v>
      </c>
      <c r="S154" s="117">
        <f>IF('3g CPIH'!O$17="-","-",'3j PAAC PAP'!$G$12*('3g CPIH'!O$17/'3g CPIH'!$G$17))</f>
        <v>25.911753424657533</v>
      </c>
      <c r="T154" s="117">
        <f>IF('3g CPIH'!P$17="-","-",'3j PAAC PAP'!$G$12*('3g CPIH'!P$17/'3g CPIH'!$G$17))</f>
        <v>25.983398825831699</v>
      </c>
      <c r="U154" s="117">
        <f>IF('3g CPIH'!Q$17="-","-",'3j PAAC PAP'!$G$12*('3g CPIH'!Q$17/'3g CPIH'!$G$17))</f>
        <v>26.126689628180038</v>
      </c>
      <c r="V154" s="117">
        <f>IF('3g CPIH'!R$17="-","-",'3j PAAC PAP'!$G$12*('3g CPIH'!R$17/'3g CPIH'!$G$17))</f>
        <v>26.604325636007829</v>
      </c>
      <c r="W154" s="117">
        <f>IF('3g CPIH'!S$17="-","-",'3j PAAC PAP'!$G$12*('3g CPIH'!S$17/'3g CPIH'!$G$17))</f>
        <v>27.39242504892368</v>
      </c>
      <c r="X154" s="27"/>
      <c r="Y154" s="117">
        <f>IF('3g CPIH'!U$17="-","-",'3j PAAC PAP'!$G$12*('3g CPIH'!U$17/'3g CPIH'!$G$17))</f>
        <v>28.777569471624265</v>
      </c>
      <c r="Z154" s="117">
        <f>IF('3g CPIH'!V$17="-","-",'3j PAAC PAP'!$G$12*('3g CPIH'!V$17/'3g CPIH'!$G$17))</f>
        <v>28.777569471624265</v>
      </c>
      <c r="AA154" s="117">
        <f>IF('3g CPIH'!W$17="-","-",'3j PAAC PAP'!$G$12*('3g CPIH'!W$17/'3g CPIH'!$G$17))</f>
        <v>29.923895890410957</v>
      </c>
      <c r="AB154" s="117" t="str">
        <f>IF('3g CPIH'!X$17="-","-",'3j PAAC PAP'!$G$12*('3g CPIH'!X$17/'3g CPIH'!$G$17))</f>
        <v>-</v>
      </c>
      <c r="AC154" s="117" t="str">
        <f>IF('3g CPIH'!Y$17="-","-",'3j PAAC PAP'!$G$12*('3g CPIH'!Y$17/'3g CPIH'!$G$17))</f>
        <v>-</v>
      </c>
      <c r="AD154" s="25"/>
    </row>
    <row r="155" spans="1:30" s="26" customFormat="1" ht="11.4">
      <c r="A155" s="207"/>
      <c r="B155" s="120" t="s">
        <v>244</v>
      </c>
      <c r="C155" s="120" t="s">
        <v>184</v>
      </c>
      <c r="D155" s="122" t="s">
        <v>120</v>
      </c>
      <c r="E155" s="119"/>
      <c r="F155" s="27"/>
      <c r="G155" s="117">
        <f>IF(G147="-","-",SUM(G147:G153)*'3j PAAC PAP'!$G$30)</f>
        <v>0</v>
      </c>
      <c r="H155" s="117">
        <f>IF(H147="-","-",SUM(H147:H153)*'3j PAAC PAP'!$G$30)</f>
        <v>0</v>
      </c>
      <c r="I155" s="117">
        <f>IF(I147="-","-",SUM(I147:I153)*'3j PAAC PAP'!$G$30)</f>
        <v>0</v>
      </c>
      <c r="J155" s="117">
        <f>IF(J147="-","-",SUM(J147:J153)*'3j PAAC PAP'!$G$30)</f>
        <v>0</v>
      </c>
      <c r="K155" s="117">
        <f>IF(K147="-","-",SUM(K147:K153)*'3j PAAC PAP'!$G$30)</f>
        <v>0</v>
      </c>
      <c r="L155" s="117">
        <f>IF(L147="-","-",SUM(L147:L153)*'3j PAAC PAP'!$G$30)</f>
        <v>0</v>
      </c>
      <c r="M155" s="117">
        <f>IF(M147="-","-",SUM(M147:M153)*'3j PAAC PAP'!$G$30)</f>
        <v>0</v>
      </c>
      <c r="N155" s="117">
        <f>IF(N147="-","-",SUM(N147:N153)*'3j PAAC PAP'!$G$30)</f>
        <v>0</v>
      </c>
      <c r="O155" s="27"/>
      <c r="P155" s="117">
        <f>IF(P147="-","-",SUM(P147:P153)*'3j PAAC PAP'!$G$30)</f>
        <v>0</v>
      </c>
      <c r="Q155" s="117">
        <f>IF(Q147="-","-",SUM(Q147:Q153)*'3j PAAC PAP'!$G$30)</f>
        <v>0</v>
      </c>
      <c r="R155" s="117">
        <f>IF(R147="-","-",SUM(R147:R153)*'3j PAAC PAP'!$G$30)</f>
        <v>0</v>
      </c>
      <c r="S155" s="117">
        <f>IF(S147="-","-",SUM(S147:S153)*'3j PAAC PAP'!$G$30)</f>
        <v>0</v>
      </c>
      <c r="T155" s="117">
        <f>IF(T147="-","-",SUM(T147:T153)*'3j PAAC PAP'!$G$30)</f>
        <v>0</v>
      </c>
      <c r="U155" s="117">
        <f>IF(U147="-","-",SUM(U147:U153)*'3j PAAC PAP'!$G$30)</f>
        <v>0</v>
      </c>
      <c r="V155" s="117">
        <f>IF(V147="-","-",SUM(V147:V153)*'3j PAAC PAP'!$G$30)</f>
        <v>0</v>
      </c>
      <c r="W155" s="117">
        <f>IF(W147="-","-",SUM(W147:W153)*'3j PAAC PAP'!$G$30)</f>
        <v>0</v>
      </c>
      <c r="X155" s="27"/>
      <c r="Y155" s="117">
        <f>IF(Y147="-","-",SUM(Y147:Y153)*'3j PAAC PAP'!$G$30)</f>
        <v>0</v>
      </c>
      <c r="Z155" s="117">
        <f>IF(Z147="-","-",SUM(Z147:Z153)*'3j PAAC PAP'!$G$30)</f>
        <v>0</v>
      </c>
      <c r="AA155" s="117">
        <f>IF(AA147="-","-",SUM(AA147:AA153)*'3j PAAC PAP'!$G$30)</f>
        <v>0</v>
      </c>
      <c r="AB155" s="117" t="str">
        <f>IF(AB147="-","-",SUM(AB147:AB153)*'3j PAAC PAP'!$G$30)</f>
        <v>-</v>
      </c>
      <c r="AC155" s="117" t="str">
        <f>IF(AC147="-","-",SUM(AC147:AC153)*'3j PAAC PAP'!$G$30)</f>
        <v>-</v>
      </c>
      <c r="AD155" s="25"/>
    </row>
    <row r="156" spans="1:30" s="26" customFormat="1" ht="11.4">
      <c r="A156" s="207"/>
      <c r="B156" s="120" t="s">
        <v>185</v>
      </c>
      <c r="C156" s="120" t="s">
        <v>246</v>
      </c>
      <c r="D156" s="122" t="s">
        <v>120</v>
      </c>
      <c r="E156" s="161"/>
      <c r="F156" s="27"/>
      <c r="G156" s="117">
        <f>IF(G147="-","-",SUM(G147:G155)*'3k EBIT'!$E$8)</f>
        <v>9.3438645272997611</v>
      </c>
      <c r="H156" s="117">
        <f>IF(H147="-","-",SUM(H147:H155)*'3k EBIT'!$E$8)</f>
        <v>8.9747591945104759</v>
      </c>
      <c r="I156" s="117">
        <f>IF(I147="-","-",SUM(I147:I155)*'3k EBIT'!$E$8)</f>
        <v>9.0937477372680053</v>
      </c>
      <c r="J156" s="117">
        <f>IF(J147="-","-",SUM(J147:J155)*'3k EBIT'!$E$8)</f>
        <v>8.925825486696974</v>
      </c>
      <c r="K156" s="117">
        <f>IF(K147="-","-",SUM(K147:K155)*'3k EBIT'!$E$8)</f>
        <v>9.6092354378639371</v>
      </c>
      <c r="L156" s="117">
        <f>IF(L147="-","-",SUM(L147:L155)*'3k EBIT'!$E$8)</f>
        <v>9.501095660872295</v>
      </c>
      <c r="M156" s="117">
        <f>IF(M147="-","-",SUM(M147:M155)*'3k EBIT'!$E$8)</f>
        <v>10.245728897212835</v>
      </c>
      <c r="N156" s="117">
        <f>IF(N147="-","-",SUM(N147:N155)*'3k EBIT'!$E$8)</f>
        <v>10.583849431135127</v>
      </c>
      <c r="O156" s="27"/>
      <c r="P156" s="117">
        <f>IF(P147="-","-",SUM(P147:P155)*'3k EBIT'!$E$8)</f>
        <v>10.583849431135127</v>
      </c>
      <c r="Q156" s="117">
        <f>IF(Q147="-","-",SUM(Q147:Q155)*'3k EBIT'!$E$8)</f>
        <v>11.728788620381049</v>
      </c>
      <c r="R156" s="117">
        <f>IF(R147="-","-",SUM(R147:R155)*'3k EBIT'!$E$8)</f>
        <v>11.343046836920518</v>
      </c>
      <c r="S156" s="117">
        <f>IF(S147="-","-",SUM(S147:S155)*'3k EBIT'!$E$8)</f>
        <v>11.456048557626763</v>
      </c>
      <c r="T156" s="117">
        <f>IF(T147="-","-",SUM(T147:T155)*'3k EBIT'!$E$8)</f>
        <v>10.996063776608258</v>
      </c>
      <c r="U156" s="117">
        <f>IF(U147="-","-",SUM(U147:U155)*'3k EBIT'!$E$8)</f>
        <v>11.845665217084187</v>
      </c>
      <c r="V156" s="117">
        <f>IF(V147="-","-",SUM(V147:V155)*'3k EBIT'!$E$8)</f>
        <v>12.980338333945426</v>
      </c>
      <c r="W156" s="117">
        <f>IF(W147="-","-",SUM(W147:W155)*'3k EBIT'!$E$8)</f>
        <v>18.527431628782146</v>
      </c>
      <c r="X156" s="27"/>
      <c r="Y156" s="117">
        <f>IF(Y147="-","-",SUM(Y147:Y155)*'3k EBIT'!$E$8)</f>
        <v>31.205444221729337</v>
      </c>
      <c r="Z156" s="117">
        <f>IF(Z147="-","-",SUM(Z147:Z155)*'3k EBIT'!$E$8)</f>
        <v>39.767141485951733</v>
      </c>
      <c r="AA156" s="117">
        <f>IF(AA147="-","-",SUM(AA147:AA155)*'3k EBIT'!$E$8)</f>
        <v>30.884985070460903</v>
      </c>
      <c r="AB156" s="117" t="str">
        <f>IF(AB147="-","-",SUM(AB147:AB155)*'3k EBIT'!$E$8)</f>
        <v>-</v>
      </c>
      <c r="AC156" s="117" t="str">
        <f>IF(AC147="-","-",SUM(AC147:AC155)*'3k EBIT'!$E$8)</f>
        <v>-</v>
      </c>
      <c r="AD156" s="25"/>
    </row>
    <row r="157" spans="1:30" s="26" customFormat="1" ht="11.4">
      <c r="A157" s="207"/>
      <c r="B157" s="120" t="s">
        <v>247</v>
      </c>
      <c r="C157" s="156" t="s">
        <v>248</v>
      </c>
      <c r="D157" s="122" t="s">
        <v>120</v>
      </c>
      <c r="E157" s="122"/>
      <c r="F157" s="27"/>
      <c r="G157" s="117">
        <f>IF(G147="-","-",SUM(G147:G150,G152:G156)*'3l HAP'!$E$9)</f>
        <v>5.4254356463969993</v>
      </c>
      <c r="H157" s="117">
        <f>IF(H147="-","-",SUM(H147:H150,H152:H156)*'3l HAP'!$E$9)</f>
        <v>5.1299837497592353</v>
      </c>
      <c r="I157" s="117">
        <f>IF(I147="-","-",SUM(I147:I150,I152:I156)*'3l HAP'!$E$9)</f>
        <v>5.1521625214698501</v>
      </c>
      <c r="J157" s="117">
        <f>IF(J147="-","-",SUM(J147:J150,J152:J156)*'3l HAP'!$E$9)</f>
        <v>5.0310591765955444</v>
      </c>
      <c r="K157" s="117">
        <f>IF(K147="-","-",SUM(K147:K150,K152:K156)*'3l HAP'!$E$9)</f>
        <v>5.6535069834680991</v>
      </c>
      <c r="L157" s="117">
        <f>IF(L147="-","-",SUM(L147:L150,L152:L156)*'3l HAP'!$E$9)</f>
        <v>5.5569572012399933</v>
      </c>
      <c r="M157" s="117">
        <f>IF(M147="-","-",SUM(M147:M150,M152:M156)*'3l HAP'!$E$9)</f>
        <v>6.1734591025111669</v>
      </c>
      <c r="N157" s="117">
        <f>IF(N147="-","-",SUM(N147:N150,N152:N156)*'3l HAP'!$E$9)</f>
        <v>6.4397890856289459</v>
      </c>
      <c r="O157" s="27"/>
      <c r="P157" s="117">
        <f>IF(P147="-","-",SUM(P147:P150,P152:P156)*'3l HAP'!$E$9)</f>
        <v>6.4397890856289459</v>
      </c>
      <c r="Q157" s="117">
        <f>IF(Q147="-","-",SUM(Q147:Q150,Q152:Q156)*'3l HAP'!$E$9)</f>
        <v>7.2336501035704881</v>
      </c>
      <c r="R157" s="117">
        <f>IF(R147="-","-",SUM(R147:R150,R152:R156)*'3l HAP'!$E$9)</f>
        <v>6.9114179406290415</v>
      </c>
      <c r="S157" s="117">
        <f>IF(S147="-","-",SUM(S147:S150,S152:S156)*'3l HAP'!$E$9)</f>
        <v>6.9516874073878494</v>
      </c>
      <c r="T157" s="117">
        <f>IF(T147="-","-",SUM(T147:T150,T152:T156)*'3l HAP'!$E$9)</f>
        <v>6.5465863621786511</v>
      </c>
      <c r="U157" s="117">
        <f>IF(U147="-","-",SUM(U147:U150,U152:U156)*'3l HAP'!$E$9)</f>
        <v>7.0935930072703144</v>
      </c>
      <c r="V157" s="117">
        <f>IF(V147="-","-",SUM(V147:V150,V152:V156)*'3l HAP'!$E$9)</f>
        <v>7.9685008976022109</v>
      </c>
      <c r="W157" s="117">
        <f>IF(W147="-","-",SUM(W147:W150,W152:W156)*'3l HAP'!$E$9)</f>
        <v>11.565751402272056</v>
      </c>
      <c r="X157" s="27"/>
      <c r="Y157" s="117">
        <f>IF(Y147="-","-",SUM(Y147:Y150,Y152:Y156)*'3l HAP'!$E$9)</f>
        <v>21.256189176150389</v>
      </c>
      <c r="Z157" s="117">
        <f>IF(Z147="-","-",SUM(Z147:Z150,Z152:Z156)*'3l HAP'!$E$9)</f>
        <v>27.853650116603387</v>
      </c>
      <c r="AA157" s="117">
        <f>IF(AA147="-","-",SUM(AA147:AA150,AA152:AA156)*'3l HAP'!$E$9)</f>
        <v>20.73552075085874</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497.20757605658406</v>
      </c>
      <c r="H158" s="117">
        <f t="shared" si="33"/>
        <v>477.48553572155572</v>
      </c>
      <c r="I158" s="117">
        <f t="shared" si="33"/>
        <v>483.77026678847795</v>
      </c>
      <c r="J158" s="117">
        <f t="shared" si="33"/>
        <v>474.81115390621761</v>
      </c>
      <c r="K158" s="117">
        <f t="shared" si="33"/>
        <v>511.40253165429044</v>
      </c>
      <c r="L158" s="117">
        <f t="shared" si="33"/>
        <v>505.61441701289164</v>
      </c>
      <c r="M158" s="117">
        <f t="shared" si="33"/>
        <v>545.4221256914235</v>
      </c>
      <c r="N158" s="117">
        <f t="shared" si="33"/>
        <v>563.4842658987925</v>
      </c>
      <c r="O158" s="27"/>
      <c r="P158" s="117">
        <f t="shared" ref="P158:W158" si="34">IF(P147="-","-",SUM(P147:P157))</f>
        <v>563.4842658987925</v>
      </c>
      <c r="Q158" s="117">
        <f t="shared" si="34"/>
        <v>624.53805935494336</v>
      </c>
      <c r="R158" s="117">
        <f t="shared" si="34"/>
        <v>603.9136364483735</v>
      </c>
      <c r="S158" s="117">
        <f t="shared" si="34"/>
        <v>609.90136244305893</v>
      </c>
      <c r="T158" s="117">
        <f t="shared" si="34"/>
        <v>585.28654608097293</v>
      </c>
      <c r="U158" s="117">
        <f t="shared" si="34"/>
        <v>630.54939954427334</v>
      </c>
      <c r="V158" s="117">
        <f t="shared" si="34"/>
        <v>691.14392049680089</v>
      </c>
      <c r="W158" s="117">
        <f t="shared" si="34"/>
        <v>986.69332908548142</v>
      </c>
      <c r="X158" s="27"/>
      <c r="Y158" s="117">
        <f t="shared" ref="Y158:AC158" si="35">IF(Y147="-","-",SUM(Y147:Y157))</f>
        <v>1663.6473119258299</v>
      </c>
      <c r="Z158" s="117">
        <f t="shared" si="35"/>
        <v>2120.8602322237725</v>
      </c>
      <c r="AA158" s="117">
        <f t="shared" si="35"/>
        <v>1646.2603793478017</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f>'3a DF'!AB131</f>
        <v>1096.4796687180142</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f>'3b CM'!AA26</f>
        <v>18.300283841507362</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AA'!J95="-","-",'3c AA'!J95)</f>
        <v>-</v>
      </c>
      <c r="H161" s="35" t="str">
        <f>IF('3c AA'!K95="-","-",'3c AA'!K95)</f>
        <v>-</v>
      </c>
      <c r="I161" s="35" t="str">
        <f>IF('3c AA'!L95="-","-",'3c AA'!L95)</f>
        <v>-</v>
      </c>
      <c r="J161" s="35" t="str">
        <f>IF('3c AA'!M95="-","-",'3c AA'!M95)</f>
        <v>-</v>
      </c>
      <c r="K161" s="35" t="str">
        <f>IF('3c AA'!N95="-","-",'3c AA'!N95)</f>
        <v>-</v>
      </c>
      <c r="L161" s="35" t="str">
        <f>IF('3c AA'!O95="-","-",'3c AA'!O95)</f>
        <v>-</v>
      </c>
      <c r="M161" s="35" t="str">
        <f>IF('3c AA'!P95="-","-",'3c AA'!P95)</f>
        <v>-</v>
      </c>
      <c r="N161" s="35" t="str">
        <f>IF('3c AA'!Q95="-","-",'3c AA'!Q95)</f>
        <v>-</v>
      </c>
      <c r="O161" s="27"/>
      <c r="P161" s="35" t="str">
        <f>IF('3c AA'!S95="-","-",'3c AA'!S95)</f>
        <v>-</v>
      </c>
      <c r="Q161" s="35" t="str">
        <f>IF('3c AA'!T95="-","-",'3c AA'!T95)</f>
        <v>-</v>
      </c>
      <c r="R161" s="35" t="str">
        <f>IF('3c AA'!U95="-","-",'3c AA'!U95)</f>
        <v>-</v>
      </c>
      <c r="S161" s="35" t="str">
        <f>IF('3c AA'!V95="-","-",'3c AA'!V95)</f>
        <v>-</v>
      </c>
      <c r="T161" s="35">
        <f>IF('3c AA'!W95="-","-",'3c AA'!W95)</f>
        <v>0</v>
      </c>
      <c r="U161" s="35">
        <f>IF('3c AA'!X95="-","-",'3c AA'!X95)</f>
        <v>0</v>
      </c>
      <c r="V161" s="35">
        <f>IF('3c AA'!Y95="-","-",'3c AA'!Y95)</f>
        <v>0</v>
      </c>
      <c r="W161" s="35" t="str">
        <f>IF('3c AA'!Z95="-","-",'3c AA'!Z95)</f>
        <v>-</v>
      </c>
      <c r="X161" s="27"/>
      <c r="Y161" s="35">
        <f>IF('3c AA'!AB95="-","-",'3c AA'!AB95)</f>
        <v>3.6606467622008974</v>
      </c>
      <c r="Z161" s="35">
        <f>IF('3c AA'!AC95="-","-",'3c AA'!AC95)</f>
        <v>3.6606467622008974</v>
      </c>
      <c r="AA161" s="35">
        <f>IF('3c AA'!AD95="-","-",'3c AA'!AD95)</f>
        <v>3.6606467622008974</v>
      </c>
      <c r="AB161" s="35" t="str">
        <f>IF('3c AA'!AE95="-","-",'3c AA'!AE95)</f>
        <v>-</v>
      </c>
      <c r="AC161" s="35" t="str">
        <f>IF('3c AA'!AF95="-","-",'3c AA'!AF95)</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f>'3d PC'!AA27</f>
        <v>139.7459433141735</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f>'3e NC-Elec'!AB41</f>
        <v>239.81108983792399</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f>IF('3g CPIH'!W$17="-","-",'3h OC '!$E$8*('3g CPIH'!W$17/'3g CPIH'!$G$17))</f>
        <v>95.953808219178072</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f>IF('3i SMNCC'!V$52="-","-",'3i SMNCC'!V$52)</f>
        <v>5.9026181198620193</v>
      </c>
      <c r="AA165" s="35">
        <f>IF('3i SMNCC'!W$52="-","-",'3i SMNCC'!W$52)</f>
        <v>6.771266150037464</v>
      </c>
      <c r="AB165" s="35" t="str">
        <f>IF('3i SMNCC'!X$52="-","-",'3i SMNCC'!X$52)</f>
        <v>-</v>
      </c>
      <c r="AC165" s="35" t="str">
        <f>IF('3i SMNCC'!Y$52="-","-",'3i SMNCC'!Y$52)</f>
        <v>-</v>
      </c>
      <c r="AD165" s="25"/>
    </row>
    <row r="166" spans="1:30" s="26" customFormat="1" ht="11.4">
      <c r="A166" s="207"/>
      <c r="B166" s="123" t="s">
        <v>244</v>
      </c>
      <c r="C166" s="123" t="s">
        <v>183</v>
      </c>
      <c r="D166" s="121" t="s">
        <v>123</v>
      </c>
      <c r="E166" s="160"/>
      <c r="F166" s="27"/>
      <c r="G166" s="35">
        <f>IF('3g CPIH'!C$17="-","-",'3j PAAC PAP'!$G$12*('3g CPIH'!C$17/'3g CPIH'!$G$17))</f>
        <v>23.857918590998043</v>
      </c>
      <c r="H166" s="35">
        <f>IF('3g CPIH'!D$17="-","-",'3j PAAC PAP'!$G$12*('3g CPIH'!D$17/'3g CPIH'!$G$17))</f>
        <v>23.905682191780819</v>
      </c>
      <c r="I166" s="35">
        <f>IF('3g CPIH'!E$17="-","-",'3j PAAC PAP'!$G$12*('3g CPIH'!E$17/'3g CPIH'!$G$17))</f>
        <v>23.977327592954992</v>
      </c>
      <c r="J166" s="35">
        <f>IF('3g CPIH'!F$17="-","-",'3j PAAC PAP'!$G$12*('3g CPIH'!F$17/'3g CPIH'!$G$17))</f>
        <v>24.120618395303325</v>
      </c>
      <c r="K166" s="35">
        <f>IF('3g CPIH'!G$17="-","-",'3j PAAC PAP'!$G$12*('3g CPIH'!G$17/'3g CPIH'!$G$17))</f>
        <v>24.4072</v>
      </c>
      <c r="L166" s="35">
        <f>IF('3g CPIH'!H$17="-","-",'3j PAAC PAP'!$G$12*('3g CPIH'!H$17/'3g CPIH'!$G$17))</f>
        <v>24.717663405088064</v>
      </c>
      <c r="M166" s="35">
        <f>IF('3g CPIH'!I$17="-","-",'3j PAAC PAP'!$G$12*('3g CPIH'!I$17/'3g CPIH'!$G$17))</f>
        <v>25.075890410958902</v>
      </c>
      <c r="N166" s="35">
        <f>IF('3g CPIH'!J$17="-","-",'3j PAAC PAP'!$G$12*('3g CPIH'!J$17/'3g CPIH'!$G$17))</f>
        <v>25.290826614481411</v>
      </c>
      <c r="O166" s="27"/>
      <c r="P166" s="35">
        <f>IF('3g CPIH'!L$17="-","-",'3j PAAC PAP'!$G$12*('3g CPIH'!L$17/'3g CPIH'!$G$17))</f>
        <v>25.290826614481411</v>
      </c>
      <c r="Q166" s="35">
        <f>IF('3g CPIH'!M$17="-","-",'3j PAAC PAP'!$G$12*('3g CPIH'!M$17/'3g CPIH'!$G$17))</f>
        <v>25.577408219178082</v>
      </c>
      <c r="R166" s="35">
        <f>IF('3g CPIH'!N$17="-","-",'3j PAAC PAP'!$G$12*('3g CPIH'!N$17/'3g CPIH'!$G$17))</f>
        <v>25.768462622309197</v>
      </c>
      <c r="S166" s="35">
        <f>IF('3g CPIH'!O$17="-","-",'3j PAAC PAP'!$G$12*('3g CPIH'!O$17/'3g CPIH'!$G$17))</f>
        <v>25.911753424657533</v>
      </c>
      <c r="T166" s="35">
        <f>IF('3g CPIH'!P$17="-","-",'3j PAAC PAP'!$G$12*('3g CPIH'!P$17/'3g CPIH'!$G$17))</f>
        <v>25.983398825831699</v>
      </c>
      <c r="U166" s="35">
        <f>IF('3g CPIH'!Q$17="-","-",'3j PAAC PAP'!$G$12*('3g CPIH'!Q$17/'3g CPIH'!$G$17))</f>
        <v>26.126689628180038</v>
      </c>
      <c r="V166" s="35">
        <f>IF('3g CPIH'!R$17="-","-",'3j PAAC PAP'!$G$12*('3g CPIH'!R$17/'3g CPIH'!$G$17))</f>
        <v>26.604325636007829</v>
      </c>
      <c r="W166" s="35">
        <f>IF('3g CPIH'!S$17="-","-",'3j PAAC PAP'!$G$12*('3g CPIH'!S$17/'3g CPIH'!$G$17))</f>
        <v>27.39242504892368</v>
      </c>
      <c r="X166" s="27"/>
      <c r="Y166" s="35">
        <f>IF('3g CPIH'!U$17="-","-",'3j PAAC PAP'!$G$12*('3g CPIH'!U$17/'3g CPIH'!$G$17))</f>
        <v>28.777569471624265</v>
      </c>
      <c r="Z166" s="35">
        <f>IF('3g CPIH'!V$17="-","-",'3j PAAC PAP'!$G$12*('3g CPIH'!V$17/'3g CPIH'!$G$17))</f>
        <v>28.777569471624265</v>
      </c>
      <c r="AA166" s="35">
        <f>IF('3g CPIH'!W$17="-","-",'3j PAAC PAP'!$G$12*('3g CPIH'!W$17/'3g CPIH'!$G$17))</f>
        <v>29.923895890410957</v>
      </c>
      <c r="AB166" s="35" t="str">
        <f>IF('3g CPIH'!X$17="-","-",'3j PAAC PAP'!$G$12*('3g CPIH'!X$17/'3g CPIH'!$G$17))</f>
        <v>-</v>
      </c>
      <c r="AC166" s="35" t="str">
        <f>IF('3g CPIH'!Y$17="-","-",'3j PAAC PAP'!$G$12*('3g CPIH'!Y$17/'3g CPIH'!$G$17))</f>
        <v>-</v>
      </c>
      <c r="AD166" s="25"/>
    </row>
    <row r="167" spans="1:30" s="26" customFormat="1" ht="11.4">
      <c r="A167" s="207"/>
      <c r="B167" s="123" t="s">
        <v>244</v>
      </c>
      <c r="C167" s="123" t="s">
        <v>184</v>
      </c>
      <c r="D167" s="121" t="s">
        <v>123</v>
      </c>
      <c r="E167" s="160"/>
      <c r="F167" s="27"/>
      <c r="G167" s="35">
        <f>IF(G159="-","-",SUM(G159:G165)*'3j PAAC PAP'!$G$30)</f>
        <v>0</v>
      </c>
      <c r="H167" s="35">
        <f>IF(H159="-","-",SUM(H159:H165)*'3j PAAC PAP'!$G$30)</f>
        <v>0</v>
      </c>
      <c r="I167" s="35">
        <f>IF(I159="-","-",SUM(I159:I165)*'3j PAAC PAP'!$G$30)</f>
        <v>0</v>
      </c>
      <c r="J167" s="35">
        <f>IF(J159="-","-",SUM(J159:J165)*'3j PAAC PAP'!$G$30)</f>
        <v>0</v>
      </c>
      <c r="K167" s="35">
        <f>IF(K159="-","-",SUM(K159:K165)*'3j PAAC PAP'!$G$30)</f>
        <v>0</v>
      </c>
      <c r="L167" s="35">
        <f>IF(L159="-","-",SUM(L159:L165)*'3j PAAC PAP'!$G$30)</f>
        <v>0</v>
      </c>
      <c r="M167" s="35">
        <f>IF(M159="-","-",SUM(M159:M165)*'3j PAAC PAP'!$G$30)</f>
        <v>0</v>
      </c>
      <c r="N167" s="35">
        <f>IF(N159="-","-",SUM(N159:N165)*'3j PAAC PAP'!$G$30)</f>
        <v>0</v>
      </c>
      <c r="O167" s="27"/>
      <c r="P167" s="35">
        <f>IF(P159="-","-",SUM(P159:P165)*'3j PAAC PAP'!$G$30)</f>
        <v>0</v>
      </c>
      <c r="Q167" s="35">
        <f>IF(Q159="-","-",SUM(Q159:Q165)*'3j PAAC PAP'!$G$30)</f>
        <v>0</v>
      </c>
      <c r="R167" s="35">
        <f>IF(R159="-","-",SUM(R159:R165)*'3j PAAC PAP'!$G$30)</f>
        <v>0</v>
      </c>
      <c r="S167" s="35">
        <f>IF(S159="-","-",SUM(S159:S165)*'3j PAAC PAP'!$G$30)</f>
        <v>0</v>
      </c>
      <c r="T167" s="35">
        <f>IF(T159="-","-",SUM(T159:T165)*'3j PAAC PAP'!$G$30)</f>
        <v>0</v>
      </c>
      <c r="U167" s="35">
        <f>IF(U159="-","-",SUM(U159:U165)*'3j PAAC PAP'!$G$30)</f>
        <v>0</v>
      </c>
      <c r="V167" s="35">
        <f>IF(V159="-","-",SUM(V159:V165)*'3j PAAC PAP'!$G$30)</f>
        <v>0</v>
      </c>
      <c r="W167" s="35">
        <f>IF(W159="-","-",SUM(W159:W165)*'3j PAAC PAP'!$G$30)</f>
        <v>0</v>
      </c>
      <c r="X167" s="27"/>
      <c r="Y167" s="35">
        <f>IF(Y159="-","-",SUM(Y159:Y165)*'3j PAAC PAP'!$G$30)</f>
        <v>0</v>
      </c>
      <c r="Z167" s="35">
        <f>IF(Z159="-","-",SUM(Z159:Z165)*'3j PAAC PAP'!$G$30)</f>
        <v>0</v>
      </c>
      <c r="AA167" s="35">
        <f>IF(AA159="-","-",SUM(AA159:AA165)*'3j PAAC PAP'!$G$30)</f>
        <v>0</v>
      </c>
      <c r="AB167" s="35" t="str">
        <f>IF(AB159="-","-",SUM(AB159:AB165)*'3j PAAC PAP'!$G$30)</f>
        <v>-</v>
      </c>
      <c r="AC167" s="35" t="str">
        <f>IF(AC159="-","-",SUM(AC159:AC165)*'3j PAAC PAP'!$G$30)</f>
        <v>-</v>
      </c>
      <c r="AD167" s="25"/>
    </row>
    <row r="168" spans="1:30" s="26" customFormat="1" ht="11.4">
      <c r="A168" s="207"/>
      <c r="B168" s="123" t="s">
        <v>185</v>
      </c>
      <c r="C168" s="123" t="s">
        <v>246</v>
      </c>
      <c r="D168" s="121" t="s">
        <v>123</v>
      </c>
      <c r="E168" s="160"/>
      <c r="F168" s="27"/>
      <c r="G168" s="35">
        <f>IF(G159="-","-",SUM(G159:G167)*'3k EBIT'!$E$8)</f>
        <v>9.3716829757543074</v>
      </c>
      <c r="H168" s="35">
        <f>IF(H159="-","-",SUM(H159:H167)*'3k EBIT'!$E$8)</f>
        <v>9.0051899380268612</v>
      </c>
      <c r="I168" s="35">
        <f>IF(I159="-","-",SUM(I159:I167)*'3k EBIT'!$E$8)</f>
        <v>9.3302478188979592</v>
      </c>
      <c r="J168" s="35">
        <f>IF(J159="-","-",SUM(J159:J167)*'3k EBIT'!$E$8)</f>
        <v>9.1634830629043496</v>
      </c>
      <c r="K168" s="35">
        <f>IF(K159="-","-",SUM(K159:K167)*'3k EBIT'!$E$8)</f>
        <v>9.6850377353988133</v>
      </c>
      <c r="L168" s="35">
        <f>IF(L159="-","-",SUM(L159:L167)*'3k EBIT'!$E$8)</f>
        <v>9.5775244893134577</v>
      </c>
      <c r="M168" s="35">
        <f>IF(M159="-","-",SUM(M159:M167)*'3k EBIT'!$E$8)</f>
        <v>10.402665997760113</v>
      </c>
      <c r="N168" s="35">
        <f>IF(N159="-","-",SUM(N159:N167)*'3k EBIT'!$E$8)</f>
        <v>10.741021984507736</v>
      </c>
      <c r="O168" s="27"/>
      <c r="P168" s="35">
        <f>IF(P159="-","-",SUM(P159:P167)*'3k EBIT'!$E$8)</f>
        <v>10.741021984507736</v>
      </c>
      <c r="Q168" s="35">
        <f>IF(Q159="-","-",SUM(Q159:Q167)*'3k EBIT'!$E$8)</f>
        <v>11.891157521042954</v>
      </c>
      <c r="R168" s="35">
        <f>IF(R159="-","-",SUM(R159:R167)*'3k EBIT'!$E$8)</f>
        <v>11.502744260346963</v>
      </c>
      <c r="S168" s="35">
        <f>IF(S159="-","-",SUM(S159:S167)*'3k EBIT'!$E$8)</f>
        <v>11.514848504154699</v>
      </c>
      <c r="T168" s="35">
        <f>IF(T159="-","-",SUM(T159:T167)*'3k EBIT'!$E$8)</f>
        <v>11.05499370284535</v>
      </c>
      <c r="U168" s="35">
        <f>IF(U159="-","-",SUM(U159:U167)*'3k EBIT'!$E$8)</f>
        <v>11.891875626521072</v>
      </c>
      <c r="V168" s="35">
        <f>IF(V159="-","-",SUM(V159:V167)*'3k EBIT'!$E$8)</f>
        <v>13.027467071743546</v>
      </c>
      <c r="W168" s="35">
        <f>IF(W159="-","-",SUM(W159:W167)*'3k EBIT'!$E$8)</f>
        <v>18.866952601336518</v>
      </c>
      <c r="X168" s="27"/>
      <c r="Y168" s="35">
        <f>IF(Y159="-","-",SUM(Y159:Y167)*'3k EBIT'!$E$8)</f>
        <v>31.68135711409392</v>
      </c>
      <c r="Z168" s="35">
        <f>IF(Z159="-","-",SUM(Z159:Z167)*'3k EBIT'!$E$8)</f>
        <v>40.338347033508839</v>
      </c>
      <c r="AA168" s="35">
        <f>IF(AA159="-","-",SUM(AA159:AA167)*'3k EBIT'!$E$8)</f>
        <v>31.582363401741389</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5.4068644861025943</v>
      </c>
      <c r="H169" s="35">
        <f>IF(H159="-","-",SUM(H159:H162,H164:H168)*'3l HAP'!$E$9)</f>
        <v>5.1134991223940132</v>
      </c>
      <c r="I169" s="35">
        <f>IF(I159="-","-",SUM(I159:I162,I164:I168)*'3l HAP'!$E$9)</f>
        <v>5.1400026063987614</v>
      </c>
      <c r="J169" s="35">
        <f>IF(J159="-","-",SUM(J159:J162,J164:J168)*'3l HAP'!$E$9)</f>
        <v>5.0197358794468325</v>
      </c>
      <c r="K169" s="35">
        <f>IF(K159="-","-",SUM(K159:K162,K164:K168)*'3l HAP'!$E$9)</f>
        <v>5.6366369652267672</v>
      </c>
      <c r="L169" s="35">
        <f>IF(L159="-","-",SUM(L159:L162,L164:L168)*'3l HAP'!$E$9)</f>
        <v>5.5406581521151246</v>
      </c>
      <c r="M169" s="35">
        <f>IF(M159="-","-",SUM(M159:M162,M164:M168)*'3l HAP'!$E$9)</f>
        <v>6.1797448319640171</v>
      </c>
      <c r="N169" s="35">
        <f>IF(N159="-","-",SUM(N159:N162,N164:N168)*'3l HAP'!$E$9)</f>
        <v>6.446260791827588</v>
      </c>
      <c r="O169" s="27"/>
      <c r="P169" s="35">
        <f>IF(P159="-","-",SUM(P159:P162,P164:P168)*'3l HAP'!$E$9)</f>
        <v>6.446260791827588</v>
      </c>
      <c r="Q169" s="35">
        <f>IF(Q159="-","-",SUM(Q159:Q162,Q164:Q168)*'3l HAP'!$E$9)</f>
        <v>7.2414175237075629</v>
      </c>
      <c r="R169" s="35">
        <f>IF(R159="-","-",SUM(R159:R162,R164:R168)*'3l HAP'!$E$9)</f>
        <v>6.9188738425497291</v>
      </c>
      <c r="S169" s="35">
        <f>IF(S159="-","-",SUM(S159:S162,S164:S168)*'3l HAP'!$E$9)</f>
        <v>6.9256817977806069</v>
      </c>
      <c r="T169" s="35">
        <f>IF(T159="-","-",SUM(T159:T162,T164:T168)*'3l HAP'!$E$9)</f>
        <v>6.5240314021573669</v>
      </c>
      <c r="U169" s="35">
        <f>IF(U159="-","-",SUM(U159:U162,U164:U168)*'3l HAP'!$E$9)</f>
        <v>7.0934596023336267</v>
      </c>
      <c r="V169" s="35">
        <f>IF(V159="-","-",SUM(V159:V162,V164:V168)*'3l HAP'!$E$9)</f>
        <v>7.9682527377030317</v>
      </c>
      <c r="W169" s="35">
        <f>IF(W159="-","-",SUM(W159:W162,W164:W168)*'3l HAP'!$E$9)</f>
        <v>11.654834042150384</v>
      </c>
      <c r="X169" s="27"/>
      <c r="Y169" s="35">
        <f>IF(Y159="-","-",SUM(Y159:Y162,Y164:Y168)*'3l HAP'!$E$9)</f>
        <v>21.451888782465069</v>
      </c>
      <c r="Z169" s="35">
        <f>IF(Z159="-","-",SUM(Z159:Z162,Z164:Z168)*'3l HAP'!$E$9)</f>
        <v>28.122780206517614</v>
      </c>
      <c r="AA169" s="35">
        <f>IF(AA159="-","-",SUM(AA159:AA162,AA164:AA168)*'3l HAP'!$E$9)</f>
        <v>20.825620126868234</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498.65313315755645</v>
      </c>
      <c r="H170" s="35">
        <f t="shared" si="36"/>
        <v>479.07066851244798</v>
      </c>
      <c r="I170" s="35">
        <f t="shared" si="36"/>
        <v>496.20547444935494</v>
      </c>
      <c r="J170" s="35">
        <f t="shared" si="36"/>
        <v>487.3081189270863</v>
      </c>
      <c r="K170" s="35">
        <f t="shared" si="36"/>
        <v>515.3752545952359</v>
      </c>
      <c r="L170" s="35">
        <f t="shared" si="36"/>
        <v>509.62068622019029</v>
      </c>
      <c r="M170" s="35">
        <f t="shared" si="36"/>
        <v>553.68825540635123</v>
      </c>
      <c r="N170" s="35">
        <f t="shared" si="36"/>
        <v>571.76297383931217</v>
      </c>
      <c r="O170" s="27"/>
      <c r="P170" s="35">
        <f t="shared" ref="P170:W170" si="37">IF(P159="-","-",SUM(P159:P169))</f>
        <v>571.76297383931217</v>
      </c>
      <c r="Q170" s="35">
        <f t="shared" si="37"/>
        <v>633.09155485902943</v>
      </c>
      <c r="R170" s="35">
        <f t="shared" si="37"/>
        <v>612.32621642729589</v>
      </c>
      <c r="S170" s="35">
        <f t="shared" si="37"/>
        <v>612.97008958295032</v>
      </c>
      <c r="T170" s="35">
        <f t="shared" si="37"/>
        <v>588.36556490494843</v>
      </c>
      <c r="U170" s="35">
        <f t="shared" si="37"/>
        <v>632.98139194720818</v>
      </c>
      <c r="V170" s="35">
        <f t="shared" si="37"/>
        <v>693.62413119645328</v>
      </c>
      <c r="W170" s="35">
        <f t="shared" si="37"/>
        <v>1004.6519292155912</v>
      </c>
      <c r="X170" s="27"/>
      <c r="Y170" s="35">
        <f t="shared" ref="Y170:AC170" si="38">IF(Y159="-","-",SUM(Y159:Y169))</f>
        <v>1688.8910481525443</v>
      </c>
      <c r="Z170" s="35">
        <f t="shared" si="38"/>
        <v>2151.1927997673315</v>
      </c>
      <c r="AA170" s="35">
        <f t="shared" si="38"/>
        <v>1683.0545862620559</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f>'3a DF'!AB132</f>
        <v>1062.3823644528234</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f>'3b CM'!AA27</f>
        <v>17.096481852394014</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AA'!J96="-","-",'3c AA'!J96)</f>
        <v>-</v>
      </c>
      <c r="H173" s="117" t="str">
        <f>IF('3c AA'!K96="-","-",'3c AA'!K96)</f>
        <v>-</v>
      </c>
      <c r="I173" s="117" t="str">
        <f>IF('3c AA'!L96="-","-",'3c AA'!L96)</f>
        <v>-</v>
      </c>
      <c r="J173" s="117" t="str">
        <f>IF('3c AA'!M96="-","-",'3c AA'!M96)</f>
        <v>-</v>
      </c>
      <c r="K173" s="117" t="str">
        <f>IF('3c AA'!N96="-","-",'3c AA'!N96)</f>
        <v>-</v>
      </c>
      <c r="L173" s="117" t="str">
        <f>IF('3c AA'!O96="-","-",'3c AA'!O96)</f>
        <v>-</v>
      </c>
      <c r="M173" s="117" t="str">
        <f>IF('3c AA'!P96="-","-",'3c AA'!P96)</f>
        <v>-</v>
      </c>
      <c r="N173" s="117" t="str">
        <f>IF('3c AA'!Q96="-","-",'3c AA'!Q96)</f>
        <v>-</v>
      </c>
      <c r="O173" s="27"/>
      <c r="P173" s="117" t="str">
        <f>IF('3c AA'!S96="-","-",'3c AA'!S96)</f>
        <v>-</v>
      </c>
      <c r="Q173" s="117" t="str">
        <f>IF('3c AA'!T96="-","-",'3c AA'!T96)</f>
        <v>-</v>
      </c>
      <c r="R173" s="117" t="str">
        <f>IF('3c AA'!U96="-","-",'3c AA'!U96)</f>
        <v>-</v>
      </c>
      <c r="S173" s="117" t="str">
        <f>IF('3c AA'!V96="-","-",'3c AA'!V96)</f>
        <v>-</v>
      </c>
      <c r="T173" s="117">
        <f>IF('3c AA'!W96="-","-",'3c AA'!W96)</f>
        <v>0</v>
      </c>
      <c r="U173" s="117">
        <f>IF('3c AA'!X96="-","-",'3c AA'!X96)</f>
        <v>0</v>
      </c>
      <c r="V173" s="117">
        <f>IF('3c AA'!Y96="-","-",'3c AA'!Y96)</f>
        <v>0</v>
      </c>
      <c r="W173" s="117" t="str">
        <f>IF('3c AA'!Z96="-","-",'3c AA'!Z96)</f>
        <v>-</v>
      </c>
      <c r="X173" s="27"/>
      <c r="Y173" s="117">
        <f>IF('3c AA'!AB96="-","-",'3c AA'!AB96)</f>
        <v>3.5748690228436746</v>
      </c>
      <c r="Z173" s="117">
        <f>IF('3c AA'!AC96="-","-",'3c AA'!AC96)</f>
        <v>3.5748690228436746</v>
      </c>
      <c r="AA173" s="117">
        <f>IF('3c AA'!AD96="-","-",'3c AA'!AD96)</f>
        <v>3.5748690228436746</v>
      </c>
      <c r="AB173" s="117" t="str">
        <f>IF('3c AA'!AE96="-","-",'3c AA'!AE96)</f>
        <v>-</v>
      </c>
      <c r="AC173" s="117" t="str">
        <f>IF('3c AA'!AF96="-","-",'3c AA'!AF96)</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f>'3d PC'!AA28</f>
        <v>139.73493733164406</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f>'3e NC-Elec'!AB42</f>
        <v>256.91508056816247</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f>IF('3g CPIH'!W$17="-","-",'3h OC '!$E$8*('3g CPIH'!W$17/'3g CPIH'!$G$17))</f>
        <v>95.953808219178072</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f>IF('3i SMNCC'!V$52="-","-",'3i SMNCC'!V$52)</f>
        <v>5.9026181198620193</v>
      </c>
      <c r="AA177" s="117">
        <f>IF('3i SMNCC'!W$52="-","-",'3i SMNCC'!W$52)</f>
        <v>6.771266150037464</v>
      </c>
      <c r="AB177" s="117" t="str">
        <f>IF('3i SMNCC'!X$52="-","-",'3i SMNCC'!X$52)</f>
        <v>-</v>
      </c>
      <c r="AC177" s="117" t="str">
        <f>IF('3i SMNCC'!Y$52="-","-",'3i SMNCC'!Y$52)</f>
        <v>-</v>
      </c>
      <c r="AD177" s="25"/>
    </row>
    <row r="178" spans="1:30" s="26" customFormat="1" ht="12.6" customHeight="1">
      <c r="A178" s="207"/>
      <c r="B178" s="120" t="s">
        <v>244</v>
      </c>
      <c r="C178" s="157" t="s">
        <v>183</v>
      </c>
      <c r="D178" s="122" t="s">
        <v>121</v>
      </c>
      <c r="E178" s="119"/>
      <c r="F178" s="27"/>
      <c r="G178" s="117">
        <f>IF('3g CPIH'!C$17="-","-",'3j PAAC PAP'!$G$12*('3g CPIH'!C$17/'3g CPIH'!$G$17))</f>
        <v>23.857918590998043</v>
      </c>
      <c r="H178" s="117">
        <f>IF('3g CPIH'!D$17="-","-",'3j PAAC PAP'!$G$12*('3g CPIH'!D$17/'3g CPIH'!$G$17))</f>
        <v>23.905682191780819</v>
      </c>
      <c r="I178" s="117">
        <f>IF('3g CPIH'!E$17="-","-",'3j PAAC PAP'!$G$12*('3g CPIH'!E$17/'3g CPIH'!$G$17))</f>
        <v>23.977327592954992</v>
      </c>
      <c r="J178" s="117">
        <f>IF('3g CPIH'!F$17="-","-",'3j PAAC PAP'!$G$12*('3g CPIH'!F$17/'3g CPIH'!$G$17))</f>
        <v>24.120618395303325</v>
      </c>
      <c r="K178" s="117">
        <f>IF('3g CPIH'!G$17="-","-",'3j PAAC PAP'!$G$12*('3g CPIH'!G$17/'3g CPIH'!$G$17))</f>
        <v>24.4072</v>
      </c>
      <c r="L178" s="117">
        <f>IF('3g CPIH'!H$17="-","-",'3j PAAC PAP'!$G$12*('3g CPIH'!H$17/'3g CPIH'!$G$17))</f>
        <v>24.717663405088064</v>
      </c>
      <c r="M178" s="117">
        <f>IF('3g CPIH'!I$17="-","-",'3j PAAC PAP'!$G$12*('3g CPIH'!I$17/'3g CPIH'!$G$17))</f>
        <v>25.075890410958902</v>
      </c>
      <c r="N178" s="117">
        <f>IF('3g CPIH'!J$17="-","-",'3j PAAC PAP'!$G$12*('3g CPIH'!J$17/'3g CPIH'!$G$17))</f>
        <v>25.290826614481411</v>
      </c>
      <c r="O178" s="27"/>
      <c r="P178" s="117">
        <f>IF('3g CPIH'!L$17="-","-",'3j PAAC PAP'!$G$12*('3g CPIH'!L$17/'3g CPIH'!$G$17))</f>
        <v>25.290826614481411</v>
      </c>
      <c r="Q178" s="117">
        <f>IF('3g CPIH'!M$17="-","-",'3j PAAC PAP'!$G$12*('3g CPIH'!M$17/'3g CPIH'!$G$17))</f>
        <v>25.577408219178082</v>
      </c>
      <c r="R178" s="117">
        <f>IF('3g CPIH'!N$17="-","-",'3j PAAC PAP'!$G$12*('3g CPIH'!N$17/'3g CPIH'!$G$17))</f>
        <v>25.768462622309197</v>
      </c>
      <c r="S178" s="117">
        <f>IF('3g CPIH'!O$17="-","-",'3j PAAC PAP'!$G$12*('3g CPIH'!O$17/'3g CPIH'!$G$17))</f>
        <v>25.911753424657533</v>
      </c>
      <c r="T178" s="117">
        <f>IF('3g CPIH'!P$17="-","-",'3j PAAC PAP'!$G$12*('3g CPIH'!P$17/'3g CPIH'!$G$17))</f>
        <v>25.983398825831699</v>
      </c>
      <c r="U178" s="117">
        <f>IF('3g CPIH'!Q$17="-","-",'3j PAAC PAP'!$G$12*('3g CPIH'!Q$17/'3g CPIH'!$G$17))</f>
        <v>26.126689628180038</v>
      </c>
      <c r="V178" s="117">
        <f>IF('3g CPIH'!R$17="-","-",'3j PAAC PAP'!$G$12*('3g CPIH'!R$17/'3g CPIH'!$G$17))</f>
        <v>26.604325636007829</v>
      </c>
      <c r="W178" s="117">
        <f>IF('3g CPIH'!S$17="-","-",'3j PAAC PAP'!$G$12*('3g CPIH'!S$17/'3g CPIH'!$G$17))</f>
        <v>27.39242504892368</v>
      </c>
      <c r="X178" s="27"/>
      <c r="Y178" s="117">
        <f>IF('3g CPIH'!U$17="-","-",'3j PAAC PAP'!$G$12*('3g CPIH'!U$17/'3g CPIH'!$G$17))</f>
        <v>28.777569471624265</v>
      </c>
      <c r="Z178" s="117">
        <f>IF('3g CPIH'!V$17="-","-",'3j PAAC PAP'!$G$12*('3g CPIH'!V$17/'3g CPIH'!$G$17))</f>
        <v>28.777569471624265</v>
      </c>
      <c r="AA178" s="117">
        <f>IF('3g CPIH'!W$17="-","-",'3j PAAC PAP'!$G$12*('3g CPIH'!W$17/'3g CPIH'!$G$17))</f>
        <v>29.923895890410957</v>
      </c>
      <c r="AB178" s="117" t="str">
        <f>IF('3g CPIH'!X$17="-","-",'3j PAAC PAP'!$G$12*('3g CPIH'!X$17/'3g CPIH'!$G$17))</f>
        <v>-</v>
      </c>
      <c r="AC178" s="117" t="str">
        <f>IF('3g CPIH'!Y$17="-","-",'3j PAAC PAP'!$G$12*('3g CPIH'!Y$17/'3g CPIH'!$G$17))</f>
        <v>-</v>
      </c>
      <c r="AD178" s="25"/>
    </row>
    <row r="179" spans="1:30" s="26" customFormat="1" ht="11.25" customHeight="1">
      <c r="A179" s="207"/>
      <c r="B179" s="120" t="s">
        <v>244</v>
      </c>
      <c r="C179" s="120" t="s">
        <v>184</v>
      </c>
      <c r="D179" s="122" t="s">
        <v>121</v>
      </c>
      <c r="E179" s="119"/>
      <c r="F179" s="27"/>
      <c r="G179" s="117">
        <f>IF(G171="-","-",SUM(G171:G177)*'3j PAAC PAP'!$G$30)</f>
        <v>0</v>
      </c>
      <c r="H179" s="117">
        <f>IF(H171="-","-",SUM(H171:H177)*'3j PAAC PAP'!$G$30)</f>
        <v>0</v>
      </c>
      <c r="I179" s="117">
        <f>IF(I171="-","-",SUM(I171:I177)*'3j PAAC PAP'!$G$30)</f>
        <v>0</v>
      </c>
      <c r="J179" s="117">
        <f>IF(J171="-","-",SUM(J171:J177)*'3j PAAC PAP'!$G$30)</f>
        <v>0</v>
      </c>
      <c r="K179" s="117">
        <f>IF(K171="-","-",SUM(K171:K177)*'3j PAAC PAP'!$G$30)</f>
        <v>0</v>
      </c>
      <c r="L179" s="117">
        <f>IF(L171="-","-",SUM(L171:L177)*'3j PAAC PAP'!$G$30)</f>
        <v>0</v>
      </c>
      <c r="M179" s="117">
        <f>IF(M171="-","-",SUM(M171:M177)*'3j PAAC PAP'!$G$30)</f>
        <v>0</v>
      </c>
      <c r="N179" s="117">
        <f>IF(N171="-","-",SUM(N171:N177)*'3j PAAC PAP'!$G$30)</f>
        <v>0</v>
      </c>
      <c r="O179" s="27"/>
      <c r="P179" s="117">
        <f>IF(P171="-","-",SUM(P171:P177)*'3j PAAC PAP'!$G$30)</f>
        <v>0</v>
      </c>
      <c r="Q179" s="117">
        <f>IF(Q171="-","-",SUM(Q171:Q177)*'3j PAAC PAP'!$G$30)</f>
        <v>0</v>
      </c>
      <c r="R179" s="117">
        <f>IF(R171="-","-",SUM(R171:R177)*'3j PAAC PAP'!$G$30)</f>
        <v>0</v>
      </c>
      <c r="S179" s="117">
        <f>IF(S171="-","-",SUM(S171:S177)*'3j PAAC PAP'!$G$30)</f>
        <v>0</v>
      </c>
      <c r="T179" s="117">
        <f>IF(T171="-","-",SUM(T171:T177)*'3j PAAC PAP'!$G$30)</f>
        <v>0</v>
      </c>
      <c r="U179" s="117">
        <f>IF(U171="-","-",SUM(U171:U177)*'3j PAAC PAP'!$G$30)</f>
        <v>0</v>
      </c>
      <c r="V179" s="117">
        <f>IF(V171="-","-",SUM(V171:V177)*'3j PAAC PAP'!$G$30)</f>
        <v>0</v>
      </c>
      <c r="W179" s="117">
        <f>IF(W171="-","-",SUM(W171:W177)*'3j PAAC PAP'!$G$30)</f>
        <v>0</v>
      </c>
      <c r="X179" s="27"/>
      <c r="Y179" s="117">
        <f>IF(Y171="-","-",SUM(Y171:Y177)*'3j PAAC PAP'!$G$30)</f>
        <v>0</v>
      </c>
      <c r="Z179" s="117">
        <f>IF(Z171="-","-",SUM(Z171:Z177)*'3j PAAC PAP'!$G$30)</f>
        <v>0</v>
      </c>
      <c r="AA179" s="117">
        <f>IF(AA171="-","-",SUM(AA171:AA177)*'3j PAAC PAP'!$G$30)</f>
        <v>0</v>
      </c>
      <c r="AB179" s="117" t="str">
        <f>IF(AB171="-","-",SUM(AB171:AB177)*'3j PAAC PAP'!$G$30)</f>
        <v>-</v>
      </c>
      <c r="AC179" s="117" t="str">
        <f>IF(AC171="-","-",SUM(AC171:AC177)*'3j PAAC PAP'!$G$30)</f>
        <v>-</v>
      </c>
      <c r="AD179" s="25"/>
    </row>
    <row r="180" spans="1:30">
      <c r="A180" s="207"/>
      <c r="B180" s="120" t="s">
        <v>185</v>
      </c>
      <c r="C180" s="157" t="s">
        <v>246</v>
      </c>
      <c r="D180" s="122" t="s">
        <v>121</v>
      </c>
      <c r="E180" s="119"/>
      <c r="F180" s="27"/>
      <c r="G180" s="117">
        <f>IF(G171="-","-",SUM(G171:G179)*'3k EBIT'!$E$8)</f>
        <v>9.8550461318181277</v>
      </c>
      <c r="H180" s="117">
        <f>IF(H171="-","-",SUM(H171:H179)*'3k EBIT'!$E$8)</f>
        <v>9.4883555222671578</v>
      </c>
      <c r="I180" s="117">
        <f>IF(I171="-","-",SUM(I171:I179)*'3k EBIT'!$E$8)</f>
        <v>10.082395932351965</v>
      </c>
      <c r="J180" s="117">
        <f>IF(J171="-","-",SUM(J171:J179)*'3k EBIT'!$E$8)</f>
        <v>9.9156197762585414</v>
      </c>
      <c r="K180" s="117">
        <f>IF(K171="-","-",SUM(K171:K179)*'3k EBIT'!$E$8)</f>
        <v>10.558969903121341</v>
      </c>
      <c r="L180" s="117">
        <f>IF(L171="-","-",SUM(L171:L179)*'3k EBIT'!$E$8)</f>
        <v>10.451487868208352</v>
      </c>
      <c r="M180" s="117">
        <f>IF(M171="-","-",SUM(M171:M179)*'3k EBIT'!$E$8)</f>
        <v>10.933148159128688</v>
      </c>
      <c r="N180" s="117">
        <f>IF(N171="-","-",SUM(N171:N179)*'3k EBIT'!$E$8)</f>
        <v>11.268218318253185</v>
      </c>
      <c r="O180" s="27"/>
      <c r="P180" s="117">
        <f>IF(P171="-","-",SUM(P171:P179)*'3k EBIT'!$E$8)</f>
        <v>11.268218318253185</v>
      </c>
      <c r="Q180" s="117">
        <f>IF(Q171="-","-",SUM(Q171:Q179)*'3k EBIT'!$E$8)</f>
        <v>12.220995931887774</v>
      </c>
      <c r="R180" s="117">
        <f>IF(R171="-","-",SUM(R171:R179)*'3k EBIT'!$E$8)</f>
        <v>11.816917362742421</v>
      </c>
      <c r="S180" s="117">
        <f>IF(S171="-","-",SUM(S171:S179)*'3k EBIT'!$E$8)</f>
        <v>11.980042117287768</v>
      </c>
      <c r="T180" s="117">
        <f>IF(T171="-","-",SUM(T171:T179)*'3k EBIT'!$E$8)</f>
        <v>11.566839888162528</v>
      </c>
      <c r="U180" s="117">
        <f>IF(U171="-","-",SUM(U171:U179)*'3k EBIT'!$E$8)</f>
        <v>12.300840256382493</v>
      </c>
      <c r="V180" s="117">
        <f>IF(V171="-","-",SUM(V171:V179)*'3k EBIT'!$E$8)</f>
        <v>13.442543174661013</v>
      </c>
      <c r="W180" s="117">
        <f>IF(W171="-","-",SUM(W171:W179)*'3k EBIT'!$E$8)</f>
        <v>18.935413946120349</v>
      </c>
      <c r="X180" s="27"/>
      <c r="Y180" s="117">
        <f>IF(Y171="-","-",SUM(Y171:Y179)*'3k EBIT'!$E$8)</f>
        <v>31.337791582322165</v>
      </c>
      <c r="Z180" s="117">
        <f>IF(Z171="-","-",SUM(Z171:Z179)*'3k EBIT'!$E$8)</f>
        <v>39.746302000862968</v>
      </c>
      <c r="AA180" s="117">
        <f>IF(AA171="-","-",SUM(AA171:AA179)*'3k EBIT'!$E$8)</f>
        <v>31.228047161145778</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5.4149573309909904</v>
      </c>
      <c r="H181" s="117">
        <f>IF(H171="-","-",SUM(H171:H174,H176:H180)*'3l HAP'!$E$9)</f>
        <v>5.1214358552976398</v>
      </c>
      <c r="I181" s="117">
        <f>IF(I171="-","-",SUM(I171:I174,I176:I180)*'3l HAP'!$E$9)</f>
        <v>5.1518490475641654</v>
      </c>
      <c r="J181" s="117">
        <f>IF(J171="-","-",SUM(J171:J174,J176:J180)*'3l HAP'!$E$9)</f>
        <v>5.0315764447150126</v>
      </c>
      <c r="K181" s="117">
        <f>IF(K171="-","-",SUM(K171:K174,K176:K180)*'3l HAP'!$E$9)</f>
        <v>5.6495288622285988</v>
      </c>
      <c r="L181" s="117">
        <f>IF(L171="-","-",SUM(L171:L174,L176:L180)*'3l HAP'!$E$9)</f>
        <v>5.5535694635338757</v>
      </c>
      <c r="M181" s="117">
        <f>IF(M171="-","-",SUM(M171:M174,M176:M180)*'3l HAP'!$E$9)</f>
        <v>6.1490681832790743</v>
      </c>
      <c r="N181" s="117">
        <f>IF(N171="-","-",SUM(N171:N174,N176:N180)*'3l HAP'!$E$9)</f>
        <v>6.4129845632923885</v>
      </c>
      <c r="O181" s="27"/>
      <c r="P181" s="117">
        <f>IF(P171="-","-",SUM(P171:P174,P176:P180)*'3l HAP'!$E$9)</f>
        <v>6.4129845632923885</v>
      </c>
      <c r="Q181" s="117">
        <f>IF(Q171="-","-",SUM(Q171:Q174,Q176:Q180)*'3l HAP'!$E$9)</f>
        <v>7.1577353733654672</v>
      </c>
      <c r="R181" s="117">
        <f>IF(R171="-","-",SUM(R171:R174,R176:R180)*'3l HAP'!$E$9)</f>
        <v>6.8265279679629511</v>
      </c>
      <c r="S181" s="117">
        <f>IF(S171="-","-",SUM(S171:S174,S176:S180)*'3l HAP'!$E$9)</f>
        <v>6.8196265441739303</v>
      </c>
      <c r="T181" s="117">
        <f>IF(T171="-","-",SUM(T171:T174,T176:T180)*'3l HAP'!$E$9)</f>
        <v>6.4530936527492848</v>
      </c>
      <c r="U181" s="117">
        <f>IF(U171="-","-",SUM(U171:U174,U176:U180)*'3l HAP'!$E$9)</f>
        <v>6.9954469529647856</v>
      </c>
      <c r="V181" s="117">
        <f>IF(V171="-","-",SUM(V171:V174,V176:V180)*'3l HAP'!$E$9)</f>
        <v>7.8728198565420939</v>
      </c>
      <c r="W181" s="117">
        <f>IF(W171="-","-",SUM(W171:W174,W176:W180)*'3l HAP'!$E$9)</f>
        <v>11.469567186899893</v>
      </c>
      <c r="X181" s="27"/>
      <c r="Y181" s="117">
        <f>IF(Y171="-","-",SUM(Y171:Y174,Y176:Y180)*'3l HAP'!$E$9)</f>
        <v>20.95017437745641</v>
      </c>
      <c r="Z181" s="117">
        <f>IF(Z171="-","-",SUM(Z171:Z174,Z176:Z180)*'3l HAP'!$E$9)</f>
        <v>27.429592808371169</v>
      </c>
      <c r="AA181" s="117">
        <f>IF(AA171="-","-",SUM(AA171:AA174,AA176:AA180)*'3l HAP'!$E$9)</f>
        <v>20.302172075648262</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524.10138160294377</v>
      </c>
      <c r="H182" s="117">
        <f t="shared" si="39"/>
        <v>504.50836233311816</v>
      </c>
      <c r="I182" s="117">
        <f t="shared" si="39"/>
        <v>535.8040473524876</v>
      </c>
      <c r="J182" s="117">
        <f t="shared" si="39"/>
        <v>526.90608594931632</v>
      </c>
      <c r="K182" s="117">
        <f t="shared" si="39"/>
        <v>561.38455737343247</v>
      </c>
      <c r="L182" s="117">
        <f t="shared" si="39"/>
        <v>555.63165110540763</v>
      </c>
      <c r="M182" s="117">
        <f t="shared" si="39"/>
        <v>581.57768098143538</v>
      </c>
      <c r="N182" s="117">
        <f t="shared" si="39"/>
        <v>599.4768616100248</v>
      </c>
      <c r="O182" s="27"/>
      <c r="P182" s="117">
        <f t="shared" ref="P182:W182" si="40">IF(P171="-","-",SUM(P171:P181))</f>
        <v>599.4768616100248</v>
      </c>
      <c r="Q182" s="117">
        <f t="shared" si="40"/>
        <v>650.36778189838481</v>
      </c>
      <c r="R182" s="117">
        <f t="shared" si="40"/>
        <v>628.76929016457677</v>
      </c>
      <c r="S182" s="117">
        <f t="shared" si="40"/>
        <v>637.34789859164391</v>
      </c>
      <c r="T182" s="117">
        <f t="shared" si="40"/>
        <v>615.23388893963806</v>
      </c>
      <c r="U182" s="117">
        <f t="shared" si="40"/>
        <v>654.40782461034337</v>
      </c>
      <c r="V182" s="117">
        <f t="shared" si="40"/>
        <v>715.37479997156947</v>
      </c>
      <c r="W182" s="117">
        <f t="shared" si="40"/>
        <v>1008.0698895448515</v>
      </c>
      <c r="X182" s="27"/>
      <c r="Y182" s="117">
        <f t="shared" ref="Y182:AC182" si="41">IF(Y171="-","-",SUM(Y171:Y181))</f>
        <v>1670.3069448074741</v>
      </c>
      <c r="Z182" s="117">
        <f t="shared" si="41"/>
        <v>2119.3393603639106</v>
      </c>
      <c r="AA182" s="117">
        <f t="shared" si="41"/>
        <v>1663.8829227242877</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5"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f t="shared" si="44"/>
        <v>1089.9605425061691</v>
      </c>
      <c r="AB183" s="35" t="str">
        <f t="shared" si="44"/>
        <v>-</v>
      </c>
      <c r="AC183" s="35" t="str">
        <f t="shared" si="44"/>
        <v>-</v>
      </c>
      <c r="AD183" s="25"/>
    </row>
    <row r="184" spans="1:30" s="26" customFormat="1" ht="11.4">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si="43"/>
        <v>11.077105801368656</v>
      </c>
      <c r="Q184" s="35">
        <f t="shared" si="43"/>
        <v>14.883230646022749</v>
      </c>
      <c r="R184" s="35">
        <f t="shared" si="43"/>
        <v>14.819176551301227</v>
      </c>
      <c r="S184" s="35">
        <f t="shared" si="43"/>
        <v>17.646102036866232</v>
      </c>
      <c r="T184" s="35">
        <f t="shared" si="43"/>
        <v>18.715424771732444</v>
      </c>
      <c r="U184" s="35">
        <f t="shared" si="43"/>
        <v>14.308593954183147</v>
      </c>
      <c r="V184" s="35">
        <f t="shared" si="43"/>
        <v>14.67492004669276</v>
      </c>
      <c r="W184" s="35">
        <f t="shared" si="43"/>
        <v>9.2172823280201097</v>
      </c>
      <c r="X184" s="27"/>
      <c r="Y184" s="35">
        <f t="shared" ref="Y184:AC184" si="45">IF(Y16="-","-",AVERAGE(Y16,Y28,Y40,Y52,Y64,Y76,Y88,Y100,Y112,Y124,Y136,Y148,Y160,Y172))</f>
        <v>11.671120371343685</v>
      </c>
      <c r="Z184" s="35">
        <f t="shared" si="45"/>
        <v>11.671120371343685</v>
      </c>
      <c r="AA184" s="35">
        <f t="shared" si="45"/>
        <v>18.00005259322603</v>
      </c>
      <c r="AB184" s="35" t="str">
        <f t="shared" si="45"/>
        <v>-</v>
      </c>
      <c r="AC184" s="35" t="str">
        <f t="shared" si="45"/>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3.6281576038415646</v>
      </c>
      <c r="Z185" s="35">
        <f t="shared" si="46"/>
        <v>3.6281576038415646</v>
      </c>
      <c r="AA185" s="35">
        <f t="shared" si="46"/>
        <v>3.6281576038415646</v>
      </c>
      <c r="AB185" s="35" t="str">
        <f t="shared" si="46"/>
        <v>-</v>
      </c>
      <c r="AC185" s="35" t="str">
        <f t="shared" si="46"/>
        <v>-</v>
      </c>
      <c r="AD185" s="25"/>
    </row>
    <row r="186" spans="1:30" s="26" customFormat="1" ht="11.4">
      <c r="A186" s="207"/>
      <c r="B186" s="123" t="s">
        <v>242</v>
      </c>
      <c r="C186" s="123" t="s">
        <v>179</v>
      </c>
      <c r="D186" s="121" t="s">
        <v>132</v>
      </c>
      <c r="E186" s="75"/>
      <c r="F186" s="27"/>
      <c r="G186" s="35">
        <f t="shared" ref="G186:N194" si="47">IF(G18="-","-",AVERAGE(G18,G30,G42,G54,G66,G78,G90,G102,G114,G126,G138,G150,G162,G174))</f>
        <v>68.556334126954638</v>
      </c>
      <c r="H186" s="35">
        <f t="shared" si="47"/>
        <v>68.536238006350331</v>
      </c>
      <c r="I186" s="35">
        <f t="shared" si="47"/>
        <v>83.605285244322189</v>
      </c>
      <c r="J186" s="35">
        <f t="shared" si="47"/>
        <v>83.528033845662989</v>
      </c>
      <c r="K186" s="35">
        <f t="shared" si="47"/>
        <v>88.907900801057167</v>
      </c>
      <c r="L186" s="35">
        <f t="shared" si="47"/>
        <v>89.2228354434869</v>
      </c>
      <c r="M186" s="35">
        <f t="shared" si="47"/>
        <v>103.18869384400993</v>
      </c>
      <c r="N186" s="35">
        <f t="shared" si="47"/>
        <v>103.25784488604373</v>
      </c>
      <c r="O186" s="27"/>
      <c r="P186" s="35">
        <f t="shared" ref="P186:W194" si="48">IF(P18="-","-",AVERAGE(P18,P30,P42,P54,P66,P78,P90,P102,P114,P126,P138,P150,P162,P174))</f>
        <v>103.25784488604373</v>
      </c>
      <c r="Q186" s="35">
        <f t="shared" si="48"/>
        <v>110.38956078047262</v>
      </c>
      <c r="R186" s="35">
        <f t="shared" si="48"/>
        <v>111.70052282209861</v>
      </c>
      <c r="S186" s="35">
        <f t="shared" si="48"/>
        <v>114.89567331049632</v>
      </c>
      <c r="T186" s="35">
        <f t="shared" si="48"/>
        <v>114.41325620654189</v>
      </c>
      <c r="U186" s="35">
        <f t="shared" si="48"/>
        <v>121.04715621876539</v>
      </c>
      <c r="V186" s="35">
        <f t="shared" si="48"/>
        <v>120.45617283230332</v>
      </c>
      <c r="W186" s="35">
        <f t="shared" si="48"/>
        <v>126.56935319315116</v>
      </c>
      <c r="X186" s="27"/>
      <c r="Y186" s="35">
        <f t="shared" ref="Y186:AC186" si="49">IF(Y18="-","-",AVERAGE(Y18,Y30,Y42,Y54,Y66,Y78,Y90,Y102,Y114,Y126,Y138,Y150,Y162,Y174))</f>
        <v>125.49442106415583</v>
      </c>
      <c r="Z186" s="35">
        <f t="shared" si="49"/>
        <v>125.49442106415583</v>
      </c>
      <c r="AA186" s="35">
        <f t="shared" si="49"/>
        <v>139.71758497034597</v>
      </c>
      <c r="AB186" s="35" t="str">
        <f t="shared" si="49"/>
        <v>-</v>
      </c>
      <c r="AC186" s="35" t="str">
        <f t="shared" si="49"/>
        <v>-</v>
      </c>
      <c r="AD186" s="25"/>
    </row>
    <row r="187" spans="1:30" s="26" customFormat="1" ht="11.4">
      <c r="A187" s="207"/>
      <c r="B187" s="123" t="s">
        <v>243</v>
      </c>
      <c r="C187" s="123" t="s">
        <v>180</v>
      </c>
      <c r="D187" s="121" t="s">
        <v>132</v>
      </c>
      <c r="E187" s="75"/>
      <c r="F187" s="27"/>
      <c r="G187" s="35">
        <f t="shared" si="47"/>
        <v>127.99845935686922</v>
      </c>
      <c r="H187" s="35">
        <f t="shared" si="47"/>
        <v>128.74163155879677</v>
      </c>
      <c r="I187" s="35">
        <f t="shared" si="47"/>
        <v>142.60110367858115</v>
      </c>
      <c r="J187" s="35">
        <f t="shared" si="47"/>
        <v>142.04213797751888</v>
      </c>
      <c r="K187" s="35">
        <f t="shared" si="47"/>
        <v>134.94626558994401</v>
      </c>
      <c r="L187" s="35">
        <f t="shared" si="47"/>
        <v>135.83719089936108</v>
      </c>
      <c r="M187" s="35">
        <f t="shared" si="47"/>
        <v>131.67837067324322</v>
      </c>
      <c r="N187" s="35">
        <f t="shared" si="47"/>
        <v>131.2842545781717</v>
      </c>
      <c r="O187" s="27"/>
      <c r="P187" s="35">
        <f t="shared" si="48"/>
        <v>131.2842545781717</v>
      </c>
      <c r="Q187" s="35">
        <f t="shared" si="48"/>
        <v>138.51639149164146</v>
      </c>
      <c r="R187" s="35">
        <f t="shared" si="48"/>
        <v>140.23783389769395</v>
      </c>
      <c r="S187" s="35">
        <f t="shared" si="48"/>
        <v>140.5199304149771</v>
      </c>
      <c r="T187" s="35">
        <f t="shared" si="48"/>
        <v>144.00471246533911</v>
      </c>
      <c r="U187" s="35">
        <f t="shared" si="48"/>
        <v>153.15544286240794</v>
      </c>
      <c r="V187" s="35">
        <f t="shared" si="48"/>
        <v>153.27044256757927</v>
      </c>
      <c r="W187" s="35">
        <f t="shared" si="48"/>
        <v>201.74330332289634</v>
      </c>
      <c r="X187" s="27"/>
      <c r="Y187" s="35">
        <f t="shared" ref="Y187:AC187" si="50">IF(Y19="-","-",AVERAGE(Y19,Y31,Y43,Y55,Y67,Y79,Y91,Y103,Y115,Y127,Y139,Y151,Y163,Y175))</f>
        <v>207.14962998740157</v>
      </c>
      <c r="Z187" s="35">
        <f t="shared" si="50"/>
        <v>207.14962998740157</v>
      </c>
      <c r="AA187" s="35">
        <f t="shared" si="50"/>
        <v>225.97684176362142</v>
      </c>
      <c r="AB187" s="35" t="str">
        <f t="shared" si="50"/>
        <v>-</v>
      </c>
      <c r="AC187" s="35" t="str">
        <f t="shared" si="50"/>
        <v>-</v>
      </c>
      <c r="AD187" s="25"/>
    </row>
    <row r="188" spans="1:30" s="26" customFormat="1" ht="11.4">
      <c r="A188" s="207"/>
      <c r="B188" s="123" t="s">
        <v>244</v>
      </c>
      <c r="C188" s="123" t="s">
        <v>181</v>
      </c>
      <c r="D188" s="121" t="s">
        <v>132</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8"/>
        <v>81.097432485322898</v>
      </c>
      <c r="Q188" s="35">
        <f t="shared" si="48"/>
        <v>82.016383561643821</v>
      </c>
      <c r="R188" s="35">
        <f t="shared" si="48"/>
        <v>82.629017612524436</v>
      </c>
      <c r="S188" s="35">
        <f t="shared" si="48"/>
        <v>83.088493150684926</v>
      </c>
      <c r="T188" s="35">
        <f t="shared" si="48"/>
        <v>83.318230919765156</v>
      </c>
      <c r="U188" s="35">
        <f t="shared" si="48"/>
        <v>83.777706457925646</v>
      </c>
      <c r="V188" s="35">
        <f t="shared" si="48"/>
        <v>85.309291585127184</v>
      </c>
      <c r="W188" s="35">
        <f t="shared" si="48"/>
        <v>87.836407045009778</v>
      </c>
      <c r="X188" s="27"/>
      <c r="Y188" s="35">
        <f t="shared" ref="Y188:AC188" si="51">IF(Y20="-","-",AVERAGE(Y20,Y32,Y44,Y56,Y68,Y80,Y92,Y104,Y116,Y128,Y140,Y152,Y164,Y176))</f>
        <v>92.278003913894295</v>
      </c>
      <c r="Z188" s="35">
        <f t="shared" si="51"/>
        <v>92.278003913894295</v>
      </c>
      <c r="AA188" s="35">
        <f t="shared" si="51"/>
        <v>95.953808219178057</v>
      </c>
      <c r="AB188" s="35" t="str">
        <f t="shared" si="51"/>
        <v>-</v>
      </c>
      <c r="AC188" s="35" t="str">
        <f t="shared" si="51"/>
        <v>-</v>
      </c>
      <c r="AD188" s="25"/>
    </row>
    <row r="189" spans="1:30" s="26" customFormat="1" ht="11.4">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ref="P189:W189" si="53">IF(P21="-","-",AVERAGE(P21,P33,P45,P57,P69,P81,P93,P105,P117,P129,P141,P153,P165,P177))</f>
        <v>2.4654814606041811</v>
      </c>
      <c r="Q189" s="35">
        <f t="shared" si="53"/>
        <v>4.8850955964817686</v>
      </c>
      <c r="R189" s="35">
        <f t="shared" si="53"/>
        <v>4.7480163427765101</v>
      </c>
      <c r="S189" s="35">
        <f t="shared" si="53"/>
        <v>7.0936419973386942</v>
      </c>
      <c r="T189" s="35">
        <f t="shared" si="53"/>
        <v>6.2155900817178926</v>
      </c>
      <c r="U189" s="35">
        <f t="shared" si="53"/>
        <v>5.8459595331056082</v>
      </c>
      <c r="V189" s="35">
        <f t="shared" si="53"/>
        <v>6.2696858243973574</v>
      </c>
      <c r="W189" s="35">
        <f t="shared" si="53"/>
        <v>6.0892580260299445</v>
      </c>
      <c r="X189" s="27"/>
      <c r="Y189" s="35">
        <f t="shared" ref="Y189:AC189" si="54">IF(Y21="-","-",AVERAGE(Y21,Y33,Y45,Y57,Y69,Y81,Y93,Y105,Y117,Y129,Y141,Y153,Y165,Y177))</f>
        <v>5.9026181198620185</v>
      </c>
      <c r="Z189" s="35">
        <f t="shared" si="54"/>
        <v>5.9026181198620185</v>
      </c>
      <c r="AA189" s="35">
        <f t="shared" si="54"/>
        <v>6.7712661500374631</v>
      </c>
      <c r="AB189" s="35" t="str">
        <f t="shared" si="54"/>
        <v>-</v>
      </c>
      <c r="AC189" s="35" t="str">
        <f t="shared" si="54"/>
        <v>-</v>
      </c>
      <c r="AD189" s="25"/>
    </row>
    <row r="190" spans="1:30" s="26" customFormat="1" ht="11.4">
      <c r="A190" s="207"/>
      <c r="B190" s="123" t="s">
        <v>244</v>
      </c>
      <c r="C190" s="123" t="s">
        <v>183</v>
      </c>
      <c r="D190" s="121" t="s">
        <v>132</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f t="shared" si="57"/>
        <v>28.777569471624258</v>
      </c>
      <c r="AA190" s="35">
        <f t="shared" si="57"/>
        <v>29.923895890410957</v>
      </c>
      <c r="AB190" s="35" t="str">
        <f t="shared" si="57"/>
        <v>-</v>
      </c>
      <c r="AC190" s="35" t="str">
        <f t="shared" si="57"/>
        <v>-</v>
      </c>
      <c r="AD190" s="25"/>
    </row>
    <row r="191" spans="1:30" s="26" customFormat="1" ht="11.4">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f t="shared" si="60"/>
        <v>0</v>
      </c>
      <c r="AB191" s="35" t="str">
        <f t="shared" si="60"/>
        <v>-</v>
      </c>
      <c r="AC191" s="35" t="str">
        <f t="shared" si="60"/>
        <v>-</v>
      </c>
      <c r="AD191" s="25"/>
    </row>
    <row r="192" spans="1:30" s="26" customFormat="1" ht="11.4">
      <c r="A192" s="207"/>
      <c r="B192" s="123" t="s">
        <v>185</v>
      </c>
      <c r="C192" s="123" t="s">
        <v>246</v>
      </c>
      <c r="D192" s="121" t="s">
        <v>132</v>
      </c>
      <c r="E192" s="75"/>
      <c r="F192" s="27"/>
      <c r="G192" s="35">
        <f t="shared" ref="G192:N192" si="61">IF(G24="-","-",AVERAGE(G24,G36,G48,G60,G72,G84,G96,G108,G120,G132,G144,G156,G168,G180))</f>
        <v>9.4254747334959372</v>
      </c>
      <c r="H192" s="35">
        <f t="shared" si="61"/>
        <v>9.0613551058075714</v>
      </c>
      <c r="I192" s="35">
        <f t="shared" si="61"/>
        <v>9.3603921681737301</v>
      </c>
      <c r="J192" s="35">
        <f t="shared" si="61"/>
        <v>9.1947962612292109</v>
      </c>
      <c r="K192" s="35">
        <f t="shared" si="61"/>
        <v>9.8581496712840728</v>
      </c>
      <c r="L192" s="35">
        <f t="shared" si="61"/>
        <v>9.7516530906975891</v>
      </c>
      <c r="M192" s="35">
        <f t="shared" si="61"/>
        <v>10.51082198696051</v>
      </c>
      <c r="N192" s="35">
        <f t="shared" si="61"/>
        <v>10.848408256424081</v>
      </c>
      <c r="O192" s="27"/>
      <c r="P192" s="35">
        <f t="shared" ref="P192:W192" si="62">IF(P24="-","-",AVERAGE(P24,P36,P48,P60,P72,P84,P96,P108,P120,P132,P144,P156,P168,P180))</f>
        <v>10.848408256424081</v>
      </c>
      <c r="Q192" s="35">
        <f t="shared" si="62"/>
        <v>12.020164740941874</v>
      </c>
      <c r="R192" s="35">
        <f t="shared" si="62"/>
        <v>11.635038777465644</v>
      </c>
      <c r="S192" s="35">
        <f t="shared" si="62"/>
        <v>11.666100200850812</v>
      </c>
      <c r="T192" s="35">
        <f t="shared" si="62"/>
        <v>11.212851048121861</v>
      </c>
      <c r="U192" s="35">
        <f t="shared" si="62"/>
        <v>12.117961619968371</v>
      </c>
      <c r="V192" s="35">
        <f t="shared" si="62"/>
        <v>13.257189245693427</v>
      </c>
      <c r="W192" s="35">
        <f t="shared" si="62"/>
        <v>18.867029213550047</v>
      </c>
      <c r="X192" s="27"/>
      <c r="Y192" s="35">
        <f t="shared" ref="Y192:AC192" si="63">IF(Y24="-","-",AVERAGE(Y24,Y36,Y48,Y60,Y72,Y84,Y96,Y108,Y120,Y132,Y144,Y156,Y168,Y180))</f>
        <v>31.557833914950201</v>
      </c>
      <c r="Z192" s="35">
        <f t="shared" si="63"/>
        <v>40.131969085434221</v>
      </c>
      <c r="AA192" s="35">
        <f t="shared" si="63"/>
        <v>31.181165875328212</v>
      </c>
      <c r="AB192" s="35" t="str">
        <f t="shared" si="63"/>
        <v>-</v>
      </c>
      <c r="AC192" s="35" t="str">
        <f t="shared" si="63"/>
        <v>-</v>
      </c>
      <c r="AD192" s="25"/>
    </row>
    <row r="193" spans="1:30" s="26" customFormat="1" ht="11.4">
      <c r="A193" s="207"/>
      <c r="B193" s="123" t="s">
        <v>247</v>
      </c>
      <c r="C193" s="123" t="s">
        <v>248</v>
      </c>
      <c r="D193" s="121" t="s">
        <v>132</v>
      </c>
      <c r="E193" s="75"/>
      <c r="F193" s="27"/>
      <c r="G193" s="35">
        <f t="shared" ref="G193:N193" si="64">IF(G25="-","-",AVERAGE(G25,G37,G49,G61,G73,G85,G97,G109,G121,G133,G145,G157,G169,G181))</f>
        <v>5.3890439551111227</v>
      </c>
      <c r="H193" s="35">
        <f t="shared" si="64"/>
        <v>5.0975803673778808</v>
      </c>
      <c r="I193" s="35">
        <f t="shared" si="64"/>
        <v>5.1250954056340134</v>
      </c>
      <c r="J193" s="35">
        <f t="shared" si="64"/>
        <v>5.0056745555088824</v>
      </c>
      <c r="K193" s="35">
        <f t="shared" si="64"/>
        <v>5.6207311844502517</v>
      </c>
      <c r="L193" s="35">
        <f t="shared" si="64"/>
        <v>5.5256231579251516</v>
      </c>
      <c r="M193" s="35">
        <f t="shared" si="64"/>
        <v>6.1715117721773609</v>
      </c>
      <c r="N193" s="35">
        <f t="shared" si="64"/>
        <v>6.4374187906443998</v>
      </c>
      <c r="O193" s="27"/>
      <c r="P193" s="35">
        <f t="shared" ref="P193:W193" si="65">IF(P25="-","-",AVERAGE(P25,P37,P49,P61,P73,P85,P97,P109,P121,P133,P145,P157,P169,P181))</f>
        <v>6.4374187906443998</v>
      </c>
      <c r="Q193" s="35">
        <f t="shared" si="65"/>
        <v>7.2344635795483132</v>
      </c>
      <c r="R193" s="35">
        <f t="shared" si="65"/>
        <v>6.9124901043230969</v>
      </c>
      <c r="S193" s="35">
        <f t="shared" si="65"/>
        <v>6.9322951982629366</v>
      </c>
      <c r="T193" s="35">
        <f t="shared" si="65"/>
        <v>6.5320103935225422</v>
      </c>
      <c r="U193" s="35">
        <f t="shared" si="65"/>
        <v>7.0954934133973504</v>
      </c>
      <c r="V193" s="35">
        <f t="shared" si="65"/>
        <v>7.9716741647539582</v>
      </c>
      <c r="W193" s="35">
        <f t="shared" si="65"/>
        <v>11.584805802218298</v>
      </c>
      <c r="X193" s="27"/>
      <c r="Y193" s="35">
        <f t="shared" ref="Y193:AC193" si="66">IF(Y25="-","-",AVERAGE(Y25,Y37,Y49,Y61,Y73,Y85,Y97,Y109,Y121,Y133,Y145,Y157,Y169,Y181))</f>
        <v>21.284914662236169</v>
      </c>
      <c r="Z193" s="35">
        <f t="shared" si="66"/>
        <v>27.891959987444871</v>
      </c>
      <c r="AA193" s="35">
        <f t="shared" si="66"/>
        <v>20.719013113030794</v>
      </c>
      <c r="AB193" s="35" t="str">
        <f t="shared" si="66"/>
        <v>-</v>
      </c>
      <c r="AC193" s="35" t="str">
        <f t="shared" si="66"/>
        <v>-</v>
      </c>
      <c r="AD193" s="25"/>
    </row>
    <row r="194" spans="1:30" s="26" customFormat="1" ht="11.4">
      <c r="A194" s="207"/>
      <c r="B194" s="123" t="s">
        <v>249</v>
      </c>
      <c r="C194" s="123" t="str">
        <f>B194&amp;"_"&amp;D194</f>
        <v>Total_GB average</v>
      </c>
      <c r="D194" s="116" t="s">
        <v>132</v>
      </c>
      <c r="E194" s="75"/>
      <c r="F194" s="27"/>
      <c r="G194" s="35">
        <f t="shared" si="47"/>
        <v>501.46645660144986</v>
      </c>
      <c r="H194" s="35">
        <f t="shared" si="47"/>
        <v>482.01080999856606</v>
      </c>
      <c r="I194" s="35">
        <f t="shared" si="47"/>
        <v>497.77711129198877</v>
      </c>
      <c r="J194" s="35">
        <f t="shared" si="47"/>
        <v>488.94211999214133</v>
      </c>
      <c r="K194" s="35">
        <f t="shared" si="47"/>
        <v>524.47049957135152</v>
      </c>
      <c r="L194" s="35">
        <f t="shared" si="47"/>
        <v>518.77031067125733</v>
      </c>
      <c r="M194" s="35">
        <f t="shared" si="47"/>
        <v>559.37244047952765</v>
      </c>
      <c r="N194" s="35">
        <f t="shared" si="47"/>
        <v>577.40603855182292</v>
      </c>
      <c r="O194" s="27"/>
      <c r="P194" s="35">
        <f t="shared" si="48"/>
        <v>577.40603855182292</v>
      </c>
      <c r="Q194" s="35">
        <f t="shared" si="48"/>
        <v>639.87445178919495</v>
      </c>
      <c r="R194" s="35">
        <f t="shared" si="48"/>
        <v>619.28269913507484</v>
      </c>
      <c r="S194" s="35">
        <f t="shared" si="48"/>
        <v>620.93731531086553</v>
      </c>
      <c r="T194" s="35">
        <f t="shared" si="48"/>
        <v>596.68182179490032</v>
      </c>
      <c r="U194" s="35">
        <f t="shared" si="48"/>
        <v>644.88268365626789</v>
      </c>
      <c r="V194" s="35">
        <f t="shared" si="48"/>
        <v>705.71818836363957</v>
      </c>
      <c r="W194" s="35">
        <f t="shared" si="48"/>
        <v>1004.5859331957587</v>
      </c>
      <c r="X194" s="27"/>
      <c r="Y194" s="35">
        <f t="shared" ref="Y194:AC194" si="67">IF(Y26="-","-",AVERAGE(Y26,Y38,Y50,Y62,Y74,Y86,Y98,Y110,Y122,Y134,Y146,Y158,Y170,Y182))</f>
        <v>1682.2228557100966</v>
      </c>
      <c r="Z194" s="35">
        <f t="shared" si="67"/>
        <v>2140.0999867677479</v>
      </c>
      <c r="AA194" s="35">
        <f t="shared" si="67"/>
        <v>1661.8323286851894</v>
      </c>
      <c r="AB194" s="35" t="str">
        <f t="shared" si="67"/>
        <v>-</v>
      </c>
      <c r="AC194" s="35" t="str">
        <f t="shared" si="6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workbookViewId="0"/>
  </sheetViews>
  <sheetFormatPr defaultColWidth="0" defaultRowHeight="12.6" zeroHeight="1"/>
  <cols>
    <col min="1" max="1" width="9" style="214" customWidth="1"/>
    <col min="2" max="2" width="23.26953125" style="209" customWidth="1"/>
    <col min="3" max="3" width="18.7265625" style="209" customWidth="1"/>
    <col min="4" max="4" width="78.7265625" style="209" customWidth="1"/>
    <col min="5" max="13" width="9" style="209" customWidth="1"/>
    <col min="14" max="16384" width="9" style="209" hidden="1"/>
  </cols>
  <sheetData>
    <row r="1" spans="1:13">
      <c r="B1" s="214"/>
      <c r="C1" s="214"/>
      <c r="D1" s="214"/>
      <c r="E1" s="214"/>
      <c r="F1" s="214"/>
      <c r="G1" s="214"/>
      <c r="H1" s="214"/>
      <c r="I1" s="214"/>
      <c r="J1" s="214"/>
      <c r="K1" s="214"/>
      <c r="L1" s="214"/>
      <c r="M1" s="214"/>
    </row>
    <row r="2" spans="1:13" s="163" customFormat="1">
      <c r="B2" s="163" t="s">
        <v>24</v>
      </c>
    </row>
    <row r="3" spans="1:13">
      <c r="A3" s="209"/>
      <c r="B3" s="214"/>
      <c r="C3" s="214"/>
      <c r="D3" s="214"/>
      <c r="E3" s="214"/>
      <c r="F3" s="214"/>
      <c r="G3" s="214"/>
      <c r="H3" s="214"/>
      <c r="I3" s="214"/>
      <c r="J3" s="214"/>
      <c r="K3" s="214"/>
      <c r="L3" s="214"/>
      <c r="M3" s="214"/>
    </row>
    <row r="4" spans="1:13" ht="27" customHeight="1">
      <c r="B4" s="426" t="s">
        <v>25</v>
      </c>
      <c r="C4" s="427"/>
      <c r="D4" s="427"/>
      <c r="E4" s="427"/>
      <c r="F4" s="427"/>
      <c r="G4" s="427"/>
      <c r="H4" s="427"/>
      <c r="I4" s="427"/>
      <c r="J4" s="214"/>
      <c r="K4" s="214"/>
      <c r="L4" s="214"/>
      <c r="M4" s="214"/>
    </row>
    <row r="5" spans="1:13">
      <c r="B5" s="214"/>
      <c r="C5" s="214"/>
      <c r="D5" s="214"/>
      <c r="E5" s="214"/>
      <c r="F5" s="214"/>
      <c r="G5" s="214"/>
      <c r="H5" s="214"/>
      <c r="I5" s="214"/>
      <c r="J5" s="214"/>
      <c r="K5" s="214"/>
      <c r="L5" s="214"/>
      <c r="M5" s="214"/>
    </row>
    <row r="6" spans="1:13">
      <c r="B6" s="214"/>
      <c r="C6" s="214"/>
      <c r="D6" s="214"/>
      <c r="E6" s="214"/>
      <c r="F6" s="214"/>
      <c r="G6" s="214"/>
      <c r="H6" s="214"/>
      <c r="I6" s="214"/>
      <c r="J6" s="214"/>
      <c r="K6" s="214"/>
      <c r="L6" s="214"/>
      <c r="M6" s="214"/>
    </row>
    <row r="7" spans="1:13" ht="31.5" customHeight="1">
      <c r="B7" s="428" t="s">
        <v>701</v>
      </c>
      <c r="C7" s="429"/>
      <c r="D7" s="429"/>
      <c r="E7" s="429"/>
      <c r="F7" s="429"/>
      <c r="G7" s="429"/>
      <c r="H7" s="429"/>
      <c r="I7" s="429"/>
      <c r="J7" s="214"/>
      <c r="K7" s="214"/>
      <c r="L7" s="214"/>
      <c r="M7" s="214"/>
    </row>
    <row r="8" spans="1:13">
      <c r="B8" s="214"/>
      <c r="C8" s="214"/>
      <c r="D8" s="214"/>
      <c r="E8" s="214"/>
      <c r="F8" s="214"/>
      <c r="G8" s="214"/>
      <c r="H8" s="214"/>
      <c r="I8" s="214"/>
      <c r="J8" s="214"/>
      <c r="K8" s="214"/>
      <c r="L8" s="214"/>
      <c r="M8" s="214"/>
    </row>
    <row r="9" spans="1:13" ht="27" customHeight="1">
      <c r="B9" s="430" t="s">
        <v>26</v>
      </c>
      <c r="C9" s="431"/>
      <c r="D9" s="431"/>
      <c r="E9" s="431"/>
      <c r="F9" s="431"/>
      <c r="G9" s="431"/>
      <c r="H9" s="431"/>
      <c r="I9" s="431"/>
      <c r="J9" s="214"/>
      <c r="K9" s="214"/>
      <c r="L9" s="214"/>
      <c r="M9" s="214"/>
    </row>
    <row r="10" spans="1:13" ht="12.6" customHeight="1">
      <c r="B10" s="214"/>
      <c r="C10" s="214"/>
      <c r="D10" s="214"/>
      <c r="E10" s="434"/>
      <c r="F10" s="434"/>
      <c r="G10" s="434"/>
      <c r="H10" s="434"/>
      <c r="I10" s="434"/>
      <c r="J10" s="214"/>
      <c r="K10" s="214"/>
      <c r="L10" s="214"/>
      <c r="M10" s="214"/>
    </row>
    <row r="11" spans="1:13">
      <c r="B11" s="210"/>
      <c r="C11" s="211" t="s">
        <v>27</v>
      </c>
      <c r="D11" s="212"/>
      <c r="E11" s="434"/>
      <c r="F11" s="434"/>
      <c r="G11" s="434"/>
      <c r="H11" s="434"/>
      <c r="I11" s="434"/>
      <c r="J11" s="214"/>
      <c r="K11" s="214"/>
      <c r="L11" s="214"/>
      <c r="M11" s="214"/>
    </row>
    <row r="12" spans="1:13">
      <c r="B12" s="213"/>
      <c r="C12" s="211" t="s">
        <v>28</v>
      </c>
      <c r="D12" s="212"/>
      <c r="E12" s="434"/>
      <c r="F12" s="434"/>
      <c r="G12" s="434"/>
      <c r="H12" s="434"/>
      <c r="I12" s="434"/>
      <c r="J12" s="214"/>
      <c r="K12" s="214"/>
      <c r="L12" s="214"/>
      <c r="M12" s="214"/>
    </row>
    <row r="13" spans="1:13">
      <c r="B13" s="214"/>
      <c r="C13" s="214"/>
      <c r="D13" s="214"/>
      <c r="E13" s="434"/>
      <c r="F13" s="434"/>
      <c r="G13" s="434"/>
      <c r="H13" s="434"/>
      <c r="I13" s="434"/>
      <c r="J13" s="214"/>
      <c r="K13" s="214"/>
      <c r="L13" s="214"/>
      <c r="M13" s="214"/>
    </row>
    <row r="14" spans="1:13">
      <c r="C14" s="214"/>
      <c r="D14" s="214"/>
      <c r="E14" s="434"/>
      <c r="F14" s="434"/>
      <c r="G14" s="434"/>
      <c r="H14" s="434"/>
      <c r="I14" s="434"/>
      <c r="J14" s="214"/>
      <c r="K14" s="214"/>
      <c r="L14" s="214"/>
      <c r="M14" s="214"/>
    </row>
    <row r="15" spans="1:13">
      <c r="B15" s="217" t="s">
        <v>29</v>
      </c>
      <c r="C15" s="208"/>
      <c r="D15" s="208"/>
      <c r="E15" s="434"/>
      <c r="F15" s="434"/>
      <c r="G15" s="434"/>
      <c r="H15" s="434"/>
      <c r="I15" s="434"/>
      <c r="J15" s="214"/>
      <c r="K15" s="214"/>
      <c r="L15" s="214"/>
      <c r="M15" s="214"/>
    </row>
    <row r="16" spans="1:13">
      <c r="B16" s="217"/>
      <c r="C16" s="208"/>
      <c r="D16" s="208"/>
      <c r="E16" s="434"/>
      <c r="F16" s="434"/>
      <c r="G16" s="434"/>
      <c r="H16" s="434"/>
      <c r="I16" s="434"/>
      <c r="J16" s="214"/>
      <c r="K16" s="214"/>
      <c r="L16" s="214"/>
      <c r="M16" s="214"/>
    </row>
    <row r="17" spans="1:13">
      <c r="B17" s="217" t="s">
        <v>30</v>
      </c>
      <c r="C17" s="208"/>
      <c r="D17" s="208"/>
      <c r="E17" s="434"/>
      <c r="F17" s="434"/>
      <c r="G17" s="434"/>
      <c r="H17" s="434"/>
      <c r="I17" s="434"/>
      <c r="J17" s="214"/>
      <c r="K17" s="214"/>
      <c r="L17" s="214"/>
      <c r="M17" s="214"/>
    </row>
    <row r="18" spans="1:13">
      <c r="B18" s="217"/>
      <c r="C18" s="208"/>
      <c r="D18" s="208"/>
      <c r="E18" s="434"/>
      <c r="F18" s="434"/>
      <c r="G18" s="434"/>
      <c r="H18" s="434"/>
      <c r="I18" s="434"/>
      <c r="J18" s="214"/>
      <c r="K18" s="214"/>
      <c r="L18" s="214"/>
      <c r="M18" s="214"/>
    </row>
    <row r="19" spans="1:13" s="163" customFormat="1">
      <c r="B19" s="163" t="s">
        <v>31</v>
      </c>
    </row>
    <row r="20" spans="1:13" s="218" customFormat="1"/>
    <row r="21" spans="1:13" s="218" customFormat="1"/>
    <row r="22" spans="1:13" s="218" customFormat="1" ht="12.75" customHeight="1">
      <c r="D22" s="408" t="s">
        <v>32</v>
      </c>
    </row>
    <row r="23" spans="1:13" s="218" customFormat="1">
      <c r="D23" s="432"/>
    </row>
    <row r="24" spans="1:13" s="218" customFormat="1" ht="25.35" customHeight="1">
      <c r="D24" s="433"/>
    </row>
    <row r="25" spans="1:13" s="218" customFormat="1">
      <c r="D25" s="219"/>
    </row>
    <row r="26" spans="1:13" s="218" customFormat="1" ht="12.75" customHeight="1">
      <c r="A26" s="218" t="s">
        <v>33</v>
      </c>
      <c r="B26" s="411" t="s">
        <v>34</v>
      </c>
      <c r="D26" s="408" t="s">
        <v>699</v>
      </c>
    </row>
    <row r="27" spans="1:13" s="218" customFormat="1" ht="27.75" customHeight="1">
      <c r="B27" s="412"/>
      <c r="D27" s="432"/>
    </row>
    <row r="28" spans="1:13" s="218" customFormat="1" ht="24.75" customHeight="1">
      <c r="B28" s="412"/>
      <c r="D28" s="433"/>
    </row>
    <row r="29" spans="1:13" s="218" customFormat="1">
      <c r="B29" s="412"/>
      <c r="D29" s="219"/>
    </row>
    <row r="30" spans="1:13" s="218" customFormat="1">
      <c r="B30" s="412"/>
      <c r="D30" s="408" t="s">
        <v>700</v>
      </c>
    </row>
    <row r="31" spans="1:13" s="218" customFormat="1" ht="12.75" customHeight="1">
      <c r="B31" s="412"/>
      <c r="D31" s="409"/>
      <c r="G31" s="417" t="s">
        <v>35</v>
      </c>
      <c r="H31" s="418"/>
      <c r="I31" s="418"/>
      <c r="J31" s="418"/>
      <c r="K31" s="419"/>
    </row>
    <row r="32" spans="1:13" s="218" customFormat="1">
      <c r="B32" s="412"/>
      <c r="D32" s="410"/>
      <c r="G32" s="420"/>
      <c r="H32" s="421"/>
      <c r="I32" s="421"/>
      <c r="J32" s="421"/>
      <c r="K32" s="422"/>
    </row>
    <row r="33" spans="2:11" s="218" customFormat="1">
      <c r="B33" s="412"/>
      <c r="D33" s="219"/>
      <c r="G33" s="420"/>
      <c r="H33" s="421"/>
      <c r="I33" s="421"/>
      <c r="J33" s="421"/>
      <c r="K33" s="422"/>
    </row>
    <row r="34" spans="2:11" s="218" customFormat="1">
      <c r="B34" s="412"/>
      <c r="D34" s="408" t="s">
        <v>36</v>
      </c>
      <c r="G34" s="420"/>
      <c r="H34" s="421"/>
      <c r="I34" s="421"/>
      <c r="J34" s="421"/>
      <c r="K34" s="422"/>
    </row>
    <row r="35" spans="2:11" s="218" customFormat="1">
      <c r="B35" s="412"/>
      <c r="D35" s="409"/>
      <c r="G35" s="423"/>
      <c r="H35" s="424"/>
      <c r="I35" s="424"/>
      <c r="J35" s="424"/>
      <c r="K35" s="425"/>
    </row>
    <row r="36" spans="2:11" s="218" customFormat="1">
      <c r="B36" s="412"/>
      <c r="D36" s="410"/>
    </row>
    <row r="37" spans="2:11" s="218" customFormat="1">
      <c r="B37" s="412"/>
      <c r="D37" s="219"/>
    </row>
    <row r="38" spans="2:11" s="218" customFormat="1">
      <c r="B38" s="413"/>
      <c r="D38" s="408" t="s">
        <v>37</v>
      </c>
    </row>
    <row r="39" spans="2:11" s="218" customFormat="1">
      <c r="D39" s="409"/>
    </row>
    <row r="40" spans="2:11" s="218" customFormat="1">
      <c r="D40" s="410"/>
    </row>
    <row r="41" spans="2:11" s="218" customFormat="1">
      <c r="D41" s="219"/>
    </row>
    <row r="42" spans="2:11" s="218" customFormat="1">
      <c r="D42" s="408" t="s">
        <v>38</v>
      </c>
    </row>
    <row r="43" spans="2:11" s="218" customFormat="1">
      <c r="D43" s="409"/>
    </row>
    <row r="44" spans="2:11" s="214" customFormat="1">
      <c r="D44" s="410"/>
    </row>
    <row r="45" spans="2:11" s="214" customFormat="1">
      <c r="D45" s="305"/>
    </row>
    <row r="46" spans="2:11" s="214" customFormat="1">
      <c r="D46" s="307" t="s">
        <v>39</v>
      </c>
    </row>
    <row r="47" spans="2:11" s="214" customFormat="1">
      <c r="D47" s="308" t="s">
        <v>40</v>
      </c>
    </row>
    <row r="48" spans="2:11" s="214" customFormat="1">
      <c r="D48" s="306"/>
    </row>
    <row r="49" spans="2:13">
      <c r="B49" s="214"/>
      <c r="C49" s="214"/>
      <c r="D49" s="214"/>
      <c r="E49" s="214"/>
      <c r="F49" s="214"/>
      <c r="G49" s="214"/>
      <c r="H49" s="214"/>
      <c r="I49" s="214"/>
      <c r="J49" s="214"/>
      <c r="K49" s="214"/>
      <c r="L49" s="214"/>
      <c r="M49" s="214"/>
    </row>
    <row r="50" spans="2:13">
      <c r="B50" s="214"/>
      <c r="C50" s="214"/>
      <c r="D50" s="214"/>
      <c r="E50" s="214"/>
      <c r="F50" s="214"/>
      <c r="G50" s="214"/>
      <c r="H50" s="214"/>
      <c r="I50" s="214"/>
      <c r="J50" s="214"/>
      <c r="K50" s="214"/>
      <c r="L50" s="214"/>
      <c r="M50" s="214"/>
    </row>
    <row r="51" spans="2:13" s="163" customFormat="1">
      <c r="B51" s="163" t="s">
        <v>41</v>
      </c>
    </row>
    <row r="52" spans="2:13">
      <c r="B52" s="214"/>
      <c r="C52" s="214"/>
      <c r="D52" s="214"/>
      <c r="E52" s="214"/>
      <c r="F52" s="214"/>
      <c r="G52" s="214"/>
      <c r="H52" s="214"/>
      <c r="I52" s="214"/>
      <c r="J52" s="214"/>
      <c r="K52" s="214"/>
      <c r="L52" s="214"/>
      <c r="M52" s="214"/>
    </row>
    <row r="53" spans="2:13">
      <c r="B53" s="214"/>
      <c r="C53" s="214"/>
      <c r="D53" s="214"/>
      <c r="E53" s="214"/>
      <c r="F53" s="214"/>
      <c r="G53" s="214"/>
      <c r="H53" s="214"/>
      <c r="I53" s="214"/>
      <c r="J53" s="214"/>
      <c r="K53" s="214"/>
      <c r="L53" s="214"/>
      <c r="M53" s="214"/>
    </row>
    <row r="54" spans="2:13">
      <c r="B54" s="214"/>
      <c r="C54" s="214"/>
      <c r="D54" s="214"/>
      <c r="E54" s="214"/>
      <c r="F54" s="214"/>
      <c r="G54" s="214"/>
      <c r="H54" s="214"/>
      <c r="I54" s="214"/>
      <c r="J54" s="214"/>
      <c r="K54" s="214"/>
      <c r="L54" s="214"/>
      <c r="M54" s="214"/>
    </row>
    <row r="55" spans="2:13">
      <c r="B55" s="214"/>
      <c r="C55" s="214"/>
      <c r="D55" s="214"/>
      <c r="E55" s="214"/>
      <c r="F55" s="214"/>
      <c r="G55" s="214"/>
      <c r="H55" s="214"/>
      <c r="I55" s="214"/>
      <c r="J55" s="214"/>
      <c r="K55" s="214"/>
      <c r="L55" s="214"/>
      <c r="M55" s="214"/>
    </row>
    <row r="56" spans="2:13">
      <c r="B56" s="214"/>
      <c r="C56" s="214"/>
      <c r="D56" s="214"/>
      <c r="E56" s="214"/>
      <c r="F56" s="214"/>
      <c r="G56" s="214"/>
      <c r="H56" s="214"/>
      <c r="I56" s="214"/>
      <c r="J56" s="214"/>
      <c r="K56" s="214"/>
      <c r="L56" s="214"/>
      <c r="M56" s="214"/>
    </row>
    <row r="57" spans="2:13">
      <c r="B57" s="214"/>
      <c r="C57" s="214"/>
      <c r="D57" s="214"/>
      <c r="E57" s="214"/>
      <c r="F57" s="214"/>
      <c r="G57" s="214"/>
      <c r="H57" s="214"/>
      <c r="I57" s="214"/>
      <c r="J57" s="214"/>
      <c r="K57" s="214"/>
      <c r="L57" s="214"/>
      <c r="M57" s="214"/>
    </row>
    <row r="58" spans="2:13">
      <c r="B58" s="214"/>
      <c r="C58" s="214"/>
      <c r="D58" s="214"/>
      <c r="E58" s="214"/>
      <c r="F58" s="214"/>
      <c r="G58" s="214"/>
      <c r="H58" s="214"/>
      <c r="I58" s="214"/>
      <c r="J58" s="214"/>
      <c r="K58" s="214"/>
      <c r="L58" s="214"/>
      <c r="M58" s="214"/>
    </row>
    <row r="59" spans="2:13">
      <c r="B59" s="214"/>
      <c r="C59" s="214"/>
      <c r="D59" s="214"/>
      <c r="E59" s="214"/>
      <c r="F59" s="214"/>
      <c r="G59" s="214"/>
      <c r="H59" s="214"/>
      <c r="I59" s="214"/>
      <c r="J59" s="214"/>
      <c r="K59" s="214"/>
      <c r="L59" s="214"/>
      <c r="M59" s="214"/>
    </row>
    <row r="60" spans="2:13">
      <c r="B60" s="214"/>
      <c r="C60" s="214"/>
      <c r="D60" s="214"/>
      <c r="E60" s="214"/>
      <c r="F60" s="214"/>
      <c r="G60" s="214"/>
      <c r="H60" s="214"/>
      <c r="I60" s="214"/>
      <c r="J60" s="214"/>
      <c r="K60" s="214"/>
      <c r="L60" s="214"/>
      <c r="M60" s="214"/>
    </row>
    <row r="61" spans="2:13">
      <c r="B61" s="214"/>
      <c r="C61" s="214"/>
      <c r="D61" s="214"/>
      <c r="E61" s="214"/>
      <c r="F61" s="214"/>
      <c r="G61" s="214"/>
      <c r="H61" s="214"/>
      <c r="I61" s="214"/>
      <c r="J61" s="214"/>
      <c r="K61" s="214"/>
      <c r="L61" s="214"/>
      <c r="M61" s="214"/>
    </row>
    <row r="62" spans="2:13">
      <c r="B62" s="214"/>
      <c r="C62" s="214"/>
      <c r="D62" s="214"/>
      <c r="E62" s="214"/>
      <c r="F62" s="214"/>
      <c r="G62" s="214"/>
      <c r="H62" s="214"/>
      <c r="I62" s="214"/>
      <c r="J62" s="214"/>
      <c r="K62" s="214"/>
      <c r="L62" s="214"/>
      <c r="M62" s="214"/>
    </row>
    <row r="63" spans="2:13">
      <c r="B63" s="214"/>
      <c r="C63" s="214"/>
      <c r="D63" s="214"/>
      <c r="E63" s="214"/>
      <c r="F63" s="214"/>
      <c r="G63" s="214"/>
      <c r="H63" s="214"/>
      <c r="I63" s="214"/>
      <c r="J63" s="214"/>
      <c r="K63" s="214"/>
      <c r="L63" s="214"/>
      <c r="M63" s="214"/>
    </row>
    <row r="64" spans="2:13">
      <c r="B64" s="214"/>
      <c r="C64" s="214"/>
      <c r="D64" s="214"/>
      <c r="E64" s="214"/>
      <c r="F64" s="214"/>
      <c r="G64" s="214"/>
      <c r="H64" s="214"/>
      <c r="I64" s="214"/>
      <c r="J64" s="214"/>
      <c r="K64" s="214"/>
      <c r="L64" s="214"/>
      <c r="M64" s="214"/>
    </row>
    <row r="65" spans="2:13">
      <c r="B65" s="214"/>
      <c r="C65" s="214"/>
      <c r="D65" s="214"/>
      <c r="E65" s="214"/>
      <c r="F65" s="214"/>
      <c r="G65" s="214"/>
      <c r="H65" s="214"/>
      <c r="I65" s="214"/>
      <c r="J65" s="214"/>
      <c r="K65" s="214"/>
      <c r="L65" s="214"/>
      <c r="M65" s="214"/>
    </row>
    <row r="66" spans="2:13">
      <c r="B66" s="214"/>
      <c r="C66" s="214"/>
      <c r="D66" s="214"/>
      <c r="E66" s="214"/>
      <c r="F66" s="214"/>
      <c r="G66" s="214"/>
      <c r="H66" s="214"/>
      <c r="I66" s="214"/>
      <c r="J66" s="214"/>
      <c r="K66" s="214"/>
      <c r="L66" s="214"/>
      <c r="M66" s="214"/>
    </row>
    <row r="67" spans="2:13" ht="29.25" customHeight="1">
      <c r="B67" s="214"/>
      <c r="C67" s="214"/>
      <c r="D67" s="214"/>
      <c r="E67" s="214"/>
      <c r="F67" s="214"/>
      <c r="G67" s="214"/>
      <c r="H67" s="214"/>
      <c r="I67" s="214"/>
      <c r="J67" s="214"/>
      <c r="K67" s="214"/>
      <c r="L67" s="214"/>
      <c r="M67" s="214"/>
    </row>
    <row r="68" spans="2:13">
      <c r="B68" s="214"/>
      <c r="C68" s="214"/>
      <c r="D68" s="214"/>
      <c r="E68" s="214"/>
      <c r="F68" s="214"/>
      <c r="G68" s="214"/>
      <c r="H68" s="214"/>
      <c r="I68" s="214"/>
      <c r="J68" s="214"/>
      <c r="K68" s="214"/>
      <c r="L68" s="214"/>
      <c r="M68" s="214"/>
    </row>
    <row r="69" spans="2:13">
      <c r="B69" s="214"/>
      <c r="C69" s="214"/>
      <c r="D69" s="214"/>
      <c r="E69" s="214"/>
      <c r="F69" s="214"/>
      <c r="G69" s="214"/>
      <c r="H69" s="214"/>
      <c r="I69" s="214"/>
      <c r="J69" s="214"/>
      <c r="K69" s="214"/>
      <c r="L69" s="214"/>
      <c r="M69" s="214"/>
    </row>
    <row r="70" spans="2:13">
      <c r="B70" s="214"/>
      <c r="C70" s="214"/>
      <c r="D70" s="214"/>
      <c r="E70" s="214"/>
      <c r="F70" s="214"/>
      <c r="G70" s="214"/>
      <c r="H70" s="214"/>
      <c r="I70" s="214"/>
      <c r="J70" s="214"/>
      <c r="K70" s="214"/>
      <c r="L70" s="214"/>
      <c r="M70" s="214"/>
    </row>
    <row r="71" spans="2:13">
      <c r="B71" s="214"/>
      <c r="C71" s="214"/>
      <c r="D71" s="214"/>
      <c r="E71" s="214"/>
      <c r="F71" s="214"/>
      <c r="G71" s="214"/>
      <c r="H71" s="214"/>
      <c r="I71" s="214"/>
      <c r="J71" s="214"/>
      <c r="K71" s="214"/>
      <c r="L71" s="214"/>
      <c r="M71" s="214"/>
    </row>
    <row r="72" spans="2:13">
      <c r="B72" s="214"/>
      <c r="C72" s="214"/>
      <c r="D72" s="214"/>
      <c r="E72" s="214"/>
      <c r="F72" s="214"/>
      <c r="G72" s="214"/>
      <c r="H72" s="214"/>
      <c r="I72" s="214"/>
      <c r="J72" s="214"/>
      <c r="K72" s="214"/>
      <c r="L72" s="214"/>
      <c r="M72" s="214"/>
    </row>
    <row r="73" spans="2:13">
      <c r="B73" s="214"/>
      <c r="C73" s="214"/>
      <c r="D73" s="214"/>
      <c r="E73" s="214"/>
      <c r="F73" s="214"/>
      <c r="G73" s="214"/>
      <c r="H73" s="214"/>
      <c r="I73" s="214"/>
      <c r="J73" s="214"/>
      <c r="K73" s="214"/>
      <c r="L73" s="214"/>
      <c r="M73" s="214"/>
    </row>
    <row r="74" spans="2:13">
      <c r="B74" s="214"/>
      <c r="C74" s="214"/>
      <c r="D74" s="214"/>
      <c r="E74" s="214"/>
      <c r="F74" s="214"/>
      <c r="G74" s="214"/>
      <c r="H74" s="214"/>
      <c r="I74" s="214"/>
      <c r="J74" s="214"/>
      <c r="K74" s="214"/>
      <c r="L74" s="214"/>
      <c r="M74" s="214"/>
    </row>
    <row r="75" spans="2:13">
      <c r="B75" s="214"/>
      <c r="C75" s="214"/>
      <c r="D75" s="214"/>
      <c r="E75" s="214"/>
      <c r="F75" s="214"/>
      <c r="G75" s="214"/>
      <c r="H75" s="214"/>
      <c r="I75" s="214"/>
      <c r="J75" s="214"/>
      <c r="K75" s="214"/>
      <c r="L75" s="214"/>
      <c r="M75" s="214"/>
    </row>
    <row r="76" spans="2:13">
      <c r="B76" s="214"/>
      <c r="C76" s="214"/>
      <c r="D76" s="214"/>
      <c r="E76" s="214"/>
      <c r="F76" s="214"/>
      <c r="G76" s="214"/>
      <c r="H76" s="214"/>
      <c r="I76" s="214"/>
      <c r="J76" s="214"/>
      <c r="K76" s="214"/>
      <c r="L76" s="214"/>
      <c r="M76" s="214"/>
    </row>
    <row r="77" spans="2:13">
      <c r="B77" s="214"/>
      <c r="C77" s="214"/>
      <c r="D77" s="214"/>
      <c r="E77" s="214"/>
      <c r="F77" s="214"/>
      <c r="G77" s="214"/>
      <c r="H77" s="214"/>
      <c r="I77" s="214"/>
      <c r="J77" s="214"/>
      <c r="K77" s="214"/>
      <c r="L77" s="214"/>
      <c r="M77" s="214"/>
    </row>
    <row r="78" spans="2:13">
      <c r="B78" s="214"/>
      <c r="C78" s="214"/>
      <c r="D78" s="214"/>
      <c r="E78" s="214"/>
      <c r="F78" s="214"/>
      <c r="G78" s="214"/>
      <c r="H78" s="214"/>
      <c r="I78" s="214"/>
      <c r="J78" s="214"/>
      <c r="K78" s="214"/>
      <c r="L78" s="214"/>
      <c r="M78" s="214"/>
    </row>
    <row r="79" spans="2:13">
      <c r="B79" s="214"/>
      <c r="C79" s="214"/>
      <c r="D79" s="214"/>
      <c r="E79" s="214"/>
      <c r="F79" s="214"/>
      <c r="G79" s="214"/>
      <c r="H79" s="214"/>
      <c r="I79" s="214"/>
      <c r="J79" s="214"/>
      <c r="K79" s="214"/>
      <c r="L79" s="214"/>
      <c r="M79" s="214"/>
    </row>
    <row r="80" spans="2:13">
      <c r="B80" s="214"/>
      <c r="C80" s="214"/>
      <c r="D80" s="214"/>
      <c r="E80" s="214"/>
      <c r="F80" s="214"/>
      <c r="G80" s="214"/>
      <c r="H80" s="214"/>
      <c r="I80" s="214"/>
      <c r="J80" s="214"/>
      <c r="K80" s="214"/>
      <c r="L80" s="214"/>
      <c r="M80" s="214"/>
    </row>
    <row r="81" spans="2:13">
      <c r="B81" s="214"/>
      <c r="C81" s="214"/>
      <c r="D81" s="214"/>
      <c r="E81" s="214"/>
      <c r="F81" s="214"/>
      <c r="G81" s="214"/>
      <c r="H81" s="214"/>
      <c r="I81" s="214"/>
      <c r="J81" s="214"/>
      <c r="K81" s="214"/>
      <c r="L81" s="214"/>
      <c r="M81" s="214"/>
    </row>
    <row r="82" spans="2:13">
      <c r="B82" s="214"/>
      <c r="C82" s="214"/>
      <c r="D82" s="214"/>
      <c r="E82" s="214"/>
      <c r="F82" s="214"/>
      <c r="G82" s="214"/>
      <c r="H82" s="214"/>
      <c r="I82" s="214"/>
      <c r="J82" s="214"/>
      <c r="K82" s="214"/>
      <c r="L82" s="214"/>
      <c r="M82" s="214"/>
    </row>
    <row r="83" spans="2:13">
      <c r="B83" s="214"/>
      <c r="C83" s="214"/>
      <c r="D83" s="214"/>
      <c r="E83" s="214"/>
      <c r="F83" s="214"/>
      <c r="G83" s="214"/>
      <c r="H83" s="214"/>
      <c r="I83" s="214"/>
      <c r="J83" s="214"/>
      <c r="K83" s="214"/>
      <c r="L83" s="214"/>
      <c r="M83" s="214"/>
    </row>
    <row r="84" spans="2:13">
      <c r="B84" s="214"/>
      <c r="C84" s="214"/>
      <c r="D84" s="214"/>
      <c r="E84" s="214"/>
      <c r="F84" s="214"/>
      <c r="G84" s="214"/>
      <c r="H84" s="214"/>
      <c r="I84" s="214"/>
      <c r="J84" s="214"/>
      <c r="K84" s="214"/>
      <c r="L84" s="214"/>
      <c r="M84" s="214"/>
    </row>
    <row r="85" spans="2:13">
      <c r="B85" s="214"/>
      <c r="C85" s="214"/>
      <c r="D85" s="214"/>
      <c r="E85" s="214"/>
      <c r="F85" s="214"/>
      <c r="G85" s="214"/>
      <c r="H85" s="214"/>
      <c r="I85" s="214"/>
      <c r="J85" s="214"/>
      <c r="K85" s="214"/>
      <c r="L85" s="214"/>
      <c r="M85" s="214"/>
    </row>
    <row r="86" spans="2:13">
      <c r="B86" s="214"/>
      <c r="C86" s="214"/>
      <c r="D86" s="214"/>
      <c r="E86" s="214"/>
      <c r="F86" s="214"/>
      <c r="G86" s="214"/>
      <c r="H86" s="214"/>
      <c r="I86" s="214"/>
      <c r="J86" s="214"/>
      <c r="K86" s="214"/>
      <c r="L86" s="214"/>
      <c r="M86" s="214"/>
    </row>
    <row r="87" spans="2:13">
      <c r="B87" s="214"/>
      <c r="C87" s="214"/>
      <c r="D87" s="214"/>
      <c r="E87" s="214"/>
      <c r="F87" s="214"/>
      <c r="G87" s="214"/>
      <c r="H87" s="214"/>
      <c r="I87" s="214"/>
      <c r="J87" s="214"/>
      <c r="K87" s="214"/>
      <c r="L87" s="214"/>
      <c r="M87" s="214"/>
    </row>
    <row r="88" spans="2:13">
      <c r="B88" s="214"/>
      <c r="C88" s="214"/>
      <c r="D88" s="214"/>
      <c r="E88" s="214"/>
      <c r="F88" s="214"/>
      <c r="G88" s="214"/>
      <c r="H88" s="214"/>
      <c r="I88" s="214"/>
      <c r="J88" s="214"/>
      <c r="K88" s="214"/>
      <c r="L88" s="214"/>
      <c r="M88" s="214"/>
    </row>
    <row r="89" spans="2:13">
      <c r="B89" s="214"/>
      <c r="C89" s="214"/>
      <c r="D89" s="214"/>
      <c r="E89" s="214"/>
      <c r="F89" s="214"/>
      <c r="G89" s="214"/>
      <c r="H89" s="214"/>
      <c r="I89" s="214"/>
      <c r="J89" s="214"/>
      <c r="K89" s="214"/>
      <c r="L89" s="214"/>
      <c r="M89" s="214"/>
    </row>
    <row r="90" spans="2:13">
      <c r="B90" s="214"/>
      <c r="C90" s="214"/>
      <c r="D90" s="214"/>
      <c r="E90" s="214"/>
      <c r="F90" s="214"/>
      <c r="G90" s="214"/>
      <c r="H90" s="214"/>
      <c r="I90" s="214"/>
      <c r="J90" s="214"/>
      <c r="K90" s="214"/>
      <c r="L90" s="214"/>
      <c r="M90" s="214"/>
    </row>
    <row r="91" spans="2:13">
      <c r="B91" s="214"/>
      <c r="C91" s="214"/>
      <c r="D91" s="214"/>
      <c r="E91" s="214"/>
      <c r="F91" s="214"/>
      <c r="G91" s="214"/>
      <c r="H91" s="214"/>
      <c r="I91" s="214"/>
      <c r="J91" s="214"/>
      <c r="K91" s="214"/>
      <c r="L91" s="214"/>
      <c r="M91" s="214"/>
    </row>
    <row r="92" spans="2:13">
      <c r="B92" s="214"/>
      <c r="C92" s="214"/>
      <c r="D92" s="214"/>
      <c r="E92" s="214"/>
      <c r="F92" s="214"/>
      <c r="G92" s="214"/>
      <c r="H92" s="214"/>
      <c r="I92" s="214"/>
      <c r="J92" s="214"/>
      <c r="K92" s="214"/>
      <c r="L92" s="214"/>
      <c r="M92" s="214"/>
    </row>
    <row r="93" spans="2:13">
      <c r="B93" s="214"/>
      <c r="C93" s="214"/>
      <c r="D93" s="214"/>
      <c r="E93" s="214"/>
      <c r="F93" s="214"/>
      <c r="G93" s="214"/>
      <c r="H93" s="214"/>
      <c r="I93" s="214"/>
      <c r="J93" s="214"/>
      <c r="K93" s="214"/>
      <c r="L93" s="214"/>
      <c r="M93" s="214"/>
    </row>
    <row r="94" spans="2:13">
      <c r="B94" s="214"/>
      <c r="C94" s="214"/>
      <c r="D94" s="214"/>
      <c r="E94" s="214"/>
      <c r="F94" s="214"/>
      <c r="G94" s="214"/>
      <c r="H94" s="214"/>
      <c r="I94" s="214"/>
      <c r="J94" s="214"/>
      <c r="K94" s="214"/>
      <c r="L94" s="214"/>
      <c r="M94" s="214"/>
    </row>
    <row r="95" spans="2:13">
      <c r="B95" s="214"/>
      <c r="C95" s="214"/>
      <c r="D95" s="214"/>
      <c r="E95" s="214"/>
      <c r="F95" s="214"/>
      <c r="G95" s="214"/>
      <c r="H95" s="214"/>
      <c r="I95" s="214"/>
      <c r="J95" s="214"/>
      <c r="K95" s="214"/>
      <c r="L95" s="214"/>
      <c r="M95" s="214"/>
    </row>
    <row r="96" spans="2:13">
      <c r="B96" s="214"/>
      <c r="C96" s="214"/>
      <c r="D96" s="214"/>
      <c r="E96" s="214"/>
      <c r="F96" s="214"/>
      <c r="G96" s="214"/>
      <c r="H96" s="214"/>
      <c r="I96" s="214"/>
      <c r="J96" s="214"/>
      <c r="K96" s="214"/>
      <c r="L96" s="214"/>
      <c r="M96" s="214"/>
    </row>
    <row r="97" spans="2:13">
      <c r="B97" s="214"/>
      <c r="C97" s="214"/>
      <c r="D97" s="214"/>
      <c r="E97" s="214"/>
      <c r="F97" s="214"/>
      <c r="G97" s="214"/>
      <c r="H97" s="214"/>
      <c r="I97" s="214"/>
      <c r="J97" s="214"/>
      <c r="K97" s="214"/>
      <c r="L97" s="214"/>
      <c r="M97" s="214"/>
    </row>
    <row r="98" spans="2:13">
      <c r="B98" s="214"/>
      <c r="C98" s="214"/>
      <c r="D98" s="214"/>
      <c r="E98" s="214"/>
      <c r="F98" s="214"/>
      <c r="G98" s="214"/>
      <c r="H98" s="214"/>
      <c r="I98" s="214"/>
      <c r="J98" s="214"/>
      <c r="K98" s="214"/>
      <c r="L98" s="214"/>
      <c r="M98" s="214"/>
    </row>
    <row r="99" spans="2:13">
      <c r="B99" s="214"/>
      <c r="C99" s="214"/>
      <c r="D99" s="214"/>
      <c r="E99" s="214"/>
      <c r="F99" s="214"/>
      <c r="G99" s="214"/>
      <c r="H99" s="214"/>
      <c r="I99" s="214"/>
      <c r="J99" s="214"/>
      <c r="K99" s="214"/>
      <c r="L99" s="214"/>
      <c r="M99" s="214"/>
    </row>
    <row r="100" spans="2:13">
      <c r="B100" s="214"/>
      <c r="C100" s="214"/>
      <c r="D100" s="214"/>
      <c r="E100" s="214"/>
      <c r="F100" s="214"/>
      <c r="G100" s="214"/>
      <c r="H100" s="214"/>
      <c r="I100" s="214"/>
      <c r="J100" s="214"/>
      <c r="K100" s="214"/>
      <c r="L100" s="214"/>
      <c r="M100" s="214"/>
    </row>
    <row r="101" spans="2:13">
      <c r="B101" s="214"/>
      <c r="C101" s="214"/>
      <c r="D101" s="214"/>
      <c r="E101" s="214"/>
      <c r="F101" s="214"/>
      <c r="G101" s="214"/>
      <c r="H101" s="214"/>
      <c r="I101" s="214"/>
      <c r="J101" s="214"/>
      <c r="K101" s="214"/>
      <c r="L101" s="214"/>
      <c r="M101" s="214"/>
    </row>
    <row r="102" spans="2:13">
      <c r="B102" s="214"/>
      <c r="C102" s="214"/>
      <c r="D102" s="214"/>
      <c r="E102" s="214"/>
      <c r="F102" s="214"/>
      <c r="G102" s="214"/>
      <c r="H102" s="214"/>
      <c r="I102" s="214"/>
      <c r="J102" s="214"/>
      <c r="K102" s="214"/>
      <c r="L102" s="214"/>
      <c r="M102" s="214"/>
    </row>
    <row r="103" spans="2:13" s="163" customFormat="1">
      <c r="B103" s="163" t="s">
        <v>42</v>
      </c>
    </row>
    <row r="104" spans="2:13">
      <c r="B104" s="214"/>
      <c r="C104" s="214"/>
      <c r="D104" s="214"/>
      <c r="E104" s="214"/>
      <c r="F104" s="214"/>
      <c r="G104" s="214"/>
      <c r="H104" s="214"/>
      <c r="I104" s="214"/>
      <c r="J104" s="214"/>
      <c r="K104" s="214"/>
      <c r="L104" s="214"/>
      <c r="M104" s="214"/>
    </row>
    <row r="105" spans="2:13">
      <c r="B105" s="215" t="s">
        <v>43</v>
      </c>
      <c r="C105" s="215" t="s">
        <v>44</v>
      </c>
      <c r="D105" s="215" t="s">
        <v>24</v>
      </c>
      <c r="E105" s="214"/>
      <c r="F105" s="214"/>
      <c r="G105" s="214"/>
      <c r="H105" s="214"/>
      <c r="I105" s="214"/>
      <c r="J105" s="214"/>
      <c r="K105" s="214"/>
      <c r="L105" s="214"/>
      <c r="M105" s="214"/>
    </row>
    <row r="106" spans="2:13">
      <c r="B106" s="216" t="s">
        <v>45</v>
      </c>
      <c r="C106" s="216" t="s">
        <v>46</v>
      </c>
      <c r="D106" s="222" t="s">
        <v>47</v>
      </c>
      <c r="E106" s="214"/>
      <c r="F106" s="214"/>
      <c r="G106" s="214"/>
      <c r="H106" s="214"/>
      <c r="I106" s="214"/>
      <c r="J106" s="214"/>
      <c r="K106" s="214"/>
      <c r="L106" s="214"/>
      <c r="M106" s="214"/>
    </row>
    <row r="107" spans="2:13">
      <c r="B107" s="216" t="s">
        <v>48</v>
      </c>
      <c r="C107" s="216" t="s">
        <v>46</v>
      </c>
      <c r="D107" s="222" t="s">
        <v>49</v>
      </c>
      <c r="E107" s="214"/>
      <c r="F107" s="214"/>
      <c r="G107" s="214"/>
      <c r="H107" s="214"/>
      <c r="I107" s="214"/>
      <c r="J107" s="214"/>
      <c r="K107" s="214"/>
      <c r="L107" s="214"/>
      <c r="M107" s="214"/>
    </row>
    <row r="108" spans="2:13">
      <c r="B108" s="405" t="s">
        <v>50</v>
      </c>
      <c r="C108" s="406"/>
      <c r="D108" s="407"/>
      <c r="E108" s="214"/>
      <c r="F108" s="214"/>
      <c r="G108" s="214"/>
      <c r="H108" s="214"/>
      <c r="I108" s="214"/>
      <c r="J108" s="214"/>
      <c r="K108" s="214"/>
      <c r="L108" s="214"/>
      <c r="M108" s="214"/>
    </row>
    <row r="109" spans="2:13" ht="41.1" customHeight="1">
      <c r="B109" s="220" t="s">
        <v>51</v>
      </c>
      <c r="C109" s="220" t="s">
        <v>52</v>
      </c>
      <c r="D109" s="221" t="s">
        <v>698</v>
      </c>
      <c r="E109" s="214"/>
      <c r="F109" s="214"/>
      <c r="G109" s="214"/>
      <c r="H109" s="214"/>
      <c r="I109" s="214"/>
      <c r="J109" s="214"/>
      <c r="K109" s="214"/>
      <c r="L109" s="214"/>
      <c r="M109" s="214"/>
    </row>
    <row r="110" spans="2:13" ht="25.2">
      <c r="B110" s="254" t="s">
        <v>53</v>
      </c>
      <c r="C110" s="220" t="s">
        <v>52</v>
      </c>
      <c r="D110" s="221" t="s">
        <v>54</v>
      </c>
      <c r="E110" s="214"/>
      <c r="F110" s="214"/>
      <c r="G110" s="214"/>
      <c r="H110" s="214"/>
      <c r="I110" s="214"/>
      <c r="J110" s="214"/>
      <c r="K110" s="214"/>
      <c r="L110" s="214"/>
      <c r="M110" s="214"/>
    </row>
    <row r="111" spans="2:13">
      <c r="B111" s="405" t="s">
        <v>55</v>
      </c>
      <c r="C111" s="406"/>
      <c r="D111" s="407"/>
      <c r="E111" s="214"/>
      <c r="F111" s="214"/>
      <c r="G111" s="214"/>
      <c r="H111" s="214"/>
      <c r="I111" s="214"/>
      <c r="J111" s="214"/>
      <c r="K111" s="214"/>
      <c r="L111" s="214"/>
      <c r="M111" s="214"/>
    </row>
    <row r="112" spans="2:13" ht="12.6" customHeight="1">
      <c r="B112" s="222" t="s">
        <v>56</v>
      </c>
      <c r="C112" s="309" t="s">
        <v>57</v>
      </c>
      <c r="D112" s="414" t="s">
        <v>58</v>
      </c>
      <c r="E112" s="214"/>
      <c r="F112" s="214"/>
      <c r="G112" s="214"/>
      <c r="H112" s="214"/>
      <c r="I112" s="214"/>
      <c r="J112" s="214"/>
      <c r="K112" s="214"/>
      <c r="L112" s="214"/>
      <c r="M112" s="214"/>
    </row>
    <row r="113" spans="2:13" ht="12.6" customHeight="1">
      <c r="B113" s="222" t="s">
        <v>59</v>
      </c>
      <c r="C113" s="309" t="s">
        <v>57</v>
      </c>
      <c r="D113" s="415"/>
      <c r="E113" s="214"/>
      <c r="F113" s="214"/>
      <c r="G113" s="214"/>
      <c r="H113" s="214"/>
      <c r="I113" s="214"/>
      <c r="J113" s="214"/>
      <c r="K113" s="214"/>
      <c r="L113" s="214"/>
      <c r="M113" s="214"/>
    </row>
    <row r="114" spans="2:13" ht="12.6" customHeight="1">
      <c r="B114" s="222" t="s">
        <v>60</v>
      </c>
      <c r="C114" s="309" t="s">
        <v>57</v>
      </c>
      <c r="D114" s="415"/>
      <c r="E114" s="214"/>
      <c r="F114" s="214"/>
      <c r="G114" s="214"/>
      <c r="H114" s="214"/>
      <c r="I114" s="214"/>
      <c r="J114" s="214"/>
      <c r="K114" s="214"/>
      <c r="L114" s="214"/>
      <c r="M114" s="214"/>
    </row>
    <row r="115" spans="2:13" ht="12.6" customHeight="1">
      <c r="B115" s="222" t="s">
        <v>61</v>
      </c>
      <c r="C115" s="309" t="s">
        <v>57</v>
      </c>
      <c r="D115" s="415"/>
      <c r="E115" s="214"/>
      <c r="F115" s="214"/>
      <c r="G115" s="214"/>
      <c r="H115" s="214"/>
      <c r="I115" s="214"/>
      <c r="J115" s="214"/>
      <c r="K115" s="214"/>
      <c r="L115" s="214"/>
      <c r="M115" s="214"/>
    </row>
    <row r="116" spans="2:13" ht="12.6" customHeight="1">
      <c r="B116" s="310" t="s">
        <v>62</v>
      </c>
      <c r="C116" s="309" t="s">
        <v>57</v>
      </c>
      <c r="D116" s="415"/>
      <c r="E116" s="214"/>
      <c r="F116" s="214"/>
      <c r="G116" s="214"/>
      <c r="H116" s="214"/>
      <c r="I116" s="214"/>
      <c r="J116" s="214"/>
      <c r="K116" s="214"/>
      <c r="L116" s="214"/>
      <c r="M116" s="214"/>
    </row>
    <row r="117" spans="2:13" ht="12.6" customHeight="1">
      <c r="B117" s="310" t="s">
        <v>63</v>
      </c>
      <c r="C117" s="309" t="s">
        <v>57</v>
      </c>
      <c r="D117" s="415"/>
      <c r="E117" s="214"/>
      <c r="F117" s="214"/>
      <c r="G117" s="214"/>
      <c r="H117" s="214"/>
      <c r="I117" s="214"/>
      <c r="J117" s="214"/>
      <c r="K117" s="214"/>
      <c r="L117" s="214"/>
      <c r="M117" s="214"/>
    </row>
    <row r="118" spans="2:13" ht="12.6" customHeight="1">
      <c r="B118" s="222" t="s">
        <v>64</v>
      </c>
      <c r="C118" s="309" t="s">
        <v>57</v>
      </c>
      <c r="D118" s="415"/>
      <c r="E118" s="214"/>
      <c r="F118" s="214"/>
      <c r="G118" s="214"/>
      <c r="H118" s="214"/>
      <c r="I118" s="214"/>
      <c r="J118" s="214"/>
      <c r="K118" s="214"/>
      <c r="L118" s="214"/>
      <c r="M118" s="214"/>
    </row>
    <row r="119" spans="2:13" ht="12.6" customHeight="1">
      <c r="B119" s="222" t="s">
        <v>65</v>
      </c>
      <c r="C119" s="309" t="s">
        <v>57</v>
      </c>
      <c r="D119" s="415"/>
      <c r="E119" s="214"/>
      <c r="F119" s="214"/>
      <c r="G119" s="214"/>
      <c r="H119" s="214"/>
      <c r="I119" s="214"/>
      <c r="J119" s="214"/>
      <c r="K119" s="214"/>
      <c r="L119" s="214"/>
      <c r="M119" s="214"/>
    </row>
    <row r="120" spans="2:13" ht="12.6" customHeight="1">
      <c r="B120" s="222" t="s">
        <v>66</v>
      </c>
      <c r="C120" s="309" t="s">
        <v>57</v>
      </c>
      <c r="D120" s="415"/>
      <c r="E120" s="214"/>
      <c r="F120" s="214"/>
      <c r="G120" s="214"/>
      <c r="H120" s="214"/>
      <c r="I120" s="214"/>
      <c r="J120" s="214"/>
      <c r="K120" s="214"/>
      <c r="L120" s="214"/>
      <c r="M120" s="214"/>
    </row>
    <row r="121" spans="2:13" ht="12.6" customHeight="1">
      <c r="B121" s="309" t="s">
        <v>67</v>
      </c>
      <c r="C121" s="309" t="s">
        <v>57</v>
      </c>
      <c r="D121" s="415"/>
      <c r="E121" s="214"/>
      <c r="F121" s="214"/>
      <c r="G121" s="214"/>
      <c r="H121" s="214"/>
      <c r="I121" s="214"/>
      <c r="J121" s="214"/>
      <c r="K121" s="214"/>
      <c r="L121" s="214"/>
      <c r="M121" s="214"/>
    </row>
    <row r="122" spans="2:13" ht="12.6" customHeight="1">
      <c r="B122" s="309" t="s">
        <v>68</v>
      </c>
      <c r="C122" s="309" t="s">
        <v>57</v>
      </c>
      <c r="D122" s="415"/>
      <c r="E122" s="214"/>
      <c r="F122" s="214"/>
      <c r="G122" s="214"/>
      <c r="H122" s="214"/>
      <c r="I122" s="214"/>
      <c r="J122" s="214"/>
      <c r="K122" s="214"/>
      <c r="L122" s="214"/>
      <c r="M122" s="214"/>
    </row>
    <row r="123" spans="2:13" ht="12.6" customHeight="1">
      <c r="B123" s="309" t="s">
        <v>69</v>
      </c>
      <c r="C123" s="309" t="s">
        <v>57</v>
      </c>
      <c r="D123" s="415"/>
      <c r="E123" s="214"/>
      <c r="F123" s="214"/>
      <c r="G123" s="214"/>
      <c r="H123" s="214"/>
      <c r="I123" s="214"/>
      <c r="J123" s="214"/>
      <c r="K123" s="214"/>
      <c r="L123" s="214"/>
      <c r="M123" s="214"/>
    </row>
    <row r="124" spans="2:13" ht="12.6" customHeight="1">
      <c r="B124" s="309" t="s">
        <v>70</v>
      </c>
      <c r="C124" s="309" t="s">
        <v>57</v>
      </c>
      <c r="D124" s="415"/>
      <c r="E124" s="214"/>
      <c r="F124" s="214"/>
      <c r="G124" s="214"/>
      <c r="H124" s="214"/>
      <c r="I124" s="214"/>
      <c r="J124" s="214"/>
      <c r="K124" s="214"/>
      <c r="L124" s="214"/>
      <c r="M124" s="214"/>
    </row>
    <row r="125" spans="2:13" ht="12.6" customHeight="1">
      <c r="B125" s="311" t="s">
        <v>71</v>
      </c>
      <c r="C125" s="309" t="s">
        <v>57</v>
      </c>
      <c r="D125" s="415"/>
      <c r="E125" s="214"/>
      <c r="F125" s="214"/>
      <c r="G125" s="214"/>
      <c r="H125" s="214"/>
      <c r="I125" s="214"/>
      <c r="J125" s="214"/>
      <c r="K125" s="214"/>
      <c r="L125" s="214"/>
      <c r="M125" s="214"/>
    </row>
    <row r="126" spans="2:13" ht="12.6" customHeight="1">
      <c r="B126" s="311" t="s">
        <v>72</v>
      </c>
      <c r="C126" s="309" t="s">
        <v>57</v>
      </c>
      <c r="D126" s="415"/>
      <c r="E126" s="214"/>
      <c r="F126" s="214"/>
      <c r="G126" s="214"/>
      <c r="H126" s="214"/>
      <c r="I126" s="214"/>
      <c r="J126" s="214"/>
      <c r="K126" s="214"/>
      <c r="L126" s="214"/>
      <c r="M126" s="214"/>
    </row>
    <row r="127" spans="2:13" ht="12.6" customHeight="1">
      <c r="B127" s="309" t="s">
        <v>73</v>
      </c>
      <c r="C127" s="309" t="s">
        <v>57</v>
      </c>
      <c r="D127" s="415"/>
      <c r="E127" s="214"/>
      <c r="F127" s="214"/>
      <c r="G127" s="214"/>
      <c r="H127" s="214"/>
      <c r="I127" s="214"/>
      <c r="J127" s="214"/>
      <c r="K127" s="214"/>
      <c r="L127" s="214"/>
      <c r="M127" s="214"/>
    </row>
    <row r="128" spans="2:13" ht="12.6" customHeight="1">
      <c r="B128" s="309" t="s">
        <v>74</v>
      </c>
      <c r="C128" s="309" t="s">
        <v>57</v>
      </c>
      <c r="D128" s="415"/>
      <c r="E128" s="214"/>
      <c r="F128" s="214"/>
      <c r="G128" s="214"/>
      <c r="H128" s="214"/>
      <c r="I128" s="214"/>
      <c r="J128" s="214"/>
      <c r="K128" s="214"/>
      <c r="L128" s="214"/>
      <c r="M128" s="214"/>
    </row>
    <row r="129" spans="2:13" ht="12.6" customHeight="1">
      <c r="B129" s="309" t="s">
        <v>75</v>
      </c>
      <c r="C129" s="309" t="s">
        <v>57</v>
      </c>
      <c r="D129" s="416"/>
      <c r="E129" s="214"/>
      <c r="F129" s="214"/>
      <c r="G129" s="214"/>
      <c r="H129" s="214"/>
      <c r="I129" s="214"/>
      <c r="J129" s="214"/>
      <c r="K129" s="214"/>
      <c r="L129" s="214"/>
      <c r="M129" s="214"/>
    </row>
    <row r="130" spans="2:13">
      <c r="B130" s="405" t="s">
        <v>76</v>
      </c>
      <c r="C130" s="406"/>
      <c r="D130" s="407"/>
      <c r="E130" s="214"/>
      <c r="F130" s="214"/>
      <c r="G130" s="214"/>
      <c r="H130" s="214"/>
      <c r="I130" s="214"/>
      <c r="J130" s="214"/>
      <c r="K130" s="214"/>
      <c r="L130" s="214"/>
      <c r="M130" s="214"/>
    </row>
    <row r="131" spans="2:13" ht="25.2">
      <c r="B131" s="312" t="s">
        <v>77</v>
      </c>
      <c r="C131" s="312" t="s">
        <v>78</v>
      </c>
      <c r="D131" s="221" t="s">
        <v>79</v>
      </c>
      <c r="E131" s="214"/>
      <c r="F131" s="214"/>
      <c r="G131" s="214"/>
      <c r="H131" s="214"/>
      <c r="I131" s="214"/>
      <c r="J131" s="214"/>
      <c r="K131" s="214"/>
      <c r="L131" s="214"/>
      <c r="M131" s="214"/>
    </row>
    <row r="132" spans="2:13" ht="15.75" customHeight="1">
      <c r="B132" s="312" t="s">
        <v>80</v>
      </c>
      <c r="C132" s="312" t="s">
        <v>78</v>
      </c>
      <c r="D132" s="221" t="s">
        <v>81</v>
      </c>
      <c r="E132" s="214"/>
      <c r="F132" s="214"/>
      <c r="G132" s="214"/>
      <c r="H132" s="214"/>
      <c r="I132" s="214"/>
      <c r="J132" s="214"/>
      <c r="K132" s="214"/>
      <c r="L132" s="214"/>
      <c r="M132" s="214"/>
    </row>
    <row r="133" spans="2:13" ht="15.75" customHeight="1">
      <c r="B133" s="221" t="s">
        <v>82</v>
      </c>
      <c r="C133" s="221" t="s">
        <v>78</v>
      </c>
      <c r="D133" s="221" t="s">
        <v>83</v>
      </c>
      <c r="E133" s="214"/>
      <c r="F133" s="214"/>
      <c r="G133" s="214"/>
      <c r="H133" s="214"/>
      <c r="I133" s="214"/>
      <c r="J133" s="214"/>
      <c r="K133" s="214"/>
      <c r="L133" s="214"/>
      <c r="M133" s="214"/>
    </row>
    <row r="134" spans="2:13" ht="16.5" customHeight="1">
      <c r="B134" s="221" t="s">
        <v>84</v>
      </c>
      <c r="C134" s="312" t="s">
        <v>78</v>
      </c>
      <c r="D134" s="221" t="s">
        <v>85</v>
      </c>
      <c r="E134" s="214"/>
      <c r="F134" s="214"/>
      <c r="G134" s="214"/>
      <c r="H134" s="214"/>
      <c r="I134" s="214"/>
      <c r="J134" s="214"/>
      <c r="K134" s="214"/>
      <c r="L134" s="214"/>
      <c r="M134" s="214"/>
    </row>
    <row r="135" spans="2:13" ht="24" customHeight="1">
      <c r="B135" s="221" t="s">
        <v>86</v>
      </c>
      <c r="C135" s="312" t="s">
        <v>78</v>
      </c>
      <c r="D135" s="221" t="s">
        <v>87</v>
      </c>
      <c r="E135" s="214"/>
      <c r="F135" s="214"/>
      <c r="G135" s="214"/>
      <c r="H135" s="214"/>
      <c r="I135" s="214"/>
      <c r="J135" s="214"/>
      <c r="K135" s="214"/>
      <c r="L135" s="214"/>
      <c r="M135" s="214"/>
    </row>
    <row r="136" spans="2:13">
      <c r="B136" s="221" t="s">
        <v>88</v>
      </c>
      <c r="C136" s="312" t="s">
        <v>78</v>
      </c>
      <c r="D136" s="221" t="s">
        <v>89</v>
      </c>
      <c r="E136" s="214"/>
      <c r="F136" s="214"/>
      <c r="G136" s="214"/>
      <c r="H136" s="214"/>
      <c r="I136" s="214"/>
      <c r="J136" s="214"/>
      <c r="K136" s="214"/>
      <c r="L136" s="214"/>
      <c r="M136" s="214"/>
    </row>
    <row r="137" spans="2:13" ht="25.2">
      <c r="B137" s="221" t="s">
        <v>90</v>
      </c>
      <c r="C137" s="312" t="s">
        <v>78</v>
      </c>
      <c r="D137" s="221" t="s">
        <v>91</v>
      </c>
      <c r="E137" s="214"/>
      <c r="F137" s="214"/>
      <c r="G137" s="214"/>
      <c r="H137" s="214"/>
      <c r="I137" s="214"/>
      <c r="J137" s="214"/>
      <c r="K137" s="214"/>
      <c r="L137" s="214"/>
      <c r="M137" s="214"/>
    </row>
    <row r="138" spans="2:13">
      <c r="B138" s="221" t="s">
        <v>92</v>
      </c>
      <c r="C138" s="312" t="s">
        <v>78</v>
      </c>
      <c r="D138" s="221" t="s">
        <v>93</v>
      </c>
      <c r="E138" s="214"/>
      <c r="F138" s="214"/>
      <c r="G138" s="214"/>
      <c r="H138" s="214"/>
      <c r="I138" s="214"/>
      <c r="J138" s="214"/>
      <c r="K138" s="214"/>
      <c r="L138" s="214"/>
      <c r="M138" s="214"/>
    </row>
    <row r="139" spans="2:13" ht="16.5" customHeight="1">
      <c r="B139" s="221" t="s">
        <v>94</v>
      </c>
      <c r="C139" s="312" t="s">
        <v>78</v>
      </c>
      <c r="D139" s="221" t="s">
        <v>95</v>
      </c>
      <c r="E139" s="214"/>
      <c r="F139" s="214"/>
      <c r="G139" s="214"/>
      <c r="H139" s="214"/>
      <c r="I139" s="214"/>
      <c r="J139" s="214"/>
      <c r="K139" s="214"/>
      <c r="L139" s="214"/>
      <c r="M139" s="214"/>
    </row>
    <row r="140" spans="2:13" ht="25.2">
      <c r="B140" s="221" t="s">
        <v>96</v>
      </c>
      <c r="C140" s="312" t="s">
        <v>78</v>
      </c>
      <c r="D140" s="221" t="s">
        <v>97</v>
      </c>
      <c r="E140" s="214"/>
      <c r="F140" s="214"/>
      <c r="G140" s="214"/>
      <c r="H140" s="214"/>
      <c r="I140" s="214"/>
      <c r="J140" s="214"/>
      <c r="K140" s="214"/>
      <c r="L140" s="214"/>
      <c r="M140" s="214"/>
    </row>
    <row r="141" spans="2:13">
      <c r="B141" s="221" t="s">
        <v>98</v>
      </c>
      <c r="C141" s="221" t="s">
        <v>99</v>
      </c>
      <c r="D141" s="221" t="s">
        <v>100</v>
      </c>
      <c r="E141" s="214"/>
      <c r="F141" s="214"/>
      <c r="G141" s="214"/>
      <c r="H141" s="214"/>
      <c r="I141" s="214"/>
      <c r="J141" s="214"/>
      <c r="K141" s="214"/>
      <c r="L141" s="214"/>
      <c r="M141" s="214"/>
    </row>
    <row r="142" spans="2:13" ht="16.5" customHeight="1">
      <c r="B142" s="221" t="s">
        <v>101</v>
      </c>
      <c r="C142" s="312" t="s">
        <v>78</v>
      </c>
      <c r="D142" s="221" t="s">
        <v>102</v>
      </c>
      <c r="E142" s="214"/>
      <c r="F142" s="214"/>
      <c r="G142" s="214"/>
      <c r="H142" s="214"/>
      <c r="I142" s="214"/>
      <c r="J142" s="214"/>
      <c r="K142" s="214"/>
      <c r="L142" s="214"/>
      <c r="M142" s="214"/>
    </row>
    <row r="143" spans="2:13">
      <c r="B143" s="214"/>
      <c r="C143" s="214"/>
      <c r="D143" s="214"/>
      <c r="E143" s="214"/>
      <c r="F143" s="214"/>
      <c r="G143" s="214"/>
      <c r="H143" s="214"/>
      <c r="I143" s="214"/>
      <c r="J143" s="214"/>
      <c r="K143" s="214"/>
      <c r="L143" s="214"/>
      <c r="M143" s="214"/>
    </row>
    <row r="144" spans="2:13">
      <c r="B144" s="214"/>
      <c r="C144" s="214"/>
      <c r="D144" s="214"/>
      <c r="E144" s="214"/>
      <c r="F144" s="214"/>
      <c r="G144" s="214"/>
      <c r="H144" s="214"/>
      <c r="I144" s="214"/>
      <c r="J144" s="214"/>
      <c r="K144" s="214"/>
      <c r="L144" s="214"/>
      <c r="M144" s="214"/>
    </row>
    <row r="145" spans="2:13">
      <c r="B145" s="214"/>
      <c r="C145" s="214"/>
      <c r="D145" s="214"/>
      <c r="E145" s="214"/>
      <c r="F145" s="214"/>
      <c r="G145" s="214"/>
      <c r="H145" s="214"/>
      <c r="I145" s="214"/>
      <c r="J145" s="214"/>
      <c r="K145" s="214"/>
      <c r="L145" s="214"/>
      <c r="M145" s="214"/>
    </row>
    <row r="146" spans="2:13">
      <c r="B146" s="214"/>
      <c r="C146" s="214"/>
      <c r="D146" s="214"/>
      <c r="E146" s="214"/>
      <c r="F146" s="214"/>
      <c r="G146" s="214"/>
      <c r="H146" s="214"/>
      <c r="I146" s="214"/>
      <c r="J146" s="214"/>
      <c r="K146" s="214"/>
      <c r="L146" s="214"/>
      <c r="M146" s="214"/>
    </row>
    <row r="147" spans="2:13">
      <c r="B147" s="214"/>
      <c r="C147" s="214"/>
      <c r="D147" s="214"/>
      <c r="E147" s="214"/>
      <c r="F147" s="214"/>
      <c r="G147" s="214"/>
      <c r="H147" s="214"/>
      <c r="I147" s="214"/>
      <c r="J147" s="214"/>
      <c r="K147" s="214"/>
      <c r="L147" s="214"/>
      <c r="M147" s="214"/>
    </row>
    <row r="148" spans="2:13">
      <c r="B148" s="214"/>
      <c r="C148" s="214"/>
      <c r="D148" s="214"/>
      <c r="E148" s="214"/>
      <c r="F148" s="214"/>
      <c r="G148" s="214"/>
      <c r="H148" s="214"/>
      <c r="I148" s="214"/>
      <c r="J148" s="214"/>
      <c r="K148" s="214"/>
      <c r="L148" s="214"/>
      <c r="M148" s="214"/>
    </row>
    <row r="149" spans="2:13"/>
  </sheetData>
  <mergeCells count="16">
    <mergeCell ref="G31:K35"/>
    <mergeCell ref="B4:I4"/>
    <mergeCell ref="B7:I7"/>
    <mergeCell ref="B9:I9"/>
    <mergeCell ref="D22:D24"/>
    <mergeCell ref="D26:D28"/>
    <mergeCell ref="D30:D32"/>
    <mergeCell ref="D34:D36"/>
    <mergeCell ref="E10:I18"/>
    <mergeCell ref="B108:D108"/>
    <mergeCell ref="B111:D111"/>
    <mergeCell ref="B130:D130"/>
    <mergeCell ref="D38:D40"/>
    <mergeCell ref="D42:D44"/>
    <mergeCell ref="B26:B38"/>
    <mergeCell ref="D112:D129"/>
  </mergeCells>
  <pageMargins left="0.7" right="0.7" top="0.75" bottom="0.75" header="0.3" footer="0.3"/>
  <pageSetup orientation="portrait" r:id="rId1"/>
  <headerFooter>
    <oddFooter>&amp;C_x000D_&amp;1#&amp;"Calibri"&amp;10&amp;K000000 OFFICIAL-Internal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85" customHeight="1">
      <c r="B7" s="72" t="s">
        <v>194</v>
      </c>
      <c r="C7" s="74" t="s">
        <v>250</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DF'!X$148="-","-",'3a DF'!X$148)</f>
        <v>605.44000000000005</v>
      </c>
      <c r="X15" s="27"/>
      <c r="Y15" s="35">
        <f>IF('3a DF'!Z$148="-","-",'3a DF'!Z$148)</f>
        <v>1455.9576357366336</v>
      </c>
      <c r="Z15" s="35">
        <f>IF('3a DF'!AA$148="-","-",'3a DF'!AA$148)</f>
        <v>1732.5752491781413</v>
      </c>
      <c r="AA15" s="35">
        <f>IF('3a DF'!AB$148="-","-",'3a DF'!AB$148)</f>
        <v>1205.1280820470283</v>
      </c>
      <c r="AB15" s="35" t="str">
        <f>IF('3a DF'!AC$148="-","-",'3a DF'!AC$148)</f>
        <v>-</v>
      </c>
      <c r="AC15" s="35" t="str">
        <f>IF('3a DF'!AD$148="-","-",'3a DF'!AD$148)</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AA'!J251="-","-",'3c AA'!J251)</f>
        <v>-</v>
      </c>
      <c r="H17" s="35" t="str">
        <f>IF('3c AA'!K251="-","-",'3c AA'!K251)</f>
        <v>-</v>
      </c>
      <c r="I17" s="35" t="str">
        <f>IF('3c AA'!L251="-","-",'3c AA'!L251)</f>
        <v>-</v>
      </c>
      <c r="J17" s="35" t="str">
        <f>IF('3c AA'!M251="-","-",'3c AA'!M251)</f>
        <v>-</v>
      </c>
      <c r="K17" s="35" t="str">
        <f>IF('3c AA'!N251="-","-",'3c AA'!N251)</f>
        <v>-</v>
      </c>
      <c r="L17" s="35" t="str">
        <f>IF('3c AA'!O251="-","-",'3c AA'!O251)</f>
        <v>-</v>
      </c>
      <c r="M17" s="35" t="str">
        <f>IF('3c AA'!P251="-","-",'3c AA'!P251)</f>
        <v>-</v>
      </c>
      <c r="N17" s="35" t="str">
        <f>IF('3c AA'!Q251="-","-",'3c AA'!Q251)</f>
        <v>-</v>
      </c>
      <c r="O17" s="27"/>
      <c r="P17" s="35" t="str">
        <f>IF('3c AA'!S251="-","-",'3c AA'!S251)</f>
        <v>-</v>
      </c>
      <c r="Q17" s="35" t="str">
        <f>IF('3c AA'!T251="-","-",'3c AA'!T251)</f>
        <v>-</v>
      </c>
      <c r="R17" s="35" t="str">
        <f>IF('3c AA'!U251="-","-",'3c AA'!U251)</f>
        <v>-</v>
      </c>
      <c r="S17" s="35" t="str">
        <f>IF('3c AA'!V251="-","-",'3c AA'!V251)</f>
        <v>-</v>
      </c>
      <c r="T17" s="35">
        <f>IF('3c AA'!W251="-","-",'3c AA'!W251)</f>
        <v>0</v>
      </c>
      <c r="U17" s="35">
        <f>IF('3c AA'!X251="-","-",'3c AA'!X251)</f>
        <v>0</v>
      </c>
      <c r="V17" s="35">
        <f>IF('3c AA'!Y251="-","-",'3c AA'!Y251)</f>
        <v>0</v>
      </c>
      <c r="W17" s="35" t="str">
        <f>IF('3c AA'!Z251="-","-",'3c AA'!Z251)</f>
        <v>-</v>
      </c>
      <c r="X17" s="27"/>
      <c r="Y17" s="35">
        <f>IF('3c AA'!AB251="-","-",'3c AA'!AB251)</f>
        <v>2.9742599903583686</v>
      </c>
      <c r="Z17" s="35">
        <f>IF('3c AA'!AC251="-","-",'3c AA'!AC251)</f>
        <v>2.9742599903583686</v>
      </c>
      <c r="AA17" s="35">
        <f>IF('3c AA'!AD251="-","-",'3c AA'!AD251)</f>
        <v>2.9742599903583686</v>
      </c>
      <c r="AB17" s="35" t="str">
        <f>IF('3c AA'!AE251="-","-",'3c AA'!AE251)</f>
        <v>-</v>
      </c>
      <c r="AC17" s="35" t="str">
        <f>IF('3c AA'!AF251="-","-",'3c AA'!AF251)</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f>IF('3d PC'!AA$43="-","-",'3d PC'!AA$43)</f>
        <v>33.951682778351348</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NC-Gas'!V100="-","-",'3f NC-Gas'!V100)</f>
        <v>161.74024709232063</v>
      </c>
      <c r="X19" s="27"/>
      <c r="Y19" s="35">
        <f>IF('3f NC-Gas'!X100="-","-",'3f NC-Gas'!X100)</f>
        <v>157.83763976914793</v>
      </c>
      <c r="Z19" s="35">
        <f>IF('3f NC-Gas'!Y100="-","-",'3f NC-Gas'!Y100)</f>
        <v>157.83763976914793</v>
      </c>
      <c r="AA19" s="35">
        <f>IF('3f NC-Gas'!Z100="-","-",'3f NC-Gas'!Z100)</f>
        <v>150.32225665419324</v>
      </c>
      <c r="AB19" s="35" t="str">
        <f>IF('3f NC-Gas'!AA100="-","-",'3f NC-Gas'!AA100)</f>
        <v>-</v>
      </c>
      <c r="AC19" s="35" t="str">
        <f>IF('3f NC-Gas'!AB100="-","-",'3f NC-Gas'!AB100)</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f>IF('3g CPIH'!W$17="-","-",'3h OC '!$E$12*('3g CPIH'!W$17/'3g CPIH'!$G$17))</f>
        <v>109.36421849315069</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SMNCC'!G$53="-","-",'3i SMNCC'!G$53)</f>
        <v>0</v>
      </c>
      <c r="L21" s="35">
        <f>IF('3i SMNCC'!H$53="-","-",'3i SMNCC'!H$53)</f>
        <v>-0.14839729644435984</v>
      </c>
      <c r="M21" s="35">
        <f>IF('3i SMNCC'!I$53="-","-",'3i SMNCC'!I$53)</f>
        <v>1.899695256253338</v>
      </c>
      <c r="N21" s="35">
        <f>IF('3i SMNCC'!J$53="-","-",'3i SMNCC'!J$53)</f>
        <v>1.9653659209909353</v>
      </c>
      <c r="O21" s="27"/>
      <c r="P21" s="35">
        <f>IF('3i SMNCC'!L$53="-","-",'3i SMNCC'!L$53)</f>
        <v>1.9653659209909353</v>
      </c>
      <c r="Q21" s="35">
        <f>IF('3i SMNCC'!M$53="-","-",'3i SMNCC'!M$53)</f>
        <v>3.94070969375099</v>
      </c>
      <c r="R21" s="35">
        <f>IF('3i SMNCC'!N$53="-","-",'3i SMNCC'!N$53)</f>
        <v>3.6877871322225353</v>
      </c>
      <c r="S21" s="35">
        <f>IF('3i SMNCC'!O$53="-","-",'3i SMNCC'!O$53)</f>
        <v>5.396909444486452</v>
      </c>
      <c r="T21" s="35">
        <f>IF('3i SMNCC'!P$53="-","-",'3i SMNCC'!P$53)</f>
        <v>4.6837637900821658</v>
      </c>
      <c r="U21" s="35">
        <f>IF('3i SMNCC'!Q$53="-","-",'3i SMNCC'!Q$53)</f>
        <v>4.418895268958277</v>
      </c>
      <c r="V21" s="35">
        <f>IF('3i SMNCC'!R$53="-","-",'3i SMNCC'!R$53)</f>
        <v>-1.4350963821646188</v>
      </c>
      <c r="W21" s="35">
        <f>IF('3i SMNCC'!S$53="-","-",'3i SMNCC'!S$53)</f>
        <v>-3.050256404560824</v>
      </c>
      <c r="X21" s="27"/>
      <c r="Y21" s="35">
        <f>IF('3i SMNCC'!U$53="-","-",'3i SMNCC'!U$53)</f>
        <v>-8.5975135901744473</v>
      </c>
      <c r="Z21" s="35">
        <f>IF('3i SMNCC'!V$53="-","-",'3i SMNCC'!V$53)</f>
        <v>-8.5975135901744473</v>
      </c>
      <c r="AA21" s="35">
        <f>IF('3i SMNCC'!W$53="-","-",'3i SMNCC'!W$53)</f>
        <v>-10.436010742446904</v>
      </c>
      <c r="AB21" s="35" t="str">
        <f>IF('3i SMNCC'!X$53="-","-",'3i SMNCC'!X$53)</f>
        <v>-</v>
      </c>
      <c r="AC21" s="35" t="str">
        <f>IF('3i SMNCC'!Y$53="-","-",'3i SMNCC'!Y$53)</f>
        <v>-</v>
      </c>
      <c r="AD21" s="25"/>
    </row>
    <row r="22" spans="1:30" s="26" customFormat="1" ht="11.25" customHeight="1">
      <c r="A22" s="207"/>
      <c r="B22" s="123" t="s">
        <v>244</v>
      </c>
      <c r="C22" s="123" t="s">
        <v>183</v>
      </c>
      <c r="D22" s="116" t="s">
        <v>127</v>
      </c>
      <c r="E22" s="75"/>
      <c r="F22" s="27"/>
      <c r="G22" s="35">
        <f>IF('3g CPIH'!C$17="-","-",'3j PAAC PAP'!$G$24*('3g CPIH'!C$17/'3g CPIH'!$G$17))</f>
        <v>38.769117710371823</v>
      </c>
      <c r="H22" s="35">
        <f>IF('3g CPIH'!D$17="-","-",'3j PAAC PAP'!$G$24*('3g CPIH'!D$17/'3g CPIH'!$G$17))</f>
        <v>38.846733561643838</v>
      </c>
      <c r="I22" s="35">
        <f>IF('3g CPIH'!E$17="-","-",'3j PAAC PAP'!$G$24*('3g CPIH'!E$17/'3g CPIH'!$G$17))</f>
        <v>38.963157338551866</v>
      </c>
      <c r="J22" s="35">
        <f>IF('3g CPIH'!F$17="-","-",'3j PAAC PAP'!$G$24*('3g CPIH'!F$17/'3g CPIH'!$G$17))</f>
        <v>39.19600489236791</v>
      </c>
      <c r="K22" s="35">
        <f>IF('3g CPIH'!G$17="-","-",'3j PAAC PAP'!$G$24*('3g CPIH'!G$17/'3g CPIH'!$G$17))</f>
        <v>39.661700000000003</v>
      </c>
      <c r="L22" s="35">
        <f>IF('3g CPIH'!H$17="-","-",'3j PAAC PAP'!$G$24*('3g CPIH'!H$17/'3g CPIH'!$G$17))</f>
        <v>40.166203033268111</v>
      </c>
      <c r="M22" s="35">
        <f>IF('3g CPIH'!I$17="-","-",'3j PAAC PAP'!$G$24*('3g CPIH'!I$17/'3g CPIH'!$G$17))</f>
        <v>40.748321917808219</v>
      </c>
      <c r="N22" s="35">
        <f>IF('3g CPIH'!J$17="-","-",'3j PAAC PAP'!$G$24*('3g CPIH'!J$17/'3g CPIH'!$G$17))</f>
        <v>41.097593248532299</v>
      </c>
      <c r="O22" s="27"/>
      <c r="P22" s="35">
        <f>IF('3g CPIH'!L$17="-","-",'3j PAAC PAP'!$G$24*('3g CPIH'!L$17/'3g CPIH'!$G$17))</f>
        <v>41.097593248532299</v>
      </c>
      <c r="Q22" s="35">
        <f>IF('3g CPIH'!M$17="-","-",'3j PAAC PAP'!$G$24*('3g CPIH'!M$17/'3g CPIH'!$G$17))</f>
        <v>41.563288356164385</v>
      </c>
      <c r="R22" s="35">
        <f>IF('3g CPIH'!N$17="-","-",'3j PAAC PAP'!$G$24*('3g CPIH'!N$17/'3g CPIH'!$G$17))</f>
        <v>41.87375176125245</v>
      </c>
      <c r="S22" s="35">
        <f>IF('3g CPIH'!O$17="-","-",'3j PAAC PAP'!$G$24*('3g CPIH'!O$17/'3g CPIH'!$G$17))</f>
        <v>42.1065993150685</v>
      </c>
      <c r="T22" s="35">
        <f>IF('3g CPIH'!P$17="-","-",'3j PAAC PAP'!$G$24*('3g CPIH'!P$17/'3g CPIH'!$G$17))</f>
        <v>42.223023091976515</v>
      </c>
      <c r="U22" s="35">
        <f>IF('3g CPIH'!Q$17="-","-",'3j PAAC PAP'!$G$24*('3g CPIH'!Q$17/'3g CPIH'!$G$17))</f>
        <v>42.455870645792565</v>
      </c>
      <c r="V22" s="35">
        <f>IF('3g CPIH'!R$17="-","-",'3j PAAC PAP'!$G$24*('3g CPIH'!R$17/'3g CPIH'!$G$17))</f>
        <v>43.232029158512731</v>
      </c>
      <c r="W22" s="35">
        <f>IF('3g CPIH'!S$17="-","-",'3j PAAC PAP'!$G$24*('3g CPIH'!S$17/'3g CPIH'!$G$17))</f>
        <v>44.512690704500983</v>
      </c>
      <c r="X22" s="27"/>
      <c r="Y22" s="35">
        <f>IF('3g CPIH'!U$17="-","-",'3j PAAC PAP'!$G$24*('3g CPIH'!U$17/'3g CPIH'!$G$17))</f>
        <v>46.763550391389437</v>
      </c>
      <c r="Z22" s="35">
        <f>IF('3g CPIH'!V$17="-","-",'3j PAAC PAP'!$G$24*('3g CPIH'!V$17/'3g CPIH'!$G$17))</f>
        <v>46.763550391389437</v>
      </c>
      <c r="AA22" s="35">
        <f>IF('3g CPIH'!W$17="-","-",'3j PAAC PAP'!$G$24*('3g CPIH'!W$17/'3g CPIH'!$G$17))</f>
        <v>48.626330821917811</v>
      </c>
      <c r="AB22" s="35" t="str">
        <f>IF('3g CPIH'!X$17="-","-",'3j PAAC PAP'!$G$24*('3g CPIH'!X$17/'3g CPIH'!$G$17))</f>
        <v>-</v>
      </c>
      <c r="AC22" s="35" t="str">
        <f>IF('3g CPIH'!Y$17="-","-",'3j PAAC PAP'!$G$24*('3g CPIH'!Y$17/'3g CPIH'!$G$17))</f>
        <v>-</v>
      </c>
      <c r="AD22" s="25"/>
    </row>
    <row r="23" spans="1:30" s="26" customFormat="1" ht="11.4">
      <c r="A23" s="207"/>
      <c r="B23" s="123" t="s">
        <v>244</v>
      </c>
      <c r="C23" s="123" t="s">
        <v>184</v>
      </c>
      <c r="D23" s="116" t="s">
        <v>127</v>
      </c>
      <c r="E23" s="75"/>
      <c r="F23" s="27"/>
      <c r="G23" s="35">
        <f>IF(G15="-","-",SUM(G15:G21)*'3j PAAC PAP'!$G$42)</f>
        <v>0</v>
      </c>
      <c r="H23" s="35">
        <f>IF(H15="-","-",SUM(H15:H21)*'3j PAAC PAP'!$G$42)</f>
        <v>0</v>
      </c>
      <c r="I23" s="35">
        <f>IF(I15="-","-",SUM(I15:I21)*'3j PAAC PAP'!$G$42)</f>
        <v>0</v>
      </c>
      <c r="J23" s="35">
        <f>IF(J15="-","-",SUM(J15:J21)*'3j PAAC PAP'!$G$42)</f>
        <v>0</v>
      </c>
      <c r="K23" s="35">
        <f>IF(K15="-","-",SUM(K15:K21)*'3j PAAC PAP'!$G$42)</f>
        <v>0</v>
      </c>
      <c r="L23" s="35">
        <f>IF(L15="-","-",SUM(L15:L21)*'3j PAAC PAP'!$G$42)</f>
        <v>0</v>
      </c>
      <c r="M23" s="35">
        <f>IF(M15="-","-",SUM(M15:M21)*'3j PAAC PAP'!$G$42)</f>
        <v>0</v>
      </c>
      <c r="N23" s="35">
        <f>IF(N15="-","-",SUM(N15:N21)*'3j PAAC PAP'!$G$42)</f>
        <v>0</v>
      </c>
      <c r="O23" s="27"/>
      <c r="P23" s="35">
        <f>IF(P15="-","-",SUM(P15:P21)*'3j PAAC PAP'!$G$42)</f>
        <v>0</v>
      </c>
      <c r="Q23" s="35">
        <f>IF(Q15="-","-",SUM(Q15:Q21)*'3j PAAC PAP'!$G$42)</f>
        <v>0</v>
      </c>
      <c r="R23" s="35">
        <f>IF(R15="-","-",SUM(R15:R21)*'3j PAAC PAP'!$G$42)</f>
        <v>0</v>
      </c>
      <c r="S23" s="35">
        <f>IF(S15="-","-",SUM(S15:S21)*'3j PAAC PAP'!$G$42)</f>
        <v>0</v>
      </c>
      <c r="T23" s="35">
        <f>IF(T15="-","-",SUM(T15:T21)*'3j PAAC PAP'!$G$42)</f>
        <v>0</v>
      </c>
      <c r="U23" s="35">
        <f>IF(U15="-","-",SUM(U15:U21)*'3j PAAC PAP'!$G$42)</f>
        <v>0</v>
      </c>
      <c r="V23" s="35">
        <f>IF(V15="-","-",SUM(V15:V21)*'3j PAAC PAP'!$G$42)</f>
        <v>0</v>
      </c>
      <c r="W23" s="35">
        <f>IF(W15="-","-",SUM(W15:W21)*'3j PAAC PAP'!$G$42)</f>
        <v>0</v>
      </c>
      <c r="X23" s="27"/>
      <c r="Y23" s="35">
        <f>IF(Y15="-","-",SUM(Y15:Y21)*'3j PAAC PAP'!$G$42)</f>
        <v>0</v>
      </c>
      <c r="Z23" s="35">
        <f>IF(Z15="-","-",SUM(Z15:Z21)*'3j PAAC PAP'!$G$42)</f>
        <v>0</v>
      </c>
      <c r="AA23" s="35">
        <f>IF(AA15="-","-",SUM(AA15:AA21)*'3j PAAC PAP'!$G$42)</f>
        <v>0</v>
      </c>
      <c r="AB23" s="35" t="str">
        <f>IF(AB15="-","-",SUM(AB15:AB21)*'3j PAAC PAP'!$G$42)</f>
        <v>-</v>
      </c>
      <c r="AC23" s="35" t="str">
        <f>IF(AC15="-","-",SUM(AC15:AC21)*'3j PAAC PAP'!$G$42)</f>
        <v>-</v>
      </c>
      <c r="AD23" s="25"/>
    </row>
    <row r="24" spans="1:30" s="26" customFormat="1" ht="11.4">
      <c r="A24" s="207"/>
      <c r="B24" s="123" t="s">
        <v>185</v>
      </c>
      <c r="C24" s="123" t="s">
        <v>246</v>
      </c>
      <c r="D24" s="116" t="s">
        <v>127</v>
      </c>
      <c r="E24" s="75"/>
      <c r="F24" s="27"/>
      <c r="G24" s="35">
        <f>IF(G18="-","-",SUM(G15:G23)*'3k EBIT'!$E$12)</f>
        <v>10.148174768227852</v>
      </c>
      <c r="H24" s="35">
        <f>IF(H18="-","-",SUM(H15:H23)*'3k EBIT'!$E$12)</f>
        <v>9.3841493836011338</v>
      </c>
      <c r="I24" s="35">
        <f>IF(I18="-","-",SUM(I15:I23)*'3k EBIT'!$E$12)</f>
        <v>8.5820564101527079</v>
      </c>
      <c r="J24" s="35">
        <f>IF(J18="-","-",SUM(J15:J23)*'3k EBIT'!$E$12)</f>
        <v>8.3067596235824634</v>
      </c>
      <c r="K24" s="35">
        <f>IF(K18="-","-",SUM(K15:K23)*'3k EBIT'!$E$12)</f>
        <v>9.0558791164541308</v>
      </c>
      <c r="L24" s="35">
        <f>IF(L18="-","-",SUM(L15:L23)*'3k EBIT'!$E$12)</f>
        <v>9.0524852698399432</v>
      </c>
      <c r="M24" s="35">
        <f>IF(M18="-","-",SUM(M15:M23)*'3k EBIT'!$E$12)</f>
        <v>9.5511935907132397</v>
      </c>
      <c r="N24" s="35">
        <f>IF(N18="-","-",SUM(N15:N23)*'3k EBIT'!$E$12)</f>
        <v>10.110143539233237</v>
      </c>
      <c r="O24" s="27"/>
      <c r="P24" s="35">
        <f>IF(P18="-","-",SUM(P15:P23)*'3k EBIT'!$E$12)</f>
        <v>10.110143539233237</v>
      </c>
      <c r="Q24" s="35">
        <f>IF(Q18="-","-",SUM(Q15:Q23)*'3k EBIT'!$E$12)</f>
        <v>10.974856832977142</v>
      </c>
      <c r="R24" s="35">
        <f>IF(R18="-","-",SUM(R15:R23)*'3k EBIT'!$E$12)</f>
        <v>10.010874367157683</v>
      </c>
      <c r="S24" s="35">
        <f>IF(S18="-","-",SUM(S15:S23)*'3k EBIT'!$E$12)</f>
        <v>9.6484488943828683</v>
      </c>
      <c r="T24" s="35">
        <f>IF(T18="-","-",SUM(T15:T23)*'3k EBIT'!$E$12)</f>
        <v>8.3841389944046796</v>
      </c>
      <c r="U24" s="35">
        <f>IF(U18="-","-",SUM(U15:U23)*'3k EBIT'!$E$12)</f>
        <v>9.2159376846616237</v>
      </c>
      <c r="V24" s="35">
        <f>IF(V18="-","-",SUM(V15:V23)*'3k EBIT'!$E$12)</f>
        <v>10.873295026847993</v>
      </c>
      <c r="W24" s="35">
        <f>IF(W18="-","-",SUM(W15:W23)*'3k EBIT'!$E$12)</f>
        <v>18.247015730806933</v>
      </c>
      <c r="X24" s="27"/>
      <c r="Y24" s="35">
        <f>IF(Y18="-","-",SUM(Y15:Y23)*'3k EBIT'!$E$12)</f>
        <v>34.738176182144223</v>
      </c>
      <c r="Z24" s="35">
        <f>IF(Z18="-","-",SUM(Z15:Z23)*'3k EBIT'!$E$12)</f>
        <v>40.095706119279349</v>
      </c>
      <c r="AA24" s="35">
        <f>IF(AA18="-","-",SUM(AA15:AA23)*'3k EBIT'!$E$12)</f>
        <v>29.825380122584171</v>
      </c>
      <c r="AB24" s="35" t="str">
        <f>IF(AB18="-","-",SUM(AB15:AB23)*'3k EBIT'!$E$12)</f>
        <v>-</v>
      </c>
      <c r="AC24" s="35" t="str">
        <f>IF(AC18="-","-",SUM(AC15:AC23)*'3k EBIT'!$E$12)</f>
        <v>-</v>
      </c>
      <c r="AD24" s="25"/>
    </row>
    <row r="25" spans="1:30" s="26" customFormat="1" ht="11.4">
      <c r="A25" s="207"/>
      <c r="B25" s="123" t="s">
        <v>247</v>
      </c>
      <c r="C25" s="158" t="s">
        <v>248</v>
      </c>
      <c r="D25" s="116" t="s">
        <v>127</v>
      </c>
      <c r="E25" s="116"/>
      <c r="F25" s="27"/>
      <c r="G25" s="35">
        <f>IF(G20="-","-",SUM(G15:G18,G20:G24)*'3l HAP'!$E$13)</f>
        <v>6.0202061130074007</v>
      </c>
      <c r="H25" s="35">
        <f>IF(H20="-","-",SUM(H15:H18,H20:H24)*'3l HAP'!$E$13)</f>
        <v>5.4332213995737808</v>
      </c>
      <c r="I25" s="35">
        <f>IF(I20="-","-",SUM(I15:I18,I20:I24)*'3l HAP'!$E$13)</f>
        <v>4.8692142908810263</v>
      </c>
      <c r="J25" s="35">
        <f>IF(J20="-","-",SUM(J15:J18,J20:J24)*'3l HAP'!$E$13)</f>
        <v>4.6621715385930829</v>
      </c>
      <c r="K25" s="35">
        <f>IF(K20="-","-",SUM(K15:K18,K20:K24)*'3l HAP'!$E$13)</f>
        <v>5.2381980696410544</v>
      </c>
      <c r="L25" s="35">
        <f>IF(L20="-","-",SUM(L15:L18,L20:L24)*'3l HAP'!$E$13)</f>
        <v>5.2352314599630878</v>
      </c>
      <c r="M25" s="35">
        <f>IF(M20="-","-",SUM(M15:M18,M20:M24)*'3l HAP'!$E$13)</f>
        <v>5.5704260882777099</v>
      </c>
      <c r="N25" s="35">
        <f>IF(N20="-","-",SUM(N15:N18,N20:N24)*'3l HAP'!$E$13)</f>
        <v>6.0000868213118617</v>
      </c>
      <c r="O25" s="27"/>
      <c r="P25" s="35">
        <f>IF(P20="-","-",SUM(P15:P18,P20:P24)*'3l HAP'!$E$13)</f>
        <v>6.0000868213118617</v>
      </c>
      <c r="Q25" s="35">
        <f>IF(Q20="-","-",SUM(Q15:Q18,Q20:Q24)*'3l HAP'!$E$13)</f>
        <v>6.6271163143610483</v>
      </c>
      <c r="R25" s="35">
        <f>IF(R20="-","-",SUM(R15:R18,R20:R24)*'3l HAP'!$E$13)</f>
        <v>5.8907926315177912</v>
      </c>
      <c r="S25" s="35">
        <f>IF(S20="-","-",SUM(S15:S18,S20:S24)*'3l HAP'!$E$13)</f>
        <v>5.6137917949012177</v>
      </c>
      <c r="T25" s="35">
        <f>IF(T20="-","-",SUM(T15:T18,T20:T24)*'3l HAP'!$E$13)</f>
        <v>4.678545230189088</v>
      </c>
      <c r="U25" s="35">
        <f>IF(U20="-","-",SUM(U15:U18,U20:U24)*'3l HAP'!$E$13)</f>
        <v>5.3089673448409469</v>
      </c>
      <c r="V25" s="35">
        <f>IF(V20="-","-",SUM(V15:V18,V20:V24)*'3l HAP'!$E$13)</f>
        <v>6.5924164055973939</v>
      </c>
      <c r="W25" s="35">
        <f>IF(W20="-","-",SUM(W15:W18,W20:W24)*'3l HAP'!$E$13)</f>
        <v>11.692721408947534</v>
      </c>
      <c r="X25" s="27"/>
      <c r="Y25" s="35">
        <f>IF(Y20="-","-",SUM(Y15:Y18,Y20:Y24)*'3l HAP'!$E$13)</f>
        <v>24.457595295277649</v>
      </c>
      <c r="Z25" s="35">
        <f>IF(Z20="-","-",SUM(Z15:Z18,Z20:Z24)*'3l HAP'!$E$13)</f>
        <v>28.585993369484363</v>
      </c>
      <c r="AA25" s="35">
        <f>IF(AA20="-","-",SUM(AA15:AA18,AA20:AA24)*'3l HAP'!$E$13)</f>
        <v>20.781932366943732</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540.13444698139278</v>
      </c>
      <c r="H26" s="35">
        <f t="shared" si="0"/>
        <v>499.33561652879314</v>
      </c>
      <c r="I26" s="35">
        <f t="shared" si="0"/>
        <v>456.55620720210288</v>
      </c>
      <c r="J26" s="35">
        <f t="shared" si="0"/>
        <v>441.85986587832923</v>
      </c>
      <c r="K26" s="35">
        <f t="shared" si="0"/>
        <v>481.86321785390447</v>
      </c>
      <c r="L26" s="35">
        <f t="shared" si="0"/>
        <v>481.68162781199754</v>
      </c>
      <c r="M26" s="35">
        <f t="shared" si="0"/>
        <v>508.26461796034368</v>
      </c>
      <c r="N26" s="35">
        <f t="shared" si="0"/>
        <v>538.11268488518556</v>
      </c>
      <c r="O26" s="27"/>
      <c r="P26" s="35">
        <f t="shared" ref="P26:W26" si="1">IF(P15="-","-",SUM(P15:P25))</f>
        <v>538.11268488518556</v>
      </c>
      <c r="Q26" s="35">
        <f t="shared" si="1"/>
        <v>584.25092156623236</v>
      </c>
      <c r="R26" s="35">
        <f t="shared" si="1"/>
        <v>532.77869958632959</v>
      </c>
      <c r="S26" s="35">
        <f t="shared" si="1"/>
        <v>513.42668174581388</v>
      </c>
      <c r="T26" s="35">
        <f t="shared" si="1"/>
        <v>445.94883635205554</v>
      </c>
      <c r="U26" s="35">
        <f t="shared" si="1"/>
        <v>490.35811881831012</v>
      </c>
      <c r="V26" s="35">
        <f t="shared" si="1"/>
        <v>578.8708656480585</v>
      </c>
      <c r="W26" s="35">
        <f t="shared" si="1"/>
        <v>972.06157371590757</v>
      </c>
      <c r="X26" s="27"/>
      <c r="Y26" s="35">
        <f t="shared" ref="Y26:AC26" si="2">IF(Y15="-","-",SUM(Y15:Y25))</f>
        <v>1852.781902319234</v>
      </c>
      <c r="Z26" s="35">
        <f t="shared" si="2"/>
        <v>2138.8854437720838</v>
      </c>
      <c r="AA26" s="35">
        <f t="shared" si="2"/>
        <v>1590.5381325320811</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DF'!X$148="-","-",'3a DF'!X$148)</f>
        <v>605.44000000000005</v>
      </c>
      <c r="X27" s="27"/>
      <c r="Y27" s="117">
        <f>IF('3a DF'!Z$148="-","-",'3a DF'!Z$148)</f>
        <v>1455.9576357366336</v>
      </c>
      <c r="Z27" s="117">
        <f>IF('3a DF'!AA$148="-","-",'3a DF'!AA$148)</f>
        <v>1732.5752491781413</v>
      </c>
      <c r="AA27" s="117">
        <f>IF('3a DF'!AB$148="-","-",'3a DF'!AB$148)</f>
        <v>1205.1280820470283</v>
      </c>
      <c r="AB27" s="117" t="str">
        <f>IF('3a DF'!AC$148="-","-",'3a DF'!AC$148)</f>
        <v>-</v>
      </c>
      <c r="AC27" s="117" t="str">
        <f>IF('3a DF'!AD$148="-","-",'3a DF'!AD$148)</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AA'!J252="-","-",'3c AA'!J252)</f>
        <v>-</v>
      </c>
      <c r="H29" s="117" t="str">
        <f>IF('3c AA'!K252="-","-",'3c AA'!K252)</f>
        <v>-</v>
      </c>
      <c r="I29" s="117" t="str">
        <f>IF('3c AA'!L252="-","-",'3c AA'!L252)</f>
        <v>-</v>
      </c>
      <c r="J29" s="117" t="str">
        <f>IF('3c AA'!M252="-","-",'3c AA'!M252)</f>
        <v>-</v>
      </c>
      <c r="K29" s="117" t="str">
        <f>IF('3c AA'!N252="-","-",'3c AA'!N252)</f>
        <v>-</v>
      </c>
      <c r="L29" s="117" t="str">
        <f>IF('3c AA'!O252="-","-",'3c AA'!O252)</f>
        <v>-</v>
      </c>
      <c r="M29" s="117" t="str">
        <f>IF('3c AA'!P252="-","-",'3c AA'!P252)</f>
        <v>-</v>
      </c>
      <c r="N29" s="117" t="str">
        <f>IF('3c AA'!Q252="-","-",'3c AA'!Q252)</f>
        <v>-</v>
      </c>
      <c r="O29" s="27"/>
      <c r="P29" s="117" t="str">
        <f>IF('3c AA'!S252="-","-",'3c AA'!S252)</f>
        <v>-</v>
      </c>
      <c r="Q29" s="117" t="str">
        <f>IF('3c AA'!T252="-","-",'3c AA'!T252)</f>
        <v>-</v>
      </c>
      <c r="R29" s="117" t="str">
        <f>IF('3c AA'!U252="-","-",'3c AA'!U252)</f>
        <v>-</v>
      </c>
      <c r="S29" s="117" t="str">
        <f>IF('3c AA'!V252="-","-",'3c AA'!V252)</f>
        <v>-</v>
      </c>
      <c r="T29" s="117">
        <f>IF('3c AA'!W252="-","-",'3c AA'!W252)</f>
        <v>0</v>
      </c>
      <c r="U29" s="117">
        <f>IF('3c AA'!X252="-","-",'3c AA'!X252)</f>
        <v>0</v>
      </c>
      <c r="V29" s="117">
        <f>IF('3c AA'!Y252="-","-",'3c AA'!Y252)</f>
        <v>0</v>
      </c>
      <c r="W29" s="117" t="str">
        <f>IF('3c AA'!Z252="-","-",'3c AA'!Z252)</f>
        <v>-</v>
      </c>
      <c r="X29" s="27"/>
      <c r="Y29" s="117">
        <f>IF('3c AA'!AB252="-","-",'3c AA'!AB252)</f>
        <v>2.9742599903583686</v>
      </c>
      <c r="Z29" s="117">
        <f>IF('3c AA'!AC252="-","-",'3c AA'!AC252)</f>
        <v>2.9742599903583686</v>
      </c>
      <c r="AA29" s="117">
        <f>IF('3c AA'!AD252="-","-",'3c AA'!AD252)</f>
        <v>2.9742599903583686</v>
      </c>
      <c r="AB29" s="117" t="str">
        <f>IF('3c AA'!AE252="-","-",'3c AA'!AE252)</f>
        <v>-</v>
      </c>
      <c r="AC29" s="117" t="str">
        <f>IF('3c AA'!AF252="-","-",'3c AA'!AF252)</f>
        <v>-</v>
      </c>
      <c r="AD29" s="25"/>
    </row>
    <row r="30" spans="1:30" s="26" customFormat="1" ht="12.6"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f>IF('3d PC'!AA$43="-","-",'3d PC'!AA$43)</f>
        <v>33.951682778351348</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NC-Gas'!V101="-","-",'3f NC-Gas'!V101)</f>
        <v>151.15099796579563</v>
      </c>
      <c r="X31" s="27"/>
      <c r="Y31" s="117">
        <f>IF('3f NC-Gas'!X101="-","-",'3f NC-Gas'!X101)</f>
        <v>146.40262715555545</v>
      </c>
      <c r="Z31" s="117">
        <f>IF('3f NC-Gas'!Y101="-","-",'3f NC-Gas'!Y101)</f>
        <v>146.40262715555545</v>
      </c>
      <c r="AA31" s="117">
        <f>IF('3f NC-Gas'!Z101="-","-",'3f NC-Gas'!Z101)</f>
        <v>144.5545462026534</v>
      </c>
      <c r="AB31" s="117" t="str">
        <f>IF('3f NC-Gas'!AA101="-","-",'3f NC-Gas'!AA101)</f>
        <v>-</v>
      </c>
      <c r="AC31" s="117" t="str">
        <f>IF('3f NC-Gas'!AB101="-","-",'3f NC-Gas'!AB101)</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f>IF('3g CPIH'!W$17="-","-",'3h OC '!$E$12*('3g CPIH'!W$17/'3g CPIH'!$G$17))</f>
        <v>109.36421849315069</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SMNCC'!G$53="-","-",'3i SMNCC'!G$53)</f>
        <v>0</v>
      </c>
      <c r="L33" s="117">
        <f>IF('3i SMNCC'!H$53="-","-",'3i SMNCC'!H$53)</f>
        <v>-0.14839729644435984</v>
      </c>
      <c r="M33" s="117">
        <f>IF('3i SMNCC'!I$53="-","-",'3i SMNCC'!I$53)</f>
        <v>1.899695256253338</v>
      </c>
      <c r="N33" s="117">
        <f>IF('3i SMNCC'!J$53="-","-",'3i SMNCC'!J$53)</f>
        <v>1.9653659209909353</v>
      </c>
      <c r="O33" s="27"/>
      <c r="P33" s="117">
        <f>IF('3i SMNCC'!L$53="-","-",'3i SMNCC'!L$53)</f>
        <v>1.9653659209909353</v>
      </c>
      <c r="Q33" s="117">
        <f>IF('3i SMNCC'!M$53="-","-",'3i SMNCC'!M$53)</f>
        <v>3.94070969375099</v>
      </c>
      <c r="R33" s="117">
        <f>IF('3i SMNCC'!N$53="-","-",'3i SMNCC'!N$53)</f>
        <v>3.6877871322225353</v>
      </c>
      <c r="S33" s="117">
        <f>IF('3i SMNCC'!O$53="-","-",'3i SMNCC'!O$53)</f>
        <v>5.396909444486452</v>
      </c>
      <c r="T33" s="117">
        <f>IF('3i SMNCC'!P$53="-","-",'3i SMNCC'!P$53)</f>
        <v>4.6837637900821658</v>
      </c>
      <c r="U33" s="117">
        <f>IF('3i SMNCC'!Q$53="-","-",'3i SMNCC'!Q$53)</f>
        <v>4.418895268958277</v>
      </c>
      <c r="V33" s="117">
        <f>IF('3i SMNCC'!R$53="-","-",'3i SMNCC'!R$53)</f>
        <v>-1.4350963821646188</v>
      </c>
      <c r="W33" s="117">
        <f>IF('3i SMNCC'!S$53="-","-",'3i SMNCC'!S$53)</f>
        <v>-3.050256404560824</v>
      </c>
      <c r="X33" s="27"/>
      <c r="Y33" s="117">
        <f>IF('3i SMNCC'!U$53="-","-",'3i SMNCC'!U$53)</f>
        <v>-8.5975135901744473</v>
      </c>
      <c r="Z33" s="117">
        <f>IF('3i SMNCC'!V$53="-","-",'3i SMNCC'!V$53)</f>
        <v>-8.5975135901744473</v>
      </c>
      <c r="AA33" s="117">
        <f>IF('3i SMNCC'!W$53="-","-",'3i SMNCC'!W$53)</f>
        <v>-10.436010742446904</v>
      </c>
      <c r="AB33" s="117" t="str">
        <f>IF('3i SMNCC'!X$53="-","-",'3i SMNCC'!X$53)</f>
        <v>-</v>
      </c>
      <c r="AC33" s="117" t="str">
        <f>IF('3i SMNCC'!Y$53="-","-",'3i SMNCC'!Y$53)</f>
        <v>-</v>
      </c>
      <c r="AD33" s="25"/>
    </row>
    <row r="34" spans="1:30" s="26" customFormat="1" ht="11.4">
      <c r="A34" s="207"/>
      <c r="B34" s="120" t="s">
        <v>244</v>
      </c>
      <c r="C34" s="120" t="s">
        <v>183</v>
      </c>
      <c r="D34" s="118" t="s">
        <v>128</v>
      </c>
      <c r="E34" s="119"/>
      <c r="F34" s="27"/>
      <c r="G34" s="117">
        <f>IF('3g CPIH'!C$17="-","-",'3j PAAC PAP'!$G$24*('3g CPIH'!C$17/'3g CPIH'!$G$17))</f>
        <v>38.769117710371823</v>
      </c>
      <c r="H34" s="117">
        <f>IF('3g CPIH'!D$17="-","-",'3j PAAC PAP'!$G$24*('3g CPIH'!D$17/'3g CPIH'!$G$17))</f>
        <v>38.846733561643838</v>
      </c>
      <c r="I34" s="117">
        <f>IF('3g CPIH'!E$17="-","-",'3j PAAC PAP'!$G$24*('3g CPIH'!E$17/'3g CPIH'!$G$17))</f>
        <v>38.963157338551866</v>
      </c>
      <c r="J34" s="117">
        <f>IF('3g CPIH'!F$17="-","-",'3j PAAC PAP'!$G$24*('3g CPIH'!F$17/'3g CPIH'!$G$17))</f>
        <v>39.19600489236791</v>
      </c>
      <c r="K34" s="117">
        <f>IF('3g CPIH'!G$17="-","-",'3j PAAC PAP'!$G$24*('3g CPIH'!G$17/'3g CPIH'!$G$17))</f>
        <v>39.661700000000003</v>
      </c>
      <c r="L34" s="117">
        <f>IF('3g CPIH'!H$17="-","-",'3j PAAC PAP'!$G$24*('3g CPIH'!H$17/'3g CPIH'!$G$17))</f>
        <v>40.166203033268111</v>
      </c>
      <c r="M34" s="117">
        <f>IF('3g CPIH'!I$17="-","-",'3j PAAC PAP'!$G$24*('3g CPIH'!I$17/'3g CPIH'!$G$17))</f>
        <v>40.748321917808219</v>
      </c>
      <c r="N34" s="117">
        <f>IF('3g CPIH'!J$17="-","-",'3j PAAC PAP'!$G$24*('3g CPIH'!J$17/'3g CPIH'!$G$17))</f>
        <v>41.097593248532299</v>
      </c>
      <c r="O34" s="27"/>
      <c r="P34" s="117">
        <f>IF('3g CPIH'!L$17="-","-",'3j PAAC PAP'!$G$24*('3g CPIH'!L$17/'3g CPIH'!$G$17))</f>
        <v>41.097593248532299</v>
      </c>
      <c r="Q34" s="117">
        <f>IF('3g CPIH'!M$17="-","-",'3j PAAC PAP'!$G$24*('3g CPIH'!M$17/'3g CPIH'!$G$17))</f>
        <v>41.563288356164385</v>
      </c>
      <c r="R34" s="117">
        <f>IF('3g CPIH'!N$17="-","-",'3j PAAC PAP'!$G$24*('3g CPIH'!N$17/'3g CPIH'!$G$17))</f>
        <v>41.87375176125245</v>
      </c>
      <c r="S34" s="117">
        <f>IF('3g CPIH'!O$17="-","-",'3j PAAC PAP'!$G$24*('3g CPIH'!O$17/'3g CPIH'!$G$17))</f>
        <v>42.1065993150685</v>
      </c>
      <c r="T34" s="117">
        <f>IF('3g CPIH'!P$17="-","-",'3j PAAC PAP'!$G$24*('3g CPIH'!P$17/'3g CPIH'!$G$17))</f>
        <v>42.223023091976515</v>
      </c>
      <c r="U34" s="117">
        <f>IF('3g CPIH'!Q$17="-","-",'3j PAAC PAP'!$G$24*('3g CPIH'!Q$17/'3g CPIH'!$G$17))</f>
        <v>42.455870645792565</v>
      </c>
      <c r="V34" s="117">
        <f>IF('3g CPIH'!R$17="-","-",'3j PAAC PAP'!$G$24*('3g CPIH'!R$17/'3g CPIH'!$G$17))</f>
        <v>43.232029158512731</v>
      </c>
      <c r="W34" s="117">
        <f>IF('3g CPIH'!S$17="-","-",'3j PAAC PAP'!$G$24*('3g CPIH'!S$17/'3g CPIH'!$G$17))</f>
        <v>44.512690704500983</v>
      </c>
      <c r="X34" s="27"/>
      <c r="Y34" s="117">
        <f>IF('3g CPIH'!U$17="-","-",'3j PAAC PAP'!$G$24*('3g CPIH'!U$17/'3g CPIH'!$G$17))</f>
        <v>46.763550391389437</v>
      </c>
      <c r="Z34" s="117">
        <f>IF('3g CPIH'!V$17="-","-",'3j PAAC PAP'!$G$24*('3g CPIH'!V$17/'3g CPIH'!$G$17))</f>
        <v>46.763550391389437</v>
      </c>
      <c r="AA34" s="117">
        <f>IF('3g CPIH'!W$17="-","-",'3j PAAC PAP'!$G$24*('3g CPIH'!W$17/'3g CPIH'!$G$17))</f>
        <v>48.626330821917811</v>
      </c>
      <c r="AB34" s="117" t="str">
        <f>IF('3g CPIH'!X$17="-","-",'3j PAAC PAP'!$G$24*('3g CPIH'!X$17/'3g CPIH'!$G$17))</f>
        <v>-</v>
      </c>
      <c r="AC34" s="117" t="str">
        <f>IF('3g CPIH'!Y$17="-","-",'3j PAAC PAP'!$G$24*('3g CPIH'!Y$17/'3g CPIH'!$G$17))</f>
        <v>-</v>
      </c>
      <c r="AD34" s="25"/>
    </row>
    <row r="35" spans="1:30" s="26" customFormat="1" ht="11.4">
      <c r="A35" s="207"/>
      <c r="B35" s="120" t="s">
        <v>244</v>
      </c>
      <c r="C35" s="120" t="s">
        <v>184</v>
      </c>
      <c r="D35" s="118" t="s">
        <v>128</v>
      </c>
      <c r="E35" s="119"/>
      <c r="F35" s="27"/>
      <c r="G35" s="117">
        <f>IF(G27="-","-",SUM(G27:G33)*'3j PAAC PAP'!$G$42)</f>
        <v>0</v>
      </c>
      <c r="H35" s="117">
        <f>IF(H27="-","-",SUM(H27:H33)*'3j PAAC PAP'!$G$42)</f>
        <v>0</v>
      </c>
      <c r="I35" s="117">
        <f>IF(I27="-","-",SUM(I27:I33)*'3j PAAC PAP'!$G$42)</f>
        <v>0</v>
      </c>
      <c r="J35" s="117">
        <f>IF(J27="-","-",SUM(J27:J33)*'3j PAAC PAP'!$G$42)</f>
        <v>0</v>
      </c>
      <c r="K35" s="117">
        <f>IF(K27="-","-",SUM(K27:K33)*'3j PAAC PAP'!$G$42)</f>
        <v>0</v>
      </c>
      <c r="L35" s="117">
        <f>IF(L27="-","-",SUM(L27:L33)*'3j PAAC PAP'!$G$42)</f>
        <v>0</v>
      </c>
      <c r="M35" s="117">
        <f>IF(M27="-","-",SUM(M27:M33)*'3j PAAC PAP'!$G$42)</f>
        <v>0</v>
      </c>
      <c r="N35" s="117">
        <f>IF(N27="-","-",SUM(N27:N33)*'3j PAAC PAP'!$G$42)</f>
        <v>0</v>
      </c>
      <c r="O35" s="27"/>
      <c r="P35" s="117">
        <f>IF(P27="-","-",SUM(P27:P33)*'3j PAAC PAP'!$G$42)</f>
        <v>0</v>
      </c>
      <c r="Q35" s="117">
        <f>IF(Q27="-","-",SUM(Q27:Q33)*'3j PAAC PAP'!$G$42)</f>
        <v>0</v>
      </c>
      <c r="R35" s="117">
        <f>IF(R27="-","-",SUM(R27:R33)*'3j PAAC PAP'!$G$42)</f>
        <v>0</v>
      </c>
      <c r="S35" s="117">
        <f>IF(S27="-","-",SUM(S27:S33)*'3j PAAC PAP'!$G$42)</f>
        <v>0</v>
      </c>
      <c r="T35" s="117">
        <f>IF(T27="-","-",SUM(T27:T33)*'3j PAAC PAP'!$G$42)</f>
        <v>0</v>
      </c>
      <c r="U35" s="117">
        <f>IF(U27="-","-",SUM(U27:U33)*'3j PAAC PAP'!$G$42)</f>
        <v>0</v>
      </c>
      <c r="V35" s="117">
        <f>IF(V27="-","-",SUM(V27:V33)*'3j PAAC PAP'!$G$42)</f>
        <v>0</v>
      </c>
      <c r="W35" s="117">
        <f>IF(W27="-","-",SUM(W27:W33)*'3j PAAC PAP'!$G$42)</f>
        <v>0</v>
      </c>
      <c r="X35" s="27"/>
      <c r="Y35" s="117">
        <f>IF(Y27="-","-",SUM(Y27:Y33)*'3j PAAC PAP'!$G$42)</f>
        <v>0</v>
      </c>
      <c r="Z35" s="117">
        <f>IF(Z27="-","-",SUM(Z27:Z33)*'3j PAAC PAP'!$G$42)</f>
        <v>0</v>
      </c>
      <c r="AA35" s="117">
        <f>IF(AA27="-","-",SUM(AA27:AA33)*'3j PAAC PAP'!$G$42)</f>
        <v>0</v>
      </c>
      <c r="AB35" s="117" t="str">
        <f>IF(AB27="-","-",SUM(AB27:AB33)*'3j PAAC PAP'!$G$42)</f>
        <v>-</v>
      </c>
      <c r="AC35" s="117" t="str">
        <f>IF(AC27="-","-",SUM(AC27:AC33)*'3j PAAC PAP'!$G$42)</f>
        <v>-</v>
      </c>
      <c r="AD35" s="25"/>
    </row>
    <row r="36" spans="1:30" s="26" customFormat="1" ht="11.4">
      <c r="A36" s="207"/>
      <c r="B36" s="120" t="s">
        <v>185</v>
      </c>
      <c r="C36" s="120" t="s">
        <v>246</v>
      </c>
      <c r="D36" s="118" t="s">
        <v>128</v>
      </c>
      <c r="E36" s="119"/>
      <c r="F36" s="27"/>
      <c r="G36" s="117">
        <f>IF(G30="-","-",SUM(G27:G35)*'3k EBIT'!$E$12)</f>
        <v>9.9795977646559653</v>
      </c>
      <c r="H36" s="117">
        <f>IF(H30="-","-",SUM(H27:H35)*'3k EBIT'!$E$12)</f>
        <v>9.2155723800708067</v>
      </c>
      <c r="I36" s="117">
        <f>IF(I30="-","-",SUM(I27:I35)*'3k EBIT'!$E$12)</f>
        <v>8.436129685186863</v>
      </c>
      <c r="J36" s="117">
        <f>IF(J30="-","-",SUM(J27:J35)*'3k EBIT'!$E$12)</f>
        <v>8.1608328987371408</v>
      </c>
      <c r="K36" s="117">
        <f>IF(K30="-","-",SUM(K27:K35)*'3k EBIT'!$E$12)</f>
        <v>8.9649981058129704</v>
      </c>
      <c r="L36" s="117">
        <f>IF(L30="-","-",SUM(L27:L35)*'3k EBIT'!$E$12)</f>
        <v>8.9616042591904712</v>
      </c>
      <c r="M36" s="117">
        <f>IF(M30="-","-",SUM(M27:M35)*'3k EBIT'!$E$12)</f>
        <v>9.4668281829894134</v>
      </c>
      <c r="N36" s="117">
        <f>IF(N30="-","-",SUM(N27:N35)*'3k EBIT'!$E$12)</f>
        <v>10.025778131484476</v>
      </c>
      <c r="O36" s="27"/>
      <c r="P36" s="117">
        <f>IF(P30="-","-",SUM(P27:P35)*'3k EBIT'!$E$12)</f>
        <v>10.025778131484476</v>
      </c>
      <c r="Q36" s="117">
        <f>IF(Q30="-","-",SUM(Q27:Q35)*'3k EBIT'!$E$12)</f>
        <v>10.858901205493616</v>
      </c>
      <c r="R36" s="117">
        <f>IF(R30="-","-",SUM(R27:R35)*'3k EBIT'!$E$12)</f>
        <v>9.8949187398279292</v>
      </c>
      <c r="S36" s="117">
        <f>IF(S30="-","-",SUM(S27:S35)*'3k EBIT'!$E$12)</f>
        <v>9.5260977233602571</v>
      </c>
      <c r="T36" s="117">
        <f>IF(T30="-","-",SUM(T27:T35)*'3k EBIT'!$E$12)</f>
        <v>8.2617878243046832</v>
      </c>
      <c r="U36" s="117">
        <f>IF(U30="-","-",SUM(U27:U35)*'3k EBIT'!$E$12)</f>
        <v>9.067905934757583</v>
      </c>
      <c r="V36" s="117">
        <f>IF(V30="-","-",SUM(V27:V35)*'3k EBIT'!$E$12)</f>
        <v>10.725263277093564</v>
      </c>
      <c r="W36" s="117">
        <f>IF(W30="-","-",SUM(W27:W35)*'3k EBIT'!$E$12)</f>
        <v>18.041923153724397</v>
      </c>
      <c r="X36" s="27"/>
      <c r="Y36" s="117">
        <f>IF(Y30="-","-",SUM(Y27:Y35)*'3k EBIT'!$E$12)</f>
        <v>34.516702857844159</v>
      </c>
      <c r="Z36" s="117">
        <f>IF(Z30="-","-",SUM(Z27:Z35)*'3k EBIT'!$E$12)</f>
        <v>39.874232794979278</v>
      </c>
      <c r="AA36" s="117">
        <f>IF(AA30="-","-",SUM(AA27:AA35)*'3k EBIT'!$E$12)</f>
        <v>29.713671106558746</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6.017737977098105</v>
      </c>
      <c r="H37" s="117">
        <f>IF(H32="-","-",SUM(H27:H30,H32:H36)*'3l HAP'!$E$13)</f>
        <v>5.4307532636650935</v>
      </c>
      <c r="I37" s="117">
        <f>IF(I32="-","-",SUM(I27:I30,I32:I36)*'3l HAP'!$E$13)</f>
        <v>4.8670777777008016</v>
      </c>
      <c r="J37" s="117">
        <f>IF(J32="-","-",SUM(J27:J30,J32:J36)*'3l HAP'!$E$13)</f>
        <v>4.660035025414623</v>
      </c>
      <c r="K37" s="117">
        <f>IF(K32="-","-",SUM(K27:K30,K32:K36)*'3l HAP'!$E$13)</f>
        <v>5.236867480764257</v>
      </c>
      <c r="L37" s="117">
        <f>IF(L32="-","-",SUM(L27:L30,L32:L36)*'3l HAP'!$E$13)</f>
        <v>5.2339008710861687</v>
      </c>
      <c r="M37" s="117">
        <f>IF(M32="-","-",SUM(M27:M30,M32:M36)*'3l HAP'!$E$13)</f>
        <v>5.5691908943432251</v>
      </c>
      <c r="N37" s="117">
        <f>IF(N32="-","-",SUM(N27:N30,N32:N36)*'3l HAP'!$E$13)</f>
        <v>5.9988516273770109</v>
      </c>
      <c r="O37" s="27"/>
      <c r="P37" s="117">
        <f>IF(P32="-","-",SUM(P27:P30,P32:P36)*'3l HAP'!$E$13)</f>
        <v>5.9988516273770109</v>
      </c>
      <c r="Q37" s="117">
        <f>IF(Q32="-","-",SUM(Q27:Q30,Q32:Q36)*'3l HAP'!$E$13)</f>
        <v>6.6254186080190616</v>
      </c>
      <c r="R37" s="117">
        <f>IF(R32="-","-",SUM(R27:R30,R32:R36)*'3l HAP'!$E$13)</f>
        <v>5.889094925178056</v>
      </c>
      <c r="S37" s="117">
        <f>IF(S32="-","-",SUM(S27:S30,S32:S36)*'3l HAP'!$E$13)</f>
        <v>5.6120004514062751</v>
      </c>
      <c r="T37" s="117">
        <f>IF(T32="-","-",SUM(T27:T30,T32:T36)*'3l HAP'!$E$13)</f>
        <v>4.6767538867076537</v>
      </c>
      <c r="U37" s="117">
        <f>IF(U32="-","-",SUM(U27:U30,U32:U36)*'3l HAP'!$E$13)</f>
        <v>5.3068000119906014</v>
      </c>
      <c r="V37" s="117">
        <f>IF(V32="-","-",SUM(V27:V30,V32:V36)*'3l HAP'!$E$13)</f>
        <v>6.5902490727492395</v>
      </c>
      <c r="W37" s="117">
        <f>IF(W32="-","-",SUM(W27:W30,W32:W36)*'3l HAP'!$E$13)</f>
        <v>11.689718648526471</v>
      </c>
      <c r="X37" s="27"/>
      <c r="Y37" s="117">
        <f>IF(Y32="-","-",SUM(Y27:Y30,Y32:Y36)*'3l HAP'!$E$13)</f>
        <v>24.454352704336575</v>
      </c>
      <c r="Z37" s="117">
        <f>IF(Z32="-","-",SUM(Z27:Z30,Z32:Z36)*'3l HAP'!$E$13)</f>
        <v>28.582750778543282</v>
      </c>
      <c r="AA37" s="117">
        <f>IF(AA32="-","-",SUM(AA27:AA30,AA32:AA36)*'3l HAP'!$E$13)</f>
        <v>20.780296835240101</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531.25950863807611</v>
      </c>
      <c r="H38" s="117">
        <f t="shared" si="3"/>
        <v>490.46067818766437</v>
      </c>
      <c r="I38" s="117">
        <f t="shared" si="3"/>
        <v>448.87371991574093</v>
      </c>
      <c r="J38" s="117">
        <f t="shared" si="3"/>
        <v>434.17737859831226</v>
      </c>
      <c r="K38" s="117">
        <f t="shared" si="3"/>
        <v>477.07867815436794</v>
      </c>
      <c r="L38" s="117">
        <f t="shared" si="3"/>
        <v>476.89708811202343</v>
      </c>
      <c r="M38" s="117">
        <f t="shared" si="3"/>
        <v>503.82309998343618</v>
      </c>
      <c r="N38" s="117">
        <f t="shared" si="3"/>
        <v>533.67116690696537</v>
      </c>
      <c r="O38" s="27"/>
      <c r="P38" s="117">
        <f t="shared" ref="P38:W38" si="4">IF(P27="-","-",SUM(P27:P37))</f>
        <v>533.67116690696537</v>
      </c>
      <c r="Q38" s="117">
        <f t="shared" si="4"/>
        <v>578.14629861842889</v>
      </c>
      <c r="R38" s="117">
        <f t="shared" si="4"/>
        <v>526.67407664662153</v>
      </c>
      <c r="S38" s="117">
        <f t="shared" si="4"/>
        <v>506.98535774520525</v>
      </c>
      <c r="T38" s="117">
        <f t="shared" si="4"/>
        <v>439.5075124000191</v>
      </c>
      <c r="U38" s="117">
        <f t="shared" si="4"/>
        <v>482.56480997181961</v>
      </c>
      <c r="V38" s="117">
        <f t="shared" si="4"/>
        <v>571.07755680944433</v>
      </c>
      <c r="W38" s="117">
        <f t="shared" si="4"/>
        <v>961.26422925187899</v>
      </c>
      <c r="X38" s="27"/>
      <c r="Y38" s="117">
        <f t="shared" ref="Y38:AC38" si="5">IF(Y27="-","-",SUM(Y27:Y37))</f>
        <v>1841.1221737904004</v>
      </c>
      <c r="Z38" s="117">
        <f t="shared" si="5"/>
        <v>2127.2257152432503</v>
      </c>
      <c r="AA38" s="117">
        <f t="shared" si="5"/>
        <v>1584.6570775328121</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DF'!X$148="-","-",'3a DF'!X$148)</f>
        <v>605.44000000000005</v>
      </c>
      <c r="X39" s="27"/>
      <c r="Y39" s="35">
        <f>IF('3a DF'!Z$148="-","-",'3a DF'!Z$148)</f>
        <v>1455.9576357366336</v>
      </c>
      <c r="Z39" s="35">
        <f>IF('3a DF'!AA$148="-","-",'3a DF'!AA$148)</f>
        <v>1732.5752491781413</v>
      </c>
      <c r="AA39" s="35">
        <f>IF('3a DF'!AB$148="-","-",'3a DF'!AB$148)</f>
        <v>1205.1280820470283</v>
      </c>
      <c r="AB39" s="35" t="str">
        <f>IF('3a DF'!AC$148="-","-",'3a DF'!AC$148)</f>
        <v>-</v>
      </c>
      <c r="AC39" s="35" t="str">
        <f>IF('3a DF'!AD$148="-","-",'3a DF'!AD$148)</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AA'!J253="-","-",'3c AA'!J253)</f>
        <v>-</v>
      </c>
      <c r="H41" s="35" t="str">
        <f>IF('3c AA'!K253="-","-",'3c AA'!K253)</f>
        <v>-</v>
      </c>
      <c r="I41" s="35" t="str">
        <f>IF('3c AA'!L253="-","-",'3c AA'!L253)</f>
        <v>-</v>
      </c>
      <c r="J41" s="35" t="str">
        <f>IF('3c AA'!M253="-","-",'3c AA'!M253)</f>
        <v>-</v>
      </c>
      <c r="K41" s="35" t="str">
        <f>IF('3c AA'!N253="-","-",'3c AA'!N253)</f>
        <v>-</v>
      </c>
      <c r="L41" s="35" t="str">
        <f>IF('3c AA'!O253="-","-",'3c AA'!O253)</f>
        <v>-</v>
      </c>
      <c r="M41" s="35" t="str">
        <f>IF('3c AA'!P253="-","-",'3c AA'!P253)</f>
        <v>-</v>
      </c>
      <c r="N41" s="35" t="str">
        <f>IF('3c AA'!Q253="-","-",'3c AA'!Q253)</f>
        <v>-</v>
      </c>
      <c r="O41" s="27"/>
      <c r="P41" s="35" t="str">
        <f>IF('3c AA'!S253="-","-",'3c AA'!S253)</f>
        <v>-</v>
      </c>
      <c r="Q41" s="35" t="str">
        <f>IF('3c AA'!T253="-","-",'3c AA'!T253)</f>
        <v>-</v>
      </c>
      <c r="R41" s="35" t="str">
        <f>IF('3c AA'!U253="-","-",'3c AA'!U253)</f>
        <v>-</v>
      </c>
      <c r="S41" s="35" t="str">
        <f>IF('3c AA'!V253="-","-",'3c AA'!V253)</f>
        <v>-</v>
      </c>
      <c r="T41" s="35">
        <f>IF('3c AA'!W253="-","-",'3c AA'!W253)</f>
        <v>0</v>
      </c>
      <c r="U41" s="35">
        <f>IF('3c AA'!X253="-","-",'3c AA'!X253)</f>
        <v>0</v>
      </c>
      <c r="V41" s="35">
        <f>IF('3c AA'!Y253="-","-",'3c AA'!Y253)</f>
        <v>0</v>
      </c>
      <c r="W41" s="35" t="str">
        <f>IF('3c AA'!Z253="-","-",'3c AA'!Z253)</f>
        <v>-</v>
      </c>
      <c r="X41" s="27"/>
      <c r="Y41" s="35">
        <f>IF('3c AA'!AB253="-","-",'3c AA'!AB253)</f>
        <v>2.9742599903583686</v>
      </c>
      <c r="Z41" s="35">
        <f>IF('3c AA'!AC253="-","-",'3c AA'!AC253)</f>
        <v>2.9742599903583686</v>
      </c>
      <c r="AA41" s="35">
        <f>IF('3c AA'!AD253="-","-",'3c AA'!AD253)</f>
        <v>2.9742599903583686</v>
      </c>
      <c r="AB41" s="35" t="str">
        <f>IF('3c AA'!AE253="-","-",'3c AA'!AE253)</f>
        <v>-</v>
      </c>
      <c r="AC41" s="35" t="str">
        <f>IF('3c AA'!AF253="-","-",'3c AA'!AF253)</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f>IF('3d PC'!AA$43="-","-",'3d PC'!AA$43)</f>
        <v>33.951682778351348</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NC-Gas'!V102="-","-",'3f NC-Gas'!V102)</f>
        <v>175.10131593435801</v>
      </c>
      <c r="X43" s="27"/>
      <c r="Y43" s="35">
        <f>IF('3f NC-Gas'!X102="-","-",'3f NC-Gas'!X102)</f>
        <v>174.13161403512419</v>
      </c>
      <c r="Z43" s="35">
        <f>IF('3f NC-Gas'!Y102="-","-",'3f NC-Gas'!Y102)</f>
        <v>174.13161403512419</v>
      </c>
      <c r="AA43" s="35">
        <f>IF('3f NC-Gas'!Z102="-","-",'3f NC-Gas'!Z102)</f>
        <v>158.7326432024405</v>
      </c>
      <c r="AB43" s="35" t="str">
        <f>IF('3f NC-Gas'!AA102="-","-",'3f NC-Gas'!AA102)</f>
        <v>-</v>
      </c>
      <c r="AC43" s="35" t="str">
        <f>IF('3f NC-Gas'!AB102="-","-",'3f NC-Gas'!AB102)</f>
        <v>-</v>
      </c>
      <c r="AD43" s="25"/>
    </row>
    <row r="44" spans="1:30" s="26" customFormat="1" ht="12.6"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f>IF('3g CPIH'!W$17="-","-",'3h OC '!$E$12*('3g CPIH'!W$17/'3g CPIH'!$G$17))</f>
        <v>109.36421849315069</v>
      </c>
      <c r="AB44" s="35" t="str">
        <f>IF('3g CPIH'!X$17="-","-",'3h OC '!$E$12*('3g CPIH'!X$17/'3g CPIH'!$G$17))</f>
        <v>-</v>
      </c>
      <c r="AC44" s="35" t="str">
        <f>IF('3g CPIH'!Y$17="-","-",'3h OC '!$E$12*('3g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SMNCC'!G$53="-","-",'3i SMNCC'!G$53)</f>
        <v>0</v>
      </c>
      <c r="L45" s="35">
        <f>IF('3i SMNCC'!H$53="-","-",'3i SMNCC'!H$53)</f>
        <v>-0.14839729644435984</v>
      </c>
      <c r="M45" s="35">
        <f>IF('3i SMNCC'!I$53="-","-",'3i SMNCC'!I$53)</f>
        <v>1.899695256253338</v>
      </c>
      <c r="N45" s="35">
        <f>IF('3i SMNCC'!J$53="-","-",'3i SMNCC'!J$53)</f>
        <v>1.9653659209909353</v>
      </c>
      <c r="O45" s="27"/>
      <c r="P45" s="35">
        <f>IF('3i SMNCC'!L$53="-","-",'3i SMNCC'!L$53)</f>
        <v>1.9653659209909353</v>
      </c>
      <c r="Q45" s="35">
        <f>IF('3i SMNCC'!M$53="-","-",'3i SMNCC'!M$53)</f>
        <v>3.94070969375099</v>
      </c>
      <c r="R45" s="35">
        <f>IF('3i SMNCC'!N$53="-","-",'3i SMNCC'!N$53)</f>
        <v>3.6877871322225353</v>
      </c>
      <c r="S45" s="35">
        <f>IF('3i SMNCC'!O$53="-","-",'3i SMNCC'!O$53)</f>
        <v>5.396909444486452</v>
      </c>
      <c r="T45" s="35">
        <f>IF('3i SMNCC'!P$53="-","-",'3i SMNCC'!P$53)</f>
        <v>4.6837637900821658</v>
      </c>
      <c r="U45" s="35">
        <f>IF('3i SMNCC'!Q$53="-","-",'3i SMNCC'!Q$53)</f>
        <v>4.418895268958277</v>
      </c>
      <c r="V45" s="35">
        <f>IF('3i SMNCC'!R$53="-","-",'3i SMNCC'!R$53)</f>
        <v>-1.4350963821646188</v>
      </c>
      <c r="W45" s="35">
        <f>IF('3i SMNCC'!S$53="-","-",'3i SMNCC'!S$53)</f>
        <v>-3.050256404560824</v>
      </c>
      <c r="X45" s="27"/>
      <c r="Y45" s="35">
        <f>IF('3i SMNCC'!U$53="-","-",'3i SMNCC'!U$53)</f>
        <v>-8.5975135901744473</v>
      </c>
      <c r="Z45" s="35">
        <f>IF('3i SMNCC'!V$53="-","-",'3i SMNCC'!V$53)</f>
        <v>-8.5975135901744473</v>
      </c>
      <c r="AA45" s="35">
        <f>IF('3i SMNCC'!W$53="-","-",'3i SMNCC'!W$53)</f>
        <v>-10.436010742446904</v>
      </c>
      <c r="AB45" s="35" t="str">
        <f>IF('3i SMNCC'!X$53="-","-",'3i SMNCC'!X$53)</f>
        <v>-</v>
      </c>
      <c r="AC45" s="35" t="str">
        <f>IF('3i SMNCC'!Y$53="-","-",'3i SMNCC'!Y$53)</f>
        <v>-</v>
      </c>
      <c r="AD45" s="25"/>
    </row>
    <row r="46" spans="1:30" s="26" customFormat="1" ht="11.4">
      <c r="A46" s="207"/>
      <c r="B46" s="123" t="s">
        <v>244</v>
      </c>
      <c r="C46" s="123" t="s">
        <v>183</v>
      </c>
      <c r="D46" s="116" t="s">
        <v>125</v>
      </c>
      <c r="E46" s="75"/>
      <c r="F46" s="27"/>
      <c r="G46" s="35">
        <f>IF('3g CPIH'!C$17="-","-",'3j PAAC PAP'!$G$24*('3g CPIH'!C$17/'3g CPIH'!$G$17))</f>
        <v>38.769117710371823</v>
      </c>
      <c r="H46" s="35">
        <f>IF('3g CPIH'!D$17="-","-",'3j PAAC PAP'!$G$24*('3g CPIH'!D$17/'3g CPIH'!$G$17))</f>
        <v>38.846733561643838</v>
      </c>
      <c r="I46" s="35">
        <f>IF('3g CPIH'!E$17="-","-",'3j PAAC PAP'!$G$24*('3g CPIH'!E$17/'3g CPIH'!$G$17))</f>
        <v>38.963157338551866</v>
      </c>
      <c r="J46" s="35">
        <f>IF('3g CPIH'!F$17="-","-",'3j PAAC PAP'!$G$24*('3g CPIH'!F$17/'3g CPIH'!$G$17))</f>
        <v>39.19600489236791</v>
      </c>
      <c r="K46" s="35">
        <f>IF('3g CPIH'!G$17="-","-",'3j PAAC PAP'!$G$24*('3g CPIH'!G$17/'3g CPIH'!$G$17))</f>
        <v>39.661700000000003</v>
      </c>
      <c r="L46" s="35">
        <f>IF('3g CPIH'!H$17="-","-",'3j PAAC PAP'!$G$24*('3g CPIH'!H$17/'3g CPIH'!$G$17))</f>
        <v>40.166203033268111</v>
      </c>
      <c r="M46" s="35">
        <f>IF('3g CPIH'!I$17="-","-",'3j PAAC PAP'!$G$24*('3g CPIH'!I$17/'3g CPIH'!$G$17))</f>
        <v>40.748321917808219</v>
      </c>
      <c r="N46" s="35">
        <f>IF('3g CPIH'!J$17="-","-",'3j PAAC PAP'!$G$24*('3g CPIH'!J$17/'3g CPIH'!$G$17))</f>
        <v>41.097593248532299</v>
      </c>
      <c r="O46" s="27"/>
      <c r="P46" s="35">
        <f>IF('3g CPIH'!L$17="-","-",'3j PAAC PAP'!$G$24*('3g CPIH'!L$17/'3g CPIH'!$G$17))</f>
        <v>41.097593248532299</v>
      </c>
      <c r="Q46" s="35">
        <f>IF('3g CPIH'!M$17="-","-",'3j PAAC PAP'!$G$24*('3g CPIH'!M$17/'3g CPIH'!$G$17))</f>
        <v>41.563288356164385</v>
      </c>
      <c r="R46" s="35">
        <f>IF('3g CPIH'!N$17="-","-",'3j PAAC PAP'!$G$24*('3g CPIH'!N$17/'3g CPIH'!$G$17))</f>
        <v>41.87375176125245</v>
      </c>
      <c r="S46" s="35">
        <f>IF('3g CPIH'!O$17="-","-",'3j PAAC PAP'!$G$24*('3g CPIH'!O$17/'3g CPIH'!$G$17))</f>
        <v>42.1065993150685</v>
      </c>
      <c r="T46" s="35">
        <f>IF('3g CPIH'!P$17="-","-",'3j PAAC PAP'!$G$24*('3g CPIH'!P$17/'3g CPIH'!$G$17))</f>
        <v>42.223023091976515</v>
      </c>
      <c r="U46" s="35">
        <f>IF('3g CPIH'!Q$17="-","-",'3j PAAC PAP'!$G$24*('3g CPIH'!Q$17/'3g CPIH'!$G$17))</f>
        <v>42.455870645792565</v>
      </c>
      <c r="V46" s="35">
        <f>IF('3g CPIH'!R$17="-","-",'3j PAAC PAP'!$G$24*('3g CPIH'!R$17/'3g CPIH'!$G$17))</f>
        <v>43.232029158512731</v>
      </c>
      <c r="W46" s="35">
        <f>IF('3g CPIH'!S$17="-","-",'3j PAAC PAP'!$G$24*('3g CPIH'!S$17/'3g CPIH'!$G$17))</f>
        <v>44.512690704500983</v>
      </c>
      <c r="X46" s="27"/>
      <c r="Y46" s="35">
        <f>IF('3g CPIH'!U$17="-","-",'3j PAAC PAP'!$G$24*('3g CPIH'!U$17/'3g CPIH'!$G$17))</f>
        <v>46.763550391389437</v>
      </c>
      <c r="Z46" s="35">
        <f>IF('3g CPIH'!V$17="-","-",'3j PAAC PAP'!$G$24*('3g CPIH'!V$17/'3g CPIH'!$G$17))</f>
        <v>46.763550391389437</v>
      </c>
      <c r="AA46" s="35">
        <f>IF('3g CPIH'!W$17="-","-",'3j PAAC PAP'!$G$24*('3g CPIH'!W$17/'3g CPIH'!$G$17))</f>
        <v>48.626330821917811</v>
      </c>
      <c r="AB46" s="35" t="str">
        <f>IF('3g CPIH'!X$17="-","-",'3j PAAC PAP'!$G$24*('3g CPIH'!X$17/'3g CPIH'!$G$17))</f>
        <v>-</v>
      </c>
      <c r="AC46" s="35" t="str">
        <f>IF('3g CPIH'!Y$17="-","-",'3j PAAC PAP'!$G$24*('3g CPIH'!Y$17/'3g CPIH'!$G$17))</f>
        <v>-</v>
      </c>
      <c r="AD46" s="25"/>
    </row>
    <row r="47" spans="1:30" s="26" customFormat="1" ht="11.4">
      <c r="A47" s="207"/>
      <c r="B47" s="123" t="s">
        <v>244</v>
      </c>
      <c r="C47" s="123" t="s">
        <v>184</v>
      </c>
      <c r="D47" s="116" t="s">
        <v>125</v>
      </c>
      <c r="E47" s="75"/>
      <c r="F47" s="27"/>
      <c r="G47" s="35">
        <f>IF(G39="-","-",SUM(G39:G45)*'3j PAAC PAP'!$G$42)</f>
        <v>0</v>
      </c>
      <c r="H47" s="35">
        <f>IF(H39="-","-",SUM(H39:H45)*'3j PAAC PAP'!$G$42)</f>
        <v>0</v>
      </c>
      <c r="I47" s="35">
        <f>IF(I39="-","-",SUM(I39:I45)*'3j PAAC PAP'!$G$42)</f>
        <v>0</v>
      </c>
      <c r="J47" s="35">
        <f>IF(J39="-","-",SUM(J39:J45)*'3j PAAC PAP'!$G$42)</f>
        <v>0</v>
      </c>
      <c r="K47" s="35">
        <f>IF(K39="-","-",SUM(K39:K45)*'3j PAAC PAP'!$G$42)</f>
        <v>0</v>
      </c>
      <c r="L47" s="35">
        <f>IF(L39="-","-",SUM(L39:L45)*'3j PAAC PAP'!$G$42)</f>
        <v>0</v>
      </c>
      <c r="M47" s="35">
        <f>IF(M39="-","-",SUM(M39:M45)*'3j PAAC PAP'!$G$42)</f>
        <v>0</v>
      </c>
      <c r="N47" s="35">
        <f>IF(N39="-","-",SUM(N39:N45)*'3j PAAC PAP'!$G$42)</f>
        <v>0</v>
      </c>
      <c r="O47" s="27"/>
      <c r="P47" s="35">
        <f>IF(P39="-","-",SUM(P39:P45)*'3j PAAC PAP'!$G$42)</f>
        <v>0</v>
      </c>
      <c r="Q47" s="35">
        <f>IF(Q39="-","-",SUM(Q39:Q45)*'3j PAAC PAP'!$G$42)</f>
        <v>0</v>
      </c>
      <c r="R47" s="35">
        <f>IF(R39="-","-",SUM(R39:R45)*'3j PAAC PAP'!$G$42)</f>
        <v>0</v>
      </c>
      <c r="S47" s="35">
        <f>IF(S39="-","-",SUM(S39:S45)*'3j PAAC PAP'!$G$42)</f>
        <v>0</v>
      </c>
      <c r="T47" s="35">
        <f>IF(T39="-","-",SUM(T39:T45)*'3j PAAC PAP'!$G$42)</f>
        <v>0</v>
      </c>
      <c r="U47" s="35">
        <f>IF(U39="-","-",SUM(U39:U45)*'3j PAAC PAP'!$G$42)</f>
        <v>0</v>
      </c>
      <c r="V47" s="35">
        <f>IF(V39="-","-",SUM(V39:V45)*'3j PAAC PAP'!$G$42)</f>
        <v>0</v>
      </c>
      <c r="W47" s="35">
        <f>IF(W39="-","-",SUM(W39:W45)*'3j PAAC PAP'!$G$42)</f>
        <v>0</v>
      </c>
      <c r="X47" s="27"/>
      <c r="Y47" s="35">
        <f>IF(Y39="-","-",SUM(Y39:Y45)*'3j PAAC PAP'!$G$42)</f>
        <v>0</v>
      </c>
      <c r="Z47" s="35">
        <f>IF(Z39="-","-",SUM(Z39:Z45)*'3j PAAC PAP'!$G$42)</f>
        <v>0</v>
      </c>
      <c r="AA47" s="35">
        <f>IF(AA39="-","-",SUM(AA39:AA45)*'3j PAAC PAP'!$G$42)</f>
        <v>0</v>
      </c>
      <c r="AB47" s="35" t="str">
        <f>IF(AB39="-","-",SUM(AB39:AB45)*'3j PAAC PAP'!$G$42)</f>
        <v>-</v>
      </c>
      <c r="AC47" s="35" t="str">
        <f>IF(AC39="-","-",SUM(AC39:AC45)*'3j PAAC PAP'!$G$42)</f>
        <v>-</v>
      </c>
      <c r="AD47" s="25"/>
    </row>
    <row r="48" spans="1:30" s="26" customFormat="1" ht="11.25" customHeight="1">
      <c r="A48" s="207"/>
      <c r="B48" s="123" t="s">
        <v>185</v>
      </c>
      <c r="C48" s="123" t="s">
        <v>246</v>
      </c>
      <c r="D48" s="121" t="s">
        <v>125</v>
      </c>
      <c r="E48" s="75"/>
      <c r="F48" s="27"/>
      <c r="G48" s="35">
        <f>IF(G42="-","-",SUM(G39:G47)*'3k EBIT'!$E$12)</f>
        <v>10.370943543285692</v>
      </c>
      <c r="H48" s="35">
        <f>IF(H42="-","-",SUM(H39:H47)*'3k EBIT'!$E$12)</f>
        <v>9.6069181588302328</v>
      </c>
      <c r="I48" s="35">
        <f>IF(I42="-","-",SUM(I39:I47)*'3k EBIT'!$E$12)</f>
        <v>8.9093954898859948</v>
      </c>
      <c r="J48" s="35">
        <f>IF(J42="-","-",SUM(J39:J47)*'3k EBIT'!$E$12)</f>
        <v>8.6340987038124002</v>
      </c>
      <c r="K48" s="35">
        <f>IF(K42="-","-",SUM(K39:K47)*'3k EBIT'!$E$12)</f>
        <v>9.2977840869983641</v>
      </c>
      <c r="L48" s="35">
        <f>IF(L42="-","-",SUM(L39:L47)*'3k EBIT'!$E$12)</f>
        <v>9.2943902403499266</v>
      </c>
      <c r="M48" s="35">
        <f>IF(M42="-","-",SUM(M39:M47)*'3k EBIT'!$E$12)</f>
        <v>9.8262154200820877</v>
      </c>
      <c r="N48" s="35">
        <f>IF(N42="-","-",SUM(N39:N47)*'3k EBIT'!$E$12)</f>
        <v>10.385165368499331</v>
      </c>
      <c r="O48" s="27"/>
      <c r="P48" s="35">
        <f>IF(P42="-","-",SUM(P39:P47)*'3k EBIT'!$E$12)</f>
        <v>10.385165368499331</v>
      </c>
      <c r="Q48" s="35">
        <f>IF(Q42="-","-",SUM(Q39:Q47)*'3k EBIT'!$E$12)</f>
        <v>11.33982640795017</v>
      </c>
      <c r="R48" s="35">
        <f>IF(R42="-","-",SUM(R39:R47)*'3k EBIT'!$E$12)</f>
        <v>10.375843942764369</v>
      </c>
      <c r="S48" s="35">
        <f>IF(S42="-","-",SUM(S39:S47)*'3k EBIT'!$E$12)</f>
        <v>10.027840237570027</v>
      </c>
      <c r="T48" s="35">
        <f>IF(T42="-","-",SUM(T39:T47)*'3k EBIT'!$E$12)</f>
        <v>8.7635303413937784</v>
      </c>
      <c r="U48" s="35">
        <f>IF(U42="-","-",SUM(U39:U47)*'3k EBIT'!$E$12)</f>
        <v>9.4998837899084485</v>
      </c>
      <c r="V48" s="35">
        <f>IF(V42="-","-",SUM(V39:V47)*'3k EBIT'!$E$12)</f>
        <v>11.157241132711349</v>
      </c>
      <c r="W48" s="35">
        <f>IF(W42="-","-",SUM(W39:W47)*'3k EBIT'!$E$12)</f>
        <v>18.505792912139512</v>
      </c>
      <c r="X48" s="27"/>
      <c r="Y48" s="35">
        <f>IF(Y42="-","-",SUM(Y39:Y47)*'3k EBIT'!$E$12)</f>
        <v>35.053757875727648</v>
      </c>
      <c r="Z48" s="35">
        <f>IF(Z42="-","-",SUM(Z39:Z47)*'3k EBIT'!$E$12)</f>
        <v>40.411287812862767</v>
      </c>
      <c r="AA48" s="35">
        <f>IF(AA42="-","-",SUM(AA39:AA47)*'3k EBIT'!$E$12)</f>
        <v>29.988272489250626</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6.0234676706430221</v>
      </c>
      <c r="H49" s="35">
        <f>IF(H44="-","-",SUM(H39:H42,H44:H48)*'3l HAP'!$E$13)</f>
        <v>5.4364829572119104</v>
      </c>
      <c r="I49" s="35">
        <f>IF(I44="-","-",SUM(I39:I42,I44:I48)*'3l HAP'!$E$13)</f>
        <v>4.8740068623474011</v>
      </c>
      <c r="J49" s="35">
        <f>IF(J44="-","-",SUM(J39:J42,J44:J48)*'3l HAP'!$E$13)</f>
        <v>4.6669641100667292</v>
      </c>
      <c r="K49" s="35">
        <f>IF(K44="-","-",SUM(K39:K42,K44:K48)*'3l HAP'!$E$13)</f>
        <v>5.2417398003147921</v>
      </c>
      <c r="L49" s="35">
        <f>IF(L44="-","-",SUM(L39:L42,L44:L48)*'3l HAP'!$E$13)</f>
        <v>5.2387731906363237</v>
      </c>
      <c r="M49" s="35">
        <f>IF(M44="-","-",SUM(M39:M42,M44:M48)*'3l HAP'!$E$13)</f>
        <v>5.5744526828814989</v>
      </c>
      <c r="N49" s="35">
        <f>IF(N44="-","-",SUM(N39:N42,N44:N48)*'3l HAP'!$E$13)</f>
        <v>6.0041134159141452</v>
      </c>
      <c r="O49" s="27"/>
      <c r="P49" s="35">
        <f>IF(P44="-","-",SUM(P39:P42,P44:P48)*'3l HAP'!$E$13)</f>
        <v>6.0041134159141452</v>
      </c>
      <c r="Q49" s="35">
        <f>IF(Q44="-","-",SUM(Q39:Q42,Q44:Q48)*'3l HAP'!$E$13)</f>
        <v>6.6324598339082286</v>
      </c>
      <c r="R49" s="35">
        <f>IF(R44="-","-",SUM(R39:R42,R44:R48)*'3l HAP'!$E$13)</f>
        <v>5.8961361510742494</v>
      </c>
      <c r="S49" s="35">
        <f>IF(S44="-","-",SUM(S39:S42,S44:S48)*'3l HAP'!$E$13)</f>
        <v>5.6193464635568215</v>
      </c>
      <c r="T49" s="35">
        <f>IF(T44="-","-",SUM(T39:T42,T44:T48)*'3l HAP'!$E$13)</f>
        <v>4.6840998989003557</v>
      </c>
      <c r="U49" s="35">
        <f>IF(U44="-","-",SUM(U39:U42,U44:U48)*'3l HAP'!$E$13)</f>
        <v>5.3131245997678658</v>
      </c>
      <c r="V49" s="35">
        <f>IF(V44="-","-",SUM(V39:V42,V44:V48)*'3l HAP'!$E$13)</f>
        <v>6.5965736605333403</v>
      </c>
      <c r="W49" s="35">
        <f>IF(W44="-","-",SUM(W39:W42,W44:W48)*'3l HAP'!$E$13)</f>
        <v>11.696510165659426</v>
      </c>
      <c r="X49" s="27"/>
      <c r="Y49" s="35">
        <f>IF(Y44="-","-",SUM(Y39:Y42,Y44:Y48)*'3l HAP'!$E$13)</f>
        <v>24.462215726853405</v>
      </c>
      <c r="Z49" s="35">
        <f>IF(Z44="-","-",SUM(Z39:Z42,Z44:Z48)*'3l HAP'!$E$13)</f>
        <v>28.590613801060119</v>
      </c>
      <c r="AA49" s="35">
        <f>IF(AA44="-","-",SUM(AA39:AA42,AA44:AA48)*'3l HAP'!$E$13)</f>
        <v>20.784317274084096</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551.86237606758903</v>
      </c>
      <c r="H50" s="35">
        <f t="shared" si="6"/>
        <v>511.06354562400549</v>
      </c>
      <c r="I50" s="35">
        <f t="shared" si="6"/>
        <v>473.78936527488906</v>
      </c>
      <c r="J50" s="35">
        <f t="shared" si="6"/>
        <v>459.09302397726202</v>
      </c>
      <c r="K50" s="35">
        <f t="shared" si="6"/>
        <v>494.59859488061988</v>
      </c>
      <c r="L50" s="35">
        <f t="shared" si="6"/>
        <v>494.41700483690977</v>
      </c>
      <c r="M50" s="35">
        <f t="shared" si="6"/>
        <v>522.74347170075828</v>
      </c>
      <c r="N50" s="35">
        <f t="shared" si="6"/>
        <v>552.59153862019059</v>
      </c>
      <c r="O50" s="27"/>
      <c r="P50" s="35">
        <f t="shared" ref="P50:W50" si="7">IF(P39="-","-",SUM(P39:P49))</f>
        <v>552.59153862019059</v>
      </c>
      <c r="Q50" s="35">
        <f t="shared" si="7"/>
        <v>603.4651821500662</v>
      </c>
      <c r="R50" s="35">
        <f t="shared" si="7"/>
        <v>551.99296020352324</v>
      </c>
      <c r="S50" s="35">
        <f t="shared" si="7"/>
        <v>533.40019359755524</v>
      </c>
      <c r="T50" s="35">
        <f t="shared" si="7"/>
        <v>465.92234840395474</v>
      </c>
      <c r="U50" s="35">
        <f t="shared" si="7"/>
        <v>505.3068017554574</v>
      </c>
      <c r="V50" s="35">
        <f t="shared" si="7"/>
        <v>593.81954861766371</v>
      </c>
      <c r="W50" s="35">
        <f t="shared" si="7"/>
        <v>985.68520849598951</v>
      </c>
      <c r="X50" s="27"/>
      <c r="Y50" s="35">
        <f t="shared" ref="Y50:AC50" si="8">IF(Y39="-","-",SUM(Y39:Y49))</f>
        <v>1869.3960787103695</v>
      </c>
      <c r="Z50" s="35">
        <f t="shared" si="8"/>
        <v>2155.4996201632189</v>
      </c>
      <c r="AA50" s="35">
        <f t="shared" si="8"/>
        <v>1599.1137963541353</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DF'!X$148="-","-",'3a DF'!X$148)</f>
        <v>605.44000000000005</v>
      </c>
      <c r="X51" s="27"/>
      <c r="Y51" s="117">
        <f>IF('3a DF'!Z$148="-","-",'3a DF'!Z$148)</f>
        <v>1455.9576357366336</v>
      </c>
      <c r="Z51" s="117">
        <f>IF('3a DF'!AA$148="-","-",'3a DF'!AA$148)</f>
        <v>1732.5752491781413</v>
      </c>
      <c r="AA51" s="117">
        <f>IF('3a DF'!AB$148="-","-",'3a DF'!AB$148)</f>
        <v>1205.1280820470283</v>
      </c>
      <c r="AB51" s="117" t="str">
        <f>IF('3a DF'!AC$148="-","-",'3a DF'!AC$148)</f>
        <v>-</v>
      </c>
      <c r="AC51" s="117" t="str">
        <f>IF('3a DF'!AD$148="-","-",'3a DF'!AD$148)</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AA'!J254="-","-",'3c AA'!J254)</f>
        <v>-</v>
      </c>
      <c r="H53" s="117" t="str">
        <f>IF('3c AA'!K254="-","-",'3c AA'!K254)</f>
        <v>-</v>
      </c>
      <c r="I53" s="117" t="str">
        <f>IF('3c AA'!L254="-","-",'3c AA'!L254)</f>
        <v>-</v>
      </c>
      <c r="J53" s="117" t="str">
        <f>IF('3c AA'!M254="-","-",'3c AA'!M254)</f>
        <v>-</v>
      </c>
      <c r="K53" s="117" t="str">
        <f>IF('3c AA'!N254="-","-",'3c AA'!N254)</f>
        <v>-</v>
      </c>
      <c r="L53" s="117" t="str">
        <f>IF('3c AA'!O254="-","-",'3c AA'!O254)</f>
        <v>-</v>
      </c>
      <c r="M53" s="117" t="str">
        <f>IF('3c AA'!P254="-","-",'3c AA'!P254)</f>
        <v>-</v>
      </c>
      <c r="N53" s="117" t="str">
        <f>IF('3c AA'!Q254="-","-",'3c AA'!Q254)</f>
        <v>-</v>
      </c>
      <c r="O53" s="27"/>
      <c r="P53" s="117" t="str">
        <f>IF('3c AA'!S254="-","-",'3c AA'!S254)</f>
        <v>-</v>
      </c>
      <c r="Q53" s="117" t="str">
        <f>IF('3c AA'!T254="-","-",'3c AA'!T254)</f>
        <v>-</v>
      </c>
      <c r="R53" s="117" t="str">
        <f>IF('3c AA'!U254="-","-",'3c AA'!U254)</f>
        <v>-</v>
      </c>
      <c r="S53" s="117" t="str">
        <f>IF('3c AA'!V254="-","-",'3c AA'!V254)</f>
        <v>-</v>
      </c>
      <c r="T53" s="117">
        <f>IF('3c AA'!W254="-","-",'3c AA'!W254)</f>
        <v>0</v>
      </c>
      <c r="U53" s="117">
        <f>IF('3c AA'!X254="-","-",'3c AA'!X254)</f>
        <v>0</v>
      </c>
      <c r="V53" s="117">
        <f>IF('3c AA'!Y254="-","-",'3c AA'!Y254)</f>
        <v>0</v>
      </c>
      <c r="W53" s="117" t="str">
        <f>IF('3c AA'!Z254="-","-",'3c AA'!Z254)</f>
        <v>-</v>
      </c>
      <c r="X53" s="27"/>
      <c r="Y53" s="117">
        <f>IF('3c AA'!AB254="-","-",'3c AA'!AB254)</f>
        <v>2.9742599903583686</v>
      </c>
      <c r="Z53" s="117">
        <f>IF('3c AA'!AC254="-","-",'3c AA'!AC254)</f>
        <v>2.9742599903583686</v>
      </c>
      <c r="AA53" s="117">
        <f>IF('3c AA'!AD254="-","-",'3c AA'!AD254)</f>
        <v>2.9742599903583686</v>
      </c>
      <c r="AB53" s="117" t="str">
        <f>IF('3c AA'!AE254="-","-",'3c AA'!AE254)</f>
        <v>-</v>
      </c>
      <c r="AC53" s="117" t="str">
        <f>IF('3c AA'!AF254="-","-",'3c AA'!AF254)</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f>IF('3d PC'!AA$43="-","-",'3d PC'!AA$43)</f>
        <v>33.951682778351348</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NC-Gas'!V103="-","-",'3f NC-Gas'!V103)</f>
        <v>156.91952423368826</v>
      </c>
      <c r="X55" s="27"/>
      <c r="Y55" s="117">
        <f>IF('3f NC-Gas'!X103="-","-",'3f NC-Gas'!X103)</f>
        <v>154.60967258728007</v>
      </c>
      <c r="Z55" s="117">
        <f>IF('3f NC-Gas'!Y103="-","-",'3f NC-Gas'!Y103)</f>
        <v>154.60967258728007</v>
      </c>
      <c r="AA55" s="117">
        <f>IF('3f NC-Gas'!Z103="-","-",'3f NC-Gas'!Z103)</f>
        <v>159.18993330960788</v>
      </c>
      <c r="AB55" s="117" t="str">
        <f>IF('3f NC-Gas'!AA103="-","-",'3f NC-Gas'!AA103)</f>
        <v>-</v>
      </c>
      <c r="AC55" s="117" t="str">
        <f>IF('3f NC-Gas'!AB103="-","-",'3f NC-Gas'!AB103)</f>
        <v>-</v>
      </c>
      <c r="AD55" s="25"/>
    </row>
    <row r="56" spans="1:30" s="26" customFormat="1" ht="11.4">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f>IF('3g CPIH'!W$17="-","-",'3h OC '!$E$12*('3g CPIH'!W$17/'3g CPIH'!$G$17))</f>
        <v>109.36421849315069</v>
      </c>
      <c r="AB56" s="117" t="str">
        <f>IF('3g CPIH'!X$17="-","-",'3h OC '!$E$12*('3g CPIH'!X$17/'3g CPIH'!$G$17))</f>
        <v>-</v>
      </c>
      <c r="AC56" s="117" t="str">
        <f>IF('3g CPIH'!Y$17="-","-",'3h OC '!$E$12*('3g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SMNCC'!G$53="-","-",'3i SMNCC'!G$53)</f>
        <v>0</v>
      </c>
      <c r="L57" s="117">
        <f>IF('3i SMNCC'!H$53="-","-",'3i SMNCC'!H$53)</f>
        <v>-0.14839729644435984</v>
      </c>
      <c r="M57" s="117">
        <f>IF('3i SMNCC'!I$53="-","-",'3i SMNCC'!I$53)</f>
        <v>1.899695256253338</v>
      </c>
      <c r="N57" s="117">
        <f>IF('3i SMNCC'!J$53="-","-",'3i SMNCC'!J$53)</f>
        <v>1.9653659209909353</v>
      </c>
      <c r="O57" s="27"/>
      <c r="P57" s="117">
        <f>IF('3i SMNCC'!L$53="-","-",'3i SMNCC'!L$53)</f>
        <v>1.9653659209909353</v>
      </c>
      <c r="Q57" s="117">
        <f>IF('3i SMNCC'!M$53="-","-",'3i SMNCC'!M$53)</f>
        <v>3.94070969375099</v>
      </c>
      <c r="R57" s="117">
        <f>IF('3i SMNCC'!N$53="-","-",'3i SMNCC'!N$53)</f>
        <v>3.6877871322225353</v>
      </c>
      <c r="S57" s="117">
        <f>IF('3i SMNCC'!O$53="-","-",'3i SMNCC'!O$53)</f>
        <v>5.396909444486452</v>
      </c>
      <c r="T57" s="117">
        <f>IF('3i SMNCC'!P$53="-","-",'3i SMNCC'!P$53)</f>
        <v>4.6837637900821658</v>
      </c>
      <c r="U57" s="117">
        <f>IF('3i SMNCC'!Q$53="-","-",'3i SMNCC'!Q$53)</f>
        <v>4.418895268958277</v>
      </c>
      <c r="V57" s="117">
        <f>IF('3i SMNCC'!R$53="-","-",'3i SMNCC'!R$53)</f>
        <v>-1.4350963821646188</v>
      </c>
      <c r="W57" s="117">
        <f>IF('3i SMNCC'!S$53="-","-",'3i SMNCC'!S$53)</f>
        <v>-3.050256404560824</v>
      </c>
      <c r="X57" s="27"/>
      <c r="Y57" s="117">
        <f>IF('3i SMNCC'!U$53="-","-",'3i SMNCC'!U$53)</f>
        <v>-8.5975135901744473</v>
      </c>
      <c r="Z57" s="117">
        <f>IF('3i SMNCC'!V$53="-","-",'3i SMNCC'!V$53)</f>
        <v>-8.5975135901744473</v>
      </c>
      <c r="AA57" s="117">
        <f>IF('3i SMNCC'!W$53="-","-",'3i SMNCC'!W$53)</f>
        <v>-10.436010742446904</v>
      </c>
      <c r="AB57" s="117" t="str">
        <f>IF('3i SMNCC'!X$53="-","-",'3i SMNCC'!X$53)</f>
        <v>-</v>
      </c>
      <c r="AC57" s="117" t="str">
        <f>IF('3i SMNCC'!Y$53="-","-",'3i SMNCC'!Y$53)</f>
        <v>-</v>
      </c>
      <c r="AD57" s="25"/>
    </row>
    <row r="58" spans="1:30" s="26" customFormat="1" ht="12.6" customHeight="1">
      <c r="A58" s="207"/>
      <c r="B58" s="120" t="s">
        <v>244</v>
      </c>
      <c r="C58" s="120" t="s">
        <v>183</v>
      </c>
      <c r="D58" s="122" t="s">
        <v>124</v>
      </c>
      <c r="E58" s="119"/>
      <c r="F58" s="27"/>
      <c r="G58" s="117">
        <f>IF('3g CPIH'!C$17="-","-",'3j PAAC PAP'!$G$24*('3g CPIH'!C$17/'3g CPIH'!$G$17))</f>
        <v>38.769117710371823</v>
      </c>
      <c r="H58" s="117">
        <f>IF('3g CPIH'!D$17="-","-",'3j PAAC PAP'!$G$24*('3g CPIH'!D$17/'3g CPIH'!$G$17))</f>
        <v>38.846733561643838</v>
      </c>
      <c r="I58" s="117">
        <f>IF('3g CPIH'!E$17="-","-",'3j PAAC PAP'!$G$24*('3g CPIH'!E$17/'3g CPIH'!$G$17))</f>
        <v>38.963157338551866</v>
      </c>
      <c r="J58" s="117">
        <f>IF('3g CPIH'!F$17="-","-",'3j PAAC PAP'!$G$24*('3g CPIH'!F$17/'3g CPIH'!$G$17))</f>
        <v>39.19600489236791</v>
      </c>
      <c r="K58" s="117">
        <f>IF('3g CPIH'!G$17="-","-",'3j PAAC PAP'!$G$24*('3g CPIH'!G$17/'3g CPIH'!$G$17))</f>
        <v>39.661700000000003</v>
      </c>
      <c r="L58" s="117">
        <f>IF('3g CPIH'!H$17="-","-",'3j PAAC PAP'!$G$24*('3g CPIH'!H$17/'3g CPIH'!$G$17))</f>
        <v>40.166203033268111</v>
      </c>
      <c r="M58" s="117">
        <f>IF('3g CPIH'!I$17="-","-",'3j PAAC PAP'!$G$24*('3g CPIH'!I$17/'3g CPIH'!$G$17))</f>
        <v>40.748321917808219</v>
      </c>
      <c r="N58" s="117">
        <f>IF('3g CPIH'!J$17="-","-",'3j PAAC PAP'!$G$24*('3g CPIH'!J$17/'3g CPIH'!$G$17))</f>
        <v>41.097593248532299</v>
      </c>
      <c r="O58" s="27"/>
      <c r="P58" s="117">
        <f>IF('3g CPIH'!L$17="-","-",'3j PAAC PAP'!$G$24*('3g CPIH'!L$17/'3g CPIH'!$G$17))</f>
        <v>41.097593248532299</v>
      </c>
      <c r="Q58" s="117">
        <f>IF('3g CPIH'!M$17="-","-",'3j PAAC PAP'!$G$24*('3g CPIH'!M$17/'3g CPIH'!$G$17))</f>
        <v>41.563288356164385</v>
      </c>
      <c r="R58" s="117">
        <f>IF('3g CPIH'!N$17="-","-",'3j PAAC PAP'!$G$24*('3g CPIH'!N$17/'3g CPIH'!$G$17))</f>
        <v>41.87375176125245</v>
      </c>
      <c r="S58" s="117">
        <f>IF('3g CPIH'!O$17="-","-",'3j PAAC PAP'!$G$24*('3g CPIH'!O$17/'3g CPIH'!$G$17))</f>
        <v>42.1065993150685</v>
      </c>
      <c r="T58" s="117">
        <f>IF('3g CPIH'!P$17="-","-",'3j PAAC PAP'!$G$24*('3g CPIH'!P$17/'3g CPIH'!$G$17))</f>
        <v>42.223023091976515</v>
      </c>
      <c r="U58" s="117">
        <f>IF('3g CPIH'!Q$17="-","-",'3j PAAC PAP'!$G$24*('3g CPIH'!Q$17/'3g CPIH'!$G$17))</f>
        <v>42.455870645792565</v>
      </c>
      <c r="V58" s="117">
        <f>IF('3g CPIH'!R$17="-","-",'3j PAAC PAP'!$G$24*('3g CPIH'!R$17/'3g CPIH'!$G$17))</f>
        <v>43.232029158512731</v>
      </c>
      <c r="W58" s="117">
        <f>IF('3g CPIH'!S$17="-","-",'3j PAAC PAP'!$G$24*('3g CPIH'!S$17/'3g CPIH'!$G$17))</f>
        <v>44.512690704500983</v>
      </c>
      <c r="X58" s="27"/>
      <c r="Y58" s="117">
        <f>IF('3g CPIH'!U$17="-","-",'3j PAAC PAP'!$G$24*('3g CPIH'!U$17/'3g CPIH'!$G$17))</f>
        <v>46.763550391389437</v>
      </c>
      <c r="Z58" s="117">
        <f>IF('3g CPIH'!V$17="-","-",'3j PAAC PAP'!$G$24*('3g CPIH'!V$17/'3g CPIH'!$G$17))</f>
        <v>46.763550391389437</v>
      </c>
      <c r="AA58" s="117">
        <f>IF('3g CPIH'!W$17="-","-",'3j PAAC PAP'!$G$24*('3g CPIH'!W$17/'3g CPIH'!$G$17))</f>
        <v>48.626330821917811</v>
      </c>
      <c r="AB58" s="117" t="str">
        <f>IF('3g CPIH'!X$17="-","-",'3j PAAC PAP'!$G$24*('3g CPIH'!X$17/'3g CPIH'!$G$17))</f>
        <v>-</v>
      </c>
      <c r="AC58" s="117" t="str">
        <f>IF('3g CPIH'!Y$17="-","-",'3j PAAC PAP'!$G$24*('3g CPIH'!Y$17/'3g CPIH'!$G$17))</f>
        <v>-</v>
      </c>
      <c r="AD58" s="25"/>
    </row>
    <row r="59" spans="1:30" s="26" customFormat="1" ht="11.4">
      <c r="A59" s="207"/>
      <c r="B59" s="120" t="s">
        <v>244</v>
      </c>
      <c r="C59" s="120" t="s">
        <v>184</v>
      </c>
      <c r="D59" s="122" t="s">
        <v>124</v>
      </c>
      <c r="E59" s="119"/>
      <c r="F59" s="27"/>
      <c r="G59" s="117">
        <f>IF(G51="-","-",SUM(G51:G57)*'3j PAAC PAP'!$G$42)</f>
        <v>0</v>
      </c>
      <c r="H59" s="117">
        <f>IF(H51="-","-",SUM(H51:H57)*'3j PAAC PAP'!$G$42)</f>
        <v>0</v>
      </c>
      <c r="I59" s="117">
        <f>IF(I51="-","-",SUM(I51:I57)*'3j PAAC PAP'!$G$42)</f>
        <v>0</v>
      </c>
      <c r="J59" s="117">
        <f>IF(J51="-","-",SUM(J51:J57)*'3j PAAC PAP'!$G$42)</f>
        <v>0</v>
      </c>
      <c r="K59" s="117">
        <f>IF(K51="-","-",SUM(K51:K57)*'3j PAAC PAP'!$G$42)</f>
        <v>0</v>
      </c>
      <c r="L59" s="117">
        <f>IF(L51="-","-",SUM(L51:L57)*'3j PAAC PAP'!$G$42)</f>
        <v>0</v>
      </c>
      <c r="M59" s="117">
        <f>IF(M51="-","-",SUM(M51:M57)*'3j PAAC PAP'!$G$42)</f>
        <v>0</v>
      </c>
      <c r="N59" s="117">
        <f>IF(N51="-","-",SUM(N51:N57)*'3j PAAC PAP'!$G$42)</f>
        <v>0</v>
      </c>
      <c r="O59" s="27"/>
      <c r="P59" s="117">
        <f>IF(P51="-","-",SUM(P51:P57)*'3j PAAC PAP'!$G$42)</f>
        <v>0</v>
      </c>
      <c r="Q59" s="117">
        <f>IF(Q51="-","-",SUM(Q51:Q57)*'3j PAAC PAP'!$G$42)</f>
        <v>0</v>
      </c>
      <c r="R59" s="117">
        <f>IF(R51="-","-",SUM(R51:R57)*'3j PAAC PAP'!$G$42)</f>
        <v>0</v>
      </c>
      <c r="S59" s="117">
        <f>IF(S51="-","-",SUM(S51:S57)*'3j PAAC PAP'!$G$42)</f>
        <v>0</v>
      </c>
      <c r="T59" s="117">
        <f>IF(T51="-","-",SUM(T51:T57)*'3j PAAC PAP'!$G$42)</f>
        <v>0</v>
      </c>
      <c r="U59" s="117">
        <f>IF(U51="-","-",SUM(U51:U57)*'3j PAAC PAP'!$G$42)</f>
        <v>0</v>
      </c>
      <c r="V59" s="117">
        <f>IF(V51="-","-",SUM(V51:V57)*'3j PAAC PAP'!$G$42)</f>
        <v>0</v>
      </c>
      <c r="W59" s="117">
        <f>IF(W51="-","-",SUM(W51:W57)*'3j PAAC PAP'!$G$42)</f>
        <v>0</v>
      </c>
      <c r="X59" s="27"/>
      <c r="Y59" s="117">
        <f>IF(Y51="-","-",SUM(Y51:Y57)*'3j PAAC PAP'!$G$42)</f>
        <v>0</v>
      </c>
      <c r="Z59" s="117">
        <f>IF(Z51="-","-",SUM(Z51:Z57)*'3j PAAC PAP'!$G$42)</f>
        <v>0</v>
      </c>
      <c r="AA59" s="117">
        <f>IF(AA51="-","-",SUM(AA51:AA57)*'3j PAAC PAP'!$G$42)</f>
        <v>0</v>
      </c>
      <c r="AB59" s="117" t="str">
        <f>IF(AB51="-","-",SUM(AB51:AB57)*'3j PAAC PAP'!$G$42)</f>
        <v>-</v>
      </c>
      <c r="AC59" s="117" t="str">
        <f>IF(AC51="-","-",SUM(AC51:AC57)*'3j PAAC PAP'!$G$42)</f>
        <v>-</v>
      </c>
      <c r="AD59" s="25"/>
    </row>
    <row r="60" spans="1:30" s="26" customFormat="1" ht="11.25" customHeight="1">
      <c r="A60" s="207"/>
      <c r="B60" s="120" t="s">
        <v>185</v>
      </c>
      <c r="C60" s="120" t="s">
        <v>246</v>
      </c>
      <c r="D60" s="122" t="s">
        <v>124</v>
      </c>
      <c r="E60" s="119"/>
      <c r="F60" s="27"/>
      <c r="G60" s="117">
        <f>IF(G54="-","-",SUM(G51:G59)*'3k EBIT'!$E$12)</f>
        <v>10.149454247192377</v>
      </c>
      <c r="H60" s="117">
        <f>IF(H54="-","-",SUM(H51:H59)*'3k EBIT'!$E$12)</f>
        <v>9.3854288625753579</v>
      </c>
      <c r="I60" s="117">
        <f>IF(I54="-","-",SUM(I51:I59)*'3k EBIT'!$E$12)</f>
        <v>8.7351026997660171</v>
      </c>
      <c r="J60" s="117">
        <f>IF(J54="-","-",SUM(J51:J59)*'3k EBIT'!$E$12)</f>
        <v>8.4598059132238941</v>
      </c>
      <c r="K60" s="117">
        <f>IF(K54="-","-",SUM(K51:K59)*'3k EBIT'!$E$12)</f>
        <v>9.1299110908122785</v>
      </c>
      <c r="L60" s="117">
        <f>IF(L54="-","-",SUM(L51:L59)*'3k EBIT'!$E$12)</f>
        <v>9.1265172441961511</v>
      </c>
      <c r="M60" s="117">
        <f>IF(M54="-","-",SUM(M51:M59)*'3k EBIT'!$E$12)</f>
        <v>9.633509719070867</v>
      </c>
      <c r="N60" s="117">
        <f>IF(N54="-","-",SUM(N51:N59)*'3k EBIT'!$E$12)</f>
        <v>10.192459667585046</v>
      </c>
      <c r="O60" s="27"/>
      <c r="P60" s="117">
        <f>IF(P54="-","-",SUM(P51:P59)*'3k EBIT'!$E$12)</f>
        <v>10.192459667585046</v>
      </c>
      <c r="Q60" s="117">
        <f>IF(Q54="-","-",SUM(Q51:Q59)*'3k EBIT'!$E$12)</f>
        <v>11.148050541483531</v>
      </c>
      <c r="R60" s="117">
        <f>IF(R54="-","-",SUM(R51:R59)*'3k EBIT'!$E$12)</f>
        <v>10.184068075699953</v>
      </c>
      <c r="S60" s="117">
        <f>IF(S54="-","-",SUM(S51:S59)*'3k EBIT'!$E$12)</f>
        <v>9.8242957719644561</v>
      </c>
      <c r="T60" s="117">
        <f>IF(T54="-","-",SUM(T51:T59)*'3k EBIT'!$E$12)</f>
        <v>8.5599858722015441</v>
      </c>
      <c r="U60" s="117">
        <f>IF(U54="-","-",SUM(U51:U59)*'3k EBIT'!$E$12)</f>
        <v>9.2368749292138084</v>
      </c>
      <c r="V60" s="117">
        <f>IF(V54="-","-",SUM(V51:V59)*'3k EBIT'!$E$12)</f>
        <v>10.894232271435088</v>
      </c>
      <c r="W60" s="117">
        <f>IF(W54="-","-",SUM(W51:W59)*'3k EBIT'!$E$12)</f>
        <v>18.153647970480943</v>
      </c>
      <c r="X60" s="27"/>
      <c r="Y60" s="117">
        <f>IF(Y54="-","-",SUM(Y51:Y59)*'3k EBIT'!$E$12)</f>
        <v>34.675656913765806</v>
      </c>
      <c r="Z60" s="117">
        <f>IF(Z54="-","-",SUM(Z51:Z59)*'3k EBIT'!$E$12)</f>
        <v>40.033186850900933</v>
      </c>
      <c r="AA60" s="117">
        <f>IF(AA54="-","-",SUM(AA51:AA59)*'3k EBIT'!$E$12)</f>
        <v>29.997129284046238</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6.0202248458589196</v>
      </c>
      <c r="H61" s="117">
        <f>IF(H56="-","-",SUM(H51:H54,H56:H60)*'3l HAP'!$E$13)</f>
        <v>5.4332401324254418</v>
      </c>
      <c r="I61" s="117">
        <f>IF(I56="-","-",SUM(I51:I54,I56:I60)*'3l HAP'!$E$13)</f>
        <v>4.8714550416072546</v>
      </c>
      <c r="J61" s="117">
        <f>IF(J56="-","-",SUM(J51:J54,J56:J60)*'3l HAP'!$E$13)</f>
        <v>4.6644122893197224</v>
      </c>
      <c r="K61" s="117">
        <f>IF(K56="-","-",SUM(K51:K54,K56:K60)*'3l HAP'!$E$13)</f>
        <v>5.2392819717776318</v>
      </c>
      <c r="L61" s="117">
        <f>IF(L56="-","-",SUM(L51:L54,L56:L60)*'3l HAP'!$E$13)</f>
        <v>5.2363153620996359</v>
      </c>
      <c r="M61" s="117">
        <f>IF(M56="-","-",SUM(M51:M54,M56:M60)*'3l HAP'!$E$13)</f>
        <v>5.571631278712994</v>
      </c>
      <c r="N61" s="117">
        <f>IF(N56="-","-",SUM(N51:N54,N56:N60)*'3l HAP'!$E$13)</f>
        <v>6.0012920117470605</v>
      </c>
      <c r="O61" s="27"/>
      <c r="P61" s="117">
        <f>IF(P56="-","-",SUM(P51:P54,P56:P60)*'3l HAP'!$E$13)</f>
        <v>6.0012920117470605</v>
      </c>
      <c r="Q61" s="117">
        <f>IF(Q56="-","-",SUM(Q51:Q54,Q56:Q60)*'3l HAP'!$E$13)</f>
        <v>6.6296520434472903</v>
      </c>
      <c r="R61" s="117">
        <f>IF(R56="-","-",SUM(R51:R54,R56:R60)*'3l HAP'!$E$13)</f>
        <v>5.8933283606045581</v>
      </c>
      <c r="S61" s="117">
        <f>IF(S56="-","-",SUM(S51:S54,S56:S60)*'3l HAP'!$E$13)</f>
        <v>5.6163663690358892</v>
      </c>
      <c r="T61" s="117">
        <f>IF(T56="-","-",SUM(T51:T54,T56:T60)*'3l HAP'!$E$13)</f>
        <v>4.6811198043269115</v>
      </c>
      <c r="U61" s="117">
        <f>IF(U56="-","-",SUM(U51:U54,U56:U60)*'3l HAP'!$E$13)</f>
        <v>5.3092738870384357</v>
      </c>
      <c r="V61" s="117">
        <f>IF(V56="-","-",SUM(V51:V54,V56:V60)*'3l HAP'!$E$13)</f>
        <v>6.5927229477953944</v>
      </c>
      <c r="W61" s="117">
        <f>IF(W56="-","-",SUM(W51:W54,W56:W60)*'3l HAP'!$E$13)</f>
        <v>11.691354411568604</v>
      </c>
      <c r="X61" s="27"/>
      <c r="Y61" s="117">
        <f>IF(Y56="-","-",SUM(Y51:Y54,Y56:Y60)*'3l HAP'!$E$13)</f>
        <v>24.456679950669322</v>
      </c>
      <c r="Z61" s="117">
        <f>IF(Z56="-","-",SUM(Z51:Z54,Z56:Z60)*'3l HAP'!$E$13)</f>
        <v>28.585078024876033</v>
      </c>
      <c r="AA61" s="117">
        <f>IF(AA56="-","-",SUM(AA51:AA54,AA56:AA60)*'3l HAP'!$E$13)</f>
        <v>20.784446946416697</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540.20180668456192</v>
      </c>
      <c r="H62" s="117">
        <f t="shared" si="9"/>
        <v>499.40297623247278</v>
      </c>
      <c r="I62" s="117">
        <f t="shared" si="9"/>
        <v>464.61351250004827</v>
      </c>
      <c r="J62" s="117">
        <f t="shared" si="9"/>
        <v>449.91717117775499</v>
      </c>
      <c r="K62" s="117">
        <f t="shared" si="9"/>
        <v>485.76071984967575</v>
      </c>
      <c r="L62" s="117">
        <f t="shared" si="9"/>
        <v>485.57912980766662</v>
      </c>
      <c r="M62" s="117">
        <f t="shared" si="9"/>
        <v>512.59824916955517</v>
      </c>
      <c r="N62" s="117">
        <f t="shared" si="9"/>
        <v>542.44631609409078</v>
      </c>
      <c r="O62" s="27"/>
      <c r="P62" s="117">
        <f t="shared" ref="P62:W62" si="10">IF(P51="-","-",SUM(P51:P61))</f>
        <v>542.44631609409078</v>
      </c>
      <c r="Q62" s="117">
        <f t="shared" si="10"/>
        <v>593.36891187259766</v>
      </c>
      <c r="R62" s="117">
        <f t="shared" si="10"/>
        <v>541.8966898945838</v>
      </c>
      <c r="S62" s="117">
        <f t="shared" si="10"/>
        <v>522.68435131719082</v>
      </c>
      <c r="T62" s="117">
        <f t="shared" si="10"/>
        <v>455.20650593476591</v>
      </c>
      <c r="U62" s="117">
        <f t="shared" si="10"/>
        <v>491.46038514492886</v>
      </c>
      <c r="V62" s="117">
        <f t="shared" si="10"/>
        <v>579.97313197651511</v>
      </c>
      <c r="W62" s="117">
        <f t="shared" si="10"/>
        <v>967.14611609957035</v>
      </c>
      <c r="X62" s="27"/>
      <c r="Y62" s="117">
        <f t="shared" ref="Y62:AC62" si="11">IF(Y51="-","-",SUM(Y51:Y61))</f>
        <v>1849.4905005243795</v>
      </c>
      <c r="Z62" s="117">
        <f t="shared" si="11"/>
        <v>2135.5940419772296</v>
      </c>
      <c r="AA62" s="117">
        <f t="shared" si="11"/>
        <v>1599.5800729284306</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DF'!X$148="-","-",'3a DF'!X$148)</f>
        <v>605.44000000000005</v>
      </c>
      <c r="X63" s="27"/>
      <c r="Y63" s="35">
        <f>IF('3a DF'!Z$148="-","-",'3a DF'!Z$148)</f>
        <v>1455.9576357366336</v>
      </c>
      <c r="Z63" s="35">
        <f>IF('3a DF'!AA$148="-","-",'3a DF'!AA$148)</f>
        <v>1732.5752491781413</v>
      </c>
      <c r="AA63" s="35">
        <f>IF('3a DF'!AB$148="-","-",'3a DF'!AB$148)</f>
        <v>1205.1280820470283</v>
      </c>
      <c r="AB63" s="35" t="str">
        <f>IF('3a DF'!AC$148="-","-",'3a DF'!AC$148)</f>
        <v>-</v>
      </c>
      <c r="AC63" s="35" t="str">
        <f>IF('3a DF'!AD$148="-","-",'3a DF'!AD$148)</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AA'!J255="-","-",'3c AA'!J255)</f>
        <v>-</v>
      </c>
      <c r="H65" s="35" t="str">
        <f>IF('3c AA'!K255="-","-",'3c AA'!K255)</f>
        <v>-</v>
      </c>
      <c r="I65" s="35" t="str">
        <f>IF('3c AA'!L255="-","-",'3c AA'!L255)</f>
        <v>-</v>
      </c>
      <c r="J65" s="35" t="str">
        <f>IF('3c AA'!M255="-","-",'3c AA'!M255)</f>
        <v>-</v>
      </c>
      <c r="K65" s="35" t="str">
        <f>IF('3c AA'!N255="-","-",'3c AA'!N255)</f>
        <v>-</v>
      </c>
      <c r="L65" s="35" t="str">
        <f>IF('3c AA'!O255="-","-",'3c AA'!O255)</f>
        <v>-</v>
      </c>
      <c r="M65" s="35" t="str">
        <f>IF('3c AA'!P255="-","-",'3c AA'!P255)</f>
        <v>-</v>
      </c>
      <c r="N65" s="35" t="str">
        <f>IF('3c AA'!Q255="-","-",'3c AA'!Q255)</f>
        <v>-</v>
      </c>
      <c r="O65" s="27"/>
      <c r="P65" s="35" t="str">
        <f>IF('3c AA'!S255="-","-",'3c AA'!S255)</f>
        <v>-</v>
      </c>
      <c r="Q65" s="35" t="str">
        <f>IF('3c AA'!T255="-","-",'3c AA'!T255)</f>
        <v>-</v>
      </c>
      <c r="R65" s="35" t="str">
        <f>IF('3c AA'!U255="-","-",'3c AA'!U255)</f>
        <v>-</v>
      </c>
      <c r="S65" s="35" t="str">
        <f>IF('3c AA'!V255="-","-",'3c AA'!V255)</f>
        <v>-</v>
      </c>
      <c r="T65" s="35">
        <f>IF('3c AA'!W255="-","-",'3c AA'!W255)</f>
        <v>0</v>
      </c>
      <c r="U65" s="35">
        <f>IF('3c AA'!X255="-","-",'3c AA'!X255)</f>
        <v>0</v>
      </c>
      <c r="V65" s="35">
        <f>IF('3c AA'!Y255="-","-",'3c AA'!Y255)</f>
        <v>0</v>
      </c>
      <c r="W65" s="35" t="str">
        <f>IF('3c AA'!Z255="-","-",'3c AA'!Z255)</f>
        <v>-</v>
      </c>
      <c r="X65" s="27"/>
      <c r="Y65" s="35">
        <f>IF('3c AA'!AB255="-","-",'3c AA'!AB255)</f>
        <v>2.9742599903583686</v>
      </c>
      <c r="Z65" s="35">
        <f>IF('3c AA'!AC255="-","-",'3c AA'!AC255)</f>
        <v>2.9742599903583686</v>
      </c>
      <c r="AA65" s="35">
        <f>IF('3c AA'!AD255="-","-",'3c AA'!AD255)</f>
        <v>2.9742599903583686</v>
      </c>
      <c r="AB65" s="35" t="str">
        <f>IF('3c AA'!AE255="-","-",'3c AA'!AE255)</f>
        <v>-</v>
      </c>
      <c r="AC65" s="35" t="str">
        <f>IF('3c AA'!AF255="-","-",'3c AA'!AF255)</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f>IF('3d PC'!AA$43="-","-",'3d PC'!AA$43)</f>
        <v>33.951682778351348</v>
      </c>
      <c r="AB66" s="35" t="str">
        <f>IF('3d PC'!AB$43="-","-",'3d PC'!AB$43)</f>
        <v>-</v>
      </c>
      <c r="AC66" s="35" t="str">
        <f>IF('3d PC'!AC$43="-","-",'3d PC'!AC$43)</f>
        <v>-</v>
      </c>
      <c r="AD66" s="25"/>
    </row>
    <row r="67" spans="1:30" s="26" customFormat="1" ht="11.4">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NC-Gas'!V104="-","-",'3f NC-Gas'!V104)</f>
        <v>158.85385581562713</v>
      </c>
      <c r="X67" s="27"/>
      <c r="Y67" s="35">
        <f>IF('3f NC-Gas'!X104="-","-",'3f NC-Gas'!X104)</f>
        <v>155.35513568129818</v>
      </c>
      <c r="Z67" s="35">
        <f>IF('3f NC-Gas'!Y104="-","-",'3f NC-Gas'!Y104)</f>
        <v>155.35513568129818</v>
      </c>
      <c r="AA67" s="35">
        <f>IF('3f NC-Gas'!Z104="-","-",'3f NC-Gas'!Z104)</f>
        <v>148.02912731711947</v>
      </c>
      <c r="AB67" s="35" t="str">
        <f>IF('3f NC-Gas'!AA104="-","-",'3f NC-Gas'!AA104)</f>
        <v>-</v>
      </c>
      <c r="AC67" s="35" t="str">
        <f>IF('3f NC-Gas'!AB104="-","-",'3f NC-Gas'!AB104)</f>
        <v>-</v>
      </c>
      <c r="AD67" s="25"/>
    </row>
    <row r="68" spans="1:30" s="26" customFormat="1" ht="11.4">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f>IF('3g CPIH'!W$17="-","-",'3h OC '!$E$12*('3g CPIH'!W$17/'3g CPIH'!$G$17))</f>
        <v>109.36421849315069</v>
      </c>
      <c r="AB68" s="35" t="str">
        <f>IF('3g CPIH'!X$17="-","-",'3h OC '!$E$12*('3g CPIH'!X$17/'3g CPIH'!$G$17))</f>
        <v>-</v>
      </c>
      <c r="AC68" s="35" t="str">
        <f>IF('3g CPIH'!Y$17="-","-",'3h OC '!$E$12*('3g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SMNCC'!G$53="-","-",'3i SMNCC'!G$53)</f>
        <v>0</v>
      </c>
      <c r="L69" s="35">
        <f>IF('3i SMNCC'!H$53="-","-",'3i SMNCC'!H$53)</f>
        <v>-0.14839729644435984</v>
      </c>
      <c r="M69" s="35">
        <f>IF('3i SMNCC'!I$53="-","-",'3i SMNCC'!I$53)</f>
        <v>1.899695256253338</v>
      </c>
      <c r="N69" s="35">
        <f>IF('3i SMNCC'!J$53="-","-",'3i SMNCC'!J$53)</f>
        <v>1.9653659209909353</v>
      </c>
      <c r="O69" s="27"/>
      <c r="P69" s="35">
        <f>IF('3i SMNCC'!L$53="-","-",'3i SMNCC'!L$53)</f>
        <v>1.9653659209909353</v>
      </c>
      <c r="Q69" s="35">
        <f>IF('3i SMNCC'!M$53="-","-",'3i SMNCC'!M$53)</f>
        <v>3.94070969375099</v>
      </c>
      <c r="R69" s="35">
        <f>IF('3i SMNCC'!N$53="-","-",'3i SMNCC'!N$53)</f>
        <v>3.6877871322225353</v>
      </c>
      <c r="S69" s="35">
        <f>IF('3i SMNCC'!O$53="-","-",'3i SMNCC'!O$53)</f>
        <v>5.396909444486452</v>
      </c>
      <c r="T69" s="35">
        <f>IF('3i SMNCC'!P$53="-","-",'3i SMNCC'!P$53)</f>
        <v>4.6837637900821658</v>
      </c>
      <c r="U69" s="35">
        <f>IF('3i SMNCC'!Q$53="-","-",'3i SMNCC'!Q$53)</f>
        <v>4.418895268958277</v>
      </c>
      <c r="V69" s="35">
        <f>IF('3i SMNCC'!R$53="-","-",'3i SMNCC'!R$53)</f>
        <v>-1.4350963821646188</v>
      </c>
      <c r="W69" s="35">
        <f>IF('3i SMNCC'!S$53="-","-",'3i SMNCC'!S$53)</f>
        <v>-3.050256404560824</v>
      </c>
      <c r="X69" s="27"/>
      <c r="Y69" s="35">
        <f>IF('3i SMNCC'!U$53="-","-",'3i SMNCC'!U$53)</f>
        <v>-8.5975135901744473</v>
      </c>
      <c r="Z69" s="35">
        <f>IF('3i SMNCC'!V$53="-","-",'3i SMNCC'!V$53)</f>
        <v>-8.5975135901744473</v>
      </c>
      <c r="AA69" s="35">
        <f>IF('3i SMNCC'!W$53="-","-",'3i SMNCC'!W$53)</f>
        <v>-10.436010742446904</v>
      </c>
      <c r="AB69" s="35" t="str">
        <f>IF('3i SMNCC'!X$53="-","-",'3i SMNCC'!X$53)</f>
        <v>-</v>
      </c>
      <c r="AC69" s="35" t="str">
        <f>IF('3i SMNCC'!Y$53="-","-",'3i SMNCC'!Y$53)</f>
        <v>-</v>
      </c>
      <c r="AD69" s="25"/>
    </row>
    <row r="70" spans="1:30" s="26" customFormat="1" ht="11.4">
      <c r="A70" s="207"/>
      <c r="B70" s="123" t="s">
        <v>244</v>
      </c>
      <c r="C70" s="123" t="s">
        <v>183</v>
      </c>
      <c r="D70" s="121" t="s">
        <v>129</v>
      </c>
      <c r="E70" s="75"/>
      <c r="F70" s="27"/>
      <c r="G70" s="35">
        <f>IF('3g CPIH'!C$17="-","-",'3j PAAC PAP'!$G$24*('3g CPIH'!C$17/'3g CPIH'!$G$17))</f>
        <v>38.769117710371823</v>
      </c>
      <c r="H70" s="35">
        <f>IF('3g CPIH'!D$17="-","-",'3j PAAC PAP'!$G$24*('3g CPIH'!D$17/'3g CPIH'!$G$17))</f>
        <v>38.846733561643838</v>
      </c>
      <c r="I70" s="35">
        <f>IF('3g CPIH'!E$17="-","-",'3j PAAC PAP'!$G$24*('3g CPIH'!E$17/'3g CPIH'!$G$17))</f>
        <v>38.963157338551866</v>
      </c>
      <c r="J70" s="35">
        <f>IF('3g CPIH'!F$17="-","-",'3j PAAC PAP'!$G$24*('3g CPIH'!F$17/'3g CPIH'!$G$17))</f>
        <v>39.19600489236791</v>
      </c>
      <c r="K70" s="35">
        <f>IF('3g CPIH'!G$17="-","-",'3j PAAC PAP'!$G$24*('3g CPIH'!G$17/'3g CPIH'!$G$17))</f>
        <v>39.661700000000003</v>
      </c>
      <c r="L70" s="35">
        <f>IF('3g CPIH'!H$17="-","-",'3j PAAC PAP'!$G$24*('3g CPIH'!H$17/'3g CPIH'!$G$17))</f>
        <v>40.166203033268111</v>
      </c>
      <c r="M70" s="35">
        <f>IF('3g CPIH'!I$17="-","-",'3j PAAC PAP'!$G$24*('3g CPIH'!I$17/'3g CPIH'!$G$17))</f>
        <v>40.748321917808219</v>
      </c>
      <c r="N70" s="35">
        <f>IF('3g CPIH'!J$17="-","-",'3j PAAC PAP'!$G$24*('3g CPIH'!J$17/'3g CPIH'!$G$17))</f>
        <v>41.097593248532299</v>
      </c>
      <c r="O70" s="27"/>
      <c r="P70" s="35">
        <f>IF('3g CPIH'!L$17="-","-",'3j PAAC PAP'!$G$24*('3g CPIH'!L$17/'3g CPIH'!$G$17))</f>
        <v>41.097593248532299</v>
      </c>
      <c r="Q70" s="35">
        <f>IF('3g CPIH'!M$17="-","-",'3j PAAC PAP'!$G$24*('3g CPIH'!M$17/'3g CPIH'!$G$17))</f>
        <v>41.563288356164385</v>
      </c>
      <c r="R70" s="35">
        <f>IF('3g CPIH'!N$17="-","-",'3j PAAC PAP'!$G$24*('3g CPIH'!N$17/'3g CPIH'!$G$17))</f>
        <v>41.87375176125245</v>
      </c>
      <c r="S70" s="35">
        <f>IF('3g CPIH'!O$17="-","-",'3j PAAC PAP'!$G$24*('3g CPIH'!O$17/'3g CPIH'!$G$17))</f>
        <v>42.1065993150685</v>
      </c>
      <c r="T70" s="35">
        <f>IF('3g CPIH'!P$17="-","-",'3j PAAC PAP'!$G$24*('3g CPIH'!P$17/'3g CPIH'!$G$17))</f>
        <v>42.223023091976515</v>
      </c>
      <c r="U70" s="35">
        <f>IF('3g CPIH'!Q$17="-","-",'3j PAAC PAP'!$G$24*('3g CPIH'!Q$17/'3g CPIH'!$G$17))</f>
        <v>42.455870645792565</v>
      </c>
      <c r="V70" s="35">
        <f>IF('3g CPIH'!R$17="-","-",'3j PAAC PAP'!$G$24*('3g CPIH'!R$17/'3g CPIH'!$G$17))</f>
        <v>43.232029158512731</v>
      </c>
      <c r="W70" s="35">
        <f>IF('3g CPIH'!S$17="-","-",'3j PAAC PAP'!$G$24*('3g CPIH'!S$17/'3g CPIH'!$G$17))</f>
        <v>44.512690704500983</v>
      </c>
      <c r="X70" s="27"/>
      <c r="Y70" s="35">
        <f>IF('3g CPIH'!U$17="-","-",'3j PAAC PAP'!$G$24*('3g CPIH'!U$17/'3g CPIH'!$G$17))</f>
        <v>46.763550391389437</v>
      </c>
      <c r="Z70" s="35">
        <f>IF('3g CPIH'!V$17="-","-",'3j PAAC PAP'!$G$24*('3g CPIH'!V$17/'3g CPIH'!$G$17))</f>
        <v>46.763550391389437</v>
      </c>
      <c r="AA70" s="35">
        <f>IF('3g CPIH'!W$17="-","-",'3j PAAC PAP'!$G$24*('3g CPIH'!W$17/'3g CPIH'!$G$17))</f>
        <v>48.626330821917811</v>
      </c>
      <c r="AB70" s="35" t="str">
        <f>IF('3g CPIH'!X$17="-","-",'3j PAAC PAP'!$G$24*('3g CPIH'!X$17/'3g CPIH'!$G$17))</f>
        <v>-</v>
      </c>
      <c r="AC70" s="35" t="str">
        <f>IF('3g CPIH'!Y$17="-","-",'3j PAAC PAP'!$G$24*('3g CPIH'!Y$17/'3g CPIH'!$G$17))</f>
        <v>-</v>
      </c>
      <c r="AD70" s="25"/>
    </row>
    <row r="71" spans="1:30" s="26" customFormat="1" ht="11.25" customHeight="1">
      <c r="A71" s="207"/>
      <c r="B71" s="123" t="s">
        <v>244</v>
      </c>
      <c r="C71" s="123" t="s">
        <v>184</v>
      </c>
      <c r="D71" s="121" t="s">
        <v>129</v>
      </c>
      <c r="E71" s="75"/>
      <c r="F71" s="27"/>
      <c r="G71" s="35">
        <f>IF(G63="-","-",SUM(G63:G69)*'3j PAAC PAP'!$G$42)</f>
        <v>0</v>
      </c>
      <c r="H71" s="35">
        <f>IF(H63="-","-",SUM(H63:H69)*'3j PAAC PAP'!$G$42)</f>
        <v>0</v>
      </c>
      <c r="I71" s="35">
        <f>IF(I63="-","-",SUM(I63:I69)*'3j PAAC PAP'!$G$42)</f>
        <v>0</v>
      </c>
      <c r="J71" s="35">
        <f>IF(J63="-","-",SUM(J63:J69)*'3j PAAC PAP'!$G$42)</f>
        <v>0</v>
      </c>
      <c r="K71" s="35">
        <f>IF(K63="-","-",SUM(K63:K69)*'3j PAAC PAP'!$G$42)</f>
        <v>0</v>
      </c>
      <c r="L71" s="35">
        <f>IF(L63="-","-",SUM(L63:L69)*'3j PAAC PAP'!$G$42)</f>
        <v>0</v>
      </c>
      <c r="M71" s="35">
        <f>IF(M63="-","-",SUM(M63:M69)*'3j PAAC PAP'!$G$42)</f>
        <v>0</v>
      </c>
      <c r="N71" s="35">
        <f>IF(N63="-","-",SUM(N63:N69)*'3j PAAC PAP'!$G$42)</f>
        <v>0</v>
      </c>
      <c r="O71" s="27"/>
      <c r="P71" s="35">
        <f>IF(P63="-","-",SUM(P63:P69)*'3j PAAC PAP'!$G$42)</f>
        <v>0</v>
      </c>
      <c r="Q71" s="35">
        <f>IF(Q63="-","-",SUM(Q63:Q69)*'3j PAAC PAP'!$G$42)</f>
        <v>0</v>
      </c>
      <c r="R71" s="35">
        <f>IF(R63="-","-",SUM(R63:R69)*'3j PAAC PAP'!$G$42)</f>
        <v>0</v>
      </c>
      <c r="S71" s="35">
        <f>IF(S63="-","-",SUM(S63:S69)*'3j PAAC PAP'!$G$42)</f>
        <v>0</v>
      </c>
      <c r="T71" s="35">
        <f>IF(T63="-","-",SUM(T63:T69)*'3j PAAC PAP'!$G$42)</f>
        <v>0</v>
      </c>
      <c r="U71" s="35">
        <f>IF(U63="-","-",SUM(U63:U69)*'3j PAAC PAP'!$G$42)</f>
        <v>0</v>
      </c>
      <c r="V71" s="35">
        <f>IF(V63="-","-",SUM(V63:V69)*'3j PAAC PAP'!$G$42)</f>
        <v>0</v>
      </c>
      <c r="W71" s="35">
        <f>IF(W63="-","-",SUM(W63:W69)*'3j PAAC PAP'!$G$42)</f>
        <v>0</v>
      </c>
      <c r="X71" s="27"/>
      <c r="Y71" s="35">
        <f>IF(Y63="-","-",SUM(Y63:Y69)*'3j PAAC PAP'!$G$42)</f>
        <v>0</v>
      </c>
      <c r="Z71" s="35">
        <f>IF(Z63="-","-",SUM(Z63:Z69)*'3j PAAC PAP'!$G$42)</f>
        <v>0</v>
      </c>
      <c r="AA71" s="35">
        <f>IF(AA63="-","-",SUM(AA63:AA69)*'3j PAAC PAP'!$G$42)</f>
        <v>0</v>
      </c>
      <c r="AB71" s="35" t="str">
        <f>IF(AB63="-","-",SUM(AB63:AB69)*'3j PAAC PAP'!$G$42)</f>
        <v>-</v>
      </c>
      <c r="AC71" s="35" t="str">
        <f>IF(AC63="-","-",SUM(AC63:AC69)*'3j PAAC PAP'!$G$42)</f>
        <v>-</v>
      </c>
      <c r="AD71" s="25"/>
    </row>
    <row r="72" spans="1:30" s="26" customFormat="1" ht="11.25" customHeight="1">
      <c r="A72" s="207"/>
      <c r="B72" s="123" t="s">
        <v>185</v>
      </c>
      <c r="C72" s="123" t="s">
        <v>246</v>
      </c>
      <c r="D72" s="121" t="s">
        <v>129</v>
      </c>
      <c r="E72" s="75"/>
      <c r="F72" s="27"/>
      <c r="G72" s="35">
        <f>IF(G66="-","-",SUM(G63:G71)*'3k EBIT'!$E$12)</f>
        <v>10.123478899302043</v>
      </c>
      <c r="H72" s="35">
        <f>IF(H66="-","-",SUM(H63:H71)*'3k EBIT'!$E$12)</f>
        <v>9.3594535147158897</v>
      </c>
      <c r="I72" s="35">
        <f>IF(I66="-","-",SUM(I63:I71)*'3k EBIT'!$E$12)</f>
        <v>8.6266199637170349</v>
      </c>
      <c r="J72" s="35">
        <f>IF(J66="-","-",SUM(J63:J71)*'3k EBIT'!$E$12)</f>
        <v>8.3513231772644225</v>
      </c>
      <c r="K72" s="35">
        <f>IF(K66="-","-",SUM(K63:K71)*'3k EBIT'!$E$12)</f>
        <v>9.1156240508899113</v>
      </c>
      <c r="L72" s="35">
        <f>IF(L66="-","-",SUM(L63:L71)*'3k EBIT'!$E$12)</f>
        <v>9.1122302042676129</v>
      </c>
      <c r="M72" s="35">
        <f>IF(M66="-","-",SUM(M63:M71)*'3k EBIT'!$E$12)</f>
        <v>9.6182235630450066</v>
      </c>
      <c r="N72" s="35">
        <f>IF(N66="-","-",SUM(N63:N71)*'3k EBIT'!$E$12)</f>
        <v>10.177173511540666</v>
      </c>
      <c r="O72" s="27"/>
      <c r="P72" s="35">
        <f>IF(P66="-","-",SUM(P63:P71)*'3k EBIT'!$E$12)</f>
        <v>10.177173511540666</v>
      </c>
      <c r="Q72" s="35">
        <f>IF(Q66="-","-",SUM(Q63:Q71)*'3k EBIT'!$E$12)</f>
        <v>11.076988687990196</v>
      </c>
      <c r="R72" s="35">
        <f>IF(R66="-","-",SUM(R63:R71)*'3k EBIT'!$E$12)</f>
        <v>10.113006222320825</v>
      </c>
      <c r="S72" s="35">
        <f>IF(S66="-","-",SUM(S63:S71)*'3k EBIT'!$E$12)</f>
        <v>9.7325808870923307</v>
      </c>
      <c r="T72" s="35">
        <f>IF(T66="-","-",SUM(T63:T71)*'3k EBIT'!$E$12)</f>
        <v>8.4682709880146501</v>
      </c>
      <c r="U72" s="35">
        <f>IF(U66="-","-",SUM(U63:U71)*'3k EBIT'!$E$12)</f>
        <v>9.1965796858305904</v>
      </c>
      <c r="V72" s="35">
        <f>IF(V66="-","-",SUM(V63:V71)*'3k EBIT'!$E$12)</f>
        <v>10.853937028162989</v>
      </c>
      <c r="W72" s="35">
        <f>IF(W66="-","-",SUM(W63:W71)*'3k EBIT'!$E$12)</f>
        <v>18.191112104559934</v>
      </c>
      <c r="X72" s="27"/>
      <c r="Y72" s="35">
        <f>IF(Y66="-","-",SUM(Y63:Y71)*'3k EBIT'!$E$12)</f>
        <v>34.690095042970746</v>
      </c>
      <c r="Z72" s="35">
        <f>IF(Z66="-","-",SUM(Z63:Z71)*'3k EBIT'!$E$12)</f>
        <v>40.047624980105866</v>
      </c>
      <c r="AA72" s="35">
        <f>IF(AA66="-","-",SUM(AA63:AA71)*'3k EBIT'!$E$12)</f>
        <v>29.780966793583723</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6.0198445407904577</v>
      </c>
      <c r="H73" s="35">
        <f>IF(H68="-","-",SUM(H63:H66,H68:H72)*'3l HAP'!$E$13)</f>
        <v>5.432859827357432</v>
      </c>
      <c r="I73" s="35">
        <f>IF(I68="-","-",SUM(I63:I66,I68:I72)*'3l HAP'!$E$13)</f>
        <v>4.8698667458687614</v>
      </c>
      <c r="J73" s="35">
        <f>IF(J68="-","-",SUM(J63:J66,J68:J72)*'3l HAP'!$E$13)</f>
        <v>4.6628239935825402</v>
      </c>
      <c r="K73" s="35">
        <f>IF(K68="-","-",SUM(K63:K66,K68:K72)*'3l HAP'!$E$13)</f>
        <v>5.2390727952261278</v>
      </c>
      <c r="L73" s="35">
        <f>IF(L68="-","-",SUM(L63:L66,L68:L72)*'3l HAP'!$E$13)</f>
        <v>5.2361061855480431</v>
      </c>
      <c r="M73" s="35">
        <f>IF(M68="-","-",SUM(M63:M66,M68:M72)*'3l HAP'!$E$13)</f>
        <v>5.5714074741026192</v>
      </c>
      <c r="N73" s="35">
        <f>IF(N68="-","-",SUM(N63:N66,N68:N72)*'3l HAP'!$E$13)</f>
        <v>6.0010682071364139</v>
      </c>
      <c r="O73" s="27"/>
      <c r="P73" s="35">
        <f>IF(P68="-","-",SUM(P63:P66,P68:P72)*'3l HAP'!$E$13)</f>
        <v>6.0010682071364139</v>
      </c>
      <c r="Q73" s="35">
        <f>IF(Q68="-","-",SUM(Q63:Q66,Q68:Q72)*'3l HAP'!$E$13)</f>
        <v>6.6286116268502946</v>
      </c>
      <c r="R73" s="35">
        <f>IF(R68="-","-",SUM(R63:R66,R68:R72)*'3l HAP'!$E$13)</f>
        <v>5.8922879440092348</v>
      </c>
      <c r="S73" s="35">
        <f>IF(S68="-","-",SUM(S63:S66,S68:S72)*'3l HAP'!$E$13)</f>
        <v>5.6150235714064776</v>
      </c>
      <c r="T73" s="35">
        <f>IF(T68="-","-",SUM(T63:T66,T68:T72)*'3l HAP'!$E$13)</f>
        <v>4.6797770067075311</v>
      </c>
      <c r="U73" s="35">
        <f>IF(U68="-","-",SUM(U63:U66,U68:U72)*'3l HAP'!$E$13)</f>
        <v>5.3086839243800625</v>
      </c>
      <c r="V73" s="35">
        <f>IF(V68="-","-",SUM(V63:V66,V68:V72)*'3l HAP'!$E$13)</f>
        <v>6.5921329851386474</v>
      </c>
      <c r="W73" s="35">
        <f>IF(W68="-","-",SUM(W63:W66,W68:W72)*'3l HAP'!$E$13)</f>
        <v>11.691902923955652</v>
      </c>
      <c r="X73" s="27"/>
      <c r="Y73" s="35">
        <f>IF(Y68="-","-",SUM(Y63:Y66,Y68:Y72)*'3l HAP'!$E$13)</f>
        <v>24.456891339319014</v>
      </c>
      <c r="Z73" s="35">
        <f>IF(Z68="-","-",SUM(Z63:Z66,Z68:Z72)*'3l HAP'!$E$13)</f>
        <v>28.585289413525722</v>
      </c>
      <c r="AA73" s="35">
        <f>IF(AA68="-","-",SUM(AA63:AA66,AA68:AA72)*'3l HAP'!$E$13)</f>
        <v>20.781282111393836</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538.83430337101174</v>
      </c>
      <c r="H74" s="35">
        <f t="shared" si="12"/>
        <v>498.03547292054759</v>
      </c>
      <c r="I74" s="35">
        <f t="shared" si="12"/>
        <v>458.9023088758928</v>
      </c>
      <c r="J74" s="35">
        <f t="shared" si="12"/>
        <v>444.20596755831195</v>
      </c>
      <c r="K74" s="35">
        <f t="shared" si="12"/>
        <v>485.00856151412057</v>
      </c>
      <c r="L74" s="35">
        <f t="shared" si="12"/>
        <v>484.82697147178663</v>
      </c>
      <c r="M74" s="35">
        <f t="shared" si="12"/>
        <v>511.79349116958286</v>
      </c>
      <c r="N74" s="35">
        <f t="shared" si="12"/>
        <v>541.64155809314354</v>
      </c>
      <c r="O74" s="27"/>
      <c r="P74" s="35">
        <f t="shared" ref="P74:W74" si="13">IF(P63="-","-",SUM(P63:P73))</f>
        <v>541.64155809314354</v>
      </c>
      <c r="Q74" s="35">
        <f t="shared" si="13"/>
        <v>589.62777544857647</v>
      </c>
      <c r="R74" s="35">
        <f t="shared" si="13"/>
        <v>538.15555347657505</v>
      </c>
      <c r="S74" s="35">
        <f t="shared" si="13"/>
        <v>517.85591130961041</v>
      </c>
      <c r="T74" s="35">
        <f t="shared" si="13"/>
        <v>450.3780659632605</v>
      </c>
      <c r="U74" s="35">
        <f t="shared" si="13"/>
        <v>489.33899377494583</v>
      </c>
      <c r="V74" s="35">
        <f t="shared" si="13"/>
        <v>577.85174061238206</v>
      </c>
      <c r="W74" s="35">
        <f t="shared" si="13"/>
        <v>969.11846032797519</v>
      </c>
      <c r="X74" s="27"/>
      <c r="Y74" s="35">
        <f t="shared" ref="Y74:AC74" si="14">IF(Y63="-","-",SUM(Y63:Y73))</f>
        <v>1850.2506131362525</v>
      </c>
      <c r="Z74" s="35">
        <f t="shared" si="14"/>
        <v>2136.3541545891017</v>
      </c>
      <c r="AA74" s="35">
        <f t="shared" si="14"/>
        <v>1588.199939610457</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DF'!X$148="-","-",'3a DF'!X$148)</f>
        <v>605.44000000000005</v>
      </c>
      <c r="X75" s="27"/>
      <c r="Y75" s="117">
        <f>IF('3a DF'!Z$148="-","-",'3a DF'!Z$148)</f>
        <v>1455.9576357366336</v>
      </c>
      <c r="Z75" s="117">
        <f>IF('3a DF'!AA$148="-","-",'3a DF'!AA$148)</f>
        <v>1732.5752491781413</v>
      </c>
      <c r="AA75" s="117">
        <f>IF('3a DF'!AB$148="-","-",'3a DF'!AB$148)</f>
        <v>1205.1280820470283</v>
      </c>
      <c r="AB75" s="117" t="str">
        <f>IF('3a DF'!AC$148="-","-",'3a DF'!AC$148)</f>
        <v>-</v>
      </c>
      <c r="AC75" s="117" t="str">
        <f>IF('3a DF'!AD$148="-","-",'3a DF'!AD$148)</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AA'!J256="-","-",'3c AA'!J256)</f>
        <v>-</v>
      </c>
      <c r="H77" s="117" t="str">
        <f>IF('3c AA'!K256="-","-",'3c AA'!K256)</f>
        <v>-</v>
      </c>
      <c r="I77" s="117" t="str">
        <f>IF('3c AA'!L256="-","-",'3c AA'!L256)</f>
        <v>-</v>
      </c>
      <c r="J77" s="117" t="str">
        <f>IF('3c AA'!M256="-","-",'3c AA'!M256)</f>
        <v>-</v>
      </c>
      <c r="K77" s="117" t="str">
        <f>IF('3c AA'!N256="-","-",'3c AA'!N256)</f>
        <v>-</v>
      </c>
      <c r="L77" s="117" t="str">
        <f>IF('3c AA'!O256="-","-",'3c AA'!O256)</f>
        <v>-</v>
      </c>
      <c r="M77" s="117" t="str">
        <f>IF('3c AA'!P256="-","-",'3c AA'!P256)</f>
        <v>-</v>
      </c>
      <c r="N77" s="117" t="str">
        <f>IF('3c AA'!Q256="-","-",'3c AA'!Q256)</f>
        <v>-</v>
      </c>
      <c r="O77" s="27"/>
      <c r="P77" s="117" t="str">
        <f>IF('3c AA'!S256="-","-",'3c AA'!S256)</f>
        <v>-</v>
      </c>
      <c r="Q77" s="117" t="str">
        <f>IF('3c AA'!T256="-","-",'3c AA'!T256)</f>
        <v>-</v>
      </c>
      <c r="R77" s="117" t="str">
        <f>IF('3c AA'!U256="-","-",'3c AA'!U256)</f>
        <v>-</v>
      </c>
      <c r="S77" s="117" t="str">
        <f>IF('3c AA'!V256="-","-",'3c AA'!V256)</f>
        <v>-</v>
      </c>
      <c r="T77" s="117">
        <f>IF('3c AA'!W256="-","-",'3c AA'!W256)</f>
        <v>0</v>
      </c>
      <c r="U77" s="117">
        <f>IF('3c AA'!X256="-","-",'3c AA'!X256)</f>
        <v>0</v>
      </c>
      <c r="V77" s="117">
        <f>IF('3c AA'!Y256="-","-",'3c AA'!Y256)</f>
        <v>0</v>
      </c>
      <c r="W77" s="117" t="str">
        <f>IF('3c AA'!Z256="-","-",'3c AA'!Z256)</f>
        <v>-</v>
      </c>
      <c r="X77" s="27"/>
      <c r="Y77" s="117">
        <f>IF('3c AA'!AB256="-","-",'3c AA'!AB256)</f>
        <v>2.9742599903583686</v>
      </c>
      <c r="Z77" s="117">
        <f>IF('3c AA'!AC256="-","-",'3c AA'!AC256)</f>
        <v>2.9742599903583686</v>
      </c>
      <c r="AA77" s="117">
        <f>IF('3c AA'!AD256="-","-",'3c AA'!AD256)</f>
        <v>2.9742599903583686</v>
      </c>
      <c r="AB77" s="117" t="str">
        <f>IF('3c AA'!AE256="-","-",'3c AA'!AE256)</f>
        <v>-</v>
      </c>
      <c r="AC77" s="117" t="str">
        <f>IF('3c AA'!AF256="-","-",'3c AA'!AF256)</f>
        <v>-</v>
      </c>
      <c r="AD77" s="25"/>
    </row>
    <row r="78" spans="1:30" s="26" customFormat="1" ht="11.4">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f>IF('3d PC'!AA$43="-","-",'3d PC'!AA$43)</f>
        <v>33.951682778351348</v>
      </c>
      <c r="AB78" s="117" t="str">
        <f>IF('3d PC'!AB$43="-","-",'3d PC'!AB$43)</f>
        <v>-</v>
      </c>
      <c r="AC78" s="117" t="str">
        <f>IF('3d PC'!AC$43="-","-",'3d PC'!AC$43)</f>
        <v>-</v>
      </c>
      <c r="AD78" s="25"/>
    </row>
    <row r="79" spans="1:30" s="26" customFormat="1" ht="11.4">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NC-Gas'!V105="-","-",'3f NC-Gas'!V105)</f>
        <v>148.99979366015424</v>
      </c>
      <c r="X79" s="27"/>
      <c r="Y79" s="117">
        <f>IF('3f NC-Gas'!X105="-","-",'3f NC-Gas'!X105)</f>
        <v>146.0549125463701</v>
      </c>
      <c r="Z79" s="117">
        <f>IF('3f NC-Gas'!Y105="-","-",'3f NC-Gas'!Y105)</f>
        <v>146.0549125463701</v>
      </c>
      <c r="AA79" s="117">
        <f>IF('3f NC-Gas'!Z105="-","-",'3f NC-Gas'!Z105)</f>
        <v>151.45582300910075</v>
      </c>
      <c r="AB79" s="117" t="str">
        <f>IF('3f NC-Gas'!AA105="-","-",'3f NC-Gas'!AA105)</f>
        <v>-</v>
      </c>
      <c r="AC79" s="117" t="str">
        <f>IF('3f NC-Gas'!AB105="-","-",'3f NC-Gas'!AB105)</f>
        <v>-</v>
      </c>
      <c r="AD79" s="25"/>
    </row>
    <row r="80" spans="1:30" s="26" customFormat="1" ht="11.4">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f>IF('3g CPIH'!W$17="-","-",'3h OC '!$E$12*('3g CPIH'!W$17/'3g CPIH'!$G$17))</f>
        <v>109.36421849315069</v>
      </c>
      <c r="AB80" s="117" t="str">
        <f>IF('3g CPIH'!X$17="-","-",'3h OC '!$E$12*('3g CPIH'!X$17/'3g CPIH'!$G$17))</f>
        <v>-</v>
      </c>
      <c r="AC80" s="117" t="str">
        <f>IF('3g CPIH'!Y$17="-","-",'3h OC '!$E$12*('3g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SMNCC'!G$53="-","-",'3i SMNCC'!G$53)</f>
        <v>0</v>
      </c>
      <c r="L81" s="117">
        <f>IF('3i SMNCC'!H$53="-","-",'3i SMNCC'!H$53)</f>
        <v>-0.14839729644435984</v>
      </c>
      <c r="M81" s="117">
        <f>IF('3i SMNCC'!I$53="-","-",'3i SMNCC'!I$53)</f>
        <v>1.899695256253338</v>
      </c>
      <c r="N81" s="117">
        <f>IF('3i SMNCC'!J$53="-","-",'3i SMNCC'!J$53)</f>
        <v>1.9653659209909353</v>
      </c>
      <c r="O81" s="27"/>
      <c r="P81" s="117">
        <f>IF('3i SMNCC'!L$53="-","-",'3i SMNCC'!L$53)</f>
        <v>1.9653659209909353</v>
      </c>
      <c r="Q81" s="117">
        <f>IF('3i SMNCC'!M$53="-","-",'3i SMNCC'!M$53)</f>
        <v>3.94070969375099</v>
      </c>
      <c r="R81" s="117">
        <f>IF('3i SMNCC'!N$53="-","-",'3i SMNCC'!N$53)</f>
        <v>3.6877871322225353</v>
      </c>
      <c r="S81" s="117">
        <f>IF('3i SMNCC'!O$53="-","-",'3i SMNCC'!O$53)</f>
        <v>5.396909444486452</v>
      </c>
      <c r="T81" s="117">
        <f>IF('3i SMNCC'!P$53="-","-",'3i SMNCC'!P$53)</f>
        <v>4.6837637900821658</v>
      </c>
      <c r="U81" s="117">
        <f>IF('3i SMNCC'!Q$53="-","-",'3i SMNCC'!Q$53)</f>
        <v>4.418895268958277</v>
      </c>
      <c r="V81" s="117">
        <f>IF('3i SMNCC'!R$53="-","-",'3i SMNCC'!R$53)</f>
        <v>-1.4350963821646188</v>
      </c>
      <c r="W81" s="117">
        <f>IF('3i SMNCC'!S$53="-","-",'3i SMNCC'!S$53)</f>
        <v>-3.050256404560824</v>
      </c>
      <c r="X81" s="27"/>
      <c r="Y81" s="117">
        <f>IF('3i SMNCC'!U$53="-","-",'3i SMNCC'!U$53)</f>
        <v>-8.5975135901744473</v>
      </c>
      <c r="Z81" s="117">
        <f>IF('3i SMNCC'!V$53="-","-",'3i SMNCC'!V$53)</f>
        <v>-8.5975135901744473</v>
      </c>
      <c r="AA81" s="117">
        <f>IF('3i SMNCC'!W$53="-","-",'3i SMNCC'!W$53)</f>
        <v>-10.436010742446904</v>
      </c>
      <c r="AB81" s="117" t="str">
        <f>IF('3i SMNCC'!X$53="-","-",'3i SMNCC'!X$53)</f>
        <v>-</v>
      </c>
      <c r="AC81" s="117" t="str">
        <f>IF('3i SMNCC'!Y$53="-","-",'3i SMNCC'!Y$53)</f>
        <v>-</v>
      </c>
      <c r="AD81" s="25"/>
    </row>
    <row r="82" spans="1:30" s="26" customFormat="1" ht="11.25" customHeight="1">
      <c r="A82" s="207"/>
      <c r="B82" s="120" t="s">
        <v>244</v>
      </c>
      <c r="C82" s="120" t="s">
        <v>183</v>
      </c>
      <c r="D82" s="122" t="s">
        <v>119</v>
      </c>
      <c r="E82" s="119"/>
      <c r="F82" s="27"/>
      <c r="G82" s="117">
        <f>IF('3g CPIH'!C$17="-","-",'3j PAAC PAP'!$G$24*('3g CPIH'!C$17/'3g CPIH'!$G$17))</f>
        <v>38.769117710371823</v>
      </c>
      <c r="H82" s="117">
        <f>IF('3g CPIH'!D$17="-","-",'3j PAAC PAP'!$G$24*('3g CPIH'!D$17/'3g CPIH'!$G$17))</f>
        <v>38.846733561643838</v>
      </c>
      <c r="I82" s="117">
        <f>IF('3g CPIH'!E$17="-","-",'3j PAAC PAP'!$G$24*('3g CPIH'!E$17/'3g CPIH'!$G$17))</f>
        <v>38.963157338551866</v>
      </c>
      <c r="J82" s="117">
        <f>IF('3g CPIH'!F$17="-","-",'3j PAAC PAP'!$G$24*('3g CPIH'!F$17/'3g CPIH'!$G$17))</f>
        <v>39.19600489236791</v>
      </c>
      <c r="K82" s="117">
        <f>IF('3g CPIH'!G$17="-","-",'3j PAAC PAP'!$G$24*('3g CPIH'!G$17/'3g CPIH'!$G$17))</f>
        <v>39.661700000000003</v>
      </c>
      <c r="L82" s="117">
        <f>IF('3g CPIH'!H$17="-","-",'3j PAAC PAP'!$G$24*('3g CPIH'!H$17/'3g CPIH'!$G$17))</f>
        <v>40.166203033268111</v>
      </c>
      <c r="M82" s="117">
        <f>IF('3g CPIH'!I$17="-","-",'3j PAAC PAP'!$G$24*('3g CPIH'!I$17/'3g CPIH'!$G$17))</f>
        <v>40.748321917808219</v>
      </c>
      <c r="N82" s="117">
        <f>IF('3g CPIH'!J$17="-","-",'3j PAAC PAP'!$G$24*('3g CPIH'!J$17/'3g CPIH'!$G$17))</f>
        <v>41.097593248532299</v>
      </c>
      <c r="O82" s="27"/>
      <c r="P82" s="117">
        <f>IF('3g CPIH'!L$17="-","-",'3j PAAC PAP'!$G$24*('3g CPIH'!L$17/'3g CPIH'!$G$17))</f>
        <v>41.097593248532299</v>
      </c>
      <c r="Q82" s="117">
        <f>IF('3g CPIH'!M$17="-","-",'3j PAAC PAP'!$G$24*('3g CPIH'!M$17/'3g CPIH'!$G$17))</f>
        <v>41.563288356164385</v>
      </c>
      <c r="R82" s="117">
        <f>IF('3g CPIH'!N$17="-","-",'3j PAAC PAP'!$G$24*('3g CPIH'!N$17/'3g CPIH'!$G$17))</f>
        <v>41.87375176125245</v>
      </c>
      <c r="S82" s="117">
        <f>IF('3g CPIH'!O$17="-","-",'3j PAAC PAP'!$G$24*('3g CPIH'!O$17/'3g CPIH'!$G$17))</f>
        <v>42.1065993150685</v>
      </c>
      <c r="T82" s="117">
        <f>IF('3g CPIH'!P$17="-","-",'3j PAAC PAP'!$G$24*('3g CPIH'!P$17/'3g CPIH'!$G$17))</f>
        <v>42.223023091976515</v>
      </c>
      <c r="U82" s="117">
        <f>IF('3g CPIH'!Q$17="-","-",'3j PAAC PAP'!$G$24*('3g CPIH'!Q$17/'3g CPIH'!$G$17))</f>
        <v>42.455870645792565</v>
      </c>
      <c r="V82" s="117">
        <f>IF('3g CPIH'!R$17="-","-",'3j PAAC PAP'!$G$24*('3g CPIH'!R$17/'3g CPIH'!$G$17))</f>
        <v>43.232029158512731</v>
      </c>
      <c r="W82" s="117">
        <f>IF('3g CPIH'!S$17="-","-",'3j PAAC PAP'!$G$24*('3g CPIH'!S$17/'3g CPIH'!$G$17))</f>
        <v>44.512690704500983</v>
      </c>
      <c r="X82" s="27"/>
      <c r="Y82" s="117">
        <f>IF('3g CPIH'!U$17="-","-",'3j PAAC PAP'!$G$24*('3g CPIH'!U$17/'3g CPIH'!$G$17))</f>
        <v>46.763550391389437</v>
      </c>
      <c r="Z82" s="117">
        <f>IF('3g CPIH'!V$17="-","-",'3j PAAC PAP'!$G$24*('3g CPIH'!V$17/'3g CPIH'!$G$17))</f>
        <v>46.763550391389437</v>
      </c>
      <c r="AA82" s="117">
        <f>IF('3g CPIH'!W$17="-","-",'3j PAAC PAP'!$G$24*('3g CPIH'!W$17/'3g CPIH'!$G$17))</f>
        <v>48.626330821917811</v>
      </c>
      <c r="AB82" s="117" t="str">
        <f>IF('3g CPIH'!X$17="-","-",'3j PAAC PAP'!$G$24*('3g CPIH'!X$17/'3g CPIH'!$G$17))</f>
        <v>-</v>
      </c>
      <c r="AC82" s="117" t="str">
        <f>IF('3g CPIH'!Y$17="-","-",'3j PAAC PAP'!$G$24*('3g CPIH'!Y$17/'3g CPIH'!$G$17))</f>
        <v>-</v>
      </c>
      <c r="AD82" s="25"/>
    </row>
    <row r="83" spans="1:30" s="26" customFormat="1" ht="11.25" customHeight="1">
      <c r="A83" s="207"/>
      <c r="B83" s="120" t="s">
        <v>244</v>
      </c>
      <c r="C83" s="120" t="s">
        <v>184</v>
      </c>
      <c r="D83" s="122" t="s">
        <v>119</v>
      </c>
      <c r="E83" s="119"/>
      <c r="F83" s="27"/>
      <c r="G83" s="117">
        <f>IF(G75="-","-",SUM(G75:G81)*'3j PAAC PAP'!$G$42)</f>
        <v>0</v>
      </c>
      <c r="H83" s="117">
        <f>IF(H75="-","-",SUM(H75:H81)*'3j PAAC PAP'!$G$42)</f>
        <v>0</v>
      </c>
      <c r="I83" s="117">
        <f>IF(I75="-","-",SUM(I75:I81)*'3j PAAC PAP'!$G$42)</f>
        <v>0</v>
      </c>
      <c r="J83" s="117">
        <f>IF(J75="-","-",SUM(J75:J81)*'3j PAAC PAP'!$G$42)</f>
        <v>0</v>
      </c>
      <c r="K83" s="117">
        <f>IF(K75="-","-",SUM(K75:K81)*'3j PAAC PAP'!$G$42)</f>
        <v>0</v>
      </c>
      <c r="L83" s="117">
        <f>IF(L75="-","-",SUM(L75:L81)*'3j PAAC PAP'!$G$42)</f>
        <v>0</v>
      </c>
      <c r="M83" s="117">
        <f>IF(M75="-","-",SUM(M75:M81)*'3j PAAC PAP'!$G$42)</f>
        <v>0</v>
      </c>
      <c r="N83" s="117">
        <f>IF(N75="-","-",SUM(N75:N81)*'3j PAAC PAP'!$G$42)</f>
        <v>0</v>
      </c>
      <c r="O83" s="27"/>
      <c r="P83" s="117">
        <f>IF(P75="-","-",SUM(P75:P81)*'3j PAAC PAP'!$G$42)</f>
        <v>0</v>
      </c>
      <c r="Q83" s="117">
        <f>IF(Q75="-","-",SUM(Q75:Q81)*'3j PAAC PAP'!$G$42)</f>
        <v>0</v>
      </c>
      <c r="R83" s="117">
        <f>IF(R75="-","-",SUM(R75:R81)*'3j PAAC PAP'!$G$42)</f>
        <v>0</v>
      </c>
      <c r="S83" s="117">
        <f>IF(S75="-","-",SUM(S75:S81)*'3j PAAC PAP'!$G$42)</f>
        <v>0</v>
      </c>
      <c r="T83" s="117">
        <f>IF(T75="-","-",SUM(T75:T81)*'3j PAAC PAP'!$G$42)</f>
        <v>0</v>
      </c>
      <c r="U83" s="117">
        <f>IF(U75="-","-",SUM(U75:U81)*'3j PAAC PAP'!$G$42)</f>
        <v>0</v>
      </c>
      <c r="V83" s="117">
        <f>IF(V75="-","-",SUM(V75:V81)*'3j PAAC PAP'!$G$42)</f>
        <v>0</v>
      </c>
      <c r="W83" s="117">
        <f>IF(W75="-","-",SUM(W75:W81)*'3j PAAC PAP'!$G$42)</f>
        <v>0</v>
      </c>
      <c r="X83" s="27"/>
      <c r="Y83" s="117">
        <f>IF(Y75="-","-",SUM(Y75:Y81)*'3j PAAC PAP'!$G$42)</f>
        <v>0</v>
      </c>
      <c r="Z83" s="117">
        <f>IF(Z75="-","-",SUM(Z75:Z81)*'3j PAAC PAP'!$G$42)</f>
        <v>0</v>
      </c>
      <c r="AA83" s="117">
        <f>IF(AA75="-","-",SUM(AA75:AA81)*'3j PAAC PAP'!$G$42)</f>
        <v>0</v>
      </c>
      <c r="AB83" s="117" t="str">
        <f>IF(AB75="-","-",SUM(AB75:AB81)*'3j PAAC PAP'!$G$42)</f>
        <v>-</v>
      </c>
      <c r="AC83" s="117" t="str">
        <f>IF(AC75="-","-",SUM(AC75:AC81)*'3j PAAC PAP'!$G$42)</f>
        <v>-</v>
      </c>
      <c r="AD83" s="25"/>
    </row>
    <row r="84" spans="1:30" s="26" customFormat="1" ht="11.25" customHeight="1">
      <c r="A84" s="207"/>
      <c r="B84" s="120" t="s">
        <v>185</v>
      </c>
      <c r="C84" s="120" t="s">
        <v>246</v>
      </c>
      <c r="D84" s="122" t="s">
        <v>119</v>
      </c>
      <c r="E84" s="119"/>
      <c r="F84" s="27"/>
      <c r="G84" s="117">
        <f>IF(G78="-","-",SUM(G75:G83)*'3k EBIT'!$E$12)</f>
        <v>10.153776738983005</v>
      </c>
      <c r="H84" s="117">
        <f>IF(H78="-","-",SUM(H75:H83)*'3k EBIT'!$E$12)</f>
        <v>9.3897513544006159</v>
      </c>
      <c r="I84" s="117">
        <f>IF(I78="-","-",SUM(I75:I83)*'3k EBIT'!$E$12)</f>
        <v>8.5668183703734524</v>
      </c>
      <c r="J84" s="117">
        <f>IF(J78="-","-",SUM(J75:J83)*'3k EBIT'!$E$12)</f>
        <v>8.2915215839317664</v>
      </c>
      <c r="K84" s="117">
        <f>IF(K78="-","-",SUM(K75:K83)*'3k EBIT'!$E$12)</f>
        <v>8.9915555145708641</v>
      </c>
      <c r="L84" s="117">
        <f>IF(L78="-","-",SUM(L75:L83)*'3k EBIT'!$E$12)</f>
        <v>8.9881616679478107</v>
      </c>
      <c r="M84" s="117">
        <f>IF(M78="-","-",SUM(M75:M83)*'3k EBIT'!$E$12)</f>
        <v>9.3919090643787477</v>
      </c>
      <c r="N84" s="117">
        <f>IF(N78="-","-",SUM(N75:N83)*'3k EBIT'!$E$12)</f>
        <v>9.950859012872149</v>
      </c>
      <c r="O84" s="27"/>
      <c r="P84" s="117">
        <f>IF(P78="-","-",SUM(P75:P83)*'3k EBIT'!$E$12)</f>
        <v>9.950859012872149</v>
      </c>
      <c r="Q84" s="117">
        <f>IF(Q78="-","-",SUM(Q75:Q83)*'3k EBIT'!$E$12)</f>
        <v>10.929932582174153</v>
      </c>
      <c r="R84" s="117">
        <f>IF(R78="-","-",SUM(R75:R83)*'3k EBIT'!$E$12)</f>
        <v>9.9659501165187176</v>
      </c>
      <c r="S84" s="117">
        <f>IF(S78="-","-",SUM(S75:S83)*'3k EBIT'!$E$12)</f>
        <v>9.614268094745432</v>
      </c>
      <c r="T84" s="117">
        <f>IF(T78="-","-",SUM(T75:T83)*'3k EBIT'!$E$12)</f>
        <v>8.3499581957513662</v>
      </c>
      <c r="U84" s="117">
        <f>IF(U78="-","-",SUM(U75:U83)*'3k EBIT'!$E$12)</f>
        <v>8.9973815075679084</v>
      </c>
      <c r="V84" s="117">
        <f>IF(V78="-","-",SUM(V75:V83)*'3k EBIT'!$E$12)</f>
        <v>10.654738849913864</v>
      </c>
      <c r="W84" s="117">
        <f>IF(W78="-","-",SUM(W75:W83)*'3k EBIT'!$E$12)</f>
        <v>18.000258628732738</v>
      </c>
      <c r="X84" s="27"/>
      <c r="Y84" s="117">
        <f>IF(Y78="-","-",SUM(Y75:Y83)*'3k EBIT'!$E$12)</f>
        <v>34.509968321293456</v>
      </c>
      <c r="Z84" s="117">
        <f>IF(Z78="-","-",SUM(Z75:Z83)*'3k EBIT'!$E$12)</f>
        <v>39.867498258428583</v>
      </c>
      <c r="AA84" s="117">
        <f>IF(AA78="-","-",SUM(AA75:AA83)*'3k EBIT'!$E$12)</f>
        <v>29.847335035746017</v>
      </c>
      <c r="AB84" s="117" t="str">
        <f>IF(AB78="-","-",SUM(AB75:AB83)*'3k EBIT'!$E$12)</f>
        <v>-</v>
      </c>
      <c r="AC84" s="117" t="str">
        <f>IF(AC78="-","-",SUM(AC75:AC83)*'3k EBIT'!$E$12)</f>
        <v>-</v>
      </c>
      <c r="AD84" s="25"/>
    </row>
    <row r="85" spans="1:30" s="26" customFormat="1" ht="12.6" customHeight="1">
      <c r="A85" s="207"/>
      <c r="B85" s="120" t="s">
        <v>247</v>
      </c>
      <c r="C85" s="156" t="s">
        <v>248</v>
      </c>
      <c r="D85" s="122" t="s">
        <v>119</v>
      </c>
      <c r="E85" s="118"/>
      <c r="F85" s="27"/>
      <c r="G85" s="117">
        <f>IF(G80="-","-",SUM(G75:G78,G80:G84)*'3l HAP'!$E$13)</f>
        <v>6.0202881314612267</v>
      </c>
      <c r="H85" s="117">
        <f>IF(H80="-","-",SUM(H75:H78,H80:H84)*'3l HAP'!$E$13)</f>
        <v>5.433303418028256</v>
      </c>
      <c r="I85" s="117">
        <f>IF(I80="-","-",SUM(I75:I78,I80:I84)*'3l HAP'!$E$13)</f>
        <v>4.8689911907406183</v>
      </c>
      <c r="J85" s="117">
        <f>IF(J80="-","-",SUM(J75:J78,J80:J84)*'3l HAP'!$E$13)</f>
        <v>4.6619484384545569</v>
      </c>
      <c r="K85" s="117">
        <f>IF(K80="-","-",SUM(K75:K78,K80:K84)*'3l HAP'!$E$13)</f>
        <v>5.2372563077858807</v>
      </c>
      <c r="L85" s="117">
        <f>IF(L80="-","-",SUM(L75:L78,L80:L84)*'3l HAP'!$E$13)</f>
        <v>5.2342896981077844</v>
      </c>
      <c r="M85" s="117">
        <f>IF(M80="-","-",SUM(M75:M78,M80:M84)*'3l HAP'!$E$13)</f>
        <v>5.5680940035276469</v>
      </c>
      <c r="N85" s="117">
        <f>IF(N80="-","-",SUM(N75:N78,N80:N84)*'3l HAP'!$E$13)</f>
        <v>5.9977547365614088</v>
      </c>
      <c r="O85" s="27"/>
      <c r="P85" s="117">
        <f>IF(P80="-","-",SUM(P75:P78,P80:P84)*'3l HAP'!$E$13)</f>
        <v>5.9977547365614088</v>
      </c>
      <c r="Q85" s="117">
        <f>IF(Q80="-","-",SUM(Q75:Q78,Q80:Q84)*'3l HAP'!$E$13)</f>
        <v>6.6264585784050416</v>
      </c>
      <c r="R85" s="117">
        <f>IF(R80="-","-",SUM(R75:R78,R80:R84)*'3l HAP'!$E$13)</f>
        <v>5.8901348955641861</v>
      </c>
      <c r="S85" s="117">
        <f>IF(S80="-","-",SUM(S75:S78,S80:S84)*'3l HAP'!$E$13)</f>
        <v>5.6132913538137261</v>
      </c>
      <c r="T85" s="117">
        <f>IF(T80="-","-",SUM(T75:T78,T80:T84)*'3l HAP'!$E$13)</f>
        <v>4.6780447891160044</v>
      </c>
      <c r="U85" s="117">
        <f>IF(U80="-","-",SUM(U75:U78,U80:U84)*'3l HAP'!$E$13)</f>
        <v>5.3057674638521179</v>
      </c>
      <c r="V85" s="117">
        <f>IF(V80="-","-",SUM(V75:V78,V80:V84)*'3l HAP'!$E$13)</f>
        <v>6.5892165246109018</v>
      </c>
      <c r="W85" s="117">
        <f>IF(W80="-","-",SUM(W75:W78,W80:W84)*'3l HAP'!$E$13)</f>
        <v>11.689108638216066</v>
      </c>
      <c r="X85" s="27"/>
      <c r="Y85" s="117">
        <f>IF(Y80="-","-",SUM(Y75:Y78,Y80:Y84)*'3l HAP'!$E$13)</f>
        <v>24.454254103986933</v>
      </c>
      <c r="Z85" s="117">
        <f>IF(Z80="-","-",SUM(Z75:Z78,Z80:Z84)*'3l HAP'!$E$13)</f>
        <v>28.582652178193648</v>
      </c>
      <c r="AA85" s="117">
        <f>IF(AA80="-","-",SUM(AA75:AA78,AA80:AA84)*'3l HAP'!$E$13)</f>
        <v>20.782253808827335</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540.4293694441227</v>
      </c>
      <c r="H86" s="117">
        <f t="shared" si="15"/>
        <v>499.63053899385682</v>
      </c>
      <c r="I86" s="117">
        <f t="shared" si="15"/>
        <v>455.75398233958646</v>
      </c>
      <c r="J86" s="117">
        <f t="shared" si="15"/>
        <v>441.05764102258075</v>
      </c>
      <c r="K86" s="117">
        <f t="shared" si="15"/>
        <v>478.47682475972061</v>
      </c>
      <c r="L86" s="117">
        <f t="shared" si="15"/>
        <v>478.29523471734689</v>
      </c>
      <c r="M86" s="117">
        <f t="shared" si="15"/>
        <v>499.87889321550801</v>
      </c>
      <c r="N86" s="117">
        <f t="shared" si="15"/>
        <v>529.72696013894972</v>
      </c>
      <c r="O86" s="27"/>
      <c r="P86" s="117">
        <f t="shared" ref="P86:W86" si="16">IF(P75="-","-",SUM(P75:P85))</f>
        <v>529.72696013894972</v>
      </c>
      <c r="Q86" s="117">
        <f t="shared" si="16"/>
        <v>581.88583055412289</v>
      </c>
      <c r="R86" s="117">
        <f t="shared" si="16"/>
        <v>530.4136085828552</v>
      </c>
      <c r="S86" s="117">
        <f t="shared" si="16"/>
        <v>511.62719259320153</v>
      </c>
      <c r="T86" s="117">
        <f t="shared" si="16"/>
        <v>444.14934725125346</v>
      </c>
      <c r="U86" s="117">
        <f t="shared" si="16"/>
        <v>478.85196699950291</v>
      </c>
      <c r="V86" s="117">
        <f t="shared" si="16"/>
        <v>567.36471383765286</v>
      </c>
      <c r="W86" s="117">
        <f t="shared" si="16"/>
        <v>959.0707504109356</v>
      </c>
      <c r="X86" s="27"/>
      <c r="Y86" s="117">
        <f t="shared" ref="Y86:AC86" si="17">IF(Y75="-","-",SUM(Y75:Y85))</f>
        <v>1840.7676260443147</v>
      </c>
      <c r="Z86" s="117">
        <f t="shared" si="17"/>
        <v>2126.8711674971646</v>
      </c>
      <c r="AA86" s="117">
        <f t="shared" si="17"/>
        <v>1591.693975242034</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DF'!X$148="-","-",'3a DF'!X$148)</f>
        <v>605.44000000000005</v>
      </c>
      <c r="X87" s="27"/>
      <c r="Y87" s="35">
        <f>IF('3a DF'!Z$148="-","-",'3a DF'!Z$148)</f>
        <v>1455.9576357366336</v>
      </c>
      <c r="Z87" s="35">
        <f>IF('3a DF'!AA$148="-","-",'3a DF'!AA$148)</f>
        <v>1732.5752491781413</v>
      </c>
      <c r="AA87" s="35">
        <f>IF('3a DF'!AB$148="-","-",'3a DF'!AB$148)</f>
        <v>1205.1280820470283</v>
      </c>
      <c r="AB87" s="35" t="str">
        <f>IF('3a DF'!AC$148="-","-",'3a DF'!AC$148)</f>
        <v>-</v>
      </c>
      <c r="AC87" s="35" t="str">
        <f>IF('3a DF'!AD$148="-","-",'3a DF'!AD$148)</f>
        <v>-</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AA'!J257="-","-",'3c AA'!J257)</f>
        <v>-</v>
      </c>
      <c r="H89" s="35" t="str">
        <f>IF('3c AA'!K257="-","-",'3c AA'!K257)</f>
        <v>-</v>
      </c>
      <c r="I89" s="35" t="str">
        <f>IF('3c AA'!L257="-","-",'3c AA'!L257)</f>
        <v>-</v>
      </c>
      <c r="J89" s="35" t="str">
        <f>IF('3c AA'!M257="-","-",'3c AA'!M257)</f>
        <v>-</v>
      </c>
      <c r="K89" s="35" t="str">
        <f>IF('3c AA'!N257="-","-",'3c AA'!N257)</f>
        <v>-</v>
      </c>
      <c r="L89" s="35" t="str">
        <f>IF('3c AA'!O257="-","-",'3c AA'!O257)</f>
        <v>-</v>
      </c>
      <c r="M89" s="35" t="str">
        <f>IF('3c AA'!P257="-","-",'3c AA'!P257)</f>
        <v>-</v>
      </c>
      <c r="N89" s="35" t="str">
        <f>IF('3c AA'!Q257="-","-",'3c AA'!Q257)</f>
        <v>-</v>
      </c>
      <c r="O89" s="27"/>
      <c r="P89" s="35" t="str">
        <f>IF('3c AA'!S257="-","-",'3c AA'!S257)</f>
        <v>-</v>
      </c>
      <c r="Q89" s="35" t="str">
        <f>IF('3c AA'!T257="-","-",'3c AA'!T257)</f>
        <v>-</v>
      </c>
      <c r="R89" s="35" t="str">
        <f>IF('3c AA'!U257="-","-",'3c AA'!U257)</f>
        <v>-</v>
      </c>
      <c r="S89" s="35" t="str">
        <f>IF('3c AA'!V257="-","-",'3c AA'!V257)</f>
        <v>-</v>
      </c>
      <c r="T89" s="35">
        <f>IF('3c AA'!W257="-","-",'3c AA'!W257)</f>
        <v>0</v>
      </c>
      <c r="U89" s="35">
        <f>IF('3c AA'!X257="-","-",'3c AA'!X257)</f>
        <v>0</v>
      </c>
      <c r="V89" s="35">
        <f>IF('3c AA'!Y257="-","-",'3c AA'!Y257)</f>
        <v>0</v>
      </c>
      <c r="W89" s="35" t="str">
        <f>IF('3c AA'!Z257="-","-",'3c AA'!Z257)</f>
        <v>-</v>
      </c>
      <c r="X89" s="27"/>
      <c r="Y89" s="35">
        <f>IF('3c AA'!AB257="-","-",'3c AA'!AB257)</f>
        <v>2.9742599903583686</v>
      </c>
      <c r="Z89" s="35">
        <f>IF('3c AA'!AC257="-","-",'3c AA'!AC257)</f>
        <v>2.9742599903583686</v>
      </c>
      <c r="AA89" s="35">
        <f>IF('3c AA'!AD257="-","-",'3c AA'!AD257)</f>
        <v>2.9742599903583686</v>
      </c>
      <c r="AB89" s="35" t="str">
        <f>IF('3c AA'!AE257="-","-",'3c AA'!AE257)</f>
        <v>-</v>
      </c>
      <c r="AC89" s="35" t="str">
        <f>IF('3c AA'!AF257="-","-",'3c AA'!AF257)</f>
        <v>-</v>
      </c>
      <c r="AD89" s="25"/>
    </row>
    <row r="90" spans="1:30" s="26" customFormat="1" ht="11.4">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f>IF('3d PC'!AA$43="-","-",'3d PC'!AA$43)</f>
        <v>33.951682778351348</v>
      </c>
      <c r="AB90" s="35" t="str">
        <f>IF('3d PC'!AB$43="-","-",'3d PC'!AB$43)</f>
        <v>-</v>
      </c>
      <c r="AC90" s="35" t="str">
        <f>IF('3d PC'!AC$43="-","-",'3d PC'!AC$43)</f>
        <v>-</v>
      </c>
      <c r="AD90" s="25"/>
    </row>
    <row r="91" spans="1:30" s="26" customFormat="1" ht="11.4">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NC-Gas'!V106="-","-",'3f NC-Gas'!V106)</f>
        <v>156.28960198701421</v>
      </c>
      <c r="X91" s="27"/>
      <c r="Y91" s="35">
        <f>IF('3f NC-Gas'!X106="-","-",'3f NC-Gas'!X106)</f>
        <v>154.56103250572039</v>
      </c>
      <c r="Z91" s="35">
        <f>IF('3f NC-Gas'!Y106="-","-",'3f NC-Gas'!Y106)</f>
        <v>154.56103250572039</v>
      </c>
      <c r="AA91" s="35">
        <f>IF('3f NC-Gas'!Z106="-","-",'3f NC-Gas'!Z106)</f>
        <v>157.02961267554258</v>
      </c>
      <c r="AB91" s="35" t="str">
        <f>IF('3f NC-Gas'!AA106="-","-",'3f NC-Gas'!AA106)</f>
        <v>-</v>
      </c>
      <c r="AC91" s="35" t="str">
        <f>IF('3f NC-Gas'!AB106="-","-",'3f NC-Gas'!AB106)</f>
        <v>-</v>
      </c>
      <c r="AD91" s="25"/>
    </row>
    <row r="92" spans="1:30" s="26" customFormat="1" ht="11.4">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f>IF('3g CPIH'!W$17="-","-",'3h OC '!$E$12*('3g CPIH'!W$17/'3g CPIH'!$G$17))</f>
        <v>109.36421849315069</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SMNCC'!G$53="-","-",'3i SMNCC'!G$53)</f>
        <v>0</v>
      </c>
      <c r="L93" s="35">
        <f>IF('3i SMNCC'!H$53="-","-",'3i SMNCC'!H$53)</f>
        <v>-0.14839729644435984</v>
      </c>
      <c r="M93" s="35">
        <f>IF('3i SMNCC'!I$53="-","-",'3i SMNCC'!I$53)</f>
        <v>1.899695256253338</v>
      </c>
      <c r="N93" s="35">
        <f>IF('3i SMNCC'!J$53="-","-",'3i SMNCC'!J$53)</f>
        <v>1.9653659209909353</v>
      </c>
      <c r="O93" s="27"/>
      <c r="P93" s="35">
        <f>IF('3i SMNCC'!L$53="-","-",'3i SMNCC'!L$53)</f>
        <v>1.9653659209909353</v>
      </c>
      <c r="Q93" s="35">
        <f>IF('3i SMNCC'!M$53="-","-",'3i SMNCC'!M$53)</f>
        <v>3.94070969375099</v>
      </c>
      <c r="R93" s="35">
        <f>IF('3i SMNCC'!N$53="-","-",'3i SMNCC'!N$53)</f>
        <v>3.6877871322225353</v>
      </c>
      <c r="S93" s="35">
        <f>IF('3i SMNCC'!O$53="-","-",'3i SMNCC'!O$53)</f>
        <v>5.396909444486452</v>
      </c>
      <c r="T93" s="35">
        <f>IF('3i SMNCC'!P$53="-","-",'3i SMNCC'!P$53)</f>
        <v>4.6837637900821658</v>
      </c>
      <c r="U93" s="35">
        <f>IF('3i SMNCC'!Q$53="-","-",'3i SMNCC'!Q$53)</f>
        <v>4.418895268958277</v>
      </c>
      <c r="V93" s="35">
        <f>IF('3i SMNCC'!R$53="-","-",'3i SMNCC'!R$53)</f>
        <v>-1.4350963821646188</v>
      </c>
      <c r="W93" s="35">
        <f>IF('3i SMNCC'!S$53="-","-",'3i SMNCC'!S$53)</f>
        <v>-3.050256404560824</v>
      </c>
      <c r="X93" s="27"/>
      <c r="Y93" s="35">
        <f>IF('3i SMNCC'!U$53="-","-",'3i SMNCC'!U$53)</f>
        <v>-8.5975135901744473</v>
      </c>
      <c r="Z93" s="35">
        <f>IF('3i SMNCC'!V$53="-","-",'3i SMNCC'!V$53)</f>
        <v>-8.5975135901744473</v>
      </c>
      <c r="AA93" s="35">
        <f>IF('3i SMNCC'!W$53="-","-",'3i SMNCC'!W$53)</f>
        <v>-10.436010742446904</v>
      </c>
      <c r="AB93" s="35" t="str">
        <f>IF('3i SMNCC'!X$53="-","-",'3i SMNCC'!X$53)</f>
        <v>-</v>
      </c>
      <c r="AC93" s="35" t="str">
        <f>IF('3i SMNCC'!Y$53="-","-",'3i SMNCC'!Y$53)</f>
        <v>-</v>
      </c>
      <c r="AD93" s="25"/>
    </row>
    <row r="94" spans="1:30" s="26" customFormat="1" ht="11.25" customHeight="1">
      <c r="A94" s="207"/>
      <c r="B94" s="123" t="s">
        <v>244</v>
      </c>
      <c r="C94" s="123" t="s">
        <v>183</v>
      </c>
      <c r="D94" s="121" t="s">
        <v>118</v>
      </c>
      <c r="E94" s="75"/>
      <c r="F94" s="27"/>
      <c r="G94" s="35">
        <f>IF('3g CPIH'!C$17="-","-",'3j PAAC PAP'!$G$24*('3g CPIH'!C$17/'3g CPIH'!$G$17))</f>
        <v>38.769117710371823</v>
      </c>
      <c r="H94" s="35">
        <f>IF('3g CPIH'!D$17="-","-",'3j PAAC PAP'!$G$24*('3g CPIH'!D$17/'3g CPIH'!$G$17))</f>
        <v>38.846733561643838</v>
      </c>
      <c r="I94" s="35">
        <f>IF('3g CPIH'!E$17="-","-",'3j PAAC PAP'!$G$24*('3g CPIH'!E$17/'3g CPIH'!$G$17))</f>
        <v>38.963157338551866</v>
      </c>
      <c r="J94" s="35">
        <f>IF('3g CPIH'!F$17="-","-",'3j PAAC PAP'!$G$24*('3g CPIH'!F$17/'3g CPIH'!$G$17))</f>
        <v>39.19600489236791</v>
      </c>
      <c r="K94" s="35">
        <f>IF('3g CPIH'!G$17="-","-",'3j PAAC PAP'!$G$24*('3g CPIH'!G$17/'3g CPIH'!$G$17))</f>
        <v>39.661700000000003</v>
      </c>
      <c r="L94" s="35">
        <f>IF('3g CPIH'!H$17="-","-",'3j PAAC PAP'!$G$24*('3g CPIH'!H$17/'3g CPIH'!$G$17))</f>
        <v>40.166203033268111</v>
      </c>
      <c r="M94" s="35">
        <f>IF('3g CPIH'!I$17="-","-",'3j PAAC PAP'!$G$24*('3g CPIH'!I$17/'3g CPIH'!$G$17))</f>
        <v>40.748321917808219</v>
      </c>
      <c r="N94" s="35">
        <f>IF('3g CPIH'!J$17="-","-",'3j PAAC PAP'!$G$24*('3g CPIH'!J$17/'3g CPIH'!$G$17))</f>
        <v>41.097593248532299</v>
      </c>
      <c r="O94" s="27"/>
      <c r="P94" s="35">
        <f>IF('3g CPIH'!L$17="-","-",'3j PAAC PAP'!$G$24*('3g CPIH'!L$17/'3g CPIH'!$G$17))</f>
        <v>41.097593248532299</v>
      </c>
      <c r="Q94" s="35">
        <f>IF('3g CPIH'!M$17="-","-",'3j PAAC PAP'!$G$24*('3g CPIH'!M$17/'3g CPIH'!$G$17))</f>
        <v>41.563288356164385</v>
      </c>
      <c r="R94" s="35">
        <f>IF('3g CPIH'!N$17="-","-",'3j PAAC PAP'!$G$24*('3g CPIH'!N$17/'3g CPIH'!$G$17))</f>
        <v>41.87375176125245</v>
      </c>
      <c r="S94" s="35">
        <f>IF('3g CPIH'!O$17="-","-",'3j PAAC PAP'!$G$24*('3g CPIH'!O$17/'3g CPIH'!$G$17))</f>
        <v>42.1065993150685</v>
      </c>
      <c r="T94" s="35">
        <f>IF('3g CPIH'!P$17="-","-",'3j PAAC PAP'!$G$24*('3g CPIH'!P$17/'3g CPIH'!$G$17))</f>
        <v>42.223023091976515</v>
      </c>
      <c r="U94" s="35">
        <f>IF('3g CPIH'!Q$17="-","-",'3j PAAC PAP'!$G$24*('3g CPIH'!Q$17/'3g CPIH'!$G$17))</f>
        <v>42.455870645792565</v>
      </c>
      <c r="V94" s="35">
        <f>IF('3g CPIH'!R$17="-","-",'3j PAAC PAP'!$G$24*('3g CPIH'!R$17/'3g CPIH'!$G$17))</f>
        <v>43.232029158512731</v>
      </c>
      <c r="W94" s="35">
        <f>IF('3g CPIH'!S$17="-","-",'3j PAAC PAP'!$G$24*('3g CPIH'!S$17/'3g CPIH'!$G$17))</f>
        <v>44.512690704500983</v>
      </c>
      <c r="X94" s="27"/>
      <c r="Y94" s="35">
        <f>IF('3g CPIH'!U$17="-","-",'3j PAAC PAP'!$G$24*('3g CPIH'!U$17/'3g CPIH'!$G$17))</f>
        <v>46.763550391389437</v>
      </c>
      <c r="Z94" s="35">
        <f>IF('3g CPIH'!V$17="-","-",'3j PAAC PAP'!$G$24*('3g CPIH'!V$17/'3g CPIH'!$G$17))</f>
        <v>46.763550391389437</v>
      </c>
      <c r="AA94" s="35">
        <f>IF('3g CPIH'!W$17="-","-",'3j PAAC PAP'!$G$24*('3g CPIH'!W$17/'3g CPIH'!$G$17))</f>
        <v>48.626330821917811</v>
      </c>
      <c r="AB94" s="35" t="str">
        <f>IF('3g CPIH'!X$17="-","-",'3j PAAC PAP'!$G$24*('3g CPIH'!X$17/'3g CPIH'!$G$17))</f>
        <v>-</v>
      </c>
      <c r="AC94" s="35" t="str">
        <f>IF('3g CPIH'!Y$17="-","-",'3j PAAC PAP'!$G$24*('3g CPIH'!Y$17/'3g CPIH'!$G$17))</f>
        <v>-</v>
      </c>
      <c r="AD94" s="25"/>
    </row>
    <row r="95" spans="1:30" s="26" customFormat="1" ht="11.25" customHeight="1">
      <c r="A95" s="207"/>
      <c r="B95" s="123" t="s">
        <v>244</v>
      </c>
      <c r="C95" s="123" t="s">
        <v>184</v>
      </c>
      <c r="D95" s="121" t="s">
        <v>118</v>
      </c>
      <c r="E95" s="75"/>
      <c r="F95" s="27"/>
      <c r="G95" s="35">
        <f>IF(G87="-","-",SUM(G87:G93)*'3j PAAC PAP'!$G$42)</f>
        <v>0</v>
      </c>
      <c r="H95" s="35">
        <f>IF(H87="-","-",SUM(H87:H93)*'3j PAAC PAP'!$G$42)</f>
        <v>0</v>
      </c>
      <c r="I95" s="35">
        <f>IF(I87="-","-",SUM(I87:I93)*'3j PAAC PAP'!$G$42)</f>
        <v>0</v>
      </c>
      <c r="J95" s="35">
        <f>IF(J87="-","-",SUM(J87:J93)*'3j PAAC PAP'!$G$42)</f>
        <v>0</v>
      </c>
      <c r="K95" s="35">
        <f>IF(K87="-","-",SUM(K87:K93)*'3j PAAC PAP'!$G$42)</f>
        <v>0</v>
      </c>
      <c r="L95" s="35">
        <f>IF(L87="-","-",SUM(L87:L93)*'3j PAAC PAP'!$G$42)</f>
        <v>0</v>
      </c>
      <c r="M95" s="35">
        <f>IF(M87="-","-",SUM(M87:M93)*'3j PAAC PAP'!$G$42)</f>
        <v>0</v>
      </c>
      <c r="N95" s="35">
        <f>IF(N87="-","-",SUM(N87:N93)*'3j PAAC PAP'!$G$42)</f>
        <v>0</v>
      </c>
      <c r="O95" s="27"/>
      <c r="P95" s="35">
        <f>IF(P87="-","-",SUM(P87:P93)*'3j PAAC PAP'!$G$42)</f>
        <v>0</v>
      </c>
      <c r="Q95" s="35">
        <f>IF(Q87="-","-",SUM(Q87:Q93)*'3j PAAC PAP'!$G$42)</f>
        <v>0</v>
      </c>
      <c r="R95" s="35">
        <f>IF(R87="-","-",SUM(R87:R93)*'3j PAAC PAP'!$G$42)</f>
        <v>0</v>
      </c>
      <c r="S95" s="35">
        <f>IF(S87="-","-",SUM(S87:S93)*'3j PAAC PAP'!$G$42)</f>
        <v>0</v>
      </c>
      <c r="T95" s="35">
        <f>IF(T87="-","-",SUM(T87:T93)*'3j PAAC PAP'!$G$42)</f>
        <v>0</v>
      </c>
      <c r="U95" s="35">
        <f>IF(U87="-","-",SUM(U87:U93)*'3j PAAC PAP'!$G$42)</f>
        <v>0</v>
      </c>
      <c r="V95" s="35">
        <f>IF(V87="-","-",SUM(V87:V93)*'3j PAAC PAP'!$G$42)</f>
        <v>0</v>
      </c>
      <c r="W95" s="35">
        <f>IF(W87="-","-",SUM(W87:W93)*'3j PAAC PAP'!$G$42)</f>
        <v>0</v>
      </c>
      <c r="X95" s="27"/>
      <c r="Y95" s="35">
        <f>IF(Y87="-","-",SUM(Y87:Y93)*'3j PAAC PAP'!$G$42)</f>
        <v>0</v>
      </c>
      <c r="Z95" s="35">
        <f>IF(Z87="-","-",SUM(Z87:Z93)*'3j PAAC PAP'!$G$42)</f>
        <v>0</v>
      </c>
      <c r="AA95" s="35">
        <f>IF(AA87="-","-",SUM(AA87:AA93)*'3j PAAC PAP'!$G$42)</f>
        <v>0</v>
      </c>
      <c r="AB95" s="35" t="str">
        <f>IF(AB87="-","-",SUM(AB87:AB93)*'3j PAAC PAP'!$G$42)</f>
        <v>-</v>
      </c>
      <c r="AC95" s="35" t="str">
        <f>IF(AC87="-","-",SUM(AC87:AC93)*'3j PAAC PAP'!$G$42)</f>
        <v>-</v>
      </c>
      <c r="AD95" s="25"/>
    </row>
    <row r="96" spans="1:30" s="26" customFormat="1" ht="11.25" customHeight="1">
      <c r="A96" s="207"/>
      <c r="B96" s="123" t="s">
        <v>185</v>
      </c>
      <c r="C96" s="123" t="s">
        <v>246</v>
      </c>
      <c r="D96" s="121" t="s">
        <v>118</v>
      </c>
      <c r="E96" s="75"/>
      <c r="F96" s="27"/>
      <c r="G96" s="35">
        <f>IF(G90="-","-",SUM(G87:G95)*'3k EBIT'!$E$12)</f>
        <v>10.179714375856365</v>
      </c>
      <c r="H96" s="35">
        <f>IF(H90="-","-",SUM(H87:H95)*'3k EBIT'!$E$12)</f>
        <v>9.4156889913766193</v>
      </c>
      <c r="I96" s="35">
        <f>IF(I90="-","-",SUM(I87:I95)*'3k EBIT'!$E$12)</f>
        <v>8.7289972695003506</v>
      </c>
      <c r="J96" s="35">
        <f>IF(J90="-","-",SUM(J87:J95)*'3k EBIT'!$E$12)</f>
        <v>8.4537004833563252</v>
      </c>
      <c r="K96" s="35">
        <f>IF(K90="-","-",SUM(K87:K95)*'3k EBIT'!$E$12)</f>
        <v>9.117091527079614</v>
      </c>
      <c r="L96" s="35">
        <f>IF(L90="-","-",SUM(L87:L95)*'3k EBIT'!$E$12)</f>
        <v>9.113697680436033</v>
      </c>
      <c r="M96" s="35">
        <f>IF(M90="-","-",SUM(M87:M95)*'3k EBIT'!$E$12)</f>
        <v>9.6021231031639545</v>
      </c>
      <c r="N96" s="35">
        <f>IF(N90="-","-",SUM(N87:N95)*'3k EBIT'!$E$12)</f>
        <v>10.161073051595769</v>
      </c>
      <c r="O96" s="27"/>
      <c r="P96" s="35">
        <f>IF(P90="-","-",SUM(P87:P95)*'3k EBIT'!$E$12)</f>
        <v>10.161073051595769</v>
      </c>
      <c r="Q96" s="35">
        <f>IF(Q90="-","-",SUM(Q87:Q95)*'3k EBIT'!$E$12)</f>
        <v>11.079278884856306</v>
      </c>
      <c r="R96" s="35">
        <f>IF(R90="-","-",SUM(R87:R95)*'3k EBIT'!$E$12)</f>
        <v>10.115296419580647</v>
      </c>
      <c r="S96" s="35">
        <f>IF(S90="-","-",SUM(S87:S95)*'3k EBIT'!$E$12)</f>
        <v>9.7894899652932175</v>
      </c>
      <c r="T96" s="35">
        <f>IF(T90="-","-",SUM(T87:T95)*'3k EBIT'!$E$12)</f>
        <v>8.5251800685778161</v>
      </c>
      <c r="U96" s="35">
        <f>IF(U90="-","-",SUM(U87:U95)*'3k EBIT'!$E$12)</f>
        <v>9.1889975587292785</v>
      </c>
      <c r="V96" s="35">
        <f>IF(V90="-","-",SUM(V87:V95)*'3k EBIT'!$E$12)</f>
        <v>10.84635490144475</v>
      </c>
      <c r="W96" s="35">
        <f>IF(W90="-","-",SUM(W87:W95)*'3k EBIT'!$E$12)</f>
        <v>18.14144763640736</v>
      </c>
      <c r="X96" s="27"/>
      <c r="Y96" s="35">
        <f>IF(Y90="-","-",SUM(Y87:Y95)*'3k EBIT'!$E$12)</f>
        <v>34.674714852666156</v>
      </c>
      <c r="Z96" s="35">
        <f>IF(Z90="-","-",SUM(Z87:Z95)*'3k EBIT'!$E$12)</f>
        <v>40.032244789801283</v>
      </c>
      <c r="AA96" s="35">
        <f>IF(AA90="-","-",SUM(AA87:AA95)*'3k EBIT'!$E$12)</f>
        <v>29.955288194005661</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6.0206678844026893</v>
      </c>
      <c r="H97" s="35">
        <f>IF(H92="-","-",SUM(H87:H90,H92:H96)*'3l HAP'!$E$13)</f>
        <v>5.4336831709712214</v>
      </c>
      <c r="I97" s="35">
        <f>IF(I92="-","-",SUM(I87:I90,I92:I96)*'3l HAP'!$E$13)</f>
        <v>4.8713656520027344</v>
      </c>
      <c r="J97" s="35">
        <f>IF(J92="-","-",SUM(J87:J90,J92:J96)*'3l HAP'!$E$13)</f>
        <v>4.6643228997210322</v>
      </c>
      <c r="K97" s="35">
        <f>IF(K92="-","-",SUM(K87:K90,K92:K96)*'3l HAP'!$E$13)</f>
        <v>5.2390942805450216</v>
      </c>
      <c r="L97" s="35">
        <f>IF(L92="-","-",SUM(L87:L90,L92:L96)*'3l HAP'!$E$13)</f>
        <v>5.2361276708666242</v>
      </c>
      <c r="M97" s="35">
        <f>IF(M92="-","-",SUM(M87:M90,M92:M96)*'3l HAP'!$E$13)</f>
        <v>5.5711717472695002</v>
      </c>
      <c r="N97" s="35">
        <f>IF(N92="-","-",SUM(N87:N90,N92:N96)*'3l HAP'!$E$13)</f>
        <v>6.0008324803023614</v>
      </c>
      <c r="O97" s="27"/>
      <c r="P97" s="35">
        <f>IF(P92="-","-",SUM(P87:P90,P92:P96)*'3l HAP'!$E$13)</f>
        <v>6.0008324803023614</v>
      </c>
      <c r="Q97" s="35">
        <f>IF(Q92="-","-",SUM(Q87:Q90,Q92:Q96)*'3l HAP'!$E$13)</f>
        <v>6.6286451576226106</v>
      </c>
      <c r="R97" s="35">
        <f>IF(R92="-","-",SUM(R87:R90,R92:R96)*'3l HAP'!$E$13)</f>
        <v>5.892321474787316</v>
      </c>
      <c r="S97" s="35">
        <f>IF(S92="-","-",SUM(S87:S90,S92:S96)*'3l HAP'!$E$13)</f>
        <v>5.615856777220416</v>
      </c>
      <c r="T97" s="35">
        <f>IF(T92="-","-",SUM(T87:T90,T92:T96)*'3l HAP'!$E$13)</f>
        <v>4.6806102125560569</v>
      </c>
      <c r="U97" s="35">
        <f>IF(U92="-","-",SUM(U87:U90,U92:U96)*'3l HAP'!$E$13)</f>
        <v>5.3085729144571721</v>
      </c>
      <c r="V97" s="35">
        <f>IF(V92="-","-",SUM(V87:V90,V92:V96)*'3l HAP'!$E$13)</f>
        <v>6.5920219752213649</v>
      </c>
      <c r="W97" s="35">
        <f>IF(W92="-","-",SUM(W87:W90,W92:W96)*'3l HAP'!$E$13)</f>
        <v>11.691175786477432</v>
      </c>
      <c r="X97" s="27"/>
      <c r="Y97" s="35">
        <f>IF(Y92="-","-",SUM(Y87:Y90,Y92:Y96)*'3l HAP'!$E$13)</f>
        <v>24.45666615795276</v>
      </c>
      <c r="Z97" s="35">
        <f>IF(Z92="-","-",SUM(Z87:Z90,Z92:Z96)*'3l HAP'!$E$13)</f>
        <v>28.585064232159475</v>
      </c>
      <c r="AA97" s="35">
        <f>IF(AA92="-","-",SUM(AA87:AA90,AA92:AA96)*'3l HAP'!$E$13)</f>
        <v>20.783834351017411</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541.79488741599869</v>
      </c>
      <c r="H98" s="35">
        <f t="shared" si="18"/>
        <v>500.99605697113657</v>
      </c>
      <c r="I98" s="35">
        <f t="shared" si="18"/>
        <v>464.29208480813827</v>
      </c>
      <c r="J98" s="35">
        <f t="shared" si="18"/>
        <v>449.59574350680339</v>
      </c>
      <c r="K98" s="35">
        <f t="shared" si="18"/>
        <v>485.08581855646884</v>
      </c>
      <c r="L98" s="35">
        <f t="shared" si="18"/>
        <v>484.90422851301435</v>
      </c>
      <c r="M98" s="35">
        <f t="shared" si="18"/>
        <v>510.94586316744886</v>
      </c>
      <c r="N98" s="35">
        <f t="shared" si="18"/>
        <v>540.79393008764828</v>
      </c>
      <c r="O98" s="27"/>
      <c r="P98" s="35">
        <f t="shared" ref="P98:W98" si="19">IF(P87="-","-",SUM(P87:P97))</f>
        <v>540.79393008764828</v>
      </c>
      <c r="Q98" s="35">
        <f t="shared" si="19"/>
        <v>589.74834560672434</v>
      </c>
      <c r="R98" s="35">
        <f t="shared" si="19"/>
        <v>538.27612365545053</v>
      </c>
      <c r="S98" s="35">
        <f t="shared" si="19"/>
        <v>520.85195792039553</v>
      </c>
      <c r="T98" s="35">
        <f t="shared" si="19"/>
        <v>453.37411269841067</v>
      </c>
      <c r="U98" s="35">
        <f t="shared" si="19"/>
        <v>488.93982360873366</v>
      </c>
      <c r="V98" s="35">
        <f t="shared" si="19"/>
        <v>577.45257046633719</v>
      </c>
      <c r="W98" s="35">
        <f t="shared" si="19"/>
        <v>966.50381489373149</v>
      </c>
      <c r="X98" s="27"/>
      <c r="Y98" s="35">
        <f t="shared" ref="Y98:AC98" si="20">IF(Y87="-","-",SUM(Y87:Y97))</f>
        <v>1849.4409045890034</v>
      </c>
      <c r="Z98" s="35">
        <f t="shared" si="20"/>
        <v>2135.544446041853</v>
      </c>
      <c r="AA98" s="35">
        <f t="shared" si="20"/>
        <v>1597.3772986089255</v>
      </c>
      <c r="AB98" s="35" t="str">
        <f t="shared" si="20"/>
        <v>-</v>
      </c>
      <c r="AC98" s="35" t="str">
        <f t="shared" si="20"/>
        <v>-</v>
      </c>
      <c r="AD98" s="25"/>
    </row>
    <row r="99" spans="1:30" s="26" customFormat="1" ht="12.6"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DF'!X$148="-","-",'3a DF'!X$148)</f>
        <v>605.44000000000005</v>
      </c>
      <c r="X99" s="27"/>
      <c r="Y99" s="117">
        <f>IF('3a DF'!Z$148="-","-",'3a DF'!Z$148)</f>
        <v>1455.9576357366336</v>
      </c>
      <c r="Z99" s="117">
        <f>IF('3a DF'!AA$148="-","-",'3a DF'!AA$148)</f>
        <v>1732.5752491781413</v>
      </c>
      <c r="AA99" s="117">
        <f>IF('3a DF'!AB$148="-","-",'3a DF'!AB$148)</f>
        <v>1205.1280820470283</v>
      </c>
      <c r="AB99" s="117" t="str">
        <f>IF('3a DF'!AC$148="-","-",'3a DF'!AC$148)</f>
        <v>-</v>
      </c>
      <c r="AC99" s="117" t="str">
        <f>IF('3a DF'!AD$148="-","-",'3a DF'!AD$148)</f>
        <v>-</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AA'!J258="-","-",'3c AA'!J258)</f>
        <v>-</v>
      </c>
      <c r="H101" s="117" t="str">
        <f>IF('3c AA'!K258="-","-",'3c AA'!K258)</f>
        <v>-</v>
      </c>
      <c r="I101" s="117" t="str">
        <f>IF('3c AA'!L258="-","-",'3c AA'!L258)</f>
        <v>-</v>
      </c>
      <c r="J101" s="117" t="str">
        <f>IF('3c AA'!M258="-","-",'3c AA'!M258)</f>
        <v>-</v>
      </c>
      <c r="K101" s="117" t="str">
        <f>IF('3c AA'!N258="-","-",'3c AA'!N258)</f>
        <v>-</v>
      </c>
      <c r="L101" s="117" t="str">
        <f>IF('3c AA'!O258="-","-",'3c AA'!O258)</f>
        <v>-</v>
      </c>
      <c r="M101" s="117" t="str">
        <f>IF('3c AA'!P258="-","-",'3c AA'!P258)</f>
        <v>-</v>
      </c>
      <c r="N101" s="117" t="str">
        <f>IF('3c AA'!Q258="-","-",'3c AA'!Q258)</f>
        <v>-</v>
      </c>
      <c r="O101" s="27"/>
      <c r="P101" s="117" t="str">
        <f>IF('3c AA'!S258="-","-",'3c AA'!S258)</f>
        <v>-</v>
      </c>
      <c r="Q101" s="117" t="str">
        <f>IF('3c AA'!T258="-","-",'3c AA'!T258)</f>
        <v>-</v>
      </c>
      <c r="R101" s="117" t="str">
        <f>IF('3c AA'!U258="-","-",'3c AA'!U258)</f>
        <v>-</v>
      </c>
      <c r="S101" s="117" t="str">
        <f>IF('3c AA'!V258="-","-",'3c AA'!V258)</f>
        <v>-</v>
      </c>
      <c r="T101" s="117">
        <f>IF('3c AA'!W258="-","-",'3c AA'!W258)</f>
        <v>0</v>
      </c>
      <c r="U101" s="117">
        <f>IF('3c AA'!X258="-","-",'3c AA'!X258)</f>
        <v>0</v>
      </c>
      <c r="V101" s="117">
        <f>IF('3c AA'!Y258="-","-",'3c AA'!Y258)</f>
        <v>0</v>
      </c>
      <c r="W101" s="117" t="str">
        <f>IF('3c AA'!Z258="-","-",'3c AA'!Z258)</f>
        <v>-</v>
      </c>
      <c r="X101" s="27"/>
      <c r="Y101" s="117">
        <f>IF('3c AA'!AB258="-","-",'3c AA'!AB258)</f>
        <v>2.9742599903583686</v>
      </c>
      <c r="Z101" s="117">
        <f>IF('3c AA'!AC258="-","-",'3c AA'!AC258)</f>
        <v>2.9742599903583686</v>
      </c>
      <c r="AA101" s="117">
        <f>IF('3c AA'!AD258="-","-",'3c AA'!AD258)</f>
        <v>2.9742599903583686</v>
      </c>
      <c r="AB101" s="117" t="str">
        <f>IF('3c AA'!AE258="-","-",'3c AA'!AE258)</f>
        <v>-</v>
      </c>
      <c r="AC101" s="117" t="str">
        <f>IF('3c AA'!AF258="-","-",'3c AA'!AF258)</f>
        <v>-</v>
      </c>
      <c r="AD101" s="25"/>
    </row>
    <row r="102" spans="1:30" s="26" customFormat="1" ht="11.4">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f>IF('3d PC'!AA$43="-","-",'3d PC'!AA$43)</f>
        <v>33.951682778351348</v>
      </c>
      <c r="AB102" s="117" t="str">
        <f>IF('3d PC'!AB$43="-","-",'3d PC'!AB$43)</f>
        <v>-</v>
      </c>
      <c r="AC102" s="117" t="str">
        <f>IF('3d PC'!AC$43="-","-",'3d PC'!AC$43)</f>
        <v>-</v>
      </c>
      <c r="AD102" s="25"/>
    </row>
    <row r="103" spans="1:30" s="26" customFormat="1" ht="11.4">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NC-Gas'!V107="-","-",'3f NC-Gas'!V107)</f>
        <v>171.61945898212281</v>
      </c>
      <c r="X103" s="27"/>
      <c r="Y103" s="117">
        <f>IF('3f NC-Gas'!X107="-","-",'3f NC-Gas'!X107)</f>
        <v>169.13148791363548</v>
      </c>
      <c r="Z103" s="117">
        <f>IF('3f NC-Gas'!Y107="-","-",'3f NC-Gas'!Y107)</f>
        <v>169.13148791363548</v>
      </c>
      <c r="AA103" s="117">
        <f>IF('3f NC-Gas'!Z107="-","-",'3f NC-Gas'!Z107)</f>
        <v>168.97387675730786</v>
      </c>
      <c r="AB103" s="117" t="str">
        <f>IF('3f NC-Gas'!AA107="-","-",'3f NC-Gas'!AA107)</f>
        <v>-</v>
      </c>
      <c r="AC103" s="117" t="str">
        <f>IF('3f NC-Gas'!AB107="-","-",'3f NC-Gas'!AB107)</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f>IF('3g CPIH'!W$17="-","-",'3h OC '!$E$12*('3g CPIH'!W$17/'3g CPIH'!$G$17))</f>
        <v>109.36421849315069</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SMNCC'!G$53="-","-",'3i SMNCC'!G$53)</f>
        <v>0</v>
      </c>
      <c r="L105" s="117">
        <f>IF('3i SMNCC'!H$53="-","-",'3i SMNCC'!H$53)</f>
        <v>-0.14839729644435984</v>
      </c>
      <c r="M105" s="117">
        <f>IF('3i SMNCC'!I$53="-","-",'3i SMNCC'!I$53)</f>
        <v>1.899695256253338</v>
      </c>
      <c r="N105" s="117">
        <f>IF('3i SMNCC'!J$53="-","-",'3i SMNCC'!J$53)</f>
        <v>1.9653659209909353</v>
      </c>
      <c r="O105" s="27"/>
      <c r="P105" s="117">
        <f>IF('3i SMNCC'!L$53="-","-",'3i SMNCC'!L$53)</f>
        <v>1.9653659209909353</v>
      </c>
      <c r="Q105" s="117">
        <f>IF('3i SMNCC'!M$53="-","-",'3i SMNCC'!M$53)</f>
        <v>3.94070969375099</v>
      </c>
      <c r="R105" s="117">
        <f>IF('3i SMNCC'!N$53="-","-",'3i SMNCC'!N$53)</f>
        <v>3.6877871322225353</v>
      </c>
      <c r="S105" s="117">
        <f>IF('3i SMNCC'!O$53="-","-",'3i SMNCC'!O$53)</f>
        <v>5.396909444486452</v>
      </c>
      <c r="T105" s="117">
        <f>IF('3i SMNCC'!P$53="-","-",'3i SMNCC'!P$53)</f>
        <v>4.6837637900821658</v>
      </c>
      <c r="U105" s="117">
        <f>IF('3i SMNCC'!Q$53="-","-",'3i SMNCC'!Q$53)</f>
        <v>4.418895268958277</v>
      </c>
      <c r="V105" s="117">
        <f>IF('3i SMNCC'!R$53="-","-",'3i SMNCC'!R$53)</f>
        <v>-1.4350963821646188</v>
      </c>
      <c r="W105" s="117">
        <f>IF('3i SMNCC'!S$53="-","-",'3i SMNCC'!S$53)</f>
        <v>-3.050256404560824</v>
      </c>
      <c r="X105" s="27"/>
      <c r="Y105" s="117">
        <f>IF('3i SMNCC'!U$53="-","-",'3i SMNCC'!U$53)</f>
        <v>-8.5975135901744473</v>
      </c>
      <c r="Z105" s="117">
        <f>IF('3i SMNCC'!V$53="-","-",'3i SMNCC'!V$53)</f>
        <v>-8.5975135901744473</v>
      </c>
      <c r="AA105" s="117">
        <f>IF('3i SMNCC'!W$53="-","-",'3i SMNCC'!W$53)</f>
        <v>-10.436010742446904</v>
      </c>
      <c r="AB105" s="117" t="str">
        <f>IF('3i SMNCC'!X$53="-","-",'3i SMNCC'!X$53)</f>
        <v>-</v>
      </c>
      <c r="AC105" s="117" t="str">
        <f>IF('3i SMNCC'!Y$53="-","-",'3i SMNCC'!Y$53)</f>
        <v>-</v>
      </c>
      <c r="AD105" s="25"/>
    </row>
    <row r="106" spans="1:30" s="26" customFormat="1" ht="11.25" customHeight="1">
      <c r="A106" s="207"/>
      <c r="B106" s="120" t="s">
        <v>244</v>
      </c>
      <c r="C106" s="120" t="s">
        <v>183</v>
      </c>
      <c r="D106" s="122" t="s">
        <v>122</v>
      </c>
      <c r="E106" s="119"/>
      <c r="F106" s="27"/>
      <c r="G106" s="117">
        <f>IF('3g CPIH'!C$17="-","-",'3j PAAC PAP'!$G$24*('3g CPIH'!C$17/'3g CPIH'!$G$17))</f>
        <v>38.769117710371823</v>
      </c>
      <c r="H106" s="117">
        <f>IF('3g CPIH'!D$17="-","-",'3j PAAC PAP'!$G$24*('3g CPIH'!D$17/'3g CPIH'!$G$17))</f>
        <v>38.846733561643838</v>
      </c>
      <c r="I106" s="117">
        <f>IF('3g CPIH'!E$17="-","-",'3j PAAC PAP'!$G$24*('3g CPIH'!E$17/'3g CPIH'!$G$17))</f>
        <v>38.963157338551866</v>
      </c>
      <c r="J106" s="117">
        <f>IF('3g CPIH'!F$17="-","-",'3j PAAC PAP'!$G$24*('3g CPIH'!F$17/'3g CPIH'!$G$17))</f>
        <v>39.19600489236791</v>
      </c>
      <c r="K106" s="117">
        <f>IF('3g CPIH'!G$17="-","-",'3j PAAC PAP'!$G$24*('3g CPIH'!G$17/'3g CPIH'!$G$17))</f>
        <v>39.661700000000003</v>
      </c>
      <c r="L106" s="117">
        <f>IF('3g CPIH'!H$17="-","-",'3j PAAC PAP'!$G$24*('3g CPIH'!H$17/'3g CPIH'!$G$17))</f>
        <v>40.166203033268111</v>
      </c>
      <c r="M106" s="117">
        <f>IF('3g CPIH'!I$17="-","-",'3j PAAC PAP'!$G$24*('3g CPIH'!I$17/'3g CPIH'!$G$17))</f>
        <v>40.748321917808219</v>
      </c>
      <c r="N106" s="117">
        <f>IF('3g CPIH'!J$17="-","-",'3j PAAC PAP'!$G$24*('3g CPIH'!J$17/'3g CPIH'!$G$17))</f>
        <v>41.097593248532299</v>
      </c>
      <c r="O106" s="27"/>
      <c r="P106" s="117">
        <f>IF('3g CPIH'!L$17="-","-",'3j PAAC PAP'!$G$24*('3g CPIH'!L$17/'3g CPIH'!$G$17))</f>
        <v>41.097593248532299</v>
      </c>
      <c r="Q106" s="117">
        <f>IF('3g CPIH'!M$17="-","-",'3j PAAC PAP'!$G$24*('3g CPIH'!M$17/'3g CPIH'!$G$17))</f>
        <v>41.563288356164385</v>
      </c>
      <c r="R106" s="117">
        <f>IF('3g CPIH'!N$17="-","-",'3j PAAC PAP'!$G$24*('3g CPIH'!N$17/'3g CPIH'!$G$17))</f>
        <v>41.87375176125245</v>
      </c>
      <c r="S106" s="117">
        <f>IF('3g CPIH'!O$17="-","-",'3j PAAC PAP'!$G$24*('3g CPIH'!O$17/'3g CPIH'!$G$17))</f>
        <v>42.1065993150685</v>
      </c>
      <c r="T106" s="117">
        <f>IF('3g CPIH'!P$17="-","-",'3j PAAC PAP'!$G$24*('3g CPIH'!P$17/'3g CPIH'!$G$17))</f>
        <v>42.223023091976515</v>
      </c>
      <c r="U106" s="117">
        <f>IF('3g CPIH'!Q$17="-","-",'3j PAAC PAP'!$G$24*('3g CPIH'!Q$17/'3g CPIH'!$G$17))</f>
        <v>42.455870645792565</v>
      </c>
      <c r="V106" s="117">
        <f>IF('3g CPIH'!R$17="-","-",'3j PAAC PAP'!$G$24*('3g CPIH'!R$17/'3g CPIH'!$G$17))</f>
        <v>43.232029158512731</v>
      </c>
      <c r="W106" s="117">
        <f>IF('3g CPIH'!S$17="-","-",'3j PAAC PAP'!$G$24*('3g CPIH'!S$17/'3g CPIH'!$G$17))</f>
        <v>44.512690704500983</v>
      </c>
      <c r="X106" s="27"/>
      <c r="Y106" s="117">
        <f>IF('3g CPIH'!U$17="-","-",'3j PAAC PAP'!$G$24*('3g CPIH'!U$17/'3g CPIH'!$G$17))</f>
        <v>46.763550391389437</v>
      </c>
      <c r="Z106" s="117">
        <f>IF('3g CPIH'!V$17="-","-",'3j PAAC PAP'!$G$24*('3g CPIH'!V$17/'3g CPIH'!$G$17))</f>
        <v>46.763550391389437</v>
      </c>
      <c r="AA106" s="117">
        <f>IF('3g CPIH'!W$17="-","-",'3j PAAC PAP'!$G$24*('3g CPIH'!W$17/'3g CPIH'!$G$17))</f>
        <v>48.626330821917811</v>
      </c>
      <c r="AB106" s="117" t="str">
        <f>IF('3g CPIH'!X$17="-","-",'3j PAAC PAP'!$G$24*('3g CPIH'!X$17/'3g CPIH'!$G$17))</f>
        <v>-</v>
      </c>
      <c r="AC106" s="117" t="str">
        <f>IF('3g CPIH'!Y$17="-","-",'3j PAAC PAP'!$G$24*('3g CPIH'!Y$17/'3g CPIH'!$G$17))</f>
        <v>-</v>
      </c>
      <c r="AD106" s="25"/>
    </row>
    <row r="107" spans="1:30" s="26" customFormat="1" ht="11.25" customHeight="1">
      <c r="A107" s="207"/>
      <c r="B107" s="120" t="s">
        <v>244</v>
      </c>
      <c r="C107" s="120" t="s">
        <v>184</v>
      </c>
      <c r="D107" s="122" t="s">
        <v>122</v>
      </c>
      <c r="E107" s="119"/>
      <c r="F107" s="27"/>
      <c r="G107" s="117">
        <f>IF(G99="-","-",SUM(G99:G105)*'3j PAAC PAP'!$G$42)</f>
        <v>0</v>
      </c>
      <c r="H107" s="117">
        <f>IF(H99="-","-",SUM(H99:H105)*'3j PAAC PAP'!$G$42)</f>
        <v>0</v>
      </c>
      <c r="I107" s="117">
        <f>IF(I99="-","-",SUM(I99:I105)*'3j PAAC PAP'!$G$42)</f>
        <v>0</v>
      </c>
      <c r="J107" s="117">
        <f>IF(J99="-","-",SUM(J99:J105)*'3j PAAC PAP'!$G$42)</f>
        <v>0</v>
      </c>
      <c r="K107" s="117">
        <f>IF(K99="-","-",SUM(K99:K105)*'3j PAAC PAP'!$G$42)</f>
        <v>0</v>
      </c>
      <c r="L107" s="117">
        <f>IF(L99="-","-",SUM(L99:L105)*'3j PAAC PAP'!$G$42)</f>
        <v>0</v>
      </c>
      <c r="M107" s="117">
        <f>IF(M99="-","-",SUM(M99:M105)*'3j PAAC PAP'!$G$42)</f>
        <v>0</v>
      </c>
      <c r="N107" s="117">
        <f>IF(N99="-","-",SUM(N99:N105)*'3j PAAC PAP'!$G$42)</f>
        <v>0</v>
      </c>
      <c r="O107" s="27"/>
      <c r="P107" s="117">
        <f>IF(P99="-","-",SUM(P99:P105)*'3j PAAC PAP'!$G$42)</f>
        <v>0</v>
      </c>
      <c r="Q107" s="117">
        <f>IF(Q99="-","-",SUM(Q99:Q105)*'3j PAAC PAP'!$G$42)</f>
        <v>0</v>
      </c>
      <c r="R107" s="117">
        <f>IF(R99="-","-",SUM(R99:R105)*'3j PAAC PAP'!$G$42)</f>
        <v>0</v>
      </c>
      <c r="S107" s="117">
        <f>IF(S99="-","-",SUM(S99:S105)*'3j PAAC PAP'!$G$42)</f>
        <v>0</v>
      </c>
      <c r="T107" s="117">
        <f>IF(T99="-","-",SUM(T99:T105)*'3j PAAC PAP'!$G$42)</f>
        <v>0</v>
      </c>
      <c r="U107" s="117">
        <f>IF(U99="-","-",SUM(U99:U105)*'3j PAAC PAP'!$G$42)</f>
        <v>0</v>
      </c>
      <c r="V107" s="117">
        <f>IF(V99="-","-",SUM(V99:V105)*'3j PAAC PAP'!$G$42)</f>
        <v>0</v>
      </c>
      <c r="W107" s="117">
        <f>IF(W99="-","-",SUM(W99:W105)*'3j PAAC PAP'!$G$42)</f>
        <v>0</v>
      </c>
      <c r="X107" s="27"/>
      <c r="Y107" s="117">
        <f>IF(Y99="-","-",SUM(Y99:Y105)*'3j PAAC PAP'!$G$42)</f>
        <v>0</v>
      </c>
      <c r="Z107" s="117">
        <f>IF(Z99="-","-",SUM(Z99:Z105)*'3j PAAC PAP'!$G$42)</f>
        <v>0</v>
      </c>
      <c r="AA107" s="117">
        <f>IF(AA99="-","-",SUM(AA99:AA105)*'3j PAAC PAP'!$G$42)</f>
        <v>0</v>
      </c>
      <c r="AB107" s="117" t="str">
        <f>IF(AB99="-","-",SUM(AB99:AB105)*'3j PAAC PAP'!$G$42)</f>
        <v>-</v>
      </c>
      <c r="AC107" s="117" t="str">
        <f>IF(AC99="-","-",SUM(AC99:AC105)*'3j PAAC PAP'!$G$42)</f>
        <v>-</v>
      </c>
      <c r="AD107" s="25"/>
    </row>
    <row r="108" spans="1:30" s="26" customFormat="1" ht="11.25" customHeight="1">
      <c r="A108" s="207"/>
      <c r="B108" s="120" t="s">
        <v>185</v>
      </c>
      <c r="C108" s="120" t="s">
        <v>246</v>
      </c>
      <c r="D108" s="122" t="s">
        <v>122</v>
      </c>
      <c r="E108" s="119"/>
      <c r="F108" s="27"/>
      <c r="G108" s="117">
        <f>IF(G102="-","-",SUM(G99:G107)*'3k EBIT'!$E$12)</f>
        <v>10.429769233552298</v>
      </c>
      <c r="H108" s="117">
        <f>IF(H102="-","-",SUM(H99:H107)*'3k EBIT'!$E$12)</f>
        <v>9.6657438489643681</v>
      </c>
      <c r="I108" s="117">
        <f>IF(I102="-","-",SUM(I99:I107)*'3k EBIT'!$E$12)</f>
        <v>8.9318225650483907</v>
      </c>
      <c r="J108" s="117">
        <f>IF(J102="-","-",SUM(J99:J107)*'3k EBIT'!$E$12)</f>
        <v>8.6565257785906322</v>
      </c>
      <c r="K108" s="117">
        <f>IF(K102="-","-",SUM(K99:K107)*'3k EBIT'!$E$12)</f>
        <v>9.3422125648280865</v>
      </c>
      <c r="L108" s="117">
        <f>IF(L102="-","-",SUM(L99:L107)*'3k EBIT'!$E$12)</f>
        <v>9.3388187182061415</v>
      </c>
      <c r="M108" s="117">
        <f>IF(M102="-","-",SUM(M99:M107)*'3k EBIT'!$E$12)</f>
        <v>9.8926825256553172</v>
      </c>
      <c r="N108" s="117">
        <f>IF(N102="-","-",SUM(N99:N107)*'3k EBIT'!$E$12)</f>
        <v>10.451632474152042</v>
      </c>
      <c r="O108" s="27"/>
      <c r="P108" s="117">
        <f>IF(P102="-","-",SUM(P99:P107)*'3k EBIT'!$E$12)</f>
        <v>10.451632474152042</v>
      </c>
      <c r="Q108" s="117">
        <f>IF(Q102="-","-",SUM(Q99:Q107)*'3k EBIT'!$E$12)</f>
        <v>11.412088232436467</v>
      </c>
      <c r="R108" s="117">
        <f>IF(R102="-","-",SUM(R99:R107)*'3k EBIT'!$E$12)</f>
        <v>10.448105766760529</v>
      </c>
      <c r="S108" s="117">
        <f>IF(S102="-","-",SUM(S99:S107)*'3k EBIT'!$E$12)</f>
        <v>10.074609656919938</v>
      </c>
      <c r="T108" s="117">
        <f>IF(T102="-","-",SUM(T99:T107)*'3k EBIT'!$E$12)</f>
        <v>8.8102997578028557</v>
      </c>
      <c r="U108" s="117">
        <f>IF(U102="-","-",SUM(U99:U107)*'3k EBIT'!$E$12)</f>
        <v>9.4592487858987759</v>
      </c>
      <c r="V108" s="117">
        <f>IF(V102="-","-",SUM(V99:V107)*'3k EBIT'!$E$12)</f>
        <v>11.116606128224786</v>
      </c>
      <c r="W108" s="117">
        <f>IF(W102="-","-",SUM(W99:W107)*'3k EBIT'!$E$12)</f>
        <v>18.438356306688622</v>
      </c>
      <c r="X108" s="27"/>
      <c r="Y108" s="117">
        <f>IF(Y102="-","-",SUM(Y99:Y107)*'3k EBIT'!$E$12)</f>
        <v>34.956915433006657</v>
      </c>
      <c r="Z108" s="117">
        <f>IF(Z102="-","-",SUM(Z99:Z107)*'3k EBIT'!$E$12)</f>
        <v>40.314445370141783</v>
      </c>
      <c r="AA108" s="117">
        <f>IF(AA102="-","-",SUM(AA99:AA107)*'3k EBIT'!$E$12)</f>
        <v>30.186624700741294</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6.0243289375742153</v>
      </c>
      <c r="H109" s="117">
        <f>IF(H104="-","-",SUM(H99:H102,H104:H108)*'3l HAP'!$E$13)</f>
        <v>5.4373442241411638</v>
      </c>
      <c r="I109" s="117">
        <f>IF(I104="-","-",SUM(I99:I102,I104:I108)*'3l HAP'!$E$13)</f>
        <v>4.8743352171548535</v>
      </c>
      <c r="J109" s="117">
        <f>IF(J104="-","-",SUM(J99:J102,J104:J108)*'3l HAP'!$E$13)</f>
        <v>4.6672924648685568</v>
      </c>
      <c r="K109" s="117">
        <f>IF(K104="-","-",SUM(K99:K102,K104:K108)*'3l HAP'!$E$13)</f>
        <v>5.2423902776586964</v>
      </c>
      <c r="L109" s="117">
        <f>IF(L104="-","-",SUM(L99:L102,L104:L108)*'3l HAP'!$E$13)</f>
        <v>5.239423667980617</v>
      </c>
      <c r="M109" s="117">
        <f>IF(M104="-","-",SUM(M99:M102,M104:M108)*'3l HAP'!$E$13)</f>
        <v>5.5754258277741968</v>
      </c>
      <c r="N109" s="117">
        <f>IF(N104="-","-",SUM(N99:N102,N104:N108)*'3l HAP'!$E$13)</f>
        <v>6.0050865608080075</v>
      </c>
      <c r="O109" s="27"/>
      <c r="P109" s="117">
        <f>IF(P104="-","-",SUM(P99:P102,P104:P108)*'3l HAP'!$E$13)</f>
        <v>6.0050865608080075</v>
      </c>
      <c r="Q109" s="117">
        <f>IF(Q104="-","-",SUM(Q99:Q102,Q104:Q108)*'3l HAP'!$E$13)</f>
        <v>6.6335178192805317</v>
      </c>
      <c r="R109" s="117">
        <f>IF(R104="-","-",SUM(R99:R102,R104:R108)*'3l HAP'!$E$13)</f>
        <v>5.897194136439377</v>
      </c>
      <c r="S109" s="117">
        <f>IF(S104="-","-",SUM(S99:S102,S104:S108)*'3l HAP'!$E$13)</f>
        <v>5.6200312146255236</v>
      </c>
      <c r="T109" s="117">
        <f>IF(T104="-","-",SUM(T99:T102,T104:T108)*'3l HAP'!$E$13)</f>
        <v>4.6847846499260006</v>
      </c>
      <c r="U109" s="117">
        <f>IF(U104="-","-",SUM(U99:U102,U104:U108)*'3l HAP'!$E$13)</f>
        <v>5.3125296626741596</v>
      </c>
      <c r="V109" s="117">
        <f>IF(V104="-","-",SUM(V99:V102,V104:V108)*'3l HAP'!$E$13)</f>
        <v>6.5959787234326512</v>
      </c>
      <c r="W109" s="117">
        <f>IF(W104="-","-",SUM(W99:W102,W104:W108)*'3l HAP'!$E$13)</f>
        <v>11.695522826319021</v>
      </c>
      <c r="X109" s="27"/>
      <c r="Y109" s="117">
        <f>IF(Y104="-","-",SUM(Y99:Y102,Y104:Y108)*'3l HAP'!$E$13)</f>
        <v>24.460797856649528</v>
      </c>
      <c r="Z109" s="117">
        <f>IF(Z104="-","-",SUM(Z99:Z102,Z104:Z108)*'3l HAP'!$E$13)</f>
        <v>28.589195930856238</v>
      </c>
      <c r="AA109" s="117">
        <f>IF(AA104="-","-",SUM(AA99:AA102,AA104:AA108)*'3l HAP'!$E$13)</f>
        <v>20.78722134881253</v>
      </c>
      <c r="AB109" s="117" t="str">
        <f>IF(AB104="-","-",SUM(AB99:AB102,AB104:AB108)*'3l HAP'!$E$13)</f>
        <v>-</v>
      </c>
      <c r="AC109" s="117" t="str">
        <f>IF(AC104="-","-",SUM(AC99:AC102,AC104:AC108)*'3l HAP'!$E$13)</f>
        <v>-</v>
      </c>
      <c r="AD109" s="25"/>
    </row>
    <row r="110" spans="1:30" s="26" customFormat="1" ht="11.4">
      <c r="A110" s="207"/>
      <c r="B110" s="120" t="s">
        <v>249</v>
      </c>
      <c r="C110" s="120" t="str">
        <f>B110&amp;"_"&amp;D110</f>
        <v>Total_Southern</v>
      </c>
      <c r="D110" s="122" t="s">
        <v>122</v>
      </c>
      <c r="E110" s="119"/>
      <c r="F110" s="27"/>
      <c r="G110" s="117">
        <f t="shared" ref="G110:N110" si="21">IF(G99="-","-",SUM(G99:G109))</f>
        <v>554.9593250170733</v>
      </c>
      <c r="H110" s="117">
        <f t="shared" si="21"/>
        <v>514.16049456651569</v>
      </c>
      <c r="I110" s="117">
        <f t="shared" si="21"/>
        <v>474.97006551910897</v>
      </c>
      <c r="J110" s="117">
        <f t="shared" si="21"/>
        <v>460.27372420125721</v>
      </c>
      <c r="K110" s="117">
        <f t="shared" si="21"/>
        <v>496.93758533051272</v>
      </c>
      <c r="L110" s="117">
        <f t="shared" si="21"/>
        <v>496.75599528819737</v>
      </c>
      <c r="M110" s="117">
        <f t="shared" si="21"/>
        <v>526.242712115063</v>
      </c>
      <c r="N110" s="117">
        <f t="shared" si="21"/>
        <v>556.09077903867967</v>
      </c>
      <c r="O110" s="27"/>
      <c r="P110" s="117">
        <f t="shared" ref="P110:W110" si="22">IF(P99="-","-",SUM(P99:P109))</f>
        <v>556.09077903867967</v>
      </c>
      <c r="Q110" s="117">
        <f t="shared" si="22"/>
        <v>607.26949248482663</v>
      </c>
      <c r="R110" s="117">
        <f t="shared" si="22"/>
        <v>555.79727051247949</v>
      </c>
      <c r="S110" s="117">
        <f t="shared" si="22"/>
        <v>535.86242571871287</v>
      </c>
      <c r="T110" s="117">
        <f t="shared" si="22"/>
        <v>468.38458037028846</v>
      </c>
      <c r="U110" s="117">
        <f t="shared" si="22"/>
        <v>503.16752328019084</v>
      </c>
      <c r="V110" s="117">
        <f t="shared" si="22"/>
        <v>591.68027011729077</v>
      </c>
      <c r="W110" s="117">
        <f t="shared" si="22"/>
        <v>982.13492759896303</v>
      </c>
      <c r="X110" s="27"/>
      <c r="Y110" s="117">
        <f t="shared" ref="Y110:AC110" si="23">IF(Y99="-","-",SUM(Y99:Y109))</f>
        <v>1864.2976922759563</v>
      </c>
      <c r="Z110" s="117">
        <f t="shared" si="23"/>
        <v>2150.4012337288054</v>
      </c>
      <c r="AA110" s="117">
        <f t="shared" si="23"/>
        <v>1609.5562861952217</v>
      </c>
      <c r="AB110" s="117" t="str">
        <f t="shared" si="23"/>
        <v>-</v>
      </c>
      <c r="AC110" s="117" t="str">
        <f t="shared" si="23"/>
        <v>-</v>
      </c>
      <c r="AD110" s="25"/>
    </row>
    <row r="111" spans="1:30" s="26" customFormat="1" ht="11.4">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DF'!X$148="-","-",'3a DF'!X$148)</f>
        <v>605.44000000000005</v>
      </c>
      <c r="X111" s="27"/>
      <c r="Y111" s="35">
        <f>IF('3a DF'!Z$148="-","-",'3a DF'!Z$148)</f>
        <v>1455.9576357366336</v>
      </c>
      <c r="Z111" s="35">
        <f>IF('3a DF'!AA$148="-","-",'3a DF'!AA$148)</f>
        <v>1732.5752491781413</v>
      </c>
      <c r="AA111" s="35">
        <f>IF('3a DF'!AB$148="-","-",'3a DF'!AB$148)</f>
        <v>1205.1280820470283</v>
      </c>
      <c r="AB111" s="35" t="str">
        <f>IF('3a DF'!AC$148="-","-",'3a DF'!AC$148)</f>
        <v>-</v>
      </c>
      <c r="AC111" s="35" t="str">
        <f>IF('3a DF'!AD$148="-","-",'3a DF'!AD$148)</f>
        <v>-</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AA'!J259="-","-",'3c AA'!J259)</f>
        <v>-</v>
      </c>
      <c r="H113" s="35" t="str">
        <f>IF('3c AA'!K259="-","-",'3c AA'!K259)</f>
        <v>-</v>
      </c>
      <c r="I113" s="35" t="str">
        <f>IF('3c AA'!L259="-","-",'3c AA'!L259)</f>
        <v>-</v>
      </c>
      <c r="J113" s="35" t="str">
        <f>IF('3c AA'!M259="-","-",'3c AA'!M259)</f>
        <v>-</v>
      </c>
      <c r="K113" s="35" t="str">
        <f>IF('3c AA'!N259="-","-",'3c AA'!N259)</f>
        <v>-</v>
      </c>
      <c r="L113" s="35" t="str">
        <f>IF('3c AA'!O259="-","-",'3c AA'!O259)</f>
        <v>-</v>
      </c>
      <c r="M113" s="35" t="str">
        <f>IF('3c AA'!P259="-","-",'3c AA'!P259)</f>
        <v>-</v>
      </c>
      <c r="N113" s="35" t="str">
        <f>IF('3c AA'!Q259="-","-",'3c AA'!Q259)</f>
        <v>-</v>
      </c>
      <c r="O113" s="27"/>
      <c r="P113" s="35" t="str">
        <f>IF('3c AA'!S259="-","-",'3c AA'!S259)</f>
        <v>-</v>
      </c>
      <c r="Q113" s="35" t="str">
        <f>IF('3c AA'!T259="-","-",'3c AA'!T259)</f>
        <v>-</v>
      </c>
      <c r="R113" s="35" t="str">
        <f>IF('3c AA'!U259="-","-",'3c AA'!U259)</f>
        <v>-</v>
      </c>
      <c r="S113" s="35" t="str">
        <f>IF('3c AA'!V259="-","-",'3c AA'!V259)</f>
        <v>-</v>
      </c>
      <c r="T113" s="35">
        <f>IF('3c AA'!W259="-","-",'3c AA'!W259)</f>
        <v>0</v>
      </c>
      <c r="U113" s="35">
        <f>IF('3c AA'!X259="-","-",'3c AA'!X259)</f>
        <v>0</v>
      </c>
      <c r="V113" s="35">
        <f>IF('3c AA'!Y259="-","-",'3c AA'!Y259)</f>
        <v>0</v>
      </c>
      <c r="W113" s="35" t="str">
        <f>IF('3c AA'!Z259="-","-",'3c AA'!Z259)</f>
        <v>-</v>
      </c>
      <c r="X113" s="27"/>
      <c r="Y113" s="35">
        <f>IF('3c AA'!AB259="-","-",'3c AA'!AB259)</f>
        <v>2.9742599903583686</v>
      </c>
      <c r="Z113" s="35">
        <f>IF('3c AA'!AC259="-","-",'3c AA'!AC259)</f>
        <v>2.9742599903583686</v>
      </c>
      <c r="AA113" s="35">
        <f>IF('3c AA'!AD259="-","-",'3c AA'!AD259)</f>
        <v>2.9742599903583686</v>
      </c>
      <c r="AB113" s="35" t="str">
        <f>IF('3c AA'!AE259="-","-",'3c AA'!AE259)</f>
        <v>-</v>
      </c>
      <c r="AC113" s="35" t="str">
        <f>IF('3c AA'!AF259="-","-",'3c AA'!AF259)</f>
        <v>-</v>
      </c>
      <c r="AD113" s="25"/>
    </row>
    <row r="114" spans="1:30" s="26" customFormat="1" ht="12.6"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f>IF('3d PC'!AA$43="-","-",'3d PC'!AA$43)</f>
        <v>33.951682778351348</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NC-Gas'!V108="-","-",'3f NC-Gas'!V108)</f>
        <v>154.64168940201483</v>
      </c>
      <c r="X115" s="27"/>
      <c r="Y115" s="35">
        <f>IF('3f NC-Gas'!X108="-","-",'3f NC-Gas'!X108)</f>
        <v>152.02721443403107</v>
      </c>
      <c r="Z115" s="35">
        <f>IF('3f NC-Gas'!Y108="-","-",'3f NC-Gas'!Y108)</f>
        <v>152.02721443403107</v>
      </c>
      <c r="AA115" s="35">
        <f>IF('3f NC-Gas'!Z108="-","-",'3f NC-Gas'!Z108)</f>
        <v>160.47959532048307</v>
      </c>
      <c r="AB115" s="35" t="str">
        <f>IF('3f NC-Gas'!AA108="-","-",'3f NC-Gas'!AA108)</f>
        <v>-</v>
      </c>
      <c r="AC115" s="35" t="str">
        <f>IF('3f NC-Gas'!AB108="-","-",'3f NC-Gas'!AB108)</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f>IF('3g CPIH'!W$17="-","-",'3h OC '!$E$12*('3g CPIH'!W$17/'3g CPIH'!$G$17))</f>
        <v>109.36421849315069</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SMNCC'!G$53="-","-",'3i SMNCC'!G$53)</f>
        <v>0</v>
      </c>
      <c r="L117" s="35">
        <f>IF('3i SMNCC'!H$53="-","-",'3i SMNCC'!H$53)</f>
        <v>-0.14839729644435984</v>
      </c>
      <c r="M117" s="35">
        <f>IF('3i SMNCC'!I$53="-","-",'3i SMNCC'!I$53)</f>
        <v>1.899695256253338</v>
      </c>
      <c r="N117" s="35">
        <f>IF('3i SMNCC'!J$53="-","-",'3i SMNCC'!J$53)</f>
        <v>1.9653659209909353</v>
      </c>
      <c r="O117" s="27"/>
      <c r="P117" s="35">
        <f>IF('3i SMNCC'!L$53="-","-",'3i SMNCC'!L$53)</f>
        <v>1.9653659209909353</v>
      </c>
      <c r="Q117" s="35">
        <f>IF('3i SMNCC'!M$53="-","-",'3i SMNCC'!M$53)</f>
        <v>3.94070969375099</v>
      </c>
      <c r="R117" s="35">
        <f>IF('3i SMNCC'!N$53="-","-",'3i SMNCC'!N$53)</f>
        <v>3.6877871322225353</v>
      </c>
      <c r="S117" s="35">
        <f>IF('3i SMNCC'!O$53="-","-",'3i SMNCC'!O$53)</f>
        <v>5.396909444486452</v>
      </c>
      <c r="T117" s="35">
        <f>IF('3i SMNCC'!P$53="-","-",'3i SMNCC'!P$53)</f>
        <v>4.6837637900821658</v>
      </c>
      <c r="U117" s="35">
        <f>IF('3i SMNCC'!Q$53="-","-",'3i SMNCC'!Q$53)</f>
        <v>4.418895268958277</v>
      </c>
      <c r="V117" s="35">
        <f>IF('3i SMNCC'!R$53="-","-",'3i SMNCC'!R$53)</f>
        <v>-1.4350963821646188</v>
      </c>
      <c r="W117" s="35">
        <f>IF('3i SMNCC'!S$53="-","-",'3i SMNCC'!S$53)</f>
        <v>-3.050256404560824</v>
      </c>
      <c r="X117" s="27"/>
      <c r="Y117" s="35">
        <f>IF('3i SMNCC'!U$53="-","-",'3i SMNCC'!U$53)</f>
        <v>-8.5975135901744473</v>
      </c>
      <c r="Z117" s="35">
        <f>IF('3i SMNCC'!V$53="-","-",'3i SMNCC'!V$53)</f>
        <v>-8.5975135901744473</v>
      </c>
      <c r="AA117" s="35">
        <f>IF('3i SMNCC'!W$53="-","-",'3i SMNCC'!W$53)</f>
        <v>-10.436010742446904</v>
      </c>
      <c r="AB117" s="35" t="str">
        <f>IF('3i SMNCC'!X$53="-","-",'3i SMNCC'!X$53)</f>
        <v>-</v>
      </c>
      <c r="AC117" s="35" t="str">
        <f>IF('3i SMNCC'!Y$53="-","-",'3i SMNCC'!Y$53)</f>
        <v>-</v>
      </c>
      <c r="AD117" s="25"/>
    </row>
    <row r="118" spans="1:30" s="26" customFormat="1" ht="11.25" customHeight="1">
      <c r="A118" s="207"/>
      <c r="B118" s="123" t="s">
        <v>244</v>
      </c>
      <c r="C118" s="123" t="s">
        <v>183</v>
      </c>
      <c r="D118" s="121" t="s">
        <v>126</v>
      </c>
      <c r="E118" s="75"/>
      <c r="F118" s="27"/>
      <c r="G118" s="35">
        <f>IF('3g CPIH'!C$17="-","-",'3j PAAC PAP'!$G$24*('3g CPIH'!C$17/'3g CPIH'!$G$17))</f>
        <v>38.769117710371823</v>
      </c>
      <c r="H118" s="35">
        <f>IF('3g CPIH'!D$17="-","-",'3j PAAC PAP'!$G$24*('3g CPIH'!D$17/'3g CPIH'!$G$17))</f>
        <v>38.846733561643838</v>
      </c>
      <c r="I118" s="35">
        <f>IF('3g CPIH'!E$17="-","-",'3j PAAC PAP'!$G$24*('3g CPIH'!E$17/'3g CPIH'!$G$17))</f>
        <v>38.963157338551866</v>
      </c>
      <c r="J118" s="35">
        <f>IF('3g CPIH'!F$17="-","-",'3j PAAC PAP'!$G$24*('3g CPIH'!F$17/'3g CPIH'!$G$17))</f>
        <v>39.19600489236791</v>
      </c>
      <c r="K118" s="35">
        <f>IF('3g CPIH'!G$17="-","-",'3j PAAC PAP'!$G$24*('3g CPIH'!G$17/'3g CPIH'!$G$17))</f>
        <v>39.661700000000003</v>
      </c>
      <c r="L118" s="35">
        <f>IF('3g CPIH'!H$17="-","-",'3j PAAC PAP'!$G$24*('3g CPIH'!H$17/'3g CPIH'!$G$17))</f>
        <v>40.166203033268111</v>
      </c>
      <c r="M118" s="35">
        <f>IF('3g CPIH'!I$17="-","-",'3j PAAC PAP'!$G$24*('3g CPIH'!I$17/'3g CPIH'!$G$17))</f>
        <v>40.748321917808219</v>
      </c>
      <c r="N118" s="35">
        <f>IF('3g CPIH'!J$17="-","-",'3j PAAC PAP'!$G$24*('3g CPIH'!J$17/'3g CPIH'!$G$17))</f>
        <v>41.097593248532299</v>
      </c>
      <c r="O118" s="27"/>
      <c r="P118" s="35">
        <f>IF('3g CPIH'!L$17="-","-",'3j PAAC PAP'!$G$24*('3g CPIH'!L$17/'3g CPIH'!$G$17))</f>
        <v>41.097593248532299</v>
      </c>
      <c r="Q118" s="35">
        <f>IF('3g CPIH'!M$17="-","-",'3j PAAC PAP'!$G$24*('3g CPIH'!M$17/'3g CPIH'!$G$17))</f>
        <v>41.563288356164385</v>
      </c>
      <c r="R118" s="35">
        <f>IF('3g CPIH'!N$17="-","-",'3j PAAC PAP'!$G$24*('3g CPIH'!N$17/'3g CPIH'!$G$17))</f>
        <v>41.87375176125245</v>
      </c>
      <c r="S118" s="35">
        <f>IF('3g CPIH'!O$17="-","-",'3j PAAC PAP'!$G$24*('3g CPIH'!O$17/'3g CPIH'!$G$17))</f>
        <v>42.1065993150685</v>
      </c>
      <c r="T118" s="35">
        <f>IF('3g CPIH'!P$17="-","-",'3j PAAC PAP'!$G$24*('3g CPIH'!P$17/'3g CPIH'!$G$17))</f>
        <v>42.223023091976515</v>
      </c>
      <c r="U118" s="35">
        <f>IF('3g CPIH'!Q$17="-","-",'3j PAAC PAP'!$G$24*('3g CPIH'!Q$17/'3g CPIH'!$G$17))</f>
        <v>42.455870645792565</v>
      </c>
      <c r="V118" s="35">
        <f>IF('3g CPIH'!R$17="-","-",'3j PAAC PAP'!$G$24*('3g CPIH'!R$17/'3g CPIH'!$G$17))</f>
        <v>43.232029158512731</v>
      </c>
      <c r="W118" s="35">
        <f>IF('3g CPIH'!S$17="-","-",'3j PAAC PAP'!$G$24*('3g CPIH'!S$17/'3g CPIH'!$G$17))</f>
        <v>44.512690704500983</v>
      </c>
      <c r="X118" s="27"/>
      <c r="Y118" s="35">
        <f>IF('3g CPIH'!U$17="-","-",'3j PAAC PAP'!$G$24*('3g CPIH'!U$17/'3g CPIH'!$G$17))</f>
        <v>46.763550391389437</v>
      </c>
      <c r="Z118" s="35">
        <f>IF('3g CPIH'!V$17="-","-",'3j PAAC PAP'!$G$24*('3g CPIH'!V$17/'3g CPIH'!$G$17))</f>
        <v>46.763550391389437</v>
      </c>
      <c r="AA118" s="35">
        <f>IF('3g CPIH'!W$17="-","-",'3j PAAC PAP'!$G$24*('3g CPIH'!W$17/'3g CPIH'!$G$17))</f>
        <v>48.626330821917811</v>
      </c>
      <c r="AB118" s="35" t="str">
        <f>IF('3g CPIH'!X$17="-","-",'3j PAAC PAP'!$G$24*('3g CPIH'!X$17/'3g CPIH'!$G$17))</f>
        <v>-</v>
      </c>
      <c r="AC118" s="35" t="str">
        <f>IF('3g CPIH'!Y$17="-","-",'3j PAAC PAP'!$G$24*('3g CPIH'!Y$17/'3g CPIH'!$G$17))</f>
        <v>-</v>
      </c>
      <c r="AD118" s="25"/>
    </row>
    <row r="119" spans="1:30" s="26" customFormat="1" ht="11.25" customHeight="1">
      <c r="A119" s="207"/>
      <c r="B119" s="123" t="s">
        <v>244</v>
      </c>
      <c r="C119" s="123" t="s">
        <v>184</v>
      </c>
      <c r="D119" s="121" t="s">
        <v>126</v>
      </c>
      <c r="E119" s="75"/>
      <c r="F119" s="27"/>
      <c r="G119" s="35">
        <f>IF(G111="-","-",SUM(G111:G117)*'3j PAAC PAP'!$G$42)</f>
        <v>0</v>
      </c>
      <c r="H119" s="35">
        <f>IF(H111="-","-",SUM(H111:H117)*'3j PAAC PAP'!$G$42)</f>
        <v>0</v>
      </c>
      <c r="I119" s="35">
        <f>IF(I111="-","-",SUM(I111:I117)*'3j PAAC PAP'!$G$42)</f>
        <v>0</v>
      </c>
      <c r="J119" s="35">
        <f>IF(J111="-","-",SUM(J111:J117)*'3j PAAC PAP'!$G$42)</f>
        <v>0</v>
      </c>
      <c r="K119" s="35">
        <f>IF(K111="-","-",SUM(K111:K117)*'3j PAAC PAP'!$G$42)</f>
        <v>0</v>
      </c>
      <c r="L119" s="35">
        <f>IF(L111="-","-",SUM(L111:L117)*'3j PAAC PAP'!$G$42)</f>
        <v>0</v>
      </c>
      <c r="M119" s="35">
        <f>IF(M111="-","-",SUM(M111:M117)*'3j PAAC PAP'!$G$42)</f>
        <v>0</v>
      </c>
      <c r="N119" s="35">
        <f>IF(N111="-","-",SUM(N111:N117)*'3j PAAC PAP'!$G$42)</f>
        <v>0</v>
      </c>
      <c r="O119" s="27"/>
      <c r="P119" s="35">
        <f>IF(P111="-","-",SUM(P111:P117)*'3j PAAC PAP'!$G$42)</f>
        <v>0</v>
      </c>
      <c r="Q119" s="35">
        <f>IF(Q111="-","-",SUM(Q111:Q117)*'3j PAAC PAP'!$G$42)</f>
        <v>0</v>
      </c>
      <c r="R119" s="35">
        <f>IF(R111="-","-",SUM(R111:R117)*'3j PAAC PAP'!$G$42)</f>
        <v>0</v>
      </c>
      <c r="S119" s="35">
        <f>IF(S111="-","-",SUM(S111:S117)*'3j PAAC PAP'!$G$42)</f>
        <v>0</v>
      </c>
      <c r="T119" s="35">
        <f>IF(T111="-","-",SUM(T111:T117)*'3j PAAC PAP'!$G$42)</f>
        <v>0</v>
      </c>
      <c r="U119" s="35">
        <f>IF(U111="-","-",SUM(U111:U117)*'3j PAAC PAP'!$G$42)</f>
        <v>0</v>
      </c>
      <c r="V119" s="35">
        <f>IF(V111="-","-",SUM(V111:V117)*'3j PAAC PAP'!$G$42)</f>
        <v>0</v>
      </c>
      <c r="W119" s="35">
        <f>IF(W111="-","-",SUM(W111:W117)*'3j PAAC PAP'!$G$42)</f>
        <v>0</v>
      </c>
      <c r="X119" s="27"/>
      <c r="Y119" s="35">
        <f>IF(Y111="-","-",SUM(Y111:Y117)*'3j PAAC PAP'!$G$42)</f>
        <v>0</v>
      </c>
      <c r="Z119" s="35">
        <f>IF(Z111="-","-",SUM(Z111:Z117)*'3j PAAC PAP'!$G$42)</f>
        <v>0</v>
      </c>
      <c r="AA119" s="35">
        <f>IF(AA111="-","-",SUM(AA111:AA117)*'3j PAAC PAP'!$G$42)</f>
        <v>0</v>
      </c>
      <c r="AB119" s="35" t="str">
        <f>IF(AB111="-","-",SUM(AB111:AB117)*'3j PAAC PAP'!$G$42)</f>
        <v>-</v>
      </c>
      <c r="AC119" s="35" t="str">
        <f>IF(AC111="-","-",SUM(AC111:AC117)*'3j PAAC PAP'!$G$42)</f>
        <v>-</v>
      </c>
      <c r="AD119" s="25"/>
    </row>
    <row r="120" spans="1:30" s="26" customFormat="1" ht="11.25" customHeight="1">
      <c r="A120" s="207"/>
      <c r="B120" s="123" t="s">
        <v>185</v>
      </c>
      <c r="C120" s="123" t="s">
        <v>246</v>
      </c>
      <c r="D120" s="121" t="s">
        <v>126</v>
      </c>
      <c r="E120" s="75"/>
      <c r="F120" s="27"/>
      <c r="G120" s="35">
        <f>IF(G114="-","-",SUM(G111:G119)*'3k EBIT'!$E$12)</f>
        <v>10.251570762944956</v>
      </c>
      <c r="H120" s="35">
        <f>IF(H114="-","-",SUM(H111:H119)*'3k EBIT'!$E$12)</f>
        <v>9.4875453783447306</v>
      </c>
      <c r="I120" s="35">
        <f>IF(I114="-","-",SUM(I111:I119)*'3k EBIT'!$E$12)</f>
        <v>8.9015322821491303</v>
      </c>
      <c r="J120" s="35">
        <f>IF(J114="-","-",SUM(J111:J119)*'3k EBIT'!$E$12)</f>
        <v>8.6262354956557168</v>
      </c>
      <c r="K120" s="35">
        <f>IF(K114="-","-",SUM(K111:K119)*'3k EBIT'!$E$12)</f>
        <v>9.3206709944290385</v>
      </c>
      <c r="L120" s="35">
        <f>IF(L114="-","-",SUM(L111:L119)*'3k EBIT'!$E$12)</f>
        <v>9.3172771478095537</v>
      </c>
      <c r="M120" s="35">
        <f>IF(M114="-","-",SUM(M111:M119)*'3k EBIT'!$E$12)</f>
        <v>9.8973542278747839</v>
      </c>
      <c r="N120" s="35">
        <f>IF(N114="-","-",SUM(N111:N119)*'3k EBIT'!$E$12)</f>
        <v>10.456304176378886</v>
      </c>
      <c r="O120" s="27"/>
      <c r="P120" s="35">
        <f>IF(P114="-","-",SUM(P111:P119)*'3k EBIT'!$E$12)</f>
        <v>10.456304176378886</v>
      </c>
      <c r="Q120" s="35">
        <f>IF(Q114="-","-",SUM(Q111:Q119)*'3k EBIT'!$E$12)</f>
        <v>11.303773412261945</v>
      </c>
      <c r="R120" s="35">
        <f>IF(R114="-","-",SUM(R111:R119)*'3k EBIT'!$E$12)</f>
        <v>10.339790946540518</v>
      </c>
      <c r="S120" s="35">
        <f>IF(S114="-","-",SUM(S111:S119)*'3k EBIT'!$E$12)</f>
        <v>9.9949430335508573</v>
      </c>
      <c r="T120" s="35">
        <f>IF(T114="-","-",SUM(T111:T119)*'3k EBIT'!$E$12)</f>
        <v>8.7306331341608345</v>
      </c>
      <c r="U120" s="35">
        <f>IF(U114="-","-",SUM(U111:U119)*'3k EBIT'!$E$12)</f>
        <v>9.2098530037045752</v>
      </c>
      <c r="V120" s="35">
        <f>IF(V114="-","-",SUM(V111:V119)*'3k EBIT'!$E$12)</f>
        <v>10.867210345986322</v>
      </c>
      <c r="W120" s="35">
        <f>IF(W114="-","-",SUM(W111:W119)*'3k EBIT'!$E$12)</f>
        <v>18.109530865461089</v>
      </c>
      <c r="X120" s="27"/>
      <c r="Y120" s="35">
        <f>IF(Y114="-","-",SUM(Y111:Y119)*'3k EBIT'!$E$12)</f>
        <v>34.625639864253678</v>
      </c>
      <c r="Z120" s="35">
        <f>IF(Z114="-","-",SUM(Z111:Z119)*'3k EBIT'!$E$12)</f>
        <v>39.983169801388797</v>
      </c>
      <c r="AA120" s="35">
        <f>IF(AA114="-","-",SUM(AA111:AA119)*'3k EBIT'!$E$12)</f>
        <v>30.02210745787287</v>
      </c>
      <c r="AB120" s="35" t="str">
        <f>IF(AB114="-","-",SUM(AB111:AB119)*'3k EBIT'!$E$12)</f>
        <v>-</v>
      </c>
      <c r="AC120" s="35" t="str">
        <f>IF(AC114="-","-",SUM(AC111:AC119)*'3k EBIT'!$E$12)</f>
        <v>-</v>
      </c>
      <c r="AD120" s="25"/>
    </row>
    <row r="121" spans="1:30" s="26" customFormat="1" ht="11.4">
      <c r="A121" s="207"/>
      <c r="B121" s="123" t="s">
        <v>247</v>
      </c>
      <c r="C121" s="158" t="s">
        <v>248</v>
      </c>
      <c r="D121" s="121" t="s">
        <v>126</v>
      </c>
      <c r="E121" s="116"/>
      <c r="F121" s="27"/>
      <c r="G121" s="35">
        <f>IF(G116="-","-",SUM(G111:G114,G116:G120)*'3l HAP'!$E$13)</f>
        <v>6.021719933766053</v>
      </c>
      <c r="H121" s="35">
        <f>IF(H116="-","-",SUM(H111:H114,H116:H120)*'3l HAP'!$E$13)</f>
        <v>5.4347352203328221</v>
      </c>
      <c r="I121" s="35">
        <f>IF(I116="-","-",SUM(I111:I114,I116:I120)*'3l HAP'!$E$13)</f>
        <v>4.8738917371229258</v>
      </c>
      <c r="J121" s="35">
        <f>IF(J116="-","-",SUM(J111:J114,J116:J120)*'3l HAP'!$E$13)</f>
        <v>4.6668489848361068</v>
      </c>
      <c r="K121" s="35">
        <f>IF(K116="-","-",SUM(K111:K114,K116:K120)*'3l HAP'!$E$13)</f>
        <v>5.2420748875264849</v>
      </c>
      <c r="L121" s="35">
        <f>IF(L116="-","-",SUM(L111:L114,L116:L120)*'3l HAP'!$E$13)</f>
        <v>5.2391082778484401</v>
      </c>
      <c r="M121" s="35">
        <f>IF(M116="-","-",SUM(M111:M114,M116:M120)*'3l HAP'!$E$13)</f>
        <v>5.5754942261663913</v>
      </c>
      <c r="N121" s="35">
        <f>IF(N116="-","-",SUM(N111:N114,N116:N120)*'3l HAP'!$E$13)</f>
        <v>6.0051549592003104</v>
      </c>
      <c r="O121" s="27"/>
      <c r="P121" s="35">
        <f>IF(P116="-","-",SUM(P111:P114,P116:P120)*'3l HAP'!$E$13)</f>
        <v>6.0051549592003104</v>
      </c>
      <c r="Q121" s="35">
        <f>IF(Q116="-","-",SUM(Q111:Q114,Q116:Q120)*'3l HAP'!$E$13)</f>
        <v>6.6319319819983571</v>
      </c>
      <c r="R121" s="35">
        <f>IF(R116="-","-",SUM(R111:R114,R116:R120)*'3l HAP'!$E$13)</f>
        <v>5.8956082991565353</v>
      </c>
      <c r="S121" s="35">
        <f>IF(S116="-","-",SUM(S111:S114,S116:S120)*'3l HAP'!$E$13)</f>
        <v>5.6188648155927758</v>
      </c>
      <c r="T121" s="35">
        <f>IF(T116="-","-",SUM(T111:T114,T116:T120)*'3l HAP'!$E$13)</f>
        <v>4.6836182508892579</v>
      </c>
      <c r="U121" s="35">
        <f>IF(U116="-","-",SUM(U111:U114,U116:U120)*'3l HAP'!$E$13)</f>
        <v>5.3088782590270549</v>
      </c>
      <c r="V121" s="35">
        <f>IF(V116="-","-",SUM(V111:V114,V116:V120)*'3l HAP'!$E$13)</f>
        <v>6.5923273197848991</v>
      </c>
      <c r="W121" s="35">
        <f>IF(W116="-","-",SUM(W111:W114,W116:W120)*'3l HAP'!$E$13)</f>
        <v>11.690708493034007</v>
      </c>
      <c r="X121" s="27"/>
      <c r="Y121" s="35">
        <f>IF(Y116="-","-",SUM(Y111:Y114,Y116:Y120)*'3l HAP'!$E$13)</f>
        <v>24.455947651047413</v>
      </c>
      <c r="Z121" s="35">
        <f>IF(Z116="-","-",SUM(Z111:Z114,Z116:Z120)*'3l HAP'!$E$13)</f>
        <v>28.584345725254128</v>
      </c>
      <c r="AA121" s="35">
        <f>IF(AA116="-","-",SUM(AA111:AA114,AA116:AA120)*'3l HAP'!$E$13)</f>
        <v>20.784812651859692</v>
      </c>
      <c r="AB121" s="35" t="str">
        <f>IF(AB116="-","-",SUM(AB111:AB114,AB116:AB120)*'3l HAP'!$E$13)</f>
        <v>-</v>
      </c>
      <c r="AC121" s="35" t="str">
        <f>IF(AC116="-","-",SUM(AC111:AC114,AC116:AC120)*'3l HAP'!$E$13)</f>
        <v>-</v>
      </c>
      <c r="AD121" s="25"/>
    </row>
    <row r="122" spans="1:30" s="26" customFormat="1" ht="11.4">
      <c r="A122" s="207"/>
      <c r="B122" s="123" t="s">
        <v>249</v>
      </c>
      <c r="C122" s="123" t="str">
        <f>B122&amp;"_"&amp;D122</f>
        <v>Total_South East</v>
      </c>
      <c r="D122" s="121" t="s">
        <v>126</v>
      </c>
      <c r="E122" s="75"/>
      <c r="F122" s="27"/>
      <c r="G122" s="35">
        <f t="shared" ref="G122:N122" si="24">IF(G111="-","-",SUM(G111:G121))</f>
        <v>545.57785301315857</v>
      </c>
      <c r="H122" s="35">
        <f t="shared" si="24"/>
        <v>504.77902256195364</v>
      </c>
      <c r="I122" s="35">
        <f t="shared" si="24"/>
        <v>473.3753972818252</v>
      </c>
      <c r="J122" s="35">
        <f t="shared" si="24"/>
        <v>458.67905596209636</v>
      </c>
      <c r="K122" s="35">
        <f t="shared" si="24"/>
        <v>495.80350354557794</v>
      </c>
      <c r="L122" s="35">
        <f t="shared" si="24"/>
        <v>495.62191350339208</v>
      </c>
      <c r="M122" s="35">
        <f t="shared" si="24"/>
        <v>526.48865947607669</v>
      </c>
      <c r="N122" s="35">
        <f t="shared" si="24"/>
        <v>556.33672640008183</v>
      </c>
      <c r="O122" s="27"/>
      <c r="P122" s="35">
        <f t="shared" ref="P122:W122" si="25">IF(P111="-","-",SUM(P111:P121))</f>
        <v>556.33672640008183</v>
      </c>
      <c r="Q122" s="35">
        <f t="shared" si="25"/>
        <v>601.56712899308036</v>
      </c>
      <c r="R122" s="35">
        <f t="shared" si="25"/>
        <v>550.09490701833829</v>
      </c>
      <c r="S122" s="35">
        <f t="shared" si="25"/>
        <v>531.66828087428087</v>
      </c>
      <c r="T122" s="35">
        <f t="shared" si="25"/>
        <v>464.19043551148724</v>
      </c>
      <c r="U122" s="35">
        <f t="shared" si="25"/>
        <v>490.0377834986142</v>
      </c>
      <c r="V122" s="35">
        <f t="shared" si="25"/>
        <v>578.5505303333839</v>
      </c>
      <c r="W122" s="35">
        <f t="shared" si="25"/>
        <v>964.82351824434238</v>
      </c>
      <c r="X122" s="27"/>
      <c r="Y122" s="35">
        <f t="shared" ref="Y122:AC122" si="26">IF(Y111="-","-",SUM(Y111:Y121))</f>
        <v>1846.8572930219964</v>
      </c>
      <c r="Z122" s="35">
        <f t="shared" si="26"/>
        <v>2132.9608344748458</v>
      </c>
      <c r="AA122" s="35">
        <f t="shared" si="26"/>
        <v>1600.8950788185755</v>
      </c>
      <c r="AB122" s="35" t="str">
        <f t="shared" si="26"/>
        <v>-</v>
      </c>
      <c r="AC122" s="35" t="str">
        <f t="shared" si="26"/>
        <v>-</v>
      </c>
      <c r="AD122" s="25"/>
    </row>
    <row r="123" spans="1:30" s="26" customFormat="1" ht="11.4">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DF'!X$148="-","-",'3a DF'!X$148)</f>
        <v>605.44000000000005</v>
      </c>
      <c r="X123" s="27"/>
      <c r="Y123" s="117">
        <f>IF('3a DF'!Z$148="-","-",'3a DF'!Z$148)</f>
        <v>1455.9576357366336</v>
      </c>
      <c r="Z123" s="117">
        <f>IF('3a DF'!AA$148="-","-",'3a DF'!AA$148)</f>
        <v>1732.5752491781413</v>
      </c>
      <c r="AA123" s="117">
        <f>IF('3a DF'!AB$148="-","-",'3a DF'!AB$148)</f>
        <v>1205.1280820470283</v>
      </c>
      <c r="AB123" s="117" t="str">
        <f>IF('3a DF'!AC$148="-","-",'3a DF'!AC$148)</f>
        <v>-</v>
      </c>
      <c r="AC123" s="117" t="str">
        <f>IF('3a DF'!AD$148="-","-",'3a DF'!AD$148)</f>
        <v>-</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AA'!J260="-","-",'3c AA'!J260)</f>
        <v>-</v>
      </c>
      <c r="H125" s="117" t="str">
        <f>IF('3c AA'!K260="-","-",'3c AA'!K260)</f>
        <v>-</v>
      </c>
      <c r="I125" s="117" t="str">
        <f>IF('3c AA'!L260="-","-",'3c AA'!L260)</f>
        <v>-</v>
      </c>
      <c r="J125" s="117" t="str">
        <f>IF('3c AA'!M260="-","-",'3c AA'!M260)</f>
        <v>-</v>
      </c>
      <c r="K125" s="117" t="str">
        <f>IF('3c AA'!N260="-","-",'3c AA'!N260)</f>
        <v>-</v>
      </c>
      <c r="L125" s="117" t="str">
        <f>IF('3c AA'!O260="-","-",'3c AA'!O260)</f>
        <v>-</v>
      </c>
      <c r="M125" s="117" t="str">
        <f>IF('3c AA'!P260="-","-",'3c AA'!P260)</f>
        <v>-</v>
      </c>
      <c r="N125" s="117" t="str">
        <f>IF('3c AA'!Q260="-","-",'3c AA'!Q260)</f>
        <v>-</v>
      </c>
      <c r="O125" s="27"/>
      <c r="P125" s="117" t="str">
        <f>IF('3c AA'!S260="-","-",'3c AA'!S260)</f>
        <v>-</v>
      </c>
      <c r="Q125" s="117" t="str">
        <f>IF('3c AA'!T260="-","-",'3c AA'!T260)</f>
        <v>-</v>
      </c>
      <c r="R125" s="117" t="str">
        <f>IF('3c AA'!U260="-","-",'3c AA'!U260)</f>
        <v>-</v>
      </c>
      <c r="S125" s="117" t="str">
        <f>IF('3c AA'!V260="-","-",'3c AA'!V260)</f>
        <v>-</v>
      </c>
      <c r="T125" s="117">
        <f>IF('3c AA'!W260="-","-",'3c AA'!W260)</f>
        <v>0</v>
      </c>
      <c r="U125" s="117">
        <f>IF('3c AA'!X260="-","-",'3c AA'!X260)</f>
        <v>0</v>
      </c>
      <c r="V125" s="117">
        <f>IF('3c AA'!Y260="-","-",'3c AA'!Y260)</f>
        <v>0</v>
      </c>
      <c r="W125" s="117" t="str">
        <f>IF('3c AA'!Z260="-","-",'3c AA'!Z260)</f>
        <v>-</v>
      </c>
      <c r="X125" s="27"/>
      <c r="Y125" s="117">
        <f>IF('3c AA'!AB260="-","-",'3c AA'!AB260)</f>
        <v>2.9742599903583686</v>
      </c>
      <c r="Z125" s="117">
        <f>IF('3c AA'!AC260="-","-",'3c AA'!AC260)</f>
        <v>2.9742599903583686</v>
      </c>
      <c r="AA125" s="117">
        <f>IF('3c AA'!AD260="-","-",'3c AA'!AD260)</f>
        <v>2.9742599903583686</v>
      </c>
      <c r="AB125" s="117" t="str">
        <f>IF('3c AA'!AE260="-","-",'3c AA'!AE260)</f>
        <v>-</v>
      </c>
      <c r="AC125" s="117" t="str">
        <f>IF('3c AA'!AF260="-","-",'3c AA'!AF260)</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f>IF('3d PC'!AA$43="-","-",'3d PC'!AA$43)</f>
        <v>33.951682778351348</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NC-Gas'!V109="-","-",'3f NC-Gas'!V109)</f>
        <v>162.94544913692886</v>
      </c>
      <c r="X127" s="27"/>
      <c r="Y127" s="117">
        <f>IF('3f NC-Gas'!X109="-","-",'3f NC-Gas'!X109)</f>
        <v>157.99564595618827</v>
      </c>
      <c r="Z127" s="117">
        <f>IF('3f NC-Gas'!Y109="-","-",'3f NC-Gas'!Y109)</f>
        <v>157.99564595618827</v>
      </c>
      <c r="AA127" s="117">
        <f>IF('3f NC-Gas'!Z109="-","-",'3f NC-Gas'!Z109)</f>
        <v>172.4024414238242</v>
      </c>
      <c r="AB127" s="117" t="str">
        <f>IF('3f NC-Gas'!AA109="-","-",'3f NC-Gas'!AA109)</f>
        <v>-</v>
      </c>
      <c r="AC127" s="117" t="str">
        <f>IF('3f NC-Gas'!AB109="-","-",'3f NC-Gas'!AB109)</f>
        <v>-</v>
      </c>
      <c r="AD127" s="25"/>
    </row>
    <row r="128" spans="1:30" s="26" customFormat="1" ht="12.6"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f>IF('3g CPIH'!W$17="-","-",'3h OC '!$E$12*('3g CPIH'!W$17/'3g CPIH'!$G$17))</f>
        <v>109.36421849315069</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SMNCC'!G$53="-","-",'3i SMNCC'!G$53)</f>
        <v>0</v>
      </c>
      <c r="L129" s="117">
        <f>IF('3i SMNCC'!H$53="-","-",'3i SMNCC'!H$53)</f>
        <v>-0.14839729644435984</v>
      </c>
      <c r="M129" s="117">
        <f>IF('3i SMNCC'!I$53="-","-",'3i SMNCC'!I$53)</f>
        <v>1.899695256253338</v>
      </c>
      <c r="N129" s="117">
        <f>IF('3i SMNCC'!J$53="-","-",'3i SMNCC'!J$53)</f>
        <v>1.9653659209909353</v>
      </c>
      <c r="O129" s="27"/>
      <c r="P129" s="117">
        <f>IF('3i SMNCC'!L$53="-","-",'3i SMNCC'!L$53)</f>
        <v>1.9653659209909353</v>
      </c>
      <c r="Q129" s="117">
        <f>IF('3i SMNCC'!M$53="-","-",'3i SMNCC'!M$53)</f>
        <v>3.94070969375099</v>
      </c>
      <c r="R129" s="117">
        <f>IF('3i SMNCC'!N$53="-","-",'3i SMNCC'!N$53)</f>
        <v>3.6877871322225353</v>
      </c>
      <c r="S129" s="117">
        <f>IF('3i SMNCC'!O$53="-","-",'3i SMNCC'!O$53)</f>
        <v>5.396909444486452</v>
      </c>
      <c r="T129" s="117">
        <f>IF('3i SMNCC'!P$53="-","-",'3i SMNCC'!P$53)</f>
        <v>4.6837637900821658</v>
      </c>
      <c r="U129" s="117">
        <f>IF('3i SMNCC'!Q$53="-","-",'3i SMNCC'!Q$53)</f>
        <v>4.418895268958277</v>
      </c>
      <c r="V129" s="117">
        <f>IF('3i SMNCC'!R$53="-","-",'3i SMNCC'!R$53)</f>
        <v>-1.4350963821646188</v>
      </c>
      <c r="W129" s="117">
        <f>IF('3i SMNCC'!S$53="-","-",'3i SMNCC'!S$53)</f>
        <v>-3.050256404560824</v>
      </c>
      <c r="X129" s="27"/>
      <c r="Y129" s="117">
        <f>IF('3i SMNCC'!U$53="-","-",'3i SMNCC'!U$53)</f>
        <v>-8.5975135901744473</v>
      </c>
      <c r="Z129" s="117">
        <f>IF('3i SMNCC'!V$53="-","-",'3i SMNCC'!V$53)</f>
        <v>-8.5975135901744473</v>
      </c>
      <c r="AA129" s="117">
        <f>IF('3i SMNCC'!W$53="-","-",'3i SMNCC'!W$53)</f>
        <v>-10.436010742446904</v>
      </c>
      <c r="AB129" s="117" t="str">
        <f>IF('3i SMNCC'!X$53="-","-",'3i SMNCC'!X$53)</f>
        <v>-</v>
      </c>
      <c r="AC129" s="117" t="str">
        <f>IF('3i SMNCC'!Y$53="-","-",'3i SMNCC'!Y$53)</f>
        <v>-</v>
      </c>
      <c r="AD129" s="25"/>
    </row>
    <row r="130" spans="1:30" s="26" customFormat="1" ht="11.25" customHeight="1">
      <c r="A130" s="207"/>
      <c r="B130" s="120" t="s">
        <v>244</v>
      </c>
      <c r="C130" s="120" t="s">
        <v>183</v>
      </c>
      <c r="D130" s="122" t="s">
        <v>131</v>
      </c>
      <c r="E130" s="119"/>
      <c r="F130" s="27"/>
      <c r="G130" s="117">
        <f>IF('3g CPIH'!C$17="-","-",'3j PAAC PAP'!$G$24*('3g CPIH'!C$17/'3g CPIH'!$G$17))</f>
        <v>38.769117710371823</v>
      </c>
      <c r="H130" s="117">
        <f>IF('3g CPIH'!D$17="-","-",'3j PAAC PAP'!$G$24*('3g CPIH'!D$17/'3g CPIH'!$G$17))</f>
        <v>38.846733561643838</v>
      </c>
      <c r="I130" s="117">
        <f>IF('3g CPIH'!E$17="-","-",'3j PAAC PAP'!$G$24*('3g CPIH'!E$17/'3g CPIH'!$G$17))</f>
        <v>38.963157338551866</v>
      </c>
      <c r="J130" s="117">
        <f>IF('3g CPIH'!F$17="-","-",'3j PAAC PAP'!$G$24*('3g CPIH'!F$17/'3g CPIH'!$G$17))</f>
        <v>39.19600489236791</v>
      </c>
      <c r="K130" s="117">
        <f>IF('3g CPIH'!G$17="-","-",'3j PAAC PAP'!$G$24*('3g CPIH'!G$17/'3g CPIH'!$G$17))</f>
        <v>39.661700000000003</v>
      </c>
      <c r="L130" s="117">
        <f>IF('3g CPIH'!H$17="-","-",'3j PAAC PAP'!$G$24*('3g CPIH'!H$17/'3g CPIH'!$G$17))</f>
        <v>40.166203033268111</v>
      </c>
      <c r="M130" s="117">
        <f>IF('3g CPIH'!I$17="-","-",'3j PAAC PAP'!$G$24*('3g CPIH'!I$17/'3g CPIH'!$G$17))</f>
        <v>40.748321917808219</v>
      </c>
      <c r="N130" s="117">
        <f>IF('3g CPIH'!J$17="-","-",'3j PAAC PAP'!$G$24*('3g CPIH'!J$17/'3g CPIH'!$G$17))</f>
        <v>41.097593248532299</v>
      </c>
      <c r="O130" s="27"/>
      <c r="P130" s="117">
        <f>IF('3g CPIH'!L$17="-","-",'3j PAAC PAP'!$G$24*('3g CPIH'!L$17/'3g CPIH'!$G$17))</f>
        <v>41.097593248532299</v>
      </c>
      <c r="Q130" s="117">
        <f>IF('3g CPIH'!M$17="-","-",'3j PAAC PAP'!$G$24*('3g CPIH'!M$17/'3g CPIH'!$G$17))</f>
        <v>41.563288356164385</v>
      </c>
      <c r="R130" s="117">
        <f>IF('3g CPIH'!N$17="-","-",'3j PAAC PAP'!$G$24*('3g CPIH'!N$17/'3g CPIH'!$G$17))</f>
        <v>41.87375176125245</v>
      </c>
      <c r="S130" s="117">
        <f>IF('3g CPIH'!O$17="-","-",'3j PAAC PAP'!$G$24*('3g CPIH'!O$17/'3g CPIH'!$G$17))</f>
        <v>42.1065993150685</v>
      </c>
      <c r="T130" s="117">
        <f>IF('3g CPIH'!P$17="-","-",'3j PAAC PAP'!$G$24*('3g CPIH'!P$17/'3g CPIH'!$G$17))</f>
        <v>42.223023091976515</v>
      </c>
      <c r="U130" s="117">
        <f>IF('3g CPIH'!Q$17="-","-",'3j PAAC PAP'!$G$24*('3g CPIH'!Q$17/'3g CPIH'!$G$17))</f>
        <v>42.455870645792565</v>
      </c>
      <c r="V130" s="117">
        <f>IF('3g CPIH'!R$17="-","-",'3j PAAC PAP'!$G$24*('3g CPIH'!R$17/'3g CPIH'!$G$17))</f>
        <v>43.232029158512731</v>
      </c>
      <c r="W130" s="117">
        <f>IF('3g CPIH'!S$17="-","-",'3j PAAC PAP'!$G$24*('3g CPIH'!S$17/'3g CPIH'!$G$17))</f>
        <v>44.512690704500983</v>
      </c>
      <c r="X130" s="27"/>
      <c r="Y130" s="117">
        <f>IF('3g CPIH'!U$17="-","-",'3j PAAC PAP'!$G$24*('3g CPIH'!U$17/'3g CPIH'!$G$17))</f>
        <v>46.763550391389437</v>
      </c>
      <c r="Z130" s="117">
        <f>IF('3g CPIH'!V$17="-","-",'3j PAAC PAP'!$G$24*('3g CPIH'!V$17/'3g CPIH'!$G$17))</f>
        <v>46.763550391389437</v>
      </c>
      <c r="AA130" s="117">
        <f>IF('3g CPIH'!W$17="-","-",'3j PAAC PAP'!$G$24*('3g CPIH'!W$17/'3g CPIH'!$G$17))</f>
        <v>48.626330821917811</v>
      </c>
      <c r="AB130" s="117" t="str">
        <f>IF('3g CPIH'!X$17="-","-",'3j PAAC PAP'!$G$24*('3g CPIH'!X$17/'3g CPIH'!$G$17))</f>
        <v>-</v>
      </c>
      <c r="AC130" s="117" t="str">
        <f>IF('3g CPIH'!Y$17="-","-",'3j PAAC PAP'!$G$24*('3g CPIH'!Y$17/'3g CPIH'!$G$17))</f>
        <v>-</v>
      </c>
      <c r="AD130" s="25"/>
    </row>
    <row r="131" spans="1:30" s="26" customFormat="1" ht="11.25" customHeight="1">
      <c r="A131" s="207"/>
      <c r="B131" s="120" t="s">
        <v>244</v>
      </c>
      <c r="C131" s="120" t="s">
        <v>184</v>
      </c>
      <c r="D131" s="122" t="s">
        <v>131</v>
      </c>
      <c r="E131" s="119"/>
      <c r="F131" s="27"/>
      <c r="G131" s="117">
        <f>IF(G123="-","-",SUM(G123:G129)*'3j PAAC PAP'!$G$42)</f>
        <v>0</v>
      </c>
      <c r="H131" s="117">
        <f>IF(H123="-","-",SUM(H123:H129)*'3j PAAC PAP'!$G$42)</f>
        <v>0</v>
      </c>
      <c r="I131" s="117">
        <f>IF(I123="-","-",SUM(I123:I129)*'3j PAAC PAP'!$G$42)</f>
        <v>0</v>
      </c>
      <c r="J131" s="117">
        <f>IF(J123="-","-",SUM(J123:J129)*'3j PAAC PAP'!$G$42)</f>
        <v>0</v>
      </c>
      <c r="K131" s="117">
        <f>IF(K123="-","-",SUM(K123:K129)*'3j PAAC PAP'!$G$42)</f>
        <v>0</v>
      </c>
      <c r="L131" s="117">
        <f>IF(L123="-","-",SUM(L123:L129)*'3j PAAC PAP'!$G$42)</f>
        <v>0</v>
      </c>
      <c r="M131" s="117">
        <f>IF(M123="-","-",SUM(M123:M129)*'3j PAAC PAP'!$G$42)</f>
        <v>0</v>
      </c>
      <c r="N131" s="117">
        <f>IF(N123="-","-",SUM(N123:N129)*'3j PAAC PAP'!$G$42)</f>
        <v>0</v>
      </c>
      <c r="O131" s="27"/>
      <c r="P131" s="117">
        <f>IF(P123="-","-",SUM(P123:P129)*'3j PAAC PAP'!$G$42)</f>
        <v>0</v>
      </c>
      <c r="Q131" s="117">
        <f>IF(Q123="-","-",SUM(Q123:Q129)*'3j PAAC PAP'!$G$42)</f>
        <v>0</v>
      </c>
      <c r="R131" s="117">
        <f>IF(R123="-","-",SUM(R123:R129)*'3j PAAC PAP'!$G$42)</f>
        <v>0</v>
      </c>
      <c r="S131" s="117">
        <f>IF(S123="-","-",SUM(S123:S129)*'3j PAAC PAP'!$G$42)</f>
        <v>0</v>
      </c>
      <c r="T131" s="117">
        <f>IF(T123="-","-",SUM(T123:T129)*'3j PAAC PAP'!$G$42)</f>
        <v>0</v>
      </c>
      <c r="U131" s="117">
        <f>IF(U123="-","-",SUM(U123:U129)*'3j PAAC PAP'!$G$42)</f>
        <v>0</v>
      </c>
      <c r="V131" s="117">
        <f>IF(V123="-","-",SUM(V123:V129)*'3j PAAC PAP'!$G$42)</f>
        <v>0</v>
      </c>
      <c r="W131" s="117">
        <f>IF(W123="-","-",SUM(W123:W129)*'3j PAAC PAP'!$G$42)</f>
        <v>0</v>
      </c>
      <c r="X131" s="27"/>
      <c r="Y131" s="117">
        <f>IF(Y123="-","-",SUM(Y123:Y129)*'3j PAAC PAP'!$G$42)</f>
        <v>0</v>
      </c>
      <c r="Z131" s="117">
        <f>IF(Z123="-","-",SUM(Z123:Z129)*'3j PAAC PAP'!$G$42)</f>
        <v>0</v>
      </c>
      <c r="AA131" s="117">
        <f>IF(AA123="-","-",SUM(AA123:AA129)*'3j PAAC PAP'!$G$42)</f>
        <v>0</v>
      </c>
      <c r="AB131" s="117" t="str">
        <f>IF(AB123="-","-",SUM(AB123:AB129)*'3j PAAC PAP'!$G$42)</f>
        <v>-</v>
      </c>
      <c r="AC131" s="117" t="str">
        <f>IF(AC123="-","-",SUM(AC123:AC129)*'3j PAAC PAP'!$G$42)</f>
        <v>-</v>
      </c>
      <c r="AD131" s="25"/>
    </row>
    <row r="132" spans="1:30" s="26" customFormat="1" ht="11.4">
      <c r="A132" s="207"/>
      <c r="B132" s="120" t="s">
        <v>185</v>
      </c>
      <c r="C132" s="120" t="s">
        <v>246</v>
      </c>
      <c r="D132" s="122" t="s">
        <v>131</v>
      </c>
      <c r="E132" s="119"/>
      <c r="F132" s="27"/>
      <c r="G132" s="117">
        <f>IF(G126="-","-",SUM(G123:G131)*'3k EBIT'!$E$12)</f>
        <v>10.038417609266777</v>
      </c>
      <c r="H132" s="117">
        <f>IF(H126="-","-",SUM(H123:H131)*'3k EBIT'!$E$12)</f>
        <v>9.2743922247619661</v>
      </c>
      <c r="I132" s="117">
        <f>IF(I126="-","-",SUM(I123:I131)*'3k EBIT'!$E$12)</f>
        <v>8.5900694345721309</v>
      </c>
      <c r="J132" s="117">
        <f>IF(J126="-","-",SUM(J123:J131)*'3k EBIT'!$E$12)</f>
        <v>8.3147726483554187</v>
      </c>
      <c r="K132" s="117">
        <f>IF(K126="-","-",SUM(K123:K131)*'3k EBIT'!$E$12)</f>
        <v>9.1057728541421916</v>
      </c>
      <c r="L132" s="117">
        <f>IF(L126="-","-",SUM(L123:L131)*'3k EBIT'!$E$12)</f>
        <v>9.1023790075036235</v>
      </c>
      <c r="M132" s="117">
        <f>IF(M126="-","-",SUM(M123:M131)*'3k EBIT'!$E$12)</f>
        <v>9.560482293500236</v>
      </c>
      <c r="N132" s="117">
        <f>IF(N126="-","-",SUM(N123:N131)*'3k EBIT'!$E$12)</f>
        <v>10.119432241947091</v>
      </c>
      <c r="O132" s="27"/>
      <c r="P132" s="117">
        <f>IF(P126="-","-",SUM(P123:P131)*'3k EBIT'!$E$12)</f>
        <v>10.119432241947091</v>
      </c>
      <c r="Q132" s="117">
        <f>IF(Q126="-","-",SUM(Q123:Q131)*'3k EBIT'!$E$12)</f>
        <v>11.054314186167554</v>
      </c>
      <c r="R132" s="117">
        <f>IF(R126="-","-",SUM(R123:R131)*'3k EBIT'!$E$12)</f>
        <v>10.090331720799151</v>
      </c>
      <c r="S132" s="117">
        <f>IF(S126="-","-",SUM(S123:S131)*'3k EBIT'!$E$12)</f>
        <v>9.7086236786786255</v>
      </c>
      <c r="T132" s="117">
        <f>IF(T126="-","-",SUM(T123:T131)*'3k EBIT'!$E$12)</f>
        <v>8.4443137814067715</v>
      </c>
      <c r="U132" s="117">
        <f>IF(U126="-","-",SUM(U123:U131)*'3k EBIT'!$E$12)</f>
        <v>9.4717376720357596</v>
      </c>
      <c r="V132" s="117">
        <f>IF(V126="-","-",SUM(V123:V131)*'3k EBIT'!$E$12)</f>
        <v>11.129095014660995</v>
      </c>
      <c r="W132" s="117">
        <f>IF(W126="-","-",SUM(W123:W131)*'3k EBIT'!$E$12)</f>
        <v>18.270358084006908</v>
      </c>
      <c r="X132" s="27"/>
      <c r="Y132" s="117">
        <f>IF(Y126="-","-",SUM(Y123:Y131)*'3k EBIT'!$E$12)</f>
        <v>34.74123644597482</v>
      </c>
      <c r="Z132" s="117">
        <f>IF(Z126="-","-",SUM(Z123:Z131)*'3k EBIT'!$E$12)</f>
        <v>40.098766383109947</v>
      </c>
      <c r="AA132" s="117">
        <f>IF(AA126="-","-",SUM(AA123:AA131)*'3k EBIT'!$E$12)</f>
        <v>30.253029141202383</v>
      </c>
      <c r="AB132" s="117" t="str">
        <f>IF(AB126="-","-",SUM(AB123:AB131)*'3k EBIT'!$E$12)</f>
        <v>-</v>
      </c>
      <c r="AC132" s="117" t="str">
        <f>IF(AC126="-","-",SUM(AC123:AC131)*'3k EBIT'!$E$12)</f>
        <v>-</v>
      </c>
      <c r="AD132" s="25"/>
    </row>
    <row r="133" spans="1:30" s="26" customFormat="1" ht="11.4">
      <c r="A133" s="207"/>
      <c r="B133" s="120" t="s">
        <v>247</v>
      </c>
      <c r="C133" s="156" t="s">
        <v>248</v>
      </c>
      <c r="D133" s="122" t="s">
        <v>131</v>
      </c>
      <c r="E133" s="118"/>
      <c r="F133" s="27"/>
      <c r="G133" s="117">
        <f>IF(G128="-","-",SUM(G123:G126,G128:G132)*'3l HAP'!$E$13)</f>
        <v>6.0185991584430516</v>
      </c>
      <c r="H133" s="117">
        <f>IF(H128="-","-",SUM(H123:H126,H128:H132)*'3l HAP'!$E$13)</f>
        <v>5.4316144450112169</v>
      </c>
      <c r="I133" s="117">
        <f>IF(I128="-","-",SUM(I123:I126,I128:I132)*'3l HAP'!$E$13)</f>
        <v>4.8693316095715513</v>
      </c>
      <c r="J133" s="117">
        <f>IF(J128="-","-",SUM(J123:J126,J128:J132)*'3l HAP'!$E$13)</f>
        <v>4.6622888572887833</v>
      </c>
      <c r="K133" s="117">
        <f>IF(K128="-","-",SUM(K123:K126,K128:K132)*'3l HAP'!$E$13)</f>
        <v>5.238928563854544</v>
      </c>
      <c r="L133" s="117">
        <f>IF(L128="-","-",SUM(L123:L126,L128:L132)*'3l HAP'!$E$13)</f>
        <v>5.2359619541762212</v>
      </c>
      <c r="M133" s="117">
        <f>IF(M128="-","-",SUM(M123:M126,M128:M132)*'3l HAP'!$E$13)</f>
        <v>5.5705620841752141</v>
      </c>
      <c r="N133" s="117">
        <f>IF(N128="-","-",SUM(N123:N126,N128:N132)*'3l HAP'!$E$13)</f>
        <v>6.0002228172082948</v>
      </c>
      <c r="O133" s="27"/>
      <c r="P133" s="117">
        <f>IF(P128="-","-",SUM(P123:P126,P128:P132)*'3l HAP'!$E$13)</f>
        <v>6.0002228172082948</v>
      </c>
      <c r="Q133" s="117">
        <f>IF(Q128="-","-",SUM(Q123:Q126,Q128:Q132)*'3l HAP'!$E$13)</f>
        <v>6.6282796494691087</v>
      </c>
      <c r="R133" s="117">
        <f>IF(R128="-","-",SUM(R123:R126,R128:R132)*'3l HAP'!$E$13)</f>
        <v>5.8919559666324561</v>
      </c>
      <c r="S133" s="117">
        <f>IF(S128="-","-",SUM(S123:S126,S128:S132)*'3l HAP'!$E$13)</f>
        <v>5.6146728139180917</v>
      </c>
      <c r="T133" s="117">
        <f>IF(T128="-","-",SUM(T123:T126,T128:T132)*'3l HAP'!$E$13)</f>
        <v>4.6794262492455854</v>
      </c>
      <c r="U133" s="117">
        <f>IF(U128="-","-",SUM(U123:U126,U128:U132)*'3l HAP'!$E$13)</f>
        <v>5.3127125124560921</v>
      </c>
      <c r="V133" s="117">
        <f>IF(V128="-","-",SUM(V123:V126,V128:V132)*'3l HAP'!$E$13)</f>
        <v>6.5961615732189642</v>
      </c>
      <c r="W133" s="117">
        <f>IF(W128="-","-",SUM(W123:W126,W128:W132)*'3l HAP'!$E$13)</f>
        <v>11.693063164340737</v>
      </c>
      <c r="X133" s="27"/>
      <c r="Y133" s="117">
        <f>IF(Y128="-","-",SUM(Y123:Y126,Y128:Y132)*'3l HAP'!$E$13)</f>
        <v>24.457640100600397</v>
      </c>
      <c r="Z133" s="117">
        <f>IF(Z128="-","-",SUM(Z123:Z126,Z128:Z132)*'3l HAP'!$E$13)</f>
        <v>28.586038174807104</v>
      </c>
      <c r="AA133" s="117">
        <f>IF(AA128="-","-",SUM(AA123:AA126,AA128:AA132)*'3l HAP'!$E$13)</f>
        <v>20.788193576225321</v>
      </c>
      <c r="AB133" s="117" t="str">
        <f>IF(AB128="-","-",SUM(AB123:AB126,AB128:AB132)*'3l HAP'!$E$13)</f>
        <v>-</v>
      </c>
      <c r="AC133" s="117" t="str">
        <f>IF(AC128="-","-",SUM(AC123:AC126,AC128:AC132)*'3l HAP'!$E$13)</f>
        <v>-</v>
      </c>
      <c r="AD133" s="25"/>
    </row>
    <row r="134" spans="1:30" s="26" customFormat="1" ht="11.4">
      <c r="A134" s="207"/>
      <c r="B134" s="120" t="s">
        <v>249</v>
      </c>
      <c r="C134" s="120" t="str">
        <f>B134&amp;"_"&amp;D134</f>
        <v>Total_South Wales</v>
      </c>
      <c r="D134" s="122" t="s">
        <v>131</v>
      </c>
      <c r="E134" s="119"/>
      <c r="F134" s="27"/>
      <c r="G134" s="117">
        <f t="shared" ref="G134:N134" si="27">IF(G123="-","-",SUM(G123:G133))</f>
        <v>534.35614983600681</v>
      </c>
      <c r="H134" s="117">
        <f t="shared" si="27"/>
        <v>493.55731938982512</v>
      </c>
      <c r="I134" s="117">
        <f t="shared" si="27"/>
        <v>456.97806247393152</v>
      </c>
      <c r="J134" s="117">
        <f t="shared" si="27"/>
        <v>442.28172116876988</v>
      </c>
      <c r="K134" s="117">
        <f t="shared" si="27"/>
        <v>484.48993345755639</v>
      </c>
      <c r="L134" s="117">
        <f t="shared" si="27"/>
        <v>484.30834341436588</v>
      </c>
      <c r="M134" s="117">
        <f t="shared" si="27"/>
        <v>508.75363284836089</v>
      </c>
      <c r="N134" s="117">
        <f t="shared" si="27"/>
        <v>538.60169976935208</v>
      </c>
      <c r="O134" s="27"/>
      <c r="P134" s="117">
        <f t="shared" ref="P134:W134" si="28">IF(P123="-","-",SUM(P123:P133))</f>
        <v>538.60169976935208</v>
      </c>
      <c r="Q134" s="117">
        <f t="shared" si="28"/>
        <v>588.43404913135919</v>
      </c>
      <c r="R134" s="117">
        <f t="shared" si="28"/>
        <v>536.96182717520276</v>
      </c>
      <c r="S134" s="117">
        <f t="shared" si="28"/>
        <v>516.5946553669578</v>
      </c>
      <c r="T134" s="117">
        <f t="shared" si="28"/>
        <v>449.11681011567771</v>
      </c>
      <c r="U134" s="117">
        <f t="shared" si="28"/>
        <v>503.8250156551527</v>
      </c>
      <c r="V134" s="117">
        <f t="shared" si="28"/>
        <v>592.33776250800565</v>
      </c>
      <c r="W134" s="117">
        <f t="shared" si="28"/>
        <v>973.2904598691091</v>
      </c>
      <c r="X134" s="27"/>
      <c r="Y134" s="117">
        <f t="shared" ref="Y134:AC134" si="29">IF(Y123="-","-",SUM(Y123:Y133))</f>
        <v>1852.943013575428</v>
      </c>
      <c r="Z134" s="117">
        <f t="shared" si="29"/>
        <v>2139.0465550282779</v>
      </c>
      <c r="AA134" s="117">
        <f t="shared" si="29"/>
        <v>1613.0522275296119</v>
      </c>
      <c r="AB134" s="117" t="str">
        <f t="shared" si="29"/>
        <v>-</v>
      </c>
      <c r="AC134" s="117" t="str">
        <f t="shared" si="29"/>
        <v>-</v>
      </c>
      <c r="AD134" s="25"/>
    </row>
    <row r="135" spans="1:30" s="26" customFormat="1" ht="11.4">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DF'!X$148="-","-",'3a DF'!X$148)</f>
        <v>605.44000000000005</v>
      </c>
      <c r="X135" s="27"/>
      <c r="Y135" s="35">
        <f>IF('3a DF'!Z$148="-","-",'3a DF'!Z$148)</f>
        <v>1455.9576357366336</v>
      </c>
      <c r="Z135" s="35">
        <f>IF('3a DF'!AA$148="-","-",'3a DF'!AA$148)</f>
        <v>1732.5752491781413</v>
      </c>
      <c r="AA135" s="35">
        <f>IF('3a DF'!AB$148="-","-",'3a DF'!AB$148)</f>
        <v>1205.1280820470283</v>
      </c>
      <c r="AB135" s="35" t="str">
        <f>IF('3a DF'!AC$148="-","-",'3a DF'!AC$148)</f>
        <v>-</v>
      </c>
      <c r="AC135" s="35" t="str">
        <f>IF('3a DF'!AD$148="-","-",'3a DF'!AD$148)</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AA'!J261="-","-",'3c AA'!J261)</f>
        <v>-</v>
      </c>
      <c r="H137" s="35" t="str">
        <f>IF('3c AA'!K261="-","-",'3c AA'!K261)</f>
        <v>-</v>
      </c>
      <c r="I137" s="35" t="str">
        <f>IF('3c AA'!L261="-","-",'3c AA'!L261)</f>
        <v>-</v>
      </c>
      <c r="J137" s="35" t="str">
        <f>IF('3c AA'!M261="-","-",'3c AA'!M261)</f>
        <v>-</v>
      </c>
      <c r="K137" s="35" t="str">
        <f>IF('3c AA'!N261="-","-",'3c AA'!N261)</f>
        <v>-</v>
      </c>
      <c r="L137" s="35" t="str">
        <f>IF('3c AA'!O261="-","-",'3c AA'!O261)</f>
        <v>-</v>
      </c>
      <c r="M137" s="35" t="str">
        <f>IF('3c AA'!P261="-","-",'3c AA'!P261)</f>
        <v>-</v>
      </c>
      <c r="N137" s="35" t="str">
        <f>IF('3c AA'!Q261="-","-",'3c AA'!Q261)</f>
        <v>-</v>
      </c>
      <c r="O137" s="27"/>
      <c r="P137" s="35" t="str">
        <f>IF('3c AA'!S261="-","-",'3c AA'!S261)</f>
        <v>-</v>
      </c>
      <c r="Q137" s="35" t="str">
        <f>IF('3c AA'!T261="-","-",'3c AA'!T261)</f>
        <v>-</v>
      </c>
      <c r="R137" s="35" t="str">
        <f>IF('3c AA'!U261="-","-",'3c AA'!U261)</f>
        <v>-</v>
      </c>
      <c r="S137" s="35" t="str">
        <f>IF('3c AA'!V261="-","-",'3c AA'!V261)</f>
        <v>-</v>
      </c>
      <c r="T137" s="35">
        <f>IF('3c AA'!W261="-","-",'3c AA'!W261)</f>
        <v>0</v>
      </c>
      <c r="U137" s="35">
        <f>IF('3c AA'!X261="-","-",'3c AA'!X261)</f>
        <v>0</v>
      </c>
      <c r="V137" s="35">
        <f>IF('3c AA'!Y261="-","-",'3c AA'!Y261)</f>
        <v>0</v>
      </c>
      <c r="W137" s="35" t="str">
        <f>IF('3c AA'!Z261="-","-",'3c AA'!Z261)</f>
        <v>-</v>
      </c>
      <c r="X137" s="27"/>
      <c r="Y137" s="35">
        <f>IF('3c AA'!AB261="-","-",'3c AA'!AB261)</f>
        <v>2.9742599903583686</v>
      </c>
      <c r="Z137" s="35">
        <f>IF('3c AA'!AC261="-","-",'3c AA'!AC261)</f>
        <v>2.9742599903583686</v>
      </c>
      <c r="AA137" s="35">
        <f>IF('3c AA'!AD261="-","-",'3c AA'!AD261)</f>
        <v>2.9742599903583686</v>
      </c>
      <c r="AB137" s="35" t="str">
        <f>IF('3c AA'!AE261="-","-",'3c AA'!AE261)</f>
        <v>-</v>
      </c>
      <c r="AC137" s="35" t="str">
        <f>IF('3c AA'!AF261="-","-",'3c AA'!AF261)</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f>IF('3d PC'!AA$43="-","-",'3d PC'!AA$43)</f>
        <v>33.951682778351348</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NC-Gas'!V110="-","-",'3f NC-Gas'!V110)</f>
        <v>174.8383080507042</v>
      </c>
      <c r="X139" s="27"/>
      <c r="Y139" s="35">
        <f>IF('3f NC-Gas'!X110="-","-",'3f NC-Gas'!X110)</f>
        <v>169.37309976060479</v>
      </c>
      <c r="Z139" s="35">
        <f>IF('3f NC-Gas'!Y110="-","-",'3f NC-Gas'!Y110)</f>
        <v>169.37309976060479</v>
      </c>
      <c r="AA139" s="35">
        <f>IF('3f NC-Gas'!Z110="-","-",'3f NC-Gas'!Z110)</f>
        <v>187.28029219298656</v>
      </c>
      <c r="AB139" s="35" t="str">
        <f>IF('3f NC-Gas'!AA110="-","-",'3f NC-Gas'!AA110)</f>
        <v>-</v>
      </c>
      <c r="AC139" s="35" t="str">
        <f>IF('3f NC-Gas'!AB110="-","-",'3f NC-Gas'!AB110)</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f>IF('3g CPIH'!W$17="-","-",'3h OC '!$E$12*('3g CPIH'!W$17/'3g CPIH'!$G$17))</f>
        <v>109.36421849315069</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SMNCC'!G$53="-","-",'3i SMNCC'!G$53)</f>
        <v>0</v>
      </c>
      <c r="L141" s="35">
        <f>IF('3i SMNCC'!H$53="-","-",'3i SMNCC'!H$53)</f>
        <v>-0.14839729644435984</v>
      </c>
      <c r="M141" s="35">
        <f>IF('3i SMNCC'!I$53="-","-",'3i SMNCC'!I$53)</f>
        <v>1.899695256253338</v>
      </c>
      <c r="N141" s="35">
        <f>IF('3i SMNCC'!J$53="-","-",'3i SMNCC'!J$53)</f>
        <v>1.9653659209909353</v>
      </c>
      <c r="O141" s="27"/>
      <c r="P141" s="35">
        <f>IF('3i SMNCC'!L$53="-","-",'3i SMNCC'!L$53)</f>
        <v>1.9653659209909353</v>
      </c>
      <c r="Q141" s="35">
        <f>IF('3i SMNCC'!M$53="-","-",'3i SMNCC'!M$53)</f>
        <v>3.94070969375099</v>
      </c>
      <c r="R141" s="35">
        <f>IF('3i SMNCC'!N$53="-","-",'3i SMNCC'!N$53)</f>
        <v>3.6877871322225353</v>
      </c>
      <c r="S141" s="35">
        <f>IF('3i SMNCC'!O$53="-","-",'3i SMNCC'!O$53)</f>
        <v>5.396909444486452</v>
      </c>
      <c r="T141" s="35">
        <f>IF('3i SMNCC'!P$53="-","-",'3i SMNCC'!P$53)</f>
        <v>4.6837637900821658</v>
      </c>
      <c r="U141" s="35">
        <f>IF('3i SMNCC'!Q$53="-","-",'3i SMNCC'!Q$53)</f>
        <v>4.418895268958277</v>
      </c>
      <c r="V141" s="35">
        <f>IF('3i SMNCC'!R$53="-","-",'3i SMNCC'!R$53)</f>
        <v>-1.4350963821646188</v>
      </c>
      <c r="W141" s="35">
        <f>IF('3i SMNCC'!S$53="-","-",'3i SMNCC'!S$53)</f>
        <v>-3.050256404560824</v>
      </c>
      <c r="X141" s="27"/>
      <c r="Y141" s="35">
        <f>IF('3i SMNCC'!U$53="-","-",'3i SMNCC'!U$53)</f>
        <v>-8.5975135901744473</v>
      </c>
      <c r="Z141" s="35">
        <f>IF('3i SMNCC'!V$53="-","-",'3i SMNCC'!V$53)</f>
        <v>-8.5975135901744473</v>
      </c>
      <c r="AA141" s="35">
        <f>IF('3i SMNCC'!W$53="-","-",'3i SMNCC'!W$53)</f>
        <v>-10.436010742446904</v>
      </c>
      <c r="AB141" s="35" t="str">
        <f>IF('3i SMNCC'!X$53="-","-",'3i SMNCC'!X$53)</f>
        <v>-</v>
      </c>
      <c r="AC141" s="35" t="str">
        <f>IF('3i SMNCC'!Y$53="-","-",'3i SMNCC'!Y$53)</f>
        <v>-</v>
      </c>
      <c r="AD141" s="25"/>
    </row>
    <row r="142" spans="1:30" s="26" customFormat="1" ht="12.6" customHeight="1">
      <c r="A142" s="207"/>
      <c r="B142" s="123" t="s">
        <v>244</v>
      </c>
      <c r="C142" s="123" t="s">
        <v>183</v>
      </c>
      <c r="D142" s="121" t="s">
        <v>130</v>
      </c>
      <c r="E142" s="75"/>
      <c r="F142" s="27"/>
      <c r="G142" s="35">
        <f>IF('3g CPIH'!C$17="-","-",'3j PAAC PAP'!$G$24*('3g CPIH'!C$17/'3g CPIH'!$G$17))</f>
        <v>38.769117710371823</v>
      </c>
      <c r="H142" s="35">
        <f>IF('3g CPIH'!D$17="-","-",'3j PAAC PAP'!$G$24*('3g CPIH'!D$17/'3g CPIH'!$G$17))</f>
        <v>38.846733561643838</v>
      </c>
      <c r="I142" s="35">
        <f>IF('3g CPIH'!E$17="-","-",'3j PAAC PAP'!$G$24*('3g CPIH'!E$17/'3g CPIH'!$G$17))</f>
        <v>38.963157338551866</v>
      </c>
      <c r="J142" s="35">
        <f>IF('3g CPIH'!F$17="-","-",'3j PAAC PAP'!$G$24*('3g CPIH'!F$17/'3g CPIH'!$G$17))</f>
        <v>39.19600489236791</v>
      </c>
      <c r="K142" s="35">
        <f>IF('3g CPIH'!G$17="-","-",'3j PAAC PAP'!$G$24*('3g CPIH'!G$17/'3g CPIH'!$G$17))</f>
        <v>39.661700000000003</v>
      </c>
      <c r="L142" s="35">
        <f>IF('3g CPIH'!H$17="-","-",'3j PAAC PAP'!$G$24*('3g CPIH'!H$17/'3g CPIH'!$G$17))</f>
        <v>40.166203033268111</v>
      </c>
      <c r="M142" s="35">
        <f>IF('3g CPIH'!I$17="-","-",'3j PAAC PAP'!$G$24*('3g CPIH'!I$17/'3g CPIH'!$G$17))</f>
        <v>40.748321917808219</v>
      </c>
      <c r="N142" s="35">
        <f>IF('3g CPIH'!J$17="-","-",'3j PAAC PAP'!$G$24*('3g CPIH'!J$17/'3g CPIH'!$G$17))</f>
        <v>41.097593248532299</v>
      </c>
      <c r="O142" s="27"/>
      <c r="P142" s="35">
        <f>IF('3g CPIH'!L$17="-","-",'3j PAAC PAP'!$G$24*('3g CPIH'!L$17/'3g CPIH'!$G$17))</f>
        <v>41.097593248532299</v>
      </c>
      <c r="Q142" s="35">
        <f>IF('3g CPIH'!M$17="-","-",'3j PAAC PAP'!$G$24*('3g CPIH'!M$17/'3g CPIH'!$G$17))</f>
        <v>41.563288356164385</v>
      </c>
      <c r="R142" s="35">
        <f>IF('3g CPIH'!N$17="-","-",'3j PAAC PAP'!$G$24*('3g CPIH'!N$17/'3g CPIH'!$G$17))</f>
        <v>41.87375176125245</v>
      </c>
      <c r="S142" s="35">
        <f>IF('3g CPIH'!O$17="-","-",'3j PAAC PAP'!$G$24*('3g CPIH'!O$17/'3g CPIH'!$G$17))</f>
        <v>42.1065993150685</v>
      </c>
      <c r="T142" s="35">
        <f>IF('3g CPIH'!P$17="-","-",'3j PAAC PAP'!$G$24*('3g CPIH'!P$17/'3g CPIH'!$G$17))</f>
        <v>42.223023091976515</v>
      </c>
      <c r="U142" s="35">
        <f>IF('3g CPIH'!Q$17="-","-",'3j PAAC PAP'!$G$24*('3g CPIH'!Q$17/'3g CPIH'!$G$17))</f>
        <v>42.455870645792565</v>
      </c>
      <c r="V142" s="35">
        <f>IF('3g CPIH'!R$17="-","-",'3j PAAC PAP'!$G$24*('3g CPIH'!R$17/'3g CPIH'!$G$17))</f>
        <v>43.232029158512731</v>
      </c>
      <c r="W142" s="35">
        <f>IF('3g CPIH'!S$17="-","-",'3j PAAC PAP'!$G$24*('3g CPIH'!S$17/'3g CPIH'!$G$17))</f>
        <v>44.512690704500983</v>
      </c>
      <c r="X142" s="27"/>
      <c r="Y142" s="35">
        <f>IF('3g CPIH'!U$17="-","-",'3j PAAC PAP'!$G$24*('3g CPIH'!U$17/'3g CPIH'!$G$17))</f>
        <v>46.763550391389437</v>
      </c>
      <c r="Z142" s="35">
        <f>IF('3g CPIH'!V$17="-","-",'3j PAAC PAP'!$G$24*('3g CPIH'!V$17/'3g CPIH'!$G$17))</f>
        <v>46.763550391389437</v>
      </c>
      <c r="AA142" s="35">
        <f>IF('3g CPIH'!W$17="-","-",'3j PAAC PAP'!$G$24*('3g CPIH'!W$17/'3g CPIH'!$G$17))</f>
        <v>48.626330821917811</v>
      </c>
      <c r="AB142" s="35" t="str">
        <f>IF('3g CPIH'!X$17="-","-",'3j PAAC PAP'!$G$24*('3g CPIH'!X$17/'3g CPIH'!$G$17))</f>
        <v>-</v>
      </c>
      <c r="AC142" s="35" t="str">
        <f>IF('3g CPIH'!Y$17="-","-",'3j PAAC PAP'!$G$24*('3g CPIH'!Y$17/'3g CPIH'!$G$17))</f>
        <v>-</v>
      </c>
      <c r="AD142" s="25"/>
    </row>
    <row r="143" spans="1:30" s="26" customFormat="1" ht="11.25" customHeight="1">
      <c r="A143" s="207"/>
      <c r="B143" s="123" t="s">
        <v>244</v>
      </c>
      <c r="C143" s="123" t="s">
        <v>184</v>
      </c>
      <c r="D143" s="121" t="s">
        <v>130</v>
      </c>
      <c r="E143" s="75"/>
      <c r="F143" s="27"/>
      <c r="G143" s="35">
        <f>IF(G135="-","-",SUM(G135:G141)*'3j PAAC PAP'!$G$42)</f>
        <v>0</v>
      </c>
      <c r="H143" s="35">
        <f>IF(H135="-","-",SUM(H135:H141)*'3j PAAC PAP'!$G$42)</f>
        <v>0</v>
      </c>
      <c r="I143" s="35">
        <f>IF(I135="-","-",SUM(I135:I141)*'3j PAAC PAP'!$G$42)</f>
        <v>0</v>
      </c>
      <c r="J143" s="35">
        <f>IF(J135="-","-",SUM(J135:J141)*'3j PAAC PAP'!$G$42)</f>
        <v>0</v>
      </c>
      <c r="K143" s="35">
        <f>IF(K135="-","-",SUM(K135:K141)*'3j PAAC PAP'!$G$42)</f>
        <v>0</v>
      </c>
      <c r="L143" s="35">
        <f>IF(L135="-","-",SUM(L135:L141)*'3j PAAC PAP'!$G$42)</f>
        <v>0</v>
      </c>
      <c r="M143" s="35">
        <f>IF(M135="-","-",SUM(M135:M141)*'3j PAAC PAP'!$G$42)</f>
        <v>0</v>
      </c>
      <c r="N143" s="35">
        <f>IF(N135="-","-",SUM(N135:N141)*'3j PAAC PAP'!$G$42)</f>
        <v>0</v>
      </c>
      <c r="O143" s="27"/>
      <c r="P143" s="35">
        <f>IF(P135="-","-",SUM(P135:P141)*'3j PAAC PAP'!$G$42)</f>
        <v>0</v>
      </c>
      <c r="Q143" s="35">
        <f>IF(Q135="-","-",SUM(Q135:Q141)*'3j PAAC PAP'!$G$42)</f>
        <v>0</v>
      </c>
      <c r="R143" s="35">
        <f>IF(R135="-","-",SUM(R135:R141)*'3j PAAC PAP'!$G$42)</f>
        <v>0</v>
      </c>
      <c r="S143" s="35">
        <f>IF(S135="-","-",SUM(S135:S141)*'3j PAAC PAP'!$G$42)</f>
        <v>0</v>
      </c>
      <c r="T143" s="35">
        <f>IF(T135="-","-",SUM(T135:T141)*'3j PAAC PAP'!$G$42)</f>
        <v>0</v>
      </c>
      <c r="U143" s="35">
        <f>IF(U135="-","-",SUM(U135:U141)*'3j PAAC PAP'!$G$42)</f>
        <v>0</v>
      </c>
      <c r="V143" s="35">
        <f>IF(V135="-","-",SUM(V135:V141)*'3j PAAC PAP'!$G$42)</f>
        <v>0</v>
      </c>
      <c r="W143" s="35">
        <f>IF(W135="-","-",SUM(W135:W141)*'3j PAAC PAP'!$G$42)</f>
        <v>0</v>
      </c>
      <c r="X143" s="27"/>
      <c r="Y143" s="35">
        <f>IF(Y135="-","-",SUM(Y135:Y141)*'3j PAAC PAP'!$G$42)</f>
        <v>0</v>
      </c>
      <c r="Z143" s="35">
        <f>IF(Z135="-","-",SUM(Z135:Z141)*'3j PAAC PAP'!$G$42)</f>
        <v>0</v>
      </c>
      <c r="AA143" s="35">
        <f>IF(AA135="-","-",SUM(AA135:AA141)*'3j PAAC PAP'!$G$42)</f>
        <v>0</v>
      </c>
      <c r="AB143" s="35" t="str">
        <f>IF(AB135="-","-",SUM(AB135:AB141)*'3j PAAC PAP'!$G$42)</f>
        <v>-</v>
      </c>
      <c r="AC143" s="35" t="str">
        <f>IF(AC135="-","-",SUM(AC135:AC141)*'3j PAAC PAP'!$G$42)</f>
        <v>-</v>
      </c>
      <c r="AD143" s="25"/>
    </row>
    <row r="144" spans="1:30" s="26" customFormat="1" ht="11.4">
      <c r="A144" s="207"/>
      <c r="B144" s="123" t="s">
        <v>185</v>
      </c>
      <c r="C144" s="123" t="s">
        <v>246</v>
      </c>
      <c r="D144" s="121" t="s">
        <v>130</v>
      </c>
      <c r="E144" s="75"/>
      <c r="F144" s="27"/>
      <c r="G144" s="35">
        <f>IF(G138="-","-",SUM(G135:G143)*'3k EBIT'!$E$12)</f>
        <v>10.30870067369491</v>
      </c>
      <c r="H144" s="35">
        <f>IF(H138="-","-",SUM(H135:H143)*'3k EBIT'!$E$12)</f>
        <v>9.5446752892316606</v>
      </c>
      <c r="I144" s="35">
        <f>IF(I138="-","-",SUM(I135:I143)*'3k EBIT'!$E$12)</f>
        <v>8.8945535724641509</v>
      </c>
      <c r="J144" s="35">
        <f>IF(J138="-","-",SUM(J135:J143)*'3k EBIT'!$E$12)</f>
        <v>8.6192567863679574</v>
      </c>
      <c r="K144" s="35">
        <f>IF(K138="-","-",SUM(K135:K143)*'3k EBIT'!$E$12)</f>
        <v>9.3360769776026888</v>
      </c>
      <c r="L144" s="35">
        <f>IF(L138="-","-",SUM(L135:L143)*'3k EBIT'!$E$12)</f>
        <v>9.3326831309558091</v>
      </c>
      <c r="M144" s="35">
        <f>IF(M138="-","-",SUM(M135:M143)*'3k EBIT'!$E$12)</f>
        <v>9.9120013660477575</v>
      </c>
      <c r="N144" s="35">
        <f>IF(N138="-","-",SUM(N135:N143)*'3k EBIT'!$E$12)</f>
        <v>10.470951314469678</v>
      </c>
      <c r="O144" s="27"/>
      <c r="P144" s="35">
        <f>IF(P138="-","-",SUM(P135:P143)*'3k EBIT'!$E$12)</f>
        <v>10.470951314469678</v>
      </c>
      <c r="Q144" s="35">
        <f>IF(Q138="-","-",SUM(Q135:Q143)*'3k EBIT'!$E$12)</f>
        <v>11.474697384506355</v>
      </c>
      <c r="R144" s="35">
        <f>IF(R138="-","-",SUM(R135:R143)*'3k EBIT'!$E$12)</f>
        <v>10.510714919291724</v>
      </c>
      <c r="S144" s="35">
        <f>IF(S138="-","-",SUM(S135:S143)*'3k EBIT'!$E$12)</f>
        <v>9.999580397424312</v>
      </c>
      <c r="T144" s="35">
        <f>IF(T138="-","-",SUM(T135:T143)*'3k EBIT'!$E$12)</f>
        <v>8.7352705010750729</v>
      </c>
      <c r="U144" s="35">
        <f>IF(U138="-","-",SUM(U135:U143)*'3k EBIT'!$E$12)</f>
        <v>9.5209906115330778</v>
      </c>
      <c r="V144" s="35">
        <f>IF(V138="-","-",SUM(V135:V143)*'3k EBIT'!$E$12)</f>
        <v>11.178347954307926</v>
      </c>
      <c r="W144" s="35">
        <f>IF(W138="-","-",SUM(W135:W143)*'3k EBIT'!$E$12)</f>
        <v>18.500698975448906</v>
      </c>
      <c r="X144" s="27"/>
      <c r="Y144" s="35">
        <f>IF(Y138="-","-",SUM(Y135:Y143)*'3k EBIT'!$E$12)</f>
        <v>34.961594971258755</v>
      </c>
      <c r="Z144" s="35">
        <f>IF(Z138="-","-",SUM(Z135:Z143)*'3k EBIT'!$E$12)</f>
        <v>40.319124908393881</v>
      </c>
      <c r="AA144" s="35">
        <f>IF(AA138="-","-",SUM(AA135:AA143)*'3k EBIT'!$E$12)</f>
        <v>30.541183354899516</v>
      </c>
      <c r="AB144" s="35" t="str">
        <f>IF(AB138="-","-",SUM(AB135:AB143)*'3k EBIT'!$E$12)</f>
        <v>-</v>
      </c>
      <c r="AC144" s="35" t="str">
        <f>IF(AC138="-","-",SUM(AC135:AC143)*'3k EBIT'!$E$12)</f>
        <v>-</v>
      </c>
      <c r="AD144" s="25"/>
    </row>
    <row r="145" spans="1:30" s="26" customFormat="1" ht="11.4">
      <c r="A145" s="207"/>
      <c r="B145" s="123" t="s">
        <v>247</v>
      </c>
      <c r="C145" s="158" t="s">
        <v>248</v>
      </c>
      <c r="D145" s="121" t="s">
        <v>130</v>
      </c>
      <c r="E145" s="116"/>
      <c r="F145" s="27"/>
      <c r="G145" s="35">
        <f>IF(G140="-","-",SUM(G135:G138,G140:G144)*'3l HAP'!$E$13)</f>
        <v>6.0225563727893432</v>
      </c>
      <c r="H145" s="35">
        <f>IF(H140="-","-",SUM(H135:H138,H140:H144)*'3l HAP'!$E$13)</f>
        <v>5.4355716593581169</v>
      </c>
      <c r="I145" s="35">
        <f>IF(I140="-","-",SUM(I135:I138,I140:I144)*'3l HAP'!$E$13)</f>
        <v>4.8737895618344282</v>
      </c>
      <c r="J145" s="35">
        <f>IF(J140="-","-",SUM(J135:J138,J140:J144)*'3l HAP'!$E$13)</f>
        <v>4.666746809553425</v>
      </c>
      <c r="K145" s="35">
        <f>IF(K140="-","-",SUM(K135:K138,K140:K144)*'3l HAP'!$E$13)</f>
        <v>5.24230044652613</v>
      </c>
      <c r="L145" s="35">
        <f>IF(L140="-","-",SUM(L135:L138,L140:L144)*'3l HAP'!$E$13)</f>
        <v>5.2393338368476847</v>
      </c>
      <c r="M145" s="35">
        <f>IF(M140="-","-",SUM(M135:M138,M140:M144)*'3l HAP'!$E$13)</f>
        <v>5.5757086749163829</v>
      </c>
      <c r="N145" s="35">
        <f>IF(N140="-","-",SUM(N135:N138,N140:N144)*'3l HAP'!$E$13)</f>
        <v>6.0053694079490976</v>
      </c>
      <c r="O145" s="27"/>
      <c r="P145" s="35">
        <f>IF(P140="-","-",SUM(P135:P138,P140:P144)*'3l HAP'!$E$13)</f>
        <v>6.0053694079490976</v>
      </c>
      <c r="Q145" s="35">
        <f>IF(Q140="-","-",SUM(Q135:Q138,Q140:Q144)*'3l HAP'!$E$13)</f>
        <v>6.6344344798759867</v>
      </c>
      <c r="R145" s="35">
        <f>IF(R140="-","-",SUM(R135:R138,R140:R144)*'3l HAP'!$E$13)</f>
        <v>5.8981107970415856</v>
      </c>
      <c r="S145" s="35">
        <f>IF(S140="-","-",SUM(S135:S138,S140:S144)*'3l HAP'!$E$13)</f>
        <v>5.6189327112372478</v>
      </c>
      <c r="T145" s="35">
        <f>IF(T140="-","-",SUM(T135:T138,T140:T144)*'3l HAP'!$E$13)</f>
        <v>4.6836861465782489</v>
      </c>
      <c r="U145" s="35">
        <f>IF(U140="-","-",SUM(U135:U138,U140:U144)*'3l HAP'!$E$13)</f>
        <v>5.3134336247432721</v>
      </c>
      <c r="V145" s="35">
        <f>IF(V140="-","-",SUM(V135:V138,V140:V144)*'3l HAP'!$E$13)</f>
        <v>6.5968826855083353</v>
      </c>
      <c r="W145" s="35">
        <f>IF(W140="-","-",SUM(W135:W138,W140:W144)*'3l HAP'!$E$13)</f>
        <v>11.696435585332338</v>
      </c>
      <c r="X145" s="27"/>
      <c r="Y145" s="35">
        <f>IF(Y140="-","-",SUM(Y135:Y138,Y140:Y144)*'3l HAP'!$E$13)</f>
        <v>24.460866369769079</v>
      </c>
      <c r="Z145" s="35">
        <f>IF(Z140="-","-",SUM(Z135:Z138,Z140:Z144)*'3l HAP'!$E$13)</f>
        <v>28.589264443975786</v>
      </c>
      <c r="AA145" s="35">
        <f>IF(AA140="-","-",SUM(AA135:AA138,AA140:AA144)*'3l HAP'!$E$13)</f>
        <v>20.792412442068059</v>
      </c>
      <c r="AB145" s="35" t="str">
        <f>IF(AB140="-","-",SUM(AB135:AB138,AB140:AB144)*'3l HAP'!$E$13)</f>
        <v>-</v>
      </c>
      <c r="AC145" s="35" t="str">
        <f>IF(AC140="-","-",SUM(AC135:AC138,AC140:AC144)*'3l HAP'!$E$13)</f>
        <v>-</v>
      </c>
      <c r="AD145" s="25"/>
    </row>
    <row r="146" spans="1:30" s="26" customFormat="1" ht="11.4">
      <c r="A146" s="207"/>
      <c r="B146" s="123" t="s">
        <v>249</v>
      </c>
      <c r="C146" s="123" t="str">
        <f>B146&amp;"_"&amp;D146</f>
        <v>Total_Southern Western</v>
      </c>
      <c r="D146" s="121" t="s">
        <v>130</v>
      </c>
      <c r="E146" s="75"/>
      <c r="F146" s="27"/>
      <c r="G146" s="35">
        <f t="shared" ref="G146:N146" si="30">IF(G135="-","-",SUM(G135:G145))</f>
        <v>548.58552561809267</v>
      </c>
      <c r="H146" s="35">
        <f t="shared" si="30"/>
        <v>507.78669517409884</v>
      </c>
      <c r="I146" s="35">
        <f t="shared" si="30"/>
        <v>473.00799474851539</v>
      </c>
      <c r="J146" s="35">
        <f t="shared" si="30"/>
        <v>458.31165344969867</v>
      </c>
      <c r="K146" s="35">
        <f t="shared" si="30"/>
        <v>496.61456998932346</v>
      </c>
      <c r="L146" s="35">
        <f t="shared" si="30"/>
        <v>496.43297994569525</v>
      </c>
      <c r="M146" s="35">
        <f t="shared" si="30"/>
        <v>527.25977561550758</v>
      </c>
      <c r="N146" s="35">
        <f t="shared" si="30"/>
        <v>557.10784253518602</v>
      </c>
      <c r="O146" s="27"/>
      <c r="P146" s="35">
        <f t="shared" ref="P146:W146" si="31">IF(P135="-","-",SUM(P135:P145))</f>
        <v>557.10784253518602</v>
      </c>
      <c r="Q146" s="35">
        <f t="shared" si="31"/>
        <v>610.56562631431802</v>
      </c>
      <c r="R146" s="35">
        <f t="shared" si="31"/>
        <v>559.093404366257</v>
      </c>
      <c r="S146" s="35">
        <f t="shared" si="31"/>
        <v>531.91242045192428</v>
      </c>
      <c r="T146" s="35">
        <f t="shared" si="31"/>
        <v>464.43457524921638</v>
      </c>
      <c r="U146" s="35">
        <f t="shared" si="31"/>
        <v>506.41799567024361</v>
      </c>
      <c r="V146" s="35">
        <f t="shared" si="31"/>
        <v>594.93074253097313</v>
      </c>
      <c r="W146" s="35">
        <f t="shared" si="31"/>
        <v>985.41703209531795</v>
      </c>
      <c r="X146" s="27"/>
      <c r="Y146" s="35">
        <f t="shared" ref="Y146:AC146" si="32">IF(Y135="-","-",SUM(Y135:Y145))</f>
        <v>1864.5440521742971</v>
      </c>
      <c r="Z146" s="35">
        <f t="shared" si="32"/>
        <v>2150.6475936271468</v>
      </c>
      <c r="AA146" s="35">
        <f t="shared" si="32"/>
        <v>1628.222451378314</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DF'!X$148="-","-",'3a DF'!X$148)</f>
        <v>605.44000000000005</v>
      </c>
      <c r="X147" s="27"/>
      <c r="Y147" s="117">
        <f>IF('3a DF'!Z$148="-","-",'3a DF'!Z$148)</f>
        <v>1455.9576357366336</v>
      </c>
      <c r="Z147" s="117">
        <f>IF('3a DF'!AA$148="-","-",'3a DF'!AA$148)</f>
        <v>1732.5752491781413</v>
      </c>
      <c r="AA147" s="117">
        <f>IF('3a DF'!AB$148="-","-",'3a DF'!AB$148)</f>
        <v>1205.1280820470283</v>
      </c>
      <c r="AB147" s="117" t="str">
        <f>IF('3a DF'!AC$148="-","-",'3a DF'!AC$148)</f>
        <v>-</v>
      </c>
      <c r="AC147" s="117" t="str">
        <f>IF('3a DF'!AD$148="-","-",'3a DF'!AD$148)</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AA'!J262="-","-",'3c AA'!J262)</f>
        <v>-</v>
      </c>
      <c r="H149" s="117" t="str">
        <f>IF('3c AA'!K262="-","-",'3c AA'!K262)</f>
        <v>-</v>
      </c>
      <c r="I149" s="117" t="str">
        <f>IF('3c AA'!L262="-","-",'3c AA'!L262)</f>
        <v>-</v>
      </c>
      <c r="J149" s="117" t="str">
        <f>IF('3c AA'!M262="-","-",'3c AA'!M262)</f>
        <v>-</v>
      </c>
      <c r="K149" s="117" t="str">
        <f>IF('3c AA'!N262="-","-",'3c AA'!N262)</f>
        <v>-</v>
      </c>
      <c r="L149" s="117" t="str">
        <f>IF('3c AA'!O262="-","-",'3c AA'!O262)</f>
        <v>-</v>
      </c>
      <c r="M149" s="117" t="str">
        <f>IF('3c AA'!P262="-","-",'3c AA'!P262)</f>
        <v>-</v>
      </c>
      <c r="N149" s="117" t="str">
        <f>IF('3c AA'!Q262="-","-",'3c AA'!Q262)</f>
        <v>-</v>
      </c>
      <c r="O149" s="27"/>
      <c r="P149" s="117" t="str">
        <f>IF('3c AA'!S262="-","-",'3c AA'!S262)</f>
        <v>-</v>
      </c>
      <c r="Q149" s="117" t="str">
        <f>IF('3c AA'!T262="-","-",'3c AA'!T262)</f>
        <v>-</v>
      </c>
      <c r="R149" s="117" t="str">
        <f>IF('3c AA'!U262="-","-",'3c AA'!U262)</f>
        <v>-</v>
      </c>
      <c r="S149" s="117" t="str">
        <f>IF('3c AA'!V262="-","-",'3c AA'!V262)</f>
        <v>-</v>
      </c>
      <c r="T149" s="117">
        <f>IF('3c AA'!W262="-","-",'3c AA'!W262)</f>
        <v>0</v>
      </c>
      <c r="U149" s="117">
        <f>IF('3c AA'!X262="-","-",'3c AA'!X262)</f>
        <v>0</v>
      </c>
      <c r="V149" s="117">
        <f>IF('3c AA'!Y262="-","-",'3c AA'!Y262)</f>
        <v>0</v>
      </c>
      <c r="W149" s="117" t="str">
        <f>IF('3c AA'!Z262="-","-",'3c AA'!Z262)</f>
        <v>-</v>
      </c>
      <c r="X149" s="27"/>
      <c r="Y149" s="117">
        <f>IF('3c AA'!AB262="-","-",'3c AA'!AB262)</f>
        <v>2.9742599903583686</v>
      </c>
      <c r="Z149" s="117">
        <f>IF('3c AA'!AC262="-","-",'3c AA'!AC262)</f>
        <v>2.9742599903583686</v>
      </c>
      <c r="AA149" s="117">
        <f>IF('3c AA'!AD262="-","-",'3c AA'!AD262)</f>
        <v>2.9742599903583686</v>
      </c>
      <c r="AB149" s="117" t="str">
        <f>IF('3c AA'!AE262="-","-",'3c AA'!AE262)</f>
        <v>-</v>
      </c>
      <c r="AC149" s="117" t="str">
        <f>IF('3c AA'!AF262="-","-",'3c AA'!AF262)</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f>IF('3d PC'!AA$43="-","-",'3d PC'!AA$43)</f>
        <v>33.951682778351348</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NC-Gas'!V111="-","-",'3f NC-Gas'!V111)</f>
        <v>152.72879756471397</v>
      </c>
      <c r="X151" s="27"/>
      <c r="Y151" s="117">
        <f>IF('3f NC-Gas'!X111="-","-",'3f NC-Gas'!X111)</f>
        <v>148.7685121966617</v>
      </c>
      <c r="Z151" s="117">
        <f>IF('3f NC-Gas'!Y111="-","-",'3f NC-Gas'!Y111)</f>
        <v>148.7685121966617</v>
      </c>
      <c r="AA151" s="117">
        <f>IF('3f NC-Gas'!Z111="-","-",'3f NC-Gas'!Z111)</f>
        <v>152.48011575285116</v>
      </c>
      <c r="AB151" s="117" t="str">
        <f>IF('3f NC-Gas'!AA111="-","-",'3f NC-Gas'!AA111)</f>
        <v>-</v>
      </c>
      <c r="AC151" s="117" t="str">
        <f>IF('3f NC-Gas'!AB111="-","-",'3f NC-Gas'!AB111)</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f>IF('3g CPIH'!W$17="-","-",'3h OC '!$E$12*('3g CPIH'!W$17/'3g CPIH'!$G$17))</f>
        <v>109.36421849315069</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SMNCC'!G$53="-","-",'3i SMNCC'!G$53)</f>
        <v>0</v>
      </c>
      <c r="L153" s="117">
        <f>IF('3i SMNCC'!H$53="-","-",'3i SMNCC'!H$53)</f>
        <v>-0.14839729644435984</v>
      </c>
      <c r="M153" s="117">
        <f>IF('3i SMNCC'!I$53="-","-",'3i SMNCC'!I$53)</f>
        <v>1.899695256253338</v>
      </c>
      <c r="N153" s="117">
        <f>IF('3i SMNCC'!J$53="-","-",'3i SMNCC'!J$53)</f>
        <v>1.9653659209909353</v>
      </c>
      <c r="O153" s="27"/>
      <c r="P153" s="117">
        <f>IF('3i SMNCC'!L$53="-","-",'3i SMNCC'!L$53)</f>
        <v>1.9653659209909353</v>
      </c>
      <c r="Q153" s="117">
        <f>IF('3i SMNCC'!M$53="-","-",'3i SMNCC'!M$53)</f>
        <v>3.94070969375099</v>
      </c>
      <c r="R153" s="117">
        <f>IF('3i SMNCC'!N$53="-","-",'3i SMNCC'!N$53)</f>
        <v>3.6877871322225353</v>
      </c>
      <c r="S153" s="117">
        <f>IF('3i SMNCC'!O$53="-","-",'3i SMNCC'!O$53)</f>
        <v>5.396909444486452</v>
      </c>
      <c r="T153" s="117">
        <f>IF('3i SMNCC'!P$53="-","-",'3i SMNCC'!P$53)</f>
        <v>4.6837637900821658</v>
      </c>
      <c r="U153" s="117">
        <f>IF('3i SMNCC'!Q$53="-","-",'3i SMNCC'!Q$53)</f>
        <v>4.418895268958277</v>
      </c>
      <c r="V153" s="117">
        <f>IF('3i SMNCC'!R$53="-","-",'3i SMNCC'!R$53)</f>
        <v>-1.4350963821646188</v>
      </c>
      <c r="W153" s="117">
        <f>IF('3i SMNCC'!S$53="-","-",'3i SMNCC'!S$53)</f>
        <v>-3.050256404560824</v>
      </c>
      <c r="X153" s="27"/>
      <c r="Y153" s="117">
        <f>IF('3i SMNCC'!U$53="-","-",'3i SMNCC'!U$53)</f>
        <v>-8.5975135901744473</v>
      </c>
      <c r="Z153" s="117">
        <f>IF('3i SMNCC'!V$53="-","-",'3i SMNCC'!V$53)</f>
        <v>-8.5975135901744473</v>
      </c>
      <c r="AA153" s="117">
        <f>IF('3i SMNCC'!W$53="-","-",'3i SMNCC'!W$53)</f>
        <v>-10.436010742446904</v>
      </c>
      <c r="AB153" s="117" t="str">
        <f>IF('3i SMNCC'!X$53="-","-",'3i SMNCC'!X$53)</f>
        <v>-</v>
      </c>
      <c r="AC153" s="117" t="str">
        <f>IF('3i SMNCC'!Y$53="-","-",'3i SMNCC'!Y$53)</f>
        <v>-</v>
      </c>
      <c r="AD153" s="25"/>
    </row>
    <row r="154" spans="1:30" s="26" customFormat="1" ht="11.25" customHeight="1">
      <c r="A154" s="207"/>
      <c r="B154" s="120" t="s">
        <v>244</v>
      </c>
      <c r="C154" s="120" t="s">
        <v>183</v>
      </c>
      <c r="D154" s="122" t="s">
        <v>120</v>
      </c>
      <c r="E154" s="119"/>
      <c r="F154" s="27"/>
      <c r="G154" s="117">
        <f>IF('3g CPIH'!C$17="-","-",'3j PAAC PAP'!$G$24*('3g CPIH'!C$17/'3g CPIH'!$G$17))</f>
        <v>38.769117710371823</v>
      </c>
      <c r="H154" s="117">
        <f>IF('3g CPIH'!D$17="-","-",'3j PAAC PAP'!$G$24*('3g CPIH'!D$17/'3g CPIH'!$G$17))</f>
        <v>38.846733561643838</v>
      </c>
      <c r="I154" s="117">
        <f>IF('3g CPIH'!E$17="-","-",'3j PAAC PAP'!$G$24*('3g CPIH'!E$17/'3g CPIH'!$G$17))</f>
        <v>38.963157338551866</v>
      </c>
      <c r="J154" s="117">
        <f>IF('3g CPIH'!F$17="-","-",'3j PAAC PAP'!$G$24*('3g CPIH'!F$17/'3g CPIH'!$G$17))</f>
        <v>39.19600489236791</v>
      </c>
      <c r="K154" s="117">
        <f>IF('3g CPIH'!G$17="-","-",'3j PAAC PAP'!$G$24*('3g CPIH'!G$17/'3g CPIH'!$G$17))</f>
        <v>39.661700000000003</v>
      </c>
      <c r="L154" s="117">
        <f>IF('3g CPIH'!H$17="-","-",'3j PAAC PAP'!$G$24*('3g CPIH'!H$17/'3g CPIH'!$G$17))</f>
        <v>40.166203033268111</v>
      </c>
      <c r="M154" s="117">
        <f>IF('3g CPIH'!I$17="-","-",'3j PAAC PAP'!$G$24*('3g CPIH'!I$17/'3g CPIH'!$G$17))</f>
        <v>40.748321917808219</v>
      </c>
      <c r="N154" s="117">
        <f>IF('3g CPIH'!J$17="-","-",'3j PAAC PAP'!$G$24*('3g CPIH'!J$17/'3g CPIH'!$G$17))</f>
        <v>41.097593248532299</v>
      </c>
      <c r="O154" s="27"/>
      <c r="P154" s="117">
        <f>IF('3g CPIH'!L$17="-","-",'3j PAAC PAP'!$G$24*('3g CPIH'!L$17/'3g CPIH'!$G$17))</f>
        <v>41.097593248532299</v>
      </c>
      <c r="Q154" s="117">
        <f>IF('3g CPIH'!M$17="-","-",'3j PAAC PAP'!$G$24*('3g CPIH'!M$17/'3g CPIH'!$G$17))</f>
        <v>41.563288356164385</v>
      </c>
      <c r="R154" s="117">
        <f>IF('3g CPIH'!N$17="-","-",'3j PAAC PAP'!$G$24*('3g CPIH'!N$17/'3g CPIH'!$G$17))</f>
        <v>41.87375176125245</v>
      </c>
      <c r="S154" s="117">
        <f>IF('3g CPIH'!O$17="-","-",'3j PAAC PAP'!$G$24*('3g CPIH'!O$17/'3g CPIH'!$G$17))</f>
        <v>42.1065993150685</v>
      </c>
      <c r="T154" s="117">
        <f>IF('3g CPIH'!P$17="-","-",'3j PAAC PAP'!$G$24*('3g CPIH'!P$17/'3g CPIH'!$G$17))</f>
        <v>42.223023091976515</v>
      </c>
      <c r="U154" s="117">
        <f>IF('3g CPIH'!Q$17="-","-",'3j PAAC PAP'!$G$24*('3g CPIH'!Q$17/'3g CPIH'!$G$17))</f>
        <v>42.455870645792565</v>
      </c>
      <c r="V154" s="117">
        <f>IF('3g CPIH'!R$17="-","-",'3j PAAC PAP'!$G$24*('3g CPIH'!R$17/'3g CPIH'!$G$17))</f>
        <v>43.232029158512731</v>
      </c>
      <c r="W154" s="117">
        <f>IF('3g CPIH'!S$17="-","-",'3j PAAC PAP'!$G$24*('3g CPIH'!S$17/'3g CPIH'!$G$17))</f>
        <v>44.512690704500983</v>
      </c>
      <c r="X154" s="27"/>
      <c r="Y154" s="117">
        <f>IF('3g CPIH'!U$17="-","-",'3j PAAC PAP'!$G$24*('3g CPIH'!U$17/'3g CPIH'!$G$17))</f>
        <v>46.763550391389437</v>
      </c>
      <c r="Z154" s="117">
        <f>IF('3g CPIH'!V$17="-","-",'3j PAAC PAP'!$G$24*('3g CPIH'!V$17/'3g CPIH'!$G$17))</f>
        <v>46.763550391389437</v>
      </c>
      <c r="AA154" s="117">
        <f>IF('3g CPIH'!W$17="-","-",'3j PAAC PAP'!$G$24*('3g CPIH'!W$17/'3g CPIH'!$G$17))</f>
        <v>48.626330821917811</v>
      </c>
      <c r="AB154" s="117" t="str">
        <f>IF('3g CPIH'!X$17="-","-",'3j PAAC PAP'!$G$24*('3g CPIH'!X$17/'3g CPIH'!$G$17))</f>
        <v>-</v>
      </c>
      <c r="AC154" s="117" t="str">
        <f>IF('3g CPIH'!Y$17="-","-",'3j PAAC PAP'!$G$24*('3g CPIH'!Y$17/'3g CPIH'!$G$17))</f>
        <v>-</v>
      </c>
      <c r="AD154" s="25"/>
    </row>
    <row r="155" spans="1:30" s="26" customFormat="1" ht="11.4">
      <c r="A155" s="207"/>
      <c r="B155" s="120" t="s">
        <v>244</v>
      </c>
      <c r="C155" s="120" t="s">
        <v>184</v>
      </c>
      <c r="D155" s="122" t="s">
        <v>120</v>
      </c>
      <c r="E155" s="119"/>
      <c r="F155" s="27"/>
      <c r="G155" s="117">
        <f>IF(G147="-","-",SUM(G147:G153)*'3j PAAC PAP'!$G$42)</f>
        <v>0</v>
      </c>
      <c r="H155" s="117">
        <f>IF(H147="-","-",SUM(H147:H153)*'3j PAAC PAP'!$G$42)</f>
        <v>0</v>
      </c>
      <c r="I155" s="117">
        <f>IF(I147="-","-",SUM(I147:I153)*'3j PAAC PAP'!$G$42)</f>
        <v>0</v>
      </c>
      <c r="J155" s="117">
        <f>IF(J147="-","-",SUM(J147:J153)*'3j PAAC PAP'!$G$42)</f>
        <v>0</v>
      </c>
      <c r="K155" s="117">
        <f>IF(K147="-","-",SUM(K147:K153)*'3j PAAC PAP'!$G$42)</f>
        <v>0</v>
      </c>
      <c r="L155" s="117">
        <f>IF(L147="-","-",SUM(L147:L153)*'3j PAAC PAP'!$G$42)</f>
        <v>0</v>
      </c>
      <c r="M155" s="117">
        <f>IF(M147="-","-",SUM(M147:M153)*'3j PAAC PAP'!$G$42)</f>
        <v>0</v>
      </c>
      <c r="N155" s="117">
        <f>IF(N147="-","-",SUM(N147:N153)*'3j PAAC PAP'!$G$42)</f>
        <v>0</v>
      </c>
      <c r="O155" s="27"/>
      <c r="P155" s="117">
        <f>IF(P147="-","-",SUM(P147:P153)*'3j PAAC PAP'!$G$42)</f>
        <v>0</v>
      </c>
      <c r="Q155" s="117">
        <f>IF(Q147="-","-",SUM(Q147:Q153)*'3j PAAC PAP'!$G$42)</f>
        <v>0</v>
      </c>
      <c r="R155" s="117">
        <f>IF(R147="-","-",SUM(R147:R153)*'3j PAAC PAP'!$G$42)</f>
        <v>0</v>
      </c>
      <c r="S155" s="117">
        <f>IF(S147="-","-",SUM(S147:S153)*'3j PAAC PAP'!$G$42)</f>
        <v>0</v>
      </c>
      <c r="T155" s="117">
        <f>IF(T147="-","-",SUM(T147:T153)*'3j PAAC PAP'!$G$42)</f>
        <v>0</v>
      </c>
      <c r="U155" s="117">
        <f>IF(U147="-","-",SUM(U147:U153)*'3j PAAC PAP'!$G$42)</f>
        <v>0</v>
      </c>
      <c r="V155" s="117">
        <f>IF(V147="-","-",SUM(V147:V153)*'3j PAAC PAP'!$G$42)</f>
        <v>0</v>
      </c>
      <c r="W155" s="117">
        <f>IF(W147="-","-",SUM(W147:W153)*'3j PAAC PAP'!$G$42)</f>
        <v>0</v>
      </c>
      <c r="X155" s="27"/>
      <c r="Y155" s="117">
        <f>IF(Y147="-","-",SUM(Y147:Y153)*'3j PAAC PAP'!$G$42)</f>
        <v>0</v>
      </c>
      <c r="Z155" s="117">
        <f>IF(Z147="-","-",SUM(Z147:Z153)*'3j PAAC PAP'!$G$42)</f>
        <v>0</v>
      </c>
      <c r="AA155" s="117">
        <f>IF(AA147="-","-",SUM(AA147:AA153)*'3j PAAC PAP'!$G$42)</f>
        <v>0</v>
      </c>
      <c r="AB155" s="117" t="str">
        <f>IF(AB147="-","-",SUM(AB147:AB153)*'3j PAAC PAP'!$G$42)</f>
        <v>-</v>
      </c>
      <c r="AC155" s="117" t="str">
        <f>IF(AC147="-","-",SUM(AC147:AC153)*'3j PAAC PAP'!$G$42)</f>
        <v>-</v>
      </c>
      <c r="AD155" s="25"/>
    </row>
    <row r="156" spans="1:30" s="26" customFormat="1" ht="11.4">
      <c r="A156" s="207"/>
      <c r="B156" s="120" t="s">
        <v>185</v>
      </c>
      <c r="C156" s="120" t="s">
        <v>246</v>
      </c>
      <c r="D156" s="122" t="s">
        <v>120</v>
      </c>
      <c r="E156" s="161"/>
      <c r="F156" s="27"/>
      <c r="G156" s="117">
        <f>IF(G150="-","-",SUM(G147:G155)*'3k EBIT'!$E$12)</f>
        <v>9.9535333032665534</v>
      </c>
      <c r="H156" s="117">
        <f>IF(H150="-","-",SUM(H147:H155)*'3k EBIT'!$E$12)</f>
        <v>9.189507918775595</v>
      </c>
      <c r="I156" s="117">
        <f>IF(I150="-","-",SUM(I147:I155)*'3k EBIT'!$E$12)</f>
        <v>8.4753245970028956</v>
      </c>
      <c r="J156" s="117">
        <f>IF(J150="-","-",SUM(J147:J155)*'3k EBIT'!$E$12)</f>
        <v>8.200027810826354</v>
      </c>
      <c r="K156" s="117">
        <f>IF(K150="-","-",SUM(K147:K155)*'3k EBIT'!$E$12)</f>
        <v>8.9621217244741533</v>
      </c>
      <c r="L156" s="117">
        <f>IF(L150="-","-",SUM(L147:L155)*'3k EBIT'!$E$12)</f>
        <v>8.9587278778328141</v>
      </c>
      <c r="M156" s="117">
        <f>IF(M150="-","-",SUM(M147:M155)*'3k EBIT'!$E$12)</f>
        <v>9.4180454481482272</v>
      </c>
      <c r="N156" s="117">
        <f>IF(N150="-","-",SUM(N147:N155)*'3k EBIT'!$E$12)</f>
        <v>9.976995396586771</v>
      </c>
      <c r="O156" s="27"/>
      <c r="P156" s="117">
        <f>IF(P150="-","-",SUM(P147:P155)*'3k EBIT'!$E$12)</f>
        <v>9.976995396586771</v>
      </c>
      <c r="Q156" s="117">
        <f>IF(Q150="-","-",SUM(Q147:Q155)*'3k EBIT'!$E$12)</f>
        <v>10.903109880900381</v>
      </c>
      <c r="R156" s="117">
        <f>IF(R150="-","-",SUM(R147:R155)*'3k EBIT'!$E$12)</f>
        <v>9.9391274155832363</v>
      </c>
      <c r="S156" s="117">
        <f>IF(S150="-","-",SUM(S147:S155)*'3k EBIT'!$E$12)</f>
        <v>9.5901246618010632</v>
      </c>
      <c r="T156" s="117">
        <f>IF(T150="-","-",SUM(T147:T155)*'3k EBIT'!$E$12)</f>
        <v>8.3258147648367498</v>
      </c>
      <c r="U156" s="117">
        <f>IF(U150="-","-",SUM(U147:U155)*'3k EBIT'!$E$12)</f>
        <v>9.0578165108959094</v>
      </c>
      <c r="V156" s="117">
        <f>IF(V150="-","-",SUM(V147:V155)*'3k EBIT'!$E$12)</f>
        <v>10.715173853571013</v>
      </c>
      <c r="W156" s="117">
        <f>IF(W150="-","-",SUM(W147:W155)*'3k EBIT'!$E$12)</f>
        <v>18.072481976356247</v>
      </c>
      <c r="X156" s="27"/>
      <c r="Y156" s="117">
        <f>IF(Y150="-","-",SUM(Y147:Y155)*'3k EBIT'!$E$12)</f>
        <v>34.562525319320308</v>
      </c>
      <c r="Z156" s="117">
        <f>IF(Z150="-","-",SUM(Z147:Z155)*'3k EBIT'!$E$12)</f>
        <v>39.920055256455434</v>
      </c>
      <c r="AA156" s="117">
        <f>IF(AA150="-","-",SUM(AA147:AA155)*'3k EBIT'!$E$12)</f>
        <v>29.867173537606977</v>
      </c>
      <c r="AB156" s="117" t="str">
        <f>IF(AB150="-","-",SUM(AB147:AB155)*'3k EBIT'!$E$12)</f>
        <v>-</v>
      </c>
      <c r="AC156" s="117" t="str">
        <f>IF(AC150="-","-",SUM(AC147:AC155)*'3k EBIT'!$E$12)</f>
        <v>-</v>
      </c>
      <c r="AD156" s="25"/>
    </row>
    <row r="157" spans="1:30" s="26" customFormat="1" ht="11.4">
      <c r="A157" s="207"/>
      <c r="B157" s="120" t="s">
        <v>247</v>
      </c>
      <c r="C157" s="156" t="s">
        <v>248</v>
      </c>
      <c r="D157" s="122" t="s">
        <v>120</v>
      </c>
      <c r="E157" s="122"/>
      <c r="F157" s="27"/>
      <c r="G157" s="117">
        <f>IF(G152="-","-",SUM(G147:G150,G152:G156)*'3l HAP'!$E$13)</f>
        <v>6.0173563673189019</v>
      </c>
      <c r="H157" s="117">
        <f>IF(H152="-","-",SUM(H147:H150,H152:H156)*'3l HAP'!$E$13)</f>
        <v>5.4303716538872697</v>
      </c>
      <c r="I157" s="117">
        <f>IF(I152="-","-",SUM(I147:I150,I152:I156)*'3l HAP'!$E$13)</f>
        <v>4.8676516304046995</v>
      </c>
      <c r="J157" s="117">
        <f>IF(J152="-","-",SUM(J147:J150,J152:J156)*'3l HAP'!$E$13)</f>
        <v>4.6606088781225203</v>
      </c>
      <c r="K157" s="117">
        <f>IF(K152="-","-",SUM(K147:K150,K152:K156)*'3l HAP'!$E$13)</f>
        <v>5.2368253676650749</v>
      </c>
      <c r="L157" s="117">
        <f>IF(L152="-","-",SUM(L147:L150,L152:L156)*'3l HAP'!$E$13)</f>
        <v>5.2338587579867113</v>
      </c>
      <c r="M157" s="117">
        <f>IF(M152="-","-",SUM(M147:M150,M152:M156)*'3l HAP'!$E$13)</f>
        <v>5.5684766663224154</v>
      </c>
      <c r="N157" s="117">
        <f>IF(N152="-","-",SUM(N147:N150,N152:N156)*'3l HAP'!$E$13)</f>
        <v>5.9981373993553735</v>
      </c>
      <c r="O157" s="27"/>
      <c r="P157" s="117">
        <f>IF(P152="-","-",SUM(P147:P150,P152:P156)*'3l HAP'!$E$13)</f>
        <v>5.9981373993553735</v>
      </c>
      <c r="Q157" s="117">
        <f>IF(Q152="-","-",SUM(Q147:Q150,Q152:Q156)*'3l HAP'!$E$13)</f>
        <v>6.6260658672356927</v>
      </c>
      <c r="R157" s="117">
        <f>IF(R152="-","-",SUM(R147:R150,R152:R156)*'3l HAP'!$E$13)</f>
        <v>5.8897421843997897</v>
      </c>
      <c r="S157" s="117">
        <f>IF(S152="-","-",SUM(S147:S150,S152:S156)*'3l HAP'!$E$13)</f>
        <v>5.6129378698119874</v>
      </c>
      <c r="T157" s="117">
        <f>IF(T152="-","-",SUM(T147:T150,T152:T156)*'3l HAP'!$E$13)</f>
        <v>4.6776913051439841</v>
      </c>
      <c r="U157" s="117">
        <f>IF(U152="-","-",SUM(U147:U150,U152:U156)*'3l HAP'!$E$13)</f>
        <v>5.3066522927358433</v>
      </c>
      <c r="V157" s="117">
        <f>IF(V152="-","-",SUM(V147:V150,V152:V156)*'3l HAP'!$E$13)</f>
        <v>6.5901013534994464</v>
      </c>
      <c r="W157" s="117">
        <f>IF(W152="-","-",SUM(W147:W150,W152:W156)*'3l HAP'!$E$13)</f>
        <v>11.690166060248623</v>
      </c>
      <c r="X157" s="27"/>
      <c r="Y157" s="117">
        <f>IF(Y152="-","-",SUM(Y147:Y150,Y152:Y156)*'3l HAP'!$E$13)</f>
        <v>24.455023590995047</v>
      </c>
      <c r="Z157" s="117">
        <f>IF(Z152="-","-",SUM(Z147:Z150,Z152:Z156)*'3l HAP'!$E$13)</f>
        <v>28.583421665201758</v>
      </c>
      <c r="AA157" s="117">
        <f>IF(AA152="-","-",SUM(AA147:AA150,AA152:AA156)*'3l HAP'!$E$13)</f>
        <v>20.78254426433308</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529.88731383759057</v>
      </c>
      <c r="H158" s="117">
        <f t="shared" si="33"/>
        <v>489.08848339213802</v>
      </c>
      <c r="I158" s="117">
        <f t="shared" si="33"/>
        <v>450.93718301194366</v>
      </c>
      <c r="J158" s="117">
        <f t="shared" si="33"/>
        <v>436.24084170889694</v>
      </c>
      <c r="K158" s="117">
        <f t="shared" si="33"/>
        <v>476.92724761228345</v>
      </c>
      <c r="L158" s="117">
        <f t="shared" si="33"/>
        <v>476.74565756894708</v>
      </c>
      <c r="M158" s="117">
        <f t="shared" si="33"/>
        <v>501.25487445587027</v>
      </c>
      <c r="N158" s="117">
        <f t="shared" si="33"/>
        <v>531.10294137642393</v>
      </c>
      <c r="O158" s="27"/>
      <c r="P158" s="117">
        <f t="shared" ref="P158:W158" si="34">IF(P147="-","-",SUM(P147:P157))</f>
        <v>531.10294137642393</v>
      </c>
      <c r="Q158" s="117">
        <f t="shared" si="34"/>
        <v>580.47371730639611</v>
      </c>
      <c r="R158" s="117">
        <f t="shared" si="34"/>
        <v>529.00149535293826</v>
      </c>
      <c r="S158" s="117">
        <f t="shared" si="34"/>
        <v>510.35613263699634</v>
      </c>
      <c r="T158" s="117">
        <f t="shared" si="34"/>
        <v>442.87828740190707</v>
      </c>
      <c r="U158" s="117">
        <f t="shared" si="34"/>
        <v>482.03364016339577</v>
      </c>
      <c r="V158" s="117">
        <f t="shared" si="34"/>
        <v>570.54638701887416</v>
      </c>
      <c r="W158" s="117">
        <f t="shared" si="34"/>
        <v>962.8730350851514</v>
      </c>
      <c r="X158" s="27"/>
      <c r="Y158" s="117">
        <f t="shared" ref="Y158:AC158" si="35">IF(Y147="-","-",SUM(Y147:Y157))</f>
        <v>1843.5345521796414</v>
      </c>
      <c r="Z158" s="117">
        <f t="shared" si="35"/>
        <v>2129.6380936324913</v>
      </c>
      <c r="AA158" s="117">
        <f t="shared" si="35"/>
        <v>1592.7383969431512</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DF'!X$148="-","-",'3a DF'!X$148)</f>
        <v>605.44000000000005</v>
      </c>
      <c r="X159" s="27"/>
      <c r="Y159" s="35">
        <f>IF('3a DF'!Z$148="-","-",'3a DF'!Z$148)</f>
        <v>1455.9576357366336</v>
      </c>
      <c r="Z159" s="35">
        <f>IF('3a DF'!AA$148="-","-",'3a DF'!AA$148)</f>
        <v>1732.5752491781413</v>
      </c>
      <c r="AA159" s="35">
        <f>IF('3a DF'!AB$148="-","-",'3a DF'!AB$148)</f>
        <v>1205.1280820470283</v>
      </c>
      <c r="AB159" s="35" t="str">
        <f>IF('3a DF'!AC$148="-","-",'3a DF'!AC$148)</f>
        <v>-</v>
      </c>
      <c r="AC159" s="35" t="str">
        <f>IF('3a DF'!AD$148="-","-",'3a DF'!AD$148)</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AA'!J263="-","-",'3c AA'!J263)</f>
        <v>-</v>
      </c>
      <c r="H161" s="35" t="str">
        <f>IF('3c AA'!K263="-","-",'3c AA'!K263)</f>
        <v>-</v>
      </c>
      <c r="I161" s="35" t="str">
        <f>IF('3c AA'!L263="-","-",'3c AA'!L263)</f>
        <v>-</v>
      </c>
      <c r="J161" s="35" t="str">
        <f>IF('3c AA'!M263="-","-",'3c AA'!M263)</f>
        <v>-</v>
      </c>
      <c r="K161" s="35" t="str">
        <f>IF('3c AA'!N263="-","-",'3c AA'!N263)</f>
        <v>-</v>
      </c>
      <c r="L161" s="35" t="str">
        <f>IF('3c AA'!O263="-","-",'3c AA'!O263)</f>
        <v>-</v>
      </c>
      <c r="M161" s="35" t="str">
        <f>IF('3c AA'!P263="-","-",'3c AA'!P263)</f>
        <v>-</v>
      </c>
      <c r="N161" s="35" t="str">
        <f>IF('3c AA'!Q263="-","-",'3c AA'!Q263)</f>
        <v>-</v>
      </c>
      <c r="O161" s="27"/>
      <c r="P161" s="35" t="str">
        <f>IF('3c AA'!S263="-","-",'3c AA'!S263)</f>
        <v>-</v>
      </c>
      <c r="Q161" s="35" t="str">
        <f>IF('3c AA'!T263="-","-",'3c AA'!T263)</f>
        <v>-</v>
      </c>
      <c r="R161" s="35" t="str">
        <f>IF('3c AA'!U263="-","-",'3c AA'!U263)</f>
        <v>-</v>
      </c>
      <c r="S161" s="35" t="str">
        <f>IF('3c AA'!V263="-","-",'3c AA'!V263)</f>
        <v>-</v>
      </c>
      <c r="T161" s="35">
        <f>IF('3c AA'!W263="-","-",'3c AA'!W263)</f>
        <v>0</v>
      </c>
      <c r="U161" s="35">
        <f>IF('3c AA'!X263="-","-",'3c AA'!X263)</f>
        <v>0</v>
      </c>
      <c r="V161" s="35">
        <f>IF('3c AA'!Y263="-","-",'3c AA'!Y263)</f>
        <v>0</v>
      </c>
      <c r="W161" s="35" t="str">
        <f>IF('3c AA'!Z263="-","-",'3c AA'!Z263)</f>
        <v>-</v>
      </c>
      <c r="X161" s="27"/>
      <c r="Y161" s="35">
        <f>IF('3c AA'!AB263="-","-",'3c AA'!AB263)</f>
        <v>2.9742599903583686</v>
      </c>
      <c r="Z161" s="35">
        <f>IF('3c AA'!AC263="-","-",'3c AA'!AC263)</f>
        <v>2.9742599903583686</v>
      </c>
      <c r="AA161" s="35">
        <f>IF('3c AA'!AD263="-","-",'3c AA'!AD263)</f>
        <v>2.9742599903583686</v>
      </c>
      <c r="AB161" s="35" t="str">
        <f>IF('3c AA'!AE263="-","-",'3c AA'!AE263)</f>
        <v>-</v>
      </c>
      <c r="AC161" s="35" t="str">
        <f>IF('3c AA'!AF263="-","-",'3c AA'!AF263)</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f>IF('3d PC'!AA$43="-","-",'3d PC'!AA$43)</f>
        <v>33.951682778351348</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NC-Gas'!V112="-","-",'3f NC-Gas'!V112)</f>
        <v>157.65876677095545</v>
      </c>
      <c r="X163" s="27"/>
      <c r="Y163" s="35">
        <f>IF('3f NC-Gas'!X112="-","-",'3f NC-Gas'!X112)</f>
        <v>151.4252602254511</v>
      </c>
      <c r="Z163" s="35">
        <f>IF('3f NC-Gas'!Y112="-","-",'3f NC-Gas'!Y112)</f>
        <v>151.4252602254511</v>
      </c>
      <c r="AA163" s="35">
        <f>IF('3f NC-Gas'!Z112="-","-",'3f NC-Gas'!Z112)</f>
        <v>153.53261608210448</v>
      </c>
      <c r="AB163" s="35" t="str">
        <f>IF('3f NC-Gas'!AA112="-","-",'3f NC-Gas'!AA112)</f>
        <v>-</v>
      </c>
      <c r="AC163" s="35" t="str">
        <f>IF('3f NC-Gas'!AB112="-","-",'3f NC-Gas'!AB112)</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f>IF('3g CPIH'!W$17="-","-",'3h OC '!$E$12*('3g CPIH'!W$17/'3g CPIH'!$G$17))</f>
        <v>109.36421849315069</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SMNCC'!G$53="-","-",'3i SMNCC'!G$53)</f>
        <v>0</v>
      </c>
      <c r="L165" s="35">
        <f>IF('3i SMNCC'!H$53="-","-",'3i SMNCC'!H$53)</f>
        <v>-0.14839729644435984</v>
      </c>
      <c r="M165" s="35">
        <f>IF('3i SMNCC'!I$53="-","-",'3i SMNCC'!I$53)</f>
        <v>1.899695256253338</v>
      </c>
      <c r="N165" s="35">
        <f>IF('3i SMNCC'!J$53="-","-",'3i SMNCC'!J$53)</f>
        <v>1.9653659209909353</v>
      </c>
      <c r="O165" s="27"/>
      <c r="P165" s="35">
        <f>IF('3i SMNCC'!L$53="-","-",'3i SMNCC'!L$53)</f>
        <v>1.9653659209909353</v>
      </c>
      <c r="Q165" s="35">
        <f>IF('3i SMNCC'!M$53="-","-",'3i SMNCC'!M$53)</f>
        <v>3.94070969375099</v>
      </c>
      <c r="R165" s="35">
        <f>IF('3i SMNCC'!N$53="-","-",'3i SMNCC'!N$53)</f>
        <v>3.6877871322225353</v>
      </c>
      <c r="S165" s="35">
        <f>IF('3i SMNCC'!O$53="-","-",'3i SMNCC'!O$53)</f>
        <v>5.396909444486452</v>
      </c>
      <c r="T165" s="35">
        <f>IF('3i SMNCC'!P$53="-","-",'3i SMNCC'!P$53)</f>
        <v>4.6837637900821658</v>
      </c>
      <c r="U165" s="35">
        <f>IF('3i SMNCC'!Q$53="-","-",'3i SMNCC'!Q$53)</f>
        <v>4.418895268958277</v>
      </c>
      <c r="V165" s="35">
        <f>IF('3i SMNCC'!R$53="-","-",'3i SMNCC'!R$53)</f>
        <v>-1.4350963821646188</v>
      </c>
      <c r="W165" s="35">
        <f>IF('3i SMNCC'!S$53="-","-",'3i SMNCC'!S$53)</f>
        <v>-3.050256404560824</v>
      </c>
      <c r="X165" s="27"/>
      <c r="Y165" s="35">
        <f>IF('3i SMNCC'!U$53="-","-",'3i SMNCC'!U$53)</f>
        <v>-8.5975135901744473</v>
      </c>
      <c r="Z165" s="35">
        <f>IF('3i SMNCC'!V$53="-","-",'3i SMNCC'!V$53)</f>
        <v>-8.5975135901744473</v>
      </c>
      <c r="AA165" s="35">
        <f>IF('3i SMNCC'!W$53="-","-",'3i SMNCC'!W$53)</f>
        <v>-10.436010742446904</v>
      </c>
      <c r="AB165" s="35" t="str">
        <f>IF('3i SMNCC'!X$53="-","-",'3i SMNCC'!X$53)</f>
        <v>-</v>
      </c>
      <c r="AC165" s="35" t="str">
        <f>IF('3i SMNCC'!Y$53="-","-",'3i SMNCC'!Y$53)</f>
        <v>-</v>
      </c>
      <c r="AD165" s="25"/>
    </row>
    <row r="166" spans="1:30" s="26" customFormat="1" ht="11.4">
      <c r="A166" s="207"/>
      <c r="B166" s="123" t="s">
        <v>244</v>
      </c>
      <c r="C166" s="123" t="s">
        <v>183</v>
      </c>
      <c r="D166" s="121" t="s">
        <v>123</v>
      </c>
      <c r="E166" s="160"/>
      <c r="F166" s="27"/>
      <c r="G166" s="35">
        <f>IF('3g CPIH'!C$17="-","-",'3j PAAC PAP'!$G$24*('3g CPIH'!C$17/'3g CPIH'!$G$17))</f>
        <v>38.769117710371823</v>
      </c>
      <c r="H166" s="35">
        <f>IF('3g CPIH'!D$17="-","-",'3j PAAC PAP'!$G$24*('3g CPIH'!D$17/'3g CPIH'!$G$17))</f>
        <v>38.846733561643838</v>
      </c>
      <c r="I166" s="35">
        <f>IF('3g CPIH'!E$17="-","-",'3j PAAC PAP'!$G$24*('3g CPIH'!E$17/'3g CPIH'!$G$17))</f>
        <v>38.963157338551866</v>
      </c>
      <c r="J166" s="35">
        <f>IF('3g CPIH'!F$17="-","-",'3j PAAC PAP'!$G$24*('3g CPIH'!F$17/'3g CPIH'!$G$17))</f>
        <v>39.19600489236791</v>
      </c>
      <c r="K166" s="35">
        <f>IF('3g CPIH'!G$17="-","-",'3j PAAC PAP'!$G$24*('3g CPIH'!G$17/'3g CPIH'!$G$17))</f>
        <v>39.661700000000003</v>
      </c>
      <c r="L166" s="35">
        <f>IF('3g CPIH'!H$17="-","-",'3j PAAC PAP'!$G$24*('3g CPIH'!H$17/'3g CPIH'!$G$17))</f>
        <v>40.166203033268111</v>
      </c>
      <c r="M166" s="35">
        <f>IF('3g CPIH'!I$17="-","-",'3j PAAC PAP'!$G$24*('3g CPIH'!I$17/'3g CPIH'!$G$17))</f>
        <v>40.748321917808219</v>
      </c>
      <c r="N166" s="35">
        <f>IF('3g CPIH'!J$17="-","-",'3j PAAC PAP'!$G$24*('3g CPIH'!J$17/'3g CPIH'!$G$17))</f>
        <v>41.097593248532299</v>
      </c>
      <c r="O166" s="27"/>
      <c r="P166" s="35">
        <f>IF('3g CPIH'!L$17="-","-",'3j PAAC PAP'!$G$24*('3g CPIH'!L$17/'3g CPIH'!$G$17))</f>
        <v>41.097593248532299</v>
      </c>
      <c r="Q166" s="35">
        <f>IF('3g CPIH'!M$17="-","-",'3j PAAC PAP'!$G$24*('3g CPIH'!M$17/'3g CPIH'!$G$17))</f>
        <v>41.563288356164385</v>
      </c>
      <c r="R166" s="35">
        <f>IF('3g CPIH'!N$17="-","-",'3j PAAC PAP'!$G$24*('3g CPIH'!N$17/'3g CPIH'!$G$17))</f>
        <v>41.87375176125245</v>
      </c>
      <c r="S166" s="35">
        <f>IF('3g CPIH'!O$17="-","-",'3j PAAC PAP'!$G$24*('3g CPIH'!O$17/'3g CPIH'!$G$17))</f>
        <v>42.1065993150685</v>
      </c>
      <c r="T166" s="35">
        <f>IF('3g CPIH'!P$17="-","-",'3j PAAC PAP'!$G$24*('3g CPIH'!P$17/'3g CPIH'!$G$17))</f>
        <v>42.223023091976515</v>
      </c>
      <c r="U166" s="35">
        <f>IF('3g CPIH'!Q$17="-","-",'3j PAAC PAP'!$G$24*('3g CPIH'!Q$17/'3g CPIH'!$G$17))</f>
        <v>42.455870645792565</v>
      </c>
      <c r="V166" s="35">
        <f>IF('3g CPIH'!R$17="-","-",'3j PAAC PAP'!$G$24*('3g CPIH'!R$17/'3g CPIH'!$G$17))</f>
        <v>43.232029158512731</v>
      </c>
      <c r="W166" s="35">
        <f>IF('3g CPIH'!S$17="-","-",'3j PAAC PAP'!$G$24*('3g CPIH'!S$17/'3g CPIH'!$G$17))</f>
        <v>44.512690704500983</v>
      </c>
      <c r="X166" s="27"/>
      <c r="Y166" s="35">
        <f>IF('3g CPIH'!U$17="-","-",'3j PAAC PAP'!$G$24*('3g CPIH'!U$17/'3g CPIH'!$G$17))</f>
        <v>46.763550391389437</v>
      </c>
      <c r="Z166" s="35">
        <f>IF('3g CPIH'!V$17="-","-",'3j PAAC PAP'!$G$24*('3g CPIH'!V$17/'3g CPIH'!$G$17))</f>
        <v>46.763550391389437</v>
      </c>
      <c r="AA166" s="35">
        <f>IF('3g CPIH'!W$17="-","-",'3j PAAC PAP'!$G$24*('3g CPIH'!W$17/'3g CPIH'!$G$17))</f>
        <v>48.626330821917811</v>
      </c>
      <c r="AB166" s="35" t="str">
        <f>IF('3g CPIH'!X$17="-","-",'3j PAAC PAP'!$G$24*('3g CPIH'!X$17/'3g CPIH'!$G$17))</f>
        <v>-</v>
      </c>
      <c r="AC166" s="35" t="str">
        <f>IF('3g CPIH'!Y$17="-","-",'3j PAAC PAP'!$G$24*('3g CPIH'!Y$17/'3g CPIH'!$G$17))</f>
        <v>-</v>
      </c>
      <c r="AD166" s="25"/>
    </row>
    <row r="167" spans="1:30" s="26" customFormat="1" ht="11.4">
      <c r="A167" s="207"/>
      <c r="B167" s="123" t="s">
        <v>244</v>
      </c>
      <c r="C167" s="123" t="s">
        <v>184</v>
      </c>
      <c r="D167" s="121" t="s">
        <v>123</v>
      </c>
      <c r="E167" s="160"/>
      <c r="F167" s="27"/>
      <c r="G167" s="35">
        <f>IF(G159="-","-",SUM(G159:G165)*'3j PAAC PAP'!$G$42)</f>
        <v>0</v>
      </c>
      <c r="H167" s="35">
        <f>IF(H159="-","-",SUM(H159:H165)*'3j PAAC PAP'!$G$42)</f>
        <v>0</v>
      </c>
      <c r="I167" s="35">
        <f>IF(I159="-","-",SUM(I159:I165)*'3j PAAC PAP'!$G$42)</f>
        <v>0</v>
      </c>
      <c r="J167" s="35">
        <f>IF(J159="-","-",SUM(J159:J165)*'3j PAAC PAP'!$G$42)</f>
        <v>0</v>
      </c>
      <c r="K167" s="35">
        <f>IF(K159="-","-",SUM(K159:K165)*'3j PAAC PAP'!$G$42)</f>
        <v>0</v>
      </c>
      <c r="L167" s="35">
        <f>IF(L159="-","-",SUM(L159:L165)*'3j PAAC PAP'!$G$42)</f>
        <v>0</v>
      </c>
      <c r="M167" s="35">
        <f>IF(M159="-","-",SUM(M159:M165)*'3j PAAC PAP'!$G$42)</f>
        <v>0</v>
      </c>
      <c r="N167" s="35">
        <f>IF(N159="-","-",SUM(N159:N165)*'3j PAAC PAP'!$G$42)</f>
        <v>0</v>
      </c>
      <c r="O167" s="27"/>
      <c r="P167" s="35">
        <f>IF(P159="-","-",SUM(P159:P165)*'3j PAAC PAP'!$G$42)</f>
        <v>0</v>
      </c>
      <c r="Q167" s="35">
        <f>IF(Q159="-","-",SUM(Q159:Q165)*'3j PAAC PAP'!$G$42)</f>
        <v>0</v>
      </c>
      <c r="R167" s="35">
        <f>IF(R159="-","-",SUM(R159:R165)*'3j PAAC PAP'!$G$42)</f>
        <v>0</v>
      </c>
      <c r="S167" s="35">
        <f>IF(S159="-","-",SUM(S159:S165)*'3j PAAC PAP'!$G$42)</f>
        <v>0</v>
      </c>
      <c r="T167" s="35">
        <f>IF(T159="-","-",SUM(T159:T165)*'3j PAAC PAP'!$G$42)</f>
        <v>0</v>
      </c>
      <c r="U167" s="35">
        <f>IF(U159="-","-",SUM(U159:U165)*'3j PAAC PAP'!$G$42)</f>
        <v>0</v>
      </c>
      <c r="V167" s="35">
        <f>IF(V159="-","-",SUM(V159:V165)*'3j PAAC PAP'!$G$42)</f>
        <v>0</v>
      </c>
      <c r="W167" s="35">
        <f>IF(W159="-","-",SUM(W159:W165)*'3j PAAC PAP'!$G$42)</f>
        <v>0</v>
      </c>
      <c r="X167" s="27"/>
      <c r="Y167" s="35">
        <f>IF(Y159="-","-",SUM(Y159:Y165)*'3j PAAC PAP'!$G$42)</f>
        <v>0</v>
      </c>
      <c r="Z167" s="35">
        <f>IF(Z159="-","-",SUM(Z159:Z165)*'3j PAAC PAP'!$G$42)</f>
        <v>0</v>
      </c>
      <c r="AA167" s="35">
        <f>IF(AA159="-","-",SUM(AA159:AA165)*'3j PAAC PAP'!$G$42)</f>
        <v>0</v>
      </c>
      <c r="AB167" s="35" t="str">
        <f>IF(AB159="-","-",SUM(AB159:AB165)*'3j PAAC PAP'!$G$42)</f>
        <v>-</v>
      </c>
      <c r="AC167" s="35" t="str">
        <f>IF(AC159="-","-",SUM(AC159:AC165)*'3j PAAC PAP'!$G$42)</f>
        <v>-</v>
      </c>
      <c r="AD167" s="25"/>
    </row>
    <row r="168" spans="1:30" s="26" customFormat="1" ht="11.4">
      <c r="A168" s="207"/>
      <c r="B168" s="123" t="s">
        <v>185</v>
      </c>
      <c r="C168" s="123" t="s">
        <v>246</v>
      </c>
      <c r="D168" s="121" t="s">
        <v>123</v>
      </c>
      <c r="E168" s="160"/>
      <c r="F168" s="27"/>
      <c r="G168" s="35">
        <f>IF(G162="-","-",SUM(G159:G167)*'3k EBIT'!$E$12)</f>
        <v>9.8678714123866058</v>
      </c>
      <c r="H168" s="35">
        <f>IF(H162="-","-",SUM(H159:H167)*'3k EBIT'!$E$12)</f>
        <v>9.1038460277301034</v>
      </c>
      <c r="I168" s="35">
        <f>IF(I162="-","-",SUM(I159:I167)*'3k EBIT'!$E$12)</f>
        <v>8.6181049472355937</v>
      </c>
      <c r="J168" s="35">
        <f>IF(J162="-","-",SUM(J159:J167)*'3k EBIT'!$E$12)</f>
        <v>8.3428081605789739</v>
      </c>
      <c r="K168" s="35">
        <f>IF(K162="-","-",SUM(K159:K167)*'3k EBIT'!$E$12)</f>
        <v>9.0080725295823481</v>
      </c>
      <c r="L168" s="35">
        <f>IF(L162="-","-",SUM(L159:L167)*'3k EBIT'!$E$12)</f>
        <v>9.0046786829741183</v>
      </c>
      <c r="M168" s="35">
        <f>IF(M162="-","-",SUM(M159:M167)*'3k EBIT'!$E$12)</f>
        <v>9.521104395608619</v>
      </c>
      <c r="N168" s="35">
        <f>IF(N162="-","-",SUM(N159:N167)*'3k EBIT'!$E$12)</f>
        <v>10.080054344146488</v>
      </c>
      <c r="O168" s="27"/>
      <c r="P168" s="35">
        <f>IF(P162="-","-",SUM(P159:P167)*'3k EBIT'!$E$12)</f>
        <v>10.080054344146488</v>
      </c>
      <c r="Q168" s="35">
        <f>IF(Q162="-","-",SUM(Q159:Q167)*'3k EBIT'!$E$12)</f>
        <v>10.962791194840698</v>
      </c>
      <c r="R168" s="35">
        <f>IF(R162="-","-",SUM(R159:R167)*'3k EBIT'!$E$12)</f>
        <v>9.9988087289110421</v>
      </c>
      <c r="S168" s="35">
        <f>IF(S162="-","-",SUM(S159:S167)*'3k EBIT'!$E$12)</f>
        <v>9.8393585669952319</v>
      </c>
      <c r="T168" s="35">
        <f>IF(T162="-","-",SUM(T159:T167)*'3k EBIT'!$E$12)</f>
        <v>8.5750486663558352</v>
      </c>
      <c r="U168" s="35">
        <f>IF(U162="-","-",SUM(U159:U167)*'3k EBIT'!$E$12)</f>
        <v>9.1177719107348221</v>
      </c>
      <c r="V168" s="35">
        <f>IF(V162="-","-",SUM(V159:V167)*'3k EBIT'!$E$12)</f>
        <v>10.775129252813969</v>
      </c>
      <c r="W168" s="35">
        <f>IF(W162="-","-",SUM(W159:W167)*'3k EBIT'!$E$12)</f>
        <v>18.167965619942734</v>
      </c>
      <c r="X168" s="27"/>
      <c r="Y168" s="35">
        <f>IF(Y162="-","-",SUM(Y159:Y167)*'3k EBIT'!$E$12)</f>
        <v>34.613981215141905</v>
      </c>
      <c r="Z168" s="35">
        <f>IF(Z162="-","-",SUM(Z159:Z167)*'3k EBIT'!$E$12)</f>
        <v>39.971511152277031</v>
      </c>
      <c r="AA168" s="35">
        <f>IF(AA162="-","-",SUM(AA159:AA167)*'3k EBIT'!$E$12)</f>
        <v>29.887558363983956</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6.0161021915745287</v>
      </c>
      <c r="H169" s="35">
        <f>IF(H164="-","-",SUM(H159:H162,H164:H168)*'3l HAP'!$E$13)</f>
        <v>5.4291174781404736</v>
      </c>
      <c r="I169" s="35">
        <f>IF(I164="-","-",SUM(I159:I162,I164:I168)*'3l HAP'!$E$13)</f>
        <v>4.8697420775124574</v>
      </c>
      <c r="J169" s="35">
        <f>IF(J164="-","-",SUM(J159:J162,J164:J168)*'3l HAP'!$E$13)</f>
        <v>4.6626993252232483</v>
      </c>
      <c r="K169" s="35">
        <f>IF(K164="-","-",SUM(K159:K162,K164:K168)*'3l HAP'!$E$13)</f>
        <v>5.2374981334026645</v>
      </c>
      <c r="L169" s="35">
        <f>IF(L164="-","-",SUM(L159:L162,L164:L168)*'3l HAP'!$E$13)</f>
        <v>5.2345315237247849</v>
      </c>
      <c r="M169" s="35">
        <f>IF(M164="-","-",SUM(M159:M162,M164:M168)*'3l HAP'!$E$13)</f>
        <v>5.5699855523721835</v>
      </c>
      <c r="N169" s="35">
        <f>IF(N164="-","-",SUM(N159:N162,N164:N168)*'3l HAP'!$E$13)</f>
        <v>5.9996462854065964</v>
      </c>
      <c r="O169" s="27"/>
      <c r="P169" s="35">
        <f>IF(P164="-","-",SUM(P159:P162,P164:P168)*'3l HAP'!$E$13)</f>
        <v>5.9996462854065964</v>
      </c>
      <c r="Q169" s="35">
        <f>IF(Q164="-","-",SUM(Q159:Q162,Q164:Q168)*'3l HAP'!$E$13)</f>
        <v>6.6269396613530924</v>
      </c>
      <c r="R169" s="35">
        <f>IF(R164="-","-",SUM(R159:R162,R164:R168)*'3l HAP'!$E$13)</f>
        <v>5.8906159785082224</v>
      </c>
      <c r="S169" s="35">
        <f>IF(S164="-","-",SUM(S159:S162,S164:S168)*'3l HAP'!$E$13)</f>
        <v>5.6165869034179359</v>
      </c>
      <c r="T169" s="35">
        <f>IF(T164="-","-",SUM(T159:T162,T164:T168)*'3l HAP'!$E$13)</f>
        <v>4.681340338696125</v>
      </c>
      <c r="U169" s="35">
        <f>IF(U164="-","-",SUM(U159:U162,U164:U168)*'3l HAP'!$E$13)</f>
        <v>5.3075300997448842</v>
      </c>
      <c r="V169" s="35">
        <f>IF(V164="-","-",SUM(V159:V162,V164:V168)*'3l HAP'!$E$13)</f>
        <v>6.5909791604997618</v>
      </c>
      <c r="W169" s="35">
        <f>IF(W164="-","-",SUM(W159:W162,W164:W168)*'3l HAP'!$E$13)</f>
        <v>11.691564036274373</v>
      </c>
      <c r="X169" s="27"/>
      <c r="Y169" s="35">
        <f>IF(Y164="-","-",SUM(Y159:Y162,Y164:Y168)*'3l HAP'!$E$13)</f>
        <v>24.455776956765771</v>
      </c>
      <c r="Z169" s="35">
        <f>IF(Z164="-","-",SUM(Z159:Z162,Z164:Z168)*'3l HAP'!$E$13)</f>
        <v>28.584175030972482</v>
      </c>
      <c r="AA169" s="35">
        <f>IF(AA164="-","-",SUM(AA159:AA162,AA164:AA168)*'3l HAP'!$E$13)</f>
        <v>20.782842718576067</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525.37754095147284</v>
      </c>
      <c r="H170" s="35">
        <f t="shared" si="36"/>
        <v>484.57871049730511</v>
      </c>
      <c r="I170" s="35">
        <f t="shared" si="36"/>
        <v>458.45402563046855</v>
      </c>
      <c r="J170" s="35">
        <f t="shared" si="36"/>
        <v>443.75768430214742</v>
      </c>
      <c r="K170" s="35">
        <f t="shared" si="36"/>
        <v>479.34638280581584</v>
      </c>
      <c r="L170" s="35">
        <f t="shared" si="36"/>
        <v>479.16479276422263</v>
      </c>
      <c r="M170" s="35">
        <f t="shared" si="36"/>
        <v>506.68053623095375</v>
      </c>
      <c r="N170" s="35">
        <f t="shared" si="36"/>
        <v>536.52860315673638</v>
      </c>
      <c r="O170" s="27"/>
      <c r="P170" s="35">
        <f t="shared" ref="P170:W170" si="37">IF(P159="-","-",SUM(P159:P169))</f>
        <v>536.52860315673638</v>
      </c>
      <c r="Q170" s="35">
        <f t="shared" si="37"/>
        <v>583.61571158939796</v>
      </c>
      <c r="R170" s="35">
        <f t="shared" si="37"/>
        <v>532.14348960369364</v>
      </c>
      <c r="S170" s="35">
        <f t="shared" si="37"/>
        <v>523.47735020994389</v>
      </c>
      <c r="T170" s="35">
        <f t="shared" si="37"/>
        <v>455.99950478137555</v>
      </c>
      <c r="U170" s="35">
        <f t="shared" si="37"/>
        <v>485.19006402694095</v>
      </c>
      <c r="V170" s="35">
        <f t="shared" si="37"/>
        <v>573.70281085104443</v>
      </c>
      <c r="W170" s="35">
        <f t="shared" si="37"/>
        <v>967.89988591100507</v>
      </c>
      <c r="X170" s="27"/>
      <c r="Y170" s="35">
        <f t="shared" ref="Y170:AC170" si="38">IF(Y159="-","-",SUM(Y159:Y169))</f>
        <v>1846.2435094700231</v>
      </c>
      <c r="Z170" s="35">
        <f t="shared" si="38"/>
        <v>2132.3470509228728</v>
      </c>
      <c r="AA170" s="35">
        <f t="shared" si="38"/>
        <v>1593.8115805530247</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DF'!X$148="-","-",'3a DF'!X$148)</f>
        <v>605.44000000000005</v>
      </c>
      <c r="X171" s="27"/>
      <c r="Y171" s="117">
        <f>IF('3a DF'!Z$148="-","-",'3a DF'!Z$148)</f>
        <v>1455.9576357366336</v>
      </c>
      <c r="Z171" s="117">
        <f>IF('3a DF'!AA$148="-","-",'3a DF'!AA$148)</f>
        <v>1732.5752491781413</v>
      </c>
      <c r="AA171" s="117">
        <f>IF('3a DF'!AB$148="-","-",'3a DF'!AB$148)</f>
        <v>1205.1280820470283</v>
      </c>
      <c r="AB171" s="117" t="str">
        <f>IF('3a DF'!AC$148="-","-",'3a DF'!AC$148)</f>
        <v>-</v>
      </c>
      <c r="AC171" s="117" t="str">
        <f>IF('3a DF'!AD$148="-","-",'3a DF'!AD$148)</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AA'!J264="-","-",'3c AA'!J264)</f>
        <v>-</v>
      </c>
      <c r="H173" s="117" t="str">
        <f>IF('3c AA'!K264="-","-",'3c AA'!K264)</f>
        <v>-</v>
      </c>
      <c r="I173" s="117" t="str">
        <f>IF('3c AA'!L264="-","-",'3c AA'!L264)</f>
        <v>-</v>
      </c>
      <c r="J173" s="117" t="str">
        <f>IF('3c AA'!M264="-","-",'3c AA'!M264)</f>
        <v>-</v>
      </c>
      <c r="K173" s="117" t="str">
        <f>IF('3c AA'!N264="-","-",'3c AA'!N264)</f>
        <v>-</v>
      </c>
      <c r="L173" s="117" t="str">
        <f>IF('3c AA'!O264="-","-",'3c AA'!O264)</f>
        <v>-</v>
      </c>
      <c r="M173" s="117" t="str">
        <f>IF('3c AA'!P264="-","-",'3c AA'!P264)</f>
        <v>-</v>
      </c>
      <c r="N173" s="117" t="str">
        <f>IF('3c AA'!Q264="-","-",'3c AA'!Q264)</f>
        <v>-</v>
      </c>
      <c r="O173" s="27"/>
      <c r="P173" s="117" t="str">
        <f>IF('3c AA'!S264="-","-",'3c AA'!S264)</f>
        <v>-</v>
      </c>
      <c r="Q173" s="117" t="str">
        <f>IF('3c AA'!T264="-","-",'3c AA'!T264)</f>
        <v>-</v>
      </c>
      <c r="R173" s="117" t="str">
        <f>IF('3c AA'!U264="-","-",'3c AA'!U264)</f>
        <v>-</v>
      </c>
      <c r="S173" s="117" t="str">
        <f>IF('3c AA'!V264="-","-",'3c AA'!V264)</f>
        <v>-</v>
      </c>
      <c r="T173" s="117">
        <f>IF('3c AA'!W264="-","-",'3c AA'!W264)</f>
        <v>0</v>
      </c>
      <c r="U173" s="117">
        <f>IF('3c AA'!X264="-","-",'3c AA'!X264)</f>
        <v>0</v>
      </c>
      <c r="V173" s="117">
        <f>IF('3c AA'!Y264="-","-",'3c AA'!Y264)</f>
        <v>0</v>
      </c>
      <c r="W173" s="117" t="str">
        <f>IF('3c AA'!Z264="-","-",'3c AA'!Z264)</f>
        <v>-</v>
      </c>
      <c r="X173" s="27"/>
      <c r="Y173" s="117">
        <f>IF('3c AA'!AB264="-","-",'3c AA'!AB264)</f>
        <v>2.9742599903583686</v>
      </c>
      <c r="Z173" s="117">
        <f>IF('3c AA'!AC264="-","-",'3c AA'!AC264)</f>
        <v>2.9742599903583686</v>
      </c>
      <c r="AA173" s="117">
        <f>IF('3c AA'!AD264="-","-",'3c AA'!AD264)</f>
        <v>2.9742599903583686</v>
      </c>
      <c r="AB173" s="117" t="str">
        <f>IF('3c AA'!AE264="-","-",'3c AA'!AE264)</f>
        <v>-</v>
      </c>
      <c r="AC173" s="117" t="str">
        <f>IF('3c AA'!AF264="-","-",'3c AA'!AF264)</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f>IF('3d PC'!AA$43="-","-",'3d PC'!AA$43)</f>
        <v>33.951682778351348</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NC-Gas'!V113="-","-",'3f NC-Gas'!V113)</f>
        <v>157.68002544450391</v>
      </c>
      <c r="X175" s="27"/>
      <c r="Y175" s="117">
        <f>IF('3f NC-Gas'!X113="-","-",'3f NC-Gas'!X113)</f>
        <v>151.43939386555653</v>
      </c>
      <c r="Z175" s="117">
        <f>IF('3f NC-Gas'!Y113="-","-",'3f NC-Gas'!Y113)</f>
        <v>151.43939386555653</v>
      </c>
      <c r="AA175" s="117">
        <f>IF('3f NC-Gas'!Z113="-","-",'3f NC-Gas'!Z113)</f>
        <v>153.54019161357647</v>
      </c>
      <c r="AB175" s="117" t="str">
        <f>IF('3f NC-Gas'!AA113="-","-",'3f NC-Gas'!AA113)</f>
        <v>-</v>
      </c>
      <c r="AC175" s="117" t="str">
        <f>IF('3f NC-Gas'!AB113="-","-",'3f NC-Gas'!AB113)</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f>IF('3g CPIH'!W$17="-","-",'3h OC '!$E$12*('3g CPIH'!W$17/'3g CPIH'!$G$17))</f>
        <v>109.36421849315069</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SMNCC'!G$53="-","-",'3i SMNCC'!G$53)</f>
        <v>0</v>
      </c>
      <c r="L177" s="117">
        <f>IF('3i SMNCC'!H$53="-","-",'3i SMNCC'!H$53)</f>
        <v>-0.14839729644435984</v>
      </c>
      <c r="M177" s="117">
        <f>IF('3i SMNCC'!I$53="-","-",'3i SMNCC'!I$53)</f>
        <v>1.899695256253338</v>
      </c>
      <c r="N177" s="117">
        <f>IF('3i SMNCC'!J$53="-","-",'3i SMNCC'!J$53)</f>
        <v>1.9653659209909353</v>
      </c>
      <c r="O177" s="27"/>
      <c r="P177" s="117">
        <f>IF('3i SMNCC'!L$53="-","-",'3i SMNCC'!L$53)</f>
        <v>1.9653659209909353</v>
      </c>
      <c r="Q177" s="117">
        <f>IF('3i SMNCC'!M$53="-","-",'3i SMNCC'!M$53)</f>
        <v>3.94070969375099</v>
      </c>
      <c r="R177" s="117">
        <f>IF('3i SMNCC'!N$53="-","-",'3i SMNCC'!N$53)</f>
        <v>3.6877871322225353</v>
      </c>
      <c r="S177" s="117">
        <f>IF('3i SMNCC'!O$53="-","-",'3i SMNCC'!O$53)</f>
        <v>5.396909444486452</v>
      </c>
      <c r="T177" s="117">
        <f>IF('3i SMNCC'!P$53="-","-",'3i SMNCC'!P$53)</f>
        <v>4.6837637900821658</v>
      </c>
      <c r="U177" s="117">
        <f>IF('3i SMNCC'!Q$53="-","-",'3i SMNCC'!Q$53)</f>
        <v>4.418895268958277</v>
      </c>
      <c r="V177" s="117">
        <f>IF('3i SMNCC'!R$53="-","-",'3i SMNCC'!R$53)</f>
        <v>-1.4350963821646188</v>
      </c>
      <c r="W177" s="117">
        <f>IF('3i SMNCC'!S$53="-","-",'3i SMNCC'!S$53)</f>
        <v>-3.050256404560824</v>
      </c>
      <c r="X177" s="27"/>
      <c r="Y177" s="117">
        <f>IF('3i SMNCC'!U$53="-","-",'3i SMNCC'!U$53)</f>
        <v>-8.5975135901744473</v>
      </c>
      <c r="Z177" s="117">
        <f>IF('3i SMNCC'!V$53="-","-",'3i SMNCC'!V$53)</f>
        <v>-8.5975135901744473</v>
      </c>
      <c r="AA177" s="117">
        <f>IF('3i SMNCC'!W$53="-","-",'3i SMNCC'!W$53)</f>
        <v>-10.436010742446904</v>
      </c>
      <c r="AB177" s="117" t="str">
        <f>IF('3i SMNCC'!X$53="-","-",'3i SMNCC'!X$53)</f>
        <v>-</v>
      </c>
      <c r="AC177" s="117" t="str">
        <f>IF('3i SMNCC'!Y$53="-","-",'3i SMNCC'!Y$53)</f>
        <v>-</v>
      </c>
      <c r="AD177" s="25"/>
    </row>
    <row r="178" spans="1:30" s="26" customFormat="1" ht="12.6" customHeight="1">
      <c r="A178" s="207"/>
      <c r="B178" s="120" t="s">
        <v>244</v>
      </c>
      <c r="C178" s="157" t="s">
        <v>183</v>
      </c>
      <c r="D178" s="122" t="s">
        <v>121</v>
      </c>
      <c r="E178" s="119"/>
      <c r="F178" s="27"/>
      <c r="G178" s="117">
        <f>IF('3g CPIH'!C$17="-","-",'3j PAAC PAP'!$G$24*('3g CPIH'!C$17/'3g CPIH'!$G$17))</f>
        <v>38.769117710371823</v>
      </c>
      <c r="H178" s="117">
        <f>IF('3g CPIH'!D$17="-","-",'3j PAAC PAP'!$G$24*('3g CPIH'!D$17/'3g CPIH'!$G$17))</f>
        <v>38.846733561643838</v>
      </c>
      <c r="I178" s="117">
        <f>IF('3g CPIH'!E$17="-","-",'3j PAAC PAP'!$G$24*('3g CPIH'!E$17/'3g CPIH'!$G$17))</f>
        <v>38.963157338551866</v>
      </c>
      <c r="J178" s="117">
        <f>IF('3g CPIH'!F$17="-","-",'3j PAAC PAP'!$G$24*('3g CPIH'!F$17/'3g CPIH'!$G$17))</f>
        <v>39.19600489236791</v>
      </c>
      <c r="K178" s="117">
        <f>IF('3g CPIH'!G$17="-","-",'3j PAAC PAP'!$G$24*('3g CPIH'!G$17/'3g CPIH'!$G$17))</f>
        <v>39.661700000000003</v>
      </c>
      <c r="L178" s="117">
        <f>IF('3g CPIH'!H$17="-","-",'3j PAAC PAP'!$G$24*('3g CPIH'!H$17/'3g CPIH'!$G$17))</f>
        <v>40.166203033268111</v>
      </c>
      <c r="M178" s="117">
        <f>IF('3g CPIH'!I$17="-","-",'3j PAAC PAP'!$G$24*('3g CPIH'!I$17/'3g CPIH'!$G$17))</f>
        <v>40.748321917808219</v>
      </c>
      <c r="N178" s="117">
        <f>IF('3g CPIH'!J$17="-","-",'3j PAAC PAP'!$G$24*('3g CPIH'!J$17/'3g CPIH'!$G$17))</f>
        <v>41.097593248532299</v>
      </c>
      <c r="O178" s="27"/>
      <c r="P178" s="117">
        <f>IF('3g CPIH'!L$17="-","-",'3j PAAC PAP'!$G$24*('3g CPIH'!L$17/'3g CPIH'!$G$17))</f>
        <v>41.097593248532299</v>
      </c>
      <c r="Q178" s="117">
        <f>IF('3g CPIH'!M$17="-","-",'3j PAAC PAP'!$G$24*('3g CPIH'!M$17/'3g CPIH'!$G$17))</f>
        <v>41.563288356164385</v>
      </c>
      <c r="R178" s="117">
        <f>IF('3g CPIH'!N$17="-","-",'3j PAAC PAP'!$G$24*('3g CPIH'!N$17/'3g CPIH'!$G$17))</f>
        <v>41.87375176125245</v>
      </c>
      <c r="S178" s="117">
        <f>IF('3g CPIH'!O$17="-","-",'3j PAAC PAP'!$G$24*('3g CPIH'!O$17/'3g CPIH'!$G$17))</f>
        <v>42.1065993150685</v>
      </c>
      <c r="T178" s="117">
        <f>IF('3g CPIH'!P$17="-","-",'3j PAAC PAP'!$G$24*('3g CPIH'!P$17/'3g CPIH'!$G$17))</f>
        <v>42.223023091976515</v>
      </c>
      <c r="U178" s="117">
        <f>IF('3g CPIH'!Q$17="-","-",'3j PAAC PAP'!$G$24*('3g CPIH'!Q$17/'3g CPIH'!$G$17))</f>
        <v>42.455870645792565</v>
      </c>
      <c r="V178" s="117">
        <f>IF('3g CPIH'!R$17="-","-",'3j PAAC PAP'!$G$24*('3g CPIH'!R$17/'3g CPIH'!$G$17))</f>
        <v>43.232029158512731</v>
      </c>
      <c r="W178" s="117">
        <f>IF('3g CPIH'!S$17="-","-",'3j PAAC PAP'!$G$24*('3g CPIH'!S$17/'3g CPIH'!$G$17))</f>
        <v>44.512690704500983</v>
      </c>
      <c r="X178" s="27"/>
      <c r="Y178" s="117">
        <f>IF('3g CPIH'!U$17="-","-",'3j PAAC PAP'!$G$24*('3g CPIH'!U$17/'3g CPIH'!$G$17))</f>
        <v>46.763550391389437</v>
      </c>
      <c r="Z178" s="117">
        <f>IF('3g CPIH'!V$17="-","-",'3j PAAC PAP'!$G$24*('3g CPIH'!V$17/'3g CPIH'!$G$17))</f>
        <v>46.763550391389437</v>
      </c>
      <c r="AA178" s="117">
        <f>IF('3g CPIH'!W$17="-","-",'3j PAAC PAP'!$G$24*('3g CPIH'!W$17/'3g CPIH'!$G$17))</f>
        <v>48.626330821917811</v>
      </c>
      <c r="AB178" s="117" t="str">
        <f>IF('3g CPIH'!X$17="-","-",'3j PAAC PAP'!$G$24*('3g CPIH'!X$17/'3g CPIH'!$G$17))</f>
        <v>-</v>
      </c>
      <c r="AC178" s="117" t="str">
        <f>IF('3g CPIH'!Y$17="-","-",'3j PAAC PAP'!$G$24*('3g CPIH'!Y$17/'3g CPIH'!$G$17))</f>
        <v>-</v>
      </c>
      <c r="AD178" s="25"/>
    </row>
    <row r="179" spans="1:30" s="26" customFormat="1" ht="11.25" customHeight="1">
      <c r="A179" s="207"/>
      <c r="B179" s="120" t="s">
        <v>244</v>
      </c>
      <c r="C179" s="120" t="s">
        <v>184</v>
      </c>
      <c r="D179" s="122" t="s">
        <v>121</v>
      </c>
      <c r="E179" s="119"/>
      <c r="F179" s="27"/>
      <c r="G179" s="117">
        <f>IF(G171="-","-",SUM(G171:G177)*'3j PAAC PAP'!$G$42)</f>
        <v>0</v>
      </c>
      <c r="H179" s="117">
        <f>IF(H171="-","-",SUM(H171:H177)*'3j PAAC PAP'!$G$42)</f>
        <v>0</v>
      </c>
      <c r="I179" s="117">
        <f>IF(I171="-","-",SUM(I171:I177)*'3j PAAC PAP'!$G$42)</f>
        <v>0</v>
      </c>
      <c r="J179" s="117">
        <f>IF(J171="-","-",SUM(J171:J177)*'3j PAAC PAP'!$G$42)</f>
        <v>0</v>
      </c>
      <c r="K179" s="117">
        <f>IF(K171="-","-",SUM(K171:K177)*'3j PAAC PAP'!$G$42)</f>
        <v>0</v>
      </c>
      <c r="L179" s="117">
        <f>IF(L171="-","-",SUM(L171:L177)*'3j PAAC PAP'!$G$42)</f>
        <v>0</v>
      </c>
      <c r="M179" s="117">
        <f>IF(M171="-","-",SUM(M171:M177)*'3j PAAC PAP'!$G$42)</f>
        <v>0</v>
      </c>
      <c r="N179" s="117">
        <f>IF(N171="-","-",SUM(N171:N177)*'3j PAAC PAP'!$G$42)</f>
        <v>0</v>
      </c>
      <c r="O179" s="27"/>
      <c r="P179" s="117">
        <f>IF(P171="-","-",SUM(P171:P177)*'3j PAAC PAP'!$G$42)</f>
        <v>0</v>
      </c>
      <c r="Q179" s="117">
        <f>IF(Q171="-","-",SUM(Q171:Q177)*'3j PAAC PAP'!$G$42)</f>
        <v>0</v>
      </c>
      <c r="R179" s="117">
        <f>IF(R171="-","-",SUM(R171:R177)*'3j PAAC PAP'!$G$42)</f>
        <v>0</v>
      </c>
      <c r="S179" s="117">
        <f>IF(S171="-","-",SUM(S171:S177)*'3j PAAC PAP'!$G$42)</f>
        <v>0</v>
      </c>
      <c r="T179" s="117">
        <f>IF(T171="-","-",SUM(T171:T177)*'3j PAAC PAP'!$G$42)</f>
        <v>0</v>
      </c>
      <c r="U179" s="117">
        <f>IF(U171="-","-",SUM(U171:U177)*'3j PAAC PAP'!$G$42)</f>
        <v>0</v>
      </c>
      <c r="V179" s="117">
        <f>IF(V171="-","-",SUM(V171:V177)*'3j PAAC PAP'!$G$42)</f>
        <v>0</v>
      </c>
      <c r="W179" s="117">
        <f>IF(W171="-","-",SUM(W171:W177)*'3j PAAC PAP'!$G$42)</f>
        <v>0</v>
      </c>
      <c r="X179" s="27"/>
      <c r="Y179" s="117">
        <f>IF(Y171="-","-",SUM(Y171:Y177)*'3j PAAC PAP'!$G$42)</f>
        <v>0</v>
      </c>
      <c r="Z179" s="117">
        <f>IF(Z171="-","-",SUM(Z171:Z177)*'3j PAAC PAP'!$G$42)</f>
        <v>0</v>
      </c>
      <c r="AA179" s="117">
        <f>IF(AA171="-","-",SUM(AA171:AA177)*'3j PAAC PAP'!$G$42)</f>
        <v>0</v>
      </c>
      <c r="AB179" s="117" t="str">
        <f>IF(AB171="-","-",SUM(AB171:AB177)*'3j PAAC PAP'!$G$42)</f>
        <v>-</v>
      </c>
      <c r="AC179" s="117" t="str">
        <f>IF(AC171="-","-",SUM(AC171:AC177)*'3j PAAC PAP'!$G$42)</f>
        <v>-</v>
      </c>
      <c r="AD179" s="25"/>
    </row>
    <row r="180" spans="1:30">
      <c r="A180" s="207"/>
      <c r="B180" s="120" t="s">
        <v>185</v>
      </c>
      <c r="C180" s="157" t="s">
        <v>246</v>
      </c>
      <c r="D180" s="122" t="s">
        <v>121</v>
      </c>
      <c r="E180" s="119"/>
      <c r="F180" s="27"/>
      <c r="G180" s="117">
        <f>IF(G174="-","-",SUM(G171:G179)*'3k EBIT'!$E$12)</f>
        <v>9.8671775020427113</v>
      </c>
      <c r="H180" s="117">
        <f>IF(H174="-","-",SUM(H171:H179)*'3k EBIT'!$E$12)</f>
        <v>9.1031521174603238</v>
      </c>
      <c r="I180" s="117">
        <f>IF(I174="-","-",SUM(I171:I179)*'3k EBIT'!$E$12)</f>
        <v>8.6182022884043228</v>
      </c>
      <c r="J180" s="117">
        <f>IF(J174="-","-",SUM(J171:J179)*'3k EBIT'!$E$12)</f>
        <v>8.3429055019626333</v>
      </c>
      <c r="K180" s="117">
        <f>IF(K174="-","-",SUM(K171:K179)*'3k EBIT'!$E$12)</f>
        <v>9.0081081484809573</v>
      </c>
      <c r="L180" s="117">
        <f>IF(L174="-","-",SUM(L171:L179)*'3k EBIT'!$E$12)</f>
        <v>9.0047143018579039</v>
      </c>
      <c r="M180" s="117">
        <f>IF(M174="-","-",SUM(M171:M179)*'3k EBIT'!$E$12)</f>
        <v>9.521392714839882</v>
      </c>
      <c r="N180" s="117">
        <f>IF(N174="-","-",SUM(N171:N179)*'3k EBIT'!$E$12)</f>
        <v>10.080342663333282</v>
      </c>
      <c r="O180" s="27"/>
      <c r="P180" s="117">
        <f>IF(P174="-","-",SUM(P171:P179)*'3k EBIT'!$E$12)</f>
        <v>10.080342663333282</v>
      </c>
      <c r="Q180" s="117">
        <f>IF(Q174="-","-",SUM(Q171:Q179)*'3k EBIT'!$E$12)</f>
        <v>10.962882526981215</v>
      </c>
      <c r="R180" s="117">
        <f>IF(R174="-","-",SUM(R171:R179)*'3k EBIT'!$E$12)</f>
        <v>9.9989000613257772</v>
      </c>
      <c r="S180" s="117">
        <f>IF(S174="-","-",SUM(S171:S179)*'3k EBIT'!$E$12)</f>
        <v>9.8398673208728482</v>
      </c>
      <c r="T180" s="117">
        <f>IF(T174="-","-",SUM(T171:T179)*'3k EBIT'!$E$12)</f>
        <v>8.5755574218787807</v>
      </c>
      <c r="U180" s="117">
        <f>IF(U174="-","-",SUM(U171:U179)*'3k EBIT'!$E$12)</f>
        <v>9.1180639153077685</v>
      </c>
      <c r="V180" s="117">
        <f>IF(V174="-","-",SUM(V171:V179)*'3k EBIT'!$E$12)</f>
        <v>10.775421257653726</v>
      </c>
      <c r="W180" s="117">
        <f>IF(W174="-","-",SUM(W171:W179)*'3k EBIT'!$E$12)</f>
        <v>18.16837735793202</v>
      </c>
      <c r="X180" s="27"/>
      <c r="Y180" s="117">
        <f>IF(Y174="-","-",SUM(Y171:Y179)*'3k EBIT'!$E$12)</f>
        <v>34.61425495548346</v>
      </c>
      <c r="Z180" s="117">
        <f>IF(Z174="-","-",SUM(Z171:Z179)*'3k EBIT'!$E$12)</f>
        <v>39.971784892618587</v>
      </c>
      <c r="AA180" s="117">
        <f>IF(AA174="-","-",SUM(AA171:AA179)*'3k EBIT'!$E$12)</f>
        <v>29.887705086877506</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6.0160920320331837</v>
      </c>
      <c r="H181" s="117">
        <f>IF(H176="-","-",SUM(H171:H174,H176:H180)*'3l HAP'!$E$13)</f>
        <v>5.429107318600213</v>
      </c>
      <c r="I181" s="117">
        <f>IF(I176="-","-",SUM(I171:I174,I176:I180)*'3l HAP'!$E$13)</f>
        <v>4.8697435026845088</v>
      </c>
      <c r="J181" s="117">
        <f>IF(J176="-","-",SUM(J171:J174,J176:J180)*'3l HAP'!$E$13)</f>
        <v>4.6627007503984474</v>
      </c>
      <c r="K181" s="117">
        <f>IF(K176="-","-",SUM(K171:K174,K176:K180)*'3l HAP'!$E$13)</f>
        <v>5.2374986548989586</v>
      </c>
      <c r="L181" s="117">
        <f>IF(L176="-","-",SUM(L171:L174,L176:L180)*'3l HAP'!$E$13)</f>
        <v>5.2345320452208624</v>
      </c>
      <c r="M181" s="117">
        <f>IF(M176="-","-",SUM(M171:M174,M176:M180)*'3l HAP'!$E$13)</f>
        <v>5.569989773654048</v>
      </c>
      <c r="N181" s="117">
        <f>IF(N176="-","-",SUM(N171:N174,N176:N180)*'3l HAP'!$E$13)</f>
        <v>5.9996505066878099</v>
      </c>
      <c r="O181" s="27"/>
      <c r="P181" s="117">
        <f>IF(P176="-","-",SUM(P171:P174,P176:P180)*'3l HAP'!$E$13)</f>
        <v>5.9996505066878099</v>
      </c>
      <c r="Q181" s="117">
        <f>IF(Q176="-","-",SUM(Q171:Q174,Q176:Q180)*'3l HAP'!$E$13)</f>
        <v>6.6269409985469618</v>
      </c>
      <c r="R181" s="117">
        <f>IF(R176="-","-",SUM(R171:R174,R176:R180)*'3l HAP'!$E$13)</f>
        <v>5.8906173157061064</v>
      </c>
      <c r="S181" s="117">
        <f>IF(S176="-","-",SUM(S171:S174,S176:S180)*'3l HAP'!$E$13)</f>
        <v>5.6165943520834576</v>
      </c>
      <c r="T181" s="117">
        <f>IF(T176="-","-",SUM(T171:T174,T176:T180)*'3l HAP'!$E$13)</f>
        <v>4.6813477873857359</v>
      </c>
      <c r="U181" s="117">
        <f>IF(U176="-","-",SUM(U171:U174,U176:U180)*'3l HAP'!$E$13)</f>
        <v>5.3075343749838373</v>
      </c>
      <c r="V181" s="117">
        <f>IF(V176="-","-",SUM(V171:V174,V176:V180)*'3l HAP'!$E$13)</f>
        <v>6.5909834357426211</v>
      </c>
      <c r="W181" s="117">
        <f>IF(W176="-","-",SUM(W171:W174,W176:W180)*'3l HAP'!$E$13)</f>
        <v>11.691570064530275</v>
      </c>
      <c r="X181" s="27"/>
      <c r="Y181" s="117">
        <f>IF(Y176="-","-",SUM(Y171:Y174,Y176:Y180)*'3l HAP'!$E$13)</f>
        <v>24.455780964598109</v>
      </c>
      <c r="Z181" s="117">
        <f>IF(Z176="-","-",SUM(Z171:Z174,Z176:Z180)*'3l HAP'!$E$13)</f>
        <v>28.584179038804823</v>
      </c>
      <c r="AA181" s="117">
        <f>IF(AA176="-","-",SUM(AA171:AA174,AA176:AA180)*'3l HAP'!$E$13)</f>
        <v>20.78284486674595</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525.34100920996968</v>
      </c>
      <c r="H182" s="117">
        <f t="shared" si="39"/>
        <v>484.5421787597038</v>
      </c>
      <c r="I182" s="117">
        <f t="shared" si="39"/>
        <v>458.4591502729312</v>
      </c>
      <c r="J182" s="117">
        <f t="shared" si="39"/>
        <v>443.76280895592538</v>
      </c>
      <c r="K182" s="117">
        <f t="shared" si="39"/>
        <v>479.34825800541205</v>
      </c>
      <c r="L182" s="117">
        <f t="shared" si="39"/>
        <v>479.16666796303832</v>
      </c>
      <c r="M182" s="117">
        <f t="shared" si="39"/>
        <v>506.69571514234985</v>
      </c>
      <c r="N182" s="117">
        <f t="shared" si="39"/>
        <v>536.54378206579145</v>
      </c>
      <c r="O182" s="27"/>
      <c r="P182" s="117">
        <f t="shared" ref="P182:W182" si="40">IF(P171="-","-",SUM(P171:P181))</f>
        <v>536.54378206579145</v>
      </c>
      <c r="Q182" s="117">
        <f t="shared" si="40"/>
        <v>583.62051987937025</v>
      </c>
      <c r="R182" s="117">
        <f t="shared" si="40"/>
        <v>532.14829790810256</v>
      </c>
      <c r="S182" s="117">
        <f t="shared" si="40"/>
        <v>523.5041341674239</v>
      </c>
      <c r="T182" s="117">
        <f t="shared" si="40"/>
        <v>456.02628882547583</v>
      </c>
      <c r="U182" s="117">
        <f t="shared" si="40"/>
        <v>485.20543695756589</v>
      </c>
      <c r="V182" s="117">
        <f t="shared" si="40"/>
        <v>573.71818379571596</v>
      </c>
      <c r="W182" s="117">
        <f t="shared" si="40"/>
        <v>967.92156235079881</v>
      </c>
      <c r="X182" s="27"/>
      <c r="Y182" s="117">
        <f t="shared" ref="Y182:AC182" si="41">IF(Y171="-","-",SUM(Y171:Y181))</f>
        <v>1846.2579208583022</v>
      </c>
      <c r="Z182" s="117">
        <f t="shared" si="41"/>
        <v>2132.3614623111521</v>
      </c>
      <c r="AA182" s="117">
        <f t="shared" si="41"/>
        <v>1593.81930495556</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5"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605.44000000000028</v>
      </c>
      <c r="X183" s="27"/>
      <c r="Y183" s="35">
        <f t="shared" ref="Y183:AC183" si="44">IF(Y15="-","-",AVERAGE(Y15,Y27,Y39,Y51,Y63,Y75,Y87,Y99,Y111,Y123,Y135,Y147,Y159,Y171))</f>
        <v>1455.9576357366336</v>
      </c>
      <c r="Z183" s="35">
        <f t="shared" si="44"/>
        <v>1732.575249178142</v>
      </c>
      <c r="AA183" s="35">
        <f t="shared" si="44"/>
        <v>1205.1280820470279</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2.9742599903583691</v>
      </c>
      <c r="Z185" s="35">
        <f t="shared" si="46"/>
        <v>2.9742599903583691</v>
      </c>
      <c r="AA185" s="35">
        <f t="shared" si="46"/>
        <v>2.9742599903583691</v>
      </c>
      <c r="AB185" s="35" t="str">
        <f t="shared" si="46"/>
        <v>-</v>
      </c>
      <c r="AC185" s="35" t="str">
        <f t="shared" si="46"/>
        <v>-</v>
      </c>
      <c r="AD185" s="25"/>
    </row>
    <row r="186" spans="1:30" s="26" customFormat="1" ht="11.4">
      <c r="A186" s="207"/>
      <c r="B186" s="123" t="s">
        <v>242</v>
      </c>
      <c r="C186" s="123" t="s">
        <v>179</v>
      </c>
      <c r="D186" s="121" t="s">
        <v>132</v>
      </c>
      <c r="E186" s="75"/>
      <c r="F186" s="27"/>
      <c r="G186" s="35">
        <f t="shared" ref="G186:N194" si="47">IF(G18="-","-",AVERAGE(G18,G30,G42,G54,G66,G78,G90,G102,G114,G126,G138,G150,G162,G174))</f>
        <v>21.92626910640212</v>
      </c>
      <c r="H186" s="35">
        <f t="shared" si="47"/>
        <v>21.92626910640212</v>
      </c>
      <c r="I186" s="35">
        <f t="shared" si="47"/>
        <v>22.64764819235609</v>
      </c>
      <c r="J186" s="35">
        <f t="shared" si="47"/>
        <v>22.505107470829557</v>
      </c>
      <c r="K186" s="35">
        <f t="shared" si="47"/>
        <v>19.106297226763822</v>
      </c>
      <c r="L186" s="35">
        <f t="shared" si="47"/>
        <v>19.106297226763822</v>
      </c>
      <c r="M186" s="35">
        <f t="shared" si="47"/>
        <v>20.852393125569616</v>
      </c>
      <c r="N186" s="35">
        <f t="shared" si="47"/>
        <v>20.849370287873601</v>
      </c>
      <c r="O186" s="27"/>
      <c r="P186" s="35">
        <f t="shared" ref="P186:W194" si="48">IF(P18="-","-",AVERAGE(P18,P30,P42,P54,P66,P78,P90,P102,P114,P126,P138,P150,P162,P174))</f>
        <v>20.849370287873601</v>
      </c>
      <c r="Q186" s="35">
        <f t="shared" si="48"/>
        <v>21.50319340120604</v>
      </c>
      <c r="R186" s="35">
        <f t="shared" si="48"/>
        <v>21.819481548965165</v>
      </c>
      <c r="S186" s="35">
        <f t="shared" si="48"/>
        <v>25.256715910577434</v>
      </c>
      <c r="T186" s="35">
        <f t="shared" si="48"/>
        <v>24.167303215101221</v>
      </c>
      <c r="U186" s="35">
        <f t="shared" si="48"/>
        <v>23.962512789411697</v>
      </c>
      <c r="V186" s="35">
        <f t="shared" si="48"/>
        <v>23.858648398084732</v>
      </c>
      <c r="W186" s="35">
        <f t="shared" si="48"/>
        <v>33.366817904048837</v>
      </c>
      <c r="X186" s="27"/>
      <c r="Y186" s="35">
        <f t="shared" ref="Y186:AC186" si="49">IF(Y18="-","-",AVERAGE(Y18,Y30,Y42,Y54,Y66,Y78,Y90,Y102,Y114,Y126,Y138,Y150,Y162,Y174))</f>
        <v>33.475871166766694</v>
      </c>
      <c r="Z186" s="35">
        <f t="shared" si="49"/>
        <v>33.475871166766694</v>
      </c>
      <c r="AA186" s="35">
        <f t="shared" si="49"/>
        <v>33.951682778351355</v>
      </c>
      <c r="AB186" s="35" t="str">
        <f t="shared" si="49"/>
        <v>-</v>
      </c>
      <c r="AC186" s="35" t="str">
        <f t="shared" si="49"/>
        <v>-</v>
      </c>
      <c r="AD186" s="25"/>
    </row>
    <row r="187" spans="1:30" s="26" customFormat="1" ht="11.4">
      <c r="A187" s="207"/>
      <c r="B187" s="123" t="s">
        <v>243</v>
      </c>
      <c r="C187" s="123" t="s">
        <v>180</v>
      </c>
      <c r="D187" s="121" t="s">
        <v>132</v>
      </c>
      <c r="E187" s="75"/>
      <c r="F187" s="27"/>
      <c r="G187" s="35">
        <f t="shared" si="47"/>
        <v>121.99571420662426</v>
      </c>
      <c r="H187" s="35">
        <f t="shared" si="47"/>
        <v>121.87571420785873</v>
      </c>
      <c r="I187" s="35">
        <f t="shared" si="47"/>
        <v>124.5194448789774</v>
      </c>
      <c r="J187" s="35">
        <f t="shared" si="47"/>
        <v>124.17144488255728</v>
      </c>
      <c r="K187" s="35">
        <f t="shared" si="47"/>
        <v>122.43954491549439</v>
      </c>
      <c r="L187" s="35">
        <f t="shared" si="47"/>
        <v>122.46354491524748</v>
      </c>
      <c r="M187" s="35">
        <f t="shared" si="47"/>
        <v>126.26991866834115</v>
      </c>
      <c r="N187" s="35">
        <f t="shared" si="47"/>
        <v>126.34191866760045</v>
      </c>
      <c r="O187" s="27"/>
      <c r="P187" s="35">
        <f t="shared" si="48"/>
        <v>126.34191866760045</v>
      </c>
      <c r="Q187" s="35">
        <f t="shared" si="48"/>
        <v>131.74472031618731</v>
      </c>
      <c r="R187" s="35">
        <f t="shared" si="48"/>
        <v>131.30072032075481</v>
      </c>
      <c r="S187" s="35">
        <f t="shared" si="48"/>
        <v>132.24553140529321</v>
      </c>
      <c r="T187" s="35">
        <f t="shared" si="48"/>
        <v>129.58153143269809</v>
      </c>
      <c r="U187" s="35">
        <f t="shared" si="48"/>
        <v>123.6783856835283</v>
      </c>
      <c r="V187" s="35">
        <f t="shared" si="48"/>
        <v>123.24638568797238</v>
      </c>
      <c r="W187" s="35">
        <f t="shared" si="48"/>
        <v>160.08341657435014</v>
      </c>
      <c r="X187" s="27"/>
      <c r="Y187" s="35">
        <f t="shared" ref="Y187:AC187" si="50">IF(Y19="-","-",AVERAGE(Y19,Y31,Y43,Y55,Y67,Y79,Y91,Y103,Y115,Y127,Y139,Y151,Y163,Y175))</f>
        <v>156.36523204518753</v>
      </c>
      <c r="Z187" s="35">
        <f t="shared" si="50"/>
        <v>156.36523204518753</v>
      </c>
      <c r="AA187" s="35">
        <f t="shared" si="50"/>
        <v>158.4287908224137</v>
      </c>
      <c r="AB187" s="35" t="str">
        <f t="shared" si="50"/>
        <v>-</v>
      </c>
      <c r="AC187" s="35" t="str">
        <f t="shared" si="50"/>
        <v>-</v>
      </c>
      <c r="AD187" s="25"/>
    </row>
    <row r="188" spans="1:30" s="26" customFormat="1" ht="11.4">
      <c r="A188" s="207"/>
      <c r="B188" s="123" t="s">
        <v>244</v>
      </c>
      <c r="C188" s="123" t="s">
        <v>181</v>
      </c>
      <c r="D188" s="121" t="s">
        <v>132</v>
      </c>
      <c r="E188" s="75"/>
      <c r="F188" s="27"/>
      <c r="G188" s="35">
        <f t="shared" si="47"/>
        <v>87.194616340508816</v>
      </c>
      <c r="H188" s="35">
        <f t="shared" si="47"/>
        <v>87.369180136986316</v>
      </c>
      <c r="I188" s="35">
        <f t="shared" si="47"/>
        <v>87.631025831702559</v>
      </c>
      <c r="J188" s="35">
        <f t="shared" si="47"/>
        <v>88.15471722113503</v>
      </c>
      <c r="K188" s="35">
        <f t="shared" si="47"/>
        <v>89.202099999999987</v>
      </c>
      <c r="L188" s="35">
        <f t="shared" si="47"/>
        <v>90.336764677103716</v>
      </c>
      <c r="M188" s="35">
        <f t="shared" si="47"/>
        <v>91.64599315068493</v>
      </c>
      <c r="N188" s="35">
        <f t="shared" si="47"/>
        <v>92.431530234833659</v>
      </c>
      <c r="O188" s="27"/>
      <c r="P188" s="35">
        <f t="shared" si="48"/>
        <v>92.431530234833659</v>
      </c>
      <c r="Q188" s="35">
        <f t="shared" si="48"/>
        <v>93.478913013698644</v>
      </c>
      <c r="R188" s="35">
        <f t="shared" si="48"/>
        <v>94.177168199608587</v>
      </c>
      <c r="S188" s="35">
        <f t="shared" si="48"/>
        <v>94.700859589041102</v>
      </c>
      <c r="T188" s="35">
        <f t="shared" si="48"/>
        <v>94.96270528375733</v>
      </c>
      <c r="U188" s="35">
        <f t="shared" si="48"/>
        <v>95.486396673189816</v>
      </c>
      <c r="V188" s="35">
        <f t="shared" si="48"/>
        <v>97.232034637964787</v>
      </c>
      <c r="W188" s="35">
        <f t="shared" si="48"/>
        <v>100.11233727984344</v>
      </c>
      <c r="X188" s="27"/>
      <c r="Y188" s="35">
        <f t="shared" ref="Y188:AC188" si="51">IF(Y20="-","-",AVERAGE(Y20,Y32,Y44,Y56,Y68,Y80,Y92,Y104,Y116,Y128,Y140,Y152,Y164,Y176))</f>
        <v>105.1746873776908</v>
      </c>
      <c r="Z188" s="35">
        <f t="shared" si="51"/>
        <v>105.1746873776908</v>
      </c>
      <c r="AA188" s="35">
        <f t="shared" si="51"/>
        <v>109.36421849315069</v>
      </c>
      <c r="AB188" s="35" t="str">
        <f t="shared" si="51"/>
        <v>-</v>
      </c>
      <c r="AC188" s="35" t="str">
        <f t="shared" si="51"/>
        <v>-</v>
      </c>
      <c r="AD188" s="25"/>
    </row>
    <row r="189" spans="1:30" s="26" customFormat="1" ht="11.4">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-0.14839729644435984</v>
      </c>
      <c r="M189" s="35">
        <f t="shared" si="52"/>
        <v>1.899695256253338</v>
      </c>
      <c r="N189" s="35">
        <f t="shared" si="52"/>
        <v>1.9653659209909347</v>
      </c>
      <c r="O189" s="27"/>
      <c r="P189" s="35">
        <f t="shared" ref="P189:W189" si="53">IF(P21="-","-",AVERAGE(P21,P33,P45,P57,P69,P81,P93,P105,P117,P129,P141,P153,P165,P177))</f>
        <v>1.9653659209909347</v>
      </c>
      <c r="Q189" s="35">
        <f t="shared" si="53"/>
        <v>3.9407096937509896</v>
      </c>
      <c r="R189" s="35">
        <f t="shared" si="53"/>
        <v>3.6877871322225366</v>
      </c>
      <c r="S189" s="35">
        <f t="shared" si="53"/>
        <v>5.3969094444864529</v>
      </c>
      <c r="T189" s="35">
        <f t="shared" si="53"/>
        <v>4.6837637900821667</v>
      </c>
      <c r="U189" s="35">
        <f t="shared" si="53"/>
        <v>4.4188952689582788</v>
      </c>
      <c r="V189" s="35">
        <f t="shared" si="53"/>
        <v>-1.4350963821646192</v>
      </c>
      <c r="W189" s="35">
        <f t="shared" si="53"/>
        <v>-3.050256404560824</v>
      </c>
      <c r="X189" s="27"/>
      <c r="Y189" s="35">
        <f t="shared" ref="Y189:AC189" si="54">IF(Y21="-","-",AVERAGE(Y21,Y33,Y45,Y57,Y69,Y81,Y93,Y105,Y117,Y129,Y141,Y153,Y165,Y177))</f>
        <v>-8.5975135901744455</v>
      </c>
      <c r="Z189" s="35">
        <f t="shared" si="54"/>
        <v>-8.5975135901744455</v>
      </c>
      <c r="AA189" s="35">
        <f t="shared" si="54"/>
        <v>-10.436010742446907</v>
      </c>
      <c r="AB189" s="35" t="str">
        <f t="shared" si="54"/>
        <v>-</v>
      </c>
      <c r="AC189" s="35" t="str">
        <f t="shared" si="54"/>
        <v>-</v>
      </c>
      <c r="AD189" s="25"/>
    </row>
    <row r="190" spans="1:30" s="26" customFormat="1" ht="11.4">
      <c r="A190" s="207"/>
      <c r="B190" s="123" t="s">
        <v>244</v>
      </c>
      <c r="C190" s="123" t="s">
        <v>183</v>
      </c>
      <c r="D190" s="121" t="s">
        <v>132</v>
      </c>
      <c r="E190" s="75"/>
      <c r="F190" s="27"/>
      <c r="G190" s="35">
        <f t="shared" ref="G190:N190" si="55">IF(G22="-","-",AVERAGE(G22,G34,G46,G58,G70,G82,G94,G106,G118,G130,G142,G154,G166,G178))</f>
        <v>38.769117710371816</v>
      </c>
      <c r="H190" s="35">
        <f t="shared" si="55"/>
        <v>38.846733561643831</v>
      </c>
      <c r="I190" s="35">
        <f t="shared" si="55"/>
        <v>38.963157338551866</v>
      </c>
      <c r="J190" s="35">
        <f t="shared" si="55"/>
        <v>39.19600489236791</v>
      </c>
      <c r="K190" s="35">
        <f t="shared" si="55"/>
        <v>39.661700000000003</v>
      </c>
      <c r="L190" s="35">
        <f t="shared" si="55"/>
        <v>40.166203033268111</v>
      </c>
      <c r="M190" s="35">
        <f t="shared" si="55"/>
        <v>40.748321917808212</v>
      </c>
      <c r="N190" s="35">
        <f t="shared" si="55"/>
        <v>41.097593248532299</v>
      </c>
      <c r="O190" s="27"/>
      <c r="P190" s="35">
        <f t="shared" ref="P190:W190" si="56">IF(P22="-","-",AVERAGE(P22,P34,P46,P58,P70,P82,P94,P106,P118,P130,P142,P154,P166,P178))</f>
        <v>41.097593248532299</v>
      </c>
      <c r="Q190" s="35">
        <f t="shared" si="56"/>
        <v>41.563288356164385</v>
      </c>
      <c r="R190" s="35">
        <f t="shared" si="56"/>
        <v>41.873751761252443</v>
      </c>
      <c r="S190" s="35">
        <f t="shared" si="56"/>
        <v>42.106599315068493</v>
      </c>
      <c r="T190" s="35">
        <f t="shared" si="56"/>
        <v>42.223023091976522</v>
      </c>
      <c r="U190" s="35">
        <f t="shared" si="56"/>
        <v>42.455870645792565</v>
      </c>
      <c r="V190" s="35">
        <f t="shared" si="56"/>
        <v>43.232029158512731</v>
      </c>
      <c r="W190" s="35">
        <f t="shared" si="56"/>
        <v>44.512690704500983</v>
      </c>
      <c r="X190" s="27"/>
      <c r="Y190" s="35">
        <f t="shared" ref="Y190:AC190" si="57">IF(Y22="-","-",AVERAGE(Y22,Y34,Y46,Y58,Y70,Y82,Y94,Y106,Y118,Y130,Y142,Y154,Y166,Y178))</f>
        <v>46.763550391389451</v>
      </c>
      <c r="Z190" s="35">
        <f t="shared" si="57"/>
        <v>46.763550391389451</v>
      </c>
      <c r="AA190" s="35">
        <f t="shared" si="57"/>
        <v>48.626330821917811</v>
      </c>
      <c r="AB190" s="35" t="str">
        <f t="shared" si="57"/>
        <v>-</v>
      </c>
      <c r="AC190" s="35" t="str">
        <f t="shared" si="57"/>
        <v>-</v>
      </c>
      <c r="AD190" s="25"/>
    </row>
    <row r="191" spans="1:30" s="26" customFormat="1" ht="11.4">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f t="shared" si="60"/>
        <v>0</v>
      </c>
      <c r="AB191" s="35" t="str">
        <f t="shared" si="60"/>
        <v>-</v>
      </c>
      <c r="AC191" s="35" t="str">
        <f t="shared" si="60"/>
        <v>-</v>
      </c>
      <c r="AD191" s="25"/>
    </row>
    <row r="192" spans="1:30" s="26" customFormat="1" ht="11.4">
      <c r="A192" s="207"/>
      <c r="B192" s="123" t="s">
        <v>185</v>
      </c>
      <c r="C192" s="123" t="s">
        <v>246</v>
      </c>
      <c r="D192" s="121" t="s">
        <v>132</v>
      </c>
      <c r="E192" s="75"/>
      <c r="F192" s="27"/>
      <c r="G192" s="35">
        <f t="shared" ref="G192:N192" si="61">IF(G24="-","-",AVERAGE(G24,G36,G48,G60,G72,G84,G96,G108,G120,G132,G144,G156,G168,G180))</f>
        <v>10.13015577390415</v>
      </c>
      <c r="H192" s="35">
        <f t="shared" si="61"/>
        <v>9.3661303893456704</v>
      </c>
      <c r="I192" s="35">
        <f t="shared" si="61"/>
        <v>8.6867663982470749</v>
      </c>
      <c r="J192" s="35">
        <f t="shared" si="61"/>
        <v>8.4114696118747219</v>
      </c>
      <c r="K192" s="35">
        <f t="shared" si="61"/>
        <v>9.1254199490112562</v>
      </c>
      <c r="L192" s="35">
        <f t="shared" si="61"/>
        <v>9.1220261023834226</v>
      </c>
      <c r="M192" s="35">
        <f t="shared" si="61"/>
        <v>9.6295046867941512</v>
      </c>
      <c r="N192" s="35">
        <f t="shared" si="61"/>
        <v>10.188454635273208</v>
      </c>
      <c r="O192" s="27"/>
      <c r="P192" s="35">
        <f t="shared" ref="P192:W192" si="62">IF(P24="-","-",AVERAGE(P24,P36,P48,P60,P72,P84,P96,P108,P120,P132,P144,P156,P168,P180))</f>
        <v>10.188454635273208</v>
      </c>
      <c r="Q192" s="35">
        <f t="shared" si="62"/>
        <v>11.105820854358553</v>
      </c>
      <c r="R192" s="35">
        <f t="shared" si="62"/>
        <v>10.14183838879158</v>
      </c>
      <c r="S192" s="35">
        <f t="shared" si="62"/>
        <v>9.8007234921893893</v>
      </c>
      <c r="T192" s="35">
        <f t="shared" si="62"/>
        <v>8.5364135937261043</v>
      </c>
      <c r="U192" s="35">
        <f t="shared" si="62"/>
        <v>9.2399316786271388</v>
      </c>
      <c r="V192" s="35">
        <f t="shared" si="62"/>
        <v>10.897289021059168</v>
      </c>
      <c r="W192" s="35">
        <f t="shared" si="62"/>
        <v>18.214926237334886</v>
      </c>
      <c r="X192" s="27"/>
      <c r="Y192" s="35">
        <f t="shared" ref="Y192:AC192" si="63">IF(Y24="-","-",AVERAGE(Y24,Y36,Y48,Y60,Y72,Y84,Y96,Y108,Y120,Y132,Y144,Y156,Y168,Y180))</f>
        <v>34.709658589346553</v>
      </c>
      <c r="Z192" s="35">
        <f t="shared" si="63"/>
        <v>40.067188526481672</v>
      </c>
      <c r="AA192" s="35">
        <f t="shared" si="63"/>
        <v>29.982387476354262</v>
      </c>
      <c r="AB192" s="35" t="str">
        <f t="shared" si="63"/>
        <v>-</v>
      </c>
      <c r="AC192" s="35" t="str">
        <f t="shared" si="63"/>
        <v>-</v>
      </c>
      <c r="AD192" s="25"/>
    </row>
    <row r="193" spans="1:30" s="26" customFormat="1" ht="11.4">
      <c r="A193" s="207"/>
      <c r="B193" s="123" t="s">
        <v>247</v>
      </c>
      <c r="C193" s="123" t="s">
        <v>248</v>
      </c>
      <c r="D193" s="121" t="s">
        <v>132</v>
      </c>
      <c r="E193" s="75"/>
      <c r="F193" s="27"/>
      <c r="G193" s="35">
        <f t="shared" si="47"/>
        <v>6.0199422969115073</v>
      </c>
      <c r="H193" s="35">
        <f t="shared" si="47"/>
        <v>5.4329575834788866</v>
      </c>
      <c r="I193" s="35">
        <f t="shared" si="47"/>
        <v>4.8707473498167166</v>
      </c>
      <c r="J193" s="35">
        <f t="shared" si="47"/>
        <v>4.6637045975316704</v>
      </c>
      <c r="K193" s="35">
        <f t="shared" si="47"/>
        <v>5.2392162169705232</v>
      </c>
      <c r="L193" s="35">
        <f t="shared" si="47"/>
        <v>5.2362496072923559</v>
      </c>
      <c r="M193" s="35">
        <f t="shared" si="47"/>
        <v>5.5715726410354307</v>
      </c>
      <c r="N193" s="35">
        <f t="shared" si="47"/>
        <v>6.0012333740689829</v>
      </c>
      <c r="O193" s="27"/>
      <c r="P193" s="35">
        <f t="shared" si="48"/>
        <v>6.0012333740689829</v>
      </c>
      <c r="Q193" s="35">
        <f t="shared" si="48"/>
        <v>6.6290337585980934</v>
      </c>
      <c r="R193" s="35">
        <f t="shared" si="48"/>
        <v>5.8927100757585338</v>
      </c>
      <c r="S193" s="35">
        <f t="shared" si="48"/>
        <v>5.6160212472877031</v>
      </c>
      <c r="T193" s="35">
        <f t="shared" si="48"/>
        <v>4.680774682597753</v>
      </c>
      <c r="U193" s="35">
        <f t="shared" si="48"/>
        <v>5.3093186409065956</v>
      </c>
      <c r="V193" s="35">
        <f t="shared" si="48"/>
        <v>6.5927677016666388</v>
      </c>
      <c r="W193" s="35">
        <f t="shared" si="48"/>
        <v>11.692251586673612</v>
      </c>
      <c r="X193" s="27"/>
      <c r="Y193" s="35">
        <f t="shared" ref="Y193:AC193" si="64">IF(Y25="-","-",AVERAGE(Y25,Y37,Y49,Y61,Y73,Y85,Y97,Y109,Y121,Y133,Y145,Y157,Y169,Y181))</f>
        <v>24.457177769201497</v>
      </c>
      <c r="Z193" s="35">
        <f t="shared" si="64"/>
        <v>28.585575843408211</v>
      </c>
      <c r="AA193" s="35">
        <f t="shared" si="64"/>
        <v>20.784231111610278</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7"/>
        <v>539.1858154347226</v>
      </c>
      <c r="H194" s="35">
        <f t="shared" si="47"/>
        <v>498.38698498571557</v>
      </c>
      <c r="I194" s="35">
        <f t="shared" si="47"/>
        <v>462.06878998965163</v>
      </c>
      <c r="J194" s="35">
        <f t="shared" si="47"/>
        <v>447.37244867629619</v>
      </c>
      <c r="K194" s="35">
        <f t="shared" si="47"/>
        <v>485.52427830824001</v>
      </c>
      <c r="L194" s="35">
        <f t="shared" si="47"/>
        <v>485.34268826561453</v>
      </c>
      <c r="M194" s="35">
        <f t="shared" si="47"/>
        <v>512.38739944648671</v>
      </c>
      <c r="N194" s="35">
        <f t="shared" si="47"/>
        <v>542.23546636917331</v>
      </c>
      <c r="O194" s="27"/>
      <c r="P194" s="35">
        <f t="shared" si="48"/>
        <v>542.23546636917331</v>
      </c>
      <c r="Q194" s="35">
        <f t="shared" si="48"/>
        <v>591.1456793939642</v>
      </c>
      <c r="R194" s="35">
        <f t="shared" si="48"/>
        <v>539.67345742735358</v>
      </c>
      <c r="S194" s="35">
        <f t="shared" si="48"/>
        <v>521.44336040394376</v>
      </c>
      <c r="T194" s="35">
        <f t="shared" si="48"/>
        <v>453.96551508993906</v>
      </c>
      <c r="U194" s="35">
        <f t="shared" si="48"/>
        <v>491.62131138041457</v>
      </c>
      <c r="V194" s="35">
        <f t="shared" si="48"/>
        <v>580.13405822309585</v>
      </c>
      <c r="W194" s="35">
        <f t="shared" si="48"/>
        <v>970.37218388219117</v>
      </c>
      <c r="X194" s="27"/>
      <c r="Y194" s="35">
        <f t="shared" ref="Y194:AC194" si="65">IF(Y26="-","-",AVERAGE(Y26,Y38,Y50,Y62,Y74,Y86,Y98,Y110,Y122,Y134,Y146,Y158,Y170,Y182))</f>
        <v>1851.2805594763995</v>
      </c>
      <c r="Z194" s="35">
        <f t="shared" si="65"/>
        <v>2137.3841009292496</v>
      </c>
      <c r="AA194" s="35">
        <f t="shared" si="65"/>
        <v>1598.803972798738</v>
      </c>
      <c r="AB194" s="35" t="str">
        <f t="shared" si="65"/>
        <v>-</v>
      </c>
      <c r="AC194" s="35" t="str">
        <f t="shared" si="65"/>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252</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v>1</v>
      </c>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f>IF('3a DF'!AB133="-","-",'3a DF'!AB133)</f>
        <v>1506.1594269732807</v>
      </c>
      <c r="AB15" s="35" t="str">
        <f>IF('3a DF'!AC133="-","-",'3a DF'!AC133)</f>
        <v>-</v>
      </c>
      <c r="AC15" s="35" t="str">
        <f>IF('3a DF'!AD133="-","-",'3a DF'!AD133)</f>
        <v>-</v>
      </c>
      <c r="AD15" s="25"/>
    </row>
    <row r="16" spans="1:30" s="26" customFormat="1" ht="11.25" customHeight="1">
      <c r="A16" s="207">
        <v>2</v>
      </c>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f>IF('3b CM'!AA28="-","-",'3b CM'!AA28)</f>
        <v>18.889509025929613</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AA'!J167="-","-",'3c AA'!J167)</f>
        <v>-</v>
      </c>
      <c r="H17" s="35" t="str">
        <f>IF('3c AA'!K167="-","-",'3c AA'!K167)</f>
        <v>-</v>
      </c>
      <c r="I17" s="35" t="str">
        <f>IF('3c AA'!L167="-","-",'3c AA'!L167)</f>
        <v>-</v>
      </c>
      <c r="J17" s="35" t="str">
        <f>IF('3c AA'!M167="-","-",'3c AA'!M167)</f>
        <v>-</v>
      </c>
      <c r="K17" s="35" t="str">
        <f>IF('3c AA'!N167="-","-",'3c AA'!N167)</f>
        <v>-</v>
      </c>
      <c r="L17" s="35" t="str">
        <f>IF('3c AA'!O167="-","-",'3c AA'!O167)</f>
        <v>-</v>
      </c>
      <c r="M17" s="35" t="str">
        <f>IF('3c AA'!P167="-","-",'3c AA'!P167)</f>
        <v>-</v>
      </c>
      <c r="N17" s="35" t="str">
        <f>IF('3c AA'!Q167="-","-",'3c AA'!Q167)</f>
        <v>-</v>
      </c>
      <c r="O17" s="27"/>
      <c r="P17" s="35" t="str">
        <f>IF('3c AA'!S167="-","-",'3c AA'!S167)</f>
        <v>-</v>
      </c>
      <c r="Q17" s="35" t="str">
        <f>IF('3c AA'!T167="-","-",'3c AA'!T167)</f>
        <v>-</v>
      </c>
      <c r="R17" s="35" t="str">
        <f>IF('3c AA'!U167="-","-",'3c AA'!U167)</f>
        <v>-</v>
      </c>
      <c r="S17" s="35" t="str">
        <f>IF('3c AA'!V167="-","-",'3c AA'!V167)</f>
        <v>-</v>
      </c>
      <c r="T17" s="35">
        <f>IF('3c AA'!W167="-","-",'3c AA'!W167)</f>
        <v>0</v>
      </c>
      <c r="U17" s="35">
        <f>IF('3c AA'!X167="-","-",'3c AA'!X167)</f>
        <v>0</v>
      </c>
      <c r="V17" s="35">
        <f>IF('3c AA'!Y167="-","-",'3c AA'!Y167)</f>
        <v>0</v>
      </c>
      <c r="W17" s="35" t="str">
        <f>IF('3c AA'!Z167="-","-",'3c AA'!Z167)</f>
        <v>-</v>
      </c>
      <c r="X17" s="27"/>
      <c r="Y17" s="35">
        <f>IF('3c AA'!AB167="-","-",'3c AA'!AB167)</f>
        <v>3.6351637387973326</v>
      </c>
      <c r="Z17" s="35">
        <f>IF('3c AA'!AC167="-","-",'3c AA'!AC167)</f>
        <v>3.6351637387973326</v>
      </c>
      <c r="AA17" s="35">
        <f>IF('3c AA'!AD167="-","-",'3c AA'!AD167)</f>
        <v>3.6351637387973326</v>
      </c>
      <c r="AB17" s="35" t="str">
        <f>IF('3c AA'!AE167="-","-",'3c AA'!AE167)</f>
        <v>-</v>
      </c>
      <c r="AC17" s="35" t="str">
        <f>IF('3c AA'!AF167="-","-",'3c AA'!AF167)</f>
        <v>-</v>
      </c>
      <c r="AD17" s="25"/>
    </row>
    <row r="18" spans="1:30" s="26" customFormat="1" ht="11.25" customHeight="1">
      <c r="A18" s="207">
        <v>3</v>
      </c>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f>IF('3d PC'!AA29="-","-",'3d PC'!AA29)</f>
        <v>185.65371798796323</v>
      </c>
      <c r="AB18" s="35" t="str">
        <f>IF('3d PC'!AB29="-","-",'3d PC'!AB29)</f>
        <v>-</v>
      </c>
      <c r="AC18" s="35" t="str">
        <f>IF('3d PC'!AC29="-","-",'3d PC'!AC29)</f>
        <v>-</v>
      </c>
      <c r="AD18" s="25"/>
    </row>
    <row r="19" spans="1:30" s="26" customFormat="1" ht="11.25" customHeight="1">
      <c r="A19" s="207">
        <v>4</v>
      </c>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f>IF('3e NC-Elec'!AB57="-","-",'3e NC-Elec'!AB57)</f>
        <v>233.23975857694677</v>
      </c>
      <c r="AB19" s="35" t="str">
        <f>IF('3e NC-Elec'!AC57="-","-",'3e NC-Elec'!AC57)</f>
        <v>-</v>
      </c>
      <c r="AC19" s="35" t="str">
        <f>IF('3e NC-Elec'!AD57="-","-",'3e NC-Elec'!AD57)</f>
        <v>-</v>
      </c>
      <c r="AD19" s="25"/>
    </row>
    <row r="20" spans="1:30" s="26" customFormat="1" ht="11.25" customHeight="1">
      <c r="A20" s="207">
        <v>5</v>
      </c>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f>IF('3g CPIH'!W$17="-","-",'3h OC '!$E$10*('3g CPIH'!W$17/'3g CPIH'!$G$17))</f>
        <v>95.953808219178072</v>
      </c>
      <c r="AB20" s="35" t="str">
        <f>IF('3g CPIH'!X$17="-","-",'3h OC '!$E$10*('3g CPIH'!X$17/'3g CPIH'!$G$17))</f>
        <v>-</v>
      </c>
      <c r="AC20" s="35" t="str">
        <f>IF('3g CPIH'!Y$17="-","-",'3h OC '!$E$10*('3g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f>IF('3i SMNCC'!V$52="-","-",'3i SMNCC'!V$52)</f>
        <v>5.9026181198620193</v>
      </c>
      <c r="AA21" s="35">
        <f>IF('3i SMNCC'!W$52="-","-",'3i SMNCC'!W$52)</f>
        <v>6.771266150037464</v>
      </c>
      <c r="AB21" s="35" t="str">
        <f>IF('3i SMNCC'!X$52="-","-",'3i SMNCC'!X$52)</f>
        <v>-</v>
      </c>
      <c r="AC21" s="35" t="str">
        <f>IF('3i SMNCC'!Y$52="-","-",'3i SMNCC'!Y$52)</f>
        <v>-</v>
      </c>
      <c r="AD21" s="25"/>
    </row>
    <row r="22" spans="1:30" s="26" customFormat="1" ht="11.25" customHeight="1">
      <c r="A22" s="207">
        <v>7</v>
      </c>
      <c r="B22" s="123" t="s">
        <v>244</v>
      </c>
      <c r="C22" s="123" t="s">
        <v>183</v>
      </c>
      <c r="D22" s="116" t="s">
        <v>127</v>
      </c>
      <c r="E22" s="75"/>
      <c r="F22" s="27"/>
      <c r="G22" s="35">
        <f>IF('3g CPIH'!C$17="-","-",'3j PAAC PAP'!$G$18*('3g CPIH'!C$17/'3g CPIH'!$G$17))</f>
        <v>23.857918590998043</v>
      </c>
      <c r="H22" s="35">
        <f>IF('3g CPIH'!D$17="-","-",'3j PAAC PAP'!$G$18*('3g CPIH'!D$17/'3g CPIH'!$G$17))</f>
        <v>23.905682191780819</v>
      </c>
      <c r="I22" s="35">
        <f>IF('3g CPIH'!E$17="-","-",'3j PAAC PAP'!$G$18*('3g CPIH'!E$17/'3g CPIH'!$G$17))</f>
        <v>23.977327592954992</v>
      </c>
      <c r="J22" s="35">
        <f>IF('3g CPIH'!F$17="-","-",'3j PAAC PAP'!$G$18*('3g CPIH'!F$17/'3g CPIH'!$G$17))</f>
        <v>24.120618395303325</v>
      </c>
      <c r="K22" s="35">
        <f>IF('3g CPIH'!G$17="-","-",'3j PAAC PAP'!$G$18*('3g CPIH'!G$17/'3g CPIH'!$G$17))</f>
        <v>24.4072</v>
      </c>
      <c r="L22" s="35">
        <f>IF('3g CPIH'!H$17="-","-",'3j PAAC PAP'!$G$18*('3g CPIH'!H$17/'3g CPIH'!$G$17))</f>
        <v>24.717663405088064</v>
      </c>
      <c r="M22" s="35">
        <f>IF('3g CPIH'!I$17="-","-",'3j PAAC PAP'!$G$18*('3g CPIH'!I$17/'3g CPIH'!$G$17))</f>
        <v>25.075890410958902</v>
      </c>
      <c r="N22" s="35">
        <f>IF('3g CPIH'!J$17="-","-",'3j PAAC PAP'!$G$18*('3g CPIH'!J$17/'3g CPIH'!$G$17))</f>
        <v>25.290826614481411</v>
      </c>
      <c r="O22" s="27"/>
      <c r="P22" s="35">
        <f>IF('3g CPIH'!L$17="-","-",'3j PAAC PAP'!$G$18*('3g CPIH'!L$17/'3g CPIH'!$G$17))</f>
        <v>25.290826614481411</v>
      </c>
      <c r="Q22" s="35">
        <f>IF('3g CPIH'!M$17="-","-",'3j PAAC PAP'!$G$18*('3g CPIH'!M$17/'3g CPIH'!$G$17))</f>
        <v>25.577408219178082</v>
      </c>
      <c r="R22" s="35">
        <f>IF('3g CPIH'!N$17="-","-",'3j PAAC PAP'!$G$18*('3g CPIH'!N$17/'3g CPIH'!$G$17))</f>
        <v>25.768462622309197</v>
      </c>
      <c r="S22" s="35">
        <f>IF('3g CPIH'!O$17="-","-",'3j PAAC PAP'!$G$18*('3g CPIH'!O$17/'3g CPIH'!$G$17))</f>
        <v>25.911753424657533</v>
      </c>
      <c r="T22" s="35">
        <f>IF('3g CPIH'!P$17="-","-",'3j PAAC PAP'!$G$18*('3g CPIH'!P$17/'3g CPIH'!$G$17))</f>
        <v>25.983398825831699</v>
      </c>
      <c r="U22" s="35">
        <f>IF('3g CPIH'!Q$17="-","-",'3j PAAC PAP'!$G$18*('3g CPIH'!Q$17/'3g CPIH'!$G$17))</f>
        <v>26.126689628180038</v>
      </c>
      <c r="V22" s="35">
        <f>IF('3g CPIH'!R$17="-","-",'3j PAAC PAP'!$G$18*('3g CPIH'!R$17/'3g CPIH'!$G$17))</f>
        <v>26.604325636007829</v>
      </c>
      <c r="W22" s="35">
        <f>IF('3g CPIH'!S$17="-","-",'3j PAAC PAP'!$G$18*('3g CPIH'!S$17/'3g CPIH'!$G$17))</f>
        <v>27.39242504892368</v>
      </c>
      <c r="X22" s="27"/>
      <c r="Y22" s="35">
        <f>IF('3g CPIH'!U$17="-","-",'3j PAAC PAP'!$G$18*('3g CPIH'!U$17/'3g CPIH'!$G$17))</f>
        <v>28.777569471624265</v>
      </c>
      <c r="Z22" s="35">
        <f>IF('3g CPIH'!V$17="-","-",'3j PAAC PAP'!$G$18*('3g CPIH'!V$17/'3g CPIH'!$G$17))</f>
        <v>28.777569471624265</v>
      </c>
      <c r="AA22" s="35">
        <f>IF('3g CPIH'!W$17="-","-",'3j PAAC PAP'!$G$18*('3g CPIH'!W$17/'3g CPIH'!$G$17))</f>
        <v>29.923895890410957</v>
      </c>
      <c r="AB22" s="35" t="str">
        <f>IF('3g CPIH'!X$17="-","-",'3j PAAC PAP'!$G$18*('3g CPIH'!X$17/'3g CPIH'!$G$17))</f>
        <v>-</v>
      </c>
      <c r="AC22" s="35" t="str">
        <f>IF('3g CPIH'!Y$17="-","-",'3j PAAC PAP'!$G$18*('3g CPIH'!Y$17/'3g CPIH'!$G$17))</f>
        <v>-</v>
      </c>
      <c r="AD22" s="25"/>
    </row>
    <row r="23" spans="1:30" s="26" customFormat="1" ht="11.4">
      <c r="A23" s="207">
        <v>8</v>
      </c>
      <c r="B23" s="123" t="s">
        <v>244</v>
      </c>
      <c r="C23" s="123" t="s">
        <v>184</v>
      </c>
      <c r="D23" s="116" t="s">
        <v>127</v>
      </c>
      <c r="E23" s="75"/>
      <c r="F23" s="27"/>
      <c r="G23" s="35">
        <f>IF(G15="-","-",SUM(G15:G21)*'3j PAAC PAP'!$G$36)</f>
        <v>0</v>
      </c>
      <c r="H23" s="35">
        <f>IF(H15="-","-",SUM(H15:H21)*'3j PAAC PAP'!$G$36)</f>
        <v>0</v>
      </c>
      <c r="I23" s="35">
        <f>IF(I15="-","-",SUM(I15:I21)*'3j PAAC PAP'!$G$36)</f>
        <v>0</v>
      </c>
      <c r="J23" s="35">
        <f>IF(J15="-","-",SUM(J15:J21)*'3j PAAC PAP'!$G$36)</f>
        <v>0</v>
      </c>
      <c r="K23" s="35">
        <f>IF(K15="-","-",SUM(K15:K21)*'3j PAAC PAP'!$G$36)</f>
        <v>0</v>
      </c>
      <c r="L23" s="35">
        <f>IF(L15="-","-",SUM(L15:L21)*'3j PAAC PAP'!$G$36)</f>
        <v>0</v>
      </c>
      <c r="M23" s="35">
        <f>IF(M15="-","-",SUM(M15:M21)*'3j PAAC PAP'!$G$36)</f>
        <v>0</v>
      </c>
      <c r="N23" s="35">
        <f>IF(N15="-","-",SUM(N15:N21)*'3j PAAC PAP'!$G$36)</f>
        <v>0</v>
      </c>
      <c r="O23" s="27"/>
      <c r="P23" s="35">
        <f>IF(P15="-","-",SUM(P15:P21)*'3j PAAC PAP'!$G$36)</f>
        <v>0</v>
      </c>
      <c r="Q23" s="35">
        <f>IF(Q15="-","-",SUM(Q15:Q21)*'3j PAAC PAP'!$G$36)</f>
        <v>0</v>
      </c>
      <c r="R23" s="35">
        <f>IF(R15="-","-",SUM(R15:R21)*'3j PAAC PAP'!$G$36)</f>
        <v>0</v>
      </c>
      <c r="S23" s="35">
        <f>IF(S15="-","-",SUM(S15:S21)*'3j PAAC PAP'!$G$36)</f>
        <v>0</v>
      </c>
      <c r="T23" s="35">
        <f>IF(T15="-","-",SUM(T15:T21)*'3j PAAC PAP'!$G$36)</f>
        <v>0</v>
      </c>
      <c r="U23" s="35">
        <f>IF(U15="-","-",SUM(U15:U21)*'3j PAAC PAP'!$G$36)</f>
        <v>0</v>
      </c>
      <c r="V23" s="35">
        <f>IF(V15="-","-",SUM(V15:V21)*'3j PAAC PAP'!$G$36)</f>
        <v>0</v>
      </c>
      <c r="W23" s="35">
        <f>IF(W15="-","-",SUM(W15:W21)*'3j PAAC PAP'!$G$36)</f>
        <v>0</v>
      </c>
      <c r="X23" s="27"/>
      <c r="Y23" s="35">
        <f>IF(Y15="-","-",SUM(Y15:Y21)*'3j PAAC PAP'!$G$36)</f>
        <v>0</v>
      </c>
      <c r="Z23" s="35">
        <f>IF(Z15="-","-",SUM(Z15:Z21)*'3j PAAC PAP'!$G$36)</f>
        <v>0</v>
      </c>
      <c r="AA23" s="35">
        <f>IF(AA15="-","-",SUM(AA15:AA21)*'3j PAAC PAP'!$G$36)</f>
        <v>0</v>
      </c>
      <c r="AB23" s="35" t="str">
        <f>IF(AB15="-","-",SUM(AB15:AB21)*'3j PAAC PAP'!$G$36)</f>
        <v>-</v>
      </c>
      <c r="AC23" s="35" t="str">
        <f>IF(AC15="-","-",SUM(AC15:AC21)*'3j PAAC PAP'!$G$36)</f>
        <v>-</v>
      </c>
      <c r="AD23" s="25"/>
    </row>
    <row r="24" spans="1:30" s="26" customFormat="1" ht="11.4">
      <c r="A24" s="207">
        <v>9</v>
      </c>
      <c r="B24" s="123" t="s">
        <v>185</v>
      </c>
      <c r="C24" s="123" t="s">
        <v>246</v>
      </c>
      <c r="D24" s="116" t="s">
        <v>127</v>
      </c>
      <c r="E24" s="75"/>
      <c r="F24" s="27"/>
      <c r="G24" s="35">
        <f>IF(G15="-","-",SUM(G15:G23)*'3k EBIT'!$E$10)</f>
        <v>11.033264931628413</v>
      </c>
      <c r="H24" s="35">
        <f>IF(H15="-","-",SUM(H15:H23)*'3k EBIT'!$E$10)</f>
        <v>10.527604620292328</v>
      </c>
      <c r="I24" s="35">
        <f>IF(I15="-","-",SUM(I15:I23)*'3k EBIT'!$E$10)</f>
        <v>10.711691313141126</v>
      </c>
      <c r="J24" s="35">
        <f>IF(J15="-","-",SUM(J15:J23)*'3k EBIT'!$E$10)</f>
        <v>10.490855105351281</v>
      </c>
      <c r="K24" s="35">
        <f>IF(K15="-","-",SUM(K15:K23)*'3k EBIT'!$E$10)</f>
        <v>11.695350987776692</v>
      </c>
      <c r="L24" s="35">
        <f>IF(L15="-","-",SUM(L15:L23)*'3k EBIT'!$E$10)</f>
        <v>11.547053509423344</v>
      </c>
      <c r="M24" s="35">
        <f>IF(M15="-","-",SUM(M15:M23)*'3k EBIT'!$E$10)</f>
        <v>12.594266122143356</v>
      </c>
      <c r="N24" s="35">
        <f>IF(N15="-","-",SUM(N15:N23)*'3k EBIT'!$E$10)</f>
        <v>13.067924883614374</v>
      </c>
      <c r="O24" s="27"/>
      <c r="P24" s="35">
        <f>IF(P15="-","-",SUM(P15:P23)*'3k EBIT'!$E$10)</f>
        <v>13.067924883614374</v>
      </c>
      <c r="Q24" s="35">
        <f>IF(Q15="-","-",SUM(Q15:Q23)*'3k EBIT'!$E$10)</f>
        <v>14.640611342209084</v>
      </c>
      <c r="R24" s="35">
        <f>IF(R15="-","-",SUM(R15:R23)*'3k EBIT'!$E$10)</f>
        <v>14.08385668577758</v>
      </c>
      <c r="S24" s="35">
        <f>IF(S15="-","-",SUM(S15:S23)*'3k EBIT'!$E$10)</f>
        <v>14.102406904006903</v>
      </c>
      <c r="T24" s="35">
        <f>IF(T15="-","-",SUM(T15:T23)*'3k EBIT'!$E$10)</f>
        <v>13.421067051249631</v>
      </c>
      <c r="U24" s="35">
        <f>IF(U15="-","-",SUM(U15:U23)*'3k EBIT'!$E$10)</f>
        <v>14.601872303847275</v>
      </c>
      <c r="V24" s="35">
        <f>IF(V15="-","-",SUM(V15:V23)*'3k EBIT'!$E$10)</f>
        <v>16.152300514291039</v>
      </c>
      <c r="W24" s="35">
        <f>IF(W15="-","-",SUM(W15:W23)*'3k EBIT'!$E$10)</f>
        <v>23.173424393943304</v>
      </c>
      <c r="X24" s="27"/>
      <c r="Y24" s="35">
        <f>IF(Y15="-","-",SUM(Y15:Y23)*'3k EBIT'!$E$10)</f>
        <v>39.681628967906363</v>
      </c>
      <c r="Z24" s="35">
        <f>IF(Z15="-","-",SUM(Z15:Z23)*'3k EBIT'!$E$10)</f>
        <v>53.21032508565002</v>
      </c>
      <c r="AA24" s="35">
        <f>IF(AA15="-","-",SUM(AA15:AA23)*'3k EBIT'!$E$10)</f>
        <v>40.289827753823353</v>
      </c>
      <c r="AB24" s="35" t="str">
        <f>IF(AB15="-","-",SUM(AB15:AB23)*'3k EBIT'!$E$10)</f>
        <v>-</v>
      </c>
      <c r="AC24" s="35" t="str">
        <f>IF(AC15="-","-",SUM(AC15:AC23)*'3k EBIT'!$E$10)</f>
        <v>-</v>
      </c>
      <c r="AD24" s="25"/>
    </row>
    <row r="25" spans="1:30" s="26" customFormat="1" ht="11.4">
      <c r="A25" s="207">
        <v>10</v>
      </c>
      <c r="B25" s="123" t="s">
        <v>247</v>
      </c>
      <c r="C25" s="158" t="s">
        <v>248</v>
      </c>
      <c r="D25" s="116" t="s">
        <v>127</v>
      </c>
      <c r="E25" s="116"/>
      <c r="F25" s="27"/>
      <c r="G25" s="35">
        <f>IF(G15="-","-",SUM(G15:G18,G20:G24)*'3l HAP'!$E$11)</f>
        <v>6.7778526241711416</v>
      </c>
      <c r="H25" s="35">
        <f>IF(H15="-","-",SUM(H15:H18,H20:H24)*'3l HAP'!$E$11)</f>
        <v>6.3732978611641249</v>
      </c>
      <c r="I25" s="35">
        <f>IF(I15="-","-",SUM(I15:I18,I20:I24)*'3l HAP'!$E$11)</f>
        <v>6.4045646837682595</v>
      </c>
      <c r="J25" s="35">
        <f>IF(J15="-","-",SUM(J15:J18,J20:J24)*'3l HAP'!$E$11)</f>
        <v>6.2456026386608192</v>
      </c>
      <c r="K25" s="35">
        <f>IF(K15="-","-",SUM(K15:K18,K20:K24)*'3l HAP'!$E$11)</f>
        <v>7.0688427024545746</v>
      </c>
      <c r="L25" s="35">
        <f>IF(L15="-","-",SUM(L15:L18,L20:L24)*'3l HAP'!$E$11)</f>
        <v>6.9367010291050191</v>
      </c>
      <c r="M25" s="35">
        <f>IF(M15="-","-",SUM(M15:M18,M20:M24)*'3l HAP'!$E$11)</f>
        <v>7.7297413353105329</v>
      </c>
      <c r="N25" s="35">
        <f>IF(N15="-","-",SUM(N15:N18,N20:N24)*'3l HAP'!$E$11)</f>
        <v>8.1025892320593016</v>
      </c>
      <c r="O25" s="27"/>
      <c r="P25" s="35">
        <f>IF(P15="-","-",SUM(P15:P18,P20:P24)*'3l HAP'!$E$11)</f>
        <v>8.1025892320593016</v>
      </c>
      <c r="Q25" s="35">
        <f>IF(Q15="-","-",SUM(Q15:Q18,Q20:Q24)*'3l HAP'!$E$11)</f>
        <v>9.155330531350236</v>
      </c>
      <c r="R25" s="35">
        <f>IF(R15="-","-",SUM(R15:R18,R20:R24)*'3l HAP'!$E$11)</f>
        <v>8.7154424592532909</v>
      </c>
      <c r="S25" s="35">
        <f>IF(S15="-","-",SUM(S15:S18,S20:S24)*'3l HAP'!$E$11)</f>
        <v>8.6987296064582509</v>
      </c>
      <c r="T25" s="35">
        <f>IF(T15="-","-",SUM(T15:T18,T20:T24)*'3l HAP'!$E$11)</f>
        <v>8.1286568651568096</v>
      </c>
      <c r="U25" s="35">
        <f>IF(U15="-","-",SUM(U15:U18,U20:U24)*'3l HAP'!$E$11)</f>
        <v>8.9194172639623055</v>
      </c>
      <c r="V25" s="35">
        <f>IF(V15="-","-",SUM(V15:V18,V20:V24)*'3l HAP'!$E$11)</f>
        <v>10.130206632871278</v>
      </c>
      <c r="W25" s="35">
        <f>IF(W15="-","-",SUM(W15:W18,W20:W24)*'3l HAP'!$E$11)</f>
        <v>14.80296117827938</v>
      </c>
      <c r="X25" s="27"/>
      <c r="Y25" s="35">
        <f>IF(Y15="-","-",SUM(Y15:Y18,Y20:Y24)*'3l HAP'!$E$11)</f>
        <v>27.351955257009475</v>
      </c>
      <c r="Z25" s="35">
        <f>IF(Z15="-","-",SUM(Z15:Z18,Z20:Z24)*'3l HAP'!$E$11)</f>
        <v>37.776879364645318</v>
      </c>
      <c r="AA25" s="35">
        <f>IF(AA15="-","-",SUM(AA15:AA18,AA20:AA24)*'3l HAP'!$E$11)</f>
        <v>27.631616931040856</v>
      </c>
      <c r="AB25" s="35" t="str">
        <f>IF(AB15="-","-",SUM(AB15:AB18,AB20:AB24)*'3l HAP'!$E$11)</f>
        <v>-</v>
      </c>
      <c r="AC25" s="35" t="str">
        <f>IF(AC15="-","-",SUM(AC15:AC18,AC20:AC24)*'3l HAP'!$E$11)</f>
        <v>-</v>
      </c>
      <c r="AD25" s="25"/>
    </row>
    <row r="26" spans="1:30" s="26" customFormat="1" ht="11.25" customHeight="1">
      <c r="A26" s="207">
        <v>11</v>
      </c>
      <c r="B26" s="123" t="s">
        <v>249</v>
      </c>
      <c r="C26" s="123" t="str">
        <f>B26&amp;"_"&amp;D26</f>
        <v>Total_Eastern</v>
      </c>
      <c r="D26" s="116" t="s">
        <v>127</v>
      </c>
      <c r="E26" s="75"/>
      <c r="F26" s="27"/>
      <c r="G26" s="35">
        <f t="shared" ref="G26:N26" si="0">IF(G15="-","-",SUM(G15:G25))</f>
        <v>587.47576706160362</v>
      </c>
      <c r="H26" s="35">
        <f t="shared" si="0"/>
        <v>560.457522694815</v>
      </c>
      <c r="I26" s="35">
        <f t="shared" si="0"/>
        <v>570.17755882327901</v>
      </c>
      <c r="J26" s="35">
        <f t="shared" si="0"/>
        <v>558.39564327433436</v>
      </c>
      <c r="K26" s="35">
        <f t="shared" si="0"/>
        <v>622.61337728051899</v>
      </c>
      <c r="L26" s="35">
        <f t="shared" si="0"/>
        <v>614.67610839144788</v>
      </c>
      <c r="M26" s="35">
        <f t="shared" si="0"/>
        <v>670.58557923272019</v>
      </c>
      <c r="N26" s="35">
        <f t="shared" si="0"/>
        <v>695.88782533079006</v>
      </c>
      <c r="O26" s="27"/>
      <c r="P26" s="35">
        <f t="shared" ref="P26:W26" si="1">IF(P15="-","-",SUM(P15:P25))</f>
        <v>695.88782533079006</v>
      </c>
      <c r="Q26" s="35">
        <f t="shared" si="1"/>
        <v>779.71350394548654</v>
      </c>
      <c r="R26" s="35">
        <f t="shared" si="1"/>
        <v>749.97075132272505</v>
      </c>
      <c r="S26" s="35">
        <f t="shared" si="1"/>
        <v>750.9303653418832</v>
      </c>
      <c r="T26" s="35">
        <f t="shared" si="1"/>
        <v>714.50031516225692</v>
      </c>
      <c r="U26" s="35">
        <f t="shared" si="1"/>
        <v>777.43869476438499</v>
      </c>
      <c r="V26" s="35">
        <f t="shared" si="1"/>
        <v>860.25093518779829</v>
      </c>
      <c r="W26" s="35">
        <f t="shared" si="1"/>
        <v>1234.4563728679325</v>
      </c>
      <c r="X26" s="27"/>
      <c r="Y26" s="35">
        <f t="shared" ref="Y26:AC26" si="2">IF(Y15="-","-",SUM(Y15:Y25))</f>
        <v>2115.8578803786936</v>
      </c>
      <c r="Z26" s="35">
        <f t="shared" si="2"/>
        <v>2838.3191481538279</v>
      </c>
      <c r="AA26" s="35">
        <f t="shared" si="2"/>
        <v>2148.1479912474083</v>
      </c>
      <c r="AB26" s="35" t="str">
        <f t="shared" si="2"/>
        <v>-</v>
      </c>
      <c r="AC26" s="35" t="str">
        <f t="shared" si="2"/>
        <v>-</v>
      </c>
      <c r="AD26" s="25"/>
    </row>
    <row r="27" spans="1:30" s="26" customFormat="1" ht="11.25" customHeight="1">
      <c r="A27" s="207">
        <v>1</v>
      </c>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f>IF('3a DF'!AB134="-","-",'3a DF'!AB134)</f>
        <v>1486.1674798773502</v>
      </c>
      <c r="AB27" s="117" t="str">
        <f>IF('3a DF'!AC134="-","-",'3a DF'!AC134)</f>
        <v>-</v>
      </c>
      <c r="AC27" s="117" t="str">
        <f>IF('3a DF'!AD134="-","-",'3a DF'!AD134)</f>
        <v>-</v>
      </c>
      <c r="AD27" s="25"/>
    </row>
    <row r="28" spans="1:30" s="26" customFormat="1" ht="11.25" customHeight="1">
      <c r="A28" s="207">
        <v>2</v>
      </c>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f>IF('3b CM'!AA29="-","-",'3b CM'!AA29)</f>
        <v>18.417499319285575</v>
      </c>
      <c r="AB28" s="117" t="str">
        <f>IF('3b CM'!AB29="-","-",'3b CM'!AB29)</f>
        <v>-</v>
      </c>
      <c r="AC28" s="117" t="str">
        <f>IF('3b CM'!AC29="-","-",'3b CM'!AC29)</f>
        <v>-</v>
      </c>
      <c r="AD28" s="25"/>
    </row>
    <row r="29" spans="1:30" s="26" customFormat="1" ht="12.6" customHeight="1">
      <c r="A29" s="207"/>
      <c r="B29" s="120" t="s">
        <v>241</v>
      </c>
      <c r="C29" s="120" t="s">
        <v>178</v>
      </c>
      <c r="D29" s="118" t="s">
        <v>128</v>
      </c>
      <c r="E29" s="119"/>
      <c r="F29" s="27"/>
      <c r="G29" s="117" t="str">
        <f>IF('3c AA'!J168="-","-",'3c AA'!J168)</f>
        <v>-</v>
      </c>
      <c r="H29" s="117" t="str">
        <f>IF('3c AA'!K168="-","-",'3c AA'!K168)</f>
        <v>-</v>
      </c>
      <c r="I29" s="117" t="str">
        <f>IF('3c AA'!L168="-","-",'3c AA'!L168)</f>
        <v>-</v>
      </c>
      <c r="J29" s="117" t="str">
        <f>IF('3c AA'!M168="-","-",'3c AA'!M168)</f>
        <v>-</v>
      </c>
      <c r="K29" s="117" t="str">
        <f>IF('3c AA'!N168="-","-",'3c AA'!N168)</f>
        <v>-</v>
      </c>
      <c r="L29" s="117" t="str">
        <f>IF('3c AA'!O168="-","-",'3c AA'!O168)</f>
        <v>-</v>
      </c>
      <c r="M29" s="117" t="str">
        <f>IF('3c AA'!P168="-","-",'3c AA'!P168)</f>
        <v>-</v>
      </c>
      <c r="N29" s="117" t="str">
        <f>IF('3c AA'!Q168="-","-",'3c AA'!Q168)</f>
        <v>-</v>
      </c>
      <c r="O29" s="27"/>
      <c r="P29" s="117" t="str">
        <f>IF('3c AA'!S168="-","-",'3c AA'!S168)</f>
        <v>-</v>
      </c>
      <c r="Q29" s="117" t="str">
        <f>IF('3c AA'!T168="-","-",'3c AA'!T168)</f>
        <v>-</v>
      </c>
      <c r="R29" s="117" t="str">
        <f>IF('3c AA'!U168="-","-",'3c AA'!U168)</f>
        <v>-</v>
      </c>
      <c r="S29" s="117" t="str">
        <f>IF('3c AA'!V168="-","-",'3c AA'!V168)</f>
        <v>-</v>
      </c>
      <c r="T29" s="117">
        <f>IF('3c AA'!W168="-","-",'3c AA'!W168)</f>
        <v>0</v>
      </c>
      <c r="U29" s="117">
        <f>IF('3c AA'!X168="-","-",'3c AA'!X168)</f>
        <v>0</v>
      </c>
      <c r="V29" s="117">
        <f>IF('3c AA'!Y168="-","-",'3c AA'!Y168)</f>
        <v>0</v>
      </c>
      <c r="W29" s="117" t="str">
        <f>IF('3c AA'!Z168="-","-",'3c AA'!Z168)</f>
        <v>-</v>
      </c>
      <c r="X29" s="27"/>
      <c r="Y29" s="117">
        <f>IF('3c AA'!AB168="-","-",'3c AA'!AB168)</f>
        <v>3.5762132147537407</v>
      </c>
      <c r="Z29" s="117">
        <f>IF('3c AA'!AC168="-","-",'3c AA'!AC168)</f>
        <v>3.5762132147537407</v>
      </c>
      <c r="AA29" s="117">
        <f>IF('3c AA'!AD168="-","-",'3c AA'!AD168)</f>
        <v>3.5762132147537407</v>
      </c>
      <c r="AB29" s="117" t="str">
        <f>IF('3c AA'!AE168="-","-",'3c AA'!AE168)</f>
        <v>-</v>
      </c>
      <c r="AC29" s="117" t="str">
        <f>IF('3c AA'!AF168="-","-",'3c AA'!AF168)</f>
        <v>-</v>
      </c>
      <c r="AD29" s="25"/>
    </row>
    <row r="30" spans="1:30" s="26" customFormat="1" ht="12.6" customHeight="1">
      <c r="A30" s="207">
        <v>3</v>
      </c>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f>IF('3d PC'!AA30="-","-",'3d PC'!AA30)</f>
        <v>185.62461706082144</v>
      </c>
      <c r="AB30" s="117" t="str">
        <f>IF('3d PC'!AB30="-","-",'3d PC'!AB30)</f>
        <v>-</v>
      </c>
      <c r="AC30" s="117" t="str">
        <f>IF('3d PC'!AC30="-","-",'3d PC'!AC30)</f>
        <v>-</v>
      </c>
      <c r="AD30" s="25"/>
    </row>
    <row r="31" spans="1:30" s="26" customFormat="1" ht="11.25" customHeight="1">
      <c r="A31" s="207">
        <v>4</v>
      </c>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f>IF('3e NC-Elec'!AB58="-","-",'3e NC-Elec'!AB58)</f>
        <v>226.43281182825638</v>
      </c>
      <c r="AB31" s="117" t="str">
        <f>IF('3e NC-Elec'!AC58="-","-",'3e NC-Elec'!AC58)</f>
        <v>-</v>
      </c>
      <c r="AC31" s="117" t="str">
        <f>IF('3e NC-Elec'!AD58="-","-",'3e NC-Elec'!AD58)</f>
        <v>-</v>
      </c>
      <c r="AD31" s="25"/>
    </row>
    <row r="32" spans="1:30" s="26" customFormat="1" ht="11.25" customHeight="1">
      <c r="A32" s="207">
        <v>5</v>
      </c>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f>IF('3g CPIH'!W$17="-","-",'3h OC '!$E$10*('3g CPIH'!W$17/'3g CPIH'!$G$17))</f>
        <v>95.953808219178072</v>
      </c>
      <c r="AB32" s="117" t="str">
        <f>IF('3g CPIH'!X$17="-","-",'3h OC '!$E$10*('3g CPIH'!X$17/'3g CPIH'!$G$17))</f>
        <v>-</v>
      </c>
      <c r="AC32" s="117" t="str">
        <f>IF('3g CPIH'!Y$17="-","-",'3h OC '!$E$10*('3g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f>IF('3i SMNCC'!V$52="-","-",'3i SMNCC'!V$52)</f>
        <v>5.9026181198620193</v>
      </c>
      <c r="AA33" s="117">
        <f>IF('3i SMNCC'!W$52="-","-",'3i SMNCC'!W$52)</f>
        <v>6.771266150037464</v>
      </c>
      <c r="AB33" s="117" t="str">
        <f>IF('3i SMNCC'!X$52="-","-",'3i SMNCC'!X$52)</f>
        <v>-</v>
      </c>
      <c r="AC33" s="117" t="str">
        <f>IF('3i SMNCC'!Y$52="-","-",'3i SMNCC'!Y$52)</f>
        <v>-</v>
      </c>
      <c r="AD33" s="25"/>
    </row>
    <row r="34" spans="1:30" s="26" customFormat="1" ht="11.4">
      <c r="A34" s="207">
        <v>7</v>
      </c>
      <c r="B34" s="120" t="s">
        <v>244</v>
      </c>
      <c r="C34" s="120" t="s">
        <v>183</v>
      </c>
      <c r="D34" s="118" t="s">
        <v>128</v>
      </c>
      <c r="E34" s="119"/>
      <c r="F34" s="27"/>
      <c r="G34" s="117">
        <f>IF('3g CPIH'!C$17="-","-",'3j PAAC PAP'!$G$18*('3g CPIH'!C$17/'3g CPIH'!$G$17))</f>
        <v>23.857918590998043</v>
      </c>
      <c r="H34" s="117">
        <f>IF('3g CPIH'!D$17="-","-",'3j PAAC PAP'!$G$18*('3g CPIH'!D$17/'3g CPIH'!$G$17))</f>
        <v>23.905682191780819</v>
      </c>
      <c r="I34" s="117">
        <f>IF('3g CPIH'!E$17="-","-",'3j PAAC PAP'!$G$18*('3g CPIH'!E$17/'3g CPIH'!$G$17))</f>
        <v>23.977327592954992</v>
      </c>
      <c r="J34" s="117">
        <f>IF('3g CPIH'!F$17="-","-",'3j PAAC PAP'!$G$18*('3g CPIH'!F$17/'3g CPIH'!$G$17))</f>
        <v>24.120618395303325</v>
      </c>
      <c r="K34" s="117">
        <f>IF('3g CPIH'!G$17="-","-",'3j PAAC PAP'!$G$18*('3g CPIH'!G$17/'3g CPIH'!$G$17))</f>
        <v>24.4072</v>
      </c>
      <c r="L34" s="117">
        <f>IF('3g CPIH'!H$17="-","-",'3j PAAC PAP'!$G$18*('3g CPIH'!H$17/'3g CPIH'!$G$17))</f>
        <v>24.717663405088064</v>
      </c>
      <c r="M34" s="117">
        <f>IF('3g CPIH'!I$17="-","-",'3j PAAC PAP'!$G$18*('3g CPIH'!I$17/'3g CPIH'!$G$17))</f>
        <v>25.075890410958902</v>
      </c>
      <c r="N34" s="117">
        <f>IF('3g CPIH'!J$17="-","-",'3j PAAC PAP'!$G$18*('3g CPIH'!J$17/'3g CPIH'!$G$17))</f>
        <v>25.290826614481411</v>
      </c>
      <c r="O34" s="27"/>
      <c r="P34" s="117">
        <f>IF('3g CPIH'!L$17="-","-",'3j PAAC PAP'!$G$18*('3g CPIH'!L$17/'3g CPIH'!$G$17))</f>
        <v>25.290826614481411</v>
      </c>
      <c r="Q34" s="117">
        <f>IF('3g CPIH'!M$17="-","-",'3j PAAC PAP'!$G$18*('3g CPIH'!M$17/'3g CPIH'!$G$17))</f>
        <v>25.577408219178082</v>
      </c>
      <c r="R34" s="117">
        <f>IF('3g CPIH'!N$17="-","-",'3j PAAC PAP'!$G$18*('3g CPIH'!N$17/'3g CPIH'!$G$17))</f>
        <v>25.768462622309197</v>
      </c>
      <c r="S34" s="117">
        <f>IF('3g CPIH'!O$17="-","-",'3j PAAC PAP'!$G$18*('3g CPIH'!O$17/'3g CPIH'!$G$17))</f>
        <v>25.911753424657533</v>
      </c>
      <c r="T34" s="117">
        <f>IF('3g CPIH'!P$17="-","-",'3j PAAC PAP'!$G$18*('3g CPIH'!P$17/'3g CPIH'!$G$17))</f>
        <v>25.983398825831699</v>
      </c>
      <c r="U34" s="117">
        <f>IF('3g CPIH'!Q$17="-","-",'3j PAAC PAP'!$G$18*('3g CPIH'!Q$17/'3g CPIH'!$G$17))</f>
        <v>26.126689628180038</v>
      </c>
      <c r="V34" s="117">
        <f>IF('3g CPIH'!R$17="-","-",'3j PAAC PAP'!$G$18*('3g CPIH'!R$17/'3g CPIH'!$G$17))</f>
        <v>26.604325636007829</v>
      </c>
      <c r="W34" s="117">
        <f>IF('3g CPIH'!S$17="-","-",'3j PAAC PAP'!$G$18*('3g CPIH'!S$17/'3g CPIH'!$G$17))</f>
        <v>27.39242504892368</v>
      </c>
      <c r="X34" s="27"/>
      <c r="Y34" s="117">
        <f>IF('3g CPIH'!U$17="-","-",'3j PAAC PAP'!$G$18*('3g CPIH'!U$17/'3g CPIH'!$G$17))</f>
        <v>28.777569471624265</v>
      </c>
      <c r="Z34" s="117">
        <f>IF('3g CPIH'!V$17="-","-",'3j PAAC PAP'!$G$18*('3g CPIH'!V$17/'3g CPIH'!$G$17))</f>
        <v>28.777569471624265</v>
      </c>
      <c r="AA34" s="117">
        <f>IF('3g CPIH'!W$17="-","-",'3j PAAC PAP'!$G$18*('3g CPIH'!W$17/'3g CPIH'!$G$17))</f>
        <v>29.923895890410957</v>
      </c>
      <c r="AB34" s="117" t="str">
        <f>IF('3g CPIH'!X$17="-","-",'3j PAAC PAP'!$G$18*('3g CPIH'!X$17/'3g CPIH'!$G$17))</f>
        <v>-</v>
      </c>
      <c r="AC34" s="117" t="str">
        <f>IF('3g CPIH'!Y$17="-","-",'3j PAAC PAP'!$G$18*('3g CPIH'!Y$17/'3g CPIH'!$G$17))</f>
        <v>-</v>
      </c>
      <c r="AD34" s="25"/>
    </row>
    <row r="35" spans="1:30" s="26" customFormat="1" ht="11.4">
      <c r="A35" s="207">
        <v>8</v>
      </c>
      <c r="B35" s="120" t="s">
        <v>244</v>
      </c>
      <c r="C35" s="120" t="s">
        <v>184</v>
      </c>
      <c r="D35" s="118" t="s">
        <v>128</v>
      </c>
      <c r="E35" s="119"/>
      <c r="F35" s="27"/>
      <c r="G35" s="117">
        <f>IF(G27="-","-",SUM(G27:G33)*'3j PAAC PAP'!$G$36)</f>
        <v>0</v>
      </c>
      <c r="H35" s="117">
        <f>IF(H27="-","-",SUM(H27:H33)*'3j PAAC PAP'!$G$36)</f>
        <v>0</v>
      </c>
      <c r="I35" s="117">
        <f>IF(I27="-","-",SUM(I27:I33)*'3j PAAC PAP'!$G$36)</f>
        <v>0</v>
      </c>
      <c r="J35" s="117">
        <f>IF(J27="-","-",SUM(J27:J33)*'3j PAAC PAP'!$G$36)</f>
        <v>0</v>
      </c>
      <c r="K35" s="117">
        <f>IF(K27="-","-",SUM(K27:K33)*'3j PAAC PAP'!$G$36)</f>
        <v>0</v>
      </c>
      <c r="L35" s="117">
        <f>IF(L27="-","-",SUM(L27:L33)*'3j PAAC PAP'!$G$36)</f>
        <v>0</v>
      </c>
      <c r="M35" s="117">
        <f>IF(M27="-","-",SUM(M27:M33)*'3j PAAC PAP'!$G$36)</f>
        <v>0</v>
      </c>
      <c r="N35" s="117">
        <f>IF(N27="-","-",SUM(N27:N33)*'3j PAAC PAP'!$G$36)</f>
        <v>0</v>
      </c>
      <c r="O35" s="27"/>
      <c r="P35" s="117">
        <f>IF(P27="-","-",SUM(P27:P33)*'3j PAAC PAP'!$G$36)</f>
        <v>0</v>
      </c>
      <c r="Q35" s="117">
        <f>IF(Q27="-","-",SUM(Q27:Q33)*'3j PAAC PAP'!$G$36)</f>
        <v>0</v>
      </c>
      <c r="R35" s="117">
        <f>IF(R27="-","-",SUM(R27:R33)*'3j PAAC PAP'!$G$36)</f>
        <v>0</v>
      </c>
      <c r="S35" s="117">
        <f>IF(S27="-","-",SUM(S27:S33)*'3j PAAC PAP'!$G$36)</f>
        <v>0</v>
      </c>
      <c r="T35" s="117">
        <f>IF(T27="-","-",SUM(T27:T33)*'3j PAAC PAP'!$G$36)</f>
        <v>0</v>
      </c>
      <c r="U35" s="117">
        <f>IF(U27="-","-",SUM(U27:U33)*'3j PAAC PAP'!$G$36)</f>
        <v>0</v>
      </c>
      <c r="V35" s="117">
        <f>IF(V27="-","-",SUM(V27:V33)*'3j PAAC PAP'!$G$36)</f>
        <v>0</v>
      </c>
      <c r="W35" s="117">
        <f>IF(W27="-","-",SUM(W27:W33)*'3j PAAC PAP'!$G$36)</f>
        <v>0</v>
      </c>
      <c r="X35" s="27"/>
      <c r="Y35" s="117">
        <f>IF(Y27="-","-",SUM(Y27:Y33)*'3j PAAC PAP'!$G$36)</f>
        <v>0</v>
      </c>
      <c r="Z35" s="117">
        <f>IF(Z27="-","-",SUM(Z27:Z33)*'3j PAAC PAP'!$G$36)</f>
        <v>0</v>
      </c>
      <c r="AA35" s="117">
        <f>IF(AA27="-","-",SUM(AA27:AA33)*'3j PAAC PAP'!$G$36)</f>
        <v>0</v>
      </c>
      <c r="AB35" s="117" t="str">
        <f>IF(AB27="-","-",SUM(AB27:AB33)*'3j PAAC PAP'!$G$36)</f>
        <v>-</v>
      </c>
      <c r="AC35" s="117" t="str">
        <f>IF(AC27="-","-",SUM(AC27:AC33)*'3j PAAC PAP'!$G$36)</f>
        <v>-</v>
      </c>
      <c r="AD35" s="25"/>
    </row>
    <row r="36" spans="1:30" s="26" customFormat="1" ht="11.4">
      <c r="A36" s="207">
        <v>9</v>
      </c>
      <c r="B36" s="120" t="s">
        <v>185</v>
      </c>
      <c r="C36" s="120" t="s">
        <v>246</v>
      </c>
      <c r="D36" s="118" t="s">
        <v>128</v>
      </c>
      <c r="E36" s="119"/>
      <c r="F36" s="27"/>
      <c r="G36" s="117">
        <f>IF(G27="-","-",SUM(G27:G35)*'3k EBIT'!$E$10)</f>
        <v>10.802563717156961</v>
      </c>
      <c r="H36" s="117">
        <f>IF(H27="-","-",SUM(H27:H35)*'3k EBIT'!$E$10)</f>
        <v>10.307325979034815</v>
      </c>
      <c r="I36" s="117">
        <f>IF(I27="-","-",SUM(I27:I35)*'3k EBIT'!$E$10)</f>
        <v>10.659854860986774</v>
      </c>
      <c r="J36" s="117">
        <f>IF(J27="-","-",SUM(J27:J35)*'3k EBIT'!$E$10)</f>
        <v>10.443837443155092</v>
      </c>
      <c r="K36" s="117">
        <f>IF(K27="-","-",SUM(K27:K35)*'3k EBIT'!$E$10)</f>
        <v>11.416660366389131</v>
      </c>
      <c r="L36" s="117">
        <f>IF(L27="-","-",SUM(L27:L35)*'3k EBIT'!$E$10)</f>
        <v>11.272101376345264</v>
      </c>
      <c r="M36" s="117">
        <f>IF(M27="-","-",SUM(M27:M35)*'3k EBIT'!$E$10)</f>
        <v>12.447720316832106</v>
      </c>
      <c r="N36" s="117">
        <f>IF(N27="-","-",SUM(N27:N35)*'3k EBIT'!$E$10)</f>
        <v>12.916452582033802</v>
      </c>
      <c r="O36" s="27"/>
      <c r="P36" s="117">
        <f>IF(P27="-","-",SUM(P27:P35)*'3k EBIT'!$E$10)</f>
        <v>12.916452582033802</v>
      </c>
      <c r="Q36" s="117">
        <f>IF(Q27="-","-",SUM(Q27:Q35)*'3k EBIT'!$E$10)</f>
        <v>14.360423292879817</v>
      </c>
      <c r="R36" s="117">
        <f>IF(R27="-","-",SUM(R27:R35)*'3k EBIT'!$E$10)</f>
        <v>13.817095588686916</v>
      </c>
      <c r="S36" s="117">
        <f>IF(S27="-","-",SUM(S27:S35)*'3k EBIT'!$E$10)</f>
        <v>13.787458916824002</v>
      </c>
      <c r="T36" s="117">
        <f>IF(T27="-","-",SUM(T27:T35)*'3k EBIT'!$E$10)</f>
        <v>13.11782290887373</v>
      </c>
      <c r="U36" s="117">
        <f>IF(U27="-","-",SUM(U27:U35)*'3k EBIT'!$E$10)</f>
        <v>14.428645676381246</v>
      </c>
      <c r="V36" s="117">
        <f>IF(V27="-","-",SUM(V27:V35)*'3k EBIT'!$E$10)</f>
        <v>15.959483863817349</v>
      </c>
      <c r="W36" s="117">
        <f>IF(W27="-","-",SUM(W27:W35)*'3k EBIT'!$E$10)</f>
        <v>22.692259336253912</v>
      </c>
      <c r="X36" s="27"/>
      <c r="Y36" s="117">
        <f>IF(Y27="-","-",SUM(Y27:Y35)*'3k EBIT'!$E$10)</f>
        <v>38.902023022209256</v>
      </c>
      <c r="Z36" s="117">
        <f>IF(Z27="-","-",SUM(Z27:Z35)*'3k EBIT'!$E$10)</f>
        <v>52.205176638174358</v>
      </c>
      <c r="AA36" s="117">
        <f>IF(AA27="-","-",SUM(AA27:AA35)*'3k EBIT'!$E$10)</f>
        <v>39.759939513335894</v>
      </c>
      <c r="AB36" s="117" t="str">
        <f>IF(AB27="-","-",SUM(AB27:AB35)*'3k EBIT'!$E$10)</f>
        <v>-</v>
      </c>
      <c r="AC36" s="117" t="str">
        <f>IF(AC27="-","-",SUM(AC27:AC35)*'3k EBIT'!$E$10)</f>
        <v>-</v>
      </c>
      <c r="AD36" s="25"/>
    </row>
    <row r="37" spans="1:30" s="26" customFormat="1" ht="11.25" customHeight="1">
      <c r="A37" s="207">
        <v>10</v>
      </c>
      <c r="B37" s="120" t="s">
        <v>247</v>
      </c>
      <c r="C37" s="156" t="s">
        <v>248</v>
      </c>
      <c r="D37" s="118" t="s">
        <v>128</v>
      </c>
      <c r="E37" s="118"/>
      <c r="F37" s="27"/>
      <c r="G37" s="117">
        <f>IF(G27="-","-",SUM(G27:G30,G32:G36)*'3l HAP'!$E$11)</f>
        <v>6.6947270288170451</v>
      </c>
      <c r="H37" s="117">
        <f>IF(H27="-","-",SUM(H27:H30,H32:H36)*'3l HAP'!$E$11)</f>
        <v>6.2985139651075501</v>
      </c>
      <c r="I37" s="117">
        <f>IF(I27="-","-",SUM(I27:I30,I32:I36)*'3l HAP'!$E$11)</f>
        <v>6.3379559477560115</v>
      </c>
      <c r="J37" s="117">
        <f>IF(J27="-","-",SUM(J27:J30,J32:J36)*'3l HAP'!$E$11)</f>
        <v>6.1824737814575803</v>
      </c>
      <c r="K37" s="117">
        <f>IF(K27="-","-",SUM(K27:K30,K32:K36)*'3l HAP'!$E$11)</f>
        <v>6.9874557873113154</v>
      </c>
      <c r="L37" s="117">
        <f>IF(L27="-","-",SUM(L27:L30,L32:L36)*'3l HAP'!$E$11)</f>
        <v>6.8585668897291532</v>
      </c>
      <c r="M37" s="117">
        <f>IF(M27="-","-",SUM(M27:M30,M32:M36)*'3l HAP'!$E$11)</f>
        <v>7.6798175530968757</v>
      </c>
      <c r="N37" s="117">
        <f>IF(N27="-","-",SUM(N27:N30,N32:N36)*'3l HAP'!$E$11)</f>
        <v>8.0487798303375442</v>
      </c>
      <c r="O37" s="27"/>
      <c r="P37" s="117">
        <f>IF(P27="-","-",SUM(P27:P30,P32:P36)*'3l HAP'!$E$11)</f>
        <v>8.0487798303375442</v>
      </c>
      <c r="Q37" s="117">
        <f>IF(Q27="-","-",SUM(Q27:Q30,Q32:Q36)*'3l HAP'!$E$11)</f>
        <v>9.0560371453383333</v>
      </c>
      <c r="R37" s="117">
        <f>IF(R27="-","-",SUM(R27:R30,R32:R36)*'3l HAP'!$E$11)</f>
        <v>8.6249657716535477</v>
      </c>
      <c r="S37" s="117">
        <f>IF(S27="-","-",SUM(S27:S30,S32:S36)*'3l HAP'!$E$11)</f>
        <v>8.622557548287757</v>
      </c>
      <c r="T37" s="117">
        <f>IF(T27="-","-",SUM(T27:T30,T32:T36)*'3l HAP'!$E$11)</f>
        <v>8.0608364676475617</v>
      </c>
      <c r="U37" s="117">
        <f>IF(U27="-","-",SUM(U27:U30,U32:U36)*'3l HAP'!$E$11)</f>
        <v>8.8428875931726516</v>
      </c>
      <c r="V37" s="117">
        <f>IF(V27="-","-",SUM(V27:V30,V32:V36)*'3l HAP'!$E$11)</f>
        <v>10.035695898879812</v>
      </c>
      <c r="W37" s="117">
        <f>IF(W27="-","-",SUM(W27:W30,W32:W36)*'3l HAP'!$E$11)</f>
        <v>14.62757362527209</v>
      </c>
      <c r="X37" s="27"/>
      <c r="Y37" s="117">
        <f>IF(Y27="-","-",SUM(Y27:Y30,Y32:Y36)*'3l HAP'!$E$11)</f>
        <v>26.965106255379506</v>
      </c>
      <c r="Z37" s="117">
        <f>IF(Z27="-","-",SUM(Z27:Z30,Z32:Z36)*'3l HAP'!$E$11)</f>
        <v>37.216232131195817</v>
      </c>
      <c r="AA37" s="117">
        <f>IF(AA27="-","-",SUM(AA27:AA30,AA32:AA36)*'3l HAP'!$E$11)</f>
        <v>27.322956884468582</v>
      </c>
      <c r="AB37" s="117" t="str">
        <f>IF(AB27="-","-",SUM(AB27:AB30,AB32:AB36)*'3l HAP'!$E$11)</f>
        <v>-</v>
      </c>
      <c r="AC37" s="117" t="str">
        <f>IF(AC27="-","-",SUM(AC27:AC30,AC32:AC36)*'3l HAP'!$E$11)</f>
        <v>-</v>
      </c>
      <c r="AD37" s="25"/>
    </row>
    <row r="38" spans="1:30" s="26" customFormat="1" ht="11.25" customHeight="1">
      <c r="A38" s="207">
        <v>11</v>
      </c>
      <c r="B38" s="120" t="s">
        <v>249</v>
      </c>
      <c r="C38" s="120" t="str">
        <f>B38&amp;"_"&amp;D38</f>
        <v>Total_East Midlands</v>
      </c>
      <c r="D38" s="118" t="s">
        <v>128</v>
      </c>
      <c r="E38" s="119"/>
      <c r="F38" s="27"/>
      <c r="G38" s="117">
        <f t="shared" ref="G38:N38" si="3">IF(G27="-","-",SUM(G27:G37))</f>
        <v>575.25047729889434</v>
      </c>
      <c r="H38" s="117">
        <f t="shared" si="3"/>
        <v>548.78913088976469</v>
      </c>
      <c r="I38" s="117">
        <f t="shared" si="3"/>
        <v>567.38271689025737</v>
      </c>
      <c r="J38" s="117">
        <f t="shared" si="3"/>
        <v>555.85790163947695</v>
      </c>
      <c r="K38" s="117">
        <f t="shared" si="3"/>
        <v>607.86406898254859</v>
      </c>
      <c r="L38" s="117">
        <f t="shared" si="3"/>
        <v>600.12681533057582</v>
      </c>
      <c r="M38" s="117">
        <f t="shared" si="3"/>
        <v>662.82272151470943</v>
      </c>
      <c r="N38" s="117">
        <f t="shared" si="3"/>
        <v>687.86179282303863</v>
      </c>
      <c r="O38" s="27"/>
      <c r="P38" s="117">
        <f t="shared" ref="P38:W38" si="4">IF(P27="-","-",SUM(P27:P37))</f>
        <v>687.86179282303863</v>
      </c>
      <c r="Q38" s="117">
        <f t="shared" si="4"/>
        <v>764.86747721226902</v>
      </c>
      <c r="R38" s="117">
        <f t="shared" si="4"/>
        <v>735.84022269279183</v>
      </c>
      <c r="S38" s="117">
        <f t="shared" si="4"/>
        <v>734.2779902788252</v>
      </c>
      <c r="T38" s="117">
        <f t="shared" si="4"/>
        <v>698.47228333737053</v>
      </c>
      <c r="U38" s="117">
        <f t="shared" si="4"/>
        <v>768.24497794020897</v>
      </c>
      <c r="V38" s="117">
        <f t="shared" si="4"/>
        <v>850.00818388379116</v>
      </c>
      <c r="W38" s="117">
        <f t="shared" si="4"/>
        <v>1208.9565190547683</v>
      </c>
      <c r="X38" s="27"/>
      <c r="Y38" s="117">
        <f t="shared" ref="Y38:AC38" si="5">IF(Y27="-","-",SUM(Y27:Y37))</f>
        <v>2074.4391564465923</v>
      </c>
      <c r="Z38" s="117">
        <f t="shared" si="5"/>
        <v>2784.8559729047665</v>
      </c>
      <c r="AA38" s="117">
        <f t="shared" si="5"/>
        <v>2119.9504879578985</v>
      </c>
      <c r="AB38" s="117" t="str">
        <f t="shared" si="5"/>
        <v>-</v>
      </c>
      <c r="AC38" s="117" t="str">
        <f t="shared" si="5"/>
        <v>-</v>
      </c>
      <c r="AD38" s="25"/>
    </row>
    <row r="39" spans="1:30" s="26" customFormat="1" ht="11.25" customHeight="1">
      <c r="A39" s="207">
        <v>1</v>
      </c>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f>IF('3a DF'!AB135="-","-",'3a DF'!AB135)</f>
        <v>1520.9362884762618</v>
      </c>
      <c r="AB39" s="35" t="str">
        <f>IF('3a DF'!AC135="-","-",'3a DF'!AC135)</f>
        <v>-</v>
      </c>
      <c r="AC39" s="35" t="str">
        <f>IF('3a DF'!AD135="-","-",'3a DF'!AD135)</f>
        <v>-</v>
      </c>
      <c r="AD39" s="25"/>
    </row>
    <row r="40" spans="1:30" s="26" customFormat="1" ht="11.25" customHeight="1">
      <c r="A40" s="207">
        <v>2</v>
      </c>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f>IF('3b CM'!AA30="-","-",'3b CM'!AA30)</f>
        <v>18.973052434865732</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AA'!J169="-","-",'3c AA'!J169)</f>
        <v>-</v>
      </c>
      <c r="H41" s="35" t="str">
        <f>IF('3c AA'!K169="-","-",'3c AA'!K169)</f>
        <v>-</v>
      </c>
      <c r="I41" s="35" t="str">
        <f>IF('3c AA'!L169="-","-",'3c AA'!L169)</f>
        <v>-</v>
      </c>
      <c r="J41" s="35" t="str">
        <f>IF('3c AA'!M169="-","-",'3c AA'!M169)</f>
        <v>-</v>
      </c>
      <c r="K41" s="35" t="str">
        <f>IF('3c AA'!N169="-","-",'3c AA'!N169)</f>
        <v>-</v>
      </c>
      <c r="L41" s="35" t="str">
        <f>IF('3c AA'!O169="-","-",'3c AA'!O169)</f>
        <v>-</v>
      </c>
      <c r="M41" s="35" t="str">
        <f>IF('3c AA'!P169="-","-",'3c AA'!P169)</f>
        <v>-</v>
      </c>
      <c r="N41" s="35" t="str">
        <f>IF('3c AA'!Q169="-","-",'3c AA'!Q169)</f>
        <v>-</v>
      </c>
      <c r="O41" s="27"/>
      <c r="P41" s="35" t="str">
        <f>IF('3c AA'!S169="-","-",'3c AA'!S169)</f>
        <v>-</v>
      </c>
      <c r="Q41" s="35" t="str">
        <f>IF('3c AA'!T169="-","-",'3c AA'!T169)</f>
        <v>-</v>
      </c>
      <c r="R41" s="35" t="str">
        <f>IF('3c AA'!U169="-","-",'3c AA'!U169)</f>
        <v>-</v>
      </c>
      <c r="S41" s="35" t="str">
        <f>IF('3c AA'!V169="-","-",'3c AA'!V169)</f>
        <v>-</v>
      </c>
      <c r="T41" s="35">
        <f>IF('3c AA'!W169="-","-",'3c AA'!W169)</f>
        <v>0</v>
      </c>
      <c r="U41" s="35">
        <f>IF('3c AA'!X169="-","-",'3c AA'!X169)</f>
        <v>0</v>
      </c>
      <c r="V41" s="35">
        <f>IF('3c AA'!Y169="-","-",'3c AA'!Y169)</f>
        <v>0</v>
      </c>
      <c r="W41" s="35" t="str">
        <f>IF('3c AA'!Z169="-","-",'3c AA'!Z169)</f>
        <v>-</v>
      </c>
      <c r="X41" s="27"/>
      <c r="Y41" s="35">
        <f>IF('3c AA'!AB169="-","-",'3c AA'!AB169)</f>
        <v>3.6785029499013704</v>
      </c>
      <c r="Z41" s="35">
        <f>IF('3c AA'!AC169="-","-",'3c AA'!AC169)</f>
        <v>3.6785029499013704</v>
      </c>
      <c r="AA41" s="35">
        <f>IF('3c AA'!AD169="-","-",'3c AA'!AD169)</f>
        <v>3.6785029499013704</v>
      </c>
      <c r="AB41" s="35" t="str">
        <f>IF('3c AA'!AE169="-","-",'3c AA'!AE169)</f>
        <v>-</v>
      </c>
      <c r="AC41" s="35" t="str">
        <f>IF('3c AA'!AF169="-","-",'3c AA'!AF169)</f>
        <v>-</v>
      </c>
      <c r="AD41" s="25"/>
    </row>
    <row r="42" spans="1:30" s="26" customFormat="1" ht="11.25" customHeight="1">
      <c r="A42" s="207">
        <v>3</v>
      </c>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f>IF('3d PC'!AA31="-","-",'3d PC'!AA31)</f>
        <v>185.63710581968712</v>
      </c>
      <c r="AB42" s="35" t="str">
        <f>IF('3d PC'!AB31="-","-",'3d PC'!AB31)</f>
        <v>-</v>
      </c>
      <c r="AC42" s="35" t="str">
        <f>IF('3d PC'!AC31="-","-",'3d PC'!AC31)</f>
        <v>-</v>
      </c>
      <c r="AD42" s="25"/>
    </row>
    <row r="43" spans="1:30" s="26" customFormat="1" ht="11.25" customHeight="1">
      <c r="A43" s="207">
        <v>4</v>
      </c>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f>IF('3e NC-Elec'!AB59="-","-",'3e NC-Elec'!AB59)</f>
        <v>224.20151045689775</v>
      </c>
      <c r="AB43" s="35" t="str">
        <f>IF('3e NC-Elec'!AC59="-","-",'3e NC-Elec'!AC59)</f>
        <v>-</v>
      </c>
      <c r="AC43" s="35" t="str">
        <f>IF('3e NC-Elec'!AD59="-","-",'3e NC-Elec'!AD59)</f>
        <v>-</v>
      </c>
      <c r="AD43" s="25"/>
    </row>
    <row r="44" spans="1:30" s="26" customFormat="1" ht="12.6" customHeight="1">
      <c r="A44" s="207">
        <v>5</v>
      </c>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f>IF('3g CPIH'!W$17="-","-",'3h OC '!$E$10*('3g CPIH'!W$17/'3g CPIH'!$G$17))</f>
        <v>95.953808219178072</v>
      </c>
      <c r="AB44" s="35" t="str">
        <f>IF('3g CPIH'!X$17="-","-",'3h OC '!$E$10*('3g CPIH'!X$17/'3g CPIH'!$G$17))</f>
        <v>-</v>
      </c>
      <c r="AC44" s="35" t="str">
        <f>IF('3g CPIH'!Y$17="-","-",'3h OC '!$E$10*('3g CPIH'!Y$17/'3g CPIH'!$G$17))</f>
        <v>-</v>
      </c>
      <c r="AD44" s="25"/>
    </row>
    <row r="45" spans="1:30" s="26" customFormat="1" ht="11.4">
      <c r="A45" s="207">
        <v>6</v>
      </c>
      <c r="B45" s="123" t="s">
        <v>244</v>
      </c>
      <c r="C45" s="123" t="s">
        <v>182</v>
      </c>
      <c r="D45" s="116" t="s">
        <v>125</v>
      </c>
      <c r="E45" s="75"/>
      <c r="F45" s="27"/>
      <c r="G45" s="35" t="s">
        <v>245</v>
      </c>
      <c r="H45" s="35" t="s">
        <v>245</v>
      </c>
      <c r="I45" s="35" t="s">
        <v>245</v>
      </c>
      <c r="J45" s="35" t="s">
        <v>245</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f>IF('3i SMNCC'!V$52="-","-",'3i SMNCC'!V$52)</f>
        <v>5.9026181198620193</v>
      </c>
      <c r="AA45" s="35">
        <f>IF('3i SMNCC'!W$52="-","-",'3i SMNCC'!W$52)</f>
        <v>6.771266150037464</v>
      </c>
      <c r="AB45" s="35" t="str">
        <f>IF('3i SMNCC'!X$52="-","-",'3i SMNCC'!X$52)</f>
        <v>-</v>
      </c>
      <c r="AC45" s="35" t="str">
        <f>IF('3i SMNCC'!Y$52="-","-",'3i SMNCC'!Y$52)</f>
        <v>-</v>
      </c>
      <c r="AD45" s="25"/>
    </row>
    <row r="46" spans="1:30" s="26" customFormat="1" ht="11.4">
      <c r="A46" s="207">
        <v>7</v>
      </c>
      <c r="B46" s="123" t="s">
        <v>244</v>
      </c>
      <c r="C46" s="123" t="s">
        <v>183</v>
      </c>
      <c r="D46" s="116" t="s">
        <v>125</v>
      </c>
      <c r="E46" s="75"/>
      <c r="F46" s="27"/>
      <c r="G46" s="35">
        <f>IF('3g CPIH'!C$17="-","-",'3j PAAC PAP'!$G$18*('3g CPIH'!C$17/'3g CPIH'!$G$17))</f>
        <v>23.857918590998043</v>
      </c>
      <c r="H46" s="35">
        <f>IF('3g CPIH'!D$17="-","-",'3j PAAC PAP'!$G$18*('3g CPIH'!D$17/'3g CPIH'!$G$17))</f>
        <v>23.905682191780819</v>
      </c>
      <c r="I46" s="35">
        <f>IF('3g CPIH'!E$17="-","-",'3j PAAC PAP'!$G$18*('3g CPIH'!E$17/'3g CPIH'!$G$17))</f>
        <v>23.977327592954992</v>
      </c>
      <c r="J46" s="35">
        <f>IF('3g CPIH'!F$17="-","-",'3j PAAC PAP'!$G$18*('3g CPIH'!F$17/'3g CPIH'!$G$17))</f>
        <v>24.120618395303325</v>
      </c>
      <c r="K46" s="35">
        <f>IF('3g CPIH'!G$17="-","-",'3j PAAC PAP'!$G$18*('3g CPIH'!G$17/'3g CPIH'!$G$17))</f>
        <v>24.4072</v>
      </c>
      <c r="L46" s="35">
        <f>IF('3g CPIH'!H$17="-","-",'3j PAAC PAP'!$G$18*('3g CPIH'!H$17/'3g CPIH'!$G$17))</f>
        <v>24.717663405088064</v>
      </c>
      <c r="M46" s="35">
        <f>IF('3g CPIH'!I$17="-","-",'3j PAAC PAP'!$G$18*('3g CPIH'!I$17/'3g CPIH'!$G$17))</f>
        <v>25.075890410958902</v>
      </c>
      <c r="N46" s="35">
        <f>IF('3g CPIH'!J$17="-","-",'3j PAAC PAP'!$G$18*('3g CPIH'!J$17/'3g CPIH'!$G$17))</f>
        <v>25.290826614481411</v>
      </c>
      <c r="O46" s="27"/>
      <c r="P46" s="35">
        <f>IF('3g CPIH'!L$17="-","-",'3j PAAC PAP'!$G$18*('3g CPIH'!L$17/'3g CPIH'!$G$17))</f>
        <v>25.290826614481411</v>
      </c>
      <c r="Q46" s="35">
        <f>IF('3g CPIH'!M$17="-","-",'3j PAAC PAP'!$G$18*('3g CPIH'!M$17/'3g CPIH'!$G$17))</f>
        <v>25.577408219178082</v>
      </c>
      <c r="R46" s="35">
        <f>IF('3g CPIH'!N$17="-","-",'3j PAAC PAP'!$G$18*('3g CPIH'!N$17/'3g CPIH'!$G$17))</f>
        <v>25.768462622309197</v>
      </c>
      <c r="S46" s="35">
        <f>IF('3g CPIH'!O$17="-","-",'3j PAAC PAP'!$G$18*('3g CPIH'!O$17/'3g CPIH'!$G$17))</f>
        <v>25.911753424657533</v>
      </c>
      <c r="T46" s="35">
        <f>IF('3g CPIH'!P$17="-","-",'3j PAAC PAP'!$G$18*('3g CPIH'!P$17/'3g CPIH'!$G$17))</f>
        <v>25.983398825831699</v>
      </c>
      <c r="U46" s="35">
        <f>IF('3g CPIH'!Q$17="-","-",'3j PAAC PAP'!$G$18*('3g CPIH'!Q$17/'3g CPIH'!$G$17))</f>
        <v>26.126689628180038</v>
      </c>
      <c r="V46" s="35">
        <f>IF('3g CPIH'!R$17="-","-",'3j PAAC PAP'!$G$18*('3g CPIH'!R$17/'3g CPIH'!$G$17))</f>
        <v>26.604325636007829</v>
      </c>
      <c r="W46" s="35">
        <f>IF('3g CPIH'!S$17="-","-",'3j PAAC PAP'!$G$18*('3g CPIH'!S$17/'3g CPIH'!$G$17))</f>
        <v>27.39242504892368</v>
      </c>
      <c r="X46" s="27"/>
      <c r="Y46" s="35">
        <f>IF('3g CPIH'!U$17="-","-",'3j PAAC PAP'!$G$18*('3g CPIH'!U$17/'3g CPIH'!$G$17))</f>
        <v>28.777569471624265</v>
      </c>
      <c r="Z46" s="35">
        <f>IF('3g CPIH'!V$17="-","-",'3j PAAC PAP'!$G$18*('3g CPIH'!V$17/'3g CPIH'!$G$17))</f>
        <v>28.777569471624265</v>
      </c>
      <c r="AA46" s="35">
        <f>IF('3g CPIH'!W$17="-","-",'3j PAAC PAP'!$G$18*('3g CPIH'!W$17/'3g CPIH'!$G$17))</f>
        <v>29.923895890410957</v>
      </c>
      <c r="AB46" s="35" t="str">
        <f>IF('3g CPIH'!X$17="-","-",'3j PAAC PAP'!$G$18*('3g CPIH'!X$17/'3g CPIH'!$G$17))</f>
        <v>-</v>
      </c>
      <c r="AC46" s="35" t="str">
        <f>IF('3g CPIH'!Y$17="-","-",'3j PAAC PAP'!$G$18*('3g CPIH'!Y$17/'3g CPIH'!$G$17))</f>
        <v>-</v>
      </c>
      <c r="AD46" s="25"/>
    </row>
    <row r="47" spans="1:30" s="26" customFormat="1" ht="11.4">
      <c r="A47" s="207">
        <v>8</v>
      </c>
      <c r="B47" s="123" t="s">
        <v>244</v>
      </c>
      <c r="C47" s="123" t="s">
        <v>184</v>
      </c>
      <c r="D47" s="116" t="s">
        <v>125</v>
      </c>
      <c r="E47" s="75"/>
      <c r="F47" s="27"/>
      <c r="G47" s="35">
        <f>IF(G39="-","-",SUM(G39:G45)*'3j PAAC PAP'!$G$36)</f>
        <v>0</v>
      </c>
      <c r="H47" s="35">
        <f>IF(H39="-","-",SUM(H39:H45)*'3j PAAC PAP'!$G$36)</f>
        <v>0</v>
      </c>
      <c r="I47" s="35">
        <f>IF(I39="-","-",SUM(I39:I45)*'3j PAAC PAP'!$G$36)</f>
        <v>0</v>
      </c>
      <c r="J47" s="35">
        <f>IF(J39="-","-",SUM(J39:J45)*'3j PAAC PAP'!$G$36)</f>
        <v>0</v>
      </c>
      <c r="K47" s="35">
        <f>IF(K39="-","-",SUM(K39:K45)*'3j PAAC PAP'!$G$36)</f>
        <v>0</v>
      </c>
      <c r="L47" s="35">
        <f>IF(L39="-","-",SUM(L39:L45)*'3j PAAC PAP'!$G$36)</f>
        <v>0</v>
      </c>
      <c r="M47" s="35">
        <f>IF(M39="-","-",SUM(M39:M45)*'3j PAAC PAP'!$G$36)</f>
        <v>0</v>
      </c>
      <c r="N47" s="35">
        <f>IF(N39="-","-",SUM(N39:N45)*'3j PAAC PAP'!$G$36)</f>
        <v>0</v>
      </c>
      <c r="O47" s="27"/>
      <c r="P47" s="35">
        <f>IF(P39="-","-",SUM(P39:P45)*'3j PAAC PAP'!$G$36)</f>
        <v>0</v>
      </c>
      <c r="Q47" s="35">
        <f>IF(Q39="-","-",SUM(Q39:Q45)*'3j PAAC PAP'!$G$36)</f>
        <v>0</v>
      </c>
      <c r="R47" s="35">
        <f>IF(R39="-","-",SUM(R39:R45)*'3j PAAC PAP'!$G$36)</f>
        <v>0</v>
      </c>
      <c r="S47" s="35">
        <f>IF(S39="-","-",SUM(S39:S45)*'3j PAAC PAP'!$G$36)</f>
        <v>0</v>
      </c>
      <c r="T47" s="35">
        <f>IF(T39="-","-",SUM(T39:T45)*'3j PAAC PAP'!$G$36)</f>
        <v>0</v>
      </c>
      <c r="U47" s="35">
        <f>IF(U39="-","-",SUM(U39:U45)*'3j PAAC PAP'!$G$36)</f>
        <v>0</v>
      </c>
      <c r="V47" s="35">
        <f>IF(V39="-","-",SUM(V39:V45)*'3j PAAC PAP'!$G$36)</f>
        <v>0</v>
      </c>
      <c r="W47" s="35">
        <f>IF(W39="-","-",SUM(W39:W45)*'3j PAAC PAP'!$G$36)</f>
        <v>0</v>
      </c>
      <c r="X47" s="27"/>
      <c r="Y47" s="35">
        <f>IF(Y39="-","-",SUM(Y39:Y45)*'3j PAAC PAP'!$G$36)</f>
        <v>0</v>
      </c>
      <c r="Z47" s="35">
        <f>IF(Z39="-","-",SUM(Z39:Z45)*'3j PAAC PAP'!$G$36)</f>
        <v>0</v>
      </c>
      <c r="AA47" s="35">
        <f>IF(AA39="-","-",SUM(AA39:AA45)*'3j PAAC PAP'!$G$36)</f>
        <v>0</v>
      </c>
      <c r="AB47" s="35" t="str">
        <f>IF(AB39="-","-",SUM(AB39:AB45)*'3j PAAC PAP'!$G$36)</f>
        <v>-</v>
      </c>
      <c r="AC47" s="35" t="str">
        <f>IF(AC39="-","-",SUM(AC39:AC45)*'3j PAAC PAP'!$G$36)</f>
        <v>-</v>
      </c>
      <c r="AD47" s="25"/>
    </row>
    <row r="48" spans="1:30" s="26" customFormat="1" ht="11.25" customHeight="1">
      <c r="A48" s="207">
        <v>9</v>
      </c>
      <c r="B48" s="123" t="s">
        <v>185</v>
      </c>
      <c r="C48" s="123" t="s">
        <v>246</v>
      </c>
      <c r="D48" s="121" t="s">
        <v>125</v>
      </c>
      <c r="E48" s="75"/>
      <c r="F48" s="27"/>
      <c r="G48" s="35">
        <f>IF(G39="-","-",SUM(G39:G47)*'3k EBIT'!$E$10)</f>
        <v>10.830831601173184</v>
      </c>
      <c r="H48" s="35">
        <f>IF(H39="-","-",SUM(H39:H47)*'3k EBIT'!$E$10)</f>
        <v>10.331506516913572</v>
      </c>
      <c r="I48" s="35">
        <f>IF(I39="-","-",SUM(I39:I47)*'3k EBIT'!$E$10)</f>
        <v>10.617141043785839</v>
      </c>
      <c r="J48" s="35">
        <f>IF(J39="-","-",SUM(J39:J47)*'3k EBIT'!$E$10)</f>
        <v>10.39907546772705</v>
      </c>
      <c r="K48" s="35">
        <f>IF(K39="-","-",SUM(K39:K47)*'3k EBIT'!$E$10)</f>
        <v>11.19266551558221</v>
      </c>
      <c r="L48" s="35">
        <f>IF(L39="-","-",SUM(L39:L47)*'3k EBIT'!$E$10)</f>
        <v>11.046642499459157</v>
      </c>
      <c r="M48" s="35">
        <f>IF(M39="-","-",SUM(M39:M47)*'3k EBIT'!$E$10)</f>
        <v>12.277781799673686</v>
      </c>
      <c r="N48" s="35">
        <f>IF(N39="-","-",SUM(N39:N47)*'3k EBIT'!$E$10)</f>
        <v>12.755260317615122</v>
      </c>
      <c r="O48" s="27"/>
      <c r="P48" s="35">
        <f>IF(P39="-","-",SUM(P39:P47)*'3k EBIT'!$E$10)</f>
        <v>12.755260317615122</v>
      </c>
      <c r="Q48" s="35">
        <f>IF(Q39="-","-",SUM(Q39:Q47)*'3k EBIT'!$E$10)</f>
        <v>14.346530116228397</v>
      </c>
      <c r="R48" s="35">
        <f>IF(R39="-","-",SUM(R39:R47)*'3k EBIT'!$E$10)</f>
        <v>13.790400843255913</v>
      </c>
      <c r="S48" s="35">
        <f>IF(S39="-","-",SUM(S39:S47)*'3k EBIT'!$E$10)</f>
        <v>13.903569305382655</v>
      </c>
      <c r="T48" s="35">
        <f>IF(T39="-","-",SUM(T39:T47)*'3k EBIT'!$E$10)</f>
        <v>13.22002973495511</v>
      </c>
      <c r="U48" s="35">
        <f>IF(U39="-","-",SUM(U39:U47)*'3k EBIT'!$E$10)</f>
        <v>14.493552950907008</v>
      </c>
      <c r="V48" s="35">
        <f>IF(V39="-","-",SUM(V39:V47)*'3k EBIT'!$E$10)</f>
        <v>16.056897039070407</v>
      </c>
      <c r="W48" s="35">
        <f>IF(W39="-","-",SUM(W39:W47)*'3k EBIT'!$E$10)</f>
        <v>23.0919337134325</v>
      </c>
      <c r="X48" s="27"/>
      <c r="Y48" s="35">
        <f>IF(Y39="-","-",SUM(Y39:Y47)*'3k EBIT'!$E$10)</f>
        <v>39.834037257687427</v>
      </c>
      <c r="Z48" s="35">
        <f>IF(Z39="-","-",SUM(Z39:Z47)*'3k EBIT'!$E$10)</f>
        <v>53.527118370083805</v>
      </c>
      <c r="AA48" s="35">
        <f>IF(AA39="-","-",SUM(AA39:AA47)*'3k EBIT'!$E$10)</f>
        <v>40.403108935933744</v>
      </c>
      <c r="AB48" s="35" t="str">
        <f>IF(AB39="-","-",SUM(AB39:AB47)*'3k EBIT'!$E$10)</f>
        <v>-</v>
      </c>
      <c r="AC48" s="35" t="str">
        <f>IF(AC39="-","-",SUM(AC39:AC47)*'3k EBIT'!$E$10)</f>
        <v>-</v>
      </c>
      <c r="AD48" s="25"/>
    </row>
    <row r="49" spans="1:30" s="26" customFormat="1" ht="11.25" customHeight="1">
      <c r="A49" s="207">
        <v>10</v>
      </c>
      <c r="B49" s="123" t="s">
        <v>247</v>
      </c>
      <c r="C49" s="158" t="s">
        <v>248</v>
      </c>
      <c r="D49" s="121" t="s">
        <v>125</v>
      </c>
      <c r="E49" s="116"/>
      <c r="F49" s="27"/>
      <c r="G49" s="35">
        <f>IF(G39="-","-",SUM(G39:G42,G44:G48)*'3l HAP'!$E$11)</f>
        <v>6.7275133921343464</v>
      </c>
      <c r="H49" s="35">
        <f>IF(H39="-","-",SUM(H39:H42,H44:H48)*'3l HAP'!$E$11)</f>
        <v>6.328024657498462</v>
      </c>
      <c r="I49" s="35">
        <f>IF(I39="-","-",SUM(I39:I42,I44:I48)*'3l HAP'!$E$11)</f>
        <v>6.3641023880107399</v>
      </c>
      <c r="J49" s="35">
        <f>IF(J39="-","-",SUM(J39:J42,J44:J48)*'3l HAP'!$E$11)</f>
        <v>6.2071367608554162</v>
      </c>
      <c r="K49" s="35">
        <f>IF(K39="-","-",SUM(K39:K42,K44:K48)*'3l HAP'!$E$11)</f>
        <v>7.015751360744706</v>
      </c>
      <c r="L49" s="35">
        <f>IF(L39="-","-",SUM(L39:L42,L44:L48)*'3l HAP'!$E$11)</f>
        <v>6.8855832062244176</v>
      </c>
      <c r="M49" s="35">
        <f>IF(M39="-","-",SUM(M39:M42,M44:M48)*'3l HAP'!$E$11)</f>
        <v>7.756862018633508</v>
      </c>
      <c r="N49" s="35">
        <f>IF(N39="-","-",SUM(N39:N42,N44:N48)*'3l HAP'!$E$11)</f>
        <v>8.1327166677129696</v>
      </c>
      <c r="O49" s="27"/>
      <c r="P49" s="35">
        <f>IF(P39="-","-",SUM(P39:P42,P44:P48)*'3l HAP'!$E$11)</f>
        <v>8.1327166677129696</v>
      </c>
      <c r="Q49" s="35">
        <f>IF(Q39="-","-",SUM(Q39:Q42,Q44:Q48)*'3l HAP'!$E$11)</f>
        <v>9.1735795957001987</v>
      </c>
      <c r="R49" s="35">
        <f>IF(R39="-","-",SUM(R39:R42,R44:R48)*'3l HAP'!$E$11)</f>
        <v>8.7314001473853917</v>
      </c>
      <c r="S49" s="35">
        <f>IF(S39="-","-",SUM(S39:S42,S44:S48)*'3l HAP'!$E$11)</f>
        <v>8.7296448036635717</v>
      </c>
      <c r="T49" s="35">
        <f>IF(T39="-","-",SUM(T39:T42,T44:T48)*'3l HAP'!$E$11)</f>
        <v>8.1553105071331515</v>
      </c>
      <c r="U49" s="35">
        <f>IF(U39="-","-",SUM(U39:U42,U44:U48)*'3l HAP'!$E$11)</f>
        <v>8.9627830141259039</v>
      </c>
      <c r="V49" s="35">
        <f>IF(V39="-","-",SUM(V39:V42,V44:V48)*'3l HAP'!$E$11)</f>
        <v>10.184928614259013</v>
      </c>
      <c r="W49" s="35">
        <f>IF(W39="-","-",SUM(W39:W42,W44:W48)*'3l HAP'!$E$11)</f>
        <v>14.923764191306224</v>
      </c>
      <c r="X49" s="27"/>
      <c r="Y49" s="35">
        <f>IF(Y39="-","-",SUM(Y39:Y42,Y44:Y48)*'3l HAP'!$E$11)</f>
        <v>27.625705556908429</v>
      </c>
      <c r="Z49" s="35">
        <f>IF(Z39="-","-",SUM(Z39:Z42,Z44:Z48)*'3l HAP'!$E$11)</f>
        <v>38.177301228364918</v>
      </c>
      <c r="AA49" s="35">
        <f>IF(AA39="-","-",SUM(AA39:AA42,AA44:AA48)*'3l HAP'!$E$11)</f>
        <v>27.851237979777554</v>
      </c>
      <c r="AB49" s="35" t="str">
        <f>IF(AB39="-","-",SUM(AB39:AB42,AB44:AB48)*'3l HAP'!$E$11)</f>
        <v>-</v>
      </c>
      <c r="AC49" s="35" t="str">
        <f>IF(AC39="-","-",SUM(AC39:AC42,AC44:AC48)*'3l HAP'!$E$11)</f>
        <v>-</v>
      </c>
      <c r="AD49" s="25"/>
    </row>
    <row r="50" spans="1:30" s="26" customFormat="1" ht="11.25" customHeight="1">
      <c r="A50" s="207">
        <v>11</v>
      </c>
      <c r="B50" s="123" t="s">
        <v>249</v>
      </c>
      <c r="C50" s="123" t="str">
        <f>B50&amp;"_"&amp;D50</f>
        <v>Total_London</v>
      </c>
      <c r="D50" s="121" t="s">
        <v>125</v>
      </c>
      <c r="E50" s="75"/>
      <c r="F50" s="27"/>
      <c r="G50" s="35">
        <f t="shared" ref="G50:N50" si="6">IF(G39="-","-",SUM(G39:G49))</f>
        <v>576.77104641695394</v>
      </c>
      <c r="H50" s="35">
        <f t="shared" si="6"/>
        <v>550.09130094483601</v>
      </c>
      <c r="I50" s="35">
        <f t="shared" si="6"/>
        <v>565.16076861693909</v>
      </c>
      <c r="J50" s="35">
        <f t="shared" si="6"/>
        <v>553.52667214840119</v>
      </c>
      <c r="K50" s="35">
        <f t="shared" si="6"/>
        <v>596.10316675149272</v>
      </c>
      <c r="L50" s="35">
        <f t="shared" si="6"/>
        <v>588.28757987024142</v>
      </c>
      <c r="M50" s="35">
        <f t="shared" si="6"/>
        <v>653.95563719261975</v>
      </c>
      <c r="N50" s="35">
        <f t="shared" si="6"/>
        <v>679.46192977421299</v>
      </c>
      <c r="O50" s="27"/>
      <c r="P50" s="35">
        <f t="shared" ref="P50:W50" si="7">IF(P39="-","-",SUM(P39:P49))</f>
        <v>679.46192977421299</v>
      </c>
      <c r="Q50" s="35">
        <f t="shared" si="7"/>
        <v>764.2538001409041</v>
      </c>
      <c r="R50" s="35">
        <f t="shared" si="7"/>
        <v>734.54167104722512</v>
      </c>
      <c r="S50" s="35">
        <f t="shared" si="7"/>
        <v>740.49614809204161</v>
      </c>
      <c r="T50" s="35">
        <f t="shared" si="7"/>
        <v>703.94606179078255</v>
      </c>
      <c r="U50" s="35">
        <f t="shared" si="7"/>
        <v>771.78104429356483</v>
      </c>
      <c r="V50" s="35">
        <f t="shared" si="7"/>
        <v>855.28442370529183</v>
      </c>
      <c r="W50" s="35">
        <f t="shared" si="7"/>
        <v>1230.2881944677551</v>
      </c>
      <c r="X50" s="27"/>
      <c r="Y50" s="35">
        <f t="shared" ref="Y50:AC50" si="8">IF(Y39="-","-",SUM(Y39:Y49))</f>
        <v>2124.1531163011418</v>
      </c>
      <c r="Z50" s="35">
        <f t="shared" si="8"/>
        <v>2855.39289389026</v>
      </c>
      <c r="AA50" s="35">
        <f t="shared" si="8"/>
        <v>2154.3297773129511</v>
      </c>
      <c r="AB50" s="35" t="str">
        <f t="shared" si="8"/>
        <v>-</v>
      </c>
      <c r="AC50" s="35" t="str">
        <f t="shared" si="8"/>
        <v>-</v>
      </c>
      <c r="AD50" s="25"/>
    </row>
    <row r="51" spans="1:30" s="26" customFormat="1" ht="11.25" customHeight="1">
      <c r="A51" s="207">
        <v>1</v>
      </c>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f>IF('3a DF'!AB136="-","-",'3a DF'!AB136)</f>
        <v>1529.3461555509068</v>
      </c>
      <c r="AB51" s="117" t="str">
        <f>IF('3a DF'!AC136="-","-",'3a DF'!AC136)</f>
        <v>-</v>
      </c>
      <c r="AC51" s="117" t="str">
        <f>IF('3a DF'!AD136="-","-",'3a DF'!AD136)</f>
        <v>-</v>
      </c>
      <c r="AD51" s="25"/>
    </row>
    <row r="52" spans="1:30" s="26" customFormat="1" ht="11.25" customHeight="1">
      <c r="A52" s="207">
        <v>2</v>
      </c>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f>IF('3b CM'!AA31="-","-",'3b CM'!AA31)</f>
        <v>19.348920743832995</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AA'!J170="-","-",'3c AA'!J170)</f>
        <v>-</v>
      </c>
      <c r="H53" s="117" t="str">
        <f>IF('3c AA'!K170="-","-",'3c AA'!K170)</f>
        <v>-</v>
      </c>
      <c r="I53" s="117" t="str">
        <f>IF('3c AA'!L170="-","-",'3c AA'!L170)</f>
        <v>-</v>
      </c>
      <c r="J53" s="117" t="str">
        <f>IF('3c AA'!M170="-","-",'3c AA'!M170)</f>
        <v>-</v>
      </c>
      <c r="K53" s="117" t="str">
        <f>IF('3c AA'!N170="-","-",'3c AA'!N170)</f>
        <v>-</v>
      </c>
      <c r="L53" s="117" t="str">
        <f>IF('3c AA'!O170="-","-",'3c AA'!O170)</f>
        <v>-</v>
      </c>
      <c r="M53" s="117" t="str">
        <f>IF('3c AA'!P170="-","-",'3c AA'!P170)</f>
        <v>-</v>
      </c>
      <c r="N53" s="117" t="str">
        <f>IF('3c AA'!Q170="-","-",'3c AA'!Q170)</f>
        <v>-</v>
      </c>
      <c r="O53" s="27"/>
      <c r="P53" s="117" t="str">
        <f>IF('3c AA'!S170="-","-",'3c AA'!S170)</f>
        <v>-</v>
      </c>
      <c r="Q53" s="117" t="str">
        <f>IF('3c AA'!T170="-","-",'3c AA'!T170)</f>
        <v>-</v>
      </c>
      <c r="R53" s="117" t="str">
        <f>IF('3c AA'!U170="-","-",'3c AA'!U170)</f>
        <v>-</v>
      </c>
      <c r="S53" s="117" t="str">
        <f>IF('3c AA'!V170="-","-",'3c AA'!V170)</f>
        <v>-</v>
      </c>
      <c r="T53" s="117">
        <f>IF('3c AA'!W170="-","-",'3c AA'!W170)</f>
        <v>0</v>
      </c>
      <c r="U53" s="117">
        <f>IF('3c AA'!X170="-","-",'3c AA'!X170)</f>
        <v>0</v>
      </c>
      <c r="V53" s="117">
        <f>IF('3c AA'!Y170="-","-",'3c AA'!Y170)</f>
        <v>0</v>
      </c>
      <c r="W53" s="117" t="str">
        <f>IF('3c AA'!Z170="-","-",'3c AA'!Z170)</f>
        <v>-</v>
      </c>
      <c r="X53" s="27"/>
      <c r="Y53" s="117">
        <f>IF('3c AA'!AB170="-","-",'3c AA'!AB170)</f>
        <v>3.7159169318926235</v>
      </c>
      <c r="Z53" s="117">
        <f>IF('3c AA'!AC170="-","-",'3c AA'!AC170)</f>
        <v>3.7159169318926235</v>
      </c>
      <c r="AA53" s="117">
        <f>IF('3c AA'!AD170="-","-",'3c AA'!AD170)</f>
        <v>3.7159169318926235</v>
      </c>
      <c r="AB53" s="117" t="str">
        <f>IF('3c AA'!AE170="-","-",'3c AA'!AE170)</f>
        <v>-</v>
      </c>
      <c r="AC53" s="117" t="str">
        <f>IF('3c AA'!AF170="-","-",'3c AA'!AF170)</f>
        <v>-</v>
      </c>
      <c r="AD53" s="25"/>
    </row>
    <row r="54" spans="1:30" s="26" customFormat="1" ht="11.25" customHeight="1">
      <c r="A54" s="207">
        <v>3</v>
      </c>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f>IF('3d PC'!AA32="-","-",'3d PC'!AA32)</f>
        <v>185.6892977908378</v>
      </c>
      <c r="AB54" s="117" t="str">
        <f>IF('3d PC'!AB32="-","-",'3d PC'!AB32)</f>
        <v>-</v>
      </c>
      <c r="AC54" s="117" t="str">
        <f>IF('3d PC'!AC32="-","-",'3d PC'!AC32)</f>
        <v>-</v>
      </c>
      <c r="AD54" s="25"/>
    </row>
    <row r="55" spans="1:30" s="26" customFormat="1" ht="11.25" customHeight="1">
      <c r="A55" s="207">
        <v>4</v>
      </c>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f>IF('3e NC-Elec'!AB60="-","-",'3e NC-Elec'!AB60)</f>
        <v>298.95191429747001</v>
      </c>
      <c r="AB55" s="117" t="str">
        <f>IF('3e NC-Elec'!AC60="-","-",'3e NC-Elec'!AC60)</f>
        <v>-</v>
      </c>
      <c r="AC55" s="117" t="str">
        <f>IF('3e NC-Elec'!AD60="-","-",'3e NC-Elec'!AD60)</f>
        <v>-</v>
      </c>
      <c r="AD55" s="25"/>
    </row>
    <row r="56" spans="1:30" s="26" customFormat="1" ht="11.4">
      <c r="A56" s="207">
        <v>5</v>
      </c>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f>IF('3g CPIH'!W$17="-","-",'3h OC '!$E$10*('3g CPIH'!W$17/'3g CPIH'!$G$17))</f>
        <v>95.953808219178072</v>
      </c>
      <c r="AB56" s="117" t="str">
        <f>IF('3g CPIH'!X$17="-","-",'3h OC '!$E$10*('3g CPIH'!X$17/'3g CPIH'!$G$17))</f>
        <v>-</v>
      </c>
      <c r="AC56" s="117" t="str">
        <f>IF('3g CPIH'!Y$17="-","-",'3h OC '!$E$10*('3g CPIH'!Y$17/'3g CPIH'!$G$17))</f>
        <v>-</v>
      </c>
      <c r="AD56" s="25"/>
    </row>
    <row r="57" spans="1:30" s="26" customFormat="1" ht="11.4">
      <c r="A57" s="207">
        <v>6</v>
      </c>
      <c r="B57" s="120" t="s">
        <v>244</v>
      </c>
      <c r="C57" s="120" t="s">
        <v>182</v>
      </c>
      <c r="D57" s="122" t="s">
        <v>124</v>
      </c>
      <c r="E57" s="119"/>
      <c r="F57" s="27"/>
      <c r="G57" s="117" t="s">
        <v>245</v>
      </c>
      <c r="H57" s="117" t="s">
        <v>245</v>
      </c>
      <c r="I57" s="117" t="s">
        <v>245</v>
      </c>
      <c r="J57" s="117" t="s">
        <v>245</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f>IF('3i SMNCC'!V$52="-","-",'3i SMNCC'!V$52)</f>
        <v>5.9026181198620193</v>
      </c>
      <c r="AA57" s="117">
        <f>IF('3i SMNCC'!W$52="-","-",'3i SMNCC'!W$52)</f>
        <v>6.771266150037464</v>
      </c>
      <c r="AB57" s="117" t="str">
        <f>IF('3i SMNCC'!X$52="-","-",'3i SMNCC'!X$52)</f>
        <v>-</v>
      </c>
      <c r="AC57" s="117" t="str">
        <f>IF('3i SMNCC'!Y$52="-","-",'3i SMNCC'!Y$52)</f>
        <v>-</v>
      </c>
      <c r="AD57" s="25"/>
    </row>
    <row r="58" spans="1:30" s="26" customFormat="1" ht="12.6" customHeight="1">
      <c r="A58" s="207">
        <v>7</v>
      </c>
      <c r="B58" s="120" t="s">
        <v>244</v>
      </c>
      <c r="C58" s="120" t="s">
        <v>183</v>
      </c>
      <c r="D58" s="122" t="s">
        <v>124</v>
      </c>
      <c r="E58" s="119"/>
      <c r="F58" s="27"/>
      <c r="G58" s="117">
        <f>IF('3g CPIH'!C$17="-","-",'3j PAAC PAP'!$G$18*('3g CPIH'!C$17/'3g CPIH'!$G$17))</f>
        <v>23.857918590998043</v>
      </c>
      <c r="H58" s="117">
        <f>IF('3g CPIH'!D$17="-","-",'3j PAAC PAP'!$G$18*('3g CPIH'!D$17/'3g CPIH'!$G$17))</f>
        <v>23.905682191780819</v>
      </c>
      <c r="I58" s="117">
        <f>IF('3g CPIH'!E$17="-","-",'3j PAAC PAP'!$G$18*('3g CPIH'!E$17/'3g CPIH'!$G$17))</f>
        <v>23.977327592954992</v>
      </c>
      <c r="J58" s="117">
        <f>IF('3g CPIH'!F$17="-","-",'3j PAAC PAP'!$G$18*('3g CPIH'!F$17/'3g CPIH'!$G$17))</f>
        <v>24.120618395303325</v>
      </c>
      <c r="K58" s="117">
        <f>IF('3g CPIH'!G$17="-","-",'3j PAAC PAP'!$G$18*('3g CPIH'!G$17/'3g CPIH'!$G$17))</f>
        <v>24.4072</v>
      </c>
      <c r="L58" s="117">
        <f>IF('3g CPIH'!H$17="-","-",'3j PAAC PAP'!$G$18*('3g CPIH'!H$17/'3g CPIH'!$G$17))</f>
        <v>24.717663405088064</v>
      </c>
      <c r="M58" s="117">
        <f>IF('3g CPIH'!I$17="-","-",'3j PAAC PAP'!$G$18*('3g CPIH'!I$17/'3g CPIH'!$G$17))</f>
        <v>25.075890410958902</v>
      </c>
      <c r="N58" s="117">
        <f>IF('3g CPIH'!J$17="-","-",'3j PAAC PAP'!$G$18*('3g CPIH'!J$17/'3g CPIH'!$G$17))</f>
        <v>25.290826614481411</v>
      </c>
      <c r="O58" s="27"/>
      <c r="P58" s="117">
        <f>IF('3g CPIH'!L$17="-","-",'3j PAAC PAP'!$G$18*('3g CPIH'!L$17/'3g CPIH'!$G$17))</f>
        <v>25.290826614481411</v>
      </c>
      <c r="Q58" s="117">
        <f>IF('3g CPIH'!M$17="-","-",'3j PAAC PAP'!$G$18*('3g CPIH'!M$17/'3g CPIH'!$G$17))</f>
        <v>25.577408219178082</v>
      </c>
      <c r="R58" s="117">
        <f>IF('3g CPIH'!N$17="-","-",'3j PAAC PAP'!$G$18*('3g CPIH'!N$17/'3g CPIH'!$G$17))</f>
        <v>25.768462622309197</v>
      </c>
      <c r="S58" s="117">
        <f>IF('3g CPIH'!O$17="-","-",'3j PAAC PAP'!$G$18*('3g CPIH'!O$17/'3g CPIH'!$G$17))</f>
        <v>25.911753424657533</v>
      </c>
      <c r="T58" s="117">
        <f>IF('3g CPIH'!P$17="-","-",'3j PAAC PAP'!$G$18*('3g CPIH'!P$17/'3g CPIH'!$G$17))</f>
        <v>25.983398825831699</v>
      </c>
      <c r="U58" s="117">
        <f>IF('3g CPIH'!Q$17="-","-",'3j PAAC PAP'!$G$18*('3g CPIH'!Q$17/'3g CPIH'!$G$17))</f>
        <v>26.126689628180038</v>
      </c>
      <c r="V58" s="117">
        <f>IF('3g CPIH'!R$17="-","-",'3j PAAC PAP'!$G$18*('3g CPIH'!R$17/'3g CPIH'!$G$17))</f>
        <v>26.604325636007829</v>
      </c>
      <c r="W58" s="117">
        <f>IF('3g CPIH'!S$17="-","-",'3j PAAC PAP'!$G$18*('3g CPIH'!S$17/'3g CPIH'!$G$17))</f>
        <v>27.39242504892368</v>
      </c>
      <c r="X58" s="27"/>
      <c r="Y58" s="117">
        <f>IF('3g CPIH'!U$17="-","-",'3j PAAC PAP'!$G$18*('3g CPIH'!U$17/'3g CPIH'!$G$17))</f>
        <v>28.777569471624265</v>
      </c>
      <c r="Z58" s="117">
        <f>IF('3g CPIH'!V$17="-","-",'3j PAAC PAP'!$G$18*('3g CPIH'!V$17/'3g CPIH'!$G$17))</f>
        <v>28.777569471624265</v>
      </c>
      <c r="AA58" s="117">
        <f>IF('3g CPIH'!W$17="-","-",'3j PAAC PAP'!$G$18*('3g CPIH'!W$17/'3g CPIH'!$G$17))</f>
        <v>29.923895890410957</v>
      </c>
      <c r="AB58" s="117" t="str">
        <f>IF('3g CPIH'!X$17="-","-",'3j PAAC PAP'!$G$18*('3g CPIH'!X$17/'3g CPIH'!$G$17))</f>
        <v>-</v>
      </c>
      <c r="AC58" s="117" t="str">
        <f>IF('3g CPIH'!Y$17="-","-",'3j PAAC PAP'!$G$18*('3g CPIH'!Y$17/'3g CPIH'!$G$17))</f>
        <v>-</v>
      </c>
      <c r="AD58" s="25"/>
    </row>
    <row r="59" spans="1:30" s="26" customFormat="1" ht="11.4">
      <c r="A59" s="207">
        <v>8</v>
      </c>
      <c r="B59" s="120" t="s">
        <v>244</v>
      </c>
      <c r="C59" s="120" t="s">
        <v>184</v>
      </c>
      <c r="D59" s="122" t="s">
        <v>124</v>
      </c>
      <c r="E59" s="119"/>
      <c r="F59" s="27"/>
      <c r="G59" s="117">
        <f>IF(G51="-","-",SUM(G51:G57)*'3j PAAC PAP'!$G$36)</f>
        <v>0</v>
      </c>
      <c r="H59" s="117">
        <f>IF(H51="-","-",SUM(H51:H57)*'3j PAAC PAP'!$G$36)</f>
        <v>0</v>
      </c>
      <c r="I59" s="117">
        <f>IF(I51="-","-",SUM(I51:I57)*'3j PAAC PAP'!$G$36)</f>
        <v>0</v>
      </c>
      <c r="J59" s="117">
        <f>IF(J51="-","-",SUM(J51:J57)*'3j PAAC PAP'!$G$36)</f>
        <v>0</v>
      </c>
      <c r="K59" s="117">
        <f>IF(K51="-","-",SUM(K51:K57)*'3j PAAC PAP'!$G$36)</f>
        <v>0</v>
      </c>
      <c r="L59" s="117">
        <f>IF(L51="-","-",SUM(L51:L57)*'3j PAAC PAP'!$G$36)</f>
        <v>0</v>
      </c>
      <c r="M59" s="117">
        <f>IF(M51="-","-",SUM(M51:M57)*'3j PAAC PAP'!$G$36)</f>
        <v>0</v>
      </c>
      <c r="N59" s="117">
        <f>IF(N51="-","-",SUM(N51:N57)*'3j PAAC PAP'!$G$36)</f>
        <v>0</v>
      </c>
      <c r="O59" s="27"/>
      <c r="P59" s="117">
        <f>IF(P51="-","-",SUM(P51:P57)*'3j PAAC PAP'!$G$36)</f>
        <v>0</v>
      </c>
      <c r="Q59" s="117">
        <f>IF(Q51="-","-",SUM(Q51:Q57)*'3j PAAC PAP'!$G$36)</f>
        <v>0</v>
      </c>
      <c r="R59" s="117">
        <f>IF(R51="-","-",SUM(R51:R57)*'3j PAAC PAP'!$G$36)</f>
        <v>0</v>
      </c>
      <c r="S59" s="117">
        <f>IF(S51="-","-",SUM(S51:S57)*'3j PAAC PAP'!$G$36)</f>
        <v>0</v>
      </c>
      <c r="T59" s="117">
        <f>IF(T51="-","-",SUM(T51:T57)*'3j PAAC PAP'!$G$36)</f>
        <v>0</v>
      </c>
      <c r="U59" s="117">
        <f>IF(U51="-","-",SUM(U51:U57)*'3j PAAC PAP'!$G$36)</f>
        <v>0</v>
      </c>
      <c r="V59" s="117">
        <f>IF(V51="-","-",SUM(V51:V57)*'3j PAAC PAP'!$G$36)</f>
        <v>0</v>
      </c>
      <c r="W59" s="117">
        <f>IF(W51="-","-",SUM(W51:W57)*'3j PAAC PAP'!$G$36)</f>
        <v>0</v>
      </c>
      <c r="X59" s="27"/>
      <c r="Y59" s="117">
        <f>IF(Y51="-","-",SUM(Y51:Y57)*'3j PAAC PAP'!$G$36)</f>
        <v>0</v>
      </c>
      <c r="Z59" s="117">
        <f>IF(Z51="-","-",SUM(Z51:Z57)*'3j PAAC PAP'!$G$36)</f>
        <v>0</v>
      </c>
      <c r="AA59" s="117">
        <f>IF(AA51="-","-",SUM(AA51:AA57)*'3j PAAC PAP'!$G$36)</f>
        <v>0</v>
      </c>
      <c r="AB59" s="117" t="str">
        <f>IF(AB51="-","-",SUM(AB51:AB57)*'3j PAAC PAP'!$G$36)</f>
        <v>-</v>
      </c>
      <c r="AC59" s="117" t="str">
        <f>IF(AC51="-","-",SUM(AC51:AC57)*'3j PAAC PAP'!$G$36)</f>
        <v>-</v>
      </c>
      <c r="AD59" s="25"/>
    </row>
    <row r="60" spans="1:30" s="26" customFormat="1" ht="11.25" customHeight="1">
      <c r="A60" s="207">
        <v>9</v>
      </c>
      <c r="B60" s="120" t="s">
        <v>185</v>
      </c>
      <c r="C60" s="120" t="s">
        <v>246</v>
      </c>
      <c r="D60" s="122" t="s">
        <v>124</v>
      </c>
      <c r="E60" s="119"/>
      <c r="F60" s="27"/>
      <c r="G60" s="117">
        <f>IF(G51="-","-",SUM(G51:G59)*'3k EBIT'!$E$10)</f>
        <v>11.91447803104494</v>
      </c>
      <c r="H60" s="117">
        <f>IF(H51="-","-",SUM(H51:H59)*'3k EBIT'!$E$10)</f>
        <v>11.409382113064382</v>
      </c>
      <c r="I60" s="117">
        <f>IF(I51="-","-",SUM(I51:I59)*'3k EBIT'!$E$10)</f>
        <v>11.321767776210832</v>
      </c>
      <c r="J60" s="117">
        <f>IF(J51="-","-",SUM(J51:J59)*'3k EBIT'!$E$10)</f>
        <v>11.100969105444312</v>
      </c>
      <c r="K60" s="117">
        <f>IF(K51="-","-",SUM(K51:K59)*'3k EBIT'!$E$10)</f>
        <v>12.25721822167352</v>
      </c>
      <c r="L60" s="117">
        <f>IF(L51="-","-",SUM(L51:L59)*'3k EBIT'!$E$10)</f>
        <v>12.109111549740909</v>
      </c>
      <c r="M60" s="117">
        <f>IF(M51="-","-",SUM(M51:M59)*'3k EBIT'!$E$10)</f>
        <v>13.244425213667041</v>
      </c>
      <c r="N60" s="117">
        <f>IF(N51="-","-",SUM(N51:N59)*'3k EBIT'!$E$10)</f>
        <v>13.72462045716169</v>
      </c>
      <c r="O60" s="27"/>
      <c r="P60" s="117">
        <f>IF(P51="-","-",SUM(P51:P59)*'3k EBIT'!$E$10)</f>
        <v>13.72462045716169</v>
      </c>
      <c r="Q60" s="117">
        <f>IF(Q51="-","-",SUM(Q51:Q59)*'3k EBIT'!$E$10)</f>
        <v>15.45989761870889</v>
      </c>
      <c r="R60" s="117">
        <f>IF(R51="-","-",SUM(R51:R59)*'3k EBIT'!$E$10)</f>
        <v>14.899343046059711</v>
      </c>
      <c r="S60" s="117">
        <f>IF(S51="-","-",SUM(S51:S59)*'3k EBIT'!$E$10)</f>
        <v>15.037192926719348</v>
      </c>
      <c r="T60" s="117">
        <f>IF(T51="-","-",SUM(T51:T59)*'3k EBIT'!$E$10)</f>
        <v>14.34797189248548</v>
      </c>
      <c r="U60" s="117">
        <f>IF(U51="-","-",SUM(U51:U59)*'3k EBIT'!$E$10)</f>
        <v>15.486249237255649</v>
      </c>
      <c r="V60" s="117">
        <f>IF(V51="-","-",SUM(V51:V59)*'3k EBIT'!$E$10)</f>
        <v>17.060109830202016</v>
      </c>
      <c r="W60" s="117">
        <f>IF(W51="-","-",SUM(W51:W59)*'3k EBIT'!$E$10)</f>
        <v>24.089710246479367</v>
      </c>
      <c r="X60" s="27"/>
      <c r="Y60" s="117">
        <f>IF(Y51="-","-",SUM(Y51:Y59)*'3k EBIT'!$E$10)</f>
        <v>40.960369543339787</v>
      </c>
      <c r="Z60" s="117">
        <f>IF(Z51="-","-",SUM(Z51:Z59)*'3k EBIT'!$E$10)</f>
        <v>54.796791065546955</v>
      </c>
      <c r="AA60" s="117">
        <f>IF(AA51="-","-",SUM(AA51:AA59)*'3k EBIT'!$E$10)</f>
        <v>42.022772368528216</v>
      </c>
      <c r="AB60" s="117" t="str">
        <f>IF(AB51="-","-",SUM(AB51:AB59)*'3k EBIT'!$E$10)</f>
        <v>-</v>
      </c>
      <c r="AC60" s="117" t="str">
        <f>IF(AC51="-","-",SUM(AC51:AC59)*'3k EBIT'!$E$10)</f>
        <v>-</v>
      </c>
      <c r="AD60" s="25"/>
    </row>
    <row r="61" spans="1:30" s="26" customFormat="1" ht="11.25" customHeight="1">
      <c r="A61" s="207">
        <v>10</v>
      </c>
      <c r="B61" s="120" t="s">
        <v>247</v>
      </c>
      <c r="C61" s="156" t="s">
        <v>248</v>
      </c>
      <c r="D61" s="122" t="s">
        <v>124</v>
      </c>
      <c r="E61" s="118"/>
      <c r="F61" s="27"/>
      <c r="G61" s="117">
        <f>IF(G51="-","-",SUM(G51:G54,G56:G60)*'3l HAP'!$E$11)</f>
        <v>6.786934733251849</v>
      </c>
      <c r="H61" s="117">
        <f>IF(H51="-","-",SUM(H51:H54,H56:H60)*'3l HAP'!$E$11)</f>
        <v>6.3828301049791003</v>
      </c>
      <c r="I61" s="117">
        <f>IF(I51="-","-",SUM(I51:I54,I56:I60)*'3l HAP'!$E$11)</f>
        <v>6.4103672134441565</v>
      </c>
      <c r="J61" s="117">
        <f>IF(J51="-","-",SUM(J51:J54,J56:J60)*'3l HAP'!$E$11)</f>
        <v>6.2514226421041652</v>
      </c>
      <c r="K61" s="117">
        <f>IF(K51="-","-",SUM(K51:K54,K56:K60)*'3l HAP'!$E$11)</f>
        <v>7.0736460982581484</v>
      </c>
      <c r="L61" s="117">
        <f>IF(L51="-","-",SUM(L51:L54,L56:L60)*'3l HAP'!$E$11)</f>
        <v>6.941669708534274</v>
      </c>
      <c r="M61" s="117">
        <f>IF(M51="-","-",SUM(M51:M54,M56:M60)*'3l HAP'!$E$11)</f>
        <v>7.797558169643783</v>
      </c>
      <c r="N61" s="117">
        <f>IF(N51="-","-",SUM(N51:N54,N56:N60)*'3l HAP'!$E$11)</f>
        <v>8.1755558604903715</v>
      </c>
      <c r="O61" s="27"/>
      <c r="P61" s="117">
        <f>IF(P51="-","-",SUM(P51:P54,P56:P60)*'3l HAP'!$E$11)</f>
        <v>8.1755558604903715</v>
      </c>
      <c r="Q61" s="117">
        <f>IF(Q51="-","-",SUM(Q51:Q54,Q56:Q60)*'3l HAP'!$E$11)</f>
        <v>9.2266275299887752</v>
      </c>
      <c r="R61" s="117">
        <f>IF(R51="-","-",SUM(R51:R54,R56:R60)*'3l HAP'!$E$11)</f>
        <v>8.7810134434272111</v>
      </c>
      <c r="S61" s="117">
        <f>IF(S51="-","-",SUM(S51:S54,S56:S60)*'3l HAP'!$E$11)</f>
        <v>8.7881179289238833</v>
      </c>
      <c r="T61" s="117">
        <f>IF(T51="-","-",SUM(T51:T54,T56:T60)*'3l HAP'!$E$11)</f>
        <v>8.2092302625733975</v>
      </c>
      <c r="U61" s="117">
        <f>IF(U51="-","-",SUM(U51:U54,U56:U60)*'3l HAP'!$E$11)</f>
        <v>9.0046962194717786</v>
      </c>
      <c r="V61" s="117">
        <f>IF(V51="-","-",SUM(V51:V54,V56:V60)*'3l HAP'!$E$11)</f>
        <v>10.233252508540032</v>
      </c>
      <c r="W61" s="117">
        <f>IF(W51="-","-",SUM(W51:W54,W56:W60)*'3l HAP'!$E$11)</f>
        <v>15.045780882914691</v>
      </c>
      <c r="X61" s="27"/>
      <c r="Y61" s="117">
        <f>IF(Y51="-","-",SUM(Y51:Y54,Y56:Y60)*'3l HAP'!$E$11)</f>
        <v>27.881413099768849</v>
      </c>
      <c r="Z61" s="117">
        <f>IF(Z51="-","-",SUM(Z51:Z54,Z56:Z60)*'3l HAP'!$E$11)</f>
        <v>38.543463827708941</v>
      </c>
      <c r="AA61" s="117">
        <f>IF(AA51="-","-",SUM(AA51:AA54,AA56:AA60)*'3l HAP'!$E$11)</f>
        <v>28.004895344605593</v>
      </c>
      <c r="AB61" s="117" t="str">
        <f>IF(AB51="-","-",SUM(AB51:AB54,AB56:AB60)*'3l HAP'!$E$11)</f>
        <v>-</v>
      </c>
      <c r="AC61" s="117" t="str">
        <f>IF(AC51="-","-",SUM(AC51:AC54,AC56:AC60)*'3l HAP'!$E$11)</f>
        <v>-</v>
      </c>
      <c r="AD61" s="25"/>
    </row>
    <row r="62" spans="1:30" s="26" customFormat="1" ht="11.25" customHeight="1">
      <c r="A62" s="207">
        <v>11</v>
      </c>
      <c r="B62" s="120" t="s">
        <v>249</v>
      </c>
      <c r="C62" s="120" t="str">
        <f>B62&amp;"_"&amp;D62</f>
        <v>Total_N Wales and Mersey</v>
      </c>
      <c r="D62" s="122" t="s">
        <v>124</v>
      </c>
      <c r="E62" s="119"/>
      <c r="F62" s="27"/>
      <c r="G62" s="117">
        <f t="shared" ref="G62:N62" si="9">IF(G51="-","-",SUM(G51:G61))</f>
        <v>633.86446682485757</v>
      </c>
      <c r="H62" s="117">
        <f t="shared" si="9"/>
        <v>606.8763774939822</v>
      </c>
      <c r="I62" s="117">
        <f t="shared" si="9"/>
        <v>602.2926356201192</v>
      </c>
      <c r="J62" s="117">
        <f t="shared" si="9"/>
        <v>590.51271317693261</v>
      </c>
      <c r="K62" s="117">
        <f t="shared" si="9"/>
        <v>652.19012814033226</v>
      </c>
      <c r="L62" s="117">
        <f t="shared" si="9"/>
        <v>644.26306697393545</v>
      </c>
      <c r="M62" s="117">
        <f t="shared" si="9"/>
        <v>704.87228148673091</v>
      </c>
      <c r="N62" s="117">
        <f t="shared" si="9"/>
        <v>730.52370260646296</v>
      </c>
      <c r="O62" s="27"/>
      <c r="P62" s="117">
        <f t="shared" ref="P62:W62" si="10">IF(P51="-","-",SUM(P51:P61))</f>
        <v>730.52370260646296</v>
      </c>
      <c r="Q62" s="117">
        <f t="shared" si="10"/>
        <v>822.90511347526149</v>
      </c>
      <c r="R62" s="117">
        <f t="shared" si="10"/>
        <v>792.95663933024025</v>
      </c>
      <c r="S62" s="117">
        <f t="shared" si="10"/>
        <v>800.21899769575828</v>
      </c>
      <c r="T62" s="117">
        <f t="shared" si="10"/>
        <v>763.36533373733278</v>
      </c>
      <c r="U62" s="117">
        <f t="shared" si="10"/>
        <v>824.07010888380546</v>
      </c>
      <c r="V62" s="117">
        <f t="shared" si="10"/>
        <v>908.13339900757796</v>
      </c>
      <c r="W62" s="117">
        <f t="shared" si="10"/>
        <v>1282.9247438389855</v>
      </c>
      <c r="X62" s="27"/>
      <c r="Y62" s="117">
        <f t="shared" ref="Y62:AC62" si="11">IF(Y51="-","-",SUM(Y51:Y61))</f>
        <v>2183.689445971268</v>
      </c>
      <c r="Z62" s="117">
        <f t="shared" si="11"/>
        <v>2922.5839075960107</v>
      </c>
      <c r="AA62" s="117">
        <f t="shared" si="11"/>
        <v>2239.7288432877012</v>
      </c>
      <c r="AB62" s="117" t="str">
        <f t="shared" si="11"/>
        <v>-</v>
      </c>
      <c r="AC62" s="117" t="str">
        <f t="shared" si="11"/>
        <v>-</v>
      </c>
      <c r="AD62" s="25"/>
    </row>
    <row r="63" spans="1:30" s="26" customFormat="1" ht="11.25" customHeight="1">
      <c r="A63" s="207">
        <v>1</v>
      </c>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f>IF('3a DF'!AB137="-","-",'3a DF'!AB137)</f>
        <v>1501.8697254694275</v>
      </c>
      <c r="AB63" s="35" t="str">
        <f>IF('3a DF'!AC137="-","-",'3a DF'!AC137)</f>
        <v>-</v>
      </c>
      <c r="AC63" s="35" t="str">
        <f>IF('3a DF'!AD137="-","-",'3a DF'!AD137)</f>
        <v>-</v>
      </c>
      <c r="AD63" s="25"/>
    </row>
    <row r="64" spans="1:30" s="26" customFormat="1" ht="11.25" customHeight="1">
      <c r="A64" s="207">
        <v>2</v>
      </c>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f>IF('3b CM'!AA32="-","-",'3b CM'!AA32)</f>
        <v>18.58042745526047</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AA'!J171="-","-",'3c AA'!J171)</f>
        <v>-</v>
      </c>
      <c r="H65" s="35" t="str">
        <f>IF('3c AA'!K171="-","-",'3c AA'!K171)</f>
        <v>-</v>
      </c>
      <c r="I65" s="35" t="str">
        <f>IF('3c AA'!L171="-","-",'3c AA'!L171)</f>
        <v>-</v>
      </c>
      <c r="J65" s="35" t="str">
        <f>IF('3c AA'!M171="-","-",'3c AA'!M171)</f>
        <v>-</v>
      </c>
      <c r="K65" s="35" t="str">
        <f>IF('3c AA'!N171="-","-",'3c AA'!N171)</f>
        <v>-</v>
      </c>
      <c r="L65" s="35" t="str">
        <f>IF('3c AA'!O171="-","-",'3c AA'!O171)</f>
        <v>-</v>
      </c>
      <c r="M65" s="35" t="str">
        <f>IF('3c AA'!P171="-","-",'3c AA'!P171)</f>
        <v>-</v>
      </c>
      <c r="N65" s="35" t="str">
        <f>IF('3c AA'!Q171="-","-",'3c AA'!Q171)</f>
        <v>-</v>
      </c>
      <c r="O65" s="27"/>
      <c r="P65" s="35" t="str">
        <f>IF('3c AA'!S171="-","-",'3c AA'!S171)</f>
        <v>-</v>
      </c>
      <c r="Q65" s="35" t="str">
        <f>IF('3c AA'!T171="-","-",'3c AA'!T171)</f>
        <v>-</v>
      </c>
      <c r="R65" s="35" t="str">
        <f>IF('3c AA'!U171="-","-",'3c AA'!U171)</f>
        <v>-</v>
      </c>
      <c r="S65" s="35" t="str">
        <f>IF('3c AA'!V171="-","-",'3c AA'!V171)</f>
        <v>-</v>
      </c>
      <c r="T65" s="35">
        <f>IF('3c AA'!W171="-","-",'3c AA'!W171)</f>
        <v>0</v>
      </c>
      <c r="U65" s="35">
        <f>IF('3c AA'!X171="-","-",'3c AA'!X171)</f>
        <v>0</v>
      </c>
      <c r="V65" s="35">
        <f>IF('3c AA'!Y171="-","-",'3c AA'!Y171)</f>
        <v>0</v>
      </c>
      <c r="W65" s="35" t="str">
        <f>IF('3c AA'!Z171="-","-",'3c AA'!Z171)</f>
        <v>-</v>
      </c>
      <c r="X65" s="27"/>
      <c r="Y65" s="35">
        <f>IF('3c AA'!AB171="-","-",'3c AA'!AB171)</f>
        <v>3.6458747062087693</v>
      </c>
      <c r="Z65" s="35">
        <f>IF('3c AA'!AC171="-","-",'3c AA'!AC171)</f>
        <v>3.6458747062087693</v>
      </c>
      <c r="AA65" s="35">
        <f>IF('3c AA'!AD171="-","-",'3c AA'!AD171)</f>
        <v>3.6458747062087693</v>
      </c>
      <c r="AB65" s="35" t="str">
        <f>IF('3c AA'!AE171="-","-",'3c AA'!AE171)</f>
        <v>-</v>
      </c>
      <c r="AC65" s="35" t="str">
        <f>IF('3c AA'!AF171="-","-",'3c AA'!AF171)</f>
        <v>-</v>
      </c>
      <c r="AD65" s="25"/>
    </row>
    <row r="66" spans="1:30" s="26" customFormat="1" ht="11.25" customHeight="1">
      <c r="A66" s="207">
        <v>3</v>
      </c>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f>IF('3d PC'!AA33="-","-",'3d PC'!AA33)</f>
        <v>185.62557180081791</v>
      </c>
      <c r="AB66" s="35" t="str">
        <f>IF('3d PC'!AB33="-","-",'3d PC'!AB33)</f>
        <v>-</v>
      </c>
      <c r="AC66" s="35" t="str">
        <f>IF('3d PC'!AC33="-","-",'3d PC'!AC33)</f>
        <v>-</v>
      </c>
      <c r="AD66" s="25"/>
    </row>
    <row r="67" spans="1:30" s="26" customFormat="1" ht="11.4">
      <c r="A67" s="207">
        <v>4</v>
      </c>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f>IF('3e NC-Elec'!AB61="-","-",'3e NC-Elec'!AB61)</f>
        <v>238.09573634076668</v>
      </c>
      <c r="AB67" s="35" t="str">
        <f>IF('3e NC-Elec'!AC61="-","-",'3e NC-Elec'!AC61)</f>
        <v>-</v>
      </c>
      <c r="AC67" s="35" t="str">
        <f>IF('3e NC-Elec'!AD61="-","-",'3e NC-Elec'!AD61)</f>
        <v>-</v>
      </c>
      <c r="AD67" s="25"/>
    </row>
    <row r="68" spans="1:30" s="26" customFormat="1" ht="11.4">
      <c r="A68" s="207">
        <v>5</v>
      </c>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f>IF('3g CPIH'!W$17="-","-",'3h OC '!$E$10*('3g CPIH'!W$17/'3g CPIH'!$G$17))</f>
        <v>95.953808219178072</v>
      </c>
      <c r="AB68" s="35" t="str">
        <f>IF('3g CPIH'!X$17="-","-",'3h OC '!$E$10*('3g CPIH'!X$17/'3g CPIH'!$G$17))</f>
        <v>-</v>
      </c>
      <c r="AC68" s="35" t="str">
        <f>IF('3g CPIH'!Y$17="-","-",'3h OC '!$E$10*('3g CPIH'!Y$17/'3g CPIH'!$G$17))</f>
        <v>-</v>
      </c>
      <c r="AD68" s="25"/>
    </row>
    <row r="69" spans="1:30" s="26" customFormat="1" ht="11.4">
      <c r="A69" s="207">
        <v>6</v>
      </c>
      <c r="B69" s="123" t="s">
        <v>244</v>
      </c>
      <c r="C69" s="123" t="s">
        <v>182</v>
      </c>
      <c r="D69" s="121" t="s">
        <v>129</v>
      </c>
      <c r="E69" s="75"/>
      <c r="F69" s="27"/>
      <c r="G69" s="35" t="s">
        <v>245</v>
      </c>
      <c r="H69" s="35" t="s">
        <v>245</v>
      </c>
      <c r="I69" s="35" t="s">
        <v>245</v>
      </c>
      <c r="J69" s="35" t="s">
        <v>245</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f>IF('3i SMNCC'!V$52="-","-",'3i SMNCC'!V$52)</f>
        <v>5.9026181198620193</v>
      </c>
      <c r="AA69" s="35">
        <f>IF('3i SMNCC'!W$52="-","-",'3i SMNCC'!W$52)</f>
        <v>6.771266150037464</v>
      </c>
      <c r="AB69" s="35" t="str">
        <f>IF('3i SMNCC'!X$52="-","-",'3i SMNCC'!X$52)</f>
        <v>-</v>
      </c>
      <c r="AC69" s="35" t="str">
        <f>IF('3i SMNCC'!Y$52="-","-",'3i SMNCC'!Y$52)</f>
        <v>-</v>
      </c>
      <c r="AD69" s="25"/>
    </row>
    <row r="70" spans="1:30" s="26" customFormat="1" ht="11.4">
      <c r="A70" s="207">
        <v>7</v>
      </c>
      <c r="B70" s="123" t="s">
        <v>244</v>
      </c>
      <c r="C70" s="123" t="s">
        <v>183</v>
      </c>
      <c r="D70" s="121" t="s">
        <v>129</v>
      </c>
      <c r="E70" s="75"/>
      <c r="F70" s="27"/>
      <c r="G70" s="35">
        <f>IF('3g CPIH'!C$17="-","-",'3j PAAC PAP'!$G$18*('3g CPIH'!C$17/'3g CPIH'!$G$17))</f>
        <v>23.857918590998043</v>
      </c>
      <c r="H70" s="35">
        <f>IF('3g CPIH'!D$17="-","-",'3j PAAC PAP'!$G$18*('3g CPIH'!D$17/'3g CPIH'!$G$17))</f>
        <v>23.905682191780819</v>
      </c>
      <c r="I70" s="35">
        <f>IF('3g CPIH'!E$17="-","-",'3j PAAC PAP'!$G$18*('3g CPIH'!E$17/'3g CPIH'!$G$17))</f>
        <v>23.977327592954992</v>
      </c>
      <c r="J70" s="35">
        <f>IF('3g CPIH'!F$17="-","-",'3j PAAC PAP'!$G$18*('3g CPIH'!F$17/'3g CPIH'!$G$17))</f>
        <v>24.120618395303325</v>
      </c>
      <c r="K70" s="35">
        <f>IF('3g CPIH'!G$17="-","-",'3j PAAC PAP'!$G$18*('3g CPIH'!G$17/'3g CPIH'!$G$17))</f>
        <v>24.4072</v>
      </c>
      <c r="L70" s="35">
        <f>IF('3g CPIH'!H$17="-","-",'3j PAAC PAP'!$G$18*('3g CPIH'!H$17/'3g CPIH'!$G$17))</f>
        <v>24.717663405088064</v>
      </c>
      <c r="M70" s="35">
        <f>IF('3g CPIH'!I$17="-","-",'3j PAAC PAP'!$G$18*('3g CPIH'!I$17/'3g CPIH'!$G$17))</f>
        <v>25.075890410958902</v>
      </c>
      <c r="N70" s="35">
        <f>IF('3g CPIH'!J$17="-","-",'3j PAAC PAP'!$G$18*('3g CPIH'!J$17/'3g CPIH'!$G$17))</f>
        <v>25.290826614481411</v>
      </c>
      <c r="O70" s="27"/>
      <c r="P70" s="35">
        <f>IF('3g CPIH'!L$17="-","-",'3j PAAC PAP'!$G$18*('3g CPIH'!L$17/'3g CPIH'!$G$17))</f>
        <v>25.290826614481411</v>
      </c>
      <c r="Q70" s="35">
        <f>IF('3g CPIH'!M$17="-","-",'3j PAAC PAP'!$G$18*('3g CPIH'!M$17/'3g CPIH'!$G$17))</f>
        <v>25.577408219178082</v>
      </c>
      <c r="R70" s="35">
        <f>IF('3g CPIH'!N$17="-","-",'3j PAAC PAP'!$G$18*('3g CPIH'!N$17/'3g CPIH'!$G$17))</f>
        <v>25.768462622309197</v>
      </c>
      <c r="S70" s="35">
        <f>IF('3g CPIH'!O$17="-","-",'3j PAAC PAP'!$G$18*('3g CPIH'!O$17/'3g CPIH'!$G$17))</f>
        <v>25.911753424657533</v>
      </c>
      <c r="T70" s="35">
        <f>IF('3g CPIH'!P$17="-","-",'3j PAAC PAP'!$G$18*('3g CPIH'!P$17/'3g CPIH'!$G$17))</f>
        <v>25.983398825831699</v>
      </c>
      <c r="U70" s="35">
        <f>IF('3g CPIH'!Q$17="-","-",'3j PAAC PAP'!$G$18*('3g CPIH'!Q$17/'3g CPIH'!$G$17))</f>
        <v>26.126689628180038</v>
      </c>
      <c r="V70" s="35">
        <f>IF('3g CPIH'!R$17="-","-",'3j PAAC PAP'!$G$18*('3g CPIH'!R$17/'3g CPIH'!$G$17))</f>
        <v>26.604325636007829</v>
      </c>
      <c r="W70" s="35">
        <f>IF('3g CPIH'!S$17="-","-",'3j PAAC PAP'!$G$18*('3g CPIH'!S$17/'3g CPIH'!$G$17))</f>
        <v>27.39242504892368</v>
      </c>
      <c r="X70" s="27"/>
      <c r="Y70" s="35">
        <f>IF('3g CPIH'!U$17="-","-",'3j PAAC PAP'!$G$18*('3g CPIH'!U$17/'3g CPIH'!$G$17))</f>
        <v>28.777569471624265</v>
      </c>
      <c r="Z70" s="35">
        <f>IF('3g CPIH'!V$17="-","-",'3j PAAC PAP'!$G$18*('3g CPIH'!V$17/'3g CPIH'!$G$17))</f>
        <v>28.777569471624265</v>
      </c>
      <c r="AA70" s="35">
        <f>IF('3g CPIH'!W$17="-","-",'3j PAAC PAP'!$G$18*('3g CPIH'!W$17/'3g CPIH'!$G$17))</f>
        <v>29.923895890410957</v>
      </c>
      <c r="AB70" s="35" t="str">
        <f>IF('3g CPIH'!X$17="-","-",'3j PAAC PAP'!$G$18*('3g CPIH'!X$17/'3g CPIH'!$G$17))</f>
        <v>-</v>
      </c>
      <c r="AC70" s="35" t="str">
        <f>IF('3g CPIH'!Y$17="-","-",'3j PAAC PAP'!$G$18*('3g CPIH'!Y$17/'3g CPIH'!$G$17))</f>
        <v>-</v>
      </c>
      <c r="AD70" s="25"/>
    </row>
    <row r="71" spans="1:30" s="26" customFormat="1" ht="11.25" customHeight="1">
      <c r="A71" s="207">
        <v>8</v>
      </c>
      <c r="B71" s="123" t="s">
        <v>244</v>
      </c>
      <c r="C71" s="123" t="s">
        <v>184</v>
      </c>
      <c r="D71" s="121" t="s">
        <v>129</v>
      </c>
      <c r="E71" s="75"/>
      <c r="F71" s="27"/>
      <c r="G71" s="35">
        <f>IF(G63="-","-",SUM(G63:G69)*'3j PAAC PAP'!$G$36)</f>
        <v>0</v>
      </c>
      <c r="H71" s="35">
        <f>IF(H63="-","-",SUM(H63:H69)*'3j PAAC PAP'!$G$36)</f>
        <v>0</v>
      </c>
      <c r="I71" s="35">
        <f>IF(I63="-","-",SUM(I63:I69)*'3j PAAC PAP'!$G$36)</f>
        <v>0</v>
      </c>
      <c r="J71" s="35">
        <f>IF(J63="-","-",SUM(J63:J69)*'3j PAAC PAP'!$G$36)</f>
        <v>0</v>
      </c>
      <c r="K71" s="35">
        <f>IF(K63="-","-",SUM(K63:K69)*'3j PAAC PAP'!$G$36)</f>
        <v>0</v>
      </c>
      <c r="L71" s="35">
        <f>IF(L63="-","-",SUM(L63:L69)*'3j PAAC PAP'!$G$36)</f>
        <v>0</v>
      </c>
      <c r="M71" s="35">
        <f>IF(M63="-","-",SUM(M63:M69)*'3j PAAC PAP'!$G$36)</f>
        <v>0</v>
      </c>
      <c r="N71" s="35">
        <f>IF(N63="-","-",SUM(N63:N69)*'3j PAAC PAP'!$G$36)</f>
        <v>0</v>
      </c>
      <c r="O71" s="27"/>
      <c r="P71" s="35">
        <f>IF(P63="-","-",SUM(P63:P69)*'3j PAAC PAP'!$G$36)</f>
        <v>0</v>
      </c>
      <c r="Q71" s="35">
        <f>IF(Q63="-","-",SUM(Q63:Q69)*'3j PAAC PAP'!$G$36)</f>
        <v>0</v>
      </c>
      <c r="R71" s="35">
        <f>IF(R63="-","-",SUM(R63:R69)*'3j PAAC PAP'!$G$36)</f>
        <v>0</v>
      </c>
      <c r="S71" s="35">
        <f>IF(S63="-","-",SUM(S63:S69)*'3j PAAC PAP'!$G$36)</f>
        <v>0</v>
      </c>
      <c r="T71" s="35">
        <f>IF(T63="-","-",SUM(T63:T69)*'3j PAAC PAP'!$G$36)</f>
        <v>0</v>
      </c>
      <c r="U71" s="35">
        <f>IF(U63="-","-",SUM(U63:U69)*'3j PAAC PAP'!$G$36)</f>
        <v>0</v>
      </c>
      <c r="V71" s="35">
        <f>IF(V63="-","-",SUM(V63:V69)*'3j PAAC PAP'!$G$36)</f>
        <v>0</v>
      </c>
      <c r="W71" s="35">
        <f>IF(W63="-","-",SUM(W63:W69)*'3j PAAC PAP'!$G$36)</f>
        <v>0</v>
      </c>
      <c r="X71" s="27"/>
      <c r="Y71" s="35">
        <f>IF(Y63="-","-",SUM(Y63:Y69)*'3j PAAC PAP'!$G$36)</f>
        <v>0</v>
      </c>
      <c r="Z71" s="35">
        <f>IF(Z63="-","-",SUM(Z63:Z69)*'3j PAAC PAP'!$G$36)</f>
        <v>0</v>
      </c>
      <c r="AA71" s="35">
        <f>IF(AA63="-","-",SUM(AA63:AA69)*'3j PAAC PAP'!$G$36)</f>
        <v>0</v>
      </c>
      <c r="AB71" s="35" t="str">
        <f>IF(AB63="-","-",SUM(AB63:AB69)*'3j PAAC PAP'!$G$36)</f>
        <v>-</v>
      </c>
      <c r="AC71" s="35" t="str">
        <f>IF(AC63="-","-",SUM(AC63:AC69)*'3j PAAC PAP'!$G$36)</f>
        <v>-</v>
      </c>
      <c r="AD71" s="25"/>
    </row>
    <row r="72" spans="1:30" s="26" customFormat="1" ht="11.25" customHeight="1">
      <c r="A72" s="207">
        <v>9</v>
      </c>
      <c r="B72" s="123" t="s">
        <v>185</v>
      </c>
      <c r="C72" s="123" t="s">
        <v>246</v>
      </c>
      <c r="D72" s="121" t="s">
        <v>129</v>
      </c>
      <c r="E72" s="75"/>
      <c r="F72" s="27"/>
      <c r="G72" s="35">
        <f>IF(G63="-","-",SUM(G63:G71)*'3k EBIT'!$E$10)</f>
        <v>10.904722363757836</v>
      </c>
      <c r="H72" s="35">
        <f>IF(H63="-","-",SUM(H63:H71)*'3k EBIT'!$E$10)</f>
        <v>10.408935460275226</v>
      </c>
      <c r="I72" s="35">
        <f>IF(I63="-","-",SUM(I63:I71)*'3k EBIT'!$E$10)</f>
        <v>10.813409385902753</v>
      </c>
      <c r="J72" s="35">
        <f>IF(J63="-","-",SUM(J63:J71)*'3k EBIT'!$E$10)</f>
        <v>10.596952569193274</v>
      </c>
      <c r="K72" s="35">
        <f>IF(K63="-","-",SUM(K63:K71)*'3k EBIT'!$E$10)</f>
        <v>11.569708314937278</v>
      </c>
      <c r="L72" s="35">
        <f>IF(L63="-","-",SUM(L63:L71)*'3k EBIT'!$E$10)</f>
        <v>11.424929428178517</v>
      </c>
      <c r="M72" s="35">
        <f>IF(M63="-","-",SUM(M63:M71)*'3k EBIT'!$E$10)</f>
        <v>12.772235263367094</v>
      </c>
      <c r="N72" s="35">
        <f>IF(N63="-","-",SUM(N63:N71)*'3k EBIT'!$E$10)</f>
        <v>13.243863564172687</v>
      </c>
      <c r="O72" s="27"/>
      <c r="P72" s="35">
        <f>IF(P63="-","-",SUM(P63:P71)*'3k EBIT'!$E$10)</f>
        <v>13.243863564172687</v>
      </c>
      <c r="Q72" s="35">
        <f>IF(Q63="-","-",SUM(Q63:Q71)*'3k EBIT'!$E$10)</f>
        <v>14.666016622036011</v>
      </c>
      <c r="R72" s="35">
        <f>IF(R63="-","-",SUM(R63:R71)*'3k EBIT'!$E$10)</f>
        <v>14.115770442338102</v>
      </c>
      <c r="S72" s="35">
        <f>IF(S63="-","-",SUM(S63:S71)*'3k EBIT'!$E$10)</f>
        <v>14.013947264515584</v>
      </c>
      <c r="T72" s="35">
        <f>IF(T63="-","-",SUM(T63:T71)*'3k EBIT'!$E$10)</f>
        <v>13.333951499803343</v>
      </c>
      <c r="U72" s="35">
        <f>IF(U63="-","-",SUM(U63:U71)*'3k EBIT'!$E$10)</f>
        <v>14.720577691777226</v>
      </c>
      <c r="V72" s="35">
        <f>IF(V63="-","-",SUM(V63:V71)*'3k EBIT'!$E$10)</f>
        <v>16.278008874912203</v>
      </c>
      <c r="W72" s="35">
        <f>IF(W63="-","-",SUM(W63:W71)*'3k EBIT'!$E$10)</f>
        <v>23.100622962569037</v>
      </c>
      <c r="X72" s="27"/>
      <c r="Y72" s="35">
        <f>IF(Y63="-","-",SUM(Y63:Y71)*'3k EBIT'!$E$10)</f>
        <v>39.625694360968374</v>
      </c>
      <c r="Z72" s="35">
        <f>IF(Z63="-","-",SUM(Z63:Z71)*'3k EBIT'!$E$10)</f>
        <v>53.192374368123708</v>
      </c>
      <c r="AA72" s="35">
        <f>IF(AA63="-","-",SUM(AA63:AA71)*'3k EBIT'!$E$10)</f>
        <v>40.294471415229864</v>
      </c>
      <c r="AB72" s="35" t="str">
        <f>IF(AB63="-","-",SUM(AB63:AB71)*'3k EBIT'!$E$10)</f>
        <v>-</v>
      </c>
      <c r="AC72" s="35" t="str">
        <f>IF(AC63="-","-",SUM(AC63:AC71)*'3k EBIT'!$E$10)</f>
        <v>-</v>
      </c>
      <c r="AD72" s="25"/>
    </row>
    <row r="73" spans="1:30" s="26" customFormat="1" ht="11.25" customHeight="1">
      <c r="A73" s="207">
        <v>10</v>
      </c>
      <c r="B73" s="123" t="s">
        <v>247</v>
      </c>
      <c r="C73" s="158" t="s">
        <v>248</v>
      </c>
      <c r="D73" s="121" t="s">
        <v>129</v>
      </c>
      <c r="E73" s="116"/>
      <c r="F73" s="27"/>
      <c r="G73" s="35">
        <f>IF(G63="-","-",SUM(G63:G66,G68:G72)*'3l HAP'!$E$11)</f>
        <v>6.7016708904066373</v>
      </c>
      <c r="H73" s="35">
        <f>IF(H63="-","-",SUM(H63:H66,H68:H72)*'3l HAP'!$E$11)</f>
        <v>6.3050130110846645</v>
      </c>
      <c r="I73" s="35">
        <f>IF(I63="-","-",SUM(I63:I66,I68:I72)*'3l HAP'!$E$11)</f>
        <v>6.3448796528126499</v>
      </c>
      <c r="J73" s="35">
        <f>IF(J63="-","-",SUM(J63:J66,J68:J72)*'3l HAP'!$E$11)</f>
        <v>6.1890751717196864</v>
      </c>
      <c r="K73" s="35">
        <f>IF(K63="-","-",SUM(K63:K66,K68:K72)*'3l HAP'!$E$11)</f>
        <v>6.9953113480479354</v>
      </c>
      <c r="L73" s="35">
        <f>IF(L63="-","-",SUM(L63:L66,L68:L72)*'3l HAP'!$E$11)</f>
        <v>6.866227059794066</v>
      </c>
      <c r="M73" s="35">
        <f>IF(M63="-","-",SUM(M63:M66,M68:M72)*'3l HAP'!$E$11)</f>
        <v>7.7120611135570787</v>
      </c>
      <c r="N73" s="35">
        <f>IF(N63="-","-",SUM(N63:N66,N68:N72)*'3l HAP'!$E$11)</f>
        <v>8.0833080786719886</v>
      </c>
      <c r="O73" s="27"/>
      <c r="P73" s="35">
        <f>IF(P63="-","-",SUM(P63:P66,P68:P72)*'3l HAP'!$E$11)</f>
        <v>8.0833080786719886</v>
      </c>
      <c r="Q73" s="35">
        <f>IF(Q63="-","-",SUM(Q63:Q66,Q68:Q72)*'3l HAP'!$E$11)</f>
        <v>9.115398693591704</v>
      </c>
      <c r="R73" s="35">
        <f>IF(R63="-","-",SUM(R63:R66,R68:R72)*'3l HAP'!$E$11)</f>
        <v>8.6792617409138373</v>
      </c>
      <c r="S73" s="35">
        <f>IF(S63="-","-",SUM(S63:S66,S68:S72)*'3l HAP'!$E$11)</f>
        <v>8.6968515633807009</v>
      </c>
      <c r="T73" s="35">
        <f>IF(T63="-","-",SUM(T63:T66,T68:T72)*'3l HAP'!$E$11)</f>
        <v>8.1267953277517702</v>
      </c>
      <c r="U73" s="35">
        <f>IF(U63="-","-",SUM(U63:U66,U68:U72)*'3l HAP'!$E$11)</f>
        <v>8.9291003699166218</v>
      </c>
      <c r="V73" s="35">
        <f>IF(V63="-","-",SUM(V63:V66,V68:V72)*'3l HAP'!$E$11)</f>
        <v>10.142208839167509</v>
      </c>
      <c r="W73" s="35">
        <f>IF(W63="-","-",SUM(W63:W66,W68:W72)*'3l HAP'!$E$11)</f>
        <v>14.830610456738825</v>
      </c>
      <c r="X73" s="27"/>
      <c r="Y73" s="35">
        <f>IF(Y63="-","-",SUM(Y63:Y66,Y68:Y72)*'3l HAP'!$E$11)</f>
        <v>27.412067100885693</v>
      </c>
      <c r="Z73" s="35">
        <f>IF(Z63="-","-",SUM(Z63:Z66,Z68:Z72)*'3l HAP'!$E$11)</f>
        <v>37.866260781951482</v>
      </c>
      <c r="AA73" s="35">
        <f>IF(AA63="-","-",SUM(AA63:AA66,AA68:AA72)*'3l HAP'!$E$11)</f>
        <v>27.564098866841302</v>
      </c>
      <c r="AB73" s="35" t="str">
        <f>IF(AB63="-","-",SUM(AB63:AB66,AB68:AB72)*'3l HAP'!$E$11)</f>
        <v>-</v>
      </c>
      <c r="AC73" s="35" t="str">
        <f>IF(AC63="-","-",SUM(AC63:AC66,AC68:AC72)*'3l HAP'!$E$11)</f>
        <v>-</v>
      </c>
      <c r="AD73" s="25"/>
    </row>
    <row r="74" spans="1:30" s="26" customFormat="1" ht="11.25" customHeight="1">
      <c r="A74" s="207">
        <v>11</v>
      </c>
      <c r="B74" s="123" t="s">
        <v>249</v>
      </c>
      <c r="C74" s="123" t="str">
        <f>B74&amp;"_"&amp;D74</f>
        <v>Total_Midlands</v>
      </c>
      <c r="D74" s="121" t="s">
        <v>129</v>
      </c>
      <c r="E74" s="75"/>
      <c r="F74" s="27"/>
      <c r="G74" s="35">
        <f t="shared" ref="G74:N74" si="12">IF(G63="-","-",SUM(G63:G73))</f>
        <v>580.63418981332575</v>
      </c>
      <c r="H74" s="35">
        <f t="shared" si="12"/>
        <v>554.14349516049788</v>
      </c>
      <c r="I74" s="35">
        <f t="shared" si="12"/>
        <v>575.47145435794062</v>
      </c>
      <c r="J74" s="35">
        <f t="shared" si="12"/>
        <v>563.9231905451918</v>
      </c>
      <c r="K74" s="35">
        <f t="shared" si="12"/>
        <v>615.92707640282822</v>
      </c>
      <c r="L74" s="35">
        <f t="shared" si="12"/>
        <v>608.17805385365398</v>
      </c>
      <c r="M74" s="35">
        <f t="shared" si="12"/>
        <v>679.93469204850066</v>
      </c>
      <c r="N74" s="35">
        <f t="shared" si="12"/>
        <v>705.12847090826631</v>
      </c>
      <c r="O74" s="27"/>
      <c r="P74" s="35">
        <f t="shared" ref="P74:W74" si="13">IF(P63="-","-",SUM(P63:P73))</f>
        <v>705.12847090826631</v>
      </c>
      <c r="Q74" s="35">
        <f t="shared" si="13"/>
        <v>781.01069154631818</v>
      </c>
      <c r="R74" s="35">
        <f t="shared" si="13"/>
        <v>751.61424130851537</v>
      </c>
      <c r="S74" s="35">
        <f t="shared" si="13"/>
        <v>746.27271872233996</v>
      </c>
      <c r="T74" s="35">
        <f t="shared" si="13"/>
        <v>709.91342649522051</v>
      </c>
      <c r="U74" s="35">
        <f t="shared" si="13"/>
        <v>783.69602728604457</v>
      </c>
      <c r="V74" s="35">
        <f t="shared" si="13"/>
        <v>866.87916416762187</v>
      </c>
      <c r="W74" s="35">
        <f t="shared" si="13"/>
        <v>1230.6523694462101</v>
      </c>
      <c r="X74" s="27"/>
      <c r="Y74" s="35">
        <f t="shared" ref="Y74:AC74" si="14">IF(Y63="-","-",SUM(Y63:Y73))</f>
        <v>2112.9740667576193</v>
      </c>
      <c r="Z74" s="35">
        <f t="shared" si="14"/>
        <v>2837.4637553547277</v>
      </c>
      <c r="AA74" s="35">
        <f t="shared" si="14"/>
        <v>2148.3248763141792</v>
      </c>
      <c r="AB74" s="35" t="str">
        <f t="shared" si="14"/>
        <v>-</v>
      </c>
      <c r="AC74" s="35" t="str">
        <f t="shared" si="14"/>
        <v>-</v>
      </c>
      <c r="AD74" s="25"/>
    </row>
    <row r="75" spans="1:30" s="26" customFormat="1" ht="11.25" customHeight="1">
      <c r="A75" s="207">
        <v>1</v>
      </c>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f>IF('3a DF'!AB138="-","-",'3a DF'!AB138)</f>
        <v>1463.9608758907978</v>
      </c>
      <c r="AB75" s="117" t="str">
        <f>IF('3a DF'!AC138="-","-",'3a DF'!AC138)</f>
        <v>-</v>
      </c>
      <c r="AC75" s="117" t="str">
        <f>IF('3a DF'!AD138="-","-",'3a DF'!AD138)</f>
        <v>-</v>
      </c>
      <c r="AD75" s="25"/>
    </row>
    <row r="76" spans="1:30" s="26" customFormat="1" ht="11.25" customHeight="1">
      <c r="A76" s="207">
        <v>2</v>
      </c>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f>IF('3b CM'!AA33="-","-",'3b CM'!AA33)</f>
        <v>18.104178793426744</v>
      </c>
      <c r="AB76" s="117" t="str">
        <f>IF('3b CM'!AB33="-","-",'3b CM'!AB33)</f>
        <v>-</v>
      </c>
      <c r="AC76" s="117" t="str">
        <f>IF('3b CM'!AC33="-","-",'3b CM'!AC33)</f>
        <v>-</v>
      </c>
      <c r="AD76" s="25"/>
    </row>
    <row r="77" spans="1:30" s="26" customFormat="1" ht="11.4">
      <c r="A77" s="207"/>
      <c r="B77" s="120" t="s">
        <v>241</v>
      </c>
      <c r="C77" s="120" t="s">
        <v>178</v>
      </c>
      <c r="D77" s="122" t="s">
        <v>119</v>
      </c>
      <c r="E77" s="119"/>
      <c r="F77" s="27"/>
      <c r="G77" s="117" t="str">
        <f>IF('3c AA'!J172="-","-",'3c AA'!J172)</f>
        <v>-</v>
      </c>
      <c r="H77" s="117" t="str">
        <f>IF('3c AA'!K172="-","-",'3c AA'!K172)</f>
        <v>-</v>
      </c>
      <c r="I77" s="117" t="str">
        <f>IF('3c AA'!L172="-","-",'3c AA'!L172)</f>
        <v>-</v>
      </c>
      <c r="J77" s="117" t="str">
        <f>IF('3c AA'!M172="-","-",'3c AA'!M172)</f>
        <v>-</v>
      </c>
      <c r="K77" s="117" t="str">
        <f>IF('3c AA'!N172="-","-",'3c AA'!N172)</f>
        <v>-</v>
      </c>
      <c r="L77" s="117" t="str">
        <f>IF('3c AA'!O172="-","-",'3c AA'!O172)</f>
        <v>-</v>
      </c>
      <c r="M77" s="117" t="str">
        <f>IF('3c AA'!P172="-","-",'3c AA'!P172)</f>
        <v>-</v>
      </c>
      <c r="N77" s="117" t="str">
        <f>IF('3c AA'!Q172="-","-",'3c AA'!Q172)</f>
        <v>-</v>
      </c>
      <c r="O77" s="27"/>
      <c r="P77" s="117" t="str">
        <f>IF('3c AA'!S172="-","-",'3c AA'!S172)</f>
        <v>-</v>
      </c>
      <c r="Q77" s="117" t="str">
        <f>IF('3c AA'!T172="-","-",'3c AA'!T172)</f>
        <v>-</v>
      </c>
      <c r="R77" s="117" t="str">
        <f>IF('3c AA'!U172="-","-",'3c AA'!U172)</f>
        <v>-</v>
      </c>
      <c r="S77" s="117" t="str">
        <f>IF('3c AA'!V172="-","-",'3c AA'!V172)</f>
        <v>-</v>
      </c>
      <c r="T77" s="117">
        <f>IF('3c AA'!W172="-","-",'3c AA'!W172)</f>
        <v>0</v>
      </c>
      <c r="U77" s="117">
        <f>IF('3c AA'!X172="-","-",'3c AA'!X172)</f>
        <v>0</v>
      </c>
      <c r="V77" s="117">
        <f>IF('3c AA'!Y172="-","-",'3c AA'!Y172)</f>
        <v>0</v>
      </c>
      <c r="W77" s="117" t="str">
        <f>IF('3c AA'!Z172="-","-",'3c AA'!Z172)</f>
        <v>-</v>
      </c>
      <c r="X77" s="27"/>
      <c r="Y77" s="117">
        <f>IF('3c AA'!AB172="-","-",'3c AA'!AB172)</f>
        <v>3.5376946938646596</v>
      </c>
      <c r="Z77" s="117">
        <f>IF('3c AA'!AC172="-","-",'3c AA'!AC172)</f>
        <v>3.5376946938646596</v>
      </c>
      <c r="AA77" s="117">
        <f>IF('3c AA'!AD172="-","-",'3c AA'!AD172)</f>
        <v>3.5376946938646596</v>
      </c>
      <c r="AB77" s="117" t="str">
        <f>IF('3c AA'!AE172="-","-",'3c AA'!AE172)</f>
        <v>-</v>
      </c>
      <c r="AC77" s="117" t="str">
        <f>IF('3c AA'!AF172="-","-",'3c AA'!AF172)</f>
        <v>-</v>
      </c>
      <c r="AD77" s="25"/>
    </row>
    <row r="78" spans="1:30" s="26" customFormat="1" ht="11.4">
      <c r="A78" s="207">
        <v>3</v>
      </c>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f>IF('3d PC'!AA34="-","-",'3d PC'!AA34)</f>
        <v>185.61589025339802</v>
      </c>
      <c r="AB78" s="117" t="str">
        <f>IF('3d PC'!AB34="-","-",'3d PC'!AB34)</f>
        <v>-</v>
      </c>
      <c r="AC78" s="117" t="str">
        <f>IF('3d PC'!AC34="-","-",'3d PC'!AC34)</f>
        <v>-</v>
      </c>
      <c r="AD78" s="25"/>
    </row>
    <row r="79" spans="1:30" s="26" customFormat="1" ht="11.4">
      <c r="A79" s="207">
        <v>4</v>
      </c>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f>IF('3e NC-Elec'!AB62="-","-",'3e NC-Elec'!AB62)</f>
        <v>251.94869817718626</v>
      </c>
      <c r="AB79" s="117" t="str">
        <f>IF('3e NC-Elec'!AC62="-","-",'3e NC-Elec'!AC62)</f>
        <v>-</v>
      </c>
      <c r="AC79" s="117" t="str">
        <f>IF('3e NC-Elec'!AD62="-","-",'3e NC-Elec'!AD62)</f>
        <v>-</v>
      </c>
      <c r="AD79" s="25"/>
    </row>
    <row r="80" spans="1:30" s="26" customFormat="1" ht="11.4">
      <c r="A80" s="207">
        <v>5</v>
      </c>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f>IF('3g CPIH'!W$17="-","-",'3h OC '!$E$10*('3g CPIH'!W$17/'3g CPIH'!$G$17))</f>
        <v>95.953808219178072</v>
      </c>
      <c r="AB80" s="117" t="str">
        <f>IF('3g CPIH'!X$17="-","-",'3h OC '!$E$10*('3g CPIH'!X$17/'3g CPIH'!$G$17))</f>
        <v>-</v>
      </c>
      <c r="AC80" s="117" t="str">
        <f>IF('3g CPIH'!Y$17="-","-",'3h OC '!$E$10*('3g CPIH'!Y$17/'3g CPIH'!$G$17))</f>
        <v>-</v>
      </c>
      <c r="AD80" s="25"/>
    </row>
    <row r="81" spans="1:30" s="26" customFormat="1" ht="11.4">
      <c r="A81" s="207">
        <v>6</v>
      </c>
      <c r="B81" s="120" t="s">
        <v>244</v>
      </c>
      <c r="C81" s="120" t="s">
        <v>182</v>
      </c>
      <c r="D81" s="122" t="s">
        <v>119</v>
      </c>
      <c r="E81" s="119"/>
      <c r="F81" s="27"/>
      <c r="G81" s="117" t="s">
        <v>245</v>
      </c>
      <c r="H81" s="117" t="s">
        <v>245</v>
      </c>
      <c r="I81" s="117" t="s">
        <v>245</v>
      </c>
      <c r="J81" s="117" t="s">
        <v>245</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f>IF('3i SMNCC'!V$52="-","-",'3i SMNCC'!V$52)</f>
        <v>5.9026181198620193</v>
      </c>
      <c r="AA81" s="117">
        <f>IF('3i SMNCC'!W$52="-","-",'3i SMNCC'!W$52)</f>
        <v>6.771266150037464</v>
      </c>
      <c r="AB81" s="117" t="str">
        <f>IF('3i SMNCC'!X$52="-","-",'3i SMNCC'!X$52)</f>
        <v>-</v>
      </c>
      <c r="AC81" s="117" t="str">
        <f>IF('3i SMNCC'!Y$52="-","-",'3i SMNCC'!Y$52)</f>
        <v>-</v>
      </c>
      <c r="AD81" s="25"/>
    </row>
    <row r="82" spans="1:30" s="26" customFormat="1" ht="11.25" customHeight="1">
      <c r="A82" s="207">
        <v>7</v>
      </c>
      <c r="B82" s="120" t="s">
        <v>244</v>
      </c>
      <c r="C82" s="120" t="s">
        <v>183</v>
      </c>
      <c r="D82" s="122" t="s">
        <v>119</v>
      </c>
      <c r="E82" s="119"/>
      <c r="F82" s="27"/>
      <c r="G82" s="117">
        <f>IF('3g CPIH'!C$17="-","-",'3j PAAC PAP'!$G$18*('3g CPIH'!C$17/'3g CPIH'!$G$17))</f>
        <v>23.857918590998043</v>
      </c>
      <c r="H82" s="117">
        <f>IF('3g CPIH'!D$17="-","-",'3j PAAC PAP'!$G$18*('3g CPIH'!D$17/'3g CPIH'!$G$17))</f>
        <v>23.905682191780819</v>
      </c>
      <c r="I82" s="117">
        <f>IF('3g CPIH'!E$17="-","-",'3j PAAC PAP'!$G$18*('3g CPIH'!E$17/'3g CPIH'!$G$17))</f>
        <v>23.977327592954992</v>
      </c>
      <c r="J82" s="117">
        <f>IF('3g CPIH'!F$17="-","-",'3j PAAC PAP'!$G$18*('3g CPIH'!F$17/'3g CPIH'!$G$17))</f>
        <v>24.120618395303325</v>
      </c>
      <c r="K82" s="117">
        <f>IF('3g CPIH'!G$17="-","-",'3j PAAC PAP'!$G$18*('3g CPIH'!G$17/'3g CPIH'!$G$17))</f>
        <v>24.4072</v>
      </c>
      <c r="L82" s="117">
        <f>IF('3g CPIH'!H$17="-","-",'3j PAAC PAP'!$G$18*('3g CPIH'!H$17/'3g CPIH'!$G$17))</f>
        <v>24.717663405088064</v>
      </c>
      <c r="M82" s="117">
        <f>IF('3g CPIH'!I$17="-","-",'3j PAAC PAP'!$G$18*('3g CPIH'!I$17/'3g CPIH'!$G$17))</f>
        <v>25.075890410958902</v>
      </c>
      <c r="N82" s="117">
        <f>IF('3g CPIH'!J$17="-","-",'3j PAAC PAP'!$G$18*('3g CPIH'!J$17/'3g CPIH'!$G$17))</f>
        <v>25.290826614481411</v>
      </c>
      <c r="O82" s="27"/>
      <c r="P82" s="117">
        <f>IF('3g CPIH'!L$17="-","-",'3j PAAC PAP'!$G$18*('3g CPIH'!L$17/'3g CPIH'!$G$17))</f>
        <v>25.290826614481411</v>
      </c>
      <c r="Q82" s="117">
        <f>IF('3g CPIH'!M$17="-","-",'3j PAAC PAP'!$G$18*('3g CPIH'!M$17/'3g CPIH'!$G$17))</f>
        <v>25.577408219178082</v>
      </c>
      <c r="R82" s="117">
        <f>IF('3g CPIH'!N$17="-","-",'3j PAAC PAP'!$G$18*('3g CPIH'!N$17/'3g CPIH'!$G$17))</f>
        <v>25.768462622309197</v>
      </c>
      <c r="S82" s="117">
        <f>IF('3g CPIH'!O$17="-","-",'3j PAAC PAP'!$G$18*('3g CPIH'!O$17/'3g CPIH'!$G$17))</f>
        <v>25.911753424657533</v>
      </c>
      <c r="T82" s="117">
        <f>IF('3g CPIH'!P$17="-","-",'3j PAAC PAP'!$G$18*('3g CPIH'!P$17/'3g CPIH'!$G$17))</f>
        <v>25.983398825831699</v>
      </c>
      <c r="U82" s="117">
        <f>IF('3g CPIH'!Q$17="-","-",'3j PAAC PAP'!$G$18*('3g CPIH'!Q$17/'3g CPIH'!$G$17))</f>
        <v>26.126689628180038</v>
      </c>
      <c r="V82" s="117">
        <f>IF('3g CPIH'!R$17="-","-",'3j PAAC PAP'!$G$18*('3g CPIH'!R$17/'3g CPIH'!$G$17))</f>
        <v>26.604325636007829</v>
      </c>
      <c r="W82" s="117">
        <f>IF('3g CPIH'!S$17="-","-",'3j PAAC PAP'!$G$18*('3g CPIH'!S$17/'3g CPIH'!$G$17))</f>
        <v>27.39242504892368</v>
      </c>
      <c r="X82" s="27"/>
      <c r="Y82" s="117">
        <f>IF('3g CPIH'!U$17="-","-",'3j PAAC PAP'!$G$18*('3g CPIH'!U$17/'3g CPIH'!$G$17))</f>
        <v>28.777569471624265</v>
      </c>
      <c r="Z82" s="117">
        <f>IF('3g CPIH'!V$17="-","-",'3j PAAC PAP'!$G$18*('3g CPIH'!V$17/'3g CPIH'!$G$17))</f>
        <v>28.777569471624265</v>
      </c>
      <c r="AA82" s="117">
        <f>IF('3g CPIH'!W$17="-","-",'3j PAAC PAP'!$G$18*('3g CPIH'!W$17/'3g CPIH'!$G$17))</f>
        <v>29.923895890410957</v>
      </c>
      <c r="AB82" s="117" t="str">
        <f>IF('3g CPIH'!X$17="-","-",'3j PAAC PAP'!$G$18*('3g CPIH'!X$17/'3g CPIH'!$G$17))</f>
        <v>-</v>
      </c>
      <c r="AC82" s="117" t="str">
        <f>IF('3g CPIH'!Y$17="-","-",'3j PAAC PAP'!$G$18*('3g CPIH'!Y$17/'3g CPIH'!$G$17))</f>
        <v>-</v>
      </c>
      <c r="AD82" s="25"/>
    </row>
    <row r="83" spans="1:30" s="26" customFormat="1" ht="11.25" customHeight="1">
      <c r="A83" s="207">
        <v>8</v>
      </c>
      <c r="B83" s="120" t="s">
        <v>244</v>
      </c>
      <c r="C83" s="120" t="s">
        <v>184</v>
      </c>
      <c r="D83" s="122" t="s">
        <v>119</v>
      </c>
      <c r="E83" s="119"/>
      <c r="F83" s="27"/>
      <c r="G83" s="117">
        <f>IF(G75="-","-",SUM(G75:G81)*'3j PAAC PAP'!$G$36)</f>
        <v>0</v>
      </c>
      <c r="H83" s="117">
        <f>IF(H75="-","-",SUM(H75:H81)*'3j PAAC PAP'!$G$36)</f>
        <v>0</v>
      </c>
      <c r="I83" s="117">
        <f>IF(I75="-","-",SUM(I75:I81)*'3j PAAC PAP'!$G$36)</f>
        <v>0</v>
      </c>
      <c r="J83" s="117">
        <f>IF(J75="-","-",SUM(J75:J81)*'3j PAAC PAP'!$G$36)</f>
        <v>0</v>
      </c>
      <c r="K83" s="117">
        <f>IF(K75="-","-",SUM(K75:K81)*'3j PAAC PAP'!$G$36)</f>
        <v>0</v>
      </c>
      <c r="L83" s="117">
        <f>IF(L75="-","-",SUM(L75:L81)*'3j PAAC PAP'!$G$36)</f>
        <v>0</v>
      </c>
      <c r="M83" s="117">
        <f>IF(M75="-","-",SUM(M75:M81)*'3j PAAC PAP'!$G$36)</f>
        <v>0</v>
      </c>
      <c r="N83" s="117">
        <f>IF(N75="-","-",SUM(N75:N81)*'3j PAAC PAP'!$G$36)</f>
        <v>0</v>
      </c>
      <c r="O83" s="27"/>
      <c r="P83" s="117">
        <f>IF(P75="-","-",SUM(P75:P81)*'3j PAAC PAP'!$G$36)</f>
        <v>0</v>
      </c>
      <c r="Q83" s="117">
        <f>IF(Q75="-","-",SUM(Q75:Q81)*'3j PAAC PAP'!$G$36)</f>
        <v>0</v>
      </c>
      <c r="R83" s="117">
        <f>IF(R75="-","-",SUM(R75:R81)*'3j PAAC PAP'!$G$36)</f>
        <v>0</v>
      </c>
      <c r="S83" s="117">
        <f>IF(S75="-","-",SUM(S75:S81)*'3j PAAC PAP'!$G$36)</f>
        <v>0</v>
      </c>
      <c r="T83" s="117">
        <f>IF(T75="-","-",SUM(T75:T81)*'3j PAAC PAP'!$G$36)</f>
        <v>0</v>
      </c>
      <c r="U83" s="117">
        <f>IF(U75="-","-",SUM(U75:U81)*'3j PAAC PAP'!$G$36)</f>
        <v>0</v>
      </c>
      <c r="V83" s="117">
        <f>IF(V75="-","-",SUM(V75:V81)*'3j PAAC PAP'!$G$36)</f>
        <v>0</v>
      </c>
      <c r="W83" s="117">
        <f>IF(W75="-","-",SUM(W75:W81)*'3j PAAC PAP'!$G$36)</f>
        <v>0</v>
      </c>
      <c r="X83" s="27"/>
      <c r="Y83" s="117">
        <f>IF(Y75="-","-",SUM(Y75:Y81)*'3j PAAC PAP'!$G$36)</f>
        <v>0</v>
      </c>
      <c r="Z83" s="117">
        <f>IF(Z75="-","-",SUM(Z75:Z81)*'3j PAAC PAP'!$G$36)</f>
        <v>0</v>
      </c>
      <c r="AA83" s="117">
        <f>IF(AA75="-","-",SUM(AA75:AA81)*'3j PAAC PAP'!$G$36)</f>
        <v>0</v>
      </c>
      <c r="AB83" s="117" t="str">
        <f>IF(AB75="-","-",SUM(AB75:AB81)*'3j PAAC PAP'!$G$36)</f>
        <v>-</v>
      </c>
      <c r="AC83" s="117" t="str">
        <f>IF(AC75="-","-",SUM(AC75:AC81)*'3j PAAC PAP'!$G$36)</f>
        <v>-</v>
      </c>
      <c r="AD83" s="25"/>
    </row>
    <row r="84" spans="1:30" s="26" customFormat="1" ht="11.25" customHeight="1">
      <c r="A84" s="207">
        <v>9</v>
      </c>
      <c r="B84" s="120" t="s">
        <v>185</v>
      </c>
      <c r="C84" s="120" t="s">
        <v>246</v>
      </c>
      <c r="D84" s="122" t="s">
        <v>119</v>
      </c>
      <c r="E84" s="119"/>
      <c r="F84" s="27"/>
      <c r="G84" s="117">
        <f>IF(G75="-","-",SUM(G75:G83)*'3k EBIT'!$E$10)</f>
        <v>11.323550189982187</v>
      </c>
      <c r="H84" s="117">
        <f>IF(H75="-","-",SUM(H75:H83)*'3k EBIT'!$E$10)</f>
        <v>10.824032845393479</v>
      </c>
      <c r="I84" s="117">
        <f>IF(I75="-","-",SUM(I75:I83)*'3k EBIT'!$E$10)</f>
        <v>11.0441046407761</v>
      </c>
      <c r="J84" s="117">
        <f>IF(J75="-","-",SUM(J75:J83)*'3k EBIT'!$E$10)</f>
        <v>10.826037059686376</v>
      </c>
      <c r="K84" s="117">
        <f>IF(K75="-","-",SUM(K75:K83)*'3k EBIT'!$E$10)</f>
        <v>11.755042403412014</v>
      </c>
      <c r="L84" s="117">
        <f>IF(L75="-","-",SUM(L75:L83)*'3k EBIT'!$E$10)</f>
        <v>11.609017719513762</v>
      </c>
      <c r="M84" s="117">
        <f>IF(M75="-","-",SUM(M75:M83)*'3k EBIT'!$E$10)</f>
        <v>12.618995151391349</v>
      </c>
      <c r="N84" s="117">
        <f>IF(N75="-","-",SUM(N75:N83)*'3k EBIT'!$E$10)</f>
        <v>13.085045685833437</v>
      </c>
      <c r="O84" s="27"/>
      <c r="P84" s="117">
        <f>IF(P75="-","-",SUM(P75:P83)*'3k EBIT'!$E$10)</f>
        <v>13.085045685833437</v>
      </c>
      <c r="Q84" s="117">
        <f>IF(Q75="-","-",SUM(Q75:Q83)*'3k EBIT'!$E$10)</f>
        <v>14.55581398014251</v>
      </c>
      <c r="R84" s="117">
        <f>IF(R75="-","-",SUM(R75:R83)*'3k EBIT'!$E$10)</f>
        <v>14.021139591082743</v>
      </c>
      <c r="S84" s="117">
        <f>IF(S75="-","-",SUM(S75:S83)*'3k EBIT'!$E$10)</f>
        <v>14.06775525757212</v>
      </c>
      <c r="T84" s="117">
        <f>IF(T75="-","-",SUM(T75:T83)*'3k EBIT'!$E$10)</f>
        <v>13.409206449670746</v>
      </c>
      <c r="U84" s="117">
        <f>IF(U75="-","-",SUM(U75:U83)*'3k EBIT'!$E$10)</f>
        <v>14.603887002014623</v>
      </c>
      <c r="V84" s="117">
        <f>IF(V75="-","-",SUM(V75:V83)*'3k EBIT'!$E$10)</f>
        <v>16.109326845381556</v>
      </c>
      <c r="W84" s="117">
        <f>IF(W75="-","-",SUM(W75:W83)*'3k EBIT'!$E$10)</f>
        <v>22.621100845482118</v>
      </c>
      <c r="X84" s="27"/>
      <c r="Y84" s="117">
        <f>IF(Y75="-","-",SUM(Y75:Y83)*'3k EBIT'!$E$10)</f>
        <v>38.645336478735018</v>
      </c>
      <c r="Z84" s="117">
        <f>IF(Z75="-","-",SUM(Z75:Z83)*'3k EBIT'!$E$10)</f>
        <v>51.805001456406742</v>
      </c>
      <c r="AA84" s="117">
        <f>IF(AA75="-","-",SUM(AA75:AA83)*'3k EBIT'!$E$10)</f>
        <v>39.817050254666839</v>
      </c>
      <c r="AB84" s="117" t="str">
        <f>IF(AB75="-","-",SUM(AB75:AB83)*'3k EBIT'!$E$10)</f>
        <v>-</v>
      </c>
      <c r="AC84" s="117" t="str">
        <f>IF(AC75="-","-",SUM(AC75:AC83)*'3k EBIT'!$E$10)</f>
        <v>-</v>
      </c>
      <c r="AD84" s="25"/>
    </row>
    <row r="85" spans="1:30" s="26" customFormat="1" ht="12.6" customHeight="1">
      <c r="A85" s="207">
        <v>10</v>
      </c>
      <c r="B85" s="120" t="s">
        <v>247</v>
      </c>
      <c r="C85" s="156" t="s">
        <v>248</v>
      </c>
      <c r="D85" s="122" t="s">
        <v>119</v>
      </c>
      <c r="E85" s="118"/>
      <c r="F85" s="27"/>
      <c r="G85" s="117">
        <f>IF(G75="-","-",SUM(G75:G78,G80:G84)*'3l HAP'!$E$11)</f>
        <v>6.735021582297156</v>
      </c>
      <c r="H85" s="117">
        <f>IF(H75="-","-",SUM(H75:H78,H80:H84)*'3l HAP'!$E$11)</f>
        <v>6.3353838504773066</v>
      </c>
      <c r="I85" s="117">
        <f>IF(I75="-","-",SUM(I75:I78,I80:I84)*'3l HAP'!$E$11)</f>
        <v>6.3705065653399222</v>
      </c>
      <c r="J85" s="117">
        <f>IF(J75="-","-",SUM(J75:J78,J80:J84)*'3l HAP'!$E$11)</f>
        <v>6.2135400290679357</v>
      </c>
      <c r="K85" s="117">
        <f>IF(K75="-","-",SUM(K75:K78,K80:K84)*'3l HAP'!$E$11)</f>
        <v>7.0241726829433304</v>
      </c>
      <c r="L85" s="117">
        <f>IF(L75="-","-",SUM(L75:L78,L80:L84)*'3l HAP'!$E$11)</f>
        <v>6.8940022296940064</v>
      </c>
      <c r="M85" s="117">
        <f>IF(M75="-","-",SUM(M75:M78,M80:M84)*'3l HAP'!$E$11)</f>
        <v>7.6602213591193156</v>
      </c>
      <c r="N85" s="117">
        <f>IF(N75="-","-",SUM(N75:N78,N80:N84)*'3l HAP'!$E$11)</f>
        <v>8.0270717972068493</v>
      </c>
      <c r="O85" s="27"/>
      <c r="P85" s="117">
        <f>IF(P75="-","-",SUM(P75:P78,P80:P84)*'3l HAP'!$E$11)</f>
        <v>8.0270717972068493</v>
      </c>
      <c r="Q85" s="117">
        <f>IF(Q75="-","-",SUM(Q75:Q78,Q80:Q84)*'3l HAP'!$E$11)</f>
        <v>9.0187616038700735</v>
      </c>
      <c r="R85" s="117">
        <f>IF(R75="-","-",SUM(R75:R78,R80:R84)*'3l HAP'!$E$11)</f>
        <v>8.5914429374713297</v>
      </c>
      <c r="S85" s="117">
        <f>IF(S75="-","-",SUM(S75:S78,S80:S84)*'3l HAP'!$E$11)</f>
        <v>8.5728757632250012</v>
      </c>
      <c r="T85" s="117">
        <f>IF(T75="-","-",SUM(T75:T78,T80:T84)*'3l HAP'!$E$11)</f>
        <v>8.0177179112602719</v>
      </c>
      <c r="U85" s="117">
        <f>IF(U75="-","-",SUM(U75:U78,U80:U84)*'3l HAP'!$E$11)</f>
        <v>8.7719988846196504</v>
      </c>
      <c r="V85" s="117">
        <f>IF(V75="-","-",SUM(V75:V78,V80:V84)*'3l HAP'!$E$11)</f>
        <v>9.9461579798135524</v>
      </c>
      <c r="W85" s="117">
        <f>IF(W75="-","-",SUM(W75:W78,W80:W84)*'3l HAP'!$E$11)</f>
        <v>14.51807077105873</v>
      </c>
      <c r="X85" s="27"/>
      <c r="Y85" s="117">
        <f>IF(Y75="-","-",SUM(Y75:Y78,Y80:Y84)*'3l HAP'!$E$11)</f>
        <v>26.724509546622318</v>
      </c>
      <c r="Z85" s="117">
        <f>IF(Z75="-","-",SUM(Z75:Z78,Z80:Z84)*'3l HAP'!$E$11)</f>
        <v>36.865066144254122</v>
      </c>
      <c r="AA85" s="117">
        <f>IF(AA75="-","-",SUM(AA75:AA78,AA80:AA84)*'3l HAP'!$E$11)</f>
        <v>26.993387109194373</v>
      </c>
      <c r="AB85" s="117" t="str">
        <f>IF(AB75="-","-",SUM(AB75:AB78,AB80:AB84)*'3l HAP'!$E$11)</f>
        <v>-</v>
      </c>
      <c r="AC85" s="117" t="str">
        <f>IF(AC75="-","-",SUM(AC75:AC78,AC80:AC84)*'3l HAP'!$E$11)</f>
        <v>-</v>
      </c>
      <c r="AD85" s="25"/>
    </row>
    <row r="86" spans="1:30" s="26" customFormat="1" ht="11.25" customHeight="1">
      <c r="A86" s="207">
        <v>11</v>
      </c>
      <c r="B86" s="120" t="s">
        <v>249</v>
      </c>
      <c r="C86" s="120" t="str">
        <f>B86&amp;"_"&amp;D86</f>
        <v>Total_Northern</v>
      </c>
      <c r="D86" s="122" t="s">
        <v>119</v>
      </c>
      <c r="E86" s="119"/>
      <c r="F86" s="27"/>
      <c r="G86" s="117">
        <f t="shared" ref="G86:N86" si="15">IF(G75="-","-",SUM(G75:G85))</f>
        <v>602.71110120134722</v>
      </c>
      <c r="H86" s="117">
        <f t="shared" si="15"/>
        <v>576.0210877715358</v>
      </c>
      <c r="I86" s="117">
        <f t="shared" si="15"/>
        <v>587.63893177489444</v>
      </c>
      <c r="J86" s="117">
        <f t="shared" si="15"/>
        <v>576.00472886933971</v>
      </c>
      <c r="K86" s="117">
        <f t="shared" si="15"/>
        <v>625.71035941783077</v>
      </c>
      <c r="L86" s="117">
        <f t="shared" si="15"/>
        <v>617.89468246024467</v>
      </c>
      <c r="M86" s="117">
        <f t="shared" si="15"/>
        <v>671.81758657408716</v>
      </c>
      <c r="N86" s="117">
        <f t="shared" si="15"/>
        <v>696.71340237737309</v>
      </c>
      <c r="O86" s="27"/>
      <c r="P86" s="117">
        <f t="shared" ref="P86:W86" si="16">IF(P75="-","-",SUM(P75:P85))</f>
        <v>696.71340237737309</v>
      </c>
      <c r="Q86" s="117">
        <f t="shared" si="16"/>
        <v>775.11391780533177</v>
      </c>
      <c r="R86" s="117">
        <f t="shared" si="16"/>
        <v>746.54585344360692</v>
      </c>
      <c r="S86" s="117">
        <f t="shared" si="16"/>
        <v>748.98074138697439</v>
      </c>
      <c r="T86" s="117">
        <f t="shared" si="16"/>
        <v>713.76513427784278</v>
      </c>
      <c r="U86" s="117">
        <f t="shared" si="16"/>
        <v>777.39731308689363</v>
      </c>
      <c r="V86" s="117">
        <f t="shared" si="16"/>
        <v>857.80511542110366</v>
      </c>
      <c r="W86" s="117">
        <f t="shared" si="16"/>
        <v>1205.1018340226808</v>
      </c>
      <c r="X86" s="27"/>
      <c r="Y86" s="117">
        <f t="shared" ref="Y86:AC86" si="17">IF(Y75="-","-",SUM(Y75:Y85))</f>
        <v>2060.6887472405069</v>
      </c>
      <c r="Z86" s="117">
        <f t="shared" si="17"/>
        <v>2763.4429639454952</v>
      </c>
      <c r="AA86" s="117">
        <f t="shared" si="17"/>
        <v>2122.6267454321614</v>
      </c>
      <c r="AB86" s="117" t="str">
        <f t="shared" si="17"/>
        <v>-</v>
      </c>
      <c r="AC86" s="117" t="str">
        <f t="shared" si="17"/>
        <v>-</v>
      </c>
      <c r="AD86" s="25"/>
    </row>
    <row r="87" spans="1:30" s="26" customFormat="1" ht="11.25" customHeight="1">
      <c r="A87" s="207">
        <v>1</v>
      </c>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f>IF('3a DF'!AB139="-","-",'3a DF'!AB139)</f>
        <v>1470.5744937291802</v>
      </c>
      <c r="AB87" s="35" t="str">
        <f>IF('3a DF'!AC139="-","-",'3a DF'!AC139)</f>
        <v>-</v>
      </c>
      <c r="AC87" s="35" t="str">
        <f>IF('3a DF'!AD139="-","-",'3a DF'!AD139)</f>
        <v>-</v>
      </c>
      <c r="AD87" s="25"/>
    </row>
    <row r="88" spans="1:30" s="26" customFormat="1" ht="11.4">
      <c r="A88" s="207">
        <v>2</v>
      </c>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f>IF('3b CM'!AA34="-","-",'3b CM'!AA34)</f>
        <v>18.047323742996355</v>
      </c>
      <c r="AB88" s="35" t="str">
        <f>IF('3b CM'!AB34="-","-",'3b CM'!AB34)</f>
        <v>-</v>
      </c>
      <c r="AC88" s="35" t="str">
        <f>IF('3b CM'!AC34="-","-",'3b CM'!AC34)</f>
        <v>-</v>
      </c>
      <c r="AD88" s="25"/>
    </row>
    <row r="89" spans="1:30" s="26" customFormat="1" ht="11.4">
      <c r="A89" s="207"/>
      <c r="B89" s="123" t="s">
        <v>241</v>
      </c>
      <c r="C89" s="123" t="s">
        <v>178</v>
      </c>
      <c r="D89" s="121" t="s">
        <v>118</v>
      </c>
      <c r="E89" s="75"/>
      <c r="F89" s="27"/>
      <c r="G89" s="35" t="str">
        <f>IF('3c AA'!J173="-","-",'3c AA'!J173)</f>
        <v>-</v>
      </c>
      <c r="H89" s="35" t="str">
        <f>IF('3c AA'!K173="-","-",'3c AA'!K173)</f>
        <v>-</v>
      </c>
      <c r="I89" s="35" t="str">
        <f>IF('3c AA'!L173="-","-",'3c AA'!L173)</f>
        <v>-</v>
      </c>
      <c r="J89" s="35" t="str">
        <f>IF('3c AA'!M173="-","-",'3c AA'!M173)</f>
        <v>-</v>
      </c>
      <c r="K89" s="35" t="str">
        <f>IF('3c AA'!N173="-","-",'3c AA'!N173)</f>
        <v>-</v>
      </c>
      <c r="L89" s="35" t="str">
        <f>IF('3c AA'!O173="-","-",'3c AA'!O173)</f>
        <v>-</v>
      </c>
      <c r="M89" s="35" t="str">
        <f>IF('3c AA'!P173="-","-",'3c AA'!P173)</f>
        <v>-</v>
      </c>
      <c r="N89" s="35" t="str">
        <f>IF('3c AA'!Q173="-","-",'3c AA'!Q173)</f>
        <v>-</v>
      </c>
      <c r="O89" s="27"/>
      <c r="P89" s="35" t="str">
        <f>IF('3c AA'!S173="-","-",'3c AA'!S173)</f>
        <v>-</v>
      </c>
      <c r="Q89" s="35" t="str">
        <f>IF('3c AA'!T173="-","-",'3c AA'!T173)</f>
        <v>-</v>
      </c>
      <c r="R89" s="35" t="str">
        <f>IF('3c AA'!U173="-","-",'3c AA'!U173)</f>
        <v>-</v>
      </c>
      <c r="S89" s="35" t="str">
        <f>IF('3c AA'!V173="-","-",'3c AA'!V173)</f>
        <v>-</v>
      </c>
      <c r="T89" s="35">
        <f>IF('3c AA'!W173="-","-",'3c AA'!W173)</f>
        <v>0</v>
      </c>
      <c r="U89" s="35">
        <f>IF('3c AA'!X173="-","-",'3c AA'!X173)</f>
        <v>0</v>
      </c>
      <c r="V89" s="35">
        <f>IF('3c AA'!Y173="-","-",'3c AA'!Y173)</f>
        <v>0</v>
      </c>
      <c r="W89" s="35" t="str">
        <f>IF('3c AA'!Z173="-","-",'3c AA'!Z173)</f>
        <v>-</v>
      </c>
      <c r="X89" s="27"/>
      <c r="Y89" s="35">
        <f>IF('3c AA'!AB173="-","-",'3c AA'!AB173)</f>
        <v>3.5926972025575465</v>
      </c>
      <c r="Z89" s="35">
        <f>IF('3c AA'!AC173="-","-",'3c AA'!AC173)</f>
        <v>3.5926972025575465</v>
      </c>
      <c r="AA89" s="35">
        <f>IF('3c AA'!AD173="-","-",'3c AA'!AD173)</f>
        <v>3.5926972025575465</v>
      </c>
      <c r="AB89" s="35" t="str">
        <f>IF('3c AA'!AE173="-","-",'3c AA'!AE173)</f>
        <v>-</v>
      </c>
      <c r="AC89" s="35" t="str">
        <f>IF('3c AA'!AF173="-","-",'3c AA'!AF173)</f>
        <v>-</v>
      </c>
      <c r="AD89" s="25"/>
    </row>
    <row r="90" spans="1:30" s="26" customFormat="1" ht="11.4">
      <c r="A90" s="207">
        <v>3</v>
      </c>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f>IF('3d PC'!AA35="-","-",'3d PC'!AA35)</f>
        <v>185.61507639344055</v>
      </c>
      <c r="AB90" s="35" t="str">
        <f>IF('3d PC'!AB35="-","-",'3d PC'!AB35)</f>
        <v>-</v>
      </c>
      <c r="AC90" s="35" t="str">
        <f>IF('3d PC'!AC35="-","-",'3d PC'!AC35)</f>
        <v>-</v>
      </c>
      <c r="AD90" s="25"/>
    </row>
    <row r="91" spans="1:30" s="26" customFormat="1" ht="11.4">
      <c r="A91" s="207">
        <v>4</v>
      </c>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f>IF('3e NC-Elec'!AB63="-","-",'3e NC-Elec'!AB63)</f>
        <v>252.02845578472807</v>
      </c>
      <c r="AB91" s="35" t="str">
        <f>IF('3e NC-Elec'!AC63="-","-",'3e NC-Elec'!AC63)</f>
        <v>-</v>
      </c>
      <c r="AC91" s="35" t="str">
        <f>IF('3e NC-Elec'!AD63="-","-",'3e NC-Elec'!AD63)</f>
        <v>-</v>
      </c>
      <c r="AD91" s="25"/>
    </row>
    <row r="92" spans="1:30" s="26" customFormat="1" ht="11.4">
      <c r="A92" s="207">
        <v>5</v>
      </c>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f>IF('3g CPIH'!W$17="-","-",'3h OC '!$E$10*('3g CPIH'!W$17/'3g CPIH'!$G$17))</f>
        <v>95.953808219178072</v>
      </c>
      <c r="AB92" s="35" t="str">
        <f>IF('3g CPIH'!X$17="-","-",'3h OC '!$E$10*('3g CPIH'!X$17/'3g CPIH'!$G$17))</f>
        <v>-</v>
      </c>
      <c r="AC92" s="35" t="str">
        <f>IF('3g CPIH'!Y$17="-","-",'3h OC '!$E$10*('3g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f>IF('3i SMNCC'!V$52="-","-",'3i SMNCC'!V$52)</f>
        <v>5.9026181198620193</v>
      </c>
      <c r="AA93" s="35">
        <f>IF('3i SMNCC'!W$52="-","-",'3i SMNCC'!W$52)</f>
        <v>6.771266150037464</v>
      </c>
      <c r="AB93" s="35" t="str">
        <f>IF('3i SMNCC'!X$52="-","-",'3i SMNCC'!X$52)</f>
        <v>-</v>
      </c>
      <c r="AC93" s="35" t="str">
        <f>IF('3i SMNCC'!Y$52="-","-",'3i SMNCC'!Y$52)</f>
        <v>-</v>
      </c>
      <c r="AD93" s="25"/>
    </row>
    <row r="94" spans="1:30" s="26" customFormat="1" ht="11.25" customHeight="1">
      <c r="A94" s="207">
        <v>7</v>
      </c>
      <c r="B94" s="123" t="s">
        <v>244</v>
      </c>
      <c r="C94" s="123" t="s">
        <v>183</v>
      </c>
      <c r="D94" s="121" t="s">
        <v>118</v>
      </c>
      <c r="E94" s="75"/>
      <c r="F94" s="27"/>
      <c r="G94" s="35">
        <f>IF('3g CPIH'!C$17="-","-",'3j PAAC PAP'!$G$18*('3g CPIH'!C$17/'3g CPIH'!$G$17))</f>
        <v>23.857918590998043</v>
      </c>
      <c r="H94" s="35">
        <f>IF('3g CPIH'!D$17="-","-",'3j PAAC PAP'!$G$18*('3g CPIH'!D$17/'3g CPIH'!$G$17))</f>
        <v>23.905682191780819</v>
      </c>
      <c r="I94" s="35">
        <f>IF('3g CPIH'!E$17="-","-",'3j PAAC PAP'!$G$18*('3g CPIH'!E$17/'3g CPIH'!$G$17))</f>
        <v>23.977327592954992</v>
      </c>
      <c r="J94" s="35">
        <f>IF('3g CPIH'!F$17="-","-",'3j PAAC PAP'!$G$18*('3g CPIH'!F$17/'3g CPIH'!$G$17))</f>
        <v>24.120618395303325</v>
      </c>
      <c r="K94" s="35">
        <f>IF('3g CPIH'!G$17="-","-",'3j PAAC PAP'!$G$18*('3g CPIH'!G$17/'3g CPIH'!$G$17))</f>
        <v>24.4072</v>
      </c>
      <c r="L94" s="35">
        <f>IF('3g CPIH'!H$17="-","-",'3j PAAC PAP'!$G$18*('3g CPIH'!H$17/'3g CPIH'!$G$17))</f>
        <v>24.717663405088064</v>
      </c>
      <c r="M94" s="35">
        <f>IF('3g CPIH'!I$17="-","-",'3j PAAC PAP'!$G$18*('3g CPIH'!I$17/'3g CPIH'!$G$17))</f>
        <v>25.075890410958902</v>
      </c>
      <c r="N94" s="35">
        <f>IF('3g CPIH'!J$17="-","-",'3j PAAC PAP'!$G$18*('3g CPIH'!J$17/'3g CPIH'!$G$17))</f>
        <v>25.290826614481411</v>
      </c>
      <c r="O94" s="27"/>
      <c r="P94" s="35">
        <f>IF('3g CPIH'!L$17="-","-",'3j PAAC PAP'!$G$18*('3g CPIH'!L$17/'3g CPIH'!$G$17))</f>
        <v>25.290826614481411</v>
      </c>
      <c r="Q94" s="35">
        <f>IF('3g CPIH'!M$17="-","-",'3j PAAC PAP'!$G$18*('3g CPIH'!M$17/'3g CPIH'!$G$17))</f>
        <v>25.577408219178082</v>
      </c>
      <c r="R94" s="35">
        <f>IF('3g CPIH'!N$17="-","-",'3j PAAC PAP'!$G$18*('3g CPIH'!N$17/'3g CPIH'!$G$17))</f>
        <v>25.768462622309197</v>
      </c>
      <c r="S94" s="35">
        <f>IF('3g CPIH'!O$17="-","-",'3j PAAC PAP'!$G$18*('3g CPIH'!O$17/'3g CPIH'!$G$17))</f>
        <v>25.911753424657533</v>
      </c>
      <c r="T94" s="35">
        <f>IF('3g CPIH'!P$17="-","-",'3j PAAC PAP'!$G$18*('3g CPIH'!P$17/'3g CPIH'!$G$17))</f>
        <v>25.983398825831699</v>
      </c>
      <c r="U94" s="35">
        <f>IF('3g CPIH'!Q$17="-","-",'3j PAAC PAP'!$G$18*('3g CPIH'!Q$17/'3g CPIH'!$G$17))</f>
        <v>26.126689628180038</v>
      </c>
      <c r="V94" s="35">
        <f>IF('3g CPIH'!R$17="-","-",'3j PAAC PAP'!$G$18*('3g CPIH'!R$17/'3g CPIH'!$G$17))</f>
        <v>26.604325636007829</v>
      </c>
      <c r="W94" s="35">
        <f>IF('3g CPIH'!S$17="-","-",'3j PAAC PAP'!$G$18*('3g CPIH'!S$17/'3g CPIH'!$G$17))</f>
        <v>27.39242504892368</v>
      </c>
      <c r="X94" s="27"/>
      <c r="Y94" s="35">
        <f>IF('3g CPIH'!U$17="-","-",'3j PAAC PAP'!$G$18*('3g CPIH'!U$17/'3g CPIH'!$G$17))</f>
        <v>28.777569471624265</v>
      </c>
      <c r="Z94" s="35">
        <f>IF('3g CPIH'!V$17="-","-",'3j PAAC PAP'!$G$18*('3g CPIH'!V$17/'3g CPIH'!$G$17))</f>
        <v>28.777569471624265</v>
      </c>
      <c r="AA94" s="35">
        <f>IF('3g CPIH'!W$17="-","-",'3j PAAC PAP'!$G$18*('3g CPIH'!W$17/'3g CPIH'!$G$17))</f>
        <v>29.923895890410957</v>
      </c>
      <c r="AB94" s="35" t="str">
        <f>IF('3g CPIH'!X$17="-","-",'3j PAAC PAP'!$G$18*('3g CPIH'!X$17/'3g CPIH'!$G$17))</f>
        <v>-</v>
      </c>
      <c r="AC94" s="35" t="str">
        <f>IF('3g CPIH'!Y$17="-","-",'3j PAAC PAP'!$G$18*('3g CPIH'!Y$17/'3g CPIH'!$G$17))</f>
        <v>-</v>
      </c>
      <c r="AD94" s="25"/>
    </row>
    <row r="95" spans="1:30" s="26" customFormat="1" ht="11.25" customHeight="1">
      <c r="A95" s="207">
        <v>8</v>
      </c>
      <c r="B95" s="123" t="s">
        <v>244</v>
      </c>
      <c r="C95" s="123" t="s">
        <v>184</v>
      </c>
      <c r="D95" s="121" t="s">
        <v>118</v>
      </c>
      <c r="E95" s="75"/>
      <c r="F95" s="27"/>
      <c r="G95" s="35">
        <f>IF(G87="-","-",SUM(G87:G93)*'3j PAAC PAP'!$G$36)</f>
        <v>0</v>
      </c>
      <c r="H95" s="35">
        <f>IF(H87="-","-",SUM(H87:H93)*'3j PAAC PAP'!$G$36)</f>
        <v>0</v>
      </c>
      <c r="I95" s="35">
        <f>IF(I87="-","-",SUM(I87:I93)*'3j PAAC PAP'!$G$36)</f>
        <v>0</v>
      </c>
      <c r="J95" s="35">
        <f>IF(J87="-","-",SUM(J87:J93)*'3j PAAC PAP'!$G$36)</f>
        <v>0</v>
      </c>
      <c r="K95" s="35">
        <f>IF(K87="-","-",SUM(K87:K93)*'3j PAAC PAP'!$G$36)</f>
        <v>0</v>
      </c>
      <c r="L95" s="35">
        <f>IF(L87="-","-",SUM(L87:L93)*'3j PAAC PAP'!$G$36)</f>
        <v>0</v>
      </c>
      <c r="M95" s="35">
        <f>IF(M87="-","-",SUM(M87:M93)*'3j PAAC PAP'!$G$36)</f>
        <v>0</v>
      </c>
      <c r="N95" s="35">
        <f>IF(N87="-","-",SUM(N87:N93)*'3j PAAC PAP'!$G$36)</f>
        <v>0</v>
      </c>
      <c r="O95" s="27"/>
      <c r="P95" s="35">
        <f>IF(P87="-","-",SUM(P87:P93)*'3j PAAC PAP'!$G$36)</f>
        <v>0</v>
      </c>
      <c r="Q95" s="35">
        <f>IF(Q87="-","-",SUM(Q87:Q93)*'3j PAAC PAP'!$G$36)</f>
        <v>0</v>
      </c>
      <c r="R95" s="35">
        <f>IF(R87="-","-",SUM(R87:R93)*'3j PAAC PAP'!$G$36)</f>
        <v>0</v>
      </c>
      <c r="S95" s="35">
        <f>IF(S87="-","-",SUM(S87:S93)*'3j PAAC PAP'!$G$36)</f>
        <v>0</v>
      </c>
      <c r="T95" s="35">
        <f>IF(T87="-","-",SUM(T87:T93)*'3j PAAC PAP'!$G$36)</f>
        <v>0</v>
      </c>
      <c r="U95" s="35">
        <f>IF(U87="-","-",SUM(U87:U93)*'3j PAAC PAP'!$G$36)</f>
        <v>0</v>
      </c>
      <c r="V95" s="35">
        <f>IF(V87="-","-",SUM(V87:V93)*'3j PAAC PAP'!$G$36)</f>
        <v>0</v>
      </c>
      <c r="W95" s="35">
        <f>IF(W87="-","-",SUM(W87:W93)*'3j PAAC PAP'!$G$36)</f>
        <v>0</v>
      </c>
      <c r="X95" s="27"/>
      <c r="Y95" s="35">
        <f>IF(Y87="-","-",SUM(Y87:Y93)*'3j PAAC PAP'!$G$36)</f>
        <v>0</v>
      </c>
      <c r="Z95" s="35">
        <f>IF(Z87="-","-",SUM(Z87:Z93)*'3j PAAC PAP'!$G$36)</f>
        <v>0</v>
      </c>
      <c r="AA95" s="35">
        <f>IF(AA87="-","-",SUM(AA87:AA93)*'3j PAAC PAP'!$G$36)</f>
        <v>0</v>
      </c>
      <c r="AB95" s="35" t="str">
        <f>IF(AB87="-","-",SUM(AB87:AB93)*'3j PAAC PAP'!$G$36)</f>
        <v>-</v>
      </c>
      <c r="AC95" s="35" t="str">
        <f>IF(AC87="-","-",SUM(AC87:AC93)*'3j PAAC PAP'!$G$36)</f>
        <v>-</v>
      </c>
      <c r="AD95" s="25"/>
    </row>
    <row r="96" spans="1:30" s="26" customFormat="1" ht="11.25" customHeight="1">
      <c r="A96" s="207">
        <v>9</v>
      </c>
      <c r="B96" s="123" t="s">
        <v>185</v>
      </c>
      <c r="C96" s="123" t="s">
        <v>246</v>
      </c>
      <c r="D96" s="121" t="s">
        <v>118</v>
      </c>
      <c r="E96" s="75"/>
      <c r="F96" s="27"/>
      <c r="G96" s="35">
        <f>IF(G87="-","-",SUM(G87:G95)*'3k EBIT'!$E$10)</f>
        <v>10.970858307189051</v>
      </c>
      <c r="H96" s="35">
        <f>IF(H87="-","-",SUM(H87:H95)*'3k EBIT'!$E$10)</f>
        <v>10.468736327665113</v>
      </c>
      <c r="I96" s="35">
        <f>IF(I87="-","-",SUM(I87:I95)*'3k EBIT'!$E$10)</f>
        <v>10.797462902714956</v>
      </c>
      <c r="J96" s="35">
        <f>IF(J87="-","-",SUM(J87:J95)*'3k EBIT'!$E$10)</f>
        <v>10.578230880440863</v>
      </c>
      <c r="K96" s="35">
        <f>IF(K87="-","-",SUM(K87:K95)*'3k EBIT'!$E$10)</f>
        <v>11.539704521518528</v>
      </c>
      <c r="L96" s="35">
        <f>IF(L87="-","-",SUM(L87:L95)*'3k EBIT'!$E$10)</f>
        <v>11.392657967815486</v>
      </c>
      <c r="M96" s="35">
        <f>IF(M87="-","-",SUM(M87:M95)*'3k EBIT'!$E$10)</f>
        <v>12.592904001985989</v>
      </c>
      <c r="N96" s="35">
        <f>IF(N87="-","-",SUM(N87:N95)*'3k EBIT'!$E$10)</f>
        <v>13.066502889559439</v>
      </c>
      <c r="O96" s="27"/>
      <c r="P96" s="35">
        <f>IF(P87="-","-",SUM(P87:P95)*'3k EBIT'!$E$10)</f>
        <v>13.066502889559439</v>
      </c>
      <c r="Q96" s="35">
        <f>IF(Q87="-","-",SUM(Q87:Q95)*'3k EBIT'!$E$10)</f>
        <v>14.640779403780099</v>
      </c>
      <c r="R96" s="35">
        <f>IF(R87="-","-",SUM(R87:R95)*'3k EBIT'!$E$10)</f>
        <v>14.090494548362489</v>
      </c>
      <c r="S96" s="35">
        <f>IF(S87="-","-",SUM(S87:S95)*'3k EBIT'!$E$10)</f>
        <v>13.90489440152338</v>
      </c>
      <c r="T96" s="35">
        <f>IF(T87="-","-",SUM(T87:T95)*'3k EBIT'!$E$10)</f>
        <v>13.231595047582118</v>
      </c>
      <c r="U96" s="35">
        <f>IF(U87="-","-",SUM(U87:U95)*'3k EBIT'!$E$10)</f>
        <v>14.307878540234059</v>
      </c>
      <c r="V96" s="35">
        <f>IF(V87="-","-",SUM(V87:V95)*'3k EBIT'!$E$10)</f>
        <v>15.839866549741682</v>
      </c>
      <c r="W96" s="35">
        <f>IF(W87="-","-",SUM(W87:W95)*'3k EBIT'!$E$10)</f>
        <v>22.768930994155451</v>
      </c>
      <c r="X96" s="27"/>
      <c r="Y96" s="35">
        <f>IF(Y87="-","-",SUM(Y87:Y95)*'3k EBIT'!$E$10)</f>
        <v>39.013354899349032</v>
      </c>
      <c r="Z96" s="35">
        <f>IF(Z87="-","-",SUM(Z87:Z95)*'3k EBIT'!$E$10)</f>
        <v>52.359024796775962</v>
      </c>
      <c r="AA96" s="35">
        <f>IF(AA87="-","-",SUM(AA87:AA95)*'3k EBIT'!$E$10)</f>
        <v>39.946635907435471</v>
      </c>
      <c r="AB96" s="35" t="str">
        <f>IF(AB87="-","-",SUM(AB87:AB95)*'3k EBIT'!$E$10)</f>
        <v>-</v>
      </c>
      <c r="AC96" s="35" t="str">
        <f>IF(AC87="-","-",SUM(AC87:AC95)*'3k EBIT'!$E$10)</f>
        <v>-</v>
      </c>
      <c r="AD96" s="25"/>
    </row>
    <row r="97" spans="1:30" s="26" customFormat="1" ht="11.25" customHeight="1">
      <c r="A97" s="207">
        <v>10</v>
      </c>
      <c r="B97" s="123" t="s">
        <v>247</v>
      </c>
      <c r="C97" s="158" t="s">
        <v>248</v>
      </c>
      <c r="D97" s="121" t="s">
        <v>118</v>
      </c>
      <c r="E97" s="116"/>
      <c r="F97" s="27"/>
      <c r="G97" s="35">
        <f>IF(G87="-","-",SUM(G87:G90,G92:G96)*'3l HAP'!$E$11)</f>
        <v>6.7505990726116814</v>
      </c>
      <c r="H97" s="35">
        <f>IF(H87="-","-",SUM(H87:H90,H92:H96)*'3l HAP'!$E$11)</f>
        <v>6.3488735400757577</v>
      </c>
      <c r="I97" s="35">
        <f>IF(I87="-","-",SUM(I87:I90,I92:I96)*'3l HAP'!$E$11)</f>
        <v>6.3840107525522551</v>
      </c>
      <c r="J97" s="35">
        <f>IF(J87="-","-",SUM(J87:J90,J92:J96)*'3l HAP'!$E$11)</f>
        <v>6.2262076386464642</v>
      </c>
      <c r="K97" s="35">
        <f>IF(K87="-","-",SUM(K87:K90,K92:K96)*'3l HAP'!$E$11)</f>
        <v>7.0408689173892149</v>
      </c>
      <c r="L97" s="35">
        <f>IF(L87="-","-",SUM(L87:L90,L92:L96)*'3l HAP'!$E$11)</f>
        <v>6.9098142592004619</v>
      </c>
      <c r="M97" s="35">
        <f>IF(M87="-","-",SUM(M87:M90,M92:M96)*'3l HAP'!$E$11)</f>
        <v>7.7270652813783194</v>
      </c>
      <c r="N97" s="35">
        <f>IF(N87="-","-",SUM(N87:N90,N92:N96)*'3l HAP'!$E$11)</f>
        <v>8.0998645540197263</v>
      </c>
      <c r="O97" s="27"/>
      <c r="P97" s="35">
        <f>IF(P87="-","-",SUM(P87:P90,P92:P96)*'3l HAP'!$E$11)</f>
        <v>8.0998645540197263</v>
      </c>
      <c r="Q97" s="35">
        <f>IF(Q87="-","-",SUM(Q87:Q90,Q92:Q96)*'3l HAP'!$E$11)</f>
        <v>9.1309910550513713</v>
      </c>
      <c r="R97" s="35">
        <f>IF(R87="-","-",SUM(R87:R90,R92:R96)*'3l HAP'!$E$11)</f>
        <v>8.6934041672980289</v>
      </c>
      <c r="S97" s="35">
        <f>IF(S87="-","-",SUM(S87:S90,S92:S96)*'3l HAP'!$E$11)</f>
        <v>8.6585955600025741</v>
      </c>
      <c r="T97" s="35">
        <f>IF(T87="-","-",SUM(T87:T90,T92:T96)*'3l HAP'!$E$11)</f>
        <v>8.0929344549965698</v>
      </c>
      <c r="U97" s="35">
        <f>IF(U87="-","-",SUM(U87:U90,U92:U96)*'3l HAP'!$E$11)</f>
        <v>8.8463483005370378</v>
      </c>
      <c r="V97" s="35">
        <f>IF(V87="-","-",SUM(V87:V90,V92:V96)*'3l HAP'!$E$11)</f>
        <v>10.040391987390873</v>
      </c>
      <c r="W97" s="35">
        <f>IF(W87="-","-",SUM(W87:W90,W92:W96)*'3l HAP'!$E$11)</f>
        <v>14.675698676337744</v>
      </c>
      <c r="X97" s="27"/>
      <c r="Y97" s="35">
        <f>IF(Y87="-","-",SUM(Y87:Y90,Y92:Y96)*'3l HAP'!$E$11)</f>
        <v>27.037518548271375</v>
      </c>
      <c r="Z97" s="35">
        <f>IF(Z87="-","-",SUM(Z87:Z90,Z92:Z96)*'3l HAP'!$E$11)</f>
        <v>37.321406561970065</v>
      </c>
      <c r="AA97" s="35">
        <f>IF(AA87="-","-",SUM(AA87:AA90,AA92:AA96)*'3l HAP'!$E$11)</f>
        <v>27.092075312721096</v>
      </c>
      <c r="AB97" s="35" t="str">
        <f>IF(AB87="-","-",SUM(AB87:AB90,AB92:AB96)*'3l HAP'!$E$11)</f>
        <v>-</v>
      </c>
      <c r="AC97" s="35" t="str">
        <f>IF(AC87="-","-",SUM(AC87:AC90,AC92:AC96)*'3l HAP'!$E$11)</f>
        <v>-</v>
      </c>
      <c r="AD97" s="25"/>
    </row>
    <row r="98" spans="1:30" s="26" customFormat="1" ht="11.25" customHeight="1">
      <c r="A98" s="207">
        <v>11</v>
      </c>
      <c r="B98" s="123" t="s">
        <v>249</v>
      </c>
      <c r="C98" s="123" t="str">
        <f>B98&amp;"_"&amp;D98</f>
        <v>Total_North West</v>
      </c>
      <c r="D98" s="121" t="s">
        <v>118</v>
      </c>
      <c r="E98" s="75"/>
      <c r="F98" s="27"/>
      <c r="G98" s="35">
        <f t="shared" ref="G98:N98" si="18">IF(G87="-","-",SUM(G87:G97))</f>
        <v>584.16395568572023</v>
      </c>
      <c r="H98" s="35">
        <f t="shared" si="18"/>
        <v>557.33476846259384</v>
      </c>
      <c r="I98" s="35">
        <f t="shared" si="18"/>
        <v>574.67129721551908</v>
      </c>
      <c r="J98" s="35">
        <f t="shared" si="18"/>
        <v>562.97497137952007</v>
      </c>
      <c r="K98" s="35">
        <f t="shared" si="18"/>
        <v>614.39348760240046</v>
      </c>
      <c r="L98" s="35">
        <f t="shared" si="18"/>
        <v>606.52314384078545</v>
      </c>
      <c r="M98" s="35">
        <f t="shared" si="18"/>
        <v>670.51121267380165</v>
      </c>
      <c r="N98" s="35">
        <f t="shared" si="18"/>
        <v>695.8102588912991</v>
      </c>
      <c r="O98" s="27"/>
      <c r="P98" s="35">
        <f t="shared" ref="P98:W98" si="19">IF(P87="-","-",SUM(P87:P97))</f>
        <v>695.8102588912991</v>
      </c>
      <c r="Q98" s="35">
        <f t="shared" si="19"/>
        <v>779.69800981137689</v>
      </c>
      <c r="R98" s="35">
        <f t="shared" si="19"/>
        <v>750.29807407514465</v>
      </c>
      <c r="S98" s="35">
        <f t="shared" si="19"/>
        <v>740.49484072171708</v>
      </c>
      <c r="T98" s="35">
        <f t="shared" si="19"/>
        <v>704.49238615180002</v>
      </c>
      <c r="U98" s="35">
        <f t="shared" si="19"/>
        <v>761.89227621262455</v>
      </c>
      <c r="V98" s="35">
        <f t="shared" si="19"/>
        <v>843.7172344634896</v>
      </c>
      <c r="W98" s="35">
        <f t="shared" si="19"/>
        <v>1213.0399928548927</v>
      </c>
      <c r="X98" s="27"/>
      <c r="Y98" s="35">
        <f t="shared" ref="Y98:AC98" si="20">IF(Y87="-","-",SUM(Y87:Y97))</f>
        <v>2080.3711388002139</v>
      </c>
      <c r="Z98" s="35">
        <f t="shared" si="20"/>
        <v>2793.0584154962903</v>
      </c>
      <c r="AA98" s="35">
        <f t="shared" si="20"/>
        <v>2129.5457283326859</v>
      </c>
      <c r="AB98" s="35" t="str">
        <f t="shared" si="20"/>
        <v>-</v>
      </c>
      <c r="AC98" s="35" t="str">
        <f t="shared" si="20"/>
        <v>-</v>
      </c>
      <c r="AD98" s="25"/>
    </row>
    <row r="99" spans="1:30" s="26" customFormat="1" ht="12.6" customHeight="1">
      <c r="A99" s="207">
        <v>1</v>
      </c>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f>IF('3a DF'!AB140="-","-",'3a DF'!AB140)</f>
        <v>1506.0556004498974</v>
      </c>
      <c r="AB99" s="117" t="str">
        <f>IF('3a DF'!AC140="-","-",'3a DF'!AC140)</f>
        <v>-</v>
      </c>
      <c r="AC99" s="117" t="str">
        <f>IF('3a DF'!AD140="-","-",'3a DF'!AD140)</f>
        <v>-</v>
      </c>
      <c r="AD99" s="25"/>
    </row>
    <row r="100" spans="1:30" s="26" customFormat="1" ht="11.4">
      <c r="A100" s="207">
        <v>2</v>
      </c>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f>IF('3b CM'!AA35="-","-",'3b CM'!AA35)</f>
        <v>18.629862331801373</v>
      </c>
      <c r="AB100" s="117" t="str">
        <f>IF('3b CM'!AB35="-","-",'3b CM'!AB35)</f>
        <v>-</v>
      </c>
      <c r="AC100" s="117" t="str">
        <f>IF('3b CM'!AC35="-","-",'3b CM'!AC35)</f>
        <v>-</v>
      </c>
      <c r="AD100" s="25"/>
    </row>
    <row r="101" spans="1:30" s="26" customFormat="1" ht="11.4">
      <c r="A101" s="207"/>
      <c r="B101" s="120" t="s">
        <v>241</v>
      </c>
      <c r="C101" s="120" t="s">
        <v>178</v>
      </c>
      <c r="D101" s="122" t="s">
        <v>122</v>
      </c>
      <c r="E101" s="119"/>
      <c r="F101" s="27"/>
      <c r="G101" s="117" t="str">
        <f>IF('3c AA'!J174="-","-",'3c AA'!J174)</f>
        <v>-</v>
      </c>
      <c r="H101" s="117" t="str">
        <f>IF('3c AA'!K174="-","-",'3c AA'!K174)</f>
        <v>-</v>
      </c>
      <c r="I101" s="117" t="str">
        <f>IF('3c AA'!L174="-","-",'3c AA'!L174)</f>
        <v>-</v>
      </c>
      <c r="J101" s="117" t="str">
        <f>IF('3c AA'!M174="-","-",'3c AA'!M174)</f>
        <v>-</v>
      </c>
      <c r="K101" s="117" t="str">
        <f>IF('3c AA'!N174="-","-",'3c AA'!N174)</f>
        <v>-</v>
      </c>
      <c r="L101" s="117" t="str">
        <f>IF('3c AA'!O174="-","-",'3c AA'!O174)</f>
        <v>-</v>
      </c>
      <c r="M101" s="117" t="str">
        <f>IF('3c AA'!P174="-","-",'3c AA'!P174)</f>
        <v>-</v>
      </c>
      <c r="N101" s="117" t="str">
        <f>IF('3c AA'!Q174="-","-",'3c AA'!Q174)</f>
        <v>-</v>
      </c>
      <c r="O101" s="27"/>
      <c r="P101" s="117" t="str">
        <f>IF('3c AA'!S174="-","-",'3c AA'!S174)</f>
        <v>-</v>
      </c>
      <c r="Q101" s="117" t="str">
        <f>IF('3c AA'!T174="-","-",'3c AA'!T174)</f>
        <v>-</v>
      </c>
      <c r="R101" s="117" t="str">
        <f>IF('3c AA'!U174="-","-",'3c AA'!U174)</f>
        <v>-</v>
      </c>
      <c r="S101" s="117" t="str">
        <f>IF('3c AA'!V174="-","-",'3c AA'!V174)</f>
        <v>-</v>
      </c>
      <c r="T101" s="117">
        <f>IF('3c AA'!W174="-","-",'3c AA'!W174)</f>
        <v>0</v>
      </c>
      <c r="U101" s="117">
        <f>IF('3c AA'!X174="-","-",'3c AA'!X174)</f>
        <v>0</v>
      </c>
      <c r="V101" s="117">
        <f>IF('3c AA'!Y174="-","-",'3c AA'!Y174)</f>
        <v>0</v>
      </c>
      <c r="W101" s="117" t="str">
        <f>IF('3c AA'!Z174="-","-",'3c AA'!Z174)</f>
        <v>-</v>
      </c>
      <c r="X101" s="27"/>
      <c r="Y101" s="117">
        <f>IF('3c AA'!AB174="-","-",'3c AA'!AB174)</f>
        <v>3.6378250985538432</v>
      </c>
      <c r="Z101" s="117">
        <f>IF('3c AA'!AC174="-","-",'3c AA'!AC174)</f>
        <v>3.6378250985538432</v>
      </c>
      <c r="AA101" s="117">
        <f>IF('3c AA'!AD174="-","-",'3c AA'!AD174)</f>
        <v>3.6378250985538432</v>
      </c>
      <c r="AB101" s="117" t="str">
        <f>IF('3c AA'!AE174="-","-",'3c AA'!AE174)</f>
        <v>-</v>
      </c>
      <c r="AC101" s="117" t="str">
        <f>IF('3c AA'!AF174="-","-",'3c AA'!AF174)</f>
        <v>-</v>
      </c>
      <c r="AD101" s="25"/>
    </row>
    <row r="102" spans="1:30" s="26" customFormat="1" ht="11.4">
      <c r="A102" s="207">
        <v>3</v>
      </c>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f>IF('3d PC'!AA36="-","-",'3d PC'!AA36)</f>
        <v>185.62392879546283</v>
      </c>
      <c r="AB102" s="117" t="str">
        <f>IF('3d PC'!AB36="-","-",'3d PC'!AB36)</f>
        <v>-</v>
      </c>
      <c r="AC102" s="117" t="str">
        <f>IF('3d PC'!AC36="-","-",'3d PC'!AC36)</f>
        <v>-</v>
      </c>
      <c r="AD102" s="25"/>
    </row>
    <row r="103" spans="1:30" s="26" customFormat="1" ht="11.4">
      <c r="A103" s="207">
        <v>4</v>
      </c>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f>IF('3e NC-Elec'!AB64="-","-",'3e NC-Elec'!AB64)</f>
        <v>240.95488898412637</v>
      </c>
      <c r="AB103" s="117" t="str">
        <f>IF('3e NC-Elec'!AC64="-","-",'3e NC-Elec'!AC64)</f>
        <v>-</v>
      </c>
      <c r="AC103" s="117" t="str">
        <f>IF('3e NC-Elec'!AD64="-","-",'3e NC-Elec'!AD64)</f>
        <v>-</v>
      </c>
      <c r="AD103" s="25"/>
    </row>
    <row r="104" spans="1:30" s="26" customFormat="1" ht="11.25" customHeight="1">
      <c r="A104" s="207">
        <v>5</v>
      </c>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f>IF('3g CPIH'!W$17="-","-",'3h OC '!$E$10*('3g CPIH'!W$17/'3g CPIH'!$G$17))</f>
        <v>95.953808219178072</v>
      </c>
      <c r="AB104" s="117" t="str">
        <f>IF('3g CPIH'!X$17="-","-",'3h OC '!$E$10*('3g CPIH'!X$17/'3g CPIH'!$G$17))</f>
        <v>-</v>
      </c>
      <c r="AC104" s="117" t="str">
        <f>IF('3g CPIH'!Y$17="-","-",'3h OC '!$E$10*('3g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f>IF('3i SMNCC'!V$52="-","-",'3i SMNCC'!V$52)</f>
        <v>5.9026181198620193</v>
      </c>
      <c r="AA105" s="117">
        <f>IF('3i SMNCC'!W$52="-","-",'3i SMNCC'!W$52)</f>
        <v>6.771266150037464</v>
      </c>
      <c r="AB105" s="117" t="str">
        <f>IF('3i SMNCC'!X$52="-","-",'3i SMNCC'!X$52)</f>
        <v>-</v>
      </c>
      <c r="AC105" s="117" t="str">
        <f>IF('3i SMNCC'!Y$52="-","-",'3i SMNCC'!Y$52)</f>
        <v>-</v>
      </c>
      <c r="AD105" s="25"/>
    </row>
    <row r="106" spans="1:30" s="26" customFormat="1" ht="11.25" customHeight="1">
      <c r="A106" s="207">
        <v>7</v>
      </c>
      <c r="B106" s="120" t="s">
        <v>244</v>
      </c>
      <c r="C106" s="120" t="s">
        <v>183</v>
      </c>
      <c r="D106" s="122" t="s">
        <v>122</v>
      </c>
      <c r="E106" s="119"/>
      <c r="F106" s="27"/>
      <c r="G106" s="117">
        <f>IF('3g CPIH'!C$17="-","-",'3j PAAC PAP'!$G$18*('3g CPIH'!C$17/'3g CPIH'!$G$17))</f>
        <v>23.857918590998043</v>
      </c>
      <c r="H106" s="117">
        <f>IF('3g CPIH'!D$17="-","-",'3j PAAC PAP'!$G$18*('3g CPIH'!D$17/'3g CPIH'!$G$17))</f>
        <v>23.905682191780819</v>
      </c>
      <c r="I106" s="117">
        <f>IF('3g CPIH'!E$17="-","-",'3j PAAC PAP'!$G$18*('3g CPIH'!E$17/'3g CPIH'!$G$17))</f>
        <v>23.977327592954992</v>
      </c>
      <c r="J106" s="117">
        <f>IF('3g CPIH'!F$17="-","-",'3j PAAC PAP'!$G$18*('3g CPIH'!F$17/'3g CPIH'!$G$17))</f>
        <v>24.120618395303325</v>
      </c>
      <c r="K106" s="117">
        <f>IF('3g CPIH'!G$17="-","-",'3j PAAC PAP'!$G$18*('3g CPIH'!G$17/'3g CPIH'!$G$17))</f>
        <v>24.4072</v>
      </c>
      <c r="L106" s="117">
        <f>IF('3g CPIH'!H$17="-","-",'3j PAAC PAP'!$G$18*('3g CPIH'!H$17/'3g CPIH'!$G$17))</f>
        <v>24.717663405088064</v>
      </c>
      <c r="M106" s="117">
        <f>IF('3g CPIH'!I$17="-","-",'3j PAAC PAP'!$G$18*('3g CPIH'!I$17/'3g CPIH'!$G$17))</f>
        <v>25.075890410958902</v>
      </c>
      <c r="N106" s="117">
        <f>IF('3g CPIH'!J$17="-","-",'3j PAAC PAP'!$G$18*('3g CPIH'!J$17/'3g CPIH'!$G$17))</f>
        <v>25.290826614481411</v>
      </c>
      <c r="O106" s="27"/>
      <c r="P106" s="117">
        <f>IF('3g CPIH'!L$17="-","-",'3j PAAC PAP'!$G$18*('3g CPIH'!L$17/'3g CPIH'!$G$17))</f>
        <v>25.290826614481411</v>
      </c>
      <c r="Q106" s="117">
        <f>IF('3g CPIH'!M$17="-","-",'3j PAAC PAP'!$G$18*('3g CPIH'!M$17/'3g CPIH'!$G$17))</f>
        <v>25.577408219178082</v>
      </c>
      <c r="R106" s="117">
        <f>IF('3g CPIH'!N$17="-","-",'3j PAAC PAP'!$G$18*('3g CPIH'!N$17/'3g CPIH'!$G$17))</f>
        <v>25.768462622309197</v>
      </c>
      <c r="S106" s="117">
        <f>IF('3g CPIH'!O$17="-","-",'3j PAAC PAP'!$G$18*('3g CPIH'!O$17/'3g CPIH'!$G$17))</f>
        <v>25.911753424657533</v>
      </c>
      <c r="T106" s="117">
        <f>IF('3g CPIH'!P$17="-","-",'3j PAAC PAP'!$G$18*('3g CPIH'!P$17/'3g CPIH'!$G$17))</f>
        <v>25.983398825831699</v>
      </c>
      <c r="U106" s="117">
        <f>IF('3g CPIH'!Q$17="-","-",'3j PAAC PAP'!$G$18*('3g CPIH'!Q$17/'3g CPIH'!$G$17))</f>
        <v>26.126689628180038</v>
      </c>
      <c r="V106" s="117">
        <f>IF('3g CPIH'!R$17="-","-",'3j PAAC PAP'!$G$18*('3g CPIH'!R$17/'3g CPIH'!$G$17))</f>
        <v>26.604325636007829</v>
      </c>
      <c r="W106" s="117">
        <f>IF('3g CPIH'!S$17="-","-",'3j PAAC PAP'!$G$18*('3g CPIH'!S$17/'3g CPIH'!$G$17))</f>
        <v>27.39242504892368</v>
      </c>
      <c r="X106" s="27"/>
      <c r="Y106" s="117">
        <f>IF('3g CPIH'!U$17="-","-",'3j PAAC PAP'!$G$18*('3g CPIH'!U$17/'3g CPIH'!$G$17))</f>
        <v>28.777569471624265</v>
      </c>
      <c r="Z106" s="117">
        <f>IF('3g CPIH'!V$17="-","-",'3j PAAC PAP'!$G$18*('3g CPIH'!V$17/'3g CPIH'!$G$17))</f>
        <v>28.777569471624265</v>
      </c>
      <c r="AA106" s="117">
        <f>IF('3g CPIH'!W$17="-","-",'3j PAAC PAP'!$G$18*('3g CPIH'!W$17/'3g CPIH'!$G$17))</f>
        <v>29.923895890410957</v>
      </c>
      <c r="AB106" s="117" t="str">
        <f>IF('3g CPIH'!X$17="-","-",'3j PAAC PAP'!$G$18*('3g CPIH'!X$17/'3g CPIH'!$G$17))</f>
        <v>-</v>
      </c>
      <c r="AC106" s="117" t="str">
        <f>IF('3g CPIH'!Y$17="-","-",'3j PAAC PAP'!$G$18*('3g CPIH'!Y$17/'3g CPIH'!$G$17))</f>
        <v>-</v>
      </c>
      <c r="AD106" s="25"/>
    </row>
    <row r="107" spans="1:30" s="26" customFormat="1" ht="11.25" customHeight="1">
      <c r="A107" s="207">
        <v>8</v>
      </c>
      <c r="B107" s="120" t="s">
        <v>244</v>
      </c>
      <c r="C107" s="120" t="s">
        <v>184</v>
      </c>
      <c r="D107" s="122" t="s">
        <v>122</v>
      </c>
      <c r="E107" s="119"/>
      <c r="F107" s="27"/>
      <c r="G107" s="117">
        <f>IF(G99="-","-",SUM(G99:G105)*'3j PAAC PAP'!$G$36)</f>
        <v>0</v>
      </c>
      <c r="H107" s="117">
        <f>IF(H99="-","-",SUM(H99:H105)*'3j PAAC PAP'!$G$36)</f>
        <v>0</v>
      </c>
      <c r="I107" s="117">
        <f>IF(I99="-","-",SUM(I99:I105)*'3j PAAC PAP'!$G$36)</f>
        <v>0</v>
      </c>
      <c r="J107" s="117">
        <f>IF(J99="-","-",SUM(J99:J105)*'3j PAAC PAP'!$G$36)</f>
        <v>0</v>
      </c>
      <c r="K107" s="117">
        <f>IF(K99="-","-",SUM(K99:K105)*'3j PAAC PAP'!$G$36)</f>
        <v>0</v>
      </c>
      <c r="L107" s="117">
        <f>IF(L99="-","-",SUM(L99:L105)*'3j PAAC PAP'!$G$36)</f>
        <v>0</v>
      </c>
      <c r="M107" s="117">
        <f>IF(M99="-","-",SUM(M99:M105)*'3j PAAC PAP'!$G$36)</f>
        <v>0</v>
      </c>
      <c r="N107" s="117">
        <f>IF(N99="-","-",SUM(N99:N105)*'3j PAAC PAP'!$G$36)</f>
        <v>0</v>
      </c>
      <c r="O107" s="27"/>
      <c r="P107" s="117">
        <f>IF(P99="-","-",SUM(P99:P105)*'3j PAAC PAP'!$G$36)</f>
        <v>0</v>
      </c>
      <c r="Q107" s="117">
        <f>IF(Q99="-","-",SUM(Q99:Q105)*'3j PAAC PAP'!$G$36)</f>
        <v>0</v>
      </c>
      <c r="R107" s="117">
        <f>IF(R99="-","-",SUM(R99:R105)*'3j PAAC PAP'!$G$36)</f>
        <v>0</v>
      </c>
      <c r="S107" s="117">
        <f>IF(S99="-","-",SUM(S99:S105)*'3j PAAC PAP'!$G$36)</f>
        <v>0</v>
      </c>
      <c r="T107" s="117">
        <f>IF(T99="-","-",SUM(T99:T105)*'3j PAAC PAP'!$G$36)</f>
        <v>0</v>
      </c>
      <c r="U107" s="117">
        <f>IF(U99="-","-",SUM(U99:U105)*'3j PAAC PAP'!$G$36)</f>
        <v>0</v>
      </c>
      <c r="V107" s="117">
        <f>IF(V99="-","-",SUM(V99:V105)*'3j PAAC PAP'!$G$36)</f>
        <v>0</v>
      </c>
      <c r="W107" s="117">
        <f>IF(W99="-","-",SUM(W99:W105)*'3j PAAC PAP'!$G$36)</f>
        <v>0</v>
      </c>
      <c r="X107" s="27"/>
      <c r="Y107" s="117">
        <f>IF(Y99="-","-",SUM(Y99:Y105)*'3j PAAC PAP'!$G$36)</f>
        <v>0</v>
      </c>
      <c r="Z107" s="117">
        <f>IF(Z99="-","-",SUM(Z99:Z105)*'3j PAAC PAP'!$G$36)</f>
        <v>0</v>
      </c>
      <c r="AA107" s="117">
        <f>IF(AA99="-","-",SUM(AA99:AA105)*'3j PAAC PAP'!$G$36)</f>
        <v>0</v>
      </c>
      <c r="AB107" s="117" t="str">
        <f>IF(AB99="-","-",SUM(AB99:AB105)*'3j PAAC PAP'!$G$36)</f>
        <v>-</v>
      </c>
      <c r="AC107" s="117" t="str">
        <f>IF(AC99="-","-",SUM(AC99:AC105)*'3j PAAC PAP'!$G$36)</f>
        <v>-</v>
      </c>
      <c r="AD107" s="25"/>
    </row>
    <row r="108" spans="1:30" s="26" customFormat="1" ht="11.25" customHeight="1">
      <c r="A108" s="207">
        <v>9</v>
      </c>
      <c r="B108" s="120" t="s">
        <v>185</v>
      </c>
      <c r="C108" s="120" t="s">
        <v>246</v>
      </c>
      <c r="D108" s="122" t="s">
        <v>122</v>
      </c>
      <c r="E108" s="119"/>
      <c r="F108" s="27"/>
      <c r="G108" s="117">
        <f>IF(G99="-","-",SUM(G99:G107)*'3k EBIT'!$E$10)</f>
        <v>10.908620815100708</v>
      </c>
      <c r="H108" s="117">
        <f>IF(H99="-","-",SUM(H99:H107)*'3k EBIT'!$E$10)</f>
        <v>10.414881926677346</v>
      </c>
      <c r="I108" s="117">
        <f>IF(I99="-","-",SUM(I99:I107)*'3k EBIT'!$E$10)</f>
        <v>10.588199411190592</v>
      </c>
      <c r="J108" s="117">
        <f>IF(J99="-","-",SUM(J99:J107)*'3k EBIT'!$E$10)</f>
        <v>10.372662794633859</v>
      </c>
      <c r="K108" s="117">
        <f>IF(K99="-","-",SUM(K99:K107)*'3k EBIT'!$E$10)</f>
        <v>11.54137543797084</v>
      </c>
      <c r="L108" s="117">
        <f>IF(L99="-","-",SUM(L99:L107)*'3k EBIT'!$E$10)</f>
        <v>11.397421753332157</v>
      </c>
      <c r="M108" s="117">
        <f>IF(M99="-","-",SUM(M99:M107)*'3k EBIT'!$E$10)</f>
        <v>12.632736510956796</v>
      </c>
      <c r="N108" s="117">
        <f>IF(N99="-","-",SUM(N99:N107)*'3k EBIT'!$E$10)</f>
        <v>13.103387609463011</v>
      </c>
      <c r="O108" s="27"/>
      <c r="P108" s="117">
        <f>IF(P99="-","-",SUM(P99:P107)*'3k EBIT'!$E$10)</f>
        <v>13.103387609463011</v>
      </c>
      <c r="Q108" s="117">
        <f>IF(Q99="-","-",SUM(Q99:Q107)*'3k EBIT'!$E$10)</f>
        <v>14.575814986958232</v>
      </c>
      <c r="R108" s="117">
        <f>IF(R99="-","-",SUM(R99:R107)*'3k EBIT'!$E$10)</f>
        <v>14.057378587302972</v>
      </c>
      <c r="S108" s="117">
        <f>IF(S99="-","-",SUM(S99:S107)*'3k EBIT'!$E$10)</f>
        <v>13.890097899701107</v>
      </c>
      <c r="T108" s="117">
        <f>IF(T99="-","-",SUM(T99:T107)*'3k EBIT'!$E$10)</f>
        <v>13.231702667456208</v>
      </c>
      <c r="U108" s="117">
        <f>IF(U99="-","-",SUM(U99:U107)*'3k EBIT'!$E$10)</f>
        <v>14.597146678244346</v>
      </c>
      <c r="V108" s="117">
        <f>IF(V99="-","-",SUM(V99:V107)*'3k EBIT'!$E$10)</f>
        <v>16.144166551501822</v>
      </c>
      <c r="W108" s="117">
        <f>IF(W99="-","-",SUM(W99:W107)*'3k EBIT'!$E$10)</f>
        <v>23.117553083142507</v>
      </c>
      <c r="X108" s="27"/>
      <c r="Y108" s="117">
        <f>IF(Y99="-","-",SUM(Y99:Y107)*'3k EBIT'!$E$10)</f>
        <v>39.59288126934262</v>
      </c>
      <c r="Z108" s="117">
        <f>IF(Z99="-","-",SUM(Z99:Z107)*'3k EBIT'!$E$10)</f>
        <v>53.122388803217923</v>
      </c>
      <c r="AA108" s="117">
        <f>IF(AA99="-","-",SUM(AA99:AA107)*'3k EBIT'!$E$10)</f>
        <v>40.431689238408268</v>
      </c>
      <c r="AB108" s="117" t="str">
        <f>IF(AB99="-","-",SUM(AB99:AB107)*'3k EBIT'!$E$10)</f>
        <v>-</v>
      </c>
      <c r="AC108" s="117" t="str">
        <f>IF(AC99="-","-",SUM(AC99:AC107)*'3k EBIT'!$E$10)</f>
        <v>-</v>
      </c>
      <c r="AD108" s="25"/>
    </row>
    <row r="109" spans="1:30" s="26" customFormat="1" ht="11.25" customHeight="1">
      <c r="A109" s="207">
        <v>10</v>
      </c>
      <c r="B109" s="120" t="s">
        <v>247</v>
      </c>
      <c r="C109" s="156" t="s">
        <v>248</v>
      </c>
      <c r="D109" s="122" t="s">
        <v>122</v>
      </c>
      <c r="E109" s="118"/>
      <c r="F109" s="27"/>
      <c r="G109" s="117">
        <f>IF(G99="-","-",SUM(G99:G102,G104:G108)*'3l HAP'!$E$11)</f>
        <v>6.6862780058910678</v>
      </c>
      <c r="H109" s="117">
        <f>IF(H99="-","-",SUM(H99:H102,H104:H108)*'3l HAP'!$E$11)</f>
        <v>6.29125837888117</v>
      </c>
      <c r="I109" s="117">
        <f>IF(I99="-","-",SUM(I99:I102,I104:I108)*'3l HAP'!$E$11)</f>
        <v>6.32880080034312</v>
      </c>
      <c r="J109" s="117">
        <f>IF(J99="-","-",SUM(J99:J102,J104:J108)*'3l HAP'!$E$11)</f>
        <v>6.1736602057714798</v>
      </c>
      <c r="K109" s="117">
        <f>IF(K99="-","-",SUM(K99:K102,K104:K108)*'3l HAP'!$E$11)</f>
        <v>6.9797834132054506</v>
      </c>
      <c r="L109" s="117">
        <f>IF(L99="-","-",SUM(L99:L102,L104:L108)*'3l HAP'!$E$11)</f>
        <v>6.85140705161258</v>
      </c>
      <c r="M109" s="117">
        <f>IF(M99="-","-",SUM(M99:M102,M104:M108)*'3l HAP'!$E$11)</f>
        <v>7.7008138684828111</v>
      </c>
      <c r="N109" s="117">
        <f>IF(N99="-","-",SUM(N99:N102,N104:N108)*'3l HAP'!$E$11)</f>
        <v>8.0712895590195348</v>
      </c>
      <c r="O109" s="27"/>
      <c r="P109" s="117">
        <f>IF(P99="-","-",SUM(P99:P102,P104:P108)*'3l HAP'!$E$11)</f>
        <v>8.0712895590195348</v>
      </c>
      <c r="Q109" s="117">
        <f>IF(Q99="-","-",SUM(Q99:Q102,Q104:Q108)*'3l HAP'!$E$11)</f>
        <v>9.1092602981035196</v>
      </c>
      <c r="R109" s="117">
        <f>IF(R99="-","-",SUM(R99:R102,R104:R108)*'3l HAP'!$E$11)</f>
        <v>8.6943685360640597</v>
      </c>
      <c r="S109" s="117">
        <f>IF(S99="-","-",SUM(S99:S102,S104:S108)*'3l HAP'!$E$11)</f>
        <v>8.6932329626894855</v>
      </c>
      <c r="T109" s="117">
        <f>IF(T99="-","-",SUM(T99:T102,T104:T108)*'3l HAP'!$E$11)</f>
        <v>8.1374788032416809</v>
      </c>
      <c r="U109" s="117">
        <f>IF(U99="-","-",SUM(U99:U102,U104:U108)*'3l HAP'!$E$11)</f>
        <v>8.9577205167684397</v>
      </c>
      <c r="V109" s="117">
        <f>IF(V99="-","-",SUM(V99:V102,V104:V108)*'3l HAP'!$E$11)</f>
        <v>10.166604518032814</v>
      </c>
      <c r="W109" s="117">
        <f>IF(W99="-","-",SUM(W99:W102,W104:W108)*'3l HAP'!$E$11)</f>
        <v>14.808371889508695</v>
      </c>
      <c r="X109" s="27"/>
      <c r="Y109" s="117">
        <f>IF(Y99="-","-",SUM(Y99:Y102,Y104:Y108)*'3l HAP'!$E$11)</f>
        <v>27.35066324036681</v>
      </c>
      <c r="Z109" s="117">
        <f>IF(Z99="-","-",SUM(Z99:Z102,Z104:Z108)*'3l HAP'!$E$11)</f>
        <v>37.77621260793299</v>
      </c>
      <c r="AA109" s="117">
        <f>IF(AA99="-","-",SUM(AA99:AA102,AA104:AA108)*'3l HAP'!$E$11)</f>
        <v>27.627975135059877</v>
      </c>
      <c r="AB109" s="117" t="str">
        <f>IF(AB99="-","-",SUM(AB99:AB102,AB104:AB108)*'3l HAP'!$E$11)</f>
        <v>-</v>
      </c>
      <c r="AC109" s="117" t="str">
        <f>IF(AC99="-","-",SUM(AC99:AC102,AC104:AC108)*'3l HAP'!$E$11)</f>
        <v>-</v>
      </c>
      <c r="AD109" s="25"/>
    </row>
    <row r="110" spans="1:30" s="26" customFormat="1" ht="11.4">
      <c r="A110" s="207">
        <v>11</v>
      </c>
      <c r="B110" s="120" t="s">
        <v>249</v>
      </c>
      <c r="C110" s="120" t="str">
        <f>B110&amp;"_"&amp;D110</f>
        <v>Total_Southern</v>
      </c>
      <c r="D110" s="122" t="s">
        <v>122</v>
      </c>
      <c r="E110" s="119"/>
      <c r="F110" s="27"/>
      <c r="G110" s="117">
        <f t="shared" ref="G110:N110" si="21">IF(G99="-","-",SUM(G99:G109))</f>
        <v>580.82397849368419</v>
      </c>
      <c r="H110" s="117">
        <f t="shared" si="21"/>
        <v>554.44271231492166</v>
      </c>
      <c r="I110" s="117">
        <f t="shared" si="21"/>
        <v>563.60222383764858</v>
      </c>
      <c r="J110" s="117">
        <f t="shared" si="21"/>
        <v>552.10305547840301</v>
      </c>
      <c r="K110" s="117">
        <f t="shared" si="21"/>
        <v>614.42034503306604</v>
      </c>
      <c r="L110" s="117">
        <f t="shared" si="21"/>
        <v>606.71546208314373</v>
      </c>
      <c r="M110" s="117">
        <f t="shared" si="21"/>
        <v>672.58140823553185</v>
      </c>
      <c r="N110" s="117">
        <f t="shared" si="21"/>
        <v>697.72298414199611</v>
      </c>
      <c r="O110" s="27"/>
      <c r="P110" s="117">
        <f t="shared" ref="P110:W110" si="22">IF(P99="-","-",SUM(P99:P109))</f>
        <v>697.72298414199611</v>
      </c>
      <c r="Q110" s="117">
        <f t="shared" si="22"/>
        <v>776.25710063399981</v>
      </c>
      <c r="R110" s="117">
        <f t="shared" si="22"/>
        <v>748.55609384491663</v>
      </c>
      <c r="S110" s="117">
        <f t="shared" si="22"/>
        <v>739.75071519227026</v>
      </c>
      <c r="T110" s="117">
        <f t="shared" si="22"/>
        <v>704.54259470160503</v>
      </c>
      <c r="U110" s="117">
        <f t="shared" si="22"/>
        <v>777.22828098292825</v>
      </c>
      <c r="V110" s="117">
        <f t="shared" si="22"/>
        <v>859.85922994509349</v>
      </c>
      <c r="W110" s="117">
        <f t="shared" si="22"/>
        <v>1231.5211894884765</v>
      </c>
      <c r="X110" s="27"/>
      <c r="Y110" s="117">
        <f t="shared" ref="Y110:AC110" si="23">IF(Y99="-","-",SUM(Y99:Y109))</f>
        <v>2111.1856587880357</v>
      </c>
      <c r="Z110" s="117">
        <f t="shared" si="23"/>
        <v>2833.6902579176522</v>
      </c>
      <c r="AA110" s="117">
        <f t="shared" si="23"/>
        <v>2155.6107402929365</v>
      </c>
      <c r="AB110" s="117" t="str">
        <f t="shared" si="23"/>
        <v>-</v>
      </c>
      <c r="AC110" s="117" t="str">
        <f t="shared" si="23"/>
        <v>-</v>
      </c>
      <c r="AD110" s="25"/>
    </row>
    <row r="111" spans="1:30" s="26" customFormat="1" ht="11.4">
      <c r="A111" s="207">
        <v>1</v>
      </c>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f>IF('3a DF'!AB141="-","-",'3a DF'!AB141)</f>
        <v>1507.3551961289527</v>
      </c>
      <c r="AB111" s="35" t="str">
        <f>IF('3a DF'!AC141="-","-",'3a DF'!AC141)</f>
        <v>-</v>
      </c>
      <c r="AC111" s="35" t="str">
        <f>IF('3a DF'!AD141="-","-",'3a DF'!AD141)</f>
        <v>-</v>
      </c>
      <c r="AD111" s="25"/>
    </row>
    <row r="112" spans="1:30" s="26" customFormat="1" ht="11.4">
      <c r="A112" s="207">
        <v>2</v>
      </c>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f>IF('3b CM'!AA36="-","-",'3b CM'!AA36)</f>
        <v>18.822449265398852</v>
      </c>
      <c r="AB112" s="35" t="str">
        <f>IF('3b CM'!AB36="-","-",'3b CM'!AB36)</f>
        <v>-</v>
      </c>
      <c r="AC112" s="35" t="str">
        <f>IF('3b CM'!AC36="-","-",'3b CM'!AC36)</f>
        <v>-</v>
      </c>
      <c r="AD112" s="25"/>
    </row>
    <row r="113" spans="1:30" s="26" customFormat="1" ht="12.6" customHeight="1">
      <c r="A113" s="207"/>
      <c r="B113" s="123" t="s">
        <v>241</v>
      </c>
      <c r="C113" s="123" t="s">
        <v>178</v>
      </c>
      <c r="D113" s="121" t="s">
        <v>126</v>
      </c>
      <c r="E113" s="75"/>
      <c r="F113" s="27"/>
      <c r="G113" s="35" t="str">
        <f>IF('3c AA'!J175="-","-",'3c AA'!J175)</f>
        <v>-</v>
      </c>
      <c r="H113" s="35" t="str">
        <f>IF('3c AA'!K175="-","-",'3c AA'!K175)</f>
        <v>-</v>
      </c>
      <c r="I113" s="35" t="str">
        <f>IF('3c AA'!L175="-","-",'3c AA'!L175)</f>
        <v>-</v>
      </c>
      <c r="J113" s="35" t="str">
        <f>IF('3c AA'!M175="-","-",'3c AA'!M175)</f>
        <v>-</v>
      </c>
      <c r="K113" s="35" t="str">
        <f>IF('3c AA'!N175="-","-",'3c AA'!N175)</f>
        <v>-</v>
      </c>
      <c r="L113" s="35" t="str">
        <f>IF('3c AA'!O175="-","-",'3c AA'!O175)</f>
        <v>-</v>
      </c>
      <c r="M113" s="35" t="str">
        <f>IF('3c AA'!P175="-","-",'3c AA'!P175)</f>
        <v>-</v>
      </c>
      <c r="N113" s="35" t="str">
        <f>IF('3c AA'!Q175="-","-",'3c AA'!Q175)</f>
        <v>-</v>
      </c>
      <c r="O113" s="27"/>
      <c r="P113" s="35" t="str">
        <f>IF('3c AA'!S175="-","-",'3c AA'!S175)</f>
        <v>-</v>
      </c>
      <c r="Q113" s="35" t="str">
        <f>IF('3c AA'!T175="-","-",'3c AA'!T175)</f>
        <v>-</v>
      </c>
      <c r="R113" s="35" t="str">
        <f>IF('3c AA'!U175="-","-",'3c AA'!U175)</f>
        <v>-</v>
      </c>
      <c r="S113" s="35" t="str">
        <f>IF('3c AA'!V175="-","-",'3c AA'!V175)</f>
        <v>-</v>
      </c>
      <c r="T113" s="35">
        <f>IF('3c AA'!W175="-","-",'3c AA'!W175)</f>
        <v>0</v>
      </c>
      <c r="U113" s="35">
        <f>IF('3c AA'!X175="-","-",'3c AA'!X175)</f>
        <v>0</v>
      </c>
      <c r="V113" s="35">
        <f>IF('3c AA'!Y175="-","-",'3c AA'!Y175)</f>
        <v>0</v>
      </c>
      <c r="W113" s="35" t="str">
        <f>IF('3c AA'!Z175="-","-",'3c AA'!Z175)</f>
        <v>-</v>
      </c>
      <c r="X113" s="27"/>
      <c r="Y113" s="35">
        <f>IF('3c AA'!AB175="-","-",'3c AA'!AB175)</f>
        <v>3.6374189984799052</v>
      </c>
      <c r="Z113" s="35">
        <f>IF('3c AA'!AC175="-","-",'3c AA'!AC175)</f>
        <v>3.6374189984799052</v>
      </c>
      <c r="AA113" s="35">
        <f>IF('3c AA'!AD175="-","-",'3c AA'!AD175)</f>
        <v>3.6374189984799052</v>
      </c>
      <c r="AB113" s="35" t="str">
        <f>IF('3c AA'!AE175="-","-",'3c AA'!AE175)</f>
        <v>-</v>
      </c>
      <c r="AC113" s="35" t="str">
        <f>IF('3c AA'!AF175="-","-",'3c AA'!AF175)</f>
        <v>-</v>
      </c>
      <c r="AD113" s="25"/>
    </row>
    <row r="114" spans="1:30" s="26" customFormat="1" ht="12.6" customHeight="1">
      <c r="A114" s="207">
        <v>3</v>
      </c>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f>IF('3d PC'!AA37="-","-",'3d PC'!AA37)</f>
        <v>185.63411064414666</v>
      </c>
      <c r="AB114" s="35" t="str">
        <f>IF('3d PC'!AB37="-","-",'3d PC'!AB37)</f>
        <v>-</v>
      </c>
      <c r="AC114" s="35" t="str">
        <f>IF('3d PC'!AC37="-","-",'3d PC'!AC37)</f>
        <v>-</v>
      </c>
      <c r="AD114" s="25"/>
    </row>
    <row r="115" spans="1:30" s="26" customFormat="1" ht="11.25" customHeight="1">
      <c r="A115" s="207">
        <v>4</v>
      </c>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f>IF('3e NC-Elec'!AB65="-","-",'3e NC-Elec'!AB65)</f>
        <v>249.77614439220392</v>
      </c>
      <c r="AB115" s="35" t="str">
        <f>IF('3e NC-Elec'!AC65="-","-",'3e NC-Elec'!AC65)</f>
        <v>-</v>
      </c>
      <c r="AC115" s="35" t="str">
        <f>IF('3e NC-Elec'!AD65="-","-",'3e NC-Elec'!AD65)</f>
        <v>-</v>
      </c>
      <c r="AD115" s="25"/>
    </row>
    <row r="116" spans="1:30" s="26" customFormat="1" ht="11.25" customHeight="1">
      <c r="A116" s="207">
        <v>5</v>
      </c>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f>IF('3g CPIH'!W$17="-","-",'3h OC '!$E$10*('3g CPIH'!W$17/'3g CPIH'!$G$17))</f>
        <v>95.953808219178072</v>
      </c>
      <c r="AB116" s="35" t="str">
        <f>IF('3g CPIH'!X$17="-","-",'3h OC '!$E$10*('3g CPIH'!X$17/'3g CPIH'!$G$17))</f>
        <v>-</v>
      </c>
      <c r="AC116" s="35" t="str">
        <f>IF('3g CPIH'!Y$17="-","-",'3h OC '!$E$10*('3g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f>IF('3i SMNCC'!V$52="-","-",'3i SMNCC'!V$52)</f>
        <v>5.9026181198620193</v>
      </c>
      <c r="AA117" s="35">
        <f>IF('3i SMNCC'!W$52="-","-",'3i SMNCC'!W$52)</f>
        <v>6.771266150037464</v>
      </c>
      <c r="AB117" s="35" t="str">
        <f>IF('3i SMNCC'!X$52="-","-",'3i SMNCC'!X$52)</f>
        <v>-</v>
      </c>
      <c r="AC117" s="35" t="str">
        <f>IF('3i SMNCC'!Y$52="-","-",'3i SMNCC'!Y$52)</f>
        <v>-</v>
      </c>
      <c r="AD117" s="25"/>
    </row>
    <row r="118" spans="1:30" s="26" customFormat="1" ht="11.25" customHeight="1">
      <c r="A118" s="207">
        <v>7</v>
      </c>
      <c r="B118" s="123" t="s">
        <v>244</v>
      </c>
      <c r="C118" s="123" t="s">
        <v>183</v>
      </c>
      <c r="D118" s="121" t="s">
        <v>126</v>
      </c>
      <c r="E118" s="75"/>
      <c r="F118" s="27"/>
      <c r="G118" s="35">
        <f>IF('3g CPIH'!C$17="-","-",'3j PAAC PAP'!$G$18*('3g CPIH'!C$17/'3g CPIH'!$G$17))</f>
        <v>23.857918590998043</v>
      </c>
      <c r="H118" s="35">
        <f>IF('3g CPIH'!D$17="-","-",'3j PAAC PAP'!$G$18*('3g CPIH'!D$17/'3g CPIH'!$G$17))</f>
        <v>23.905682191780819</v>
      </c>
      <c r="I118" s="35">
        <f>IF('3g CPIH'!E$17="-","-",'3j PAAC PAP'!$G$18*('3g CPIH'!E$17/'3g CPIH'!$G$17))</f>
        <v>23.977327592954992</v>
      </c>
      <c r="J118" s="35">
        <f>IF('3g CPIH'!F$17="-","-",'3j PAAC PAP'!$G$18*('3g CPIH'!F$17/'3g CPIH'!$G$17))</f>
        <v>24.120618395303325</v>
      </c>
      <c r="K118" s="35">
        <f>IF('3g CPIH'!G$17="-","-",'3j PAAC PAP'!$G$18*('3g CPIH'!G$17/'3g CPIH'!$G$17))</f>
        <v>24.4072</v>
      </c>
      <c r="L118" s="35">
        <f>IF('3g CPIH'!H$17="-","-",'3j PAAC PAP'!$G$18*('3g CPIH'!H$17/'3g CPIH'!$G$17))</f>
        <v>24.717663405088064</v>
      </c>
      <c r="M118" s="35">
        <f>IF('3g CPIH'!I$17="-","-",'3j PAAC PAP'!$G$18*('3g CPIH'!I$17/'3g CPIH'!$G$17))</f>
        <v>25.075890410958902</v>
      </c>
      <c r="N118" s="35">
        <f>IF('3g CPIH'!J$17="-","-",'3j PAAC PAP'!$G$18*('3g CPIH'!J$17/'3g CPIH'!$G$17))</f>
        <v>25.290826614481411</v>
      </c>
      <c r="O118" s="27"/>
      <c r="P118" s="35">
        <f>IF('3g CPIH'!L$17="-","-",'3j PAAC PAP'!$G$18*('3g CPIH'!L$17/'3g CPIH'!$G$17))</f>
        <v>25.290826614481411</v>
      </c>
      <c r="Q118" s="35">
        <f>IF('3g CPIH'!M$17="-","-",'3j PAAC PAP'!$G$18*('3g CPIH'!M$17/'3g CPIH'!$G$17))</f>
        <v>25.577408219178082</v>
      </c>
      <c r="R118" s="35">
        <f>IF('3g CPIH'!N$17="-","-",'3j PAAC PAP'!$G$18*('3g CPIH'!N$17/'3g CPIH'!$G$17))</f>
        <v>25.768462622309197</v>
      </c>
      <c r="S118" s="35">
        <f>IF('3g CPIH'!O$17="-","-",'3j PAAC PAP'!$G$18*('3g CPIH'!O$17/'3g CPIH'!$G$17))</f>
        <v>25.911753424657533</v>
      </c>
      <c r="T118" s="35">
        <f>IF('3g CPIH'!P$17="-","-",'3j PAAC PAP'!$G$18*('3g CPIH'!P$17/'3g CPIH'!$G$17))</f>
        <v>25.983398825831699</v>
      </c>
      <c r="U118" s="35">
        <f>IF('3g CPIH'!Q$17="-","-",'3j PAAC PAP'!$G$18*('3g CPIH'!Q$17/'3g CPIH'!$G$17))</f>
        <v>26.126689628180038</v>
      </c>
      <c r="V118" s="35">
        <f>IF('3g CPIH'!R$17="-","-",'3j PAAC PAP'!$G$18*('3g CPIH'!R$17/'3g CPIH'!$G$17))</f>
        <v>26.604325636007829</v>
      </c>
      <c r="W118" s="35">
        <f>IF('3g CPIH'!S$17="-","-",'3j PAAC PAP'!$G$18*('3g CPIH'!S$17/'3g CPIH'!$G$17))</f>
        <v>27.39242504892368</v>
      </c>
      <c r="X118" s="27"/>
      <c r="Y118" s="35">
        <f>IF('3g CPIH'!U$17="-","-",'3j PAAC PAP'!$G$18*('3g CPIH'!U$17/'3g CPIH'!$G$17))</f>
        <v>28.777569471624265</v>
      </c>
      <c r="Z118" s="35">
        <f>IF('3g CPIH'!V$17="-","-",'3j PAAC PAP'!$G$18*('3g CPIH'!V$17/'3g CPIH'!$G$17))</f>
        <v>28.777569471624265</v>
      </c>
      <c r="AA118" s="35">
        <f>IF('3g CPIH'!W$17="-","-",'3j PAAC PAP'!$G$18*('3g CPIH'!W$17/'3g CPIH'!$G$17))</f>
        <v>29.923895890410957</v>
      </c>
      <c r="AB118" s="35" t="str">
        <f>IF('3g CPIH'!X$17="-","-",'3j PAAC PAP'!$G$18*('3g CPIH'!X$17/'3g CPIH'!$G$17))</f>
        <v>-</v>
      </c>
      <c r="AC118" s="35" t="str">
        <f>IF('3g CPIH'!Y$17="-","-",'3j PAAC PAP'!$G$18*('3g CPIH'!Y$17/'3g CPIH'!$G$17))</f>
        <v>-</v>
      </c>
      <c r="AD118" s="25"/>
    </row>
    <row r="119" spans="1:30" s="26" customFormat="1" ht="11.25" customHeight="1">
      <c r="A119" s="207">
        <v>8</v>
      </c>
      <c r="B119" s="123" t="s">
        <v>244</v>
      </c>
      <c r="C119" s="123" t="s">
        <v>184</v>
      </c>
      <c r="D119" s="121" t="s">
        <v>126</v>
      </c>
      <c r="E119" s="75"/>
      <c r="F119" s="27"/>
      <c r="G119" s="35">
        <f>IF(G111="-","-",SUM(G111:G117)*'3j PAAC PAP'!$G$36)</f>
        <v>0</v>
      </c>
      <c r="H119" s="35">
        <f>IF(H111="-","-",SUM(H111:H117)*'3j PAAC PAP'!$G$36)</f>
        <v>0</v>
      </c>
      <c r="I119" s="35">
        <f>IF(I111="-","-",SUM(I111:I117)*'3j PAAC PAP'!$G$36)</f>
        <v>0</v>
      </c>
      <c r="J119" s="35">
        <f>IF(J111="-","-",SUM(J111:J117)*'3j PAAC PAP'!$G$36)</f>
        <v>0</v>
      </c>
      <c r="K119" s="35">
        <f>IF(K111="-","-",SUM(K111:K117)*'3j PAAC PAP'!$G$36)</f>
        <v>0</v>
      </c>
      <c r="L119" s="35">
        <f>IF(L111="-","-",SUM(L111:L117)*'3j PAAC PAP'!$G$36)</f>
        <v>0</v>
      </c>
      <c r="M119" s="35">
        <f>IF(M111="-","-",SUM(M111:M117)*'3j PAAC PAP'!$G$36)</f>
        <v>0</v>
      </c>
      <c r="N119" s="35">
        <f>IF(N111="-","-",SUM(N111:N117)*'3j PAAC PAP'!$G$36)</f>
        <v>0</v>
      </c>
      <c r="O119" s="27"/>
      <c r="P119" s="35">
        <f>IF(P111="-","-",SUM(P111:P117)*'3j PAAC PAP'!$G$36)</f>
        <v>0</v>
      </c>
      <c r="Q119" s="35">
        <f>IF(Q111="-","-",SUM(Q111:Q117)*'3j PAAC PAP'!$G$36)</f>
        <v>0</v>
      </c>
      <c r="R119" s="35">
        <f>IF(R111="-","-",SUM(R111:R117)*'3j PAAC PAP'!$G$36)</f>
        <v>0</v>
      </c>
      <c r="S119" s="35">
        <f>IF(S111="-","-",SUM(S111:S117)*'3j PAAC PAP'!$G$36)</f>
        <v>0</v>
      </c>
      <c r="T119" s="35">
        <f>IF(T111="-","-",SUM(T111:T117)*'3j PAAC PAP'!$G$36)</f>
        <v>0</v>
      </c>
      <c r="U119" s="35">
        <f>IF(U111="-","-",SUM(U111:U117)*'3j PAAC PAP'!$G$36)</f>
        <v>0</v>
      </c>
      <c r="V119" s="35">
        <f>IF(V111="-","-",SUM(V111:V117)*'3j PAAC PAP'!$G$36)</f>
        <v>0</v>
      </c>
      <c r="W119" s="35">
        <f>IF(W111="-","-",SUM(W111:W117)*'3j PAAC PAP'!$G$36)</f>
        <v>0</v>
      </c>
      <c r="X119" s="27"/>
      <c r="Y119" s="35">
        <f>IF(Y111="-","-",SUM(Y111:Y117)*'3j PAAC PAP'!$G$36)</f>
        <v>0</v>
      </c>
      <c r="Z119" s="35">
        <f>IF(Z111="-","-",SUM(Z111:Z117)*'3j PAAC PAP'!$G$36)</f>
        <v>0</v>
      </c>
      <c r="AA119" s="35">
        <f>IF(AA111="-","-",SUM(AA111:AA117)*'3j PAAC PAP'!$G$36)</f>
        <v>0</v>
      </c>
      <c r="AB119" s="35" t="str">
        <f>IF(AB111="-","-",SUM(AB111:AB117)*'3j PAAC PAP'!$G$36)</f>
        <v>-</v>
      </c>
      <c r="AC119" s="35" t="str">
        <f>IF(AC111="-","-",SUM(AC111:AC117)*'3j PAAC PAP'!$G$36)</f>
        <v>-</v>
      </c>
      <c r="AD119" s="25"/>
    </row>
    <row r="120" spans="1:30" s="26" customFormat="1" ht="11.25" customHeight="1">
      <c r="A120" s="207">
        <v>9</v>
      </c>
      <c r="B120" s="123" t="s">
        <v>185</v>
      </c>
      <c r="C120" s="123" t="s">
        <v>246</v>
      </c>
      <c r="D120" s="121" t="s">
        <v>126</v>
      </c>
      <c r="E120" s="75"/>
      <c r="F120" s="27"/>
      <c r="G120" s="35">
        <f>IF(G111="-","-",SUM(G111:G119)*'3k EBIT'!$E$10)</f>
        <v>11.193971456703622</v>
      </c>
      <c r="H120" s="35">
        <f>IF(H111="-","-",SUM(H111:H119)*'3k EBIT'!$E$10)</f>
        <v>10.695578115735437</v>
      </c>
      <c r="I120" s="35">
        <f>IF(I111="-","-",SUM(I111:I119)*'3k EBIT'!$E$10)</f>
        <v>11.160899078309294</v>
      </c>
      <c r="J120" s="35">
        <f>IF(J111="-","-",SUM(J111:J119)*'3k EBIT'!$E$10)</f>
        <v>10.943287199683382</v>
      </c>
      <c r="K120" s="35">
        <f>IF(K111="-","-",SUM(K111:K119)*'3k EBIT'!$E$10)</f>
        <v>11.920978290042378</v>
      </c>
      <c r="L120" s="35">
        <f>IF(L111="-","-",SUM(L111:L119)*'3k EBIT'!$E$10)</f>
        <v>11.775362403938116</v>
      </c>
      <c r="M120" s="35">
        <f>IF(M111="-","-",SUM(M111:M119)*'3k EBIT'!$E$10)</f>
        <v>12.831482876047758</v>
      </c>
      <c r="N120" s="35">
        <f>IF(N111="-","-",SUM(N111:N119)*'3k EBIT'!$E$10)</f>
        <v>13.302516198425892</v>
      </c>
      <c r="O120" s="27"/>
      <c r="P120" s="35">
        <f>IF(P111="-","-",SUM(P111:P119)*'3k EBIT'!$E$10)</f>
        <v>13.302516198425892</v>
      </c>
      <c r="Q120" s="35">
        <f>IF(Q111="-","-",SUM(Q111:Q119)*'3k EBIT'!$E$10)</f>
        <v>14.907363084843073</v>
      </c>
      <c r="R120" s="35">
        <f>IF(R111="-","-",SUM(R111:R119)*'3k EBIT'!$E$10)</f>
        <v>14.354016354809044</v>
      </c>
      <c r="S120" s="35">
        <f>IF(S111="-","-",SUM(S111:S119)*'3k EBIT'!$E$10)</f>
        <v>14.493319769007936</v>
      </c>
      <c r="T120" s="35">
        <f>IF(T111="-","-",SUM(T111:T119)*'3k EBIT'!$E$10)</f>
        <v>13.811447525477824</v>
      </c>
      <c r="U120" s="35">
        <f>IF(U111="-","-",SUM(U111:U119)*'3k EBIT'!$E$10)</f>
        <v>15.076031793467596</v>
      </c>
      <c r="V120" s="35">
        <f>IF(V111="-","-",SUM(V111:V119)*'3k EBIT'!$E$10)</f>
        <v>16.628161249076829</v>
      </c>
      <c r="W120" s="35">
        <f>IF(W111="-","-",SUM(W111:W119)*'3k EBIT'!$E$10)</f>
        <v>23.556690929594318</v>
      </c>
      <c r="X120" s="27"/>
      <c r="Y120" s="35">
        <f>IF(Y111="-","-",SUM(Y111:Y119)*'3k EBIT'!$E$10)</f>
        <v>40.079958257164208</v>
      </c>
      <c r="Z120" s="35">
        <f>IF(Z111="-","-",SUM(Z111:Z119)*'3k EBIT'!$E$10)</f>
        <v>53.616961099673198</v>
      </c>
      <c r="AA120" s="35">
        <f>IF(AA111="-","-",SUM(AA111:AA119)*'3k EBIT'!$E$10)</f>
        <v>40.631629242692838</v>
      </c>
      <c r="AB120" s="35" t="str">
        <f>IF(AB111="-","-",SUM(AB111:AB119)*'3k EBIT'!$E$10)</f>
        <v>-</v>
      </c>
      <c r="AC120" s="35" t="str">
        <f>IF(AC111="-","-",SUM(AC111:AC119)*'3k EBIT'!$E$10)</f>
        <v>-</v>
      </c>
      <c r="AD120" s="25"/>
    </row>
    <row r="121" spans="1:30" s="26" customFormat="1" ht="11.4">
      <c r="A121" s="207">
        <v>10</v>
      </c>
      <c r="B121" s="123" t="s">
        <v>247</v>
      </c>
      <c r="C121" s="158" t="s">
        <v>248</v>
      </c>
      <c r="D121" s="121" t="s">
        <v>126</v>
      </c>
      <c r="E121" s="116"/>
      <c r="F121" s="27"/>
      <c r="G121" s="35">
        <f>IF(G111="-","-",SUM(G111:G114,G116:G120)*'3l HAP'!$E$11)</f>
        <v>6.7257687642713435</v>
      </c>
      <c r="H121" s="35">
        <f>IF(H111="-","-",SUM(H111:H114,H116:H120)*'3l HAP'!$E$11)</f>
        <v>6.3270253565483889</v>
      </c>
      <c r="I121" s="35">
        <f>IF(I111="-","-",SUM(I111:I114,I116:I120)*'3l HAP'!$E$11)</f>
        <v>6.3662065515561412</v>
      </c>
      <c r="J121" s="35">
        <f>IF(J111="-","-",SUM(J111:J114,J116:J120)*'3l HAP'!$E$11)</f>
        <v>6.2095699664850876</v>
      </c>
      <c r="K121" s="35">
        <f>IF(K111="-","-",SUM(K111:K114,K116:K120)*'3l HAP'!$E$11)</f>
        <v>7.0196519583967625</v>
      </c>
      <c r="L121" s="35">
        <f>IF(L111="-","-",SUM(L111:L114,L116:L120)*'3l HAP'!$E$11)</f>
        <v>6.8898303116727897</v>
      </c>
      <c r="M121" s="35">
        <f>IF(M111="-","-",SUM(M111:M114,M116:M120)*'3l HAP'!$E$11)</f>
        <v>7.7101218100927049</v>
      </c>
      <c r="N121" s="35">
        <f>IF(N111="-","-",SUM(N111:N114,N116:N120)*'3l HAP'!$E$11)</f>
        <v>8.0809012892223375</v>
      </c>
      <c r="O121" s="27"/>
      <c r="P121" s="35">
        <f>IF(P111="-","-",SUM(P111:P114,P116:P120)*'3l HAP'!$E$11)</f>
        <v>8.0809012892223375</v>
      </c>
      <c r="Q121" s="35">
        <f>IF(Q111="-","-",SUM(Q111:Q114,Q116:Q120)*'3l HAP'!$E$11)</f>
        <v>9.1182530845648344</v>
      </c>
      <c r="R121" s="35">
        <f>IF(R111="-","-",SUM(R111:R114,R116:R120)*'3l HAP'!$E$11)</f>
        <v>8.6819416590198326</v>
      </c>
      <c r="S121" s="35">
        <f>IF(S111="-","-",SUM(S111:S114,S116:S120)*'3l HAP'!$E$11)</f>
        <v>8.6991934129413711</v>
      </c>
      <c r="T121" s="35">
        <f>IF(T111="-","-",SUM(T111:T114,T116:T120)*'3l HAP'!$E$11)</f>
        <v>8.1296072469997327</v>
      </c>
      <c r="U121" s="35">
        <f>IF(U111="-","-",SUM(U111:U114,U116:U120)*'3l HAP'!$E$11)</f>
        <v>8.9329565739259653</v>
      </c>
      <c r="V121" s="35">
        <f>IF(V111="-","-",SUM(V111:V114,V116:V120)*'3l HAP'!$E$11)</f>
        <v>10.145441907434261</v>
      </c>
      <c r="W121" s="35">
        <f>IF(W111="-","-",SUM(W111:W114,W116:W120)*'3l HAP'!$E$11)</f>
        <v>14.815091685938357</v>
      </c>
      <c r="X121" s="27"/>
      <c r="Y121" s="35">
        <f>IF(Y111="-","-",SUM(Y111:Y114,Y116:Y120)*'3l HAP'!$E$11)</f>
        <v>27.371737284117085</v>
      </c>
      <c r="Z121" s="35">
        <f>IF(Z111="-","-",SUM(Z111:Z114,Z116:Z120)*'3l HAP'!$E$11)</f>
        <v>37.803062376334744</v>
      </c>
      <c r="AA121" s="35">
        <f>IF(AA111="-","-",SUM(AA111:AA114,AA116:AA120)*'3l HAP'!$E$11)</f>
        <v>27.652892629029846</v>
      </c>
      <c r="AB121" s="35" t="str">
        <f>IF(AB111="-","-",SUM(AB111:AB114,AB116:AB120)*'3l HAP'!$E$11)</f>
        <v>-</v>
      </c>
      <c r="AC121" s="35" t="str">
        <f>IF(AC111="-","-",SUM(AC111:AC114,AC116:AC120)*'3l HAP'!$E$11)</f>
        <v>-</v>
      </c>
      <c r="AD121" s="25"/>
    </row>
    <row r="122" spans="1:30" s="26" customFormat="1" ht="11.4">
      <c r="A122" s="207">
        <v>11</v>
      </c>
      <c r="B122" s="123" t="s">
        <v>249</v>
      </c>
      <c r="C122" s="123" t="str">
        <f>B122&amp;"_"&amp;D122</f>
        <v>Total_South East</v>
      </c>
      <c r="D122" s="121" t="s">
        <v>126</v>
      </c>
      <c r="E122" s="75"/>
      <c r="F122" s="27"/>
      <c r="G122" s="35">
        <f t="shared" ref="G122:N122" si="24">IF(G111="-","-",SUM(G111:G121))</f>
        <v>595.8819178698609</v>
      </c>
      <c r="H122" s="35">
        <f t="shared" si="24"/>
        <v>569.25195682500146</v>
      </c>
      <c r="I122" s="35">
        <f t="shared" si="24"/>
        <v>593.78170488168769</v>
      </c>
      <c r="J122" s="35">
        <f t="shared" si="24"/>
        <v>582.17181625762771</v>
      </c>
      <c r="K122" s="35">
        <f t="shared" si="24"/>
        <v>634.4393028032913</v>
      </c>
      <c r="L122" s="35">
        <f t="shared" si="24"/>
        <v>626.6454903167114</v>
      </c>
      <c r="M122" s="35">
        <f t="shared" si="24"/>
        <v>683.05104686126219</v>
      </c>
      <c r="N122" s="35">
        <f t="shared" si="24"/>
        <v>708.21304359390035</v>
      </c>
      <c r="O122" s="27"/>
      <c r="P122" s="35">
        <f t="shared" ref="P122:W122" si="25">IF(P111="-","-",SUM(P111:P121))</f>
        <v>708.21304359390035</v>
      </c>
      <c r="Q122" s="35">
        <f t="shared" si="25"/>
        <v>793.71598610141291</v>
      </c>
      <c r="R122" s="35">
        <f t="shared" si="25"/>
        <v>764.15617459835198</v>
      </c>
      <c r="S122" s="35">
        <f t="shared" si="25"/>
        <v>771.50518196591952</v>
      </c>
      <c r="T122" s="35">
        <f t="shared" si="25"/>
        <v>735.04759780623544</v>
      </c>
      <c r="U122" s="35">
        <f t="shared" si="25"/>
        <v>802.40798637790544</v>
      </c>
      <c r="V122" s="35">
        <f t="shared" si="25"/>
        <v>885.31146194816881</v>
      </c>
      <c r="W122" s="35">
        <f t="shared" si="25"/>
        <v>1254.6404179725298</v>
      </c>
      <c r="X122" s="27"/>
      <c r="Y122" s="35">
        <f t="shared" ref="Y122:AC122" si="26">IF(Y111="-","-",SUM(Y111:Y121))</f>
        <v>2136.8423531809035</v>
      </c>
      <c r="Z122" s="35">
        <f t="shared" si="26"/>
        <v>2859.7472178003159</v>
      </c>
      <c r="AA122" s="35">
        <f t="shared" si="26"/>
        <v>2166.1588115605309</v>
      </c>
      <c r="AB122" s="35" t="str">
        <f t="shared" si="26"/>
        <v>-</v>
      </c>
      <c r="AC122" s="35" t="str">
        <f t="shared" si="26"/>
        <v>-</v>
      </c>
      <c r="AD122" s="25"/>
    </row>
    <row r="123" spans="1:30" s="26" customFormat="1" ht="11.4">
      <c r="A123" s="207">
        <v>1</v>
      </c>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f>IF('3a DF'!AB142="-","-",'3a DF'!AB142)</f>
        <v>1493.7152607721689</v>
      </c>
      <c r="AB123" s="117" t="str">
        <f>IF('3a DF'!AC142="-","-",'3a DF'!AC142)</f>
        <v>-</v>
      </c>
      <c r="AC123" s="117" t="str">
        <f>IF('3a DF'!AD142="-","-",'3a DF'!AD142)</f>
        <v>-</v>
      </c>
      <c r="AD123" s="25"/>
    </row>
    <row r="124" spans="1:30" s="26" customFormat="1" ht="11.4">
      <c r="A124" s="207">
        <v>2</v>
      </c>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f>IF('3b CM'!AA37="-","-",'3b CM'!AA37)</f>
        <v>18.341602536018073</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AA'!J176="-","-",'3c AA'!J176)</f>
        <v>-</v>
      </c>
      <c r="H125" s="117" t="str">
        <f>IF('3c AA'!K176="-","-",'3c AA'!K176)</f>
        <v>-</v>
      </c>
      <c r="I125" s="117" t="str">
        <f>IF('3c AA'!L176="-","-",'3c AA'!L176)</f>
        <v>-</v>
      </c>
      <c r="J125" s="117" t="str">
        <f>IF('3c AA'!M176="-","-",'3c AA'!M176)</f>
        <v>-</v>
      </c>
      <c r="K125" s="117" t="str">
        <f>IF('3c AA'!N176="-","-",'3c AA'!N176)</f>
        <v>-</v>
      </c>
      <c r="L125" s="117" t="str">
        <f>IF('3c AA'!O176="-","-",'3c AA'!O176)</f>
        <v>-</v>
      </c>
      <c r="M125" s="117" t="str">
        <f>IF('3c AA'!P176="-","-",'3c AA'!P176)</f>
        <v>-</v>
      </c>
      <c r="N125" s="117" t="str">
        <f>IF('3c AA'!Q176="-","-",'3c AA'!Q176)</f>
        <v>-</v>
      </c>
      <c r="O125" s="27"/>
      <c r="P125" s="117" t="str">
        <f>IF('3c AA'!S176="-","-",'3c AA'!S176)</f>
        <v>-</v>
      </c>
      <c r="Q125" s="117" t="str">
        <f>IF('3c AA'!T176="-","-",'3c AA'!T176)</f>
        <v>-</v>
      </c>
      <c r="R125" s="117" t="str">
        <f>IF('3c AA'!U176="-","-",'3c AA'!U176)</f>
        <v>-</v>
      </c>
      <c r="S125" s="117" t="str">
        <f>IF('3c AA'!V176="-","-",'3c AA'!V176)</f>
        <v>-</v>
      </c>
      <c r="T125" s="117">
        <f>IF('3c AA'!W176="-","-",'3c AA'!W176)</f>
        <v>0</v>
      </c>
      <c r="U125" s="117">
        <f>IF('3c AA'!X176="-","-",'3c AA'!X176)</f>
        <v>0</v>
      </c>
      <c r="V125" s="117">
        <f>IF('3c AA'!Y176="-","-",'3c AA'!Y176)</f>
        <v>0</v>
      </c>
      <c r="W125" s="117" t="str">
        <f>IF('3c AA'!Z176="-","-",'3c AA'!Z176)</f>
        <v>-</v>
      </c>
      <c r="X125" s="27"/>
      <c r="Y125" s="117">
        <f>IF('3c AA'!AB176="-","-",'3c AA'!AB176)</f>
        <v>3.6264207141038272</v>
      </c>
      <c r="Z125" s="117">
        <f>IF('3c AA'!AC176="-","-",'3c AA'!AC176)</f>
        <v>3.6264207141038272</v>
      </c>
      <c r="AA125" s="117">
        <f>IF('3c AA'!AD176="-","-",'3c AA'!AD176)</f>
        <v>3.6264207141038272</v>
      </c>
      <c r="AB125" s="117" t="str">
        <f>IF('3c AA'!AE176="-","-",'3c AA'!AE176)</f>
        <v>-</v>
      </c>
      <c r="AC125" s="117" t="str">
        <f>IF('3c AA'!AF176="-","-",'3c AA'!AF176)</f>
        <v>-</v>
      </c>
      <c r="AD125" s="25"/>
    </row>
    <row r="126" spans="1:30" s="26" customFormat="1" ht="11.25" customHeight="1">
      <c r="A126" s="207">
        <v>3</v>
      </c>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f>IF('3d PC'!AA38="-","-",'3d PC'!AA38)</f>
        <v>185.62327316143512</v>
      </c>
      <c r="AB126" s="117" t="str">
        <f>IF('3d PC'!AB38="-","-",'3d PC'!AB38)</f>
        <v>-</v>
      </c>
      <c r="AC126" s="117" t="str">
        <f>IF('3d PC'!AC38="-","-",'3d PC'!AC38)</f>
        <v>-</v>
      </c>
      <c r="AD126" s="25"/>
    </row>
    <row r="127" spans="1:30" s="26" customFormat="1" ht="11.25" customHeight="1">
      <c r="A127" s="207">
        <v>4</v>
      </c>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f>IF('3e NC-Elec'!AB66="-","-",'3e NC-Elec'!AB66)</f>
        <v>259.3104733382927</v>
      </c>
      <c r="AB127" s="117" t="str">
        <f>IF('3e NC-Elec'!AC66="-","-",'3e NC-Elec'!AC66)</f>
        <v>-</v>
      </c>
      <c r="AC127" s="117" t="str">
        <f>IF('3e NC-Elec'!AD66="-","-",'3e NC-Elec'!AD66)</f>
        <v>-</v>
      </c>
      <c r="AD127" s="25"/>
    </row>
    <row r="128" spans="1:30" s="26" customFormat="1" ht="12.6" customHeight="1">
      <c r="A128" s="207">
        <v>5</v>
      </c>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f>IF('3g CPIH'!W$17="-","-",'3h OC '!$E$10*('3g CPIH'!W$17/'3g CPIH'!$G$17))</f>
        <v>95.953808219178072</v>
      </c>
      <c r="AB128" s="117" t="str">
        <f>IF('3g CPIH'!X$17="-","-",'3h OC '!$E$10*('3g CPIH'!X$17/'3g CPIH'!$G$17))</f>
        <v>-</v>
      </c>
      <c r="AC128" s="117" t="str">
        <f>IF('3g CPIH'!Y$17="-","-",'3h OC '!$E$10*('3g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f>IF('3i SMNCC'!V$52="-","-",'3i SMNCC'!V$52)</f>
        <v>5.9026181198620193</v>
      </c>
      <c r="AA129" s="117">
        <f>IF('3i SMNCC'!W$52="-","-",'3i SMNCC'!W$52)</f>
        <v>6.771266150037464</v>
      </c>
      <c r="AB129" s="117" t="str">
        <f>IF('3i SMNCC'!X$52="-","-",'3i SMNCC'!X$52)</f>
        <v>-</v>
      </c>
      <c r="AC129" s="117" t="str">
        <f>IF('3i SMNCC'!Y$52="-","-",'3i SMNCC'!Y$52)</f>
        <v>-</v>
      </c>
      <c r="AD129" s="25"/>
    </row>
    <row r="130" spans="1:30" s="26" customFormat="1" ht="11.25" customHeight="1">
      <c r="A130" s="207">
        <v>7</v>
      </c>
      <c r="B130" s="120" t="s">
        <v>244</v>
      </c>
      <c r="C130" s="120" t="s">
        <v>183</v>
      </c>
      <c r="D130" s="122" t="s">
        <v>131</v>
      </c>
      <c r="E130" s="119"/>
      <c r="F130" s="27"/>
      <c r="G130" s="117">
        <f>IF('3g CPIH'!C$17="-","-",'3j PAAC PAP'!$G$18*('3g CPIH'!C$17/'3g CPIH'!$G$17))</f>
        <v>23.857918590998043</v>
      </c>
      <c r="H130" s="117">
        <f>IF('3g CPIH'!D$17="-","-",'3j PAAC PAP'!$G$18*('3g CPIH'!D$17/'3g CPIH'!$G$17))</f>
        <v>23.905682191780819</v>
      </c>
      <c r="I130" s="117">
        <f>IF('3g CPIH'!E$17="-","-",'3j PAAC PAP'!$G$18*('3g CPIH'!E$17/'3g CPIH'!$G$17))</f>
        <v>23.977327592954992</v>
      </c>
      <c r="J130" s="117">
        <f>IF('3g CPIH'!F$17="-","-",'3j PAAC PAP'!$G$18*('3g CPIH'!F$17/'3g CPIH'!$G$17))</f>
        <v>24.120618395303325</v>
      </c>
      <c r="K130" s="117">
        <f>IF('3g CPIH'!G$17="-","-",'3j PAAC PAP'!$G$18*('3g CPIH'!G$17/'3g CPIH'!$G$17))</f>
        <v>24.4072</v>
      </c>
      <c r="L130" s="117">
        <f>IF('3g CPIH'!H$17="-","-",'3j PAAC PAP'!$G$18*('3g CPIH'!H$17/'3g CPIH'!$G$17))</f>
        <v>24.717663405088064</v>
      </c>
      <c r="M130" s="117">
        <f>IF('3g CPIH'!I$17="-","-",'3j PAAC PAP'!$G$18*('3g CPIH'!I$17/'3g CPIH'!$G$17))</f>
        <v>25.075890410958902</v>
      </c>
      <c r="N130" s="117">
        <f>IF('3g CPIH'!J$17="-","-",'3j PAAC PAP'!$G$18*('3g CPIH'!J$17/'3g CPIH'!$G$17))</f>
        <v>25.290826614481411</v>
      </c>
      <c r="O130" s="27"/>
      <c r="P130" s="117">
        <f>IF('3g CPIH'!L$17="-","-",'3j PAAC PAP'!$G$18*('3g CPIH'!L$17/'3g CPIH'!$G$17))</f>
        <v>25.290826614481411</v>
      </c>
      <c r="Q130" s="117">
        <f>IF('3g CPIH'!M$17="-","-",'3j PAAC PAP'!$G$18*('3g CPIH'!M$17/'3g CPIH'!$G$17))</f>
        <v>25.577408219178082</v>
      </c>
      <c r="R130" s="117">
        <f>IF('3g CPIH'!N$17="-","-",'3j PAAC PAP'!$G$18*('3g CPIH'!N$17/'3g CPIH'!$G$17))</f>
        <v>25.768462622309197</v>
      </c>
      <c r="S130" s="117">
        <f>IF('3g CPIH'!O$17="-","-",'3j PAAC PAP'!$G$18*('3g CPIH'!O$17/'3g CPIH'!$G$17))</f>
        <v>25.911753424657533</v>
      </c>
      <c r="T130" s="117">
        <f>IF('3g CPIH'!P$17="-","-",'3j PAAC PAP'!$G$18*('3g CPIH'!P$17/'3g CPIH'!$G$17))</f>
        <v>25.983398825831699</v>
      </c>
      <c r="U130" s="117">
        <f>IF('3g CPIH'!Q$17="-","-",'3j PAAC PAP'!$G$18*('3g CPIH'!Q$17/'3g CPIH'!$G$17))</f>
        <v>26.126689628180038</v>
      </c>
      <c r="V130" s="117">
        <f>IF('3g CPIH'!R$17="-","-",'3j PAAC PAP'!$G$18*('3g CPIH'!R$17/'3g CPIH'!$G$17))</f>
        <v>26.604325636007829</v>
      </c>
      <c r="W130" s="117">
        <f>IF('3g CPIH'!S$17="-","-",'3j PAAC PAP'!$G$18*('3g CPIH'!S$17/'3g CPIH'!$G$17))</f>
        <v>27.39242504892368</v>
      </c>
      <c r="X130" s="27"/>
      <c r="Y130" s="117">
        <f>IF('3g CPIH'!U$17="-","-",'3j PAAC PAP'!$G$18*('3g CPIH'!U$17/'3g CPIH'!$G$17))</f>
        <v>28.777569471624265</v>
      </c>
      <c r="Z130" s="117">
        <f>IF('3g CPIH'!V$17="-","-",'3j PAAC PAP'!$G$18*('3g CPIH'!V$17/'3g CPIH'!$G$17))</f>
        <v>28.777569471624265</v>
      </c>
      <c r="AA130" s="117">
        <f>IF('3g CPIH'!W$17="-","-",'3j PAAC PAP'!$G$18*('3g CPIH'!W$17/'3g CPIH'!$G$17))</f>
        <v>29.923895890410957</v>
      </c>
      <c r="AB130" s="117" t="str">
        <f>IF('3g CPIH'!X$17="-","-",'3j PAAC PAP'!$G$18*('3g CPIH'!X$17/'3g CPIH'!$G$17))</f>
        <v>-</v>
      </c>
      <c r="AC130" s="117" t="str">
        <f>IF('3g CPIH'!Y$17="-","-",'3j PAAC PAP'!$G$18*('3g CPIH'!Y$17/'3g CPIH'!$G$17))</f>
        <v>-</v>
      </c>
      <c r="AD130" s="25"/>
    </row>
    <row r="131" spans="1:30" s="26" customFormat="1" ht="11.25" customHeight="1">
      <c r="A131" s="207">
        <v>8</v>
      </c>
      <c r="B131" s="120" t="s">
        <v>244</v>
      </c>
      <c r="C131" s="120" t="s">
        <v>184</v>
      </c>
      <c r="D131" s="122" t="s">
        <v>131</v>
      </c>
      <c r="E131" s="119"/>
      <c r="F131" s="27"/>
      <c r="G131" s="117">
        <f>IF(G123="-","-",SUM(G123:G129)*'3j PAAC PAP'!$G$36)</f>
        <v>0</v>
      </c>
      <c r="H131" s="117">
        <f>IF(H123="-","-",SUM(H123:H129)*'3j PAAC PAP'!$G$36)</f>
        <v>0</v>
      </c>
      <c r="I131" s="117">
        <f>IF(I123="-","-",SUM(I123:I129)*'3j PAAC PAP'!$G$36)</f>
        <v>0</v>
      </c>
      <c r="J131" s="117">
        <f>IF(J123="-","-",SUM(J123:J129)*'3j PAAC PAP'!$G$36)</f>
        <v>0</v>
      </c>
      <c r="K131" s="117">
        <f>IF(K123="-","-",SUM(K123:K129)*'3j PAAC PAP'!$G$36)</f>
        <v>0</v>
      </c>
      <c r="L131" s="117">
        <f>IF(L123="-","-",SUM(L123:L129)*'3j PAAC PAP'!$G$36)</f>
        <v>0</v>
      </c>
      <c r="M131" s="117">
        <f>IF(M123="-","-",SUM(M123:M129)*'3j PAAC PAP'!$G$36)</f>
        <v>0</v>
      </c>
      <c r="N131" s="117">
        <f>IF(N123="-","-",SUM(N123:N129)*'3j PAAC PAP'!$G$36)</f>
        <v>0</v>
      </c>
      <c r="O131" s="27"/>
      <c r="P131" s="117">
        <f>IF(P123="-","-",SUM(P123:P129)*'3j PAAC PAP'!$G$36)</f>
        <v>0</v>
      </c>
      <c r="Q131" s="117">
        <f>IF(Q123="-","-",SUM(Q123:Q129)*'3j PAAC PAP'!$G$36)</f>
        <v>0</v>
      </c>
      <c r="R131" s="117">
        <f>IF(R123="-","-",SUM(R123:R129)*'3j PAAC PAP'!$G$36)</f>
        <v>0</v>
      </c>
      <c r="S131" s="117">
        <f>IF(S123="-","-",SUM(S123:S129)*'3j PAAC PAP'!$G$36)</f>
        <v>0</v>
      </c>
      <c r="T131" s="117">
        <f>IF(T123="-","-",SUM(T123:T129)*'3j PAAC PAP'!$G$36)</f>
        <v>0</v>
      </c>
      <c r="U131" s="117">
        <f>IF(U123="-","-",SUM(U123:U129)*'3j PAAC PAP'!$G$36)</f>
        <v>0</v>
      </c>
      <c r="V131" s="117">
        <f>IF(V123="-","-",SUM(V123:V129)*'3j PAAC PAP'!$G$36)</f>
        <v>0</v>
      </c>
      <c r="W131" s="117">
        <f>IF(W123="-","-",SUM(W123:W129)*'3j PAAC PAP'!$G$36)</f>
        <v>0</v>
      </c>
      <c r="X131" s="27"/>
      <c r="Y131" s="117">
        <f>IF(Y123="-","-",SUM(Y123:Y129)*'3j PAAC PAP'!$G$36)</f>
        <v>0</v>
      </c>
      <c r="Z131" s="117">
        <f>IF(Z123="-","-",SUM(Z123:Z129)*'3j PAAC PAP'!$G$36)</f>
        <v>0</v>
      </c>
      <c r="AA131" s="117">
        <f>IF(AA123="-","-",SUM(AA123:AA129)*'3j PAAC PAP'!$G$36)</f>
        <v>0</v>
      </c>
      <c r="AB131" s="117" t="str">
        <f>IF(AB123="-","-",SUM(AB123:AB129)*'3j PAAC PAP'!$G$36)</f>
        <v>-</v>
      </c>
      <c r="AC131" s="117" t="str">
        <f>IF(AC123="-","-",SUM(AC123:AC129)*'3j PAAC PAP'!$G$36)</f>
        <v>-</v>
      </c>
      <c r="AD131" s="25"/>
    </row>
    <row r="132" spans="1:30" s="26" customFormat="1" ht="11.4">
      <c r="A132" s="207">
        <v>9</v>
      </c>
      <c r="B132" s="120" t="s">
        <v>185</v>
      </c>
      <c r="C132" s="120" t="s">
        <v>246</v>
      </c>
      <c r="D132" s="122" t="s">
        <v>131</v>
      </c>
      <c r="E132" s="119"/>
      <c r="F132" s="27"/>
      <c r="G132" s="117">
        <f>IF(G123="-","-",SUM(G123:G131)*'3k EBIT'!$E$10)</f>
        <v>11.153150506944659</v>
      </c>
      <c r="H132" s="117">
        <f>IF(H123="-","-",SUM(H123:H131)*'3k EBIT'!$E$10)</f>
        <v>10.656615440656511</v>
      </c>
      <c r="I132" s="117">
        <f>IF(I123="-","-",SUM(I123:I131)*'3k EBIT'!$E$10)</f>
        <v>11.136578785729379</v>
      </c>
      <c r="J132" s="117">
        <f>IF(J123="-","-",SUM(J123:J131)*'3k EBIT'!$E$10)</f>
        <v>10.919875455556802</v>
      </c>
      <c r="K132" s="117">
        <f>IF(K123="-","-",SUM(K123:K131)*'3k EBIT'!$E$10)</f>
        <v>11.918835160633655</v>
      </c>
      <c r="L132" s="117">
        <f>IF(L123="-","-",SUM(L123:L131)*'3k EBIT'!$E$10)</f>
        <v>11.773855903094761</v>
      </c>
      <c r="M132" s="117">
        <f>IF(M123="-","-",SUM(M123:M131)*'3k EBIT'!$E$10)</f>
        <v>13.027515881273695</v>
      </c>
      <c r="N132" s="117">
        <f>IF(N123="-","-",SUM(N123:N131)*'3k EBIT'!$E$10)</f>
        <v>13.492971507080165</v>
      </c>
      <c r="O132" s="27"/>
      <c r="P132" s="117">
        <f>IF(P123="-","-",SUM(P123:P131)*'3k EBIT'!$E$10)</f>
        <v>13.492971507080165</v>
      </c>
      <c r="Q132" s="117">
        <f>IF(Q123="-","-",SUM(Q123:Q131)*'3k EBIT'!$E$10)</f>
        <v>14.955741876922177</v>
      </c>
      <c r="R132" s="117">
        <f>IF(R123="-","-",SUM(R123:R131)*'3k EBIT'!$E$10)</f>
        <v>14.413347984346046</v>
      </c>
      <c r="S132" s="117">
        <f>IF(S123="-","-",SUM(S123:S131)*'3k EBIT'!$E$10)</f>
        <v>14.349597818273557</v>
      </c>
      <c r="T132" s="117">
        <f>IF(T123="-","-",SUM(T123:T131)*'3k EBIT'!$E$10)</f>
        <v>13.680396769879442</v>
      </c>
      <c r="U132" s="117">
        <f>IF(U123="-","-",SUM(U123:U131)*'3k EBIT'!$E$10)</f>
        <v>15.100907681270746</v>
      </c>
      <c r="V132" s="117">
        <f>IF(V123="-","-",SUM(V123:V131)*'3k EBIT'!$E$10)</f>
        <v>16.642496117978425</v>
      </c>
      <c r="W132" s="117">
        <f>IF(W123="-","-",SUM(W123:W131)*'3k EBIT'!$E$10)</f>
        <v>23.355479365505623</v>
      </c>
      <c r="X132" s="27"/>
      <c r="Y132" s="117">
        <f>IF(Y123="-","-",SUM(Y123:Y131)*'3k EBIT'!$E$10)</f>
        <v>39.779668009532237</v>
      </c>
      <c r="Z132" s="117">
        <f>IF(Z123="-","-",SUM(Z123:Z131)*'3k EBIT'!$E$10)</f>
        <v>53.26993316736521</v>
      </c>
      <c r="AA132" s="117">
        <f>IF(AA123="-","-",SUM(AA123:AA131)*'3k EBIT'!$E$10)</f>
        <v>40.542375903138904</v>
      </c>
      <c r="AB132" s="117" t="str">
        <f>IF(AB123="-","-",SUM(AB123:AB131)*'3k EBIT'!$E$10)</f>
        <v>-</v>
      </c>
      <c r="AC132" s="117" t="str">
        <f>IF(AC123="-","-",SUM(AC123:AC131)*'3k EBIT'!$E$10)</f>
        <v>-</v>
      </c>
      <c r="AD132" s="25"/>
    </row>
    <row r="133" spans="1:30" s="26" customFormat="1" ht="11.4">
      <c r="A133" s="207">
        <v>10</v>
      </c>
      <c r="B133" s="120" t="s">
        <v>247</v>
      </c>
      <c r="C133" s="156" t="s">
        <v>248</v>
      </c>
      <c r="D133" s="122" t="s">
        <v>131</v>
      </c>
      <c r="E133" s="118"/>
      <c r="F133" s="27"/>
      <c r="G133" s="117">
        <f>IF(G123="-","-",SUM(G123:G126,G128:G132)*'3l HAP'!$E$11)</f>
        <v>6.710894682321646</v>
      </c>
      <c r="H133" s="117">
        <f>IF(H123="-","-",SUM(H123:H126,H128:H132)*'3l HAP'!$E$11)</f>
        <v>6.3136386654949508</v>
      </c>
      <c r="I133" s="117">
        <f>IF(I123="-","-",SUM(I123:I126,I128:I132)*'3l HAP'!$E$11)</f>
        <v>6.3541024085686386</v>
      </c>
      <c r="J133" s="117">
        <f>IF(J123="-","-",SUM(J123:J126,J128:J132)*'3l HAP'!$E$11)</f>
        <v>6.1981242300494968</v>
      </c>
      <c r="K133" s="117">
        <f>IF(K123="-","-",SUM(K123:K126,K128:K132)*'3l HAP'!$E$11)</f>
        <v>7.0055440541493397</v>
      </c>
      <c r="L133" s="117">
        <f>IF(L123="-","-",SUM(L123:L126,L128:L132)*'3l HAP'!$E$11)</f>
        <v>6.8762794470099564</v>
      </c>
      <c r="M133" s="117">
        <f>IF(M123="-","-",SUM(M123:M126,M128:M132)*'3l HAP'!$E$11)</f>
        <v>7.6593886994336708</v>
      </c>
      <c r="N133" s="117">
        <f>IF(N123="-","-",SUM(N123:N126,N128:N132)*'3l HAP'!$E$11)</f>
        <v>8.0257694533796204</v>
      </c>
      <c r="O133" s="27"/>
      <c r="P133" s="117">
        <f>IF(P123="-","-",SUM(P123:P126,P128:P132)*'3l HAP'!$E$11)</f>
        <v>8.0257694533796204</v>
      </c>
      <c r="Q133" s="117">
        <f>IF(Q123="-","-",SUM(Q123:Q126,Q128:Q132)*'3l HAP'!$E$11)</f>
        <v>9.0778727263829815</v>
      </c>
      <c r="R133" s="117">
        <f>IF(R123="-","-",SUM(R123:R126,R128:R132)*'3l HAP'!$E$11)</f>
        <v>8.6456652447113385</v>
      </c>
      <c r="S133" s="117">
        <f>IF(S123="-","-",SUM(S123:S126,S128:S132)*'3l HAP'!$E$11)</f>
        <v>8.63896029772636</v>
      </c>
      <c r="T133" s="117">
        <f>IF(T123="-","-",SUM(T123:T126,T128:T132)*'3l HAP'!$E$11)</f>
        <v>8.0761927765373578</v>
      </c>
      <c r="U133" s="117">
        <f>IF(U123="-","-",SUM(U123:U126,U128:U132)*'3l HAP'!$E$11)</f>
        <v>8.8914049524219774</v>
      </c>
      <c r="V133" s="117">
        <f>IF(V123="-","-",SUM(V123:V126,V128:V132)*'3l HAP'!$E$11)</f>
        <v>10.094210914498316</v>
      </c>
      <c r="W133" s="117">
        <f>IF(W123="-","-",SUM(W123:W126,W128:W132)*'3l HAP'!$E$11)</f>
        <v>14.778720419223871</v>
      </c>
      <c r="X133" s="27"/>
      <c r="Y133" s="117">
        <f>IF(Y123="-","-",SUM(Y123:Y126,Y128:Y132)*'3l HAP'!$E$11)</f>
        <v>27.287107468830982</v>
      </c>
      <c r="Z133" s="117">
        <f>IF(Z123="-","-",SUM(Z123:Z126,Z128:Z132)*'3l HAP'!$E$11)</f>
        <v>37.682417500064673</v>
      </c>
      <c r="AA133" s="117">
        <f>IF(AA123="-","-",SUM(AA123:AA126,AA128:AA132)*'3l HAP'!$E$11)</f>
        <v>27.444523802895979</v>
      </c>
      <c r="AB133" s="117" t="str">
        <f>IF(AB123="-","-",SUM(AB123:AB126,AB128:AB132)*'3l HAP'!$E$11)</f>
        <v>-</v>
      </c>
      <c r="AC133" s="117" t="str">
        <f>IF(AC123="-","-",SUM(AC123:AC126,AC128:AC132)*'3l HAP'!$E$11)</f>
        <v>-</v>
      </c>
      <c r="AD133" s="25"/>
    </row>
    <row r="134" spans="1:30" s="26" customFormat="1" ht="11.4">
      <c r="A134" s="207">
        <v>11</v>
      </c>
      <c r="B134" s="120" t="s">
        <v>249</v>
      </c>
      <c r="C134" s="120" t="str">
        <f>B134&amp;"_"&amp;D134</f>
        <v>Total_South Wales</v>
      </c>
      <c r="D134" s="122" t="s">
        <v>131</v>
      </c>
      <c r="E134" s="119"/>
      <c r="F134" s="27"/>
      <c r="G134" s="117">
        <f t="shared" ref="G134:N134" si="27">IF(G123="-","-",SUM(G123:G133))</f>
        <v>593.71857363539698</v>
      </c>
      <c r="H134" s="117">
        <f t="shared" si="27"/>
        <v>567.18790387156412</v>
      </c>
      <c r="I134" s="117">
        <f t="shared" si="27"/>
        <v>592.48958586847084</v>
      </c>
      <c r="J134" s="117">
        <f t="shared" si="27"/>
        <v>580.92817397086048</v>
      </c>
      <c r="K134" s="117">
        <f t="shared" si="27"/>
        <v>634.31239866096519</v>
      </c>
      <c r="L134" s="117">
        <f t="shared" si="27"/>
        <v>626.55264996672804</v>
      </c>
      <c r="M134" s="117">
        <f t="shared" si="27"/>
        <v>693.31783607976217</v>
      </c>
      <c r="N134" s="117">
        <f t="shared" si="27"/>
        <v>718.18187123101768</v>
      </c>
      <c r="O134" s="27"/>
      <c r="P134" s="117">
        <f t="shared" ref="P134:W134" si="28">IF(P123="-","-",SUM(P123:P133))</f>
        <v>718.18187123101768</v>
      </c>
      <c r="Q134" s="117">
        <f t="shared" si="28"/>
        <v>796.22185690618505</v>
      </c>
      <c r="R134" s="117">
        <f t="shared" si="28"/>
        <v>767.24261423825021</v>
      </c>
      <c r="S134" s="117">
        <f t="shared" si="28"/>
        <v>763.88063877861646</v>
      </c>
      <c r="T134" s="117">
        <f t="shared" si="28"/>
        <v>728.09677799537599</v>
      </c>
      <c r="U134" s="117">
        <f t="shared" si="28"/>
        <v>803.67569146840708</v>
      </c>
      <c r="V134" s="117">
        <f t="shared" si="28"/>
        <v>886.01469742789311</v>
      </c>
      <c r="W134" s="117">
        <f t="shared" si="28"/>
        <v>1244.013968759617</v>
      </c>
      <c r="X134" s="27"/>
      <c r="Y134" s="117">
        <f t="shared" ref="Y134:AC134" si="29">IF(Y123="-","-",SUM(Y123:Y133))</f>
        <v>2120.9529800184414</v>
      </c>
      <c r="Z134" s="117">
        <f t="shared" si="29"/>
        <v>2841.3619524520855</v>
      </c>
      <c r="AA134" s="117">
        <f t="shared" si="29"/>
        <v>2161.2529004876801</v>
      </c>
      <c r="AB134" s="117" t="str">
        <f t="shared" si="29"/>
        <v>-</v>
      </c>
      <c r="AC134" s="117" t="str">
        <f t="shared" si="29"/>
        <v>-</v>
      </c>
      <c r="AD134" s="25"/>
    </row>
    <row r="135" spans="1:30" s="26" customFormat="1" ht="11.4">
      <c r="A135" s="207">
        <v>1</v>
      </c>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f>IF('3a DF'!AB143="-","-",'3a DF'!AB143)</f>
        <v>1478.3434070487895</v>
      </c>
      <c r="AB135" s="35" t="str">
        <f>IF('3a DF'!AC143="-","-",'3a DF'!AC143)</f>
        <v>-</v>
      </c>
      <c r="AC135" s="35" t="str">
        <f>IF('3a DF'!AD143="-","-",'3a DF'!AD143)</f>
        <v>-</v>
      </c>
      <c r="AD135" s="25"/>
    </row>
    <row r="136" spans="1:30" s="26" customFormat="1" ht="11.25" customHeight="1">
      <c r="A136" s="207">
        <v>2</v>
      </c>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f>IF('3b CM'!AA38="-","-",'3b CM'!AA38)</f>
        <v>18.055739495531395</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AA'!J177="-","-",'3c AA'!J177)</f>
        <v>-</v>
      </c>
      <c r="H137" s="35" t="str">
        <f>IF('3c AA'!K177="-","-",'3c AA'!K177)</f>
        <v>-</v>
      </c>
      <c r="I137" s="35" t="str">
        <f>IF('3c AA'!L177="-","-",'3c AA'!L177)</f>
        <v>-</v>
      </c>
      <c r="J137" s="35" t="str">
        <f>IF('3c AA'!M177="-","-",'3c AA'!M177)</f>
        <v>-</v>
      </c>
      <c r="K137" s="35" t="str">
        <f>IF('3c AA'!N177="-","-",'3c AA'!N177)</f>
        <v>-</v>
      </c>
      <c r="L137" s="35" t="str">
        <f>IF('3c AA'!O177="-","-",'3c AA'!O177)</f>
        <v>-</v>
      </c>
      <c r="M137" s="35" t="str">
        <f>IF('3c AA'!P177="-","-",'3c AA'!P177)</f>
        <v>-</v>
      </c>
      <c r="N137" s="35" t="str">
        <f>IF('3c AA'!Q177="-","-",'3c AA'!Q177)</f>
        <v>-</v>
      </c>
      <c r="O137" s="27"/>
      <c r="P137" s="35" t="str">
        <f>IF('3c AA'!S177="-","-",'3c AA'!S177)</f>
        <v>-</v>
      </c>
      <c r="Q137" s="35" t="str">
        <f>IF('3c AA'!T177="-","-",'3c AA'!T177)</f>
        <v>-</v>
      </c>
      <c r="R137" s="35" t="str">
        <f>IF('3c AA'!U177="-","-",'3c AA'!U177)</f>
        <v>-</v>
      </c>
      <c r="S137" s="35" t="str">
        <f>IF('3c AA'!V177="-","-",'3c AA'!V177)</f>
        <v>-</v>
      </c>
      <c r="T137" s="35">
        <f>IF('3c AA'!W177="-","-",'3c AA'!W177)</f>
        <v>0</v>
      </c>
      <c r="U137" s="35">
        <f>IF('3c AA'!X177="-","-",'3c AA'!X177)</f>
        <v>0</v>
      </c>
      <c r="V137" s="35">
        <f>IF('3c AA'!Y177="-","-",'3c AA'!Y177)</f>
        <v>0</v>
      </c>
      <c r="W137" s="35" t="str">
        <f>IF('3c AA'!Z177="-","-",'3c AA'!Z177)</f>
        <v>-</v>
      </c>
      <c r="X137" s="27"/>
      <c r="Y137" s="35">
        <f>IF('3c AA'!AB177="-","-",'3c AA'!AB177)</f>
        <v>3.5918515921001428</v>
      </c>
      <c r="Z137" s="35">
        <f>IF('3c AA'!AC177="-","-",'3c AA'!AC177)</f>
        <v>3.5918515921001428</v>
      </c>
      <c r="AA137" s="35">
        <f>IF('3c AA'!AD177="-","-",'3c AA'!AD177)</f>
        <v>3.5918515921001428</v>
      </c>
      <c r="AB137" s="35" t="str">
        <f>IF('3c AA'!AE177="-","-",'3c AA'!AE177)</f>
        <v>-</v>
      </c>
      <c r="AC137" s="35" t="str">
        <f>IF('3c AA'!AF177="-","-",'3c AA'!AF177)</f>
        <v>-</v>
      </c>
      <c r="AD137" s="25"/>
    </row>
    <row r="138" spans="1:30" s="26" customFormat="1" ht="11.25" customHeight="1">
      <c r="A138" s="207">
        <v>3</v>
      </c>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f>IF('3d PC'!AA39="-","-",'3d PC'!AA39)</f>
        <v>185.5870923300867</v>
      </c>
      <c r="AB138" s="35" t="str">
        <f>IF('3d PC'!AB39="-","-",'3d PC'!AB39)</f>
        <v>-</v>
      </c>
      <c r="AC138" s="35" t="str">
        <f>IF('3d PC'!AC39="-","-",'3d PC'!AC39)</f>
        <v>-</v>
      </c>
      <c r="AD138" s="25"/>
    </row>
    <row r="139" spans="1:30" s="26" customFormat="1" ht="11.25" customHeight="1">
      <c r="A139" s="207">
        <v>4</v>
      </c>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f>IF('3e NC-Elec'!AB67="-","-",'3e NC-Elec'!AB67)</f>
        <v>270.52683958878771</v>
      </c>
      <c r="AB139" s="35" t="str">
        <f>IF('3e NC-Elec'!AC67="-","-",'3e NC-Elec'!AC67)</f>
        <v>-</v>
      </c>
      <c r="AC139" s="35" t="str">
        <f>IF('3e NC-Elec'!AD67="-","-",'3e NC-Elec'!AD67)</f>
        <v>-</v>
      </c>
      <c r="AD139" s="25"/>
    </row>
    <row r="140" spans="1:30" s="26" customFormat="1" ht="11.25" customHeight="1">
      <c r="A140" s="207">
        <v>5</v>
      </c>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f>IF('3g CPIH'!W$17="-","-",'3h OC '!$E$10*('3g CPIH'!W$17/'3g CPIH'!$G$17))</f>
        <v>95.953808219178072</v>
      </c>
      <c r="AB140" s="35" t="str">
        <f>IF('3g CPIH'!X$17="-","-",'3h OC '!$E$10*('3g CPIH'!X$17/'3g CPIH'!$G$17))</f>
        <v>-</v>
      </c>
      <c r="AC140" s="35" t="str">
        <f>IF('3g CPIH'!Y$17="-","-",'3h OC '!$E$10*('3g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f>IF('3i SMNCC'!V$52="-","-",'3i SMNCC'!V$52)</f>
        <v>5.9026181198620193</v>
      </c>
      <c r="AA141" s="35">
        <f>IF('3i SMNCC'!W$52="-","-",'3i SMNCC'!W$52)</f>
        <v>6.771266150037464</v>
      </c>
      <c r="AB141" s="35" t="str">
        <f>IF('3i SMNCC'!X$52="-","-",'3i SMNCC'!X$52)</f>
        <v>-</v>
      </c>
      <c r="AC141" s="35" t="str">
        <f>IF('3i SMNCC'!Y$52="-","-",'3i SMNCC'!Y$52)</f>
        <v>-</v>
      </c>
      <c r="AD141" s="25"/>
    </row>
    <row r="142" spans="1:30" s="26" customFormat="1" ht="12.6" customHeight="1">
      <c r="A142" s="207">
        <v>7</v>
      </c>
      <c r="B142" s="123" t="s">
        <v>244</v>
      </c>
      <c r="C142" s="123" t="s">
        <v>183</v>
      </c>
      <c r="D142" s="121" t="s">
        <v>130</v>
      </c>
      <c r="E142" s="75"/>
      <c r="F142" s="27"/>
      <c r="G142" s="35">
        <f>IF('3g CPIH'!C$17="-","-",'3j PAAC PAP'!$G$18*('3g CPIH'!C$17/'3g CPIH'!$G$17))</f>
        <v>23.857918590998043</v>
      </c>
      <c r="H142" s="35">
        <f>IF('3g CPIH'!D$17="-","-",'3j PAAC PAP'!$G$18*('3g CPIH'!D$17/'3g CPIH'!$G$17))</f>
        <v>23.905682191780819</v>
      </c>
      <c r="I142" s="35">
        <f>IF('3g CPIH'!E$17="-","-",'3j PAAC PAP'!$G$18*('3g CPIH'!E$17/'3g CPIH'!$G$17))</f>
        <v>23.977327592954992</v>
      </c>
      <c r="J142" s="35">
        <f>IF('3g CPIH'!F$17="-","-",'3j PAAC PAP'!$G$18*('3g CPIH'!F$17/'3g CPIH'!$G$17))</f>
        <v>24.120618395303325</v>
      </c>
      <c r="K142" s="35">
        <f>IF('3g CPIH'!G$17="-","-",'3j PAAC PAP'!$G$18*('3g CPIH'!G$17/'3g CPIH'!$G$17))</f>
        <v>24.4072</v>
      </c>
      <c r="L142" s="35">
        <f>IF('3g CPIH'!H$17="-","-",'3j PAAC PAP'!$G$18*('3g CPIH'!H$17/'3g CPIH'!$G$17))</f>
        <v>24.717663405088064</v>
      </c>
      <c r="M142" s="35">
        <f>IF('3g CPIH'!I$17="-","-",'3j PAAC PAP'!$G$18*('3g CPIH'!I$17/'3g CPIH'!$G$17))</f>
        <v>25.075890410958902</v>
      </c>
      <c r="N142" s="35">
        <f>IF('3g CPIH'!J$17="-","-",'3j PAAC PAP'!$G$18*('3g CPIH'!J$17/'3g CPIH'!$G$17))</f>
        <v>25.290826614481411</v>
      </c>
      <c r="O142" s="27"/>
      <c r="P142" s="35">
        <f>IF('3g CPIH'!L$17="-","-",'3j PAAC PAP'!$G$18*('3g CPIH'!L$17/'3g CPIH'!$G$17))</f>
        <v>25.290826614481411</v>
      </c>
      <c r="Q142" s="35">
        <f>IF('3g CPIH'!M$17="-","-",'3j PAAC PAP'!$G$18*('3g CPIH'!M$17/'3g CPIH'!$G$17))</f>
        <v>25.577408219178082</v>
      </c>
      <c r="R142" s="35">
        <f>IF('3g CPIH'!N$17="-","-",'3j PAAC PAP'!$G$18*('3g CPIH'!N$17/'3g CPIH'!$G$17))</f>
        <v>25.768462622309197</v>
      </c>
      <c r="S142" s="35">
        <f>IF('3g CPIH'!O$17="-","-",'3j PAAC PAP'!$G$18*('3g CPIH'!O$17/'3g CPIH'!$G$17))</f>
        <v>25.911753424657533</v>
      </c>
      <c r="T142" s="35">
        <f>IF('3g CPIH'!P$17="-","-",'3j PAAC PAP'!$G$18*('3g CPIH'!P$17/'3g CPIH'!$G$17))</f>
        <v>25.983398825831699</v>
      </c>
      <c r="U142" s="35">
        <f>IF('3g CPIH'!Q$17="-","-",'3j PAAC PAP'!$G$18*('3g CPIH'!Q$17/'3g CPIH'!$G$17))</f>
        <v>26.126689628180038</v>
      </c>
      <c r="V142" s="35">
        <f>IF('3g CPIH'!R$17="-","-",'3j PAAC PAP'!$G$18*('3g CPIH'!R$17/'3g CPIH'!$G$17))</f>
        <v>26.604325636007829</v>
      </c>
      <c r="W142" s="35">
        <f>IF('3g CPIH'!S$17="-","-",'3j PAAC PAP'!$G$18*('3g CPIH'!S$17/'3g CPIH'!$G$17))</f>
        <v>27.39242504892368</v>
      </c>
      <c r="X142" s="27"/>
      <c r="Y142" s="35">
        <f>IF('3g CPIH'!U$17="-","-",'3j PAAC PAP'!$G$18*('3g CPIH'!U$17/'3g CPIH'!$G$17))</f>
        <v>28.777569471624265</v>
      </c>
      <c r="Z142" s="35">
        <f>IF('3g CPIH'!V$17="-","-",'3j PAAC PAP'!$G$18*('3g CPIH'!V$17/'3g CPIH'!$G$17))</f>
        <v>28.777569471624265</v>
      </c>
      <c r="AA142" s="35">
        <f>IF('3g CPIH'!W$17="-","-",'3j PAAC PAP'!$G$18*('3g CPIH'!W$17/'3g CPIH'!$G$17))</f>
        <v>29.923895890410957</v>
      </c>
      <c r="AB142" s="35" t="str">
        <f>IF('3g CPIH'!X$17="-","-",'3j PAAC PAP'!$G$18*('3g CPIH'!X$17/'3g CPIH'!$G$17))</f>
        <v>-</v>
      </c>
      <c r="AC142" s="35" t="str">
        <f>IF('3g CPIH'!Y$17="-","-",'3j PAAC PAP'!$G$18*('3g CPIH'!Y$17/'3g CPIH'!$G$17))</f>
        <v>-</v>
      </c>
      <c r="AD142" s="25"/>
    </row>
    <row r="143" spans="1:30" s="26" customFormat="1" ht="11.25" customHeight="1">
      <c r="A143" s="207">
        <v>8</v>
      </c>
      <c r="B143" s="123" t="s">
        <v>244</v>
      </c>
      <c r="C143" s="123" t="s">
        <v>184</v>
      </c>
      <c r="D143" s="121" t="s">
        <v>130</v>
      </c>
      <c r="E143" s="75"/>
      <c r="F143" s="27"/>
      <c r="G143" s="35">
        <f>IF(G135="-","-",SUM(G135:G141)*'3j PAAC PAP'!$G$36)</f>
        <v>0</v>
      </c>
      <c r="H143" s="35">
        <f>IF(H135="-","-",SUM(H135:H141)*'3j PAAC PAP'!$G$36)</f>
        <v>0</v>
      </c>
      <c r="I143" s="35">
        <f>IF(I135="-","-",SUM(I135:I141)*'3j PAAC PAP'!$G$36)</f>
        <v>0</v>
      </c>
      <c r="J143" s="35">
        <f>IF(J135="-","-",SUM(J135:J141)*'3j PAAC PAP'!$G$36)</f>
        <v>0</v>
      </c>
      <c r="K143" s="35">
        <f>IF(K135="-","-",SUM(K135:K141)*'3j PAAC PAP'!$G$36)</f>
        <v>0</v>
      </c>
      <c r="L143" s="35">
        <f>IF(L135="-","-",SUM(L135:L141)*'3j PAAC PAP'!$G$36)</f>
        <v>0</v>
      </c>
      <c r="M143" s="35">
        <f>IF(M135="-","-",SUM(M135:M141)*'3j PAAC PAP'!$G$36)</f>
        <v>0</v>
      </c>
      <c r="N143" s="35">
        <f>IF(N135="-","-",SUM(N135:N141)*'3j PAAC PAP'!$G$36)</f>
        <v>0</v>
      </c>
      <c r="O143" s="27"/>
      <c r="P143" s="35">
        <f>IF(P135="-","-",SUM(P135:P141)*'3j PAAC PAP'!$G$36)</f>
        <v>0</v>
      </c>
      <c r="Q143" s="35">
        <f>IF(Q135="-","-",SUM(Q135:Q141)*'3j PAAC PAP'!$G$36)</f>
        <v>0</v>
      </c>
      <c r="R143" s="35">
        <f>IF(R135="-","-",SUM(R135:R141)*'3j PAAC PAP'!$G$36)</f>
        <v>0</v>
      </c>
      <c r="S143" s="35">
        <f>IF(S135="-","-",SUM(S135:S141)*'3j PAAC PAP'!$G$36)</f>
        <v>0</v>
      </c>
      <c r="T143" s="35">
        <f>IF(T135="-","-",SUM(T135:T141)*'3j PAAC PAP'!$G$36)</f>
        <v>0</v>
      </c>
      <c r="U143" s="35">
        <f>IF(U135="-","-",SUM(U135:U141)*'3j PAAC PAP'!$G$36)</f>
        <v>0</v>
      </c>
      <c r="V143" s="35">
        <f>IF(V135="-","-",SUM(V135:V141)*'3j PAAC PAP'!$G$36)</f>
        <v>0</v>
      </c>
      <c r="W143" s="35">
        <f>IF(W135="-","-",SUM(W135:W141)*'3j PAAC PAP'!$G$36)</f>
        <v>0</v>
      </c>
      <c r="X143" s="27"/>
      <c r="Y143" s="35">
        <f>IF(Y135="-","-",SUM(Y135:Y141)*'3j PAAC PAP'!$G$36)</f>
        <v>0</v>
      </c>
      <c r="Z143" s="35">
        <f>IF(Z135="-","-",SUM(Z135:Z141)*'3j PAAC PAP'!$G$36)</f>
        <v>0</v>
      </c>
      <c r="AA143" s="35">
        <f>IF(AA135="-","-",SUM(AA135:AA141)*'3j PAAC PAP'!$G$36)</f>
        <v>0</v>
      </c>
      <c r="AB143" s="35" t="str">
        <f>IF(AB135="-","-",SUM(AB135:AB141)*'3j PAAC PAP'!$G$36)</f>
        <v>-</v>
      </c>
      <c r="AC143" s="35" t="str">
        <f>IF(AC135="-","-",SUM(AC135:AC141)*'3j PAAC PAP'!$G$36)</f>
        <v>-</v>
      </c>
      <c r="AD143" s="25"/>
    </row>
    <row r="144" spans="1:30" s="26" customFormat="1" ht="11.4">
      <c r="A144" s="207">
        <v>9</v>
      </c>
      <c r="B144" s="123" t="s">
        <v>185</v>
      </c>
      <c r="C144" s="123" t="s">
        <v>246</v>
      </c>
      <c r="D144" s="121" t="s">
        <v>130</v>
      </c>
      <c r="E144" s="75"/>
      <c r="F144" s="27"/>
      <c r="G144" s="35">
        <f>IF(G135="-","-",SUM(G135:G143)*'3k EBIT'!$E$10)</f>
        <v>11.42027694907701</v>
      </c>
      <c r="H144" s="35">
        <f>IF(H135="-","-",SUM(H135:H143)*'3k EBIT'!$E$10)</f>
        <v>10.931563786514143</v>
      </c>
      <c r="I144" s="35">
        <f>IF(I135="-","-",SUM(I135:I143)*'3k EBIT'!$E$10)</f>
        <v>11.373518171776073</v>
      </c>
      <c r="J144" s="35">
        <f>IF(J135="-","-",SUM(J135:J143)*'3k EBIT'!$E$10)</f>
        <v>11.16047423098988</v>
      </c>
      <c r="K144" s="35">
        <f>IF(K135="-","-",SUM(K135:K143)*'3k EBIT'!$E$10)</f>
        <v>12.1990237720275</v>
      </c>
      <c r="L144" s="35">
        <f>IF(L135="-","-",SUM(L135:L143)*'3k EBIT'!$E$10)</f>
        <v>12.056739458991308</v>
      </c>
      <c r="M144" s="35">
        <f>IF(M135="-","-",SUM(M135:M143)*'3k EBIT'!$E$10)</f>
        <v>13.275318498522992</v>
      </c>
      <c r="N144" s="35">
        <f>IF(N135="-","-",SUM(N135:N143)*'3k EBIT'!$E$10)</f>
        <v>13.739118586306255</v>
      </c>
      <c r="O144" s="27"/>
      <c r="P144" s="35">
        <f>IF(P135="-","-",SUM(P135:P143)*'3k EBIT'!$E$10)</f>
        <v>13.739118586306255</v>
      </c>
      <c r="Q144" s="35">
        <f>IF(Q135="-","-",SUM(Q135:Q143)*'3k EBIT'!$E$10)</f>
        <v>15.152479688781776</v>
      </c>
      <c r="R144" s="35">
        <f>IF(R135="-","-",SUM(R135:R143)*'3k EBIT'!$E$10)</f>
        <v>14.605635008526638</v>
      </c>
      <c r="S144" s="35">
        <f>IF(S135="-","-",SUM(S135:S143)*'3k EBIT'!$E$10)</f>
        <v>14.609154378093171</v>
      </c>
      <c r="T144" s="35">
        <f>IF(T135="-","-",SUM(T135:T143)*'3k EBIT'!$E$10)</f>
        <v>13.934257713246186</v>
      </c>
      <c r="U144" s="35">
        <f>IF(U135="-","-",SUM(U135:U143)*'3k EBIT'!$E$10)</f>
        <v>15.381645010345263</v>
      </c>
      <c r="V144" s="35">
        <f>IF(V135="-","-",SUM(V135:V143)*'3k EBIT'!$E$10)</f>
        <v>16.92348908543125</v>
      </c>
      <c r="W144" s="35">
        <f>IF(W135="-","-",SUM(W135:W143)*'3k EBIT'!$E$10)</f>
        <v>23.589539279282089</v>
      </c>
      <c r="X144" s="27"/>
      <c r="Y144" s="35">
        <f>IF(Y135="-","-",SUM(Y135:Y143)*'3k EBIT'!$E$10)</f>
        <v>39.867901740187307</v>
      </c>
      <c r="Z144" s="35">
        <f>IF(Z135="-","-",SUM(Z135:Z143)*'3k EBIT'!$E$10)</f>
        <v>53.227515900988564</v>
      </c>
      <c r="AA144" s="35">
        <f>IF(AA135="-","-",SUM(AA135:AA143)*'3k EBIT'!$E$10)</f>
        <v>40.454985541299408</v>
      </c>
      <c r="AB144" s="35" t="str">
        <f>IF(AB135="-","-",SUM(AB135:AB143)*'3k EBIT'!$E$10)</f>
        <v>-</v>
      </c>
      <c r="AC144" s="35" t="str">
        <f>IF(AC135="-","-",SUM(AC135:AC143)*'3k EBIT'!$E$10)</f>
        <v>-</v>
      </c>
      <c r="AD144" s="25"/>
    </row>
    <row r="145" spans="1:30" s="26" customFormat="1" ht="11.4">
      <c r="A145" s="207">
        <v>10</v>
      </c>
      <c r="B145" s="123" t="s">
        <v>247</v>
      </c>
      <c r="C145" s="158" t="s">
        <v>248</v>
      </c>
      <c r="D145" s="121" t="s">
        <v>130</v>
      </c>
      <c r="E145" s="116"/>
      <c r="F145" s="27"/>
      <c r="G145" s="35">
        <f>IF(G135="-","-",SUM(G135:G138,G140:G144)*'3l HAP'!$E$11)</f>
        <v>6.6553671200495845</v>
      </c>
      <c r="H145" s="35">
        <f>IF(H135="-","-",SUM(H135:H138,H140:H144)*'3l HAP'!$E$11)</f>
        <v>6.2643697260819673</v>
      </c>
      <c r="I145" s="35">
        <f>IF(I135="-","-",SUM(I135:I138,I140:I144)*'3l HAP'!$E$11)</f>
        <v>6.3084329923035138</v>
      </c>
      <c r="J145" s="35">
        <f>IF(J135="-","-",SUM(J135:J138,J140:J144)*'3l HAP'!$E$11)</f>
        <v>6.1551007441438257</v>
      </c>
      <c r="K145" s="35">
        <f>IF(K135="-","-",SUM(K135:K138,K140:K144)*'3l HAP'!$E$11)</f>
        <v>6.9522994437665124</v>
      </c>
      <c r="L145" s="35">
        <f>IF(L135="-","-",SUM(L135:L138,L140:L144)*'3l HAP'!$E$11)</f>
        <v>6.82538870626066</v>
      </c>
      <c r="M145" s="35">
        <f>IF(M135="-","-",SUM(M135:M138,M140:M144)*'3l HAP'!$E$11)</f>
        <v>7.6481626918716756</v>
      </c>
      <c r="N145" s="35">
        <f>IF(N135="-","-",SUM(N135:N138,N140:N144)*'3l HAP'!$E$11)</f>
        <v>8.013238288279906</v>
      </c>
      <c r="O145" s="27"/>
      <c r="P145" s="35">
        <f>IF(P135="-","-",SUM(P135:P138,P140:P144)*'3l HAP'!$E$11)</f>
        <v>8.013238288279906</v>
      </c>
      <c r="Q145" s="35">
        <f>IF(Q135="-","-",SUM(Q135:Q138,Q140:Q144)*'3l HAP'!$E$11)</f>
        <v>9.0758001052731796</v>
      </c>
      <c r="R145" s="35">
        <f>IF(R135="-","-",SUM(R135:R138,R140:R144)*'3l HAP'!$E$11)</f>
        <v>8.6439907318694864</v>
      </c>
      <c r="S145" s="35">
        <f>IF(S135="-","-",SUM(S135:S138,S140:S144)*'3l HAP'!$E$11)</f>
        <v>8.6509989162283283</v>
      </c>
      <c r="T145" s="35">
        <f>IF(T135="-","-",SUM(T135:T138,T140:T144)*'3l HAP'!$E$11)</f>
        <v>8.0872475650091236</v>
      </c>
      <c r="U145" s="35">
        <f>IF(U135="-","-",SUM(U135:U138,U140:U144)*'3l HAP'!$E$11)</f>
        <v>8.892540713317663</v>
      </c>
      <c r="V145" s="35">
        <f>IF(V135="-","-",SUM(V135:V138,V140:V144)*'3l HAP'!$E$11)</f>
        <v>10.094646481635779</v>
      </c>
      <c r="W145" s="35">
        <f>IF(W135="-","-",SUM(W135:W138,W140:W144)*'3l HAP'!$E$11)</f>
        <v>14.684551513236611</v>
      </c>
      <c r="X145" s="27"/>
      <c r="Y145" s="35">
        <f>IF(Y135="-","-",SUM(Y135:Y138,Y140:Y144)*'3l HAP'!$E$11)</f>
        <v>27.072420309593213</v>
      </c>
      <c r="Z145" s="35">
        <f>IF(Z135="-","-",SUM(Z135:Z138,Z140:Z144)*'3l HAP'!$E$11)</f>
        <v>37.367053474646418</v>
      </c>
      <c r="AA145" s="35">
        <f>IF(AA135="-","-",SUM(AA135:AA138,AA140:AA144)*'3l HAP'!$E$11)</f>
        <v>27.212963839401496</v>
      </c>
      <c r="AB145" s="35" t="str">
        <f>IF(AB135="-","-",SUM(AB135:AB138,AB140:AB144)*'3l HAP'!$E$11)</f>
        <v>-</v>
      </c>
      <c r="AC145" s="35" t="str">
        <f>IF(AC135="-","-",SUM(AC135:AC138,AC140:AC144)*'3l HAP'!$E$11)</f>
        <v>-</v>
      </c>
      <c r="AD145" s="25"/>
    </row>
    <row r="146" spans="1:30" s="26" customFormat="1" ht="11.4">
      <c r="A146" s="207">
        <v>11</v>
      </c>
      <c r="B146" s="123" t="s">
        <v>249</v>
      </c>
      <c r="C146" s="123" t="str">
        <f>B146&amp;"_"&amp;D146</f>
        <v>Total_Southern Western</v>
      </c>
      <c r="D146" s="121" t="s">
        <v>130</v>
      </c>
      <c r="E146" s="75"/>
      <c r="F146" s="27"/>
      <c r="G146" s="35">
        <f t="shared" ref="G146:N146" si="30">IF(G135="-","-",SUM(G135:G145))</f>
        <v>607.72232669392065</v>
      </c>
      <c r="H146" s="35">
        <f t="shared" si="30"/>
        <v>581.60959452633756</v>
      </c>
      <c r="I146" s="35">
        <f t="shared" si="30"/>
        <v>604.91440530369505</v>
      </c>
      <c r="J146" s="35">
        <f t="shared" si="30"/>
        <v>593.54823869827908</v>
      </c>
      <c r="K146" s="35">
        <f t="shared" si="30"/>
        <v>649.00591698012181</v>
      </c>
      <c r="L146" s="35">
        <f t="shared" si="30"/>
        <v>641.39036128128396</v>
      </c>
      <c r="M146" s="35">
        <f t="shared" si="30"/>
        <v>706.34884769819064</v>
      </c>
      <c r="N146" s="35">
        <f t="shared" si="30"/>
        <v>731.12444414773029</v>
      </c>
      <c r="O146" s="27"/>
      <c r="P146" s="35">
        <f t="shared" ref="P146:W146" si="31">IF(P135="-","-",SUM(P135:P145))</f>
        <v>731.12444414773029</v>
      </c>
      <c r="Q146" s="35">
        <f t="shared" si="31"/>
        <v>806.57440168489427</v>
      </c>
      <c r="R146" s="35">
        <f t="shared" si="31"/>
        <v>777.36130523888016</v>
      </c>
      <c r="S146" s="35">
        <f t="shared" si="31"/>
        <v>777.55354332391528</v>
      </c>
      <c r="T146" s="35">
        <f t="shared" si="31"/>
        <v>741.46892954747182</v>
      </c>
      <c r="U146" s="35">
        <f t="shared" si="31"/>
        <v>818.45247002484336</v>
      </c>
      <c r="V146" s="35">
        <f t="shared" si="31"/>
        <v>900.80423043650364</v>
      </c>
      <c r="W146" s="35">
        <f t="shared" si="31"/>
        <v>1256.2387375956005</v>
      </c>
      <c r="X146" s="27"/>
      <c r="Y146" s="35">
        <f t="shared" ref="Y146:AC146" si="32">IF(Y135="-","-",SUM(Y135:Y145))</f>
        <v>2125.3821715018307</v>
      </c>
      <c r="Z146" s="35">
        <f t="shared" si="32"/>
        <v>2838.814101644768</v>
      </c>
      <c r="AA146" s="35">
        <f t="shared" si="32"/>
        <v>2156.4218496956228</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f>IF('3a DF'!AB144="-","-",'3a DF'!AB144)</f>
        <v>1494.7047492344261</v>
      </c>
      <c r="AB147" s="117" t="str">
        <f>IF('3a DF'!AC144="-","-",'3a DF'!AC144)</f>
        <v>-</v>
      </c>
      <c r="AC147" s="117" t="str">
        <f>IF('3a DF'!AD144="-","-",'3a DF'!AD144)</f>
        <v>-</v>
      </c>
      <c r="AD147" s="25"/>
    </row>
    <row r="148" spans="1:30" s="26" customFormat="1" ht="11.25" customHeight="1">
      <c r="A148" s="207">
        <v>2</v>
      </c>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f>IF('3b CM'!AA39="-","-",'3b CM'!AA39)</f>
        <v>18.669421456667781</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AA'!J178="-","-",'3c AA'!J178)</f>
        <v>-</v>
      </c>
      <c r="H149" s="117" t="str">
        <f>IF('3c AA'!K178="-","-",'3c AA'!K178)</f>
        <v>-</v>
      </c>
      <c r="I149" s="117" t="str">
        <f>IF('3c AA'!L178="-","-",'3c AA'!L178)</f>
        <v>-</v>
      </c>
      <c r="J149" s="117" t="str">
        <f>IF('3c AA'!M178="-","-",'3c AA'!M178)</f>
        <v>-</v>
      </c>
      <c r="K149" s="117" t="str">
        <f>IF('3c AA'!N178="-","-",'3c AA'!N178)</f>
        <v>-</v>
      </c>
      <c r="L149" s="117" t="str">
        <f>IF('3c AA'!O178="-","-",'3c AA'!O178)</f>
        <v>-</v>
      </c>
      <c r="M149" s="117" t="str">
        <f>IF('3c AA'!P178="-","-",'3c AA'!P178)</f>
        <v>-</v>
      </c>
      <c r="N149" s="117" t="str">
        <f>IF('3c AA'!Q178="-","-",'3c AA'!Q178)</f>
        <v>-</v>
      </c>
      <c r="O149" s="27"/>
      <c r="P149" s="117" t="str">
        <f>IF('3c AA'!S178="-","-",'3c AA'!S178)</f>
        <v>-</v>
      </c>
      <c r="Q149" s="117" t="str">
        <f>IF('3c AA'!T178="-","-",'3c AA'!T178)</f>
        <v>-</v>
      </c>
      <c r="R149" s="117" t="str">
        <f>IF('3c AA'!U178="-","-",'3c AA'!U178)</f>
        <v>-</v>
      </c>
      <c r="S149" s="117" t="str">
        <f>IF('3c AA'!V178="-","-",'3c AA'!V178)</f>
        <v>-</v>
      </c>
      <c r="T149" s="117">
        <f>IF('3c AA'!W178="-","-",'3c AA'!W178)</f>
        <v>0</v>
      </c>
      <c r="U149" s="117">
        <f>IF('3c AA'!X178="-","-",'3c AA'!X178)</f>
        <v>0</v>
      </c>
      <c r="V149" s="117">
        <f>IF('3c AA'!Y178="-","-",'3c AA'!Y178)</f>
        <v>0</v>
      </c>
      <c r="W149" s="117" t="str">
        <f>IF('3c AA'!Z178="-","-",'3c AA'!Z178)</f>
        <v>-</v>
      </c>
      <c r="X149" s="27"/>
      <c r="Y149" s="117">
        <f>IF('3c AA'!AB178="-","-",'3c AA'!AB178)</f>
        <v>3.6112886450785173</v>
      </c>
      <c r="Z149" s="117">
        <f>IF('3c AA'!AC178="-","-",'3c AA'!AC178)</f>
        <v>3.6112886450785173</v>
      </c>
      <c r="AA149" s="117">
        <f>IF('3c AA'!AD178="-","-",'3c AA'!AD178)</f>
        <v>3.6112886450785173</v>
      </c>
      <c r="AB149" s="117" t="str">
        <f>IF('3c AA'!AE178="-","-",'3c AA'!AE178)</f>
        <v>-</v>
      </c>
      <c r="AC149" s="117" t="str">
        <f>IF('3c AA'!AF178="-","-",'3c AA'!AF178)</f>
        <v>-</v>
      </c>
      <c r="AD149" s="25"/>
    </row>
    <row r="150" spans="1:30" s="26" customFormat="1" ht="11.25" customHeight="1">
      <c r="A150" s="207">
        <v>3</v>
      </c>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f>IF('3d PC'!AA40="-","-",'3d PC'!AA40)</f>
        <v>185.65789109215496</v>
      </c>
      <c r="AB150" s="117" t="str">
        <f>IF('3d PC'!AB40="-","-",'3d PC'!AB40)</f>
        <v>-</v>
      </c>
      <c r="AC150" s="117" t="str">
        <f>IF('3d PC'!AC40="-","-",'3d PC'!AC40)</f>
        <v>-</v>
      </c>
      <c r="AD150" s="25"/>
    </row>
    <row r="151" spans="1:30" s="26" customFormat="1" ht="11.25" customHeight="1">
      <c r="A151" s="207">
        <v>4</v>
      </c>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f>IF('3e NC-Elec'!AB68="-","-",'3e NC-Elec'!AB68)</f>
        <v>234.29550121971099</v>
      </c>
      <c r="AB151" s="117" t="str">
        <f>IF('3e NC-Elec'!AC68="-","-",'3e NC-Elec'!AC68)</f>
        <v>-</v>
      </c>
      <c r="AC151" s="117" t="str">
        <f>IF('3e NC-Elec'!AD68="-","-",'3e NC-Elec'!AD68)</f>
        <v>-</v>
      </c>
      <c r="AD151" s="25"/>
    </row>
    <row r="152" spans="1:30" s="26" customFormat="1" ht="11.25" customHeight="1">
      <c r="A152" s="207">
        <v>5</v>
      </c>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f>IF('3g CPIH'!W$17="-","-",'3h OC '!$E$10*('3g CPIH'!W$17/'3g CPIH'!$G$17))</f>
        <v>95.953808219178072</v>
      </c>
      <c r="AB152" s="117" t="str">
        <f>IF('3g CPIH'!X$17="-","-",'3h OC '!$E$10*('3g CPIH'!X$17/'3g CPIH'!$G$17))</f>
        <v>-</v>
      </c>
      <c r="AC152" s="117" t="str">
        <f>IF('3g CPIH'!Y$17="-","-",'3h OC '!$E$10*('3g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f>IF('3i SMNCC'!V$52="-","-",'3i SMNCC'!V$52)</f>
        <v>5.9026181198620193</v>
      </c>
      <c r="AA153" s="117">
        <f>IF('3i SMNCC'!W$52="-","-",'3i SMNCC'!W$52)</f>
        <v>6.771266150037464</v>
      </c>
      <c r="AB153" s="117" t="str">
        <f>IF('3i SMNCC'!X$52="-","-",'3i SMNCC'!X$52)</f>
        <v>-</v>
      </c>
      <c r="AC153" s="117" t="str">
        <f>IF('3i SMNCC'!Y$52="-","-",'3i SMNCC'!Y$52)</f>
        <v>-</v>
      </c>
      <c r="AD153" s="25"/>
    </row>
    <row r="154" spans="1:30" s="26" customFormat="1" ht="11.25" customHeight="1">
      <c r="A154" s="207">
        <v>7</v>
      </c>
      <c r="B154" s="120" t="s">
        <v>244</v>
      </c>
      <c r="C154" s="120" t="s">
        <v>183</v>
      </c>
      <c r="D154" s="122" t="s">
        <v>120</v>
      </c>
      <c r="E154" s="119"/>
      <c r="F154" s="27"/>
      <c r="G154" s="117">
        <f>IF('3g CPIH'!C$17="-","-",'3j PAAC PAP'!$G$18*('3g CPIH'!C$17/'3g CPIH'!$G$17))</f>
        <v>23.857918590998043</v>
      </c>
      <c r="H154" s="117">
        <f>IF('3g CPIH'!D$17="-","-",'3j PAAC PAP'!$G$18*('3g CPIH'!D$17/'3g CPIH'!$G$17))</f>
        <v>23.905682191780819</v>
      </c>
      <c r="I154" s="117">
        <f>IF('3g CPIH'!E$17="-","-",'3j PAAC PAP'!$G$18*('3g CPIH'!E$17/'3g CPIH'!$G$17))</f>
        <v>23.977327592954992</v>
      </c>
      <c r="J154" s="117">
        <f>IF('3g CPIH'!F$17="-","-",'3j PAAC PAP'!$G$18*('3g CPIH'!F$17/'3g CPIH'!$G$17))</f>
        <v>24.120618395303325</v>
      </c>
      <c r="K154" s="117">
        <f>IF('3g CPIH'!G$17="-","-",'3j PAAC PAP'!$G$18*('3g CPIH'!G$17/'3g CPIH'!$G$17))</f>
        <v>24.4072</v>
      </c>
      <c r="L154" s="117">
        <f>IF('3g CPIH'!H$17="-","-",'3j PAAC PAP'!$G$18*('3g CPIH'!H$17/'3g CPIH'!$G$17))</f>
        <v>24.717663405088064</v>
      </c>
      <c r="M154" s="117">
        <f>IF('3g CPIH'!I$17="-","-",'3j PAAC PAP'!$G$18*('3g CPIH'!I$17/'3g CPIH'!$G$17))</f>
        <v>25.075890410958902</v>
      </c>
      <c r="N154" s="117">
        <f>IF('3g CPIH'!J$17="-","-",'3j PAAC PAP'!$G$18*('3g CPIH'!J$17/'3g CPIH'!$G$17))</f>
        <v>25.290826614481411</v>
      </c>
      <c r="O154" s="27"/>
      <c r="P154" s="117">
        <f>IF('3g CPIH'!L$17="-","-",'3j PAAC PAP'!$G$18*('3g CPIH'!L$17/'3g CPIH'!$G$17))</f>
        <v>25.290826614481411</v>
      </c>
      <c r="Q154" s="117">
        <f>IF('3g CPIH'!M$17="-","-",'3j PAAC PAP'!$G$18*('3g CPIH'!M$17/'3g CPIH'!$G$17))</f>
        <v>25.577408219178082</v>
      </c>
      <c r="R154" s="117">
        <f>IF('3g CPIH'!N$17="-","-",'3j PAAC PAP'!$G$18*('3g CPIH'!N$17/'3g CPIH'!$G$17))</f>
        <v>25.768462622309197</v>
      </c>
      <c r="S154" s="117">
        <f>IF('3g CPIH'!O$17="-","-",'3j PAAC PAP'!$G$18*('3g CPIH'!O$17/'3g CPIH'!$G$17))</f>
        <v>25.911753424657533</v>
      </c>
      <c r="T154" s="117">
        <f>IF('3g CPIH'!P$17="-","-",'3j PAAC PAP'!$G$18*('3g CPIH'!P$17/'3g CPIH'!$G$17))</f>
        <v>25.983398825831699</v>
      </c>
      <c r="U154" s="117">
        <f>IF('3g CPIH'!Q$17="-","-",'3j PAAC PAP'!$G$18*('3g CPIH'!Q$17/'3g CPIH'!$G$17))</f>
        <v>26.126689628180038</v>
      </c>
      <c r="V154" s="117">
        <f>IF('3g CPIH'!R$17="-","-",'3j PAAC PAP'!$G$18*('3g CPIH'!R$17/'3g CPIH'!$G$17))</f>
        <v>26.604325636007829</v>
      </c>
      <c r="W154" s="117">
        <f>IF('3g CPIH'!S$17="-","-",'3j PAAC PAP'!$G$18*('3g CPIH'!S$17/'3g CPIH'!$G$17))</f>
        <v>27.39242504892368</v>
      </c>
      <c r="X154" s="27"/>
      <c r="Y154" s="117">
        <f>IF('3g CPIH'!U$17="-","-",'3j PAAC PAP'!$G$18*('3g CPIH'!U$17/'3g CPIH'!$G$17))</f>
        <v>28.777569471624265</v>
      </c>
      <c r="Z154" s="117">
        <f>IF('3g CPIH'!V$17="-","-",'3j PAAC PAP'!$G$18*('3g CPIH'!V$17/'3g CPIH'!$G$17))</f>
        <v>28.777569471624265</v>
      </c>
      <c r="AA154" s="117">
        <f>IF('3g CPIH'!W$17="-","-",'3j PAAC PAP'!$G$18*('3g CPIH'!W$17/'3g CPIH'!$G$17))</f>
        <v>29.923895890410957</v>
      </c>
      <c r="AB154" s="117" t="str">
        <f>IF('3g CPIH'!X$17="-","-",'3j PAAC PAP'!$G$18*('3g CPIH'!X$17/'3g CPIH'!$G$17))</f>
        <v>-</v>
      </c>
      <c r="AC154" s="117" t="str">
        <f>IF('3g CPIH'!Y$17="-","-",'3j PAAC PAP'!$G$18*('3g CPIH'!Y$17/'3g CPIH'!$G$17))</f>
        <v>-</v>
      </c>
      <c r="AD154" s="25"/>
    </row>
    <row r="155" spans="1:30" s="26" customFormat="1" ht="11.4">
      <c r="A155" s="207">
        <v>8</v>
      </c>
      <c r="B155" s="120" t="s">
        <v>244</v>
      </c>
      <c r="C155" s="120" t="s">
        <v>184</v>
      </c>
      <c r="D155" s="122" t="s">
        <v>120</v>
      </c>
      <c r="E155" s="119"/>
      <c r="F155" s="27"/>
      <c r="G155" s="117">
        <f>IF(G147="-","-",SUM(G147:G153)*'3j PAAC PAP'!$G$36)</f>
        <v>0</v>
      </c>
      <c r="H155" s="117">
        <f>IF(H147="-","-",SUM(H147:H153)*'3j PAAC PAP'!$G$36)</f>
        <v>0</v>
      </c>
      <c r="I155" s="117">
        <f>IF(I147="-","-",SUM(I147:I153)*'3j PAAC PAP'!$G$36)</f>
        <v>0</v>
      </c>
      <c r="J155" s="117">
        <f>IF(J147="-","-",SUM(J147:J153)*'3j PAAC PAP'!$G$36)</f>
        <v>0</v>
      </c>
      <c r="K155" s="117">
        <f>IF(K147="-","-",SUM(K147:K153)*'3j PAAC PAP'!$G$36)</f>
        <v>0</v>
      </c>
      <c r="L155" s="117">
        <f>IF(L147="-","-",SUM(L147:L153)*'3j PAAC PAP'!$G$36)</f>
        <v>0</v>
      </c>
      <c r="M155" s="117">
        <f>IF(M147="-","-",SUM(M147:M153)*'3j PAAC PAP'!$G$36)</f>
        <v>0</v>
      </c>
      <c r="N155" s="117">
        <f>IF(N147="-","-",SUM(N147:N153)*'3j PAAC PAP'!$G$36)</f>
        <v>0</v>
      </c>
      <c r="O155" s="27"/>
      <c r="P155" s="117">
        <f>IF(P147="-","-",SUM(P147:P153)*'3j PAAC PAP'!$G$36)</f>
        <v>0</v>
      </c>
      <c r="Q155" s="117">
        <f>IF(Q147="-","-",SUM(Q147:Q153)*'3j PAAC PAP'!$G$36)</f>
        <v>0</v>
      </c>
      <c r="R155" s="117">
        <f>IF(R147="-","-",SUM(R147:R153)*'3j PAAC PAP'!$G$36)</f>
        <v>0</v>
      </c>
      <c r="S155" s="117">
        <f>IF(S147="-","-",SUM(S147:S153)*'3j PAAC PAP'!$G$36)</f>
        <v>0</v>
      </c>
      <c r="T155" s="117">
        <f>IF(T147="-","-",SUM(T147:T153)*'3j PAAC PAP'!$G$36)</f>
        <v>0</v>
      </c>
      <c r="U155" s="117">
        <f>IF(U147="-","-",SUM(U147:U153)*'3j PAAC PAP'!$G$36)</f>
        <v>0</v>
      </c>
      <c r="V155" s="117">
        <f>IF(V147="-","-",SUM(V147:V153)*'3j PAAC PAP'!$G$36)</f>
        <v>0</v>
      </c>
      <c r="W155" s="117">
        <f>IF(W147="-","-",SUM(W147:W153)*'3j PAAC PAP'!$G$36)</f>
        <v>0</v>
      </c>
      <c r="X155" s="27"/>
      <c r="Y155" s="117">
        <f>IF(Y147="-","-",SUM(Y147:Y153)*'3j PAAC PAP'!$G$36)</f>
        <v>0</v>
      </c>
      <c r="Z155" s="117">
        <f>IF(Z147="-","-",SUM(Z147:Z153)*'3j PAAC PAP'!$G$36)</f>
        <v>0</v>
      </c>
      <c r="AA155" s="117">
        <f>IF(AA147="-","-",SUM(AA147:AA153)*'3j PAAC PAP'!$G$36)</f>
        <v>0</v>
      </c>
      <c r="AB155" s="117" t="str">
        <f>IF(AB147="-","-",SUM(AB147:AB153)*'3j PAAC PAP'!$G$36)</f>
        <v>-</v>
      </c>
      <c r="AC155" s="117" t="str">
        <f>IF(AC147="-","-",SUM(AC147:AC153)*'3j PAAC PAP'!$G$36)</f>
        <v>-</v>
      </c>
      <c r="AD155" s="25"/>
    </row>
    <row r="156" spans="1:30" s="26" customFormat="1" ht="11.4">
      <c r="A156" s="207">
        <v>9</v>
      </c>
      <c r="B156" s="120" t="s">
        <v>185</v>
      </c>
      <c r="C156" s="120" t="s">
        <v>246</v>
      </c>
      <c r="D156" s="122" t="s">
        <v>120</v>
      </c>
      <c r="E156" s="161"/>
      <c r="F156" s="27"/>
      <c r="G156" s="117">
        <f>IF(G147="-","-",SUM(G147:G155)*'3k EBIT'!$E$10)</f>
        <v>11.166881608288657</v>
      </c>
      <c r="H156" s="117">
        <f>IF(H147="-","-",SUM(H147:H155)*'3k EBIT'!$E$10)</f>
        <v>10.66122404071093</v>
      </c>
      <c r="I156" s="117">
        <f>IF(I147="-","-",SUM(I147:I155)*'3k EBIT'!$E$10)</f>
        <v>10.75341522614397</v>
      </c>
      <c r="J156" s="117">
        <f>IF(J147="-","-",SUM(J147:J155)*'3k EBIT'!$E$10)</f>
        <v>10.532577110991776</v>
      </c>
      <c r="K156" s="117">
        <f>IF(K147="-","-",SUM(K147:K155)*'3k EBIT'!$E$10)</f>
        <v>11.54934953551224</v>
      </c>
      <c r="L156" s="117">
        <f>IF(L147="-","-",SUM(L147:L155)*'3k EBIT'!$E$10)</f>
        <v>11.401239367506202</v>
      </c>
      <c r="M156" s="117">
        <f>IF(M147="-","-",SUM(M147:M155)*'3k EBIT'!$E$10)</f>
        <v>12.566196451926128</v>
      </c>
      <c r="N156" s="117">
        <f>IF(N147="-","-",SUM(N147:N155)*'3k EBIT'!$E$10)</f>
        <v>13.037634274055778</v>
      </c>
      <c r="O156" s="27"/>
      <c r="P156" s="117">
        <f>IF(P147="-","-",SUM(P147:P155)*'3k EBIT'!$E$10)</f>
        <v>13.037634274055778</v>
      </c>
      <c r="Q156" s="117">
        <f>IF(Q147="-","-",SUM(Q147:Q155)*'3k EBIT'!$E$10)</f>
        <v>14.510738639204801</v>
      </c>
      <c r="R156" s="117">
        <f>IF(R147="-","-",SUM(R147:R155)*'3k EBIT'!$E$10)</f>
        <v>13.963378258307618</v>
      </c>
      <c r="S156" s="117">
        <f>IF(S147="-","-",SUM(S147:S155)*'3k EBIT'!$E$10)</f>
        <v>14.044766028607418</v>
      </c>
      <c r="T156" s="117">
        <f>IF(T147="-","-",SUM(T147:T155)*'3k EBIT'!$E$10)</f>
        <v>13.367834602252763</v>
      </c>
      <c r="U156" s="117">
        <f>IF(U147="-","-",SUM(U147:U155)*'3k EBIT'!$E$10)</f>
        <v>14.523414243862188</v>
      </c>
      <c r="V156" s="117">
        <f>IF(V147="-","-",SUM(V147:V155)*'3k EBIT'!$E$10)</f>
        <v>16.067615504305749</v>
      </c>
      <c r="W156" s="117">
        <f>IF(W147="-","-",SUM(W147:W155)*'3k EBIT'!$E$10)</f>
        <v>22.794484826370159</v>
      </c>
      <c r="X156" s="27"/>
      <c r="Y156" s="117">
        <f>IF(Y147="-","-",SUM(Y147:Y155)*'3k EBIT'!$E$10)</f>
        <v>39.158540657440192</v>
      </c>
      <c r="Z156" s="117">
        <f>IF(Z147="-","-",SUM(Z147:Z155)*'3k EBIT'!$E$10)</f>
        <v>52.597883973543965</v>
      </c>
      <c r="AA156" s="117">
        <f>IF(AA147="-","-",SUM(AA147:AA155)*'3k EBIT'!$E$10)</f>
        <v>40.08377693470765</v>
      </c>
      <c r="AB156" s="117" t="str">
        <f>IF(AB147="-","-",SUM(AB147:AB155)*'3k EBIT'!$E$10)</f>
        <v>-</v>
      </c>
      <c r="AC156" s="117" t="str">
        <f>IF(AC147="-","-",SUM(AC147:AC155)*'3k EBIT'!$E$10)</f>
        <v>-</v>
      </c>
      <c r="AD156" s="25"/>
    </row>
    <row r="157" spans="1:30" s="26" customFormat="1" ht="11.4">
      <c r="A157" s="207">
        <v>10</v>
      </c>
      <c r="B157" s="120" t="s">
        <v>247</v>
      </c>
      <c r="C157" s="156" t="s">
        <v>248</v>
      </c>
      <c r="D157" s="122" t="s">
        <v>120</v>
      </c>
      <c r="E157" s="122"/>
      <c r="F157" s="27"/>
      <c r="G157" s="117">
        <f>IF(G147="-","-",SUM(G147:G150,G152:G156)*'3l HAP'!$E$11)</f>
        <v>6.7801051627836495</v>
      </c>
      <c r="H157" s="117">
        <f>IF(H147="-","-",SUM(H147:H150,H152:H156)*'3l HAP'!$E$11)</f>
        <v>6.3755516254503162</v>
      </c>
      <c r="I157" s="117">
        <f>IF(I147="-","-",SUM(I147:I150,I152:I156)*'3l HAP'!$E$11)</f>
        <v>6.4053378323286507</v>
      </c>
      <c r="J157" s="117">
        <f>IF(J147="-","-",SUM(J147:J150,J152:J156)*'3l HAP'!$E$11)</f>
        <v>6.2463749858014772</v>
      </c>
      <c r="K157" s="117">
        <f>IF(K147="-","-",SUM(K147:K150,K152:K156)*'3l HAP'!$E$11)</f>
        <v>7.0670114802796569</v>
      </c>
      <c r="L157" s="117">
        <f>IF(L147="-","-",SUM(L147:L150,L152:L156)*'3l HAP'!$E$11)</f>
        <v>6.935013079005107</v>
      </c>
      <c r="M157" s="117">
        <f>IF(M147="-","-",SUM(M147:M150,M152:M156)*'3l HAP'!$E$11)</f>
        <v>7.7081511785737566</v>
      </c>
      <c r="N157" s="117">
        <f>IF(N147="-","-",SUM(N147:N150,N152:N156)*'3l HAP'!$E$11)</f>
        <v>8.0792481277338251</v>
      </c>
      <c r="O157" s="27"/>
      <c r="P157" s="117">
        <f>IF(P147="-","-",SUM(P147:P150,P152:P156)*'3l HAP'!$E$11)</f>
        <v>8.0792481277338251</v>
      </c>
      <c r="Q157" s="117">
        <f>IF(Q147="-","-",SUM(Q147:Q150,Q152:Q156)*'3l HAP'!$E$11)</f>
        <v>9.105029264400482</v>
      </c>
      <c r="R157" s="117">
        <f>IF(R147="-","-",SUM(R147:R150,R152:R156)*'3l HAP'!$E$11)</f>
        <v>8.6695957893565225</v>
      </c>
      <c r="S157" s="117">
        <f>IF(S147="-","-",SUM(S147:S150,S152:S156)*'3l HAP'!$E$11)</f>
        <v>8.689538411683813</v>
      </c>
      <c r="T157" s="117">
        <f>IF(T147="-","-",SUM(T147:T150,T152:T156)*'3l HAP'!$E$11)</f>
        <v>8.1205901616924532</v>
      </c>
      <c r="U157" s="117">
        <f>IF(U147="-","-",SUM(U147:U150,U152:U156)*'3l HAP'!$E$11)</f>
        <v>8.8874399535548179</v>
      </c>
      <c r="V157" s="117">
        <f>IF(V147="-","-",SUM(V147:V150,V152:V156)*'3l HAP'!$E$11)</f>
        <v>10.090397388817022</v>
      </c>
      <c r="W157" s="117">
        <f>IF(W147="-","-",SUM(W147:W150,W152:W156)*'3l HAP'!$E$11)</f>
        <v>14.730061472680852</v>
      </c>
      <c r="X157" s="27"/>
      <c r="Y157" s="117">
        <f>IF(Y147="-","-",SUM(Y147:Y150,Y152:Y156)*'3l HAP'!$E$11)</f>
        <v>27.19657681066036</v>
      </c>
      <c r="Z157" s="117">
        <f>IF(Z147="-","-",SUM(Z147:Z150,Z152:Z156)*'3l HAP'!$E$11)</f>
        <v>37.552647558904191</v>
      </c>
      <c r="AA157" s="117">
        <f>IF(AA147="-","-",SUM(AA147:AA150,AA152:AA156)*'3l HAP'!$E$11)</f>
        <v>27.457381445293382</v>
      </c>
      <c r="AB157" s="117" t="str">
        <f>IF(AB147="-","-",SUM(AB147:AB150,AB152:AB156)*'3l HAP'!$E$11)</f>
        <v>-</v>
      </c>
      <c r="AC157" s="117" t="str">
        <f>IF(AC147="-","-",SUM(AC147:AC150,AC152:AC156)*'3l HAP'!$E$11)</f>
        <v>-</v>
      </c>
      <c r="AD157" s="25"/>
    </row>
    <row r="158" spans="1:30" s="26" customFormat="1" ht="11.25" customHeight="1">
      <c r="A158" s="207">
        <v>11</v>
      </c>
      <c r="B158" s="120" t="s">
        <v>249</v>
      </c>
      <c r="C158" s="120" t="str">
        <f>B158&amp;"_"&amp;D158</f>
        <v>Total_Yorkshire</v>
      </c>
      <c r="D158" s="122" t="s">
        <v>120</v>
      </c>
      <c r="E158" s="161"/>
      <c r="F158" s="27"/>
      <c r="G158" s="117">
        <f t="shared" ref="G158:N158" si="33">IF(G147="-","-",SUM(G147:G157))</f>
        <v>594.51047336177135</v>
      </c>
      <c r="H158" s="117">
        <f t="shared" si="33"/>
        <v>567.49237462893132</v>
      </c>
      <c r="I158" s="117">
        <f t="shared" si="33"/>
        <v>572.3743264859803</v>
      </c>
      <c r="J158" s="117">
        <f t="shared" si="33"/>
        <v>560.59230974816535</v>
      </c>
      <c r="K158" s="117">
        <f t="shared" si="33"/>
        <v>614.92726227107073</v>
      </c>
      <c r="L158" s="117">
        <f t="shared" si="33"/>
        <v>606.99999508933456</v>
      </c>
      <c r="M158" s="117">
        <f t="shared" si="33"/>
        <v>669.08663862214212</v>
      </c>
      <c r="N158" s="117">
        <f t="shared" si="33"/>
        <v>694.27024227662332</v>
      </c>
      <c r="O158" s="27"/>
      <c r="P158" s="117">
        <f t="shared" ref="P158:W158" si="34">IF(P147="-","-",SUM(P147:P157))</f>
        <v>694.27024227662332</v>
      </c>
      <c r="Q158" s="117">
        <f t="shared" si="34"/>
        <v>772.82780008063958</v>
      </c>
      <c r="R158" s="117">
        <f t="shared" si="34"/>
        <v>743.58393740514134</v>
      </c>
      <c r="S158" s="117">
        <f t="shared" si="34"/>
        <v>747.88744511601499</v>
      </c>
      <c r="T158" s="117">
        <f t="shared" si="34"/>
        <v>711.69054177410442</v>
      </c>
      <c r="U158" s="117">
        <f t="shared" si="34"/>
        <v>773.27734758146221</v>
      </c>
      <c r="V158" s="117">
        <f t="shared" si="34"/>
        <v>855.75402199606322</v>
      </c>
      <c r="W158" s="117">
        <f t="shared" si="34"/>
        <v>1214.4392936333218</v>
      </c>
      <c r="X158" s="27"/>
      <c r="Y158" s="117">
        <f t="shared" ref="Y158:AC158" si="35">IF(Y147="-","-",SUM(Y147:Y157))</f>
        <v>2088.1715495953304</v>
      </c>
      <c r="Z158" s="117">
        <f t="shared" si="35"/>
        <v>2805.8611869198894</v>
      </c>
      <c r="AA158" s="117">
        <f t="shared" si="35"/>
        <v>2137.1289802876659</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f>IF('3a DF'!AB145="-","-",'3a DF'!AB145)</f>
        <v>1500.6237495478374</v>
      </c>
      <c r="AB159" s="35" t="str">
        <f>IF('3a DF'!AC145="-","-",'3a DF'!AC145)</f>
        <v>-</v>
      </c>
      <c r="AC159" s="35" t="str">
        <f>IF('3a DF'!AD145="-","-",'3a DF'!AD145)</f>
        <v>-</v>
      </c>
      <c r="AD159" s="25"/>
    </row>
    <row r="160" spans="1:30" s="26" customFormat="1" ht="11.25" customHeight="1">
      <c r="A160" s="207">
        <v>2</v>
      </c>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f>IF('3b CM'!AA40="-","-",'3b CM'!AA40)</f>
        <v>18.829831009683392</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AA'!J179="-","-",'3c AA'!J179)</f>
        <v>-</v>
      </c>
      <c r="H161" s="35" t="str">
        <f>IF('3c AA'!K179="-","-",'3c AA'!K179)</f>
        <v>-</v>
      </c>
      <c r="I161" s="35" t="str">
        <f>IF('3c AA'!L179="-","-",'3c AA'!L179)</f>
        <v>-</v>
      </c>
      <c r="J161" s="35" t="str">
        <f>IF('3c AA'!M179="-","-",'3c AA'!M179)</f>
        <v>-</v>
      </c>
      <c r="K161" s="35" t="str">
        <f>IF('3c AA'!N179="-","-",'3c AA'!N179)</f>
        <v>-</v>
      </c>
      <c r="L161" s="35" t="str">
        <f>IF('3c AA'!O179="-","-",'3c AA'!O179)</f>
        <v>-</v>
      </c>
      <c r="M161" s="35" t="str">
        <f>IF('3c AA'!P179="-","-",'3c AA'!P179)</f>
        <v>-</v>
      </c>
      <c r="N161" s="35" t="str">
        <f>IF('3c AA'!Q179="-","-",'3c AA'!Q179)</f>
        <v>-</v>
      </c>
      <c r="O161" s="27"/>
      <c r="P161" s="35" t="str">
        <f>IF('3c AA'!S179="-","-",'3c AA'!S179)</f>
        <v>-</v>
      </c>
      <c r="Q161" s="35" t="str">
        <f>IF('3c AA'!T179="-","-",'3c AA'!T179)</f>
        <v>-</v>
      </c>
      <c r="R161" s="35" t="str">
        <f>IF('3c AA'!U179="-","-",'3c AA'!U179)</f>
        <v>-</v>
      </c>
      <c r="S161" s="35" t="str">
        <f>IF('3c AA'!V179="-","-",'3c AA'!V179)</f>
        <v>-</v>
      </c>
      <c r="T161" s="35">
        <f>IF('3c AA'!W179="-","-",'3c AA'!W179)</f>
        <v>0</v>
      </c>
      <c r="U161" s="35">
        <f>IF('3c AA'!X179="-","-",'3c AA'!X179)</f>
        <v>0</v>
      </c>
      <c r="V161" s="35">
        <f>IF('3c AA'!Y179="-","-",'3c AA'!Y179)</f>
        <v>0</v>
      </c>
      <c r="W161" s="35" t="str">
        <f>IF('3c AA'!Z179="-","-",'3c AA'!Z179)</f>
        <v>-</v>
      </c>
      <c r="X161" s="27"/>
      <c r="Y161" s="35">
        <f>IF('3c AA'!AB179="-","-",'3c AA'!AB179)</f>
        <v>3.6471489109594311</v>
      </c>
      <c r="Z161" s="35">
        <f>IF('3c AA'!AC179="-","-",'3c AA'!AC179)</f>
        <v>3.6471489109594311</v>
      </c>
      <c r="AA161" s="35">
        <f>IF('3c AA'!AD179="-","-",'3c AA'!AD179)</f>
        <v>3.6471489109594311</v>
      </c>
      <c r="AB161" s="35" t="str">
        <f>IF('3c AA'!AE179="-","-",'3c AA'!AE179)</f>
        <v>-</v>
      </c>
      <c r="AC161" s="35" t="str">
        <f>IF('3c AA'!AF179="-","-",'3c AA'!AF179)</f>
        <v>-</v>
      </c>
      <c r="AD161" s="25"/>
    </row>
    <row r="162" spans="1:30" s="26" customFormat="1" ht="11.25" customHeight="1">
      <c r="A162" s="207">
        <v>3</v>
      </c>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f>IF('3d PC'!AA41="-","-",'3d PC'!AA41)</f>
        <v>185.67267687545436</v>
      </c>
      <c r="AB162" s="35" t="str">
        <f>IF('3d PC'!AB41="-","-",'3d PC'!AB41)</f>
        <v>-</v>
      </c>
      <c r="AC162" s="35" t="str">
        <f>IF('3d PC'!AC41="-","-",'3d PC'!AC41)</f>
        <v>-</v>
      </c>
      <c r="AD162" s="25"/>
    </row>
    <row r="163" spans="1:30" s="26" customFormat="1" ht="11.25" customHeight="1">
      <c r="A163" s="207">
        <v>4</v>
      </c>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f>IF('3e NC-Elec'!AB69="-","-",'3e NC-Elec'!AB69)</f>
        <v>263.39284089670389</v>
      </c>
      <c r="AB163" s="35" t="str">
        <f>IF('3e NC-Elec'!AC69="-","-",'3e NC-Elec'!AC69)</f>
        <v>-</v>
      </c>
      <c r="AC163" s="35" t="str">
        <f>IF('3e NC-Elec'!AD69="-","-",'3e NC-Elec'!AD69)</f>
        <v>-</v>
      </c>
      <c r="AD163" s="25"/>
    </row>
    <row r="164" spans="1:30" s="26" customFormat="1" ht="11.25" customHeight="1">
      <c r="A164" s="207">
        <v>5</v>
      </c>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f>IF('3g CPIH'!W$17="-","-",'3h OC '!$E$10*('3g CPIH'!W$17/'3g CPIH'!$G$17))</f>
        <v>95.953808219178072</v>
      </c>
      <c r="AB164" s="35" t="str">
        <f>IF('3g CPIH'!X$17="-","-",'3h OC '!$E$10*('3g CPIH'!X$17/'3g CPIH'!$G$17))</f>
        <v>-</v>
      </c>
      <c r="AC164" s="35" t="str">
        <f>IF('3g CPIH'!Y$17="-","-",'3h OC '!$E$10*('3g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f>IF('3i SMNCC'!V$52="-","-",'3i SMNCC'!V$52)</f>
        <v>5.9026181198620193</v>
      </c>
      <c r="AA165" s="35">
        <f>IF('3i SMNCC'!W$52="-","-",'3i SMNCC'!W$52)</f>
        <v>6.771266150037464</v>
      </c>
      <c r="AB165" s="35" t="str">
        <f>IF('3i SMNCC'!X$52="-","-",'3i SMNCC'!X$52)</f>
        <v>-</v>
      </c>
      <c r="AC165" s="35" t="str">
        <f>IF('3i SMNCC'!Y$52="-","-",'3i SMNCC'!Y$52)</f>
        <v>-</v>
      </c>
      <c r="AD165" s="25"/>
    </row>
    <row r="166" spans="1:30" s="26" customFormat="1" ht="11.4">
      <c r="A166" s="207">
        <v>7</v>
      </c>
      <c r="B166" s="123" t="s">
        <v>244</v>
      </c>
      <c r="C166" s="123" t="s">
        <v>183</v>
      </c>
      <c r="D166" s="121" t="s">
        <v>123</v>
      </c>
      <c r="E166" s="160"/>
      <c r="F166" s="27"/>
      <c r="G166" s="35">
        <f>IF('3g CPIH'!C$17="-","-",'3j PAAC PAP'!$G$18*('3g CPIH'!C$17/'3g CPIH'!$G$17))</f>
        <v>23.857918590998043</v>
      </c>
      <c r="H166" s="35">
        <f>IF('3g CPIH'!D$17="-","-",'3j PAAC PAP'!$G$18*('3g CPIH'!D$17/'3g CPIH'!$G$17))</f>
        <v>23.905682191780819</v>
      </c>
      <c r="I166" s="35">
        <f>IF('3g CPIH'!E$17="-","-",'3j PAAC PAP'!$G$18*('3g CPIH'!E$17/'3g CPIH'!$G$17))</f>
        <v>23.977327592954992</v>
      </c>
      <c r="J166" s="35">
        <f>IF('3g CPIH'!F$17="-","-",'3j PAAC PAP'!$G$18*('3g CPIH'!F$17/'3g CPIH'!$G$17))</f>
        <v>24.120618395303325</v>
      </c>
      <c r="K166" s="35">
        <f>IF('3g CPIH'!G$17="-","-",'3j PAAC PAP'!$G$18*('3g CPIH'!G$17/'3g CPIH'!$G$17))</f>
        <v>24.4072</v>
      </c>
      <c r="L166" s="35">
        <f>IF('3g CPIH'!H$17="-","-",'3j PAAC PAP'!$G$18*('3g CPIH'!H$17/'3g CPIH'!$G$17))</f>
        <v>24.717663405088064</v>
      </c>
      <c r="M166" s="35">
        <f>IF('3g CPIH'!I$17="-","-",'3j PAAC PAP'!$G$18*('3g CPIH'!I$17/'3g CPIH'!$G$17))</f>
        <v>25.075890410958902</v>
      </c>
      <c r="N166" s="35">
        <f>IF('3g CPIH'!J$17="-","-",'3j PAAC PAP'!$G$18*('3g CPIH'!J$17/'3g CPIH'!$G$17))</f>
        <v>25.290826614481411</v>
      </c>
      <c r="O166" s="27"/>
      <c r="P166" s="35">
        <f>IF('3g CPIH'!L$17="-","-",'3j PAAC PAP'!$G$18*('3g CPIH'!L$17/'3g CPIH'!$G$17))</f>
        <v>25.290826614481411</v>
      </c>
      <c r="Q166" s="35">
        <f>IF('3g CPIH'!M$17="-","-",'3j PAAC PAP'!$G$18*('3g CPIH'!M$17/'3g CPIH'!$G$17))</f>
        <v>25.577408219178082</v>
      </c>
      <c r="R166" s="35">
        <f>IF('3g CPIH'!N$17="-","-",'3j PAAC PAP'!$G$18*('3g CPIH'!N$17/'3g CPIH'!$G$17))</f>
        <v>25.768462622309197</v>
      </c>
      <c r="S166" s="35">
        <f>IF('3g CPIH'!O$17="-","-",'3j PAAC PAP'!$G$18*('3g CPIH'!O$17/'3g CPIH'!$G$17))</f>
        <v>25.911753424657533</v>
      </c>
      <c r="T166" s="35">
        <f>IF('3g CPIH'!P$17="-","-",'3j PAAC PAP'!$G$18*('3g CPIH'!P$17/'3g CPIH'!$G$17))</f>
        <v>25.983398825831699</v>
      </c>
      <c r="U166" s="35">
        <f>IF('3g CPIH'!Q$17="-","-",'3j PAAC PAP'!$G$18*('3g CPIH'!Q$17/'3g CPIH'!$G$17))</f>
        <v>26.126689628180038</v>
      </c>
      <c r="V166" s="35">
        <f>IF('3g CPIH'!R$17="-","-",'3j PAAC PAP'!$G$18*('3g CPIH'!R$17/'3g CPIH'!$G$17))</f>
        <v>26.604325636007829</v>
      </c>
      <c r="W166" s="35">
        <f>IF('3g CPIH'!S$17="-","-",'3j PAAC PAP'!$G$18*('3g CPIH'!S$17/'3g CPIH'!$G$17))</f>
        <v>27.39242504892368</v>
      </c>
      <c r="X166" s="27"/>
      <c r="Y166" s="35">
        <f>IF('3g CPIH'!U$17="-","-",'3j PAAC PAP'!$G$18*('3g CPIH'!U$17/'3g CPIH'!$G$17))</f>
        <v>28.777569471624265</v>
      </c>
      <c r="Z166" s="35">
        <f>IF('3g CPIH'!V$17="-","-",'3j PAAC PAP'!$G$18*('3g CPIH'!V$17/'3g CPIH'!$G$17))</f>
        <v>28.777569471624265</v>
      </c>
      <c r="AA166" s="35">
        <f>IF('3g CPIH'!W$17="-","-",'3j PAAC PAP'!$G$18*('3g CPIH'!W$17/'3g CPIH'!$G$17))</f>
        <v>29.923895890410957</v>
      </c>
      <c r="AB166" s="35" t="str">
        <f>IF('3g CPIH'!X$17="-","-",'3j PAAC PAP'!$G$18*('3g CPIH'!X$17/'3g CPIH'!$G$17))</f>
        <v>-</v>
      </c>
      <c r="AC166" s="35" t="str">
        <f>IF('3g CPIH'!Y$17="-","-",'3j PAAC PAP'!$G$18*('3g CPIH'!Y$17/'3g CPIH'!$G$17))</f>
        <v>-</v>
      </c>
      <c r="AD166" s="25"/>
    </row>
    <row r="167" spans="1:30" s="26" customFormat="1" ht="11.4">
      <c r="A167" s="207">
        <v>8</v>
      </c>
      <c r="B167" s="123" t="s">
        <v>244</v>
      </c>
      <c r="C167" s="123" t="s">
        <v>184</v>
      </c>
      <c r="D167" s="121" t="s">
        <v>123</v>
      </c>
      <c r="E167" s="160"/>
      <c r="F167" s="27"/>
      <c r="G167" s="35">
        <f>IF(G159="-","-",SUM(G159:G165)*'3j PAAC PAP'!$G$36)</f>
        <v>0</v>
      </c>
      <c r="H167" s="35">
        <f>IF(H159="-","-",SUM(H159:H165)*'3j PAAC PAP'!$G$36)</f>
        <v>0</v>
      </c>
      <c r="I167" s="35">
        <f>IF(I159="-","-",SUM(I159:I165)*'3j PAAC PAP'!$G$36)</f>
        <v>0</v>
      </c>
      <c r="J167" s="35">
        <f>IF(J159="-","-",SUM(J159:J165)*'3j PAAC PAP'!$G$36)</f>
        <v>0</v>
      </c>
      <c r="K167" s="35">
        <f>IF(K159="-","-",SUM(K159:K165)*'3j PAAC PAP'!$G$36)</f>
        <v>0</v>
      </c>
      <c r="L167" s="35">
        <f>IF(L159="-","-",SUM(L159:L165)*'3j PAAC PAP'!$G$36)</f>
        <v>0</v>
      </c>
      <c r="M167" s="35">
        <f>IF(M159="-","-",SUM(M159:M165)*'3j PAAC PAP'!$G$36)</f>
        <v>0</v>
      </c>
      <c r="N167" s="35">
        <f>IF(N159="-","-",SUM(N159:N165)*'3j PAAC PAP'!$G$36)</f>
        <v>0</v>
      </c>
      <c r="O167" s="27"/>
      <c r="P167" s="35">
        <f>IF(P159="-","-",SUM(P159:P165)*'3j PAAC PAP'!$G$36)</f>
        <v>0</v>
      </c>
      <c r="Q167" s="35">
        <f>IF(Q159="-","-",SUM(Q159:Q165)*'3j PAAC PAP'!$G$36)</f>
        <v>0</v>
      </c>
      <c r="R167" s="35">
        <f>IF(R159="-","-",SUM(R159:R165)*'3j PAAC PAP'!$G$36)</f>
        <v>0</v>
      </c>
      <c r="S167" s="35">
        <f>IF(S159="-","-",SUM(S159:S165)*'3j PAAC PAP'!$G$36)</f>
        <v>0</v>
      </c>
      <c r="T167" s="35">
        <f>IF(T159="-","-",SUM(T159:T165)*'3j PAAC PAP'!$G$36)</f>
        <v>0</v>
      </c>
      <c r="U167" s="35">
        <f>IF(U159="-","-",SUM(U159:U165)*'3j PAAC PAP'!$G$36)</f>
        <v>0</v>
      </c>
      <c r="V167" s="35">
        <f>IF(V159="-","-",SUM(V159:V165)*'3j PAAC PAP'!$G$36)</f>
        <v>0</v>
      </c>
      <c r="W167" s="35">
        <f>IF(W159="-","-",SUM(W159:W165)*'3j PAAC PAP'!$G$36)</f>
        <v>0</v>
      </c>
      <c r="X167" s="27"/>
      <c r="Y167" s="35">
        <f>IF(Y159="-","-",SUM(Y159:Y165)*'3j PAAC PAP'!$G$36)</f>
        <v>0</v>
      </c>
      <c r="Z167" s="35">
        <f>IF(Z159="-","-",SUM(Z159:Z165)*'3j PAAC PAP'!$G$36)</f>
        <v>0</v>
      </c>
      <c r="AA167" s="35">
        <f>IF(AA159="-","-",SUM(AA159:AA165)*'3j PAAC PAP'!$G$36)</f>
        <v>0</v>
      </c>
      <c r="AB167" s="35" t="str">
        <f>IF(AB159="-","-",SUM(AB159:AB165)*'3j PAAC PAP'!$G$36)</f>
        <v>-</v>
      </c>
      <c r="AC167" s="35" t="str">
        <f>IF(AC159="-","-",SUM(AC159:AC165)*'3j PAAC PAP'!$G$36)</f>
        <v>-</v>
      </c>
      <c r="AD167" s="25"/>
    </row>
    <row r="168" spans="1:30" s="26" customFormat="1" ht="11.4">
      <c r="A168" s="207">
        <v>9</v>
      </c>
      <c r="B168" s="123" t="s">
        <v>185</v>
      </c>
      <c r="C168" s="123" t="s">
        <v>246</v>
      </c>
      <c r="D168" s="121" t="s">
        <v>123</v>
      </c>
      <c r="E168" s="160"/>
      <c r="F168" s="27"/>
      <c r="G168" s="35">
        <f>IF(G159="-","-",SUM(G159:G167)*'3k EBIT'!$E$10)</f>
        <v>11.252737182539295</v>
      </c>
      <c r="H168" s="35">
        <f>IF(H159="-","-",SUM(H159:H167)*'3k EBIT'!$E$10)</f>
        <v>10.750434079964933</v>
      </c>
      <c r="I168" s="35">
        <f>IF(I159="-","-",SUM(I159:I167)*'3k EBIT'!$E$10)</f>
        <v>11.076764350798252</v>
      </c>
      <c r="J168" s="35">
        <f>IF(J159="-","-",SUM(J159:J167)*'3k EBIT'!$E$10)</f>
        <v>10.857520671066817</v>
      </c>
      <c r="K168" s="35">
        <f>IF(K159="-","-",SUM(K159:K167)*'3k EBIT'!$E$10)</f>
        <v>11.718647382461258</v>
      </c>
      <c r="L168" s="35">
        <f>IF(L159="-","-",SUM(L159:L167)*'3k EBIT'!$E$10)</f>
        <v>11.57157636012729</v>
      </c>
      <c r="M168" s="35">
        <f>IF(M159="-","-",SUM(M159:M167)*'3k EBIT'!$E$10)</f>
        <v>12.751715838984031</v>
      </c>
      <c r="N168" s="35">
        <f>IF(N159="-","-",SUM(N159:N167)*'3k EBIT'!$E$10)</f>
        <v>13.222861266973817</v>
      </c>
      <c r="O168" s="27"/>
      <c r="P168" s="35">
        <f>IF(P159="-","-",SUM(P159:P167)*'3k EBIT'!$E$10)</f>
        <v>13.222861266973817</v>
      </c>
      <c r="Q168" s="35">
        <f>IF(Q159="-","-",SUM(Q159:Q167)*'3k EBIT'!$E$10)</f>
        <v>14.714255888686116</v>
      </c>
      <c r="R168" s="35">
        <f>IF(R159="-","-",SUM(R159:R167)*'3k EBIT'!$E$10)</f>
        <v>14.172302855128788</v>
      </c>
      <c r="S168" s="35">
        <f>IF(S159="-","-",SUM(S159:S167)*'3k EBIT'!$E$10)</f>
        <v>14.183997533410745</v>
      </c>
      <c r="T168" s="35">
        <f>IF(T159="-","-",SUM(T159:T167)*'3k EBIT'!$E$10)</f>
        <v>13.517525864011578</v>
      </c>
      <c r="U168" s="35">
        <f>IF(U159="-","-",SUM(U159:U167)*'3k EBIT'!$E$10)</f>
        <v>14.580254233195433</v>
      </c>
      <c r="V168" s="35">
        <f>IF(V159="-","-",SUM(V159:V167)*'3k EBIT'!$E$10)</f>
        <v>16.120642268388416</v>
      </c>
      <c r="W168" s="35">
        <f>IF(W159="-","-",SUM(W159:W167)*'3k EBIT'!$E$10)</f>
        <v>23.1457449569772</v>
      </c>
      <c r="X168" s="27"/>
      <c r="Y168" s="35">
        <f>IF(Y159="-","-",SUM(Y159:Y167)*'3k EBIT'!$E$10)</f>
        <v>39.675892660495059</v>
      </c>
      <c r="Z168" s="35">
        <f>IF(Z159="-","-",SUM(Z159:Z167)*'3k EBIT'!$E$10)</f>
        <v>53.251653572610699</v>
      </c>
      <c r="AA168" s="35">
        <f>IF(AA159="-","-",SUM(AA159:AA167)*'3k EBIT'!$E$10)</f>
        <v>40.766061132545126</v>
      </c>
      <c r="AB168" s="35" t="str">
        <f>IF(AB159="-","-",SUM(AB159:AB167)*'3k EBIT'!$E$10)</f>
        <v>-</v>
      </c>
      <c r="AC168" s="35" t="str">
        <f>IF(AC159="-","-",SUM(AC159:AC167)*'3k EBIT'!$E$10)</f>
        <v>-</v>
      </c>
      <c r="AD168" s="25"/>
    </row>
    <row r="169" spans="1:30" s="26" customFormat="1" ht="11.25" customHeight="1">
      <c r="A169" s="207">
        <v>10</v>
      </c>
      <c r="B169" s="123" t="s">
        <v>247</v>
      </c>
      <c r="C169" s="124" t="s">
        <v>248</v>
      </c>
      <c r="D169" s="121" t="s">
        <v>123</v>
      </c>
      <c r="E169" s="116"/>
      <c r="F169" s="27"/>
      <c r="G169" s="35">
        <f>IF(G159="-","-",SUM(G159:G162,G164:G168)*'3l HAP'!$E$11)</f>
        <v>6.7560586167309937</v>
      </c>
      <c r="H169" s="35">
        <f>IF(H159="-","-",SUM(H159:H162,H164:H168)*'3l HAP'!$E$11)</f>
        <v>6.35418833848584</v>
      </c>
      <c r="I169" s="35">
        <f>IF(I159="-","-",SUM(I159:I162,I164:I168)*'3l HAP'!$E$11)</f>
        <v>6.3891928185398195</v>
      </c>
      <c r="J169" s="35">
        <f>IF(J159="-","-",SUM(J159:J162,J164:J168)*'3l HAP'!$E$11)</f>
        <v>6.231384614814778</v>
      </c>
      <c r="K169" s="35">
        <f>IF(K159="-","-",SUM(K159:K162,K164:K168)*'3l HAP'!$E$11)</f>
        <v>7.0452725231632716</v>
      </c>
      <c r="L169" s="35">
        <f>IF(L159="-","-",SUM(L159:L162,L164:L168)*'3l HAP'!$E$11)</f>
        <v>6.9141928047200745</v>
      </c>
      <c r="M169" s="35">
        <f>IF(M159="-","-",SUM(M159:M162,M164:M168)*'3l HAP'!$E$11)</f>
        <v>7.7118026982357604</v>
      </c>
      <c r="N169" s="35">
        <f>IF(N159="-","-",SUM(N159:N162,N164:N168)*'3l HAP'!$E$11)</f>
        <v>8.0826718753333946</v>
      </c>
      <c r="O169" s="27"/>
      <c r="P169" s="35">
        <f>IF(P159="-","-",SUM(P159:P162,P164:P168)*'3l HAP'!$E$11)</f>
        <v>8.0826718753333946</v>
      </c>
      <c r="Q169" s="35">
        <f>IF(Q159="-","-",SUM(Q159:Q162,Q164:Q168)*'3l HAP'!$E$11)</f>
        <v>9.1106805657442873</v>
      </c>
      <c r="R169" s="35">
        <f>IF(R159="-","-",SUM(R159:R162,R164:R168)*'3l HAP'!$E$11)</f>
        <v>8.675110353869723</v>
      </c>
      <c r="S169" s="35">
        <f>IF(S159="-","-",SUM(S159:S162,S164:S168)*'3l HAP'!$E$11)</f>
        <v>8.6521893369790366</v>
      </c>
      <c r="T169" s="35">
        <f>IF(T159="-","-",SUM(T159:T162,T164:T168)*'3l HAP'!$E$11)</f>
        <v>8.0880806540673529</v>
      </c>
      <c r="U169" s="35">
        <f>IF(U159="-","-",SUM(U159:U162,U164:U168)*'3l HAP'!$E$11)</f>
        <v>8.8814908677103883</v>
      </c>
      <c r="V169" s="35">
        <f>IF(V159="-","-",SUM(V159:V162,V164:V168)*'3l HAP'!$E$11)</f>
        <v>10.082904190601553</v>
      </c>
      <c r="W169" s="35">
        <f>IF(W159="-","-",SUM(W159:W162,W164:W168)*'3l HAP'!$E$11)</f>
        <v>14.836737403766406</v>
      </c>
      <c r="X169" s="27"/>
      <c r="Y169" s="35">
        <f>IF(Y159="-","-",SUM(Y159:Y162,Y164:Y168)*'3l HAP'!$E$11)</f>
        <v>27.430047108028713</v>
      </c>
      <c r="Z169" s="35">
        <f>IF(Z159="-","-",SUM(Z159:Z162,Z164:Z168)*'3l HAP'!$E$11)</f>
        <v>37.891238340389613</v>
      </c>
      <c r="AA169" s="35">
        <f>IF(AA159="-","-",SUM(AA159:AA162,AA164:AA168)*'3l HAP'!$E$11)</f>
        <v>27.557120916894327</v>
      </c>
      <c r="AB169" s="35" t="str">
        <f>IF(AB159="-","-",SUM(AB159:AB162,AB164:AB168)*'3l HAP'!$E$11)</f>
        <v>-</v>
      </c>
      <c r="AC169" s="35" t="str">
        <f>IF(AC159="-","-",SUM(AC159:AC162,AC164:AC168)*'3l HAP'!$E$11)</f>
        <v>-</v>
      </c>
      <c r="AD169" s="25"/>
    </row>
    <row r="170" spans="1:30" s="26" customFormat="1" ht="11.25" customHeight="1">
      <c r="A170" s="207">
        <v>11</v>
      </c>
      <c r="B170" s="123" t="s">
        <v>249</v>
      </c>
      <c r="C170" s="159" t="str">
        <f>B170&amp;"_"&amp;D170</f>
        <v>Total_Southern Scotland</v>
      </c>
      <c r="D170" s="121" t="s">
        <v>123</v>
      </c>
      <c r="E170" s="75"/>
      <c r="F170" s="27"/>
      <c r="G170" s="35">
        <f t="shared" ref="G170:N170" si="36">IF(G159="-","-",SUM(G159:G169))</f>
        <v>599.00513938349661</v>
      </c>
      <c r="H170" s="35">
        <f t="shared" si="36"/>
        <v>572.16627462647091</v>
      </c>
      <c r="I170" s="35">
        <f t="shared" si="36"/>
        <v>589.37654942451434</v>
      </c>
      <c r="J170" s="35">
        <f t="shared" si="36"/>
        <v>577.67960494856322</v>
      </c>
      <c r="K170" s="35">
        <f t="shared" si="36"/>
        <v>623.8159326308031</v>
      </c>
      <c r="L170" s="35">
        <f t="shared" si="36"/>
        <v>615.9442759867851</v>
      </c>
      <c r="M170" s="35">
        <f t="shared" si="36"/>
        <v>678.85446437489179</v>
      </c>
      <c r="N170" s="35">
        <f t="shared" si="36"/>
        <v>704.02245109841101</v>
      </c>
      <c r="O170" s="27"/>
      <c r="P170" s="35">
        <f t="shared" ref="P170:W170" si="37">IF(P159="-","-",SUM(P159:P169))</f>
        <v>704.02245109841101</v>
      </c>
      <c r="Q170" s="35">
        <f t="shared" si="37"/>
        <v>783.54488114082631</v>
      </c>
      <c r="R170" s="35">
        <f t="shared" si="37"/>
        <v>754.58547883935728</v>
      </c>
      <c r="S170" s="35">
        <f t="shared" si="37"/>
        <v>755.17806695148988</v>
      </c>
      <c r="T170" s="35">
        <f t="shared" si="37"/>
        <v>719.53651647324091</v>
      </c>
      <c r="U170" s="35">
        <f t="shared" si="37"/>
        <v>776.26297564589925</v>
      </c>
      <c r="V170" s="35">
        <f t="shared" si="37"/>
        <v>858.5374099652073</v>
      </c>
      <c r="W170" s="35">
        <f t="shared" si="37"/>
        <v>1233.0333372232592</v>
      </c>
      <c r="X170" s="27"/>
      <c r="Y170" s="35">
        <f t="shared" ref="Y170:AC170" si="38">IF(Y159="-","-",SUM(Y159:Y169))</f>
        <v>2115.6340614380333</v>
      </c>
      <c r="Z170" s="35">
        <f t="shared" si="38"/>
        <v>2840.6086897553537</v>
      </c>
      <c r="AA170" s="35">
        <f t="shared" si="38"/>
        <v>2173.138399549704</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f>IF('3a DF'!AB146="-","-",'3a DF'!AB146)</f>
        <v>1458.8729315021537</v>
      </c>
      <c r="AB171" s="117" t="str">
        <f>IF('3a DF'!AC146="-","-",'3a DF'!AC146)</f>
        <v>-</v>
      </c>
      <c r="AC171" s="117" t="str">
        <f>IF('3a DF'!AD146="-","-",'3a DF'!AD146)</f>
        <v>-</v>
      </c>
      <c r="AD171" s="25"/>
    </row>
    <row r="172" spans="1:30" s="26" customFormat="1" ht="11.25" customHeight="1">
      <c r="A172" s="207">
        <v>2</v>
      </c>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f>IF('3b CM'!AA41="-","-",'3b CM'!AA41)</f>
        <v>17.590536219013867</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AA'!J180="-","-",'3c AA'!J180)</f>
        <v>-</v>
      </c>
      <c r="H173" s="117" t="str">
        <f>IF('3c AA'!K180="-","-",'3c AA'!K180)</f>
        <v>-</v>
      </c>
      <c r="I173" s="117" t="str">
        <f>IF('3c AA'!L180="-","-",'3c AA'!L180)</f>
        <v>-</v>
      </c>
      <c r="J173" s="117" t="str">
        <f>IF('3c AA'!M180="-","-",'3c AA'!M180)</f>
        <v>-</v>
      </c>
      <c r="K173" s="117" t="str">
        <f>IF('3c AA'!N180="-","-",'3c AA'!N180)</f>
        <v>-</v>
      </c>
      <c r="L173" s="117" t="str">
        <f>IF('3c AA'!O180="-","-",'3c AA'!O180)</f>
        <v>-</v>
      </c>
      <c r="M173" s="117" t="str">
        <f>IF('3c AA'!P180="-","-",'3c AA'!P180)</f>
        <v>-</v>
      </c>
      <c r="N173" s="117" t="str">
        <f>IF('3c AA'!Q180="-","-",'3c AA'!Q180)</f>
        <v>-</v>
      </c>
      <c r="O173" s="27"/>
      <c r="P173" s="117" t="str">
        <f>IF('3c AA'!S180="-","-",'3c AA'!S180)</f>
        <v>-</v>
      </c>
      <c r="Q173" s="117" t="str">
        <f>IF('3c AA'!T180="-","-",'3c AA'!T180)</f>
        <v>-</v>
      </c>
      <c r="R173" s="117" t="str">
        <f>IF('3c AA'!U180="-","-",'3c AA'!U180)</f>
        <v>-</v>
      </c>
      <c r="S173" s="117" t="str">
        <f>IF('3c AA'!V180="-","-",'3c AA'!V180)</f>
        <v>-</v>
      </c>
      <c r="T173" s="117">
        <f>IF('3c AA'!W180="-","-",'3c AA'!W180)</f>
        <v>0</v>
      </c>
      <c r="U173" s="117">
        <f>IF('3c AA'!X180="-","-",'3c AA'!X180)</f>
        <v>0</v>
      </c>
      <c r="V173" s="117">
        <f>IF('3c AA'!Y180="-","-",'3c AA'!Y180)</f>
        <v>0</v>
      </c>
      <c r="W173" s="117" t="str">
        <f>IF('3c AA'!Z180="-","-",'3c AA'!Z180)</f>
        <v>-</v>
      </c>
      <c r="X173" s="27"/>
      <c r="Y173" s="117">
        <f>IF('3c AA'!AB180="-","-",'3c AA'!AB180)</f>
        <v>3.5757407399959638</v>
      </c>
      <c r="Z173" s="117">
        <f>IF('3c AA'!AC180="-","-",'3c AA'!AC180)</f>
        <v>3.5757407399959638</v>
      </c>
      <c r="AA173" s="117">
        <f>IF('3c AA'!AD180="-","-",'3c AA'!AD180)</f>
        <v>3.5757407399959638</v>
      </c>
      <c r="AB173" s="117" t="str">
        <f>IF('3c AA'!AE180="-","-",'3c AA'!AE180)</f>
        <v>-</v>
      </c>
      <c r="AC173" s="117" t="str">
        <f>IF('3c AA'!AF180="-","-",'3c AA'!AF180)</f>
        <v>-</v>
      </c>
      <c r="AD173" s="25"/>
    </row>
    <row r="174" spans="1:30" s="26" customFormat="1" ht="11.25" customHeight="1">
      <c r="A174" s="207">
        <v>3</v>
      </c>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f>IF('3d PC'!AA42="-","-",'3d PC'!AA42)</f>
        <v>185.66540785168505</v>
      </c>
      <c r="AB174" s="117" t="str">
        <f>IF('3d PC'!AB42="-","-",'3d PC'!AB42)</f>
        <v>-</v>
      </c>
      <c r="AC174" s="117" t="str">
        <f>IF('3d PC'!AC42="-","-",'3d PC'!AC42)</f>
        <v>-</v>
      </c>
      <c r="AD174" s="25"/>
    </row>
    <row r="175" spans="1:30" s="26" customFormat="1" ht="11.25" customHeight="1">
      <c r="A175" s="207">
        <v>4</v>
      </c>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f>IF('3e NC-Elec'!AB70="-","-",'3e NC-Elec'!AB70)</f>
        <v>288.60530185483799</v>
      </c>
      <c r="AB175" s="117" t="str">
        <f>IF('3e NC-Elec'!AC70="-","-",'3e NC-Elec'!AC70)</f>
        <v>-</v>
      </c>
      <c r="AC175" s="117" t="str">
        <f>IF('3e NC-Elec'!AD70="-","-",'3e NC-Elec'!AD70)</f>
        <v>-</v>
      </c>
      <c r="AD175" s="25"/>
    </row>
    <row r="176" spans="1:30" s="26" customFormat="1" ht="11.25" customHeight="1">
      <c r="A176" s="207">
        <v>5</v>
      </c>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f>IF('3g CPIH'!W$17="-","-",'3h OC '!$E$10*('3g CPIH'!W$17/'3g CPIH'!$G$17))</f>
        <v>95.953808219178072</v>
      </c>
      <c r="AB176" s="117" t="str">
        <f>IF('3g CPIH'!X$17="-","-",'3h OC '!$E$10*('3g CPIH'!X$17/'3g CPIH'!$G$17))</f>
        <v>-</v>
      </c>
      <c r="AC176" s="117" t="str">
        <f>IF('3g CPIH'!Y$17="-","-",'3h OC '!$E$10*('3g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f>IF('3i SMNCC'!V$52="-","-",'3i SMNCC'!V$52)</f>
        <v>5.9026181198620193</v>
      </c>
      <c r="AA177" s="117">
        <f>IF('3i SMNCC'!W$52="-","-",'3i SMNCC'!W$52)</f>
        <v>6.771266150037464</v>
      </c>
      <c r="AB177" s="117" t="str">
        <f>IF('3i SMNCC'!X$52="-","-",'3i SMNCC'!X$52)</f>
        <v>-</v>
      </c>
      <c r="AC177" s="117" t="str">
        <f>IF('3i SMNCC'!Y$52="-","-",'3i SMNCC'!Y$52)</f>
        <v>-</v>
      </c>
      <c r="AD177" s="25"/>
    </row>
    <row r="178" spans="1:30" s="26" customFormat="1" ht="12.6" customHeight="1">
      <c r="A178" s="207">
        <v>7</v>
      </c>
      <c r="B178" s="120" t="s">
        <v>244</v>
      </c>
      <c r="C178" s="157" t="s">
        <v>183</v>
      </c>
      <c r="D178" s="122" t="s">
        <v>121</v>
      </c>
      <c r="E178" s="119"/>
      <c r="F178" s="27"/>
      <c r="G178" s="117">
        <f>IF('3g CPIH'!C$17="-","-",'3j PAAC PAP'!$G$18*('3g CPIH'!C$17/'3g CPIH'!$G$17))</f>
        <v>23.857918590998043</v>
      </c>
      <c r="H178" s="117">
        <f>IF('3g CPIH'!D$17="-","-",'3j PAAC PAP'!$G$18*('3g CPIH'!D$17/'3g CPIH'!$G$17))</f>
        <v>23.905682191780819</v>
      </c>
      <c r="I178" s="117">
        <f>IF('3g CPIH'!E$17="-","-",'3j PAAC PAP'!$G$18*('3g CPIH'!E$17/'3g CPIH'!$G$17))</f>
        <v>23.977327592954992</v>
      </c>
      <c r="J178" s="117">
        <f>IF('3g CPIH'!F$17="-","-",'3j PAAC PAP'!$G$18*('3g CPIH'!F$17/'3g CPIH'!$G$17))</f>
        <v>24.120618395303325</v>
      </c>
      <c r="K178" s="117">
        <f>IF('3g CPIH'!G$17="-","-",'3j PAAC PAP'!$G$18*('3g CPIH'!G$17/'3g CPIH'!$G$17))</f>
        <v>24.4072</v>
      </c>
      <c r="L178" s="117">
        <f>IF('3g CPIH'!H$17="-","-",'3j PAAC PAP'!$G$18*('3g CPIH'!H$17/'3g CPIH'!$G$17))</f>
        <v>24.717663405088064</v>
      </c>
      <c r="M178" s="117">
        <f>IF('3g CPIH'!I$17="-","-",'3j PAAC PAP'!$G$18*('3g CPIH'!I$17/'3g CPIH'!$G$17))</f>
        <v>25.075890410958902</v>
      </c>
      <c r="N178" s="117">
        <f>IF('3g CPIH'!J$17="-","-",'3j PAAC PAP'!$G$18*('3g CPIH'!J$17/'3g CPIH'!$G$17))</f>
        <v>25.290826614481411</v>
      </c>
      <c r="O178" s="27"/>
      <c r="P178" s="117">
        <f>IF('3g CPIH'!L$17="-","-",'3j PAAC PAP'!$G$18*('3g CPIH'!L$17/'3g CPIH'!$G$17))</f>
        <v>25.290826614481411</v>
      </c>
      <c r="Q178" s="117">
        <f>IF('3g CPIH'!M$17="-","-",'3j PAAC PAP'!$G$18*('3g CPIH'!M$17/'3g CPIH'!$G$17))</f>
        <v>25.577408219178082</v>
      </c>
      <c r="R178" s="117">
        <f>IF('3g CPIH'!N$17="-","-",'3j PAAC PAP'!$G$18*('3g CPIH'!N$17/'3g CPIH'!$G$17))</f>
        <v>25.768462622309197</v>
      </c>
      <c r="S178" s="117">
        <f>IF('3g CPIH'!O$17="-","-",'3j PAAC PAP'!$G$18*('3g CPIH'!O$17/'3g CPIH'!$G$17))</f>
        <v>25.911753424657533</v>
      </c>
      <c r="T178" s="117">
        <f>IF('3g CPIH'!P$17="-","-",'3j PAAC PAP'!$G$18*('3g CPIH'!P$17/'3g CPIH'!$G$17))</f>
        <v>25.983398825831699</v>
      </c>
      <c r="U178" s="117">
        <f>IF('3g CPIH'!Q$17="-","-",'3j PAAC PAP'!$G$18*('3g CPIH'!Q$17/'3g CPIH'!$G$17))</f>
        <v>26.126689628180038</v>
      </c>
      <c r="V178" s="117">
        <f>IF('3g CPIH'!R$17="-","-",'3j PAAC PAP'!$G$18*('3g CPIH'!R$17/'3g CPIH'!$G$17))</f>
        <v>26.604325636007829</v>
      </c>
      <c r="W178" s="117">
        <f>IF('3g CPIH'!S$17="-","-",'3j PAAC PAP'!$G$18*('3g CPIH'!S$17/'3g CPIH'!$G$17))</f>
        <v>27.39242504892368</v>
      </c>
      <c r="X178" s="27"/>
      <c r="Y178" s="117">
        <f>IF('3g CPIH'!U$17="-","-",'3j PAAC PAP'!$G$18*('3g CPIH'!U$17/'3g CPIH'!$G$17))</f>
        <v>28.777569471624265</v>
      </c>
      <c r="Z178" s="117">
        <f>IF('3g CPIH'!V$17="-","-",'3j PAAC PAP'!$G$18*('3g CPIH'!V$17/'3g CPIH'!$G$17))</f>
        <v>28.777569471624265</v>
      </c>
      <c r="AA178" s="117">
        <f>IF('3g CPIH'!W$17="-","-",'3j PAAC PAP'!$G$18*('3g CPIH'!W$17/'3g CPIH'!$G$17))</f>
        <v>29.923895890410957</v>
      </c>
      <c r="AB178" s="117" t="str">
        <f>IF('3g CPIH'!X$17="-","-",'3j PAAC PAP'!$G$18*('3g CPIH'!X$17/'3g CPIH'!$G$17))</f>
        <v>-</v>
      </c>
      <c r="AC178" s="117" t="str">
        <f>IF('3g CPIH'!Y$17="-","-",'3j PAAC PAP'!$G$18*('3g CPIH'!Y$17/'3g CPIH'!$G$17))</f>
        <v>-</v>
      </c>
      <c r="AD178" s="25"/>
    </row>
    <row r="179" spans="1:30" s="26" customFormat="1" ht="11.25" customHeight="1">
      <c r="A179" s="207">
        <v>8</v>
      </c>
      <c r="B179" s="120" t="s">
        <v>244</v>
      </c>
      <c r="C179" s="120" t="s">
        <v>184</v>
      </c>
      <c r="D179" s="122" t="s">
        <v>121</v>
      </c>
      <c r="E179" s="119"/>
      <c r="F179" s="27"/>
      <c r="G179" s="117">
        <f>IF(G171="-","-",SUM(G171:G177)*'3j PAAC PAP'!$G$36)</f>
        <v>0</v>
      </c>
      <c r="H179" s="117">
        <f>IF(H171="-","-",SUM(H171:H177)*'3j PAAC PAP'!$G$36)</f>
        <v>0</v>
      </c>
      <c r="I179" s="117">
        <f>IF(I171="-","-",SUM(I171:I177)*'3j PAAC PAP'!$G$36)</f>
        <v>0</v>
      </c>
      <c r="J179" s="117">
        <f>IF(J171="-","-",SUM(J171:J177)*'3j PAAC PAP'!$G$36)</f>
        <v>0</v>
      </c>
      <c r="K179" s="117">
        <f>IF(K171="-","-",SUM(K171:K177)*'3j PAAC PAP'!$G$36)</f>
        <v>0</v>
      </c>
      <c r="L179" s="117">
        <f>IF(L171="-","-",SUM(L171:L177)*'3j PAAC PAP'!$G$36)</f>
        <v>0</v>
      </c>
      <c r="M179" s="117">
        <f>IF(M171="-","-",SUM(M171:M177)*'3j PAAC PAP'!$G$36)</f>
        <v>0</v>
      </c>
      <c r="N179" s="117">
        <f>IF(N171="-","-",SUM(N171:N177)*'3j PAAC PAP'!$G$36)</f>
        <v>0</v>
      </c>
      <c r="O179" s="27"/>
      <c r="P179" s="117">
        <f>IF(P171="-","-",SUM(P171:P177)*'3j PAAC PAP'!$G$36)</f>
        <v>0</v>
      </c>
      <c r="Q179" s="117">
        <f>IF(Q171="-","-",SUM(Q171:Q177)*'3j PAAC PAP'!$G$36)</f>
        <v>0</v>
      </c>
      <c r="R179" s="117">
        <f>IF(R171="-","-",SUM(R171:R177)*'3j PAAC PAP'!$G$36)</f>
        <v>0</v>
      </c>
      <c r="S179" s="117">
        <f>IF(S171="-","-",SUM(S171:S177)*'3j PAAC PAP'!$G$36)</f>
        <v>0</v>
      </c>
      <c r="T179" s="117">
        <f>IF(T171="-","-",SUM(T171:T177)*'3j PAAC PAP'!$G$36)</f>
        <v>0</v>
      </c>
      <c r="U179" s="117">
        <f>IF(U171="-","-",SUM(U171:U177)*'3j PAAC PAP'!$G$36)</f>
        <v>0</v>
      </c>
      <c r="V179" s="117">
        <f>IF(V171="-","-",SUM(V171:V177)*'3j PAAC PAP'!$G$36)</f>
        <v>0</v>
      </c>
      <c r="W179" s="117">
        <f>IF(W171="-","-",SUM(W171:W177)*'3j PAAC PAP'!$G$36)</f>
        <v>0</v>
      </c>
      <c r="X179" s="27"/>
      <c r="Y179" s="117">
        <f>IF(Y171="-","-",SUM(Y171:Y177)*'3j PAAC PAP'!$G$36)</f>
        <v>0</v>
      </c>
      <c r="Z179" s="117">
        <f>IF(Z171="-","-",SUM(Z171:Z177)*'3j PAAC PAP'!$G$36)</f>
        <v>0</v>
      </c>
      <c r="AA179" s="117">
        <f>IF(AA171="-","-",SUM(AA171:AA177)*'3j PAAC PAP'!$G$36)</f>
        <v>0</v>
      </c>
      <c r="AB179" s="117" t="str">
        <f>IF(AB171="-","-",SUM(AB171:AB177)*'3j PAAC PAP'!$G$36)</f>
        <v>-</v>
      </c>
      <c r="AC179" s="117" t="str">
        <f>IF(AC171="-","-",SUM(AC171:AC177)*'3j PAAC PAP'!$G$36)</f>
        <v>-</v>
      </c>
      <c r="AD179" s="25"/>
    </row>
    <row r="180" spans="1:30">
      <c r="A180" s="207">
        <v>9</v>
      </c>
      <c r="B180" s="120" t="s">
        <v>185</v>
      </c>
      <c r="C180" s="157" t="s">
        <v>246</v>
      </c>
      <c r="D180" s="122" t="s">
        <v>121</v>
      </c>
      <c r="E180" s="119"/>
      <c r="F180" s="27"/>
      <c r="G180" s="117">
        <f>IF(G171="-","-",SUM(G171:G179)*'3k EBIT'!$E$10)</f>
        <v>11.851788112148631</v>
      </c>
      <c r="H180" s="117">
        <f>IF(H171="-","-",SUM(H171:H179)*'3k EBIT'!$E$10)</f>
        <v>11.347982567419059</v>
      </c>
      <c r="I180" s="117">
        <f>IF(I171="-","-",SUM(I171:I179)*'3k EBIT'!$E$10)</f>
        <v>11.914258299451673</v>
      </c>
      <c r="J180" s="117">
        <f>IF(J171="-","-",SUM(J171:J179)*'3k EBIT'!$E$10)</f>
        <v>11.69413278498158</v>
      </c>
      <c r="K180" s="117">
        <f>IF(K171="-","-",SUM(K171:K179)*'3k EBIT'!$E$10)</f>
        <v>12.771995304207538</v>
      </c>
      <c r="L180" s="117">
        <f>IF(L171="-","-",SUM(L171:L179)*'3k EBIT'!$E$10)</f>
        <v>12.624546854307239</v>
      </c>
      <c r="M180" s="117">
        <f>IF(M171="-","-",SUM(M171:M179)*'3k EBIT'!$E$10)</f>
        <v>13.406430262669666</v>
      </c>
      <c r="N180" s="117">
        <f>IF(N171="-","-",SUM(N171:N179)*'3k EBIT'!$E$10)</f>
        <v>13.874111253320915</v>
      </c>
      <c r="O180" s="27"/>
      <c r="P180" s="117">
        <f>IF(P171="-","-",SUM(P171:P179)*'3k EBIT'!$E$10)</f>
        <v>13.874111253320915</v>
      </c>
      <c r="Q180" s="117">
        <f>IF(Q171="-","-",SUM(Q171:Q179)*'3k EBIT'!$E$10)</f>
        <v>15.185012376177923</v>
      </c>
      <c r="R180" s="117">
        <f>IF(R171="-","-",SUM(R171:R179)*'3k EBIT'!$E$10)</f>
        <v>14.628389189333131</v>
      </c>
      <c r="S180" s="117">
        <f>IF(S171="-","-",SUM(S171:S179)*'3k EBIT'!$E$10)</f>
        <v>14.763340176136458</v>
      </c>
      <c r="T180" s="117">
        <f>IF(T171="-","-",SUM(T171:T179)*'3k EBIT'!$E$10)</f>
        <v>14.165257691283111</v>
      </c>
      <c r="U180" s="117">
        <f>IF(U171="-","-",SUM(U171:U179)*'3k EBIT'!$E$10)</f>
        <v>15.153963275488639</v>
      </c>
      <c r="V180" s="117">
        <f>IF(V171="-","-",SUM(V171:V179)*'3k EBIT'!$E$10)</f>
        <v>16.711898137945738</v>
      </c>
      <c r="W180" s="117">
        <f>IF(W171="-","-",SUM(W171:W179)*'3k EBIT'!$E$10)</f>
        <v>23.332413059062237</v>
      </c>
      <c r="X180" s="27"/>
      <c r="Y180" s="117">
        <f>IF(Y171="-","-",SUM(Y171:Y179)*'3k EBIT'!$E$10)</f>
        <v>39.36828709930451</v>
      </c>
      <c r="Z180" s="117">
        <f>IF(Z171="-","-",SUM(Z171:Z179)*'3k EBIT'!$E$10)</f>
        <v>52.597594232590076</v>
      </c>
      <c r="AA180" s="117">
        <f>IF(AA171="-","-",SUM(AA171:AA179)*'3k EBIT'!$E$10)</f>
        <v>40.420219751060195</v>
      </c>
      <c r="AB180" s="117" t="str">
        <f>IF(AB171="-","-",SUM(AB171:AB179)*'3k EBIT'!$E$10)</f>
        <v>-</v>
      </c>
      <c r="AC180" s="117" t="str">
        <f>IF(AC171="-","-",SUM(AC171:AC179)*'3k EBIT'!$E$10)</f>
        <v>-</v>
      </c>
    </row>
    <row r="181" spans="1:30">
      <c r="A181" s="207">
        <v>10</v>
      </c>
      <c r="B181" s="120" t="s">
        <v>247</v>
      </c>
      <c r="C181" s="155" t="s">
        <v>248</v>
      </c>
      <c r="D181" s="122" t="s">
        <v>121</v>
      </c>
      <c r="E181" s="118"/>
      <c r="F181" s="27"/>
      <c r="G181" s="117">
        <f>IF(G171="-","-",SUM(G171:G174,G176:G180)*'3l HAP'!$E$11)</f>
        <v>6.7759930362081935</v>
      </c>
      <c r="H181" s="117">
        <f>IF(H171="-","-",SUM(H171:H174,H176:H180)*'3l HAP'!$E$11)</f>
        <v>6.3729215924574012</v>
      </c>
      <c r="I181" s="117">
        <f>IF(I171="-","-",SUM(I171:I174,I176:I180)*'3l HAP'!$E$11)</f>
        <v>6.4106854212973099</v>
      </c>
      <c r="J181" s="117">
        <f>IF(J171="-","-",SUM(J171:J174,J176:J180)*'3l HAP'!$E$11)</f>
        <v>6.2522303490206443</v>
      </c>
      <c r="K181" s="117">
        <f>IF(K171="-","-",SUM(K171:K174,K176:K180)*'3l HAP'!$E$11)</f>
        <v>7.0703472043740412</v>
      </c>
      <c r="L181" s="117">
        <f>IF(L171="-","-",SUM(L171:L174,L176:L180)*'3l HAP'!$E$11)</f>
        <v>6.9389246009738752</v>
      </c>
      <c r="M181" s="117">
        <f>IF(M171="-","-",SUM(M171:M174,M176:M180)*'3l HAP'!$E$11)</f>
        <v>7.6832145930784472</v>
      </c>
      <c r="N181" s="117">
        <f>IF(N171="-","-",SUM(N171:N174,N176:N180)*'3l HAP'!$E$11)</f>
        <v>8.0513481781130896</v>
      </c>
      <c r="O181" s="27"/>
      <c r="P181" s="117">
        <f>IF(P171="-","-",SUM(P171:P174,P176:P180)*'3l HAP'!$E$11)</f>
        <v>8.0513481781130896</v>
      </c>
      <c r="Q181" s="117">
        <f>IF(Q171="-","-",SUM(Q171:Q174,Q176:Q180)*'3l HAP'!$E$11)</f>
        <v>9.0147066333008432</v>
      </c>
      <c r="R181" s="117">
        <f>IF(R171="-","-",SUM(R171:R174,R176:R180)*'3l HAP'!$E$11)</f>
        <v>8.5677874620291661</v>
      </c>
      <c r="S181" s="117">
        <f>IF(S171="-","-",SUM(S171:S174,S176:S180)*'3l HAP'!$E$11)</f>
        <v>8.5261167588514315</v>
      </c>
      <c r="T181" s="117">
        <f>IF(T171="-","-",SUM(T171:T174,T176:T180)*'3l HAP'!$E$11)</f>
        <v>8.0107170402679362</v>
      </c>
      <c r="U181" s="117">
        <f>IF(U171="-","-",SUM(U171:U174,U176:U180)*'3l HAP'!$E$11)</f>
        <v>8.7693387805517808</v>
      </c>
      <c r="V181" s="117">
        <f>IF(V171="-","-",SUM(V171:V174,V176:V180)*'3l HAP'!$E$11)</f>
        <v>9.9784437959680812</v>
      </c>
      <c r="W181" s="117">
        <f>IF(W171="-","-",SUM(W171:W174,W176:W180)*'3l HAP'!$E$11)</f>
        <v>14.633587541301392</v>
      </c>
      <c r="X181" s="27"/>
      <c r="Y181" s="117">
        <f>IF(Y171="-","-",SUM(Y171:Y174,Y176:Y180)*'3l HAP'!$E$11)</f>
        <v>26.847122761872633</v>
      </c>
      <c r="Z181" s="117">
        <f>IF(Z171="-","-",SUM(Z171:Z174,Z176:Z180)*'3l HAP'!$E$11)</f>
        <v>37.041344116303435</v>
      </c>
      <c r="AA181" s="117">
        <f>IF(AA171="-","-",SUM(AA171:AA174,AA176:AA180)*'3l HAP'!$E$11)</f>
        <v>26.921487298382878</v>
      </c>
      <c r="AB181" s="117" t="str">
        <f>IF(AB171="-","-",SUM(AB171:AB174,AB176:AB180)*'3l HAP'!$E$11)</f>
        <v>-</v>
      </c>
      <c r="AC181" s="117" t="str">
        <f>IF(AC171="-","-",SUM(AC171:AC174,AC176:AC180)*'3l HAP'!$E$11)</f>
        <v>-</v>
      </c>
    </row>
    <row r="182" spans="1:30">
      <c r="A182" s="207">
        <v>11</v>
      </c>
      <c r="B182" s="120" t="s">
        <v>249</v>
      </c>
      <c r="C182" s="157" t="str">
        <f>B182&amp;"_"&amp;D182</f>
        <v>Total_Northern Scotland</v>
      </c>
      <c r="D182" s="122" t="s">
        <v>121</v>
      </c>
      <c r="E182" s="119"/>
      <c r="F182" s="27"/>
      <c r="G182" s="117">
        <f t="shared" ref="G182:N182" si="39">IF(G171="-","-",SUM(G171:G181))</f>
        <v>630.55405707507259</v>
      </c>
      <c r="H182" s="117">
        <f t="shared" si="39"/>
        <v>603.63491528229792</v>
      </c>
      <c r="I182" s="117">
        <f t="shared" si="39"/>
        <v>633.47665269698166</v>
      </c>
      <c r="J182" s="117">
        <f t="shared" si="39"/>
        <v>621.73264901698349</v>
      </c>
      <c r="K182" s="117">
        <f t="shared" si="39"/>
        <v>679.28034871508385</v>
      </c>
      <c r="L182" s="117">
        <f t="shared" si="39"/>
        <v>671.38848458555992</v>
      </c>
      <c r="M182" s="117">
        <f t="shared" si="39"/>
        <v>713.28451591469411</v>
      </c>
      <c r="N182" s="117">
        <f t="shared" si="39"/>
        <v>738.26742831417448</v>
      </c>
      <c r="O182" s="27"/>
      <c r="P182" s="117">
        <f t="shared" ref="P182:W182" si="40">IF(P171="-","-",SUM(P171:P181))</f>
        <v>738.26742831417448</v>
      </c>
      <c r="Q182" s="117">
        <f t="shared" si="40"/>
        <v>808.22555421073469</v>
      </c>
      <c r="R182" s="117">
        <f t="shared" si="40"/>
        <v>778.48268993787258</v>
      </c>
      <c r="S182" s="117">
        <f t="shared" si="40"/>
        <v>785.54369981687853</v>
      </c>
      <c r="T182" s="117">
        <f t="shared" si="40"/>
        <v>753.55028758177377</v>
      </c>
      <c r="U182" s="117">
        <f t="shared" si="40"/>
        <v>806.34602383880792</v>
      </c>
      <c r="V182" s="117">
        <f t="shared" si="40"/>
        <v>889.55166669360699</v>
      </c>
      <c r="W182" s="117">
        <f t="shared" si="40"/>
        <v>1242.6548202545478</v>
      </c>
      <c r="X182" s="27"/>
      <c r="Y182" s="117">
        <f t="shared" ref="Y182:AC182" si="41">IF(Y171="-","-",SUM(Y171:Y181))</f>
        <v>2098.8613774006499</v>
      </c>
      <c r="Z182" s="117">
        <f t="shared" si="41"/>
        <v>2805.3346339596983</v>
      </c>
      <c r="AA182" s="117">
        <f t="shared" si="41"/>
        <v>2154.3005954767564</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5"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f t="shared" si="44"/>
        <v>1494.1918100465305</v>
      </c>
      <c r="AB183" s="35" t="str">
        <f t="shared" si="44"/>
        <v>-</v>
      </c>
      <c r="AC183" s="35" t="str">
        <f t="shared" si="44"/>
        <v>-</v>
      </c>
      <c r="AD183" s="25"/>
    </row>
    <row r="184" spans="1:30" s="26" customFormat="1" ht="11.4">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si="43"/>
        <v>11.815456613688003</v>
      </c>
      <c r="Q184" s="35">
        <f t="shared" si="43"/>
        <v>15.875278204103214</v>
      </c>
      <c r="R184" s="35">
        <f t="shared" si="43"/>
        <v>15.252517859400495</v>
      </c>
      <c r="S184" s="35">
        <f t="shared" si="43"/>
        <v>18.162094323274683</v>
      </c>
      <c r="T184" s="35">
        <f t="shared" si="43"/>
        <v>18.515809469683656</v>
      </c>
      <c r="U184" s="35">
        <f t="shared" si="43"/>
        <v>14.155980140040841</v>
      </c>
      <c r="V184" s="35">
        <f t="shared" si="43"/>
        <v>14.309299644028929</v>
      </c>
      <c r="W184" s="35">
        <f t="shared" si="43"/>
        <v>8.9876347080460999</v>
      </c>
      <c r="X184" s="27"/>
      <c r="Y184" s="35">
        <f t="shared" ref="Y184:AC184" si="45">IF(Y16="-","-",AVERAGE(Y16,Y28,Y40,Y52,Y64,Y76,Y88,Y100,Y112,Y124,Y136,Y148,Y160,Y172))</f>
        <v>12.009130989979031</v>
      </c>
      <c r="Z184" s="35">
        <f t="shared" si="45"/>
        <v>12.009130989979031</v>
      </c>
      <c r="AA184" s="35">
        <f t="shared" si="45"/>
        <v>18.521453844979444</v>
      </c>
      <c r="AB184" s="35" t="str">
        <f t="shared" si="45"/>
        <v>-</v>
      </c>
      <c r="AC184" s="35" t="str">
        <f t="shared" si="45"/>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3.6221255812319768</v>
      </c>
      <c r="Z185" s="35">
        <f t="shared" si="46"/>
        <v>3.6221255812319768</v>
      </c>
      <c r="AA185" s="35">
        <f t="shared" si="46"/>
        <v>3.6221255812319768</v>
      </c>
      <c r="AB185" s="35" t="str">
        <f t="shared" si="46"/>
        <v>-</v>
      </c>
      <c r="AC185" s="35" t="str">
        <f t="shared" si="46"/>
        <v>-</v>
      </c>
      <c r="AD185" s="25"/>
    </row>
    <row r="186" spans="1:30" s="26" customFormat="1" ht="11.4">
      <c r="A186" s="207"/>
      <c r="B186" s="123" t="s">
        <v>242</v>
      </c>
      <c r="C186" s="123" t="s">
        <v>179</v>
      </c>
      <c r="D186" s="121" t="s">
        <v>132</v>
      </c>
      <c r="E186" s="75"/>
      <c r="F186" s="27"/>
      <c r="G186" s="35">
        <f t="shared" ref="G186:V194" si="47">IF(G18="-","-",AVERAGE(G18,G30,G42,G54,G66,G78,G90,G102,G114,G126,G138,G150,G162,G174))</f>
        <v>90.554722046347251</v>
      </c>
      <c r="H186" s="35">
        <f t="shared" si="47"/>
        <v>90.52751847932619</v>
      </c>
      <c r="I186" s="35">
        <f t="shared" si="47"/>
        <v>110.92126577555032</v>
      </c>
      <c r="J186" s="35">
        <f t="shared" si="47"/>
        <v>110.816538798583</v>
      </c>
      <c r="K186" s="35">
        <f t="shared" si="47"/>
        <v>118.07705875336698</v>
      </c>
      <c r="L186" s="35">
        <f t="shared" si="47"/>
        <v>118.50377291366176</v>
      </c>
      <c r="M186" s="35">
        <f t="shared" si="47"/>
        <v>137.2785412534873</v>
      </c>
      <c r="N186" s="35">
        <f t="shared" si="47"/>
        <v>137.37219711784317</v>
      </c>
      <c r="O186" s="27"/>
      <c r="P186" s="35">
        <f t="shared" ref="P186:W194" si="48">IF(P18="-","-",AVERAGE(P18,P30,P42,P54,P66,P78,P90,P102,P114,P126,P138,P150,P162,P174))</f>
        <v>137.37219711784317</v>
      </c>
      <c r="Q186" s="35">
        <f t="shared" si="48"/>
        <v>146.97498129828324</v>
      </c>
      <c r="R186" s="35">
        <f t="shared" si="48"/>
        <v>148.78179429410963</v>
      </c>
      <c r="S186" s="35">
        <f t="shared" si="48"/>
        <v>153.05177827785991</v>
      </c>
      <c r="T186" s="35">
        <f t="shared" si="48"/>
        <v>152.50792343202036</v>
      </c>
      <c r="U186" s="35">
        <f t="shared" si="48"/>
        <v>161.47386372529701</v>
      </c>
      <c r="V186" s="35">
        <f t="shared" si="48"/>
        <v>160.71814985263919</v>
      </c>
      <c r="W186" s="35">
        <f t="shared" si="48"/>
        <v>168.06212548551051</v>
      </c>
      <c r="X186" s="27"/>
      <c r="Y186" s="35">
        <f t="shared" ref="Y186:AC186" si="49">IF(Y18="-","-",AVERAGE(Y18,Y30,Y42,Y54,Y66,Y78,Y90,Y102,Y114,Y126,Y138,Y150,Y162,Y174))</f>
        <v>166.49125558391935</v>
      </c>
      <c r="Z186" s="35">
        <f t="shared" si="49"/>
        <v>166.49125558391935</v>
      </c>
      <c r="AA186" s="35">
        <f t="shared" si="49"/>
        <v>185.6375469898137</v>
      </c>
      <c r="AB186" s="35" t="str">
        <f t="shared" si="49"/>
        <v>-</v>
      </c>
      <c r="AC186" s="35" t="str">
        <f t="shared" si="49"/>
        <v>-</v>
      </c>
      <c r="AD186" s="25"/>
    </row>
    <row r="187" spans="1:30" s="26" customFormat="1" ht="11.4">
      <c r="A187" s="207"/>
      <c r="B187" s="123" t="s">
        <v>243</v>
      </c>
      <c r="C187" s="123" t="s">
        <v>180</v>
      </c>
      <c r="D187" s="121" t="s">
        <v>132</v>
      </c>
      <c r="E187" s="75"/>
      <c r="F187" s="27"/>
      <c r="G187" s="35">
        <f t="shared" si="47"/>
        <v>129.31507525491892</v>
      </c>
      <c r="H187" s="35">
        <f t="shared" si="47"/>
        <v>130.320527277114</v>
      </c>
      <c r="I187" s="35">
        <f t="shared" si="47"/>
        <v>143.75542844413056</v>
      </c>
      <c r="J187" s="35">
        <f t="shared" si="47"/>
        <v>142.99919295387261</v>
      </c>
      <c r="K187" s="35">
        <f t="shared" si="47"/>
        <v>140.67827761874798</v>
      </c>
      <c r="L187" s="35">
        <f t="shared" si="47"/>
        <v>141.88362767308908</v>
      </c>
      <c r="M187" s="35">
        <f t="shared" si="47"/>
        <v>146.74643050364855</v>
      </c>
      <c r="N187" s="35">
        <f t="shared" si="47"/>
        <v>146.21321809921974</v>
      </c>
      <c r="O187" s="27"/>
      <c r="P187" s="35">
        <f t="shared" si="48"/>
        <v>146.21321809921974</v>
      </c>
      <c r="Q187" s="35">
        <f t="shared" si="48"/>
        <v>154.98695474225545</v>
      </c>
      <c r="R187" s="35">
        <f t="shared" si="48"/>
        <v>155.91941768584419</v>
      </c>
      <c r="S187" s="35">
        <f t="shared" si="48"/>
        <v>156.82128408270361</v>
      </c>
      <c r="T187" s="35">
        <f t="shared" si="48"/>
        <v>160.05334295858538</v>
      </c>
      <c r="U187" s="35">
        <f t="shared" si="48"/>
        <v>171.05986563571534</v>
      </c>
      <c r="V187" s="35">
        <f t="shared" si="48"/>
        <v>170.07802785187067</v>
      </c>
      <c r="W187" s="35">
        <f t="shared" si="48"/>
        <v>211.18364579762692</v>
      </c>
      <c r="X187" s="27"/>
      <c r="Y187" s="35">
        <f t="shared" ref="Y187:AC187" si="50">IF(Y19="-","-",AVERAGE(Y19,Y31,Y43,Y55,Y67,Y79,Y91,Y103,Y115,Y127,Y139,Y151,Y163,Y175))</f>
        <v>221.9286821365277</v>
      </c>
      <c r="Z187" s="35">
        <f t="shared" si="50"/>
        <v>221.9286821365277</v>
      </c>
      <c r="AA187" s="35">
        <f t="shared" si="50"/>
        <v>252.2686339812083</v>
      </c>
      <c r="AB187" s="35" t="str">
        <f t="shared" si="50"/>
        <v>-</v>
      </c>
      <c r="AC187" s="35" t="str">
        <f t="shared" si="50"/>
        <v>-</v>
      </c>
      <c r="AD187" s="25"/>
    </row>
    <row r="188" spans="1:30" s="26" customFormat="1" ht="11.4">
      <c r="A188" s="207"/>
      <c r="B188" s="123" t="s">
        <v>244</v>
      </c>
      <c r="C188" s="123" t="s">
        <v>181</v>
      </c>
      <c r="D188" s="121" t="s">
        <v>132</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7"/>
        <v>81.097432485322898</v>
      </c>
      <c r="Q188" s="35">
        <f t="shared" si="47"/>
        <v>82.016383561643821</v>
      </c>
      <c r="R188" s="35">
        <f t="shared" si="47"/>
        <v>82.629017612524436</v>
      </c>
      <c r="S188" s="35">
        <f t="shared" si="47"/>
        <v>83.088493150684926</v>
      </c>
      <c r="T188" s="35">
        <f t="shared" si="47"/>
        <v>83.318230919765156</v>
      </c>
      <c r="U188" s="35">
        <f t="shared" si="47"/>
        <v>83.777706457925646</v>
      </c>
      <c r="V188" s="35">
        <f t="shared" si="47"/>
        <v>85.309291585127184</v>
      </c>
      <c r="W188" s="35">
        <f t="shared" si="48"/>
        <v>87.836407045009778</v>
      </c>
      <c r="X188" s="27"/>
      <c r="Y188" s="35">
        <f t="shared" ref="Y188:AC188" si="51">IF(Y20="-","-",AVERAGE(Y20,Y32,Y44,Y56,Y68,Y80,Y92,Y104,Y116,Y128,Y140,Y152,Y164,Y176))</f>
        <v>92.278003913894295</v>
      </c>
      <c r="Z188" s="35">
        <f t="shared" si="51"/>
        <v>92.278003913894295</v>
      </c>
      <c r="AA188" s="35">
        <f t="shared" si="51"/>
        <v>95.953808219178057</v>
      </c>
      <c r="AB188" s="35" t="str">
        <f t="shared" si="51"/>
        <v>-</v>
      </c>
      <c r="AC188" s="35" t="str">
        <f t="shared" si="51"/>
        <v>-</v>
      </c>
      <c r="AD188" s="25"/>
    </row>
    <row r="189" spans="1:30" s="26" customFormat="1" ht="11.4">
      <c r="A189" s="207"/>
      <c r="B189" s="123" t="s">
        <v>244</v>
      </c>
      <c r="C189" s="123" t="s">
        <v>182</v>
      </c>
      <c r="D189" s="121" t="s">
        <v>132</v>
      </c>
      <c r="E189" s="75"/>
      <c r="F189" s="27"/>
      <c r="G189" s="35" t="str">
        <f t="shared" ref="G189:W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si="52"/>
        <v>2.4654814606041811</v>
      </c>
      <c r="Q189" s="35">
        <f t="shared" si="52"/>
        <v>4.8850955964817686</v>
      </c>
      <c r="R189" s="35">
        <f t="shared" si="52"/>
        <v>4.7480163427765101</v>
      </c>
      <c r="S189" s="35">
        <f t="shared" si="52"/>
        <v>7.0936419973386942</v>
      </c>
      <c r="T189" s="35">
        <f t="shared" si="52"/>
        <v>6.2155900817178926</v>
      </c>
      <c r="U189" s="35">
        <f t="shared" si="52"/>
        <v>5.8459595331056082</v>
      </c>
      <c r="V189" s="35">
        <f t="shared" si="52"/>
        <v>6.2696858243973574</v>
      </c>
      <c r="W189" s="35">
        <f t="shared" si="52"/>
        <v>6.0892580260299445</v>
      </c>
      <c r="X189" s="27"/>
      <c r="Y189" s="35">
        <f t="shared" ref="Y189:AC189" si="53">IF(Y21="-","-",AVERAGE(Y21,Y33,Y45,Y57,Y69,Y81,Y93,Y105,Y117,Y129,Y141,Y153,Y165,Y177))</f>
        <v>5.9026181198620185</v>
      </c>
      <c r="Z189" s="35">
        <f t="shared" si="53"/>
        <v>5.9026181198620185</v>
      </c>
      <c r="AA189" s="35">
        <f t="shared" si="53"/>
        <v>6.7712661500374631</v>
      </c>
      <c r="AB189" s="35" t="str">
        <f t="shared" si="53"/>
        <v>-</v>
      </c>
      <c r="AC189" s="35" t="str">
        <f t="shared" si="53"/>
        <v>-</v>
      </c>
      <c r="AD189" s="25"/>
    </row>
    <row r="190" spans="1:30" s="26" customFormat="1" ht="11.4">
      <c r="A190" s="207"/>
      <c r="B190" s="123" t="s">
        <v>244</v>
      </c>
      <c r="C190" s="123" t="s">
        <v>183</v>
      </c>
      <c r="D190" s="121" t="s">
        <v>132</v>
      </c>
      <c r="E190" s="75"/>
      <c r="F190" s="27"/>
      <c r="G190" s="35">
        <f t="shared" ref="G190:W190" si="54">IF(G22="-","-",AVERAGE(G22,G34,G46,G58,G70,G82,G94,G106,G118,G130,G142,G154,G166,G178))</f>
        <v>23.85791859099805</v>
      </c>
      <c r="H190" s="35">
        <f t="shared" si="54"/>
        <v>23.905682191780819</v>
      </c>
      <c r="I190" s="35">
        <f t="shared" si="54"/>
        <v>23.977327592954996</v>
      </c>
      <c r="J190" s="35">
        <f t="shared" si="54"/>
        <v>24.120618395303325</v>
      </c>
      <c r="K190" s="35">
        <f t="shared" si="54"/>
        <v>24.407199999999992</v>
      </c>
      <c r="L190" s="35">
        <f t="shared" si="54"/>
        <v>24.717663405088064</v>
      </c>
      <c r="M190" s="35">
        <f t="shared" si="54"/>
        <v>25.075890410958895</v>
      </c>
      <c r="N190" s="35">
        <f t="shared" si="54"/>
        <v>25.290826614481411</v>
      </c>
      <c r="O190" s="27"/>
      <c r="P190" s="35">
        <f t="shared" si="54"/>
        <v>25.290826614481411</v>
      </c>
      <c r="Q190" s="35">
        <f t="shared" si="54"/>
        <v>25.577408219178089</v>
      </c>
      <c r="R190" s="35">
        <f t="shared" si="54"/>
        <v>25.76846262230919</v>
      </c>
      <c r="S190" s="35">
        <f t="shared" si="54"/>
        <v>25.911753424657544</v>
      </c>
      <c r="T190" s="35">
        <f t="shared" si="54"/>
        <v>25.983398825831703</v>
      </c>
      <c r="U190" s="35">
        <f t="shared" si="54"/>
        <v>26.126689628180035</v>
      </c>
      <c r="V190" s="35">
        <f t="shared" si="54"/>
        <v>26.60432563600784</v>
      </c>
      <c r="W190" s="35">
        <f t="shared" si="54"/>
        <v>27.392425048923673</v>
      </c>
      <c r="X190" s="27"/>
      <c r="Y190" s="35">
        <f t="shared" ref="Y190:AC190" si="55">IF(Y22="-","-",AVERAGE(Y22,Y34,Y46,Y58,Y70,Y82,Y94,Y106,Y118,Y130,Y142,Y154,Y166,Y178))</f>
        <v>28.777569471624258</v>
      </c>
      <c r="Z190" s="35">
        <f t="shared" si="55"/>
        <v>28.777569471624258</v>
      </c>
      <c r="AA190" s="35">
        <f t="shared" si="55"/>
        <v>29.923895890410957</v>
      </c>
      <c r="AB190" s="35" t="str">
        <f t="shared" si="55"/>
        <v>-</v>
      </c>
      <c r="AC190" s="35" t="str">
        <f t="shared" si="55"/>
        <v>-</v>
      </c>
      <c r="AD190" s="25"/>
    </row>
    <row r="191" spans="1:30" s="26" customFormat="1" ht="11.4">
      <c r="A191" s="207"/>
      <c r="B191" s="123" t="s">
        <v>244</v>
      </c>
      <c r="C191" s="123" t="s">
        <v>184</v>
      </c>
      <c r="D191" s="121" t="s">
        <v>132</v>
      </c>
      <c r="E191" s="75"/>
      <c r="F191" s="27"/>
      <c r="G191" s="35">
        <f t="shared" ref="G191:W191" si="56">IF(G23="-","-",AVERAGE(G23,G35,G47,G59,G71,G83,G95,G107,G119,G131,G143,G155,G167,G179))</f>
        <v>0</v>
      </c>
      <c r="H191" s="35">
        <f t="shared" si="56"/>
        <v>0</v>
      </c>
      <c r="I191" s="35">
        <f t="shared" si="56"/>
        <v>0</v>
      </c>
      <c r="J191" s="35">
        <f t="shared" si="56"/>
        <v>0</v>
      </c>
      <c r="K191" s="35">
        <f t="shared" si="56"/>
        <v>0</v>
      </c>
      <c r="L191" s="35">
        <f t="shared" si="56"/>
        <v>0</v>
      </c>
      <c r="M191" s="35">
        <f t="shared" si="56"/>
        <v>0</v>
      </c>
      <c r="N191" s="35">
        <f t="shared" si="56"/>
        <v>0</v>
      </c>
      <c r="O191" s="27"/>
      <c r="P191" s="35">
        <f t="shared" si="56"/>
        <v>0</v>
      </c>
      <c r="Q191" s="35">
        <f t="shared" si="56"/>
        <v>0</v>
      </c>
      <c r="R191" s="35">
        <f t="shared" si="56"/>
        <v>0</v>
      </c>
      <c r="S191" s="35">
        <f t="shared" si="56"/>
        <v>0</v>
      </c>
      <c r="T191" s="35">
        <f t="shared" si="56"/>
        <v>0</v>
      </c>
      <c r="U191" s="35">
        <f t="shared" si="56"/>
        <v>0</v>
      </c>
      <c r="V191" s="35">
        <f t="shared" si="56"/>
        <v>0</v>
      </c>
      <c r="W191" s="35">
        <f t="shared" si="56"/>
        <v>0</v>
      </c>
      <c r="X191" s="27"/>
      <c r="Y191" s="35">
        <f t="shared" ref="Y191:AC191" si="57">IF(Y23="-","-",AVERAGE(Y23,Y35,Y47,Y59,Y71,Y83,Y95,Y107,Y119,Y131,Y143,Y155,Y167,Y179))</f>
        <v>0</v>
      </c>
      <c r="Z191" s="35">
        <f t="shared" si="57"/>
        <v>0</v>
      </c>
      <c r="AA191" s="35">
        <f t="shared" si="57"/>
        <v>0</v>
      </c>
      <c r="AB191" s="35" t="str">
        <f t="shared" si="57"/>
        <v>-</v>
      </c>
      <c r="AC191" s="35" t="str">
        <f t="shared" si="57"/>
        <v>-</v>
      </c>
      <c r="AD191" s="25"/>
    </row>
    <row r="192" spans="1:30" s="26" customFormat="1" ht="11.4">
      <c r="A192" s="207"/>
      <c r="B192" s="123" t="s">
        <v>185</v>
      </c>
      <c r="C192" s="123" t="s">
        <v>246</v>
      </c>
      <c r="D192" s="121" t="s">
        <v>132</v>
      </c>
      <c r="E192" s="75"/>
      <c r="F192" s="27"/>
      <c r="G192" s="35">
        <f t="shared" si="47"/>
        <v>11.194835412338223</v>
      </c>
      <c r="H192" s="35">
        <f t="shared" si="47"/>
        <v>10.695414558594091</v>
      </c>
      <c r="I192" s="35">
        <f t="shared" si="47"/>
        <v>10.997790374779827</v>
      </c>
      <c r="J192" s="35">
        <f t="shared" si="47"/>
        <v>10.779749134207309</v>
      </c>
      <c r="K192" s="35">
        <f t="shared" si="47"/>
        <v>11.789039658153198</v>
      </c>
      <c r="L192" s="35">
        <f t="shared" si="47"/>
        <v>11.643018296555249</v>
      </c>
      <c r="M192" s="35">
        <f t="shared" si="47"/>
        <v>12.788551727817262</v>
      </c>
      <c r="N192" s="35">
        <f t="shared" si="47"/>
        <v>13.259447933972599</v>
      </c>
      <c r="O192" s="27"/>
      <c r="P192" s="35">
        <f t="shared" si="48"/>
        <v>13.259447933972599</v>
      </c>
      <c r="Q192" s="35">
        <f t="shared" si="48"/>
        <v>14.762248494111351</v>
      </c>
      <c r="R192" s="35">
        <f t="shared" si="48"/>
        <v>14.215182070236976</v>
      </c>
      <c r="S192" s="35">
        <f t="shared" si="48"/>
        <v>14.225107041412457</v>
      </c>
      <c r="T192" s="35">
        <f t="shared" si="48"/>
        <v>13.556433387016236</v>
      </c>
      <c r="U192" s="35">
        <f t="shared" si="48"/>
        <v>14.789716165592237</v>
      </c>
      <c r="V192" s="35">
        <f t="shared" si="48"/>
        <v>16.335318745146033</v>
      </c>
      <c r="W192" s="35">
        <f t="shared" si="48"/>
        <v>23.173563428017843</v>
      </c>
      <c r="X192" s="27"/>
      <c r="Y192" s="35">
        <f t="shared" ref="Y192:AC192" si="58">IF(Y24="-","-",AVERAGE(Y24,Y36,Y48,Y60,Y72,Y84,Y96,Y108,Y120,Y132,Y144,Y156,Y168,Y180))</f>
        <v>39.584683873118671</v>
      </c>
      <c r="Z192" s="35">
        <f t="shared" si="58"/>
        <v>53.055695895053653</v>
      </c>
      <c r="AA192" s="35">
        <f t="shared" si="58"/>
        <v>40.418895992343273</v>
      </c>
      <c r="AB192" s="35" t="str">
        <f t="shared" si="58"/>
        <v>-</v>
      </c>
      <c r="AC192" s="35" t="str">
        <f t="shared" si="58"/>
        <v>-</v>
      </c>
      <c r="AD192" s="25"/>
    </row>
    <row r="193" spans="1:30" s="26" customFormat="1" ht="11.4">
      <c r="A193" s="207"/>
      <c r="B193" s="123" t="s">
        <v>247</v>
      </c>
      <c r="C193" s="123" t="s">
        <v>248</v>
      </c>
      <c r="D193" s="121" t="s">
        <v>132</v>
      </c>
      <c r="E193" s="75"/>
      <c r="F193" s="27"/>
      <c r="G193" s="35">
        <f t="shared" si="47"/>
        <v>6.7331989079961678</v>
      </c>
      <c r="H193" s="35">
        <f t="shared" si="47"/>
        <v>6.3336350481276424</v>
      </c>
      <c r="I193" s="35">
        <f t="shared" si="47"/>
        <v>6.3699390020443714</v>
      </c>
      <c r="J193" s="35">
        <f t="shared" si="47"/>
        <v>6.2129931256142044</v>
      </c>
      <c r="K193" s="35">
        <f t="shared" si="47"/>
        <v>7.0247113553203056</v>
      </c>
      <c r="L193" s="35">
        <f t="shared" si="47"/>
        <v>6.8945428845383168</v>
      </c>
      <c r="M193" s="35">
        <f t="shared" si="47"/>
        <v>7.7060701693220173</v>
      </c>
      <c r="N193" s="35">
        <f t="shared" si="47"/>
        <v>8.0767394851128902</v>
      </c>
      <c r="O193" s="27"/>
      <c r="P193" s="35">
        <f t="shared" si="48"/>
        <v>8.0767394851128902</v>
      </c>
      <c r="Q193" s="35">
        <f t="shared" si="48"/>
        <v>9.1063092023329144</v>
      </c>
      <c r="R193" s="35">
        <f t="shared" si="48"/>
        <v>8.671099317451624</v>
      </c>
      <c r="S193" s="35">
        <f t="shared" si="48"/>
        <v>8.6655430622172549</v>
      </c>
      <c r="T193" s="35">
        <f t="shared" si="48"/>
        <v>8.1029568603096553</v>
      </c>
      <c r="U193" s="35">
        <f t="shared" si="48"/>
        <v>8.8921517145754976</v>
      </c>
      <c r="V193" s="35">
        <f t="shared" si="48"/>
        <v>10.097535118422135</v>
      </c>
      <c r="W193" s="35">
        <f t="shared" si="48"/>
        <v>14.765112979111706</v>
      </c>
      <c r="X193" s="27"/>
      <c r="Y193" s="35">
        <f t="shared" ref="Y193:AC193" si="59">IF(Y25="-","-",AVERAGE(Y25,Y37,Y49,Y61,Y73,Y85,Y97,Y109,Y121,Y133,Y145,Y157,Y169,Y181))</f>
        <v>27.253853596308243</v>
      </c>
      <c r="Z193" s="35">
        <f t="shared" si="59"/>
        <v>37.634327572476195</v>
      </c>
      <c r="AA193" s="35">
        <f t="shared" si="59"/>
        <v>27.452472392543367</v>
      </c>
      <c r="AB193" s="35" t="str">
        <f t="shared" si="59"/>
        <v>-</v>
      </c>
      <c r="AC193" s="35" t="str">
        <f t="shared" si="59"/>
        <v>-</v>
      </c>
      <c r="AD193" s="25"/>
    </row>
    <row r="194" spans="1:30" s="26" customFormat="1" ht="11.4">
      <c r="A194" s="207"/>
      <c r="B194" s="123" t="s">
        <v>249</v>
      </c>
      <c r="C194" s="123" t="str">
        <f>B194&amp;"_"&amp;D194</f>
        <v>Total_GB average</v>
      </c>
      <c r="D194" s="116" t="s">
        <v>132</v>
      </c>
      <c r="E194" s="75"/>
      <c r="F194" s="27"/>
      <c r="G194" s="35">
        <f t="shared" si="47"/>
        <v>595.93481934399313</v>
      </c>
      <c r="H194" s="35">
        <f t="shared" si="47"/>
        <v>569.24995824953942</v>
      </c>
      <c r="I194" s="35">
        <f t="shared" si="47"/>
        <v>585.20077227128058</v>
      </c>
      <c r="J194" s="35">
        <f t="shared" si="47"/>
        <v>573.5679763680057</v>
      </c>
      <c r="K194" s="35">
        <f t="shared" si="47"/>
        <v>627.50022654802524</v>
      </c>
      <c r="L194" s="35">
        <f t="shared" si="47"/>
        <v>619.68472643074506</v>
      </c>
      <c r="M194" s="35">
        <f t="shared" si="47"/>
        <v>680.78746203640333</v>
      </c>
      <c r="N194" s="35">
        <f t="shared" si="47"/>
        <v>705.94213196537839</v>
      </c>
      <c r="O194" s="27"/>
      <c r="P194" s="35">
        <f t="shared" si="48"/>
        <v>705.94213196537839</v>
      </c>
      <c r="Q194" s="35">
        <f t="shared" si="48"/>
        <v>786.06643533540296</v>
      </c>
      <c r="R194" s="35">
        <f t="shared" si="48"/>
        <v>756.83826766592995</v>
      </c>
      <c r="S194" s="35">
        <f t="shared" si="48"/>
        <v>757.35507809890328</v>
      </c>
      <c r="T194" s="35">
        <f t="shared" si="48"/>
        <v>721.59915620231527</v>
      </c>
      <c r="U194" s="35">
        <f t="shared" si="48"/>
        <v>787.29794417055587</v>
      </c>
      <c r="V194" s="35">
        <f t="shared" si="48"/>
        <v>869.85079816065797</v>
      </c>
      <c r="W194" s="35">
        <f t="shared" si="48"/>
        <v>1234.4258422486128</v>
      </c>
      <c r="X194" s="27"/>
      <c r="Y194" s="35">
        <f t="shared" ref="Y194:AC194" si="60">IF(Y26="-","-",AVERAGE(Y26,Y38,Y50,Y62,Y74,Y86,Y98,Y110,Y122,Y134,Y146,Y158,Y170,Y182))</f>
        <v>2110.657407415662</v>
      </c>
      <c r="Z194" s="35">
        <f t="shared" si="60"/>
        <v>2830.0382212707955</v>
      </c>
      <c r="AA194" s="35">
        <f t="shared" si="60"/>
        <v>2154.7619090882777</v>
      </c>
      <c r="AB194" s="35" t="str">
        <f t="shared" si="60"/>
        <v>-</v>
      </c>
      <c r="AC194" s="35" t="str">
        <f t="shared" si="60"/>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v>1</v>
      </c>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v>2</v>
      </c>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AA'!J69="-","-",'3c AA'!J69)</f>
        <v>-</v>
      </c>
      <c r="H17" s="35" t="str">
        <f>IF('3c AA'!K69="-","-",'3c AA'!K69)</f>
        <v>-</v>
      </c>
      <c r="I17" s="35" t="str">
        <f>IF('3c AA'!L69="-","-",'3c AA'!L69)</f>
        <v>-</v>
      </c>
      <c r="J17" s="35" t="str">
        <f>IF('3c AA'!M69="-","-",'3c AA'!M69)</f>
        <v>-</v>
      </c>
      <c r="K17" s="35" t="str">
        <f>IF('3c AA'!N69="-","-",'3c AA'!N69)</f>
        <v>-</v>
      </c>
      <c r="L17" s="35" t="str">
        <f>IF('3c AA'!O69="-","-",'3c AA'!O69)</f>
        <v>-</v>
      </c>
      <c r="M17" s="35" t="str">
        <f>IF('3c AA'!P69="-","-",'3c AA'!P69)</f>
        <v>-</v>
      </c>
      <c r="N17" s="35" t="str">
        <f>IF('3c AA'!Q69="-","-",'3c AA'!Q69)</f>
        <v>-</v>
      </c>
      <c r="O17" s="27"/>
      <c r="P17" s="35" t="str">
        <f>IF('3c AA'!S69="-","-",'3c AA'!S69)</f>
        <v>-</v>
      </c>
      <c r="Q17" s="35" t="str">
        <f>IF('3c AA'!T69="-","-",'3c AA'!T69)</f>
        <v>-</v>
      </c>
      <c r="R17" s="35" t="str">
        <f>IF('3c AA'!U69="-","-",'3c AA'!U69)</f>
        <v>-</v>
      </c>
      <c r="S17" s="35" t="str">
        <f>IF('3c AA'!V69="-","-",'3c AA'!V69)</f>
        <v>-</v>
      </c>
      <c r="T17" s="35">
        <f>IF('3c AA'!W69="-","-",'3c AA'!W69)</f>
        <v>0</v>
      </c>
      <c r="U17" s="35">
        <f>IF('3c AA'!X69="-","-",'3c AA'!X69)</f>
        <v>0</v>
      </c>
      <c r="V17" s="35">
        <f>IF('3c AA'!Y69="-","-",'3c AA'!Y69)</f>
        <v>0</v>
      </c>
      <c r="W17" s="35" t="str">
        <f>IF('3c AA'!Z69="-","-",'3c AA'!Z69)</f>
        <v>-</v>
      </c>
      <c r="X17" s="27"/>
      <c r="Y17" s="35">
        <f>IF('3c AA'!AB69="-","-",'3c AA'!AB69)</f>
        <v>0</v>
      </c>
      <c r="Z17" s="35">
        <f>IF('3c AA'!AC69="-","-",'3c AA'!AC69)</f>
        <v>0</v>
      </c>
      <c r="AA17" s="35">
        <f>IF('3c AA'!AD69="-","-",'3c AA'!AD69)</f>
        <v>0</v>
      </c>
      <c r="AB17" s="35" t="str">
        <f>IF('3c AA'!AE69="-","-",'3c AA'!AE69)</f>
        <v>-</v>
      </c>
      <c r="AC17" s="35" t="str">
        <f>IF('3c AA'!AF69="-","-",'3c AA'!AF69)</f>
        <v>-</v>
      </c>
      <c r="AD17" s="25"/>
    </row>
    <row r="18" spans="1:30" s="26" customFormat="1" ht="11.25" customHeight="1">
      <c r="A18" s="207">
        <v>3</v>
      </c>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f>'3d PC'!AA56</f>
        <v>10.298637820906499</v>
      </c>
      <c r="AB18" s="35" t="str">
        <f>'3d PC'!AB56</f>
        <v>-</v>
      </c>
      <c r="AC18" s="35" t="str">
        <f>'3d PC'!AC56</f>
        <v>-</v>
      </c>
      <c r="AD18" s="25"/>
    </row>
    <row r="19" spans="1:30" s="26" customFormat="1" ht="11.25" customHeight="1">
      <c r="A19" s="207">
        <v>4</v>
      </c>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f>'3e NC-Elec'!AB15</f>
        <v>71.563359999999989</v>
      </c>
      <c r="AB19" s="35" t="str">
        <f>'3e NC-Elec'!AC15</f>
        <v>-</v>
      </c>
      <c r="AC19" s="35" t="str">
        <f>'3e NC-Elec'!AD15</f>
        <v>-</v>
      </c>
      <c r="AD19" s="25"/>
    </row>
    <row r="20" spans="1:30" s="26" customFormat="1" ht="11.25" customHeight="1">
      <c r="A20" s="207">
        <v>5</v>
      </c>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f>IF('3g CPIH'!W$17="-","-",'3h OC '!$E$7*('3g CPIH'!W$17/'3g CPIH'!$G$17))</f>
        <v>48.630131506849317</v>
      </c>
      <c r="AB20" s="35" t="str">
        <f>IF('3g CPIH'!X$17="-","-",'3h OC '!$E$7*('3g CPIH'!X$17/'3g CPIH'!$G$17))</f>
        <v>-</v>
      </c>
      <c r="AC20" s="35" t="str">
        <f>IF('3g CPIH'!Y$17="-","-",'3h OC '!$E$7*('3g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f>IF('3i SMNCC'!V$64="-","-",'3i SMNCC'!V$64)</f>
        <v>4.0728065027047933</v>
      </c>
      <c r="AA21" s="35">
        <f>IF('3i SMNCC'!W$64="-","-",'3i SMNCC'!W$64)</f>
        <v>4.6721736435258494</v>
      </c>
      <c r="AB21" s="35" t="str">
        <f>IF('3i SMNCC'!X$64="-","-",'3i SMNCC'!X$64)</f>
        <v>-</v>
      </c>
      <c r="AC21" s="35" t="str">
        <f>IF('3i SMNCC'!Y$64="-","-",'3i SMNCC'!Y$64)</f>
        <v>-</v>
      </c>
      <c r="AD21" s="25"/>
    </row>
    <row r="22" spans="1:30" s="26" customFormat="1" ht="11.25" customHeight="1">
      <c r="A22" s="207">
        <v>7</v>
      </c>
      <c r="B22" s="123" t="s">
        <v>244</v>
      </c>
      <c r="C22" s="123" t="s">
        <v>183</v>
      </c>
      <c r="D22" s="116" t="s">
        <v>127</v>
      </c>
      <c r="E22" s="75"/>
      <c r="F22" s="27"/>
      <c r="G22" s="35">
        <f>IF('3g CPIH'!C$17="-","-",'3j PAAC PAP'!$G$11*('3g CPIH'!C$17/'3g CPIH'!$G$17))</f>
        <v>23.857918590998043</v>
      </c>
      <c r="H22" s="35">
        <f>IF('3g CPIH'!D$17="-","-",'3j PAAC PAP'!$G$11*('3g CPIH'!D$17/'3g CPIH'!$G$17))</f>
        <v>23.905682191780819</v>
      </c>
      <c r="I22" s="35">
        <f>IF('3g CPIH'!E$17="-","-",'3j PAAC PAP'!$G$11*('3g CPIH'!E$17/'3g CPIH'!$G$17))</f>
        <v>23.977327592954992</v>
      </c>
      <c r="J22" s="35">
        <f>IF('3g CPIH'!F$17="-","-",'3j PAAC PAP'!$G$11*('3g CPIH'!F$17/'3g CPIH'!$G$17))</f>
        <v>24.120618395303325</v>
      </c>
      <c r="K22" s="35">
        <f>IF('3g CPIH'!G$17="-","-",'3j PAAC PAP'!$G$11*('3g CPIH'!G$17/'3g CPIH'!$G$17))</f>
        <v>24.4072</v>
      </c>
      <c r="L22" s="35">
        <f>IF('3g CPIH'!H$17="-","-",'3j PAAC PAP'!$G$11*('3g CPIH'!H$17/'3g CPIH'!$G$17))</f>
        <v>24.717663405088064</v>
      </c>
      <c r="M22" s="35">
        <f>IF('3g CPIH'!I$17="-","-",'3j PAAC PAP'!$G$11*('3g CPIH'!I$17/'3g CPIH'!$G$17))</f>
        <v>25.075890410958902</v>
      </c>
      <c r="N22" s="35">
        <f>IF('3g CPIH'!J$17="-","-",'3j PAAC PAP'!$G$11*('3g CPIH'!J$17/'3g CPIH'!$G$17))</f>
        <v>25.290826614481411</v>
      </c>
      <c r="O22" s="27"/>
      <c r="P22" s="35">
        <f>IF('3g CPIH'!L$17="-","-",'3j PAAC PAP'!$G$11*('3g CPIH'!L$17/'3g CPIH'!$G$17))</f>
        <v>25.290826614481411</v>
      </c>
      <c r="Q22" s="35">
        <f>IF('3g CPIH'!M$17="-","-",'3j PAAC PAP'!$G$11*('3g CPIH'!M$17/'3g CPIH'!$G$17))</f>
        <v>25.577408219178082</v>
      </c>
      <c r="R22" s="35">
        <f>IF('3g CPIH'!N$17="-","-",'3j PAAC PAP'!$G$11*('3g CPIH'!N$17/'3g CPIH'!$G$17))</f>
        <v>25.768462622309197</v>
      </c>
      <c r="S22" s="35">
        <f>IF('3g CPIH'!O$17="-","-",'3j PAAC PAP'!$G$11*('3g CPIH'!O$17/'3g CPIH'!$G$17))</f>
        <v>25.911753424657533</v>
      </c>
      <c r="T22" s="35">
        <f>IF('3g CPIH'!P$17="-","-",'3j PAAC PAP'!$G$11*('3g CPIH'!P$17/'3g CPIH'!$G$17))</f>
        <v>25.983398825831699</v>
      </c>
      <c r="U22" s="35">
        <f>IF('3g CPIH'!Q$17="-","-",'3j PAAC PAP'!$G$11*('3g CPIH'!Q$17/'3g CPIH'!$G$17))</f>
        <v>26.126689628180038</v>
      </c>
      <c r="V22" s="35">
        <f>IF('3g CPIH'!R$17="-","-",'3j PAAC PAP'!$G$11*('3g CPIH'!R$17/'3g CPIH'!$G$17))</f>
        <v>26.604325636007829</v>
      </c>
      <c r="W22" s="35">
        <f>IF('3g CPIH'!S$17="-","-",'3j PAAC PAP'!$G$11*('3g CPIH'!S$17/'3g CPIH'!$G$17))</f>
        <v>27.39242504892368</v>
      </c>
      <c r="X22" s="27"/>
      <c r="Y22" s="35">
        <f>IF('3g CPIH'!U$17="-","-",'3j PAAC PAP'!$G$11*('3g CPIH'!U$17/'3g CPIH'!$G$17))</f>
        <v>28.777569471624265</v>
      </c>
      <c r="Z22" s="35">
        <f>IF('3g CPIH'!V$17="-","-",'3j PAAC PAP'!$G$11*('3g CPIH'!V$17/'3g CPIH'!$G$17))</f>
        <v>28.777569471624265</v>
      </c>
      <c r="AA22" s="35">
        <f>IF('3g CPIH'!W$17="-","-",'3j PAAC PAP'!$G$11*('3g CPIH'!W$17/'3g CPIH'!$G$17))</f>
        <v>29.923895890410957</v>
      </c>
      <c r="AB22" s="35" t="str">
        <f>IF('3g CPIH'!X$17="-","-",'3j PAAC PAP'!$G$11*('3g CPIH'!X$17/'3g CPIH'!$G$17))</f>
        <v>-</v>
      </c>
      <c r="AC22" s="35" t="str">
        <f>IF('3g CPIH'!Y$17="-","-",'3j PAAC PAP'!$G$11*('3g CPIH'!Y$17/'3g CPIH'!$G$17))</f>
        <v>-</v>
      </c>
      <c r="AD22" s="25"/>
    </row>
    <row r="23" spans="1:30" s="26" customFormat="1" ht="11.4">
      <c r="A23" s="207">
        <v>8</v>
      </c>
      <c r="B23" s="123" t="s">
        <v>244</v>
      </c>
      <c r="C23" s="123" t="s">
        <v>184</v>
      </c>
      <c r="D23" s="116" t="s">
        <v>127</v>
      </c>
      <c r="E23" s="75"/>
      <c r="F23" s="27"/>
      <c r="G23" s="35">
        <f>IF(G18="-","-",SUM(G15:G21)*'3j PAAC PAP'!$G$29)</f>
        <v>0</v>
      </c>
      <c r="H23" s="35">
        <f>IF(H18="-","-",SUM(H15:H21)*'3j PAAC PAP'!$G$29)</f>
        <v>0</v>
      </c>
      <c r="I23" s="35">
        <f>IF(I18="-","-",SUM(I15:I21)*'3j PAAC PAP'!$G$29)</f>
        <v>0</v>
      </c>
      <c r="J23" s="35">
        <f>IF(J18="-","-",SUM(J15:J21)*'3j PAAC PAP'!$G$29)</f>
        <v>0</v>
      </c>
      <c r="K23" s="35">
        <f>IF(K18="-","-",SUM(K15:K21)*'3j PAAC PAP'!$G$29)</f>
        <v>0</v>
      </c>
      <c r="L23" s="35">
        <f>IF(L18="-","-",SUM(L15:L21)*'3j PAAC PAP'!$G$29)</f>
        <v>0</v>
      </c>
      <c r="M23" s="35">
        <f>IF(M18="-","-",SUM(M15:M21)*'3j PAAC PAP'!$G$29)</f>
        <v>0</v>
      </c>
      <c r="N23" s="35">
        <f>IF(N18="-","-",SUM(N15:N21)*'3j PAAC PAP'!$G$29)</f>
        <v>0</v>
      </c>
      <c r="O23" s="27"/>
      <c r="P23" s="35">
        <f>IF(P18="-","-",SUM(P15:P21)*'3j PAAC PAP'!$G$29)</f>
        <v>0</v>
      </c>
      <c r="Q23" s="35">
        <f>IF(Q18="-","-",SUM(Q15:Q21)*'3j PAAC PAP'!$G$29)</f>
        <v>0</v>
      </c>
      <c r="R23" s="35">
        <f>IF(R18="-","-",SUM(R15:R21)*'3j PAAC PAP'!$G$29)</f>
        <v>0</v>
      </c>
      <c r="S23" s="35">
        <f>IF(S18="-","-",SUM(S15:S21)*'3j PAAC PAP'!$G$29)</f>
        <v>0</v>
      </c>
      <c r="T23" s="35">
        <f>IF(T18="-","-",SUM(T15:T21)*'3j PAAC PAP'!$G$29)</f>
        <v>0</v>
      </c>
      <c r="U23" s="35">
        <f>IF(U18="-","-",SUM(U15:U21)*'3j PAAC PAP'!$G$29)</f>
        <v>0</v>
      </c>
      <c r="V23" s="35">
        <f>IF(V18="-","-",SUM(V15:V21)*'3j PAAC PAP'!$G$29)</f>
        <v>0</v>
      </c>
      <c r="W23" s="35">
        <f>IF(W18="-","-",SUM(W15:W21)*'3j PAAC PAP'!$G$29)</f>
        <v>0</v>
      </c>
      <c r="X23" s="27"/>
      <c r="Y23" s="35">
        <f>IF(Y18="-","-",SUM(Y15:Y21)*'3j PAAC PAP'!$G$29)</f>
        <v>0</v>
      </c>
      <c r="Z23" s="35">
        <f>IF(Z18="-","-",SUM(Z15:Z21)*'3j PAAC PAP'!$G$29)</f>
        <v>0</v>
      </c>
      <c r="AA23" s="35">
        <f>IF(AA18="-","-",SUM(AA15:AA21)*'3j PAAC PAP'!$G$29)</f>
        <v>0</v>
      </c>
      <c r="AB23" s="35" t="str">
        <f>IF(AB18="-","-",SUM(AB15:AB21)*'3j PAAC PAP'!$G$29)</f>
        <v>-</v>
      </c>
      <c r="AC23" s="35" t="str">
        <f>IF(AC18="-","-",SUM(AC15:AC21)*'3j PAAC PAP'!$G$29)</f>
        <v>-</v>
      </c>
      <c r="AD23" s="25"/>
    </row>
    <row r="24" spans="1:30" s="26" customFormat="1" ht="11.4">
      <c r="A24" s="207">
        <v>9</v>
      </c>
      <c r="B24" s="123" t="s">
        <v>185</v>
      </c>
      <c r="C24" s="123" t="s">
        <v>246</v>
      </c>
      <c r="D24" s="116" t="s">
        <v>127</v>
      </c>
      <c r="E24" s="75"/>
      <c r="F24" s="27"/>
      <c r="G24" s="35">
        <f>IF(G18="-","-",SUM(G15:G23)*'3k EBIT'!$E$7)</f>
        <v>1.6715615422675125</v>
      </c>
      <c r="H24" s="35">
        <f>IF(H18="-","-",SUM(H15:H23)*'3k EBIT'!$E$7)</f>
        <v>1.6739900089915831</v>
      </c>
      <c r="I24" s="35">
        <f>IF(I18="-","-",SUM(I15:I23)*'3k EBIT'!$E$7)</f>
        <v>1.6717831293551233</v>
      </c>
      <c r="J24" s="35">
        <f>IF(J18="-","-",SUM(J15:J23)*'3k EBIT'!$E$7)</f>
        <v>1.6790685295273347</v>
      </c>
      <c r="K24" s="35">
        <f>IF(K18="-","-",SUM(K15:K23)*'3k EBIT'!$E$7)</f>
        <v>1.7022535759103197</v>
      </c>
      <c r="L24" s="35">
        <f>IF(L18="-","-",SUM(L15:L23)*'3k EBIT'!$E$7)</f>
        <v>1.7155001181455327</v>
      </c>
      <c r="M24" s="35">
        <f>IF(M18="-","-",SUM(M15:M23)*'3k EBIT'!$E$7)</f>
        <v>1.7578211089154034</v>
      </c>
      <c r="N24" s="35">
        <f>IF(N18="-","-",SUM(N15:N23)*'3k EBIT'!$E$7)</f>
        <v>1.7697594470022073</v>
      </c>
      <c r="O24" s="27"/>
      <c r="P24" s="35">
        <f>IF(P18="-","-",SUM(P15:P23)*'3k EBIT'!$E$7)</f>
        <v>1.7697594470022073</v>
      </c>
      <c r="Q24" s="35">
        <f>IF(Q18="-","-",SUM(Q15:Q23)*'3k EBIT'!$E$7)</f>
        <v>1.8510117510883977</v>
      </c>
      <c r="R24" s="35">
        <f>IF(R18="-","-",SUM(R15:R23)*'3k EBIT'!$E$7)</f>
        <v>1.8572111288452315</v>
      </c>
      <c r="S24" s="35">
        <f>IF(S18="-","-",SUM(S15:S23)*'3k EBIT'!$E$7)</f>
        <v>1.8969340090474682</v>
      </c>
      <c r="T24" s="35">
        <f>IF(T18="-","-",SUM(T15:T23)*'3k EBIT'!$E$7)</f>
        <v>1.8828350108594296</v>
      </c>
      <c r="U24" s="35">
        <f>IF(U18="-","-",SUM(U15:U23)*'3k EBIT'!$E$7)</f>
        <v>1.8248347089323254</v>
      </c>
      <c r="V24" s="35">
        <f>IF(V18="-","-",SUM(V15:V23)*'3k EBIT'!$E$7)</f>
        <v>1.8523414425476739</v>
      </c>
      <c r="W24" s="35">
        <f>IF(W18="-","-",SUM(W15:W23)*'3k EBIT'!$E$7)</f>
        <v>2.8078933580117247</v>
      </c>
      <c r="X24" s="27"/>
      <c r="Y24" s="35">
        <f>IF(Y18="-","-",SUM(Y15:Y23)*'3k EBIT'!$E$7)</f>
        <v>2.8821049738003004</v>
      </c>
      <c r="Z24" s="35">
        <f>IF(Z18="-","-",SUM(Z15:Z23)*'3k EBIT'!$E$7)</f>
        <v>2.8821049738003004</v>
      </c>
      <c r="AA24" s="35">
        <f>IF(AA18="-","-",SUM(AA15:AA23)*'3k EBIT'!$E$7)</f>
        <v>3.1974282355532622</v>
      </c>
      <c r="AB24" s="35" t="str">
        <f>IF(AB18="-","-",SUM(AB15:AB23)*'3k EBIT'!$E$7)</f>
        <v>-</v>
      </c>
      <c r="AC24" s="35" t="str">
        <f>IF(AC18="-","-",SUM(AC15:AC23)*'3k EBIT'!$E$7)</f>
        <v>-</v>
      </c>
      <c r="AD24" s="25"/>
    </row>
    <row r="25" spans="1:30" s="26" customFormat="1" ht="11.4">
      <c r="A25" s="207">
        <v>10</v>
      </c>
      <c r="B25" s="123" t="s">
        <v>247</v>
      </c>
      <c r="C25" s="158" t="s">
        <v>248</v>
      </c>
      <c r="D25" s="116" t="s">
        <v>127</v>
      </c>
      <c r="E25" s="116"/>
      <c r="F25" s="27"/>
      <c r="G25" s="35">
        <f>IF(G20="-","-",SUM(G15:G18,G20:G24)*'3l HAP'!$E$8)</f>
        <v>1.0374376431615</v>
      </c>
      <c r="H25" s="35">
        <f>IF(H20="-","-",SUM(H15:H18,H20:H24)*'3l HAP'!$E$8)</f>
        <v>1.0393089677204979</v>
      </c>
      <c r="I25" s="35">
        <f>IF(I20="-","-",SUM(I15:I18,I20:I24)*'3l HAP'!$E$8)</f>
        <v>1.0429523584356926</v>
      </c>
      <c r="J25" s="35">
        <f>IF(J20="-","-",SUM(J15:J18,J20:J24)*'3l HAP'!$E$8)</f>
        <v>1.0485663321126861</v>
      </c>
      <c r="K25" s="35">
        <f>IF(K20="-","-",SUM(K15:K18,K20:K24)*'3l HAP'!$E$8)</f>
        <v>1.0610882683696172</v>
      </c>
      <c r="L25" s="35">
        <f>IF(L20="-","-",SUM(L15:L18,L20:L24)*'3l HAP'!$E$8)</f>
        <v>1.0712957707252633</v>
      </c>
      <c r="M25" s="35">
        <f>IF(M20="-","-",SUM(M15:M18,M20:M24)*'3l HAP'!$E$8)</f>
        <v>1.1178017307739712</v>
      </c>
      <c r="N25" s="35">
        <f>IF(N20="-","-",SUM(N15:N18,N20:N24)*'3l HAP'!$E$8)</f>
        <v>1.1270011589703808</v>
      </c>
      <c r="O25" s="27"/>
      <c r="P25" s="35">
        <f>IF(P20="-","-",SUM(P15:P18,P20:P24)*'3l HAP'!$E$8)</f>
        <v>1.1270011589703808</v>
      </c>
      <c r="Q25" s="35">
        <f>IF(Q20="-","-",SUM(Q15:Q18,Q20:Q24)*'3l HAP'!$E$8)</f>
        <v>1.1660990020626185</v>
      </c>
      <c r="R25" s="35">
        <f>IF(R20="-","-",SUM(R15:R18,R20:R24)*'3l HAP'!$E$8)</f>
        <v>1.1708761100756218</v>
      </c>
      <c r="S25" s="35">
        <f>IF(S20="-","-",SUM(S15:S18,S20:S24)*'3l HAP'!$E$8)</f>
        <v>1.2030889021449267</v>
      </c>
      <c r="T25" s="35">
        <f>IF(T20="-","-",SUM(T15:T18,T20:T24)*'3l HAP'!$E$8)</f>
        <v>1.1922245154498019</v>
      </c>
      <c r="U25" s="35">
        <f>IF(U20="-","-",SUM(U15:U18,U20:U24)*'3l HAP'!$E$8)</f>
        <v>1.1940232178046521</v>
      </c>
      <c r="V25" s="35">
        <f>IF(V20="-","-",SUM(V15:V18,V20:V24)*'3l HAP'!$E$8)</f>
        <v>1.2152193188844054</v>
      </c>
      <c r="W25" s="35">
        <f>IF(W20="-","-",SUM(W15:W18,W20:W24)*'3l HAP'!$E$8)</f>
        <v>1.2963770949164044</v>
      </c>
      <c r="X25" s="27"/>
      <c r="Y25" s="35">
        <f>IF(Y20="-","-",SUM(Y15:Y18,Y20:Y24)*'3l HAP'!$E$8)</f>
        <v>1.353562980072494</v>
      </c>
      <c r="Z25" s="35">
        <f>IF(Z20="-","-",SUM(Z15:Z18,Z20:Z24)*'3l HAP'!$E$8)</f>
        <v>1.353562980072494</v>
      </c>
      <c r="AA25" s="35">
        <f>IF(AA20="-","-",SUM(AA15:AA18,AA20:AA24)*'3l HAP'!$E$8)</f>
        <v>1.416110712570777</v>
      </c>
      <c r="AB25" s="35" t="str">
        <f>IF(AB20="-","-",SUM(AB15:AB18,AB20:AB24)*'3l HAP'!$E$8)</f>
        <v>-</v>
      </c>
      <c r="AC25" s="35" t="str">
        <f>IF(AC20="-","-",SUM(AC15:AC18,AC20:AC24)*'3l HAP'!$E$8)</f>
        <v>-</v>
      </c>
      <c r="AD25" s="25"/>
    </row>
    <row r="26" spans="1:30" s="26" customFormat="1" ht="11.25" customHeight="1">
      <c r="A26" s="207">
        <v>11</v>
      </c>
      <c r="B26" s="123" t="s">
        <v>249</v>
      </c>
      <c r="C26" s="123" t="str">
        <f>B26&amp;"_"&amp;D26</f>
        <v>Total_Eastern</v>
      </c>
      <c r="D26" s="116" t="s">
        <v>127</v>
      </c>
      <c r="E26" s="75"/>
      <c r="F26" s="27"/>
      <c r="G26" s="35">
        <f t="shared" ref="G26:N26" si="0">IF(G20="-","-",SUM(G15:G25))</f>
        <v>89.014324581314625</v>
      </c>
      <c r="H26" s="35">
        <f t="shared" si="0"/>
        <v>89.144009891188702</v>
      </c>
      <c r="I26" s="35">
        <f t="shared" si="0"/>
        <v>89.03150177006691</v>
      </c>
      <c r="J26" s="35">
        <f t="shared" si="0"/>
        <v>89.420557699689098</v>
      </c>
      <c r="K26" s="35">
        <f t="shared" si="0"/>
        <v>90.653344731016801</v>
      </c>
      <c r="L26" s="35">
        <f t="shared" si="0"/>
        <v>91.360738378830135</v>
      </c>
      <c r="M26" s="35">
        <f t="shared" si="0"/>
        <v>93.634663985672631</v>
      </c>
      <c r="N26" s="35">
        <f t="shared" si="0"/>
        <v>94.272196737850294</v>
      </c>
      <c r="O26" s="27"/>
      <c r="P26" s="35">
        <f>IF(P20="-","-",SUM(P15:P25))</f>
        <v>94.272196737850294</v>
      </c>
      <c r="Q26" s="35">
        <f t="shared" ref="Q26:W26" si="1">IF(Q20="-","-",SUM(Q15:Q25))</f>
        <v>98.587729871717599</v>
      </c>
      <c r="R26" s="35">
        <f t="shared" si="1"/>
        <v>98.918789884791963</v>
      </c>
      <c r="S26" s="35">
        <f t="shared" si="1"/>
        <v>101.0416797186825</v>
      </c>
      <c r="T26" s="35">
        <f t="shared" si="1"/>
        <v>100.28876310228144</v>
      </c>
      <c r="U26" s="35">
        <f t="shared" si="1"/>
        <v>97.237915595692243</v>
      </c>
      <c r="V26" s="35">
        <f t="shared" si="1"/>
        <v>98.706833920646957</v>
      </c>
      <c r="W26" s="35">
        <f t="shared" si="1"/>
        <v>149.08017700041495</v>
      </c>
      <c r="X26" s="27"/>
      <c r="Y26" s="35">
        <f t="shared" ref="Y26:AC26" si="2">IF(Y20="-","-",SUM(Y15:Y25))</f>
        <v>153.04323578742816</v>
      </c>
      <c r="Z26" s="35">
        <f t="shared" si="2"/>
        <v>153.04323578742816</v>
      </c>
      <c r="AA26" s="35">
        <f t="shared" si="2"/>
        <v>169.70173780981665</v>
      </c>
      <c r="AB26" s="35" t="str">
        <f t="shared" si="2"/>
        <v>-</v>
      </c>
      <c r="AC26" s="35" t="str">
        <f t="shared" si="2"/>
        <v>-</v>
      </c>
      <c r="AD26" s="25"/>
    </row>
    <row r="27" spans="1:30" s="26" customFormat="1" ht="11.25" customHeight="1">
      <c r="A27" s="207">
        <v>1</v>
      </c>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v>2</v>
      </c>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AA'!J70="-","-",'3c AA'!J70)</f>
        <v>-</v>
      </c>
      <c r="H29" s="117" t="str">
        <f>IF('3c AA'!K70="-","-",'3c AA'!K70)</f>
        <v>-</v>
      </c>
      <c r="I29" s="117" t="str">
        <f>IF('3c AA'!L70="-","-",'3c AA'!L70)</f>
        <v>-</v>
      </c>
      <c r="J29" s="117" t="str">
        <f>IF('3c AA'!M70="-","-",'3c AA'!M70)</f>
        <v>-</v>
      </c>
      <c r="K29" s="117" t="str">
        <f>IF('3c AA'!N70="-","-",'3c AA'!N70)</f>
        <v>-</v>
      </c>
      <c r="L29" s="117" t="str">
        <f>IF('3c AA'!O70="-","-",'3c AA'!O70)</f>
        <v>-</v>
      </c>
      <c r="M29" s="117" t="str">
        <f>IF('3c AA'!P70="-","-",'3c AA'!P70)</f>
        <v>-</v>
      </c>
      <c r="N29" s="117" t="str">
        <f>IF('3c AA'!Q70="-","-",'3c AA'!Q70)</f>
        <v>-</v>
      </c>
      <c r="O29" s="27"/>
      <c r="P29" s="117" t="str">
        <f>IF('3c AA'!S70="-","-",'3c AA'!S70)</f>
        <v>-</v>
      </c>
      <c r="Q29" s="117" t="str">
        <f>IF('3c AA'!T70="-","-",'3c AA'!T70)</f>
        <v>-</v>
      </c>
      <c r="R29" s="117" t="str">
        <f>IF('3c AA'!U70="-","-",'3c AA'!U70)</f>
        <v>-</v>
      </c>
      <c r="S29" s="117" t="str">
        <f>IF('3c AA'!V70="-","-",'3c AA'!V70)</f>
        <v>-</v>
      </c>
      <c r="T29" s="117">
        <f>IF('3c AA'!W70="-","-",'3c AA'!W70)</f>
        <v>0</v>
      </c>
      <c r="U29" s="117">
        <f>IF('3c AA'!X70="-","-",'3c AA'!X70)</f>
        <v>0</v>
      </c>
      <c r="V29" s="117">
        <f>IF('3c AA'!Y70="-","-",'3c AA'!Y70)</f>
        <v>0</v>
      </c>
      <c r="W29" s="117" t="str">
        <f>IF('3c AA'!Z70="-","-",'3c AA'!Z70)</f>
        <v>-</v>
      </c>
      <c r="X29" s="27"/>
      <c r="Y29" s="117">
        <f>IF('3c AA'!AB70="-","-",'3c AA'!AB70)</f>
        <v>0</v>
      </c>
      <c r="Z29" s="117">
        <f>IF('3c AA'!AC70="-","-",'3c AA'!AC70)</f>
        <v>0</v>
      </c>
      <c r="AA29" s="117">
        <f>IF('3c AA'!AD70="-","-",'3c AA'!AD70)</f>
        <v>0</v>
      </c>
      <c r="AB29" s="117" t="str">
        <f>IF('3c AA'!AE70="-","-",'3c AA'!AE70)</f>
        <v>-</v>
      </c>
      <c r="AC29" s="117" t="str">
        <f>IF('3c AA'!AF70="-","-",'3c AA'!AF70)</f>
        <v>-</v>
      </c>
      <c r="AD29" s="25"/>
    </row>
    <row r="30" spans="1:30" s="26" customFormat="1" ht="12.6" customHeight="1">
      <c r="A30" s="207">
        <v>3</v>
      </c>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f>'3d PC'!AA56</f>
        <v>10.298637820906499</v>
      </c>
      <c r="AB30" s="117" t="str">
        <f>'3d PC'!AB56</f>
        <v>-</v>
      </c>
      <c r="AC30" s="117" t="str">
        <f>'3d PC'!AC56</f>
        <v>-</v>
      </c>
      <c r="AD30" s="25"/>
    </row>
    <row r="31" spans="1:30" s="26" customFormat="1" ht="11.25" customHeight="1">
      <c r="A31" s="207">
        <v>4</v>
      </c>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f>'3e NC-Elec'!AB16</f>
        <v>94.120360000000005</v>
      </c>
      <c r="AB31" s="117" t="str">
        <f>'3e NC-Elec'!AC16</f>
        <v>-</v>
      </c>
      <c r="AC31" s="117" t="str">
        <f>'3e NC-Elec'!AD16</f>
        <v>-</v>
      </c>
      <c r="AD31" s="25"/>
    </row>
    <row r="32" spans="1:30" s="26" customFormat="1" ht="11.25" customHeight="1">
      <c r="A32" s="207">
        <v>5</v>
      </c>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f>IF('3g CPIH'!W$17="-","-",'3h OC '!$E$7*('3g CPIH'!W$17/'3g CPIH'!$G$17))</f>
        <v>48.630131506849317</v>
      </c>
      <c r="AB32" s="117" t="str">
        <f>IF('3g CPIH'!X$17="-","-",'3h OC '!$E$7*('3g CPIH'!X$17/'3g CPIH'!$G$17))</f>
        <v>-</v>
      </c>
      <c r="AC32" s="117" t="str">
        <f>IF('3g CPIH'!Y$17="-","-",'3h OC '!$E$7*('3g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f>IF('3i SMNCC'!V$64="-","-",'3i SMNCC'!V$64)</f>
        <v>4.0728065027047933</v>
      </c>
      <c r="AA33" s="117">
        <f>IF('3i SMNCC'!W$64="-","-",'3i SMNCC'!W$64)</f>
        <v>4.6721736435258494</v>
      </c>
      <c r="AB33" s="117" t="str">
        <f>IF('3i SMNCC'!X$64="-","-",'3i SMNCC'!X$64)</f>
        <v>-</v>
      </c>
      <c r="AC33" s="117" t="str">
        <f>IF('3i SMNCC'!Y$64="-","-",'3i SMNCC'!Y$64)</f>
        <v>-</v>
      </c>
      <c r="AD33" s="25"/>
    </row>
    <row r="34" spans="1:30" s="26" customFormat="1" ht="11.4">
      <c r="A34" s="207">
        <v>7</v>
      </c>
      <c r="B34" s="120" t="s">
        <v>244</v>
      </c>
      <c r="C34" s="120" t="s">
        <v>183</v>
      </c>
      <c r="D34" s="118" t="s">
        <v>128</v>
      </c>
      <c r="E34" s="119"/>
      <c r="F34" s="27"/>
      <c r="G34" s="117">
        <f>IF('3g CPIH'!C$17="-","-",'3j PAAC PAP'!$G$11*('3g CPIH'!C$17/'3g CPIH'!$G$17))</f>
        <v>23.857918590998043</v>
      </c>
      <c r="H34" s="117">
        <f>IF('3g CPIH'!D$17="-","-",'3j PAAC PAP'!$G$11*('3g CPIH'!D$17/'3g CPIH'!$G$17))</f>
        <v>23.905682191780819</v>
      </c>
      <c r="I34" s="117">
        <f>IF('3g CPIH'!E$17="-","-",'3j PAAC PAP'!$G$11*('3g CPIH'!E$17/'3g CPIH'!$G$17))</f>
        <v>23.977327592954992</v>
      </c>
      <c r="J34" s="117">
        <f>IF('3g CPIH'!F$17="-","-",'3j PAAC PAP'!$G$11*('3g CPIH'!F$17/'3g CPIH'!$G$17))</f>
        <v>24.120618395303325</v>
      </c>
      <c r="K34" s="117">
        <f>IF('3g CPIH'!G$17="-","-",'3j PAAC PAP'!$G$11*('3g CPIH'!G$17/'3g CPIH'!$G$17))</f>
        <v>24.4072</v>
      </c>
      <c r="L34" s="117">
        <f>IF('3g CPIH'!H$17="-","-",'3j PAAC PAP'!$G$11*('3g CPIH'!H$17/'3g CPIH'!$G$17))</f>
        <v>24.717663405088064</v>
      </c>
      <c r="M34" s="117">
        <f>IF('3g CPIH'!I$17="-","-",'3j PAAC PAP'!$G$11*('3g CPIH'!I$17/'3g CPIH'!$G$17))</f>
        <v>25.075890410958902</v>
      </c>
      <c r="N34" s="117">
        <f>IF('3g CPIH'!J$17="-","-",'3j PAAC PAP'!$G$11*('3g CPIH'!J$17/'3g CPIH'!$G$17))</f>
        <v>25.290826614481411</v>
      </c>
      <c r="O34" s="27"/>
      <c r="P34" s="117">
        <f>IF('3g CPIH'!L$17="-","-",'3j PAAC PAP'!$G$11*('3g CPIH'!L$17/'3g CPIH'!$G$17))</f>
        <v>25.290826614481411</v>
      </c>
      <c r="Q34" s="117">
        <f>IF('3g CPIH'!M$17="-","-",'3j PAAC PAP'!$G$11*('3g CPIH'!M$17/'3g CPIH'!$G$17))</f>
        <v>25.577408219178082</v>
      </c>
      <c r="R34" s="117">
        <f>IF('3g CPIH'!N$17="-","-",'3j PAAC PAP'!$G$11*('3g CPIH'!N$17/'3g CPIH'!$G$17))</f>
        <v>25.768462622309197</v>
      </c>
      <c r="S34" s="117">
        <f>IF('3g CPIH'!O$17="-","-",'3j PAAC PAP'!$G$11*('3g CPIH'!O$17/'3g CPIH'!$G$17))</f>
        <v>25.911753424657533</v>
      </c>
      <c r="T34" s="117">
        <f>IF('3g CPIH'!P$17="-","-",'3j PAAC PAP'!$G$11*('3g CPIH'!P$17/'3g CPIH'!$G$17))</f>
        <v>25.983398825831699</v>
      </c>
      <c r="U34" s="117">
        <f>IF('3g CPIH'!Q$17="-","-",'3j PAAC PAP'!$G$11*('3g CPIH'!Q$17/'3g CPIH'!$G$17))</f>
        <v>26.126689628180038</v>
      </c>
      <c r="V34" s="117">
        <f>IF('3g CPIH'!R$17="-","-",'3j PAAC PAP'!$G$11*('3g CPIH'!R$17/'3g CPIH'!$G$17))</f>
        <v>26.604325636007829</v>
      </c>
      <c r="W34" s="117">
        <f>IF('3g CPIH'!S$17="-","-",'3j PAAC PAP'!$G$11*('3g CPIH'!S$17/'3g CPIH'!$G$17))</f>
        <v>27.39242504892368</v>
      </c>
      <c r="X34" s="27"/>
      <c r="Y34" s="117">
        <f>IF('3g CPIH'!U$17="-","-",'3j PAAC PAP'!$G$11*('3g CPIH'!U$17/'3g CPIH'!$G$17))</f>
        <v>28.777569471624265</v>
      </c>
      <c r="Z34" s="117">
        <f>IF('3g CPIH'!V$17="-","-",'3j PAAC PAP'!$G$11*('3g CPIH'!V$17/'3g CPIH'!$G$17))</f>
        <v>28.777569471624265</v>
      </c>
      <c r="AA34" s="117">
        <f>IF('3g CPIH'!W$17="-","-",'3j PAAC PAP'!$G$11*('3g CPIH'!W$17/'3g CPIH'!$G$17))</f>
        <v>29.923895890410957</v>
      </c>
      <c r="AB34" s="117" t="str">
        <f>IF('3g CPIH'!X$17="-","-",'3j PAAC PAP'!$G$11*('3g CPIH'!X$17/'3g CPIH'!$G$17))</f>
        <v>-</v>
      </c>
      <c r="AC34" s="117" t="str">
        <f>IF('3g CPIH'!Y$17="-","-",'3j PAAC PAP'!$G$11*('3g CPIH'!Y$17/'3g CPIH'!$G$17))</f>
        <v>-</v>
      </c>
      <c r="AD34" s="25"/>
    </row>
    <row r="35" spans="1:30" s="26" customFormat="1" ht="11.4">
      <c r="A35" s="207">
        <v>8</v>
      </c>
      <c r="B35" s="120" t="s">
        <v>244</v>
      </c>
      <c r="C35" s="120" t="s">
        <v>184</v>
      </c>
      <c r="D35" s="118" t="s">
        <v>128</v>
      </c>
      <c r="E35" s="119"/>
      <c r="F35" s="27"/>
      <c r="G35" s="117">
        <f>IF(G30="-","-",SUM(G27:G33)*'3j PAAC PAP'!$G$29)</f>
        <v>0</v>
      </c>
      <c r="H35" s="117">
        <f>IF(H30="-","-",SUM(H27:H33)*'3j PAAC PAP'!$G$29)</f>
        <v>0</v>
      </c>
      <c r="I35" s="117">
        <f>IF(I30="-","-",SUM(I27:I33)*'3j PAAC PAP'!$G$29)</f>
        <v>0</v>
      </c>
      <c r="J35" s="117">
        <f>IF(J30="-","-",SUM(J27:J33)*'3j PAAC PAP'!$G$29)</f>
        <v>0</v>
      </c>
      <c r="K35" s="117">
        <f>IF(K30="-","-",SUM(K27:K33)*'3j PAAC PAP'!$G$29)</f>
        <v>0</v>
      </c>
      <c r="L35" s="117">
        <f>IF(L30="-","-",SUM(L27:L33)*'3j PAAC PAP'!$G$29)</f>
        <v>0</v>
      </c>
      <c r="M35" s="117">
        <f>IF(M30="-","-",SUM(M27:M33)*'3j PAAC PAP'!$G$29)</f>
        <v>0</v>
      </c>
      <c r="N35" s="117">
        <f>IF(N30="-","-",SUM(N27:N33)*'3j PAAC PAP'!$G$29)</f>
        <v>0</v>
      </c>
      <c r="O35" s="27"/>
      <c r="P35" s="117">
        <f>IF(P30="-","-",SUM(P27:P33)*'3j PAAC PAP'!$G$29)</f>
        <v>0</v>
      </c>
      <c r="Q35" s="117">
        <f>IF(Q30="-","-",SUM(Q27:Q33)*'3j PAAC PAP'!$G$29)</f>
        <v>0</v>
      </c>
      <c r="R35" s="117">
        <f>IF(R30="-","-",SUM(R27:R33)*'3j PAAC PAP'!$G$29)</f>
        <v>0</v>
      </c>
      <c r="S35" s="117">
        <f>IF(S30="-","-",SUM(S27:S33)*'3j PAAC PAP'!$G$29)</f>
        <v>0</v>
      </c>
      <c r="T35" s="117">
        <f>IF(T30="-","-",SUM(T27:T33)*'3j PAAC PAP'!$G$29)</f>
        <v>0</v>
      </c>
      <c r="U35" s="117">
        <f>IF(U30="-","-",SUM(U27:U33)*'3j PAAC PAP'!$G$29)</f>
        <v>0</v>
      </c>
      <c r="V35" s="117">
        <f>IF(V30="-","-",SUM(V27:V33)*'3j PAAC PAP'!$G$29)</f>
        <v>0</v>
      </c>
      <c r="W35" s="117">
        <f>IF(W30="-","-",SUM(W27:W33)*'3j PAAC PAP'!$G$29)</f>
        <v>0</v>
      </c>
      <c r="X35" s="27"/>
      <c r="Y35" s="117">
        <f>IF(Y30="-","-",SUM(Y27:Y33)*'3j PAAC PAP'!$G$29)</f>
        <v>0</v>
      </c>
      <c r="Z35" s="117">
        <f>IF(Z30="-","-",SUM(Z27:Z33)*'3j PAAC PAP'!$G$29)</f>
        <v>0</v>
      </c>
      <c r="AA35" s="117">
        <f>IF(AA30="-","-",SUM(AA27:AA33)*'3j PAAC PAP'!$G$29)</f>
        <v>0</v>
      </c>
      <c r="AB35" s="117" t="str">
        <f>IF(AB30="-","-",SUM(AB27:AB33)*'3j PAAC PAP'!$G$29)</f>
        <v>-</v>
      </c>
      <c r="AC35" s="117" t="str">
        <f>IF(AC30="-","-",SUM(AC27:AC33)*'3j PAAC PAP'!$G$29)</f>
        <v>-</v>
      </c>
      <c r="AD35" s="25"/>
    </row>
    <row r="36" spans="1:30" s="26" customFormat="1" ht="11.4">
      <c r="A36" s="207">
        <v>9</v>
      </c>
      <c r="B36" s="120" t="s">
        <v>185</v>
      </c>
      <c r="C36" s="120" t="s">
        <v>246</v>
      </c>
      <c r="D36" s="118" t="s">
        <v>128</v>
      </c>
      <c r="E36" s="119"/>
      <c r="F36" s="27"/>
      <c r="G36" s="117">
        <f>IF(G30="-","-",SUM(G27:G35)*'3k EBIT'!$E$7)</f>
        <v>1.5245196862675126</v>
      </c>
      <c r="H36" s="117">
        <f>IF(H30="-","-",SUM(H27:H35)*'3k EBIT'!$E$7)</f>
        <v>1.5269481529915832</v>
      </c>
      <c r="I36" s="117">
        <f>IF(I30="-","-",SUM(I27:I35)*'3k EBIT'!$E$7)</f>
        <v>1.6640068773551233</v>
      </c>
      <c r="J36" s="117">
        <f>IF(J30="-","-",SUM(J27:J35)*'3k EBIT'!$E$7)</f>
        <v>1.6712922775273344</v>
      </c>
      <c r="K36" s="117">
        <f>IF(K30="-","-",SUM(K27:K35)*'3k EBIT'!$E$7)</f>
        <v>1.5912652519103194</v>
      </c>
      <c r="L36" s="117">
        <f>IF(L30="-","-",SUM(L27:L35)*'3k EBIT'!$E$7)</f>
        <v>1.6045117941455325</v>
      </c>
      <c r="M36" s="117">
        <f>IF(M30="-","-",SUM(M27:M35)*'3k EBIT'!$E$7)</f>
        <v>1.6786447249154033</v>
      </c>
      <c r="N36" s="117">
        <f>IF(N30="-","-",SUM(N27:N35)*'3k EBIT'!$E$7)</f>
        <v>1.6905830630022074</v>
      </c>
      <c r="O36" s="27"/>
      <c r="P36" s="117">
        <f>IF(P30="-","-",SUM(P27:P35)*'3k EBIT'!$E$7)</f>
        <v>1.6905830630022074</v>
      </c>
      <c r="Q36" s="117">
        <f>IF(Q30="-","-",SUM(Q27:Q35)*'3k EBIT'!$E$7)</f>
        <v>1.7265917190883975</v>
      </c>
      <c r="R36" s="117">
        <f>IF(R30="-","-",SUM(R27:R35)*'3k EBIT'!$E$7)</f>
        <v>1.7327910968452311</v>
      </c>
      <c r="S36" s="117">
        <f>IF(S30="-","-",SUM(S27:S35)*'3k EBIT'!$E$7)</f>
        <v>1.7916011410474681</v>
      </c>
      <c r="T36" s="117">
        <f>IF(T30="-","-",SUM(T27:T35)*'3k EBIT'!$E$7)</f>
        <v>1.7775021428594295</v>
      </c>
      <c r="U36" s="117">
        <f>IF(U30="-","-",SUM(U27:U35)*'3k EBIT'!$E$7)</f>
        <v>1.8085752729323257</v>
      </c>
      <c r="V36" s="117">
        <f>IF(V30="-","-",SUM(V27:V35)*'3k EBIT'!$E$7)</f>
        <v>1.8360820065476737</v>
      </c>
      <c r="W36" s="117">
        <f>IF(W30="-","-",SUM(W27:W35)*'3k EBIT'!$E$7)</f>
        <v>3.2567951780117257</v>
      </c>
      <c r="X36" s="27"/>
      <c r="Y36" s="117">
        <f>IF(Y30="-","-",SUM(Y27:Y35)*'3k EBIT'!$E$7)</f>
        <v>3.3310067938003001</v>
      </c>
      <c r="Z36" s="117">
        <f>IF(Z30="-","-",SUM(Z27:Z35)*'3k EBIT'!$E$7)</f>
        <v>3.3310067938003001</v>
      </c>
      <c r="AA36" s="117">
        <f>IF(AA30="-","-",SUM(AA27:AA35)*'3k EBIT'!$E$7)</f>
        <v>3.6343122115532625</v>
      </c>
      <c r="AB36" s="117" t="str">
        <f>IF(AB30="-","-",SUM(AB27:AB35)*'3k EBIT'!$E$7)</f>
        <v>-</v>
      </c>
      <c r="AC36" s="117" t="str">
        <f>IF(AC30="-","-",SUM(AC27:AC35)*'3k EBIT'!$E$7)</f>
        <v>-</v>
      </c>
      <c r="AD36" s="25"/>
    </row>
    <row r="37" spans="1:30" s="26" customFormat="1" ht="11.25" customHeight="1">
      <c r="A37" s="207">
        <v>10</v>
      </c>
      <c r="B37" s="120" t="s">
        <v>247</v>
      </c>
      <c r="C37" s="156" t="s">
        <v>248</v>
      </c>
      <c r="D37" s="118" t="s">
        <v>128</v>
      </c>
      <c r="E37" s="118"/>
      <c r="F37" s="27"/>
      <c r="G37" s="117">
        <f>IF(G32="-","-",SUM(G27:G30,G32:G36)*'3l HAP'!$E$8)</f>
        <v>1.0352848033478039</v>
      </c>
      <c r="H37" s="117">
        <f>IF(H32="-","-",SUM(H27:H30,H32:H36)*'3l HAP'!$E$8)</f>
        <v>1.037156127906802</v>
      </c>
      <c r="I37" s="117">
        <f>IF(I32="-","-",SUM(I27:I30,I32:I36)*'3l HAP'!$E$8)</f>
        <v>1.0428385063301604</v>
      </c>
      <c r="J37" s="117">
        <f>IF(J32="-","-",SUM(J27:J30,J32:J36)*'3l HAP'!$E$8)</f>
        <v>1.0484524800071542</v>
      </c>
      <c r="K37" s="117">
        <f>IF(K32="-","-",SUM(K27:K30,K32:K36)*'3l HAP'!$E$8)</f>
        <v>1.0594632883179331</v>
      </c>
      <c r="L37" s="117">
        <f>IF(L32="-","-",SUM(L27:L30,L32:L36)*'3l HAP'!$E$8)</f>
        <v>1.0696707906735794</v>
      </c>
      <c r="M37" s="117">
        <f>IF(M32="-","-",SUM(M27:M30,M32:M36)*'3l HAP'!$E$8)</f>
        <v>1.116642509335827</v>
      </c>
      <c r="N37" s="117">
        <f>IF(N32="-","-",SUM(N27:N30,N32:N36)*'3l HAP'!$E$8)</f>
        <v>1.1258419375322368</v>
      </c>
      <c r="O37" s="27"/>
      <c r="P37" s="117">
        <f>IF(P32="-","-",SUM(P27:P30,P32:P36)*'3l HAP'!$E$8)</f>
        <v>1.1258419375322368</v>
      </c>
      <c r="Q37" s="117">
        <f>IF(Q32="-","-",SUM(Q27:Q30,Q32:Q36)*'3l HAP'!$E$8)</f>
        <v>1.1642773683741068</v>
      </c>
      <c r="R37" s="117">
        <f>IF(R32="-","-",SUM(R27:R30,R32:R36)*'3l HAP'!$E$8)</f>
        <v>1.1690544763871098</v>
      </c>
      <c r="S37" s="117">
        <f>IF(S32="-","-",SUM(S27:S30,S32:S36)*'3l HAP'!$E$8)</f>
        <v>1.2015467236245385</v>
      </c>
      <c r="T37" s="117">
        <f>IF(T32="-","-",SUM(T27:T30,T32:T36)*'3l HAP'!$E$8)</f>
        <v>1.1906823369294139</v>
      </c>
      <c r="U37" s="117">
        <f>IF(U32="-","-",SUM(U27:U30,U32:U36)*'3l HAP'!$E$8)</f>
        <v>1.1937851634021761</v>
      </c>
      <c r="V37" s="117">
        <f>IF(V32="-","-",SUM(V27:V30,V32:V36)*'3l HAP'!$E$8)</f>
        <v>1.2149812644819296</v>
      </c>
      <c r="W37" s="117">
        <f>IF(W32="-","-",SUM(W27:W30,W32:W36)*'3l HAP'!$E$8)</f>
        <v>1.3029494664630243</v>
      </c>
      <c r="X37" s="27"/>
      <c r="Y37" s="117">
        <f>IF(Y32="-","-",SUM(Y27:Y30,Y32:Y36)*'3l HAP'!$E$8)</f>
        <v>1.3601353516191139</v>
      </c>
      <c r="Z37" s="117">
        <f>IF(Z32="-","-",SUM(Z27:Z30,Z32:Z36)*'3l HAP'!$E$8)</f>
        <v>1.3601353516191139</v>
      </c>
      <c r="AA37" s="117">
        <f>IF(AA32="-","-",SUM(AA27:AA30,AA32:AA36)*'3l HAP'!$E$8)</f>
        <v>1.4225071308633932</v>
      </c>
      <c r="AB37" s="117" t="str">
        <f>IF(AB32="-","-",SUM(AB27:AB30,AB32:AB36)*'3l HAP'!$E$8)</f>
        <v>-</v>
      </c>
      <c r="AC37" s="117" t="str">
        <f>IF(AC32="-","-",SUM(AC27:AC30,AC32:AC36)*'3l HAP'!$E$8)</f>
        <v>-</v>
      </c>
      <c r="AD37" s="25"/>
    </row>
    <row r="38" spans="1:30" s="26" customFormat="1" ht="11.25" customHeight="1">
      <c r="A38" s="207">
        <v>11</v>
      </c>
      <c r="B38" s="120" t="s">
        <v>249</v>
      </c>
      <c r="C38" s="120" t="str">
        <f>B38&amp;"_"&amp;D38</f>
        <v>Total_East Midlands</v>
      </c>
      <c r="D38" s="118" t="s">
        <v>128</v>
      </c>
      <c r="E38" s="119"/>
      <c r="F38" s="27"/>
      <c r="G38" s="117">
        <f t="shared" ref="G38:N38" si="3">IF(G32="-","-",SUM(G27:G37))</f>
        <v>81.273129885500936</v>
      </c>
      <c r="H38" s="117">
        <f t="shared" si="3"/>
        <v>81.402815195374998</v>
      </c>
      <c r="I38" s="117">
        <f t="shared" si="3"/>
        <v>88.62211166596137</v>
      </c>
      <c r="J38" s="117">
        <f t="shared" si="3"/>
        <v>89.011167595583558</v>
      </c>
      <c r="K38" s="117">
        <f t="shared" si="3"/>
        <v>84.810231426965103</v>
      </c>
      <c r="L38" s="117">
        <f t="shared" si="3"/>
        <v>85.517625074778465</v>
      </c>
      <c r="M38" s="117">
        <f t="shared" si="3"/>
        <v>89.466328380234472</v>
      </c>
      <c r="N38" s="117">
        <f t="shared" si="3"/>
        <v>90.103861132412163</v>
      </c>
      <c r="O38" s="27"/>
      <c r="P38" s="117">
        <f t="shared" ref="P38:W38" si="4">IF(P32="-","-",SUM(P27:P37))</f>
        <v>90.103861132412163</v>
      </c>
      <c r="Q38" s="117">
        <f t="shared" si="4"/>
        <v>92.037488206029082</v>
      </c>
      <c r="R38" s="117">
        <f t="shared" si="4"/>
        <v>92.368548219103417</v>
      </c>
      <c r="S38" s="117">
        <f t="shared" si="4"/>
        <v>95.496304672162097</v>
      </c>
      <c r="T38" s="117">
        <f t="shared" si="4"/>
        <v>94.743388055761045</v>
      </c>
      <c r="U38" s="117">
        <f t="shared" si="4"/>
        <v>96.381918105289785</v>
      </c>
      <c r="V38" s="117">
        <f t="shared" si="4"/>
        <v>97.850836430244485</v>
      </c>
      <c r="W38" s="117">
        <f t="shared" si="4"/>
        <v>172.7131511919616</v>
      </c>
      <c r="X38" s="27"/>
      <c r="Y38" s="117">
        <f t="shared" ref="Y38:AC38" si="5">IF(Y32="-","-",SUM(Y27:Y37))</f>
        <v>176.67620997897475</v>
      </c>
      <c r="Z38" s="117">
        <f t="shared" si="5"/>
        <v>176.67620997897475</v>
      </c>
      <c r="AA38" s="117">
        <f t="shared" si="5"/>
        <v>192.70201820410927</v>
      </c>
      <c r="AB38" s="117" t="str">
        <f t="shared" si="5"/>
        <v>-</v>
      </c>
      <c r="AC38" s="117" t="str">
        <f t="shared" si="5"/>
        <v>-</v>
      </c>
      <c r="AD38" s="25"/>
    </row>
    <row r="39" spans="1:30" s="26" customFormat="1" ht="11.25" customHeight="1">
      <c r="A39" s="207">
        <v>1</v>
      </c>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v>2</v>
      </c>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AA'!J71="-","-",'3c AA'!J71)</f>
        <v>-</v>
      </c>
      <c r="H41" s="35" t="str">
        <f>IF('3c AA'!K71="-","-",'3c AA'!K71)</f>
        <v>-</v>
      </c>
      <c r="I41" s="35" t="str">
        <f>IF('3c AA'!L71="-","-",'3c AA'!L71)</f>
        <v>-</v>
      </c>
      <c r="J41" s="35" t="str">
        <f>IF('3c AA'!M71="-","-",'3c AA'!M71)</f>
        <v>-</v>
      </c>
      <c r="K41" s="35" t="str">
        <f>IF('3c AA'!N71="-","-",'3c AA'!N71)</f>
        <v>-</v>
      </c>
      <c r="L41" s="35" t="str">
        <f>IF('3c AA'!O71="-","-",'3c AA'!O71)</f>
        <v>-</v>
      </c>
      <c r="M41" s="35" t="str">
        <f>IF('3c AA'!P71="-","-",'3c AA'!P71)</f>
        <v>-</v>
      </c>
      <c r="N41" s="35" t="str">
        <f>IF('3c AA'!Q71="-","-",'3c AA'!Q71)</f>
        <v>-</v>
      </c>
      <c r="O41" s="27"/>
      <c r="P41" s="35" t="str">
        <f>IF('3c AA'!S71="-","-",'3c AA'!S71)</f>
        <v>-</v>
      </c>
      <c r="Q41" s="35" t="str">
        <f>IF('3c AA'!T71="-","-",'3c AA'!T71)</f>
        <v>-</v>
      </c>
      <c r="R41" s="35" t="str">
        <f>IF('3c AA'!U71="-","-",'3c AA'!U71)</f>
        <v>-</v>
      </c>
      <c r="S41" s="35" t="str">
        <f>IF('3c AA'!V71="-","-",'3c AA'!V71)</f>
        <v>-</v>
      </c>
      <c r="T41" s="35">
        <f>IF('3c AA'!W71="-","-",'3c AA'!W71)</f>
        <v>0</v>
      </c>
      <c r="U41" s="35">
        <f>IF('3c AA'!X71="-","-",'3c AA'!X71)</f>
        <v>0</v>
      </c>
      <c r="V41" s="35">
        <f>IF('3c AA'!Y71="-","-",'3c AA'!Y71)</f>
        <v>0</v>
      </c>
      <c r="W41" s="35" t="str">
        <f>IF('3c AA'!Z71="-","-",'3c AA'!Z71)</f>
        <v>-</v>
      </c>
      <c r="X41" s="27"/>
      <c r="Y41" s="35">
        <f>IF('3c AA'!AB71="-","-",'3c AA'!AB71)</f>
        <v>0</v>
      </c>
      <c r="Z41" s="35">
        <f>IF('3c AA'!AC71="-","-",'3c AA'!AC71)</f>
        <v>0</v>
      </c>
      <c r="AA41" s="35">
        <f>IF('3c AA'!AD71="-","-",'3c AA'!AD71)</f>
        <v>0</v>
      </c>
      <c r="AB41" s="35" t="str">
        <f>IF('3c AA'!AE71="-","-",'3c AA'!AE71)</f>
        <v>-</v>
      </c>
      <c r="AC41" s="35" t="str">
        <f>IF('3c AA'!AF71="-","-",'3c AA'!AF71)</f>
        <v>-</v>
      </c>
      <c r="AD41" s="25"/>
    </row>
    <row r="42" spans="1:30" s="26" customFormat="1" ht="11.25" customHeight="1">
      <c r="A42" s="207">
        <v>3</v>
      </c>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f>'3d PC'!AA56</f>
        <v>10.298637820906499</v>
      </c>
      <c r="AB42" s="35" t="str">
        <f>'3d PC'!AB56</f>
        <v>-</v>
      </c>
      <c r="AC42" s="35" t="str">
        <f>'3d PC'!AC56</f>
        <v>-</v>
      </c>
      <c r="AD42" s="25"/>
    </row>
    <row r="43" spans="1:30" s="26" customFormat="1" ht="11.25" customHeight="1">
      <c r="A43" s="207">
        <v>4</v>
      </c>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f>'3e NC-Elec'!AB17</f>
        <v>52.984859999999998</v>
      </c>
      <c r="AB43" s="35" t="str">
        <f>'3e NC-Elec'!AC17</f>
        <v>-</v>
      </c>
      <c r="AC43" s="35" t="str">
        <f>'3e NC-Elec'!AD17</f>
        <v>-</v>
      </c>
      <c r="AD43" s="25"/>
    </row>
    <row r="44" spans="1:30" s="26" customFormat="1" ht="12.6" customHeight="1">
      <c r="A44" s="207">
        <v>5</v>
      </c>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f>IF('3g CPIH'!W$17="-","-",'3h OC '!$E$7*('3g CPIH'!W$17/'3g CPIH'!$G$17))</f>
        <v>48.630131506849317</v>
      </c>
      <c r="AB44" s="35" t="str">
        <f>IF('3g CPIH'!X$17="-","-",'3h OC '!$E$7*('3g CPIH'!X$17/'3g CPIH'!$G$17))</f>
        <v>-</v>
      </c>
      <c r="AC44" s="35" t="str">
        <f>IF('3g CPIH'!Y$17="-","-",'3h OC '!$E$7*('3g CPIH'!Y$17/'3g CPIH'!$G$17))</f>
        <v>-</v>
      </c>
      <c r="AD44" s="25"/>
    </row>
    <row r="45" spans="1:30" s="26" customFormat="1" ht="11.4">
      <c r="A45" s="207">
        <v>6</v>
      </c>
      <c r="B45" s="123" t="s">
        <v>244</v>
      </c>
      <c r="C45" s="123" t="s">
        <v>182</v>
      </c>
      <c r="D45" s="116" t="s">
        <v>125</v>
      </c>
      <c r="E45" s="75"/>
      <c r="F45" s="27"/>
      <c r="G45" s="35" t="s">
        <v>245</v>
      </c>
      <c r="H45" s="35" t="s">
        <v>245</v>
      </c>
      <c r="I45" s="35" t="s">
        <v>245</v>
      </c>
      <c r="J45" s="35" t="s">
        <v>245</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f>IF('3i SMNCC'!V$64="-","-",'3i SMNCC'!V$64)</f>
        <v>4.0728065027047933</v>
      </c>
      <c r="AA45" s="35">
        <f>IF('3i SMNCC'!W$64="-","-",'3i SMNCC'!W$64)</f>
        <v>4.6721736435258494</v>
      </c>
      <c r="AB45" s="35" t="str">
        <f>IF('3i SMNCC'!X$64="-","-",'3i SMNCC'!X$64)</f>
        <v>-</v>
      </c>
      <c r="AC45" s="35" t="str">
        <f>IF('3i SMNCC'!Y$64="-","-",'3i SMNCC'!Y$64)</f>
        <v>-</v>
      </c>
      <c r="AD45" s="25"/>
    </row>
    <row r="46" spans="1:30" s="26" customFormat="1" ht="11.4">
      <c r="A46" s="207">
        <v>7</v>
      </c>
      <c r="B46" s="123" t="s">
        <v>244</v>
      </c>
      <c r="C46" s="123" t="s">
        <v>183</v>
      </c>
      <c r="D46" s="116" t="s">
        <v>125</v>
      </c>
      <c r="E46" s="75"/>
      <c r="F46" s="27"/>
      <c r="G46" s="35">
        <f>IF('3g CPIH'!C$17="-","-",'3j PAAC PAP'!$G$11*('3g CPIH'!C$17/'3g CPIH'!$G$17))</f>
        <v>23.857918590998043</v>
      </c>
      <c r="H46" s="35">
        <f>IF('3g CPIH'!D$17="-","-",'3j PAAC PAP'!$G$11*('3g CPIH'!D$17/'3g CPIH'!$G$17))</f>
        <v>23.905682191780819</v>
      </c>
      <c r="I46" s="35">
        <f>IF('3g CPIH'!E$17="-","-",'3j PAAC PAP'!$G$11*('3g CPIH'!E$17/'3g CPIH'!$G$17))</f>
        <v>23.977327592954992</v>
      </c>
      <c r="J46" s="35">
        <f>IF('3g CPIH'!F$17="-","-",'3j PAAC PAP'!$G$11*('3g CPIH'!F$17/'3g CPIH'!$G$17))</f>
        <v>24.120618395303325</v>
      </c>
      <c r="K46" s="35">
        <f>IF('3g CPIH'!G$17="-","-",'3j PAAC PAP'!$G$11*('3g CPIH'!G$17/'3g CPIH'!$G$17))</f>
        <v>24.4072</v>
      </c>
      <c r="L46" s="35">
        <f>IF('3g CPIH'!H$17="-","-",'3j PAAC PAP'!$G$11*('3g CPIH'!H$17/'3g CPIH'!$G$17))</f>
        <v>24.717663405088064</v>
      </c>
      <c r="M46" s="35">
        <f>IF('3g CPIH'!I$17="-","-",'3j PAAC PAP'!$G$11*('3g CPIH'!I$17/'3g CPIH'!$G$17))</f>
        <v>25.075890410958902</v>
      </c>
      <c r="N46" s="35">
        <f>IF('3g CPIH'!J$17="-","-",'3j PAAC PAP'!$G$11*('3g CPIH'!J$17/'3g CPIH'!$G$17))</f>
        <v>25.290826614481411</v>
      </c>
      <c r="O46" s="27"/>
      <c r="P46" s="35">
        <f>IF('3g CPIH'!L$17="-","-",'3j PAAC PAP'!$G$11*('3g CPIH'!L$17/'3g CPIH'!$G$17))</f>
        <v>25.290826614481411</v>
      </c>
      <c r="Q46" s="35">
        <f>IF('3g CPIH'!M$17="-","-",'3j PAAC PAP'!$G$11*('3g CPIH'!M$17/'3g CPIH'!$G$17))</f>
        <v>25.577408219178082</v>
      </c>
      <c r="R46" s="35">
        <f>IF('3g CPIH'!N$17="-","-",'3j PAAC PAP'!$G$11*('3g CPIH'!N$17/'3g CPIH'!$G$17))</f>
        <v>25.768462622309197</v>
      </c>
      <c r="S46" s="35">
        <f>IF('3g CPIH'!O$17="-","-",'3j PAAC PAP'!$G$11*('3g CPIH'!O$17/'3g CPIH'!$G$17))</f>
        <v>25.911753424657533</v>
      </c>
      <c r="T46" s="35">
        <f>IF('3g CPIH'!P$17="-","-",'3j PAAC PAP'!$G$11*('3g CPIH'!P$17/'3g CPIH'!$G$17))</f>
        <v>25.983398825831699</v>
      </c>
      <c r="U46" s="35">
        <f>IF('3g CPIH'!Q$17="-","-",'3j PAAC PAP'!$G$11*('3g CPIH'!Q$17/'3g CPIH'!$G$17))</f>
        <v>26.126689628180038</v>
      </c>
      <c r="V46" s="35">
        <f>IF('3g CPIH'!R$17="-","-",'3j PAAC PAP'!$G$11*('3g CPIH'!R$17/'3g CPIH'!$G$17))</f>
        <v>26.604325636007829</v>
      </c>
      <c r="W46" s="35">
        <f>IF('3g CPIH'!S$17="-","-",'3j PAAC PAP'!$G$11*('3g CPIH'!S$17/'3g CPIH'!$G$17))</f>
        <v>27.39242504892368</v>
      </c>
      <c r="X46" s="27"/>
      <c r="Y46" s="35">
        <f>IF('3g CPIH'!U$17="-","-",'3j PAAC PAP'!$G$11*('3g CPIH'!U$17/'3g CPIH'!$G$17))</f>
        <v>28.777569471624265</v>
      </c>
      <c r="Z46" s="35">
        <f>IF('3g CPIH'!V$17="-","-",'3j PAAC PAP'!$G$11*('3g CPIH'!V$17/'3g CPIH'!$G$17))</f>
        <v>28.777569471624265</v>
      </c>
      <c r="AA46" s="35">
        <f>IF('3g CPIH'!W$17="-","-",'3j PAAC PAP'!$G$11*('3g CPIH'!W$17/'3g CPIH'!$G$17))</f>
        <v>29.923895890410957</v>
      </c>
      <c r="AB46" s="35" t="str">
        <f>IF('3g CPIH'!X$17="-","-",'3j PAAC PAP'!$G$11*('3g CPIH'!X$17/'3g CPIH'!$G$17))</f>
        <v>-</v>
      </c>
      <c r="AC46" s="35" t="str">
        <f>IF('3g CPIH'!Y$17="-","-",'3j PAAC PAP'!$G$11*('3g CPIH'!Y$17/'3g CPIH'!$G$17))</f>
        <v>-</v>
      </c>
      <c r="AD46" s="25"/>
    </row>
    <row r="47" spans="1:30" s="26" customFormat="1" ht="11.4">
      <c r="A47" s="207">
        <v>8</v>
      </c>
      <c r="B47" s="123" t="s">
        <v>244</v>
      </c>
      <c r="C47" s="123" t="s">
        <v>184</v>
      </c>
      <c r="D47" s="116" t="s">
        <v>125</v>
      </c>
      <c r="E47" s="75"/>
      <c r="F47" s="27"/>
      <c r="G47" s="35">
        <f>IF(G42="-","-",SUM(G39:G45)*'3j PAAC PAP'!$G$29)</f>
        <v>0</v>
      </c>
      <c r="H47" s="35">
        <f>IF(H42="-","-",SUM(H39:H45)*'3j PAAC PAP'!$G$29)</f>
        <v>0</v>
      </c>
      <c r="I47" s="35">
        <f>IF(I42="-","-",SUM(I39:I45)*'3j PAAC PAP'!$G$29)</f>
        <v>0</v>
      </c>
      <c r="J47" s="35">
        <f>IF(J42="-","-",SUM(J39:J45)*'3j PAAC PAP'!$G$29)</f>
        <v>0</v>
      </c>
      <c r="K47" s="35">
        <f>IF(K42="-","-",SUM(K39:K45)*'3j PAAC PAP'!$G$29)</f>
        <v>0</v>
      </c>
      <c r="L47" s="35">
        <f>IF(L42="-","-",SUM(L39:L45)*'3j PAAC PAP'!$G$29)</f>
        <v>0</v>
      </c>
      <c r="M47" s="35">
        <f>IF(M42="-","-",SUM(M39:M45)*'3j PAAC PAP'!$G$29)</f>
        <v>0</v>
      </c>
      <c r="N47" s="35">
        <f>IF(N42="-","-",SUM(N39:N45)*'3j PAAC PAP'!$G$29)</f>
        <v>0</v>
      </c>
      <c r="O47" s="27"/>
      <c r="P47" s="35">
        <f>IF(P42="-","-",SUM(P39:P45)*'3j PAAC PAP'!$G$29)</f>
        <v>0</v>
      </c>
      <c r="Q47" s="35">
        <f>IF(Q42="-","-",SUM(Q39:Q45)*'3j PAAC PAP'!$G$29)</f>
        <v>0</v>
      </c>
      <c r="R47" s="35">
        <f>IF(R42="-","-",SUM(R39:R45)*'3j PAAC PAP'!$G$29)</f>
        <v>0</v>
      </c>
      <c r="S47" s="35">
        <f>IF(S42="-","-",SUM(S39:S45)*'3j PAAC PAP'!$G$29)</f>
        <v>0</v>
      </c>
      <c r="T47" s="35">
        <f>IF(T42="-","-",SUM(T39:T45)*'3j PAAC PAP'!$G$29)</f>
        <v>0</v>
      </c>
      <c r="U47" s="35">
        <f>IF(U42="-","-",SUM(U39:U45)*'3j PAAC PAP'!$G$29)</f>
        <v>0</v>
      </c>
      <c r="V47" s="35">
        <f>IF(V42="-","-",SUM(V39:V45)*'3j PAAC PAP'!$G$29)</f>
        <v>0</v>
      </c>
      <c r="W47" s="35">
        <f>IF(W42="-","-",SUM(W39:W45)*'3j PAAC PAP'!$G$29)</f>
        <v>0</v>
      </c>
      <c r="X47" s="27"/>
      <c r="Y47" s="35">
        <f>IF(Y42="-","-",SUM(Y39:Y45)*'3j PAAC PAP'!$G$29)</f>
        <v>0</v>
      </c>
      <c r="Z47" s="35">
        <f>IF(Z42="-","-",SUM(Z39:Z45)*'3j PAAC PAP'!$G$29)</f>
        <v>0</v>
      </c>
      <c r="AA47" s="35">
        <f>IF(AA42="-","-",SUM(AA39:AA45)*'3j PAAC PAP'!$G$29)</f>
        <v>0</v>
      </c>
      <c r="AB47" s="35" t="str">
        <f>IF(AB42="-","-",SUM(AB39:AB45)*'3j PAAC PAP'!$G$29)</f>
        <v>-</v>
      </c>
      <c r="AC47" s="35" t="str">
        <f>IF(AC42="-","-",SUM(AC39:AC45)*'3j PAAC PAP'!$G$29)</f>
        <v>-</v>
      </c>
      <c r="AD47" s="25"/>
    </row>
    <row r="48" spans="1:30" s="26" customFormat="1" ht="11.25" customHeight="1">
      <c r="A48" s="207">
        <v>9</v>
      </c>
      <c r="B48" s="123" t="s">
        <v>185</v>
      </c>
      <c r="C48" s="123" t="s">
        <v>246</v>
      </c>
      <c r="D48" s="121" t="s">
        <v>125</v>
      </c>
      <c r="E48" s="75"/>
      <c r="F48" s="27"/>
      <c r="G48" s="35">
        <f>IF(G42="-","-",SUM(G39:G47)*'3k EBIT'!$E$7)</f>
        <v>1.6517674462675127</v>
      </c>
      <c r="H48" s="35">
        <f>IF(H42="-","-",SUM(H39:H47)*'3k EBIT'!$E$7)</f>
        <v>1.6541959129915831</v>
      </c>
      <c r="I48" s="35">
        <f>IF(I42="-","-",SUM(I39:I47)*'3k EBIT'!$E$7)</f>
        <v>1.8072313005551235</v>
      </c>
      <c r="J48" s="35">
        <f>IF(J42="-","-",SUM(J39:J47)*'3k EBIT'!$E$7)</f>
        <v>1.8145167007273346</v>
      </c>
      <c r="K48" s="35">
        <f>IF(K42="-","-",SUM(K39:K47)*'3k EBIT'!$E$7)</f>
        <v>1.6584237919103195</v>
      </c>
      <c r="L48" s="35">
        <f>IF(L42="-","-",SUM(L39:L47)*'3k EBIT'!$E$7)</f>
        <v>1.6716703341455326</v>
      </c>
      <c r="M48" s="35">
        <f>IF(M42="-","-",SUM(M39:M47)*'3k EBIT'!$E$7)</f>
        <v>1.7436824689154033</v>
      </c>
      <c r="N48" s="35">
        <f>IF(N42="-","-",SUM(N39:N47)*'3k EBIT'!$E$7)</f>
        <v>1.755620807002207</v>
      </c>
      <c r="O48" s="27"/>
      <c r="P48" s="35">
        <f>IF(P42="-","-",SUM(P39:P47)*'3k EBIT'!$E$7)</f>
        <v>1.755620807002207</v>
      </c>
      <c r="Q48" s="35">
        <f>IF(Q42="-","-",SUM(Q39:Q47)*'3k EBIT'!$E$7)</f>
        <v>1.7951641230883977</v>
      </c>
      <c r="R48" s="35">
        <f>IF(R42="-","-",SUM(R39:R47)*'3k EBIT'!$E$7)</f>
        <v>1.8013635008452316</v>
      </c>
      <c r="S48" s="35">
        <f>IF(S42="-","-",SUM(S39:S47)*'3k EBIT'!$E$7)</f>
        <v>1.8453279730474683</v>
      </c>
      <c r="T48" s="35">
        <f>IF(T42="-","-",SUM(T39:T47)*'3k EBIT'!$E$7)</f>
        <v>1.8312289748594295</v>
      </c>
      <c r="U48" s="35">
        <f>IF(U42="-","-",SUM(U39:U47)*'3k EBIT'!$E$7)</f>
        <v>1.7781771969323257</v>
      </c>
      <c r="V48" s="35">
        <f>IF(V42="-","-",SUM(V39:V47)*'3k EBIT'!$E$7)</f>
        <v>1.8056839305476737</v>
      </c>
      <c r="W48" s="35">
        <f>IF(W42="-","-",SUM(W39:W47)*'3k EBIT'!$E$7)</f>
        <v>2.4282708740117251</v>
      </c>
      <c r="X48" s="27"/>
      <c r="Y48" s="35">
        <f>IF(Y42="-","-",SUM(Y39:Y47)*'3k EBIT'!$E$7)</f>
        <v>2.5024824898003</v>
      </c>
      <c r="Z48" s="35">
        <f>IF(Z42="-","-",SUM(Z39:Z47)*'3k EBIT'!$E$7)</f>
        <v>2.5024824898003</v>
      </c>
      <c r="AA48" s="35">
        <f>IF(AA42="-","-",SUM(AA39:AA47)*'3k EBIT'!$E$7)</f>
        <v>2.8375998475532627</v>
      </c>
      <c r="AB48" s="35" t="str">
        <f>IF(AB42="-","-",SUM(AB39:AB47)*'3k EBIT'!$E$7)</f>
        <v>-</v>
      </c>
      <c r="AC48" s="35" t="str">
        <f>IF(AC42="-","-",SUM(AC39:AC47)*'3k EBIT'!$E$7)</f>
        <v>-</v>
      </c>
      <c r="AD48" s="25"/>
    </row>
    <row r="49" spans="1:30" s="26" customFormat="1" ht="11.25" customHeight="1">
      <c r="A49" s="207">
        <v>10</v>
      </c>
      <c r="B49" s="123" t="s">
        <v>247</v>
      </c>
      <c r="C49" s="158" t="s">
        <v>248</v>
      </c>
      <c r="D49" s="121" t="s">
        <v>125</v>
      </c>
      <c r="E49" s="116"/>
      <c r="F49" s="27"/>
      <c r="G49" s="35">
        <f>IF(G44="-","-",SUM(G39:G42,G44:G48)*'3l HAP'!$E$8)</f>
        <v>1.0371478378019641</v>
      </c>
      <c r="H49" s="35">
        <f>IF(H44="-","-",SUM(H39:H42,H44:H48)*'3l HAP'!$E$8)</f>
        <v>1.0390191623609619</v>
      </c>
      <c r="I49" s="35">
        <f>IF(I44="-","-",SUM(I39:I42,I44:I48)*'3l HAP'!$E$8)</f>
        <v>1.0449354551102317</v>
      </c>
      <c r="J49" s="35">
        <f>IF(J44="-","-",SUM(J39:J42,J44:J48)*'3l HAP'!$E$8)</f>
        <v>1.0505494287872255</v>
      </c>
      <c r="K49" s="35">
        <f>IF(K44="-","-",SUM(K39:K42,K44:K48)*'3l HAP'!$E$8)</f>
        <v>1.0604465565020733</v>
      </c>
      <c r="L49" s="35">
        <f>IF(L44="-","-",SUM(L39:L42,L44:L48)*'3l HAP'!$E$8)</f>
        <v>1.0706540588577194</v>
      </c>
      <c r="M49" s="35">
        <f>IF(M44="-","-",SUM(M39:M42,M44:M48)*'3l HAP'!$E$8)</f>
        <v>1.1175947269457311</v>
      </c>
      <c r="N49" s="35">
        <f>IF(N44="-","-",SUM(N39:N42,N44:N48)*'3l HAP'!$E$8)</f>
        <v>1.1267941551421408</v>
      </c>
      <c r="O49" s="27"/>
      <c r="P49" s="35">
        <f>IF(P44="-","-",SUM(P39:P42,P44:P48)*'3l HAP'!$E$8)</f>
        <v>1.1267941551421408</v>
      </c>
      <c r="Q49" s="35">
        <f>IF(Q44="-","-",SUM(Q39:Q42,Q44:Q48)*'3l HAP'!$E$8)</f>
        <v>1.1652813369410706</v>
      </c>
      <c r="R49" s="35">
        <f>IF(R44="-","-",SUM(R39:R42,R44:R48)*'3l HAP'!$E$8)</f>
        <v>1.1700584449540736</v>
      </c>
      <c r="S49" s="35">
        <f>IF(S44="-","-",SUM(S39:S42,S44:S48)*'3l HAP'!$E$8)</f>
        <v>1.2023333381718506</v>
      </c>
      <c r="T49" s="35">
        <f>IF(T44="-","-",SUM(T39:T42,T44:T48)*'3l HAP'!$E$8)</f>
        <v>1.1914689514767258</v>
      </c>
      <c r="U49" s="35">
        <f>IF(U44="-","-",SUM(U39:U42,U44:U48)*'3l HAP'!$E$8)</f>
        <v>1.1933401051714601</v>
      </c>
      <c r="V49" s="35">
        <f>IF(V44="-","-",SUM(V39:V42,V44:V48)*'3l HAP'!$E$8)</f>
        <v>1.2145362062512135</v>
      </c>
      <c r="W49" s="35">
        <f>IF(W44="-","-",SUM(W39:W42,W44:W48)*'3l HAP'!$E$8)</f>
        <v>1.2908190421281605</v>
      </c>
      <c r="X49" s="27"/>
      <c r="Y49" s="35">
        <f>IF(Y44="-","-",SUM(Y39:Y42,Y44:Y48)*'3l HAP'!$E$8)</f>
        <v>1.34800492728425</v>
      </c>
      <c r="Z49" s="35">
        <f>IF(Z44="-","-",SUM(Z39:Z42,Z44:Z48)*'3l HAP'!$E$8)</f>
        <v>1.34800492728425</v>
      </c>
      <c r="AA49" s="35">
        <f>IF(AA44="-","-",SUM(AA39:AA42,AA44:AA48)*'3l HAP'!$E$8)</f>
        <v>1.410842465142069</v>
      </c>
      <c r="AB49" s="35" t="str">
        <f>IF(AB44="-","-",SUM(AB39:AB42,AB44:AB48)*'3l HAP'!$E$8)</f>
        <v>-</v>
      </c>
      <c r="AC49" s="35" t="str">
        <f>IF(AC44="-","-",SUM(AC39:AC42,AC44:AC48)*'3l HAP'!$E$8)</f>
        <v>-</v>
      </c>
      <c r="AD49" s="25"/>
    </row>
    <row r="50" spans="1:30" s="26" customFormat="1" ht="11.25" customHeight="1">
      <c r="A50" s="207">
        <v>11</v>
      </c>
      <c r="B50" s="123" t="s">
        <v>249</v>
      </c>
      <c r="C50" s="123" t="str">
        <f>B50&amp;"_"&amp;D50</f>
        <v>Total_London</v>
      </c>
      <c r="D50" s="121" t="s">
        <v>125</v>
      </c>
      <c r="E50" s="75"/>
      <c r="F50" s="27"/>
      <c r="G50" s="35">
        <f t="shared" ref="G50:N50" si="6">IF(G44="-","-",SUM(G39:G49))</f>
        <v>87.972240679955107</v>
      </c>
      <c r="H50" s="35">
        <f t="shared" si="6"/>
        <v>88.101925989829155</v>
      </c>
      <c r="I50" s="35">
        <f t="shared" si="6"/>
        <v>96.162333037941451</v>
      </c>
      <c r="J50" s="35">
        <f t="shared" si="6"/>
        <v>96.551388967563639</v>
      </c>
      <c r="K50" s="35">
        <f t="shared" si="6"/>
        <v>88.345873235149256</v>
      </c>
      <c r="L50" s="35">
        <f t="shared" si="6"/>
        <v>89.053266882962589</v>
      </c>
      <c r="M50" s="35">
        <f t="shared" si="6"/>
        <v>92.890318341844377</v>
      </c>
      <c r="N50" s="35">
        <f t="shared" si="6"/>
        <v>93.527851094022026</v>
      </c>
      <c r="O50" s="27"/>
      <c r="P50" s="35">
        <f t="shared" ref="P50:W50" si="7">IF(P44="-","-",SUM(P39:P49))</f>
        <v>93.527851094022026</v>
      </c>
      <c r="Q50" s="35">
        <f t="shared" si="7"/>
        <v>95.647564578596047</v>
      </c>
      <c r="R50" s="35">
        <f t="shared" si="7"/>
        <v>95.97862459167041</v>
      </c>
      <c r="S50" s="35">
        <f t="shared" si="7"/>
        <v>98.32481811870943</v>
      </c>
      <c r="T50" s="35">
        <f t="shared" si="7"/>
        <v>97.57190150230835</v>
      </c>
      <c r="U50" s="35">
        <f t="shared" si="7"/>
        <v>94.781574971059044</v>
      </c>
      <c r="V50" s="35">
        <f t="shared" si="7"/>
        <v>96.250493296013758</v>
      </c>
      <c r="W50" s="35">
        <f t="shared" si="7"/>
        <v>129.09449646362671</v>
      </c>
      <c r="X50" s="27"/>
      <c r="Y50" s="35">
        <f t="shared" ref="Y50:AC50" si="8">IF(Y44="-","-",SUM(Y39:Y49))</f>
        <v>133.05755525063989</v>
      </c>
      <c r="Z50" s="35">
        <f t="shared" si="8"/>
        <v>133.05755525063989</v>
      </c>
      <c r="AA50" s="35">
        <f t="shared" si="8"/>
        <v>150.75814117438796</v>
      </c>
      <c r="AB50" s="35" t="str">
        <f t="shared" si="8"/>
        <v>-</v>
      </c>
      <c r="AC50" s="35" t="str">
        <f t="shared" si="8"/>
        <v>-</v>
      </c>
      <c r="AD50" s="25"/>
    </row>
    <row r="51" spans="1:30" s="26" customFormat="1" ht="11.25" customHeight="1">
      <c r="A51" s="207">
        <v>1</v>
      </c>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v>2</v>
      </c>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AA'!J72="-","-",'3c AA'!J72)</f>
        <v>-</v>
      </c>
      <c r="H53" s="117" t="str">
        <f>IF('3c AA'!K72="-","-",'3c AA'!K72)</f>
        <v>-</v>
      </c>
      <c r="I53" s="117" t="str">
        <f>IF('3c AA'!L72="-","-",'3c AA'!L72)</f>
        <v>-</v>
      </c>
      <c r="J53" s="117" t="str">
        <f>IF('3c AA'!M72="-","-",'3c AA'!M72)</f>
        <v>-</v>
      </c>
      <c r="K53" s="117" t="str">
        <f>IF('3c AA'!N72="-","-",'3c AA'!N72)</f>
        <v>-</v>
      </c>
      <c r="L53" s="117" t="str">
        <f>IF('3c AA'!O72="-","-",'3c AA'!O72)</f>
        <v>-</v>
      </c>
      <c r="M53" s="117" t="str">
        <f>IF('3c AA'!P72="-","-",'3c AA'!P72)</f>
        <v>-</v>
      </c>
      <c r="N53" s="117" t="str">
        <f>IF('3c AA'!Q72="-","-",'3c AA'!Q72)</f>
        <v>-</v>
      </c>
      <c r="O53" s="27"/>
      <c r="P53" s="117" t="str">
        <f>IF('3c AA'!S72="-","-",'3c AA'!S72)</f>
        <v>-</v>
      </c>
      <c r="Q53" s="117" t="str">
        <f>IF('3c AA'!T72="-","-",'3c AA'!T72)</f>
        <v>-</v>
      </c>
      <c r="R53" s="117" t="str">
        <f>IF('3c AA'!U72="-","-",'3c AA'!U72)</f>
        <v>-</v>
      </c>
      <c r="S53" s="117" t="str">
        <f>IF('3c AA'!V72="-","-",'3c AA'!V72)</f>
        <v>-</v>
      </c>
      <c r="T53" s="117">
        <f>IF('3c AA'!W72="-","-",'3c AA'!W72)</f>
        <v>0</v>
      </c>
      <c r="U53" s="117">
        <f>IF('3c AA'!X72="-","-",'3c AA'!X72)</f>
        <v>0</v>
      </c>
      <c r="V53" s="117">
        <f>IF('3c AA'!Y72="-","-",'3c AA'!Y72)</f>
        <v>0</v>
      </c>
      <c r="W53" s="117" t="str">
        <f>IF('3c AA'!Z72="-","-",'3c AA'!Z72)</f>
        <v>-</v>
      </c>
      <c r="X53" s="27"/>
      <c r="Y53" s="117">
        <f>IF('3c AA'!AB72="-","-",'3c AA'!AB72)</f>
        <v>0</v>
      </c>
      <c r="Z53" s="117">
        <f>IF('3c AA'!AC72="-","-",'3c AA'!AC72)</f>
        <v>0</v>
      </c>
      <c r="AA53" s="117">
        <f>IF('3c AA'!AD72="-","-",'3c AA'!AD72)</f>
        <v>0</v>
      </c>
      <c r="AB53" s="117" t="str">
        <f>IF('3c AA'!AE72="-","-",'3c AA'!AE72)</f>
        <v>-</v>
      </c>
      <c r="AC53" s="117" t="str">
        <f>IF('3c AA'!AF72="-","-",'3c AA'!AF72)</f>
        <v>-</v>
      </c>
      <c r="AD53" s="25"/>
    </row>
    <row r="54" spans="1:30" s="26" customFormat="1" ht="11.25" customHeight="1">
      <c r="A54" s="207">
        <v>3</v>
      </c>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f>'3d PC'!AA56</f>
        <v>10.298637820906499</v>
      </c>
      <c r="AB54" s="117" t="str">
        <f>'3d PC'!AB56</f>
        <v>-</v>
      </c>
      <c r="AC54" s="117" t="str">
        <f>'3d PC'!AC56</f>
        <v>-</v>
      </c>
      <c r="AD54" s="25"/>
    </row>
    <row r="55" spans="1:30" s="26" customFormat="1" ht="11.25" customHeight="1">
      <c r="A55" s="207">
        <v>4</v>
      </c>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f>'3e NC-Elec'!AB18</f>
        <v>133.17535999999998</v>
      </c>
      <c r="AB55" s="117" t="str">
        <f>'3e NC-Elec'!AC18</f>
        <v>-</v>
      </c>
      <c r="AC55" s="117" t="str">
        <f>'3e NC-Elec'!AD18</f>
        <v>-</v>
      </c>
      <c r="AD55" s="25"/>
    </row>
    <row r="56" spans="1:30" s="26" customFormat="1" ht="11.4">
      <c r="A56" s="207">
        <v>5</v>
      </c>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f>IF('3g CPIH'!W$17="-","-",'3h OC '!$E$7*('3g CPIH'!W$17/'3g CPIH'!$G$17))</f>
        <v>48.630131506849317</v>
      </c>
      <c r="AB56" s="117" t="str">
        <f>IF('3g CPIH'!X$17="-","-",'3h OC '!$E$7*('3g CPIH'!X$17/'3g CPIH'!$G$17))</f>
        <v>-</v>
      </c>
      <c r="AC56" s="117" t="str">
        <f>IF('3g CPIH'!Y$17="-","-",'3h OC '!$E$7*('3g CPIH'!Y$17/'3g CPIH'!$G$17))</f>
        <v>-</v>
      </c>
      <c r="AD56" s="25"/>
    </row>
    <row r="57" spans="1:30" s="26" customFormat="1" ht="11.4">
      <c r="A57" s="207">
        <v>6</v>
      </c>
      <c r="B57" s="120" t="s">
        <v>244</v>
      </c>
      <c r="C57" s="120" t="s">
        <v>182</v>
      </c>
      <c r="D57" s="122" t="s">
        <v>124</v>
      </c>
      <c r="E57" s="119"/>
      <c r="F57" s="27"/>
      <c r="G57" s="117" t="s">
        <v>245</v>
      </c>
      <c r="H57" s="117" t="s">
        <v>245</v>
      </c>
      <c r="I57" s="117" t="s">
        <v>245</v>
      </c>
      <c r="J57" s="117" t="s">
        <v>245</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f>IF('3i SMNCC'!V$64="-","-",'3i SMNCC'!V$64)</f>
        <v>4.0728065027047933</v>
      </c>
      <c r="AA57" s="117">
        <f>IF('3i SMNCC'!W$64="-","-",'3i SMNCC'!W$64)</f>
        <v>4.6721736435258494</v>
      </c>
      <c r="AB57" s="117" t="str">
        <f>IF('3i SMNCC'!X$64="-","-",'3i SMNCC'!X$64)</f>
        <v>-</v>
      </c>
      <c r="AC57" s="117" t="str">
        <f>IF('3i SMNCC'!Y$64="-","-",'3i SMNCC'!Y$64)</f>
        <v>-</v>
      </c>
      <c r="AD57" s="25"/>
    </row>
    <row r="58" spans="1:30" s="26" customFormat="1" ht="12.6" customHeight="1">
      <c r="A58" s="207">
        <v>7</v>
      </c>
      <c r="B58" s="120" t="s">
        <v>244</v>
      </c>
      <c r="C58" s="120" t="s">
        <v>183</v>
      </c>
      <c r="D58" s="122" t="s">
        <v>124</v>
      </c>
      <c r="E58" s="119"/>
      <c r="F58" s="27"/>
      <c r="G58" s="117">
        <f>IF('3g CPIH'!C$17="-","-",'3j PAAC PAP'!$G$11*('3g CPIH'!C$17/'3g CPIH'!$G$17))</f>
        <v>23.857918590998043</v>
      </c>
      <c r="H58" s="117">
        <f>IF('3g CPIH'!D$17="-","-",'3j PAAC PAP'!$G$11*('3g CPIH'!D$17/'3g CPIH'!$G$17))</f>
        <v>23.905682191780819</v>
      </c>
      <c r="I58" s="117">
        <f>IF('3g CPIH'!E$17="-","-",'3j PAAC PAP'!$G$11*('3g CPIH'!E$17/'3g CPIH'!$G$17))</f>
        <v>23.977327592954992</v>
      </c>
      <c r="J58" s="117">
        <f>IF('3g CPIH'!F$17="-","-",'3j PAAC PAP'!$G$11*('3g CPIH'!F$17/'3g CPIH'!$G$17))</f>
        <v>24.120618395303325</v>
      </c>
      <c r="K58" s="117">
        <f>IF('3g CPIH'!G$17="-","-",'3j PAAC PAP'!$G$11*('3g CPIH'!G$17/'3g CPIH'!$G$17))</f>
        <v>24.4072</v>
      </c>
      <c r="L58" s="117">
        <f>IF('3g CPIH'!H$17="-","-",'3j PAAC PAP'!$G$11*('3g CPIH'!H$17/'3g CPIH'!$G$17))</f>
        <v>24.717663405088064</v>
      </c>
      <c r="M58" s="117">
        <f>IF('3g CPIH'!I$17="-","-",'3j PAAC PAP'!$G$11*('3g CPIH'!I$17/'3g CPIH'!$G$17))</f>
        <v>25.075890410958902</v>
      </c>
      <c r="N58" s="117">
        <f>IF('3g CPIH'!J$17="-","-",'3j PAAC PAP'!$G$11*('3g CPIH'!J$17/'3g CPIH'!$G$17))</f>
        <v>25.290826614481411</v>
      </c>
      <c r="O58" s="27"/>
      <c r="P58" s="117">
        <f>IF('3g CPIH'!L$17="-","-",'3j PAAC PAP'!$G$11*('3g CPIH'!L$17/'3g CPIH'!$G$17))</f>
        <v>25.290826614481411</v>
      </c>
      <c r="Q58" s="117">
        <f>IF('3g CPIH'!M$17="-","-",'3j PAAC PAP'!$G$11*('3g CPIH'!M$17/'3g CPIH'!$G$17))</f>
        <v>25.577408219178082</v>
      </c>
      <c r="R58" s="117">
        <f>IF('3g CPIH'!N$17="-","-",'3j PAAC PAP'!$G$11*('3g CPIH'!N$17/'3g CPIH'!$G$17))</f>
        <v>25.768462622309197</v>
      </c>
      <c r="S58" s="117">
        <f>IF('3g CPIH'!O$17="-","-",'3j PAAC PAP'!$G$11*('3g CPIH'!O$17/'3g CPIH'!$G$17))</f>
        <v>25.911753424657533</v>
      </c>
      <c r="T58" s="117">
        <f>IF('3g CPIH'!P$17="-","-",'3j PAAC PAP'!$G$11*('3g CPIH'!P$17/'3g CPIH'!$G$17))</f>
        <v>25.983398825831699</v>
      </c>
      <c r="U58" s="117">
        <f>IF('3g CPIH'!Q$17="-","-",'3j PAAC PAP'!$G$11*('3g CPIH'!Q$17/'3g CPIH'!$G$17))</f>
        <v>26.126689628180038</v>
      </c>
      <c r="V58" s="117">
        <f>IF('3g CPIH'!R$17="-","-",'3j PAAC PAP'!$G$11*('3g CPIH'!R$17/'3g CPIH'!$G$17))</f>
        <v>26.604325636007829</v>
      </c>
      <c r="W58" s="117">
        <f>IF('3g CPIH'!S$17="-","-",'3j PAAC PAP'!$G$11*('3g CPIH'!S$17/'3g CPIH'!$G$17))</f>
        <v>27.39242504892368</v>
      </c>
      <c r="X58" s="27"/>
      <c r="Y58" s="117">
        <f>IF('3g CPIH'!U$17="-","-",'3j PAAC PAP'!$G$11*('3g CPIH'!U$17/'3g CPIH'!$G$17))</f>
        <v>28.777569471624265</v>
      </c>
      <c r="Z58" s="117">
        <f>IF('3g CPIH'!V$17="-","-",'3j PAAC PAP'!$G$11*('3g CPIH'!V$17/'3g CPIH'!$G$17))</f>
        <v>28.777569471624265</v>
      </c>
      <c r="AA58" s="117">
        <f>IF('3g CPIH'!W$17="-","-",'3j PAAC PAP'!$G$11*('3g CPIH'!W$17/'3g CPIH'!$G$17))</f>
        <v>29.923895890410957</v>
      </c>
      <c r="AB58" s="117" t="str">
        <f>IF('3g CPIH'!X$17="-","-",'3j PAAC PAP'!$G$11*('3g CPIH'!X$17/'3g CPIH'!$G$17))</f>
        <v>-</v>
      </c>
      <c r="AC58" s="117" t="str">
        <f>IF('3g CPIH'!Y$17="-","-",'3j PAAC PAP'!$G$11*('3g CPIH'!Y$17/'3g CPIH'!$G$17))</f>
        <v>-</v>
      </c>
      <c r="AD58" s="25"/>
    </row>
    <row r="59" spans="1:30" s="26" customFormat="1" ht="11.4">
      <c r="A59" s="207">
        <v>8</v>
      </c>
      <c r="B59" s="120" t="s">
        <v>244</v>
      </c>
      <c r="C59" s="120" t="s">
        <v>184</v>
      </c>
      <c r="D59" s="122" t="s">
        <v>124</v>
      </c>
      <c r="E59" s="119"/>
      <c r="F59" s="27"/>
      <c r="G59" s="117">
        <f>IF(G54="-","-",SUM(G51:G57)*'3j PAAC PAP'!$G$29)</f>
        <v>0</v>
      </c>
      <c r="H59" s="117">
        <f>IF(H54="-","-",SUM(H51:H57)*'3j PAAC PAP'!$G$29)</f>
        <v>0</v>
      </c>
      <c r="I59" s="117">
        <f>IF(I54="-","-",SUM(I51:I57)*'3j PAAC PAP'!$G$29)</f>
        <v>0</v>
      </c>
      <c r="J59" s="117">
        <f>IF(J54="-","-",SUM(J51:J57)*'3j PAAC PAP'!$G$29)</f>
        <v>0</v>
      </c>
      <c r="K59" s="117">
        <f>IF(K54="-","-",SUM(K51:K57)*'3j PAAC PAP'!$G$29)</f>
        <v>0</v>
      </c>
      <c r="L59" s="117">
        <f>IF(L54="-","-",SUM(L51:L57)*'3j PAAC PAP'!$G$29)</f>
        <v>0</v>
      </c>
      <c r="M59" s="117">
        <f>IF(M54="-","-",SUM(M51:M57)*'3j PAAC PAP'!$G$29)</f>
        <v>0</v>
      </c>
      <c r="N59" s="117">
        <f>IF(N54="-","-",SUM(N51:N57)*'3j PAAC PAP'!$G$29)</f>
        <v>0</v>
      </c>
      <c r="O59" s="27"/>
      <c r="P59" s="117">
        <f>IF(P54="-","-",SUM(P51:P57)*'3j PAAC PAP'!$G$29)</f>
        <v>0</v>
      </c>
      <c r="Q59" s="117">
        <f>IF(Q54="-","-",SUM(Q51:Q57)*'3j PAAC PAP'!$G$29)</f>
        <v>0</v>
      </c>
      <c r="R59" s="117">
        <f>IF(R54="-","-",SUM(R51:R57)*'3j PAAC PAP'!$G$29)</f>
        <v>0</v>
      </c>
      <c r="S59" s="117">
        <f>IF(S54="-","-",SUM(S51:S57)*'3j PAAC PAP'!$G$29)</f>
        <v>0</v>
      </c>
      <c r="T59" s="117">
        <f>IF(T54="-","-",SUM(T51:T57)*'3j PAAC PAP'!$G$29)</f>
        <v>0</v>
      </c>
      <c r="U59" s="117">
        <f>IF(U54="-","-",SUM(U51:U57)*'3j PAAC PAP'!$G$29)</f>
        <v>0</v>
      </c>
      <c r="V59" s="117">
        <f>IF(V54="-","-",SUM(V51:V57)*'3j PAAC PAP'!$G$29)</f>
        <v>0</v>
      </c>
      <c r="W59" s="117">
        <f>IF(W54="-","-",SUM(W51:W57)*'3j PAAC PAP'!$G$29)</f>
        <v>0</v>
      </c>
      <c r="X59" s="27"/>
      <c r="Y59" s="117">
        <f>IF(Y54="-","-",SUM(Y51:Y57)*'3j PAAC PAP'!$G$29)</f>
        <v>0</v>
      </c>
      <c r="Z59" s="117">
        <f>IF(Z54="-","-",SUM(Z51:Z57)*'3j PAAC PAP'!$G$29)</f>
        <v>0</v>
      </c>
      <c r="AA59" s="117">
        <f>IF(AA54="-","-",SUM(AA51:AA57)*'3j PAAC PAP'!$G$29)</f>
        <v>0</v>
      </c>
      <c r="AB59" s="117" t="str">
        <f>IF(AB54="-","-",SUM(AB51:AB57)*'3j PAAC PAP'!$G$29)</f>
        <v>-</v>
      </c>
      <c r="AC59" s="117" t="str">
        <f>IF(AC54="-","-",SUM(AC51:AC57)*'3j PAAC PAP'!$G$29)</f>
        <v>-</v>
      </c>
      <c r="AD59" s="25"/>
    </row>
    <row r="60" spans="1:30" s="26" customFormat="1" ht="11.25" customHeight="1">
      <c r="A60" s="207">
        <v>9</v>
      </c>
      <c r="B60" s="120" t="s">
        <v>185</v>
      </c>
      <c r="C60" s="120" t="s">
        <v>246</v>
      </c>
      <c r="D60" s="122" t="s">
        <v>124</v>
      </c>
      <c r="E60" s="119"/>
      <c r="F60" s="27"/>
      <c r="G60" s="117">
        <f>IF(G54="-","-",SUM(G51:G59)*'3k EBIT'!$E$7)</f>
        <v>1.7136946894675125</v>
      </c>
      <c r="H60" s="117">
        <f>IF(H54="-","-",SUM(H51:H59)*'3k EBIT'!$E$7)</f>
        <v>1.7161231561915828</v>
      </c>
      <c r="I60" s="117">
        <f>IF(I54="-","-",SUM(I51:I59)*'3k EBIT'!$E$7)</f>
        <v>1.6343157333551233</v>
      </c>
      <c r="J60" s="117">
        <f>IF(J54="-","-",SUM(J51:J59)*'3k EBIT'!$E$7)</f>
        <v>1.6416011335273346</v>
      </c>
      <c r="K60" s="117">
        <f>IF(K54="-","-",SUM(K51:K59)*'3k EBIT'!$E$7)</f>
        <v>1.6647861799103196</v>
      </c>
      <c r="L60" s="117">
        <f>IF(L54="-","-",SUM(L51:L59)*'3k EBIT'!$E$7)</f>
        <v>1.6780327221455327</v>
      </c>
      <c r="M60" s="117">
        <f>IF(M54="-","-",SUM(M51:M59)*'3k EBIT'!$E$7)</f>
        <v>1.7055081409154034</v>
      </c>
      <c r="N60" s="117">
        <f>IF(N54="-","-",SUM(N51:N59)*'3k EBIT'!$E$7)</f>
        <v>1.7174464790022075</v>
      </c>
      <c r="O60" s="27"/>
      <c r="P60" s="117">
        <f>IF(P54="-","-",SUM(P51:P59)*'3k EBIT'!$E$7)</f>
        <v>1.7174464790022075</v>
      </c>
      <c r="Q60" s="117">
        <f>IF(Q54="-","-",SUM(Q51:Q59)*'3k EBIT'!$E$7)</f>
        <v>1.7668868430883975</v>
      </c>
      <c r="R60" s="117">
        <f>IF(R54="-","-",SUM(R51:R59)*'3k EBIT'!$E$7)</f>
        <v>1.7730862208452314</v>
      </c>
      <c r="S60" s="117">
        <f>IF(S54="-","-",SUM(S51:S59)*'3k EBIT'!$E$7)</f>
        <v>1.7746347730474685</v>
      </c>
      <c r="T60" s="117">
        <f>IF(T54="-","-",SUM(T51:T59)*'3k EBIT'!$E$7)</f>
        <v>1.7605357748594297</v>
      </c>
      <c r="U60" s="117">
        <f>IF(U54="-","-",SUM(U51:U59)*'3k EBIT'!$E$7)</f>
        <v>1.7909019729323259</v>
      </c>
      <c r="V60" s="117">
        <f>IF(V54="-","-",SUM(V51:V59)*'3k EBIT'!$E$7)</f>
        <v>1.8184087065476739</v>
      </c>
      <c r="W60" s="117">
        <f>IF(W54="-","-",SUM(W51:W59)*'3k EBIT'!$E$7)</f>
        <v>3.4427182940117254</v>
      </c>
      <c r="X60" s="27"/>
      <c r="Y60" s="117">
        <f>IF(Y54="-","-",SUM(Y51:Y59)*'3k EBIT'!$E$7)</f>
        <v>3.5169299098003002</v>
      </c>
      <c r="Z60" s="117">
        <f>IF(Z54="-","-",SUM(Z51:Z59)*'3k EBIT'!$E$7)</f>
        <v>3.5169299098003002</v>
      </c>
      <c r="AA60" s="117">
        <f>IF(AA54="-","-",SUM(AA51:AA59)*'3k EBIT'!$E$7)</f>
        <v>4.3907294515532618</v>
      </c>
      <c r="AB60" s="117" t="str">
        <f>IF(AB54="-","-",SUM(AB51:AB59)*'3k EBIT'!$E$7)</f>
        <v>-</v>
      </c>
      <c r="AC60" s="117" t="str">
        <f>IF(AC54="-","-",SUM(AC51:AC59)*'3k EBIT'!$E$7)</f>
        <v>-</v>
      </c>
      <c r="AD60" s="25"/>
    </row>
    <row r="61" spans="1:30" s="26" customFormat="1" ht="11.25" customHeight="1">
      <c r="A61" s="207">
        <v>10</v>
      </c>
      <c r="B61" s="120" t="s">
        <v>247</v>
      </c>
      <c r="C61" s="156" t="s">
        <v>248</v>
      </c>
      <c r="D61" s="122" t="s">
        <v>124</v>
      </c>
      <c r="E61" s="118"/>
      <c r="F61" s="27"/>
      <c r="G61" s="117">
        <f>IF(G56="-","-",SUM(G51:G54,G56:G60)*'3l HAP'!$E$8)</f>
        <v>1.0380545145696551</v>
      </c>
      <c r="H61" s="117">
        <f>IF(H56="-","-",SUM(H51:H54,H56:H60)*'3l HAP'!$E$8)</f>
        <v>1.0399258391286532</v>
      </c>
      <c r="I61" s="117">
        <f>IF(I56="-","-",SUM(I51:I54,I56:I60)*'3l HAP'!$E$8)</f>
        <v>1.0424037982908565</v>
      </c>
      <c r="J61" s="117">
        <f>IF(J56="-","-",SUM(J51:J54,J56:J60)*'3l HAP'!$E$8)</f>
        <v>1.0480177719678503</v>
      </c>
      <c r="K61" s="117">
        <f>IF(K56="-","-",SUM(K51:K54,K56:K60)*'3l HAP'!$E$8)</f>
        <v>1.0605397082247814</v>
      </c>
      <c r="L61" s="117">
        <f>IF(L56="-","-",SUM(L51:L54,L56:L60)*'3l HAP'!$E$8)</f>
        <v>1.0707472105804274</v>
      </c>
      <c r="M61" s="117">
        <f>IF(M56="-","-",SUM(M51:M54,M56:M60)*'3l HAP'!$E$8)</f>
        <v>1.1170358166094831</v>
      </c>
      <c r="N61" s="117">
        <f>IF(N56="-","-",SUM(N51:N54,N56:N60)*'3l HAP'!$E$8)</f>
        <v>1.1262352448058928</v>
      </c>
      <c r="O61" s="27"/>
      <c r="P61" s="117">
        <f>IF(P56="-","-",SUM(P51:P54,P56:P60)*'3l HAP'!$E$8)</f>
        <v>1.1262352448058928</v>
      </c>
      <c r="Q61" s="117">
        <f>IF(Q56="-","-",SUM(Q51:Q54,Q56:Q60)*'3l HAP'!$E$8)</f>
        <v>1.1648673292845906</v>
      </c>
      <c r="R61" s="117">
        <f>IF(R56="-","-",SUM(R51:R54,R56:R60)*'3l HAP'!$E$8)</f>
        <v>1.1696444372975936</v>
      </c>
      <c r="S61" s="117">
        <f>IF(S56="-","-",SUM(S51:S54,S56:S60)*'3l HAP'!$E$8)</f>
        <v>1.2012983190306505</v>
      </c>
      <c r="T61" s="117">
        <f>IF(T56="-","-",SUM(T51:T54,T56:T60)*'3l HAP'!$E$8)</f>
        <v>1.190433932335526</v>
      </c>
      <c r="U61" s="117">
        <f>IF(U56="-","-",SUM(U51:U54,U56:U60)*'3l HAP'!$E$8)</f>
        <v>1.1935264086168762</v>
      </c>
      <c r="V61" s="117">
        <f>IF(V56="-","-",SUM(V51:V54,V56:V60)*'3l HAP'!$E$8)</f>
        <v>1.2147225096966294</v>
      </c>
      <c r="W61" s="117">
        <f>IF(W56="-","-",SUM(W51:W54,W56:W60)*'3l HAP'!$E$8)</f>
        <v>1.3056715668043803</v>
      </c>
      <c r="X61" s="27"/>
      <c r="Y61" s="117">
        <f>IF(Y56="-","-",SUM(Y51:Y54,Y56:Y60)*'3l HAP'!$E$8)</f>
        <v>1.3628574519604699</v>
      </c>
      <c r="Z61" s="117">
        <f>IF(Z56="-","-",SUM(Z51:Z54,Z56:Z60)*'3l HAP'!$E$8)</f>
        <v>1.3628574519604699</v>
      </c>
      <c r="AA61" s="117">
        <f>IF(AA56="-","-",SUM(AA51:AA54,AA56:AA60)*'3l HAP'!$E$8)</f>
        <v>1.4335818356742329</v>
      </c>
      <c r="AB61" s="117" t="str">
        <f>IF(AB56="-","-",SUM(AB51:AB54,AB56:AB60)*'3l HAP'!$E$8)</f>
        <v>-</v>
      </c>
      <c r="AC61" s="117" t="str">
        <f>IF(AC56="-","-",SUM(AC51:AC54,AC56:AC60)*'3l HAP'!$E$8)</f>
        <v>-</v>
      </c>
      <c r="AD61" s="25"/>
    </row>
    <row r="62" spans="1:30" s="26" customFormat="1" ht="11.25" customHeight="1">
      <c r="A62" s="207">
        <v>11</v>
      </c>
      <c r="B62" s="120" t="s">
        <v>249</v>
      </c>
      <c r="C62" s="120" t="str">
        <f>B62&amp;"_"&amp;D62</f>
        <v>Total_N Wales and Mersey</v>
      </c>
      <c r="D62" s="122" t="s">
        <v>124</v>
      </c>
      <c r="E62" s="119"/>
      <c r="F62" s="27"/>
      <c r="G62" s="117">
        <f t="shared" ref="G62:N62" si="9">IF(G56="-","-",SUM(G51:G61))</f>
        <v>91.232474599922782</v>
      </c>
      <c r="H62" s="117">
        <f t="shared" si="9"/>
        <v>91.362159909796844</v>
      </c>
      <c r="I62" s="117">
        <f t="shared" si="9"/>
        <v>87.058985813922078</v>
      </c>
      <c r="J62" s="117">
        <f t="shared" si="9"/>
        <v>87.448041743544266</v>
      </c>
      <c r="K62" s="117">
        <f t="shared" si="9"/>
        <v>88.680828774871969</v>
      </c>
      <c r="L62" s="117">
        <f t="shared" si="9"/>
        <v>89.388222422685303</v>
      </c>
      <c r="M62" s="117">
        <f t="shared" si="9"/>
        <v>90.880585103508125</v>
      </c>
      <c r="N62" s="117">
        <f t="shared" si="9"/>
        <v>91.518117855685816</v>
      </c>
      <c r="O62" s="27"/>
      <c r="P62" s="117">
        <f t="shared" ref="P62:W62" si="10">IF(P56="-","-",SUM(P51:P61))</f>
        <v>91.518117855685816</v>
      </c>
      <c r="Q62" s="117">
        <f t="shared" si="10"/>
        <v>94.158873290939567</v>
      </c>
      <c r="R62" s="117">
        <f t="shared" si="10"/>
        <v>94.489933304013917</v>
      </c>
      <c r="S62" s="117">
        <f t="shared" si="10"/>
        <v>94.603089899568232</v>
      </c>
      <c r="T62" s="117">
        <f t="shared" si="10"/>
        <v>93.850173283167166</v>
      </c>
      <c r="U62" s="117">
        <f t="shared" si="10"/>
        <v>95.451486050504485</v>
      </c>
      <c r="V62" s="117">
        <f t="shared" si="10"/>
        <v>96.920404375459185</v>
      </c>
      <c r="W62" s="117">
        <f t="shared" si="10"/>
        <v>182.50129640830295</v>
      </c>
      <c r="X62" s="27"/>
      <c r="Y62" s="117">
        <f t="shared" ref="Y62:AC62" si="11">IF(Y56="-","-",SUM(Y51:Y61))</f>
        <v>186.46435519531613</v>
      </c>
      <c r="Z62" s="117">
        <f t="shared" si="11"/>
        <v>186.46435519531613</v>
      </c>
      <c r="AA62" s="117">
        <f t="shared" si="11"/>
        <v>232.52451014892009</v>
      </c>
      <c r="AB62" s="117" t="str">
        <f t="shared" si="11"/>
        <v>-</v>
      </c>
      <c r="AC62" s="117" t="str">
        <f t="shared" si="11"/>
        <v>-</v>
      </c>
      <c r="AD62" s="25"/>
    </row>
    <row r="63" spans="1:30" s="26" customFormat="1" ht="11.25" customHeight="1">
      <c r="A63" s="207">
        <v>1</v>
      </c>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v>2</v>
      </c>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AA'!J73="-","-",'3c AA'!J73)</f>
        <v>-</v>
      </c>
      <c r="H65" s="35" t="str">
        <f>IF('3c AA'!K73="-","-",'3c AA'!K73)</f>
        <v>-</v>
      </c>
      <c r="I65" s="35" t="str">
        <f>IF('3c AA'!L73="-","-",'3c AA'!L73)</f>
        <v>-</v>
      </c>
      <c r="J65" s="35" t="str">
        <f>IF('3c AA'!M73="-","-",'3c AA'!M73)</f>
        <v>-</v>
      </c>
      <c r="K65" s="35" t="str">
        <f>IF('3c AA'!N73="-","-",'3c AA'!N73)</f>
        <v>-</v>
      </c>
      <c r="L65" s="35" t="str">
        <f>IF('3c AA'!O73="-","-",'3c AA'!O73)</f>
        <v>-</v>
      </c>
      <c r="M65" s="35" t="str">
        <f>IF('3c AA'!P73="-","-",'3c AA'!P73)</f>
        <v>-</v>
      </c>
      <c r="N65" s="35" t="str">
        <f>IF('3c AA'!Q73="-","-",'3c AA'!Q73)</f>
        <v>-</v>
      </c>
      <c r="O65" s="27"/>
      <c r="P65" s="35" t="str">
        <f>IF('3c AA'!S73="-","-",'3c AA'!S73)</f>
        <v>-</v>
      </c>
      <c r="Q65" s="35" t="str">
        <f>IF('3c AA'!T73="-","-",'3c AA'!T73)</f>
        <v>-</v>
      </c>
      <c r="R65" s="35" t="str">
        <f>IF('3c AA'!U73="-","-",'3c AA'!U73)</f>
        <v>-</v>
      </c>
      <c r="S65" s="35" t="str">
        <f>IF('3c AA'!V73="-","-",'3c AA'!V73)</f>
        <v>-</v>
      </c>
      <c r="T65" s="35">
        <f>IF('3c AA'!W73="-","-",'3c AA'!W73)</f>
        <v>0</v>
      </c>
      <c r="U65" s="35">
        <f>IF('3c AA'!X73="-","-",'3c AA'!X73)</f>
        <v>0</v>
      </c>
      <c r="V65" s="35">
        <f>IF('3c AA'!Y73="-","-",'3c AA'!Y73)</f>
        <v>0</v>
      </c>
      <c r="W65" s="35" t="str">
        <f>IF('3c AA'!Z73="-","-",'3c AA'!Z73)</f>
        <v>-</v>
      </c>
      <c r="X65" s="27"/>
      <c r="Y65" s="35">
        <f>IF('3c AA'!AB73="-","-",'3c AA'!AB73)</f>
        <v>0</v>
      </c>
      <c r="Z65" s="35">
        <f>IF('3c AA'!AC73="-","-",'3c AA'!AC73)</f>
        <v>0</v>
      </c>
      <c r="AA65" s="35">
        <f>IF('3c AA'!AD73="-","-",'3c AA'!AD73)</f>
        <v>0</v>
      </c>
      <c r="AB65" s="35" t="str">
        <f>IF('3c AA'!AE73="-","-",'3c AA'!AE73)</f>
        <v>-</v>
      </c>
      <c r="AC65" s="35" t="str">
        <f>IF('3c AA'!AF73="-","-",'3c AA'!AF73)</f>
        <v>-</v>
      </c>
      <c r="AD65" s="25"/>
    </row>
    <row r="66" spans="1:30" s="26" customFormat="1" ht="11.25" customHeight="1">
      <c r="A66" s="207">
        <v>3</v>
      </c>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f>'3d PC'!AA56</f>
        <v>10.298637820906499</v>
      </c>
      <c r="AB66" s="35" t="str">
        <f>'3d PC'!AB56</f>
        <v>-</v>
      </c>
      <c r="AC66" s="35" t="str">
        <f>'3d PC'!AC56</f>
        <v>-</v>
      </c>
      <c r="AD66" s="25"/>
    </row>
    <row r="67" spans="1:30" s="26" customFormat="1" ht="11.4">
      <c r="A67" s="207">
        <v>4</v>
      </c>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f>'3e NC-Elec'!AB19</f>
        <v>106.53036</v>
      </c>
      <c r="AB67" s="35" t="str">
        <f>'3e NC-Elec'!AC19</f>
        <v>-</v>
      </c>
      <c r="AC67" s="35" t="str">
        <f>'3e NC-Elec'!AD19</f>
        <v>-</v>
      </c>
      <c r="AD67" s="25"/>
    </row>
    <row r="68" spans="1:30" s="26" customFormat="1" ht="11.4">
      <c r="A68" s="207">
        <v>5</v>
      </c>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f>IF('3g CPIH'!W$17="-","-",'3h OC '!$E$7*('3g CPIH'!W$17/'3g CPIH'!$G$17))</f>
        <v>48.630131506849317</v>
      </c>
      <c r="AB68" s="35" t="str">
        <f>IF('3g CPIH'!X$17="-","-",'3h OC '!$E$7*('3g CPIH'!X$17/'3g CPIH'!$G$17))</f>
        <v>-</v>
      </c>
      <c r="AC68" s="35" t="str">
        <f>IF('3g CPIH'!Y$17="-","-",'3h OC '!$E$7*('3g CPIH'!Y$17/'3g CPIH'!$G$17))</f>
        <v>-</v>
      </c>
      <c r="AD68" s="25"/>
    </row>
    <row r="69" spans="1:30" s="26" customFormat="1" ht="11.4">
      <c r="A69" s="207">
        <v>6</v>
      </c>
      <c r="B69" s="123" t="s">
        <v>244</v>
      </c>
      <c r="C69" s="123" t="s">
        <v>182</v>
      </c>
      <c r="D69" s="121" t="s">
        <v>129</v>
      </c>
      <c r="E69" s="75"/>
      <c r="F69" s="27"/>
      <c r="G69" s="35" t="s">
        <v>245</v>
      </c>
      <c r="H69" s="35" t="s">
        <v>245</v>
      </c>
      <c r="I69" s="35" t="s">
        <v>245</v>
      </c>
      <c r="J69" s="35" t="s">
        <v>245</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f>IF('3i SMNCC'!V$64="-","-",'3i SMNCC'!V$64)</f>
        <v>4.0728065027047933</v>
      </c>
      <c r="AA69" s="35">
        <f>IF('3i SMNCC'!W$64="-","-",'3i SMNCC'!W$64)</f>
        <v>4.6721736435258494</v>
      </c>
      <c r="AB69" s="35" t="str">
        <f>IF('3i SMNCC'!X$64="-","-",'3i SMNCC'!X$64)</f>
        <v>-</v>
      </c>
      <c r="AC69" s="35" t="str">
        <f>IF('3i SMNCC'!Y$64="-","-",'3i SMNCC'!Y$64)</f>
        <v>-</v>
      </c>
      <c r="AD69" s="25"/>
    </row>
    <row r="70" spans="1:30" s="26" customFormat="1" ht="11.4">
      <c r="A70" s="207">
        <v>7</v>
      </c>
      <c r="B70" s="123" t="s">
        <v>244</v>
      </c>
      <c r="C70" s="123" t="s">
        <v>183</v>
      </c>
      <c r="D70" s="121" t="s">
        <v>129</v>
      </c>
      <c r="E70" s="75"/>
      <c r="F70" s="27"/>
      <c r="G70" s="35">
        <f>IF('3g CPIH'!C$17="-","-",'3j PAAC PAP'!$G$11*('3g CPIH'!C$17/'3g CPIH'!$G$17))</f>
        <v>23.857918590998043</v>
      </c>
      <c r="H70" s="35">
        <f>IF('3g CPIH'!D$17="-","-",'3j PAAC PAP'!$G$11*('3g CPIH'!D$17/'3g CPIH'!$G$17))</f>
        <v>23.905682191780819</v>
      </c>
      <c r="I70" s="35">
        <f>IF('3g CPIH'!E$17="-","-",'3j PAAC PAP'!$G$11*('3g CPIH'!E$17/'3g CPIH'!$G$17))</f>
        <v>23.977327592954992</v>
      </c>
      <c r="J70" s="35">
        <f>IF('3g CPIH'!F$17="-","-",'3j PAAC PAP'!$G$11*('3g CPIH'!F$17/'3g CPIH'!$G$17))</f>
        <v>24.120618395303325</v>
      </c>
      <c r="K70" s="35">
        <f>IF('3g CPIH'!G$17="-","-",'3j PAAC PAP'!$G$11*('3g CPIH'!G$17/'3g CPIH'!$G$17))</f>
        <v>24.4072</v>
      </c>
      <c r="L70" s="35">
        <f>IF('3g CPIH'!H$17="-","-",'3j PAAC PAP'!$G$11*('3g CPIH'!H$17/'3g CPIH'!$G$17))</f>
        <v>24.717663405088064</v>
      </c>
      <c r="M70" s="35">
        <f>IF('3g CPIH'!I$17="-","-",'3j PAAC PAP'!$G$11*('3g CPIH'!I$17/'3g CPIH'!$G$17))</f>
        <v>25.075890410958902</v>
      </c>
      <c r="N70" s="35">
        <f>IF('3g CPIH'!J$17="-","-",'3j PAAC PAP'!$G$11*('3g CPIH'!J$17/'3g CPIH'!$G$17))</f>
        <v>25.290826614481411</v>
      </c>
      <c r="O70" s="27"/>
      <c r="P70" s="35">
        <f>IF('3g CPIH'!L$17="-","-",'3j PAAC PAP'!$G$11*('3g CPIH'!L$17/'3g CPIH'!$G$17))</f>
        <v>25.290826614481411</v>
      </c>
      <c r="Q70" s="35">
        <f>IF('3g CPIH'!M$17="-","-",'3j PAAC PAP'!$G$11*('3g CPIH'!M$17/'3g CPIH'!$G$17))</f>
        <v>25.577408219178082</v>
      </c>
      <c r="R70" s="35">
        <f>IF('3g CPIH'!N$17="-","-",'3j PAAC PAP'!$G$11*('3g CPIH'!N$17/'3g CPIH'!$G$17))</f>
        <v>25.768462622309197</v>
      </c>
      <c r="S70" s="35">
        <f>IF('3g CPIH'!O$17="-","-",'3j PAAC PAP'!$G$11*('3g CPIH'!O$17/'3g CPIH'!$G$17))</f>
        <v>25.911753424657533</v>
      </c>
      <c r="T70" s="35">
        <f>IF('3g CPIH'!P$17="-","-",'3j PAAC PAP'!$G$11*('3g CPIH'!P$17/'3g CPIH'!$G$17))</f>
        <v>25.983398825831699</v>
      </c>
      <c r="U70" s="35">
        <f>IF('3g CPIH'!Q$17="-","-",'3j PAAC PAP'!$G$11*('3g CPIH'!Q$17/'3g CPIH'!$G$17))</f>
        <v>26.126689628180038</v>
      </c>
      <c r="V70" s="35">
        <f>IF('3g CPIH'!R$17="-","-",'3j PAAC PAP'!$G$11*('3g CPIH'!R$17/'3g CPIH'!$G$17))</f>
        <v>26.604325636007829</v>
      </c>
      <c r="W70" s="35">
        <f>IF('3g CPIH'!S$17="-","-",'3j PAAC PAP'!$G$11*('3g CPIH'!S$17/'3g CPIH'!$G$17))</f>
        <v>27.39242504892368</v>
      </c>
      <c r="X70" s="27"/>
      <c r="Y70" s="35">
        <f>IF('3g CPIH'!U$17="-","-",'3j PAAC PAP'!$G$11*('3g CPIH'!U$17/'3g CPIH'!$G$17))</f>
        <v>28.777569471624265</v>
      </c>
      <c r="Z70" s="35">
        <f>IF('3g CPIH'!V$17="-","-",'3j PAAC PAP'!$G$11*('3g CPIH'!V$17/'3g CPIH'!$G$17))</f>
        <v>28.777569471624265</v>
      </c>
      <c r="AA70" s="35">
        <f>IF('3g CPIH'!W$17="-","-",'3j PAAC PAP'!$G$11*('3g CPIH'!W$17/'3g CPIH'!$G$17))</f>
        <v>29.923895890410957</v>
      </c>
      <c r="AB70" s="35" t="str">
        <f>IF('3g CPIH'!X$17="-","-",'3j PAAC PAP'!$G$11*('3g CPIH'!X$17/'3g CPIH'!$G$17))</f>
        <v>-</v>
      </c>
      <c r="AC70" s="35" t="str">
        <f>IF('3g CPIH'!Y$17="-","-",'3j PAAC PAP'!$G$11*('3g CPIH'!Y$17/'3g CPIH'!$G$17))</f>
        <v>-</v>
      </c>
      <c r="AD70" s="25"/>
    </row>
    <row r="71" spans="1:30" s="26" customFormat="1" ht="11.25" customHeight="1">
      <c r="A71" s="207">
        <v>8</v>
      </c>
      <c r="B71" s="123" t="s">
        <v>244</v>
      </c>
      <c r="C71" s="123" t="s">
        <v>184</v>
      </c>
      <c r="D71" s="121" t="s">
        <v>129</v>
      </c>
      <c r="E71" s="75"/>
      <c r="F71" s="27"/>
      <c r="G71" s="35">
        <f>IF(G66="-","-",SUM(G63:G69)*'3j PAAC PAP'!$G$29)</f>
        <v>0</v>
      </c>
      <c r="H71" s="35">
        <f>IF(H66="-","-",SUM(H63:H69)*'3j PAAC PAP'!$G$29)</f>
        <v>0</v>
      </c>
      <c r="I71" s="35">
        <f>IF(I66="-","-",SUM(I63:I69)*'3j PAAC PAP'!$G$29)</f>
        <v>0</v>
      </c>
      <c r="J71" s="35">
        <f>IF(J66="-","-",SUM(J63:J69)*'3j PAAC PAP'!$G$29)</f>
        <v>0</v>
      </c>
      <c r="K71" s="35">
        <f>IF(K66="-","-",SUM(K63:K69)*'3j PAAC PAP'!$G$29)</f>
        <v>0</v>
      </c>
      <c r="L71" s="35">
        <f>IF(L66="-","-",SUM(L63:L69)*'3j PAAC PAP'!$G$29)</f>
        <v>0</v>
      </c>
      <c r="M71" s="35">
        <f>IF(M66="-","-",SUM(M63:M69)*'3j PAAC PAP'!$G$29)</f>
        <v>0</v>
      </c>
      <c r="N71" s="35">
        <f>IF(N66="-","-",SUM(N63:N69)*'3j PAAC PAP'!$G$29)</f>
        <v>0</v>
      </c>
      <c r="O71" s="27"/>
      <c r="P71" s="35">
        <f>IF(P66="-","-",SUM(P63:P69)*'3j PAAC PAP'!$G$29)</f>
        <v>0</v>
      </c>
      <c r="Q71" s="35">
        <f>IF(Q66="-","-",SUM(Q63:Q69)*'3j PAAC PAP'!$G$29)</f>
        <v>0</v>
      </c>
      <c r="R71" s="35">
        <f>IF(R66="-","-",SUM(R63:R69)*'3j PAAC PAP'!$G$29)</f>
        <v>0</v>
      </c>
      <c r="S71" s="35">
        <f>IF(S66="-","-",SUM(S63:S69)*'3j PAAC PAP'!$G$29)</f>
        <v>0</v>
      </c>
      <c r="T71" s="35">
        <f>IF(T66="-","-",SUM(T63:T69)*'3j PAAC PAP'!$G$29)</f>
        <v>0</v>
      </c>
      <c r="U71" s="35">
        <f>IF(U66="-","-",SUM(U63:U69)*'3j PAAC PAP'!$G$29)</f>
        <v>0</v>
      </c>
      <c r="V71" s="35">
        <f>IF(V66="-","-",SUM(V63:V69)*'3j PAAC PAP'!$G$29)</f>
        <v>0</v>
      </c>
      <c r="W71" s="35">
        <f>IF(W66="-","-",SUM(W63:W69)*'3j PAAC PAP'!$G$29)</f>
        <v>0</v>
      </c>
      <c r="X71" s="27"/>
      <c r="Y71" s="35">
        <f>IF(Y66="-","-",SUM(Y63:Y69)*'3j PAAC PAP'!$G$29)</f>
        <v>0</v>
      </c>
      <c r="Z71" s="35">
        <f>IF(Z66="-","-",SUM(Z63:Z69)*'3j PAAC PAP'!$G$29)</f>
        <v>0</v>
      </c>
      <c r="AA71" s="35">
        <f>IF(AA66="-","-",SUM(AA63:AA69)*'3j PAAC PAP'!$G$29)</f>
        <v>0</v>
      </c>
      <c r="AB71" s="35" t="str">
        <f>IF(AB66="-","-",SUM(AB63:AB69)*'3j PAAC PAP'!$G$29)</f>
        <v>-</v>
      </c>
      <c r="AC71" s="35" t="str">
        <f>IF(AC66="-","-",SUM(AC63:AC69)*'3j PAAC PAP'!$G$29)</f>
        <v>-</v>
      </c>
      <c r="AD71" s="25"/>
    </row>
    <row r="72" spans="1:30" s="26" customFormat="1" ht="11.25" customHeight="1">
      <c r="A72" s="207">
        <v>9</v>
      </c>
      <c r="B72" s="123" t="s">
        <v>185</v>
      </c>
      <c r="C72" s="123" t="s">
        <v>246</v>
      </c>
      <c r="D72" s="121" t="s">
        <v>129</v>
      </c>
      <c r="E72" s="75"/>
      <c r="F72" s="27"/>
      <c r="G72" s="35">
        <f>IF(G66="-","-",SUM(G63:G71)*'3k EBIT'!$E$7)</f>
        <v>1.5831950422675127</v>
      </c>
      <c r="H72" s="35">
        <f>IF(H66="-","-",SUM(H63:H71)*'3k EBIT'!$E$7)</f>
        <v>1.5856235089915831</v>
      </c>
      <c r="I72" s="35">
        <f>IF(I66="-","-",SUM(I63:I71)*'3k EBIT'!$E$7)</f>
        <v>1.7248030293551235</v>
      </c>
      <c r="J72" s="35">
        <f>IF(J66="-","-",SUM(J63:J71)*'3k EBIT'!$E$7)</f>
        <v>1.7320884295273347</v>
      </c>
      <c r="K72" s="35">
        <f>IF(K66="-","-",SUM(K63:K71)*'3k EBIT'!$E$7)</f>
        <v>1.6464059479103197</v>
      </c>
      <c r="L72" s="35">
        <f>IF(L66="-","-",SUM(L63:L71)*'3k EBIT'!$E$7)</f>
        <v>1.6596524901455327</v>
      </c>
      <c r="M72" s="35">
        <f>IF(M66="-","-",SUM(M63:M71)*'3k EBIT'!$E$7)</f>
        <v>1.7479240609154036</v>
      </c>
      <c r="N72" s="35">
        <f>IF(N66="-","-",SUM(N63:N71)*'3k EBIT'!$E$7)</f>
        <v>1.7598623990022075</v>
      </c>
      <c r="O72" s="27"/>
      <c r="P72" s="35">
        <f>IF(P66="-","-",SUM(P63:P71)*'3k EBIT'!$E$7)</f>
        <v>1.7598623990022075</v>
      </c>
      <c r="Q72" s="35">
        <f>IF(Q66="-","-",SUM(Q63:Q71)*'3k EBIT'!$E$7)</f>
        <v>1.8050611710883975</v>
      </c>
      <c r="R72" s="35">
        <f>IF(R66="-","-",SUM(R63:R71)*'3k EBIT'!$E$7)</f>
        <v>1.8112605488452314</v>
      </c>
      <c r="S72" s="35">
        <f>IF(S66="-","-",SUM(S63:S71)*'3k EBIT'!$E$7)</f>
        <v>1.8870369610474682</v>
      </c>
      <c r="T72" s="35">
        <f>IF(T66="-","-",SUM(T63:T71)*'3k EBIT'!$E$7)</f>
        <v>1.8729379628594298</v>
      </c>
      <c r="U72" s="35">
        <f>IF(U66="-","-",SUM(U63:U71)*'3k EBIT'!$E$7)</f>
        <v>1.8955279089323256</v>
      </c>
      <c r="V72" s="35">
        <f>IF(V66="-","-",SUM(V63:V71)*'3k EBIT'!$E$7)</f>
        <v>1.9230346425476736</v>
      </c>
      <c r="W72" s="35">
        <f>IF(W66="-","-",SUM(W63:W71)*'3k EBIT'!$E$7)</f>
        <v>3.4787718260117249</v>
      </c>
      <c r="X72" s="27"/>
      <c r="Y72" s="35">
        <f>IF(Y66="-","-",SUM(Y63:Y71)*'3k EBIT'!$E$7)</f>
        <v>3.5529834418003001</v>
      </c>
      <c r="Z72" s="35">
        <f>IF(Z66="-","-",SUM(Z63:Z71)*'3k EBIT'!$E$7)</f>
        <v>3.5529834418003001</v>
      </c>
      <c r="AA72" s="35">
        <f>IF(AA66="-","-",SUM(AA63:AA71)*'3k EBIT'!$E$7)</f>
        <v>3.8746690915532627</v>
      </c>
      <c r="AB72" s="35" t="str">
        <f>IF(AB66="-","-",SUM(AB63:AB71)*'3k EBIT'!$E$7)</f>
        <v>-</v>
      </c>
      <c r="AC72" s="35" t="str">
        <f>IF(AC66="-","-",SUM(AC63:AC71)*'3k EBIT'!$E$7)</f>
        <v>-</v>
      </c>
      <c r="AD72" s="25"/>
    </row>
    <row r="73" spans="1:30" s="26" customFormat="1" ht="11.25" customHeight="1">
      <c r="A73" s="207">
        <v>10</v>
      </c>
      <c r="B73" s="123" t="s">
        <v>247</v>
      </c>
      <c r="C73" s="158" t="s">
        <v>248</v>
      </c>
      <c r="D73" s="121" t="s">
        <v>129</v>
      </c>
      <c r="E73" s="116"/>
      <c r="F73" s="27"/>
      <c r="G73" s="35">
        <f>IF(G68="-","-",SUM(G63:G66,G68:G72)*'3l HAP'!$E$8)</f>
        <v>1.036143869235</v>
      </c>
      <c r="H73" s="35">
        <f>IF(H68="-","-",SUM(H63:H66,H68:H72)*'3l HAP'!$E$8)</f>
        <v>1.0380151937939981</v>
      </c>
      <c r="I73" s="35">
        <f>IF(I68="-","-",SUM(I63:I66,I68:I72)*'3l HAP'!$E$8)</f>
        <v>1.0437286227915927</v>
      </c>
      <c r="J73" s="35">
        <f>IF(J68="-","-",SUM(J63:J66,J68:J72)*'3l HAP'!$E$8)</f>
        <v>1.0493425964685863</v>
      </c>
      <c r="K73" s="35">
        <f>IF(K68="-","-",SUM(K63:K66,K68:K72)*'3l HAP'!$E$8)</f>
        <v>1.0602706032480693</v>
      </c>
      <c r="L73" s="35">
        <f>IF(L68="-","-",SUM(L63:L66,L68:L72)*'3l HAP'!$E$8)</f>
        <v>1.0704781056037154</v>
      </c>
      <c r="M73" s="35">
        <f>IF(M68="-","-",SUM(M63:M66,M68:M72)*'3l HAP'!$E$8)</f>
        <v>1.1176568280942032</v>
      </c>
      <c r="N73" s="35">
        <f>IF(N68="-","-",SUM(N63:N66,N68:N72)*'3l HAP'!$E$8)</f>
        <v>1.1268562562906126</v>
      </c>
      <c r="O73" s="27"/>
      <c r="P73" s="35">
        <f>IF(P68="-","-",SUM(P63:P66,P68:P72)*'3l HAP'!$E$8)</f>
        <v>1.1268562562906126</v>
      </c>
      <c r="Q73" s="35">
        <f>IF(Q68="-","-",SUM(Q63:Q66,Q68:Q72)*'3l HAP'!$E$8)</f>
        <v>1.1654262396208386</v>
      </c>
      <c r="R73" s="35">
        <f>IF(R68="-","-",SUM(R63:R66,R68:R72)*'3l HAP'!$E$8)</f>
        <v>1.1702033476338416</v>
      </c>
      <c r="S73" s="35">
        <f>IF(S68="-","-",SUM(S63:S66,S68:S72)*'3l HAP'!$E$8)</f>
        <v>1.2029439994651587</v>
      </c>
      <c r="T73" s="35">
        <f>IF(T68="-","-",SUM(T63:T66,T68:T72)*'3l HAP'!$E$8)</f>
        <v>1.1920796127700339</v>
      </c>
      <c r="U73" s="35">
        <f>IF(U68="-","-",SUM(U63:U66,U68:U72)*'3l HAP'!$E$8)</f>
        <v>1.195058236945852</v>
      </c>
      <c r="V73" s="35">
        <f>IF(V68="-","-",SUM(V63:V66,V68:V72)*'3l HAP'!$E$8)</f>
        <v>1.2162543380256057</v>
      </c>
      <c r="W73" s="35">
        <f>IF(W68="-","-",SUM(W63:W66,W68:W72)*'3l HAP'!$E$8)</f>
        <v>1.3061994265663923</v>
      </c>
      <c r="X73" s="27"/>
      <c r="Y73" s="35">
        <f>IF(Y68="-","-",SUM(Y63:Y66,Y68:Y72)*'3l HAP'!$E$8)</f>
        <v>1.3633853117224819</v>
      </c>
      <c r="Z73" s="35">
        <f>IF(Z68="-","-",SUM(Z63:Z66,Z68:Z72)*'3l HAP'!$E$8)</f>
        <v>1.3633853117224819</v>
      </c>
      <c r="AA73" s="35">
        <f>IF(AA68="-","-",SUM(AA63:AA66,AA68:AA72)*'3l HAP'!$E$8)</f>
        <v>1.426026195943473</v>
      </c>
      <c r="AB73" s="35" t="str">
        <f>IF(AB68="-","-",SUM(AB63:AB66,AB68:AB72)*'3l HAP'!$E$8)</f>
        <v>-</v>
      </c>
      <c r="AC73" s="35" t="str">
        <f>IF(AC68="-","-",SUM(AC63:AC66,AC68:AC72)*'3l HAP'!$E$8)</f>
        <v>-</v>
      </c>
      <c r="AD73" s="25"/>
    </row>
    <row r="74" spans="1:30" s="26" customFormat="1" ht="11.25" customHeight="1">
      <c r="A74" s="207">
        <v>11</v>
      </c>
      <c r="B74" s="123" t="s">
        <v>249</v>
      </c>
      <c r="C74" s="123" t="str">
        <f>B74&amp;"_"&amp;D74</f>
        <v>Total_Midlands</v>
      </c>
      <c r="D74" s="121" t="s">
        <v>129</v>
      </c>
      <c r="E74" s="75"/>
      <c r="F74" s="27"/>
      <c r="G74" s="35">
        <f t="shared" ref="G74:N74" si="12">IF(G68="-","-",SUM(G63:G73))</f>
        <v>84.362164307388142</v>
      </c>
      <c r="H74" s="35">
        <f t="shared" si="12"/>
        <v>84.491849617262204</v>
      </c>
      <c r="I74" s="35">
        <f t="shared" si="12"/>
        <v>91.822797934422823</v>
      </c>
      <c r="J74" s="35">
        <f t="shared" si="12"/>
        <v>92.211853864045011</v>
      </c>
      <c r="K74" s="35">
        <f t="shared" si="12"/>
        <v>87.713179437895263</v>
      </c>
      <c r="L74" s="35">
        <f t="shared" si="12"/>
        <v>88.420573085708597</v>
      </c>
      <c r="M74" s="35">
        <f t="shared" si="12"/>
        <v>93.113622034992858</v>
      </c>
      <c r="N74" s="35">
        <f t="shared" si="12"/>
        <v>93.75115478717052</v>
      </c>
      <c r="O74" s="27"/>
      <c r="P74" s="35">
        <f t="shared" ref="P74:W74" si="13">IF(P68="-","-",SUM(P63:P73))</f>
        <v>93.75115478717052</v>
      </c>
      <c r="Q74" s="35">
        <f t="shared" si="13"/>
        <v>96.16860652927582</v>
      </c>
      <c r="R74" s="35">
        <f t="shared" si="13"/>
        <v>96.49966654235017</v>
      </c>
      <c r="S74" s="35">
        <f t="shared" si="13"/>
        <v>100.52063776800273</v>
      </c>
      <c r="T74" s="35">
        <f t="shared" si="13"/>
        <v>99.767721151601663</v>
      </c>
      <c r="U74" s="35">
        <f t="shared" si="13"/>
        <v>100.95964381483344</v>
      </c>
      <c r="V74" s="35">
        <f t="shared" si="13"/>
        <v>102.42856213978816</v>
      </c>
      <c r="W74" s="35">
        <f t="shared" si="13"/>
        <v>184.39937780006494</v>
      </c>
      <c r="X74" s="27"/>
      <c r="Y74" s="35">
        <f t="shared" ref="Y74:AC74" si="14">IF(Y68="-","-",SUM(Y63:Y73))</f>
        <v>188.36243658707815</v>
      </c>
      <c r="Z74" s="35">
        <f t="shared" si="14"/>
        <v>188.36243658707815</v>
      </c>
      <c r="AA74" s="35">
        <f t="shared" si="14"/>
        <v>205.35589414918937</v>
      </c>
      <c r="AB74" s="35" t="str">
        <f t="shared" si="14"/>
        <v>-</v>
      </c>
      <c r="AC74" s="35" t="str">
        <f t="shared" si="14"/>
        <v>-</v>
      </c>
      <c r="AD74" s="25"/>
    </row>
    <row r="75" spans="1:30" s="26" customFormat="1" ht="11.25" customHeight="1">
      <c r="A75" s="207">
        <v>1</v>
      </c>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v>2</v>
      </c>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AA'!J74="-","-",'3c AA'!J74)</f>
        <v>-</v>
      </c>
      <c r="H77" s="117" t="str">
        <f>IF('3c AA'!K74="-","-",'3c AA'!K74)</f>
        <v>-</v>
      </c>
      <c r="I77" s="117" t="str">
        <f>IF('3c AA'!L74="-","-",'3c AA'!L74)</f>
        <v>-</v>
      </c>
      <c r="J77" s="117" t="str">
        <f>IF('3c AA'!M74="-","-",'3c AA'!M74)</f>
        <v>-</v>
      </c>
      <c r="K77" s="117" t="str">
        <f>IF('3c AA'!N74="-","-",'3c AA'!N74)</f>
        <v>-</v>
      </c>
      <c r="L77" s="117" t="str">
        <f>IF('3c AA'!O74="-","-",'3c AA'!O74)</f>
        <v>-</v>
      </c>
      <c r="M77" s="117" t="str">
        <f>IF('3c AA'!P74="-","-",'3c AA'!P74)</f>
        <v>-</v>
      </c>
      <c r="N77" s="117" t="str">
        <f>IF('3c AA'!Q74="-","-",'3c AA'!Q74)</f>
        <v>-</v>
      </c>
      <c r="O77" s="27"/>
      <c r="P77" s="117" t="str">
        <f>IF('3c AA'!S74="-","-",'3c AA'!S74)</f>
        <v>-</v>
      </c>
      <c r="Q77" s="117" t="str">
        <f>IF('3c AA'!T74="-","-",'3c AA'!T74)</f>
        <v>-</v>
      </c>
      <c r="R77" s="117" t="str">
        <f>IF('3c AA'!U74="-","-",'3c AA'!U74)</f>
        <v>-</v>
      </c>
      <c r="S77" s="117" t="str">
        <f>IF('3c AA'!V74="-","-",'3c AA'!V74)</f>
        <v>-</v>
      </c>
      <c r="T77" s="117">
        <f>IF('3c AA'!W74="-","-",'3c AA'!W74)</f>
        <v>0</v>
      </c>
      <c r="U77" s="117">
        <f>IF('3c AA'!X74="-","-",'3c AA'!X74)</f>
        <v>0</v>
      </c>
      <c r="V77" s="117">
        <f>IF('3c AA'!Y74="-","-",'3c AA'!Y74)</f>
        <v>0</v>
      </c>
      <c r="W77" s="117" t="str">
        <f>IF('3c AA'!Z74="-","-",'3c AA'!Z74)</f>
        <v>-</v>
      </c>
      <c r="X77" s="27"/>
      <c r="Y77" s="117">
        <f>IF('3c AA'!AB74="-","-",'3c AA'!AB74)</f>
        <v>0</v>
      </c>
      <c r="Z77" s="117">
        <f>IF('3c AA'!AC74="-","-",'3c AA'!AC74)</f>
        <v>0</v>
      </c>
      <c r="AA77" s="117">
        <f>IF('3c AA'!AD74="-","-",'3c AA'!AD74)</f>
        <v>0</v>
      </c>
      <c r="AB77" s="117" t="str">
        <f>IF('3c AA'!AE74="-","-",'3c AA'!AE74)</f>
        <v>-</v>
      </c>
      <c r="AC77" s="117" t="str">
        <f>IF('3c AA'!AF74="-","-",'3c AA'!AF74)</f>
        <v>-</v>
      </c>
      <c r="AD77" s="25"/>
    </row>
    <row r="78" spans="1:30" s="26" customFormat="1" ht="11.4">
      <c r="A78" s="207">
        <v>3</v>
      </c>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f>'3d PC'!AA56</f>
        <v>10.298637820906499</v>
      </c>
      <c r="AB78" s="117" t="str">
        <f>'3d PC'!AB56</f>
        <v>-</v>
      </c>
      <c r="AC78" s="117" t="str">
        <f>'3d PC'!AC56</f>
        <v>-</v>
      </c>
      <c r="AD78" s="25"/>
    </row>
    <row r="79" spans="1:30" s="26" customFormat="1" ht="11.4">
      <c r="A79" s="207">
        <v>4</v>
      </c>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f>'3e NC-Elec'!AB20</f>
        <v>116.93286000000001</v>
      </c>
      <c r="AB79" s="117" t="str">
        <f>'3e NC-Elec'!AC20</f>
        <v>-</v>
      </c>
      <c r="AC79" s="117" t="str">
        <f>'3e NC-Elec'!AD20</f>
        <v>-</v>
      </c>
      <c r="AD79" s="25"/>
    </row>
    <row r="80" spans="1:30" s="26" customFormat="1" ht="11.4">
      <c r="A80" s="207">
        <v>5</v>
      </c>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f>IF('3g CPIH'!W$17="-","-",'3h OC '!$E$7*('3g CPIH'!W$17/'3g CPIH'!$G$17))</f>
        <v>48.630131506849317</v>
      </c>
      <c r="AB80" s="117" t="str">
        <f>IF('3g CPIH'!X$17="-","-",'3h OC '!$E$7*('3g CPIH'!X$17/'3g CPIH'!$G$17))</f>
        <v>-</v>
      </c>
      <c r="AC80" s="117" t="str">
        <f>IF('3g CPIH'!Y$17="-","-",'3h OC '!$E$7*('3g CPIH'!Y$17/'3g CPIH'!$G$17))</f>
        <v>-</v>
      </c>
      <c r="AD80" s="25"/>
    </row>
    <row r="81" spans="1:30" s="26" customFormat="1" ht="11.4">
      <c r="A81" s="207">
        <v>6</v>
      </c>
      <c r="B81" s="120" t="s">
        <v>244</v>
      </c>
      <c r="C81" s="120" t="s">
        <v>182</v>
      </c>
      <c r="D81" s="122" t="s">
        <v>119</v>
      </c>
      <c r="E81" s="119"/>
      <c r="F81" s="27"/>
      <c r="G81" s="117" t="s">
        <v>245</v>
      </c>
      <c r="H81" s="117" t="s">
        <v>245</v>
      </c>
      <c r="I81" s="117" t="s">
        <v>245</v>
      </c>
      <c r="J81" s="117" t="s">
        <v>245</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f>IF('3i SMNCC'!V$64="-","-",'3i SMNCC'!V$64)</f>
        <v>4.0728065027047933</v>
      </c>
      <c r="AA81" s="117">
        <f>IF('3i SMNCC'!W$64="-","-",'3i SMNCC'!W$64)</f>
        <v>4.6721736435258494</v>
      </c>
      <c r="AB81" s="117" t="str">
        <f>IF('3i SMNCC'!X$64="-","-",'3i SMNCC'!X$64)</f>
        <v>-</v>
      </c>
      <c r="AC81" s="117" t="str">
        <f>IF('3i SMNCC'!Y$64="-","-",'3i SMNCC'!Y$64)</f>
        <v>-</v>
      </c>
      <c r="AD81" s="25"/>
    </row>
    <row r="82" spans="1:30" s="26" customFormat="1" ht="11.25" customHeight="1">
      <c r="A82" s="207">
        <v>7</v>
      </c>
      <c r="B82" s="120" t="s">
        <v>244</v>
      </c>
      <c r="C82" s="120" t="s">
        <v>183</v>
      </c>
      <c r="D82" s="122" t="s">
        <v>119</v>
      </c>
      <c r="E82" s="119"/>
      <c r="F82" s="27"/>
      <c r="G82" s="117">
        <f>IF('3g CPIH'!C$17="-","-",'3j PAAC PAP'!$G$11*('3g CPIH'!C$17/'3g CPIH'!$G$17))</f>
        <v>23.857918590998043</v>
      </c>
      <c r="H82" s="117">
        <f>IF('3g CPIH'!D$17="-","-",'3j PAAC PAP'!$G$11*('3g CPIH'!D$17/'3g CPIH'!$G$17))</f>
        <v>23.905682191780819</v>
      </c>
      <c r="I82" s="117">
        <f>IF('3g CPIH'!E$17="-","-",'3j PAAC PAP'!$G$11*('3g CPIH'!E$17/'3g CPIH'!$G$17))</f>
        <v>23.977327592954992</v>
      </c>
      <c r="J82" s="117">
        <f>IF('3g CPIH'!F$17="-","-",'3j PAAC PAP'!$G$11*('3g CPIH'!F$17/'3g CPIH'!$G$17))</f>
        <v>24.120618395303325</v>
      </c>
      <c r="K82" s="117">
        <f>IF('3g CPIH'!G$17="-","-",'3j PAAC PAP'!$G$11*('3g CPIH'!G$17/'3g CPIH'!$G$17))</f>
        <v>24.4072</v>
      </c>
      <c r="L82" s="117">
        <f>IF('3g CPIH'!H$17="-","-",'3j PAAC PAP'!$G$11*('3g CPIH'!H$17/'3g CPIH'!$G$17))</f>
        <v>24.717663405088064</v>
      </c>
      <c r="M82" s="117">
        <f>IF('3g CPIH'!I$17="-","-",'3j PAAC PAP'!$G$11*('3g CPIH'!I$17/'3g CPIH'!$G$17))</f>
        <v>25.075890410958902</v>
      </c>
      <c r="N82" s="117">
        <f>IF('3g CPIH'!J$17="-","-",'3j PAAC PAP'!$G$11*('3g CPIH'!J$17/'3g CPIH'!$G$17))</f>
        <v>25.290826614481411</v>
      </c>
      <c r="O82" s="27"/>
      <c r="P82" s="117">
        <f>IF('3g CPIH'!L$17="-","-",'3j PAAC PAP'!$G$11*('3g CPIH'!L$17/'3g CPIH'!$G$17))</f>
        <v>25.290826614481411</v>
      </c>
      <c r="Q82" s="117">
        <f>IF('3g CPIH'!M$17="-","-",'3j PAAC PAP'!$G$11*('3g CPIH'!M$17/'3g CPIH'!$G$17))</f>
        <v>25.577408219178082</v>
      </c>
      <c r="R82" s="117">
        <f>IF('3g CPIH'!N$17="-","-",'3j PAAC PAP'!$G$11*('3g CPIH'!N$17/'3g CPIH'!$G$17))</f>
        <v>25.768462622309197</v>
      </c>
      <c r="S82" s="117">
        <f>IF('3g CPIH'!O$17="-","-",'3j PAAC PAP'!$G$11*('3g CPIH'!O$17/'3g CPIH'!$G$17))</f>
        <v>25.911753424657533</v>
      </c>
      <c r="T82" s="117">
        <f>IF('3g CPIH'!P$17="-","-",'3j PAAC PAP'!$G$11*('3g CPIH'!P$17/'3g CPIH'!$G$17))</f>
        <v>25.983398825831699</v>
      </c>
      <c r="U82" s="117">
        <f>IF('3g CPIH'!Q$17="-","-",'3j PAAC PAP'!$G$11*('3g CPIH'!Q$17/'3g CPIH'!$G$17))</f>
        <v>26.126689628180038</v>
      </c>
      <c r="V82" s="117">
        <f>IF('3g CPIH'!R$17="-","-",'3j PAAC PAP'!$G$11*('3g CPIH'!R$17/'3g CPIH'!$G$17))</f>
        <v>26.604325636007829</v>
      </c>
      <c r="W82" s="117">
        <f>IF('3g CPIH'!S$17="-","-",'3j PAAC PAP'!$G$11*('3g CPIH'!S$17/'3g CPIH'!$G$17))</f>
        <v>27.39242504892368</v>
      </c>
      <c r="X82" s="27"/>
      <c r="Y82" s="117">
        <f>IF('3g CPIH'!U$17="-","-",'3j PAAC PAP'!$G$11*('3g CPIH'!U$17/'3g CPIH'!$G$17))</f>
        <v>28.777569471624265</v>
      </c>
      <c r="Z82" s="117">
        <f>IF('3g CPIH'!V$17="-","-",'3j PAAC PAP'!$G$11*('3g CPIH'!V$17/'3g CPIH'!$G$17))</f>
        <v>28.777569471624265</v>
      </c>
      <c r="AA82" s="117">
        <f>IF('3g CPIH'!W$17="-","-",'3j PAAC PAP'!$G$11*('3g CPIH'!W$17/'3g CPIH'!$G$17))</f>
        <v>29.923895890410957</v>
      </c>
      <c r="AB82" s="117" t="str">
        <f>IF('3g CPIH'!X$17="-","-",'3j PAAC PAP'!$G$11*('3g CPIH'!X$17/'3g CPIH'!$G$17))</f>
        <v>-</v>
      </c>
      <c r="AC82" s="117" t="str">
        <f>IF('3g CPIH'!Y$17="-","-",'3j PAAC PAP'!$G$11*('3g CPIH'!Y$17/'3g CPIH'!$G$17))</f>
        <v>-</v>
      </c>
      <c r="AD82" s="25"/>
    </row>
    <row r="83" spans="1:30" s="26" customFormat="1" ht="11.25" customHeight="1">
      <c r="A83" s="207">
        <v>8</v>
      </c>
      <c r="B83" s="120" t="s">
        <v>244</v>
      </c>
      <c r="C83" s="120" t="s">
        <v>184</v>
      </c>
      <c r="D83" s="122" t="s">
        <v>119</v>
      </c>
      <c r="E83" s="119"/>
      <c r="F83" s="27"/>
      <c r="G83" s="117">
        <f>IF(G78="-","-",SUM(G75:G81)*'3j PAAC PAP'!$G$29)</f>
        <v>0</v>
      </c>
      <c r="H83" s="117">
        <f>IF(H78="-","-",SUM(H75:H81)*'3j PAAC PAP'!$G$29)</f>
        <v>0</v>
      </c>
      <c r="I83" s="117">
        <f>IF(I78="-","-",SUM(I75:I81)*'3j PAAC PAP'!$G$29)</f>
        <v>0</v>
      </c>
      <c r="J83" s="117">
        <f>IF(J78="-","-",SUM(J75:J81)*'3j PAAC PAP'!$G$29)</f>
        <v>0</v>
      </c>
      <c r="K83" s="117">
        <f>IF(K78="-","-",SUM(K75:K81)*'3j PAAC PAP'!$G$29)</f>
        <v>0</v>
      </c>
      <c r="L83" s="117">
        <f>IF(L78="-","-",SUM(L75:L81)*'3j PAAC PAP'!$G$29)</f>
        <v>0</v>
      </c>
      <c r="M83" s="117">
        <f>IF(M78="-","-",SUM(M75:M81)*'3j PAAC PAP'!$G$29)</f>
        <v>0</v>
      </c>
      <c r="N83" s="117">
        <f>IF(N78="-","-",SUM(N75:N81)*'3j PAAC PAP'!$G$29)</f>
        <v>0</v>
      </c>
      <c r="O83" s="27"/>
      <c r="P83" s="117">
        <f>IF(P78="-","-",SUM(P75:P81)*'3j PAAC PAP'!$G$29)</f>
        <v>0</v>
      </c>
      <c r="Q83" s="117">
        <f>IF(Q78="-","-",SUM(Q75:Q81)*'3j PAAC PAP'!$G$29)</f>
        <v>0</v>
      </c>
      <c r="R83" s="117">
        <f>IF(R78="-","-",SUM(R75:R81)*'3j PAAC PAP'!$G$29)</f>
        <v>0</v>
      </c>
      <c r="S83" s="117">
        <f>IF(S78="-","-",SUM(S75:S81)*'3j PAAC PAP'!$G$29)</f>
        <v>0</v>
      </c>
      <c r="T83" s="117">
        <f>IF(T78="-","-",SUM(T75:T81)*'3j PAAC PAP'!$G$29)</f>
        <v>0</v>
      </c>
      <c r="U83" s="117">
        <f>IF(U78="-","-",SUM(U75:U81)*'3j PAAC PAP'!$G$29)</f>
        <v>0</v>
      </c>
      <c r="V83" s="117">
        <f>IF(V78="-","-",SUM(V75:V81)*'3j PAAC PAP'!$G$29)</f>
        <v>0</v>
      </c>
      <c r="W83" s="117">
        <f>IF(W78="-","-",SUM(W75:W81)*'3j PAAC PAP'!$G$29)</f>
        <v>0</v>
      </c>
      <c r="X83" s="27"/>
      <c r="Y83" s="117">
        <f>IF(Y78="-","-",SUM(Y75:Y81)*'3j PAAC PAP'!$G$29)</f>
        <v>0</v>
      </c>
      <c r="Z83" s="117">
        <f>IF(Z78="-","-",SUM(Z75:Z81)*'3j PAAC PAP'!$G$29)</f>
        <v>0</v>
      </c>
      <c r="AA83" s="117">
        <f>IF(AA78="-","-",SUM(AA75:AA81)*'3j PAAC PAP'!$G$29)</f>
        <v>0</v>
      </c>
      <c r="AB83" s="117" t="str">
        <f>IF(AB78="-","-",SUM(AB75:AB81)*'3j PAAC PAP'!$G$29)</f>
        <v>-</v>
      </c>
      <c r="AC83" s="117" t="str">
        <f>IF(AC78="-","-",SUM(AC75:AC81)*'3j PAAC PAP'!$G$29)</f>
        <v>-</v>
      </c>
      <c r="AD83" s="25"/>
    </row>
    <row r="84" spans="1:30" s="26" customFormat="1" ht="11.25" customHeight="1">
      <c r="A84" s="207">
        <v>9</v>
      </c>
      <c r="B84" s="120" t="s">
        <v>185</v>
      </c>
      <c r="C84" s="120" t="s">
        <v>246</v>
      </c>
      <c r="D84" s="122" t="s">
        <v>119</v>
      </c>
      <c r="E84" s="119"/>
      <c r="F84" s="27"/>
      <c r="G84" s="117">
        <f>IF(G78="-","-",SUM(G75:G83)*'3k EBIT'!$E$7)</f>
        <v>1.9204016062675127</v>
      </c>
      <c r="H84" s="117">
        <f>IF(H78="-","-",SUM(H75:H83)*'3k EBIT'!$E$7)</f>
        <v>1.922830072991583</v>
      </c>
      <c r="I84" s="117">
        <f>IF(I78="-","-",SUM(I75:I83)*'3k EBIT'!$E$7)</f>
        <v>1.7262168933551234</v>
      </c>
      <c r="J84" s="117">
        <f>IF(J78="-","-",SUM(J75:J83)*'3k EBIT'!$E$7)</f>
        <v>1.7335022935273348</v>
      </c>
      <c r="K84" s="117">
        <f>IF(K78="-","-",SUM(K75:K83)*'3k EBIT'!$E$7)</f>
        <v>1.7163922159103193</v>
      </c>
      <c r="L84" s="117">
        <f>IF(L78="-","-",SUM(L75:L83)*'3k EBIT'!$E$7)</f>
        <v>1.7296387581455326</v>
      </c>
      <c r="M84" s="117">
        <f>IF(M78="-","-",SUM(M75:M83)*'3k EBIT'!$E$7)</f>
        <v>1.8249796489154035</v>
      </c>
      <c r="N84" s="117">
        <f>IF(N78="-","-",SUM(N75:N83)*'3k EBIT'!$E$7)</f>
        <v>1.8369179870022074</v>
      </c>
      <c r="O84" s="27"/>
      <c r="P84" s="117">
        <f>IF(P78="-","-",SUM(P75:P83)*'3k EBIT'!$E$7)</f>
        <v>1.8369179870022074</v>
      </c>
      <c r="Q84" s="117">
        <f>IF(Q78="-","-",SUM(Q75:Q83)*'3k EBIT'!$E$7)</f>
        <v>1.9004969910883973</v>
      </c>
      <c r="R84" s="117">
        <f>IF(R78="-","-",SUM(R75:R83)*'3k EBIT'!$E$7)</f>
        <v>1.9066963688452314</v>
      </c>
      <c r="S84" s="117">
        <f>IF(S78="-","-",SUM(S75:S83)*'3k EBIT'!$E$7)</f>
        <v>2.0277164290474685</v>
      </c>
      <c r="T84" s="117">
        <f>IF(T78="-","-",SUM(T75:T83)*'3k EBIT'!$E$7)</f>
        <v>2.0136174308594295</v>
      </c>
      <c r="U84" s="117">
        <f>IF(U78="-","-",SUM(U75:U83)*'3k EBIT'!$E$7)</f>
        <v>1.9853082729323257</v>
      </c>
      <c r="V84" s="117">
        <f>IF(V78="-","-",SUM(V75:V83)*'3k EBIT'!$E$7)</f>
        <v>2.0128150065476738</v>
      </c>
      <c r="W84" s="117">
        <f>IF(W78="-","-",SUM(W75:W83)*'3k EBIT'!$E$7)</f>
        <v>3.5303778620117252</v>
      </c>
      <c r="X84" s="27"/>
      <c r="Y84" s="117">
        <f>IF(Y78="-","-",SUM(Y75:Y83)*'3k EBIT'!$E$7)</f>
        <v>3.6045894778003005</v>
      </c>
      <c r="Z84" s="117">
        <f>IF(Z78="-","-",SUM(Z75:Z83)*'3k EBIT'!$E$7)</f>
        <v>3.6045894778003005</v>
      </c>
      <c r="AA84" s="117">
        <f>IF(AA78="-","-",SUM(AA75:AA83)*'3k EBIT'!$E$7)</f>
        <v>4.0761447115532627</v>
      </c>
      <c r="AB84" s="117" t="str">
        <f>IF(AB78="-","-",SUM(AB75:AB83)*'3k EBIT'!$E$7)</f>
        <v>-</v>
      </c>
      <c r="AC84" s="117" t="str">
        <f>IF(AC78="-","-",SUM(AC75:AC83)*'3k EBIT'!$E$7)</f>
        <v>-</v>
      </c>
      <c r="AD84" s="25"/>
    </row>
    <row r="85" spans="1:30" s="26" customFormat="1" ht="12.6" customHeight="1">
      <c r="A85" s="207">
        <v>10</v>
      </c>
      <c r="B85" s="120" t="s">
        <v>247</v>
      </c>
      <c r="C85" s="156" t="s">
        <v>248</v>
      </c>
      <c r="D85" s="122" t="s">
        <v>119</v>
      </c>
      <c r="E85" s="118"/>
      <c r="F85" s="27"/>
      <c r="G85" s="117">
        <f>IF(G80="-","-",SUM(G75:G78,G80:G84)*'3l HAP'!$E$8)</f>
        <v>1.0410809105385241</v>
      </c>
      <c r="H85" s="117">
        <f>IF(H80="-","-",SUM(H75:H78,H80:H84)*'3l HAP'!$E$8)</f>
        <v>1.042952235097522</v>
      </c>
      <c r="I85" s="117">
        <f>IF(I80="-","-",SUM(I75:I78,I80:I84)*'3l HAP'!$E$8)</f>
        <v>1.0437493231744166</v>
      </c>
      <c r="J85" s="117">
        <f>IF(J80="-","-",SUM(J75:J78,J80:J84)*'3l HAP'!$E$8)</f>
        <v>1.0493632968514104</v>
      </c>
      <c r="K85" s="117">
        <f>IF(K80="-","-",SUM(K75:K78,K80:K84)*'3l HAP'!$E$8)</f>
        <v>1.0612952721978572</v>
      </c>
      <c r="L85" s="117">
        <f>IF(L80="-","-",SUM(L75:L78,L80:L84)*'3l HAP'!$E$8)</f>
        <v>1.0715027745535033</v>
      </c>
      <c r="M85" s="117">
        <f>IF(M80="-","-",SUM(M75:M78,M80:M84)*'3l HAP'!$E$8)</f>
        <v>1.1187849989581111</v>
      </c>
      <c r="N85" s="117">
        <f>IF(N80="-","-",SUM(N75:N78,N80:N84)*'3l HAP'!$E$8)</f>
        <v>1.1279844271545207</v>
      </c>
      <c r="O85" s="27"/>
      <c r="P85" s="117">
        <f>IF(P80="-","-",SUM(P75:P78,P80:P84)*'3l HAP'!$E$8)</f>
        <v>1.1279844271545207</v>
      </c>
      <c r="Q85" s="117">
        <f>IF(Q80="-","-",SUM(Q75:Q78,Q80:Q84)*'3l HAP'!$E$8)</f>
        <v>1.1668235154614588</v>
      </c>
      <c r="R85" s="117">
        <f>IF(R80="-","-",SUM(R75:R78,R80:R84)*'3l HAP'!$E$8)</f>
        <v>1.1716006234744616</v>
      </c>
      <c r="S85" s="117">
        <f>IF(S80="-","-",SUM(S75:S78,S80:S84)*'3l HAP'!$E$8)</f>
        <v>1.2050036875561467</v>
      </c>
      <c r="T85" s="117">
        <f>IF(T80="-","-",SUM(T75:T78,T80:T84)*'3l HAP'!$E$8)</f>
        <v>1.1941393008610219</v>
      </c>
      <c r="U85" s="117">
        <f>IF(U80="-","-",SUM(U75:U78,U80:U84)*'3l HAP'!$E$8)</f>
        <v>1.1963727112551761</v>
      </c>
      <c r="V85" s="117">
        <f>IF(V80="-","-",SUM(V75:V78,V80:V84)*'3l HAP'!$E$8)</f>
        <v>1.2175688123349295</v>
      </c>
      <c r="W85" s="117">
        <f>IF(W80="-","-",SUM(W75:W78,W80:W84)*'3l HAP'!$E$8)</f>
        <v>1.3069549905394684</v>
      </c>
      <c r="X85" s="27"/>
      <c r="Y85" s="117">
        <f>IF(Y80="-","-",SUM(Y75:Y78,Y80:Y84)*'3l HAP'!$E$8)</f>
        <v>1.364140875695558</v>
      </c>
      <c r="Z85" s="117">
        <f>IF(Z80="-","-",SUM(Z75:Z78,Z80:Z84)*'3l HAP'!$E$8)</f>
        <v>1.364140875695558</v>
      </c>
      <c r="AA85" s="117">
        <f>IF(AA80="-","-",SUM(AA75:AA78,AA80:AA84)*'3l HAP'!$E$8)</f>
        <v>1.4289760004958931</v>
      </c>
      <c r="AB85" s="117" t="str">
        <f>IF(AB80="-","-",SUM(AB75:AB78,AB80:AB84)*'3l HAP'!$E$8)</f>
        <v>-</v>
      </c>
      <c r="AC85" s="117" t="str">
        <f>IF(AC80="-","-",SUM(AC75:AC78,AC80:AC84)*'3l HAP'!$E$8)</f>
        <v>-</v>
      </c>
      <c r="AD85" s="25"/>
    </row>
    <row r="86" spans="1:30" s="26" customFormat="1" ht="11.25" customHeight="1">
      <c r="A86" s="207">
        <v>11</v>
      </c>
      <c r="B86" s="120" t="s">
        <v>249</v>
      </c>
      <c r="C86" s="120" t="str">
        <f>B86&amp;"_"&amp;D86</f>
        <v>Total_Northern</v>
      </c>
      <c r="D86" s="122" t="s">
        <v>119</v>
      </c>
      <c r="E86" s="119"/>
      <c r="F86" s="27"/>
      <c r="G86" s="117">
        <f t="shared" ref="G86:N86" si="15">IF(G80="-","-",SUM(G75:G85))</f>
        <v>102.11480791269166</v>
      </c>
      <c r="H86" s="117">
        <f t="shared" si="15"/>
        <v>102.24449322256572</v>
      </c>
      <c r="I86" s="117">
        <f t="shared" si="15"/>
        <v>91.897232498805636</v>
      </c>
      <c r="J86" s="117">
        <f t="shared" si="15"/>
        <v>92.286288428427838</v>
      </c>
      <c r="K86" s="117">
        <f t="shared" si="15"/>
        <v>91.397690374845027</v>
      </c>
      <c r="L86" s="117">
        <f t="shared" si="15"/>
        <v>92.105084022658374</v>
      </c>
      <c r="M86" s="117">
        <f t="shared" si="15"/>
        <v>97.170305793856755</v>
      </c>
      <c r="N86" s="117">
        <f t="shared" si="15"/>
        <v>97.807838546034432</v>
      </c>
      <c r="O86" s="27"/>
      <c r="P86" s="117">
        <f t="shared" ref="P86:W86" si="16">IF(P80="-","-",SUM(P75:P85))</f>
        <v>97.807838546034432</v>
      </c>
      <c r="Q86" s="117">
        <f t="shared" si="16"/>
        <v>101.19293962511644</v>
      </c>
      <c r="R86" s="117">
        <f t="shared" si="16"/>
        <v>101.52399963819079</v>
      </c>
      <c r="S86" s="117">
        <f t="shared" si="16"/>
        <v>107.92687692409373</v>
      </c>
      <c r="T86" s="117">
        <f t="shared" si="16"/>
        <v>107.17396030769265</v>
      </c>
      <c r="U86" s="117">
        <f t="shared" si="16"/>
        <v>105.68623865314278</v>
      </c>
      <c r="V86" s="117">
        <f t="shared" si="16"/>
        <v>107.15515697809748</v>
      </c>
      <c r="W86" s="117">
        <f t="shared" si="16"/>
        <v>187.11623940003807</v>
      </c>
      <c r="X86" s="27"/>
      <c r="Y86" s="117">
        <f t="shared" ref="Y86:AC86" si="17">IF(Y80="-","-",SUM(Y75:Y85))</f>
        <v>191.07929818705122</v>
      </c>
      <c r="Z86" s="117">
        <f t="shared" si="17"/>
        <v>191.07929818705122</v>
      </c>
      <c r="AA86" s="117">
        <f t="shared" si="17"/>
        <v>215.96281957374177</v>
      </c>
      <c r="AB86" s="117" t="str">
        <f t="shared" si="17"/>
        <v>-</v>
      </c>
      <c r="AC86" s="117" t="str">
        <f t="shared" si="17"/>
        <v>-</v>
      </c>
      <c r="AD86" s="25"/>
    </row>
    <row r="87" spans="1:30" s="26" customFormat="1" ht="11.25" customHeight="1">
      <c r="A87" s="207">
        <v>1</v>
      </c>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v>2</v>
      </c>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AA'!J75="-","-",'3c AA'!J75)</f>
        <v>-</v>
      </c>
      <c r="H89" s="35" t="str">
        <f>IF('3c AA'!K75="-","-",'3c AA'!K75)</f>
        <v>-</v>
      </c>
      <c r="I89" s="35" t="str">
        <f>IF('3c AA'!L75="-","-",'3c AA'!L75)</f>
        <v>-</v>
      </c>
      <c r="J89" s="35" t="str">
        <f>IF('3c AA'!M75="-","-",'3c AA'!M75)</f>
        <v>-</v>
      </c>
      <c r="K89" s="35" t="str">
        <f>IF('3c AA'!N75="-","-",'3c AA'!N75)</f>
        <v>-</v>
      </c>
      <c r="L89" s="35" t="str">
        <f>IF('3c AA'!O75="-","-",'3c AA'!O75)</f>
        <v>-</v>
      </c>
      <c r="M89" s="35" t="str">
        <f>IF('3c AA'!P75="-","-",'3c AA'!P75)</f>
        <v>-</v>
      </c>
      <c r="N89" s="35" t="str">
        <f>IF('3c AA'!Q75="-","-",'3c AA'!Q75)</f>
        <v>-</v>
      </c>
      <c r="O89" s="27"/>
      <c r="P89" s="35" t="str">
        <f>IF('3c AA'!S75="-","-",'3c AA'!S75)</f>
        <v>-</v>
      </c>
      <c r="Q89" s="35" t="str">
        <f>IF('3c AA'!T75="-","-",'3c AA'!T75)</f>
        <v>-</v>
      </c>
      <c r="R89" s="35" t="str">
        <f>IF('3c AA'!U75="-","-",'3c AA'!U75)</f>
        <v>-</v>
      </c>
      <c r="S89" s="35" t="str">
        <f>IF('3c AA'!V75="-","-",'3c AA'!V75)</f>
        <v>-</v>
      </c>
      <c r="T89" s="35">
        <f>IF('3c AA'!W75="-","-",'3c AA'!W75)</f>
        <v>0</v>
      </c>
      <c r="U89" s="35">
        <f>IF('3c AA'!X75="-","-",'3c AA'!X75)</f>
        <v>0</v>
      </c>
      <c r="V89" s="35">
        <f>IF('3c AA'!Y75="-","-",'3c AA'!Y75)</f>
        <v>0</v>
      </c>
      <c r="W89" s="35" t="str">
        <f>IF('3c AA'!Z75="-","-",'3c AA'!Z75)</f>
        <v>-</v>
      </c>
      <c r="X89" s="27"/>
      <c r="Y89" s="35">
        <f>IF('3c AA'!AB75="-","-",'3c AA'!AB75)</f>
        <v>0</v>
      </c>
      <c r="Z89" s="35">
        <f>IF('3c AA'!AC75="-","-",'3c AA'!AC75)</f>
        <v>0</v>
      </c>
      <c r="AA89" s="35">
        <f>IF('3c AA'!AD75="-","-",'3c AA'!AD75)</f>
        <v>0</v>
      </c>
      <c r="AB89" s="35" t="str">
        <f>IF('3c AA'!AE75="-","-",'3c AA'!AE75)</f>
        <v>-</v>
      </c>
      <c r="AC89" s="35" t="str">
        <f>IF('3c AA'!AF75="-","-",'3c AA'!AF75)</f>
        <v>-</v>
      </c>
      <c r="AD89" s="25"/>
    </row>
    <row r="90" spans="1:30" s="26" customFormat="1" ht="11.4">
      <c r="A90" s="207">
        <v>3</v>
      </c>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f>'3d PC'!AA56</f>
        <v>10.298637820906499</v>
      </c>
      <c r="AB90" s="35" t="str">
        <f>'3d PC'!AB56</f>
        <v>-</v>
      </c>
      <c r="AC90" s="35" t="str">
        <f>'3d PC'!AC56</f>
        <v>-</v>
      </c>
      <c r="AD90" s="25"/>
    </row>
    <row r="91" spans="1:30" s="26" customFormat="1" ht="11.4">
      <c r="A91" s="207">
        <v>4</v>
      </c>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f>'3e NC-Elec'!AB21</f>
        <v>97.879860000000008</v>
      </c>
      <c r="AB91" s="35" t="str">
        <f>'3e NC-Elec'!AC21</f>
        <v>-</v>
      </c>
      <c r="AC91" s="35" t="str">
        <f>'3e NC-Elec'!AD21</f>
        <v>-</v>
      </c>
      <c r="AD91" s="25"/>
    </row>
    <row r="92" spans="1:30" s="26" customFormat="1" ht="11.4">
      <c r="A92" s="207">
        <v>5</v>
      </c>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f>IF('3g CPIH'!W$17="-","-",'3h OC '!$E$7*('3g CPIH'!W$17/'3g CPIH'!$G$17))</f>
        <v>48.630131506849317</v>
      </c>
      <c r="AB92" s="35" t="str">
        <f>IF('3g CPIH'!X$17="-","-",'3h OC '!$E$7*('3g CPIH'!X$17/'3g CPIH'!$G$17))</f>
        <v>-</v>
      </c>
      <c r="AC92" s="35" t="str">
        <f>IF('3g CPIH'!Y$17="-","-",'3h OC '!$E$7*('3g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f>IF('3i SMNCC'!V$64="-","-",'3i SMNCC'!V$64)</f>
        <v>4.0728065027047933</v>
      </c>
      <c r="AA93" s="35">
        <f>IF('3i SMNCC'!W$64="-","-",'3i SMNCC'!W$64)</f>
        <v>4.6721736435258494</v>
      </c>
      <c r="AB93" s="35" t="str">
        <f>IF('3i SMNCC'!X$64="-","-",'3i SMNCC'!X$64)</f>
        <v>-</v>
      </c>
      <c r="AC93" s="35" t="str">
        <f>IF('3i SMNCC'!Y$64="-","-",'3i SMNCC'!Y$64)</f>
        <v>-</v>
      </c>
      <c r="AD93" s="25"/>
    </row>
    <row r="94" spans="1:30" s="26" customFormat="1" ht="11.25" customHeight="1">
      <c r="A94" s="207">
        <v>7</v>
      </c>
      <c r="B94" s="123" t="s">
        <v>244</v>
      </c>
      <c r="C94" s="123" t="s">
        <v>183</v>
      </c>
      <c r="D94" s="121" t="s">
        <v>118</v>
      </c>
      <c r="E94" s="75"/>
      <c r="F94" s="27"/>
      <c r="G94" s="35">
        <f>IF('3g CPIH'!C$17="-","-",'3j PAAC PAP'!$G$11*('3g CPIH'!C$17/'3g CPIH'!$G$17))</f>
        <v>23.857918590998043</v>
      </c>
      <c r="H94" s="35">
        <f>IF('3g CPIH'!D$17="-","-",'3j PAAC PAP'!$G$11*('3g CPIH'!D$17/'3g CPIH'!$G$17))</f>
        <v>23.905682191780819</v>
      </c>
      <c r="I94" s="35">
        <f>IF('3g CPIH'!E$17="-","-",'3j PAAC PAP'!$G$11*('3g CPIH'!E$17/'3g CPIH'!$G$17))</f>
        <v>23.977327592954992</v>
      </c>
      <c r="J94" s="35">
        <f>IF('3g CPIH'!F$17="-","-",'3j PAAC PAP'!$G$11*('3g CPIH'!F$17/'3g CPIH'!$G$17))</f>
        <v>24.120618395303325</v>
      </c>
      <c r="K94" s="35">
        <f>IF('3g CPIH'!G$17="-","-",'3j PAAC PAP'!$G$11*('3g CPIH'!G$17/'3g CPIH'!$G$17))</f>
        <v>24.4072</v>
      </c>
      <c r="L94" s="35">
        <f>IF('3g CPIH'!H$17="-","-",'3j PAAC PAP'!$G$11*('3g CPIH'!H$17/'3g CPIH'!$G$17))</f>
        <v>24.717663405088064</v>
      </c>
      <c r="M94" s="35">
        <f>IF('3g CPIH'!I$17="-","-",'3j PAAC PAP'!$G$11*('3g CPIH'!I$17/'3g CPIH'!$G$17))</f>
        <v>25.075890410958902</v>
      </c>
      <c r="N94" s="35">
        <f>IF('3g CPIH'!J$17="-","-",'3j PAAC PAP'!$G$11*('3g CPIH'!J$17/'3g CPIH'!$G$17))</f>
        <v>25.290826614481411</v>
      </c>
      <c r="O94" s="27"/>
      <c r="P94" s="35">
        <f>IF('3g CPIH'!L$17="-","-",'3j PAAC PAP'!$G$11*('3g CPIH'!L$17/'3g CPIH'!$G$17))</f>
        <v>25.290826614481411</v>
      </c>
      <c r="Q94" s="35">
        <f>IF('3g CPIH'!M$17="-","-",'3j PAAC PAP'!$G$11*('3g CPIH'!M$17/'3g CPIH'!$G$17))</f>
        <v>25.577408219178082</v>
      </c>
      <c r="R94" s="35">
        <f>IF('3g CPIH'!N$17="-","-",'3j PAAC PAP'!$G$11*('3g CPIH'!N$17/'3g CPIH'!$G$17))</f>
        <v>25.768462622309197</v>
      </c>
      <c r="S94" s="35">
        <f>IF('3g CPIH'!O$17="-","-",'3j PAAC PAP'!$G$11*('3g CPIH'!O$17/'3g CPIH'!$G$17))</f>
        <v>25.911753424657533</v>
      </c>
      <c r="T94" s="35">
        <f>IF('3g CPIH'!P$17="-","-",'3j PAAC PAP'!$G$11*('3g CPIH'!P$17/'3g CPIH'!$G$17))</f>
        <v>25.983398825831699</v>
      </c>
      <c r="U94" s="35">
        <f>IF('3g CPIH'!Q$17="-","-",'3j PAAC PAP'!$G$11*('3g CPIH'!Q$17/'3g CPIH'!$G$17))</f>
        <v>26.126689628180038</v>
      </c>
      <c r="V94" s="35">
        <f>IF('3g CPIH'!R$17="-","-",'3j PAAC PAP'!$G$11*('3g CPIH'!R$17/'3g CPIH'!$G$17))</f>
        <v>26.604325636007829</v>
      </c>
      <c r="W94" s="35">
        <f>IF('3g CPIH'!S$17="-","-",'3j PAAC PAP'!$G$11*('3g CPIH'!S$17/'3g CPIH'!$G$17))</f>
        <v>27.39242504892368</v>
      </c>
      <c r="X94" s="27"/>
      <c r="Y94" s="35">
        <f>IF('3g CPIH'!U$17="-","-",'3j PAAC PAP'!$G$11*('3g CPIH'!U$17/'3g CPIH'!$G$17))</f>
        <v>28.777569471624265</v>
      </c>
      <c r="Z94" s="35">
        <f>IF('3g CPIH'!V$17="-","-",'3j PAAC PAP'!$G$11*('3g CPIH'!V$17/'3g CPIH'!$G$17))</f>
        <v>28.777569471624265</v>
      </c>
      <c r="AA94" s="35">
        <f>IF('3g CPIH'!W$17="-","-",'3j PAAC PAP'!$G$11*('3g CPIH'!W$17/'3g CPIH'!$G$17))</f>
        <v>29.923895890410957</v>
      </c>
      <c r="AB94" s="35" t="str">
        <f>IF('3g CPIH'!X$17="-","-",'3j PAAC PAP'!$G$11*('3g CPIH'!X$17/'3g CPIH'!$G$17))</f>
        <v>-</v>
      </c>
      <c r="AC94" s="35" t="str">
        <f>IF('3g CPIH'!Y$17="-","-",'3j PAAC PAP'!$G$11*('3g CPIH'!Y$17/'3g CPIH'!$G$17))</f>
        <v>-</v>
      </c>
      <c r="AD94" s="25"/>
    </row>
    <row r="95" spans="1:30" s="26" customFormat="1" ht="11.25" customHeight="1">
      <c r="A95" s="207">
        <v>8</v>
      </c>
      <c r="B95" s="123" t="s">
        <v>244</v>
      </c>
      <c r="C95" s="123" t="s">
        <v>184</v>
      </c>
      <c r="D95" s="121" t="s">
        <v>118</v>
      </c>
      <c r="E95" s="75"/>
      <c r="F95" s="27"/>
      <c r="G95" s="35">
        <f>IF(G90="-","-",SUM(G87:G93)*'3j PAAC PAP'!$G$29)</f>
        <v>0</v>
      </c>
      <c r="H95" s="35">
        <f>IF(H90="-","-",SUM(H87:H93)*'3j PAAC PAP'!$G$29)</f>
        <v>0</v>
      </c>
      <c r="I95" s="35">
        <f>IF(I90="-","-",SUM(I87:I93)*'3j PAAC PAP'!$G$29)</f>
        <v>0</v>
      </c>
      <c r="J95" s="35">
        <f>IF(J90="-","-",SUM(J87:J93)*'3j PAAC PAP'!$G$29)</f>
        <v>0</v>
      </c>
      <c r="K95" s="35">
        <f>IF(K90="-","-",SUM(K87:K93)*'3j PAAC PAP'!$G$29)</f>
        <v>0</v>
      </c>
      <c r="L95" s="35">
        <f>IF(L90="-","-",SUM(L87:L93)*'3j PAAC PAP'!$G$29)</f>
        <v>0</v>
      </c>
      <c r="M95" s="35">
        <f>IF(M90="-","-",SUM(M87:M93)*'3j PAAC PAP'!$G$29)</f>
        <v>0</v>
      </c>
      <c r="N95" s="35">
        <f>IF(N90="-","-",SUM(N87:N93)*'3j PAAC PAP'!$G$29)</f>
        <v>0</v>
      </c>
      <c r="O95" s="27"/>
      <c r="P95" s="35">
        <f>IF(P90="-","-",SUM(P87:P93)*'3j PAAC PAP'!$G$29)</f>
        <v>0</v>
      </c>
      <c r="Q95" s="35">
        <f>IF(Q90="-","-",SUM(Q87:Q93)*'3j PAAC PAP'!$G$29)</f>
        <v>0</v>
      </c>
      <c r="R95" s="35">
        <f>IF(R90="-","-",SUM(R87:R93)*'3j PAAC PAP'!$G$29)</f>
        <v>0</v>
      </c>
      <c r="S95" s="35">
        <f>IF(S90="-","-",SUM(S87:S93)*'3j PAAC PAP'!$G$29)</f>
        <v>0</v>
      </c>
      <c r="T95" s="35">
        <f>IF(T90="-","-",SUM(T87:T93)*'3j PAAC PAP'!$G$29)</f>
        <v>0</v>
      </c>
      <c r="U95" s="35">
        <f>IF(U90="-","-",SUM(U87:U93)*'3j PAAC PAP'!$G$29)</f>
        <v>0</v>
      </c>
      <c r="V95" s="35">
        <f>IF(V90="-","-",SUM(V87:V93)*'3j PAAC PAP'!$G$29)</f>
        <v>0</v>
      </c>
      <c r="W95" s="35">
        <f>IF(W90="-","-",SUM(W87:W93)*'3j PAAC PAP'!$G$29)</f>
        <v>0</v>
      </c>
      <c r="X95" s="27"/>
      <c r="Y95" s="35">
        <f>IF(Y90="-","-",SUM(Y87:Y93)*'3j PAAC PAP'!$G$29)</f>
        <v>0</v>
      </c>
      <c r="Z95" s="35">
        <f>IF(Z90="-","-",SUM(Z87:Z93)*'3j PAAC PAP'!$G$29)</f>
        <v>0</v>
      </c>
      <c r="AA95" s="35">
        <f>IF(AA90="-","-",SUM(AA87:AA93)*'3j PAAC PAP'!$G$29)</f>
        <v>0</v>
      </c>
      <c r="AB95" s="35" t="str">
        <f>IF(AB90="-","-",SUM(AB87:AB93)*'3j PAAC PAP'!$G$29)</f>
        <v>-</v>
      </c>
      <c r="AC95" s="35" t="str">
        <f>IF(AC90="-","-",SUM(AC87:AC93)*'3j PAAC PAP'!$G$29)</f>
        <v>-</v>
      </c>
      <c r="AD95" s="25"/>
    </row>
    <row r="96" spans="1:30" s="26" customFormat="1" ht="11.25" customHeight="1">
      <c r="A96" s="207">
        <v>9</v>
      </c>
      <c r="B96" s="123" t="s">
        <v>185</v>
      </c>
      <c r="C96" s="123" t="s">
        <v>246</v>
      </c>
      <c r="D96" s="121" t="s">
        <v>118</v>
      </c>
      <c r="E96" s="75"/>
      <c r="F96" s="27"/>
      <c r="G96" s="35">
        <f>IF(G90="-","-",SUM(G87:G95)*'3k EBIT'!$E$7)</f>
        <v>1.6736823382675126</v>
      </c>
      <c r="H96" s="35">
        <f>IF(H90="-","-",SUM(H87:H95)*'3k EBIT'!$E$7)</f>
        <v>1.6761108049915832</v>
      </c>
      <c r="I96" s="35">
        <f>IF(I90="-","-",SUM(I87:I95)*'3k EBIT'!$E$7)</f>
        <v>1.5749334453551236</v>
      </c>
      <c r="J96" s="35">
        <f>IF(J90="-","-",SUM(J87:J95)*'3k EBIT'!$E$7)</f>
        <v>1.5822188455273347</v>
      </c>
      <c r="K96" s="35">
        <f>IF(K90="-","-",SUM(K87:K95)*'3k EBIT'!$E$7)</f>
        <v>1.5919721839103196</v>
      </c>
      <c r="L96" s="35">
        <f>IF(L90="-","-",SUM(L87:L95)*'3k EBIT'!$E$7)</f>
        <v>1.6052187261455326</v>
      </c>
      <c r="M96" s="35">
        <f>IF(M90="-","-",SUM(M87:M95)*'3k EBIT'!$E$7)</f>
        <v>1.6786447249154033</v>
      </c>
      <c r="N96" s="35">
        <f>IF(N90="-","-",SUM(N87:N95)*'3k EBIT'!$E$7)</f>
        <v>1.6905830630022074</v>
      </c>
      <c r="O96" s="27"/>
      <c r="P96" s="35">
        <f>IF(P90="-","-",SUM(P87:P95)*'3k EBIT'!$E$7)</f>
        <v>1.6905830630022074</v>
      </c>
      <c r="Q96" s="35">
        <f>IF(Q90="-","-",SUM(Q87:Q95)*'3k EBIT'!$E$7)</f>
        <v>1.7619383190883975</v>
      </c>
      <c r="R96" s="35">
        <f>IF(R90="-","-",SUM(R87:R95)*'3k EBIT'!$E$7)</f>
        <v>1.7681376968452314</v>
      </c>
      <c r="S96" s="35">
        <f>IF(S90="-","-",SUM(S87:S95)*'3k EBIT'!$E$7)</f>
        <v>1.8318962650474682</v>
      </c>
      <c r="T96" s="35">
        <f>IF(T90="-","-",SUM(T87:T95)*'3k EBIT'!$E$7)</f>
        <v>1.8177972668594296</v>
      </c>
      <c r="U96" s="35">
        <f>IF(U90="-","-",SUM(U87:U95)*'3k EBIT'!$E$7)</f>
        <v>1.8488703969323252</v>
      </c>
      <c r="V96" s="35">
        <f>IF(V90="-","-",SUM(V87:V95)*'3k EBIT'!$E$7)</f>
        <v>1.8763771305476737</v>
      </c>
      <c r="W96" s="35">
        <f>IF(W90="-","-",SUM(W87:W95)*'3k EBIT'!$E$7)</f>
        <v>3.0920800220117255</v>
      </c>
      <c r="X96" s="27"/>
      <c r="Y96" s="35">
        <f>IF(Y90="-","-",SUM(Y87:Y95)*'3k EBIT'!$E$7)</f>
        <v>3.1662916378003003</v>
      </c>
      <c r="Z96" s="35">
        <f>IF(Z90="-","-",SUM(Z87:Z95)*'3k EBIT'!$E$7)</f>
        <v>3.1662916378003003</v>
      </c>
      <c r="AA96" s="35">
        <f>IF(AA90="-","-",SUM(AA87:AA95)*'3k EBIT'!$E$7)</f>
        <v>3.7071262075532627</v>
      </c>
      <c r="AB96" s="35" t="str">
        <f>IF(AB90="-","-",SUM(AB87:AB95)*'3k EBIT'!$E$7)</f>
        <v>-</v>
      </c>
      <c r="AC96" s="35" t="str">
        <f>IF(AC90="-","-",SUM(AC87:AC95)*'3k EBIT'!$E$7)</f>
        <v>-</v>
      </c>
      <c r="AD96" s="25"/>
    </row>
    <row r="97" spans="1:30" s="26" customFormat="1" ht="11.25" customHeight="1">
      <c r="A97" s="207">
        <v>10</v>
      </c>
      <c r="B97" s="123" t="s">
        <v>247</v>
      </c>
      <c r="C97" s="158" t="s">
        <v>248</v>
      </c>
      <c r="D97" s="121" t="s">
        <v>118</v>
      </c>
      <c r="E97" s="116"/>
      <c r="F97" s="27"/>
      <c r="G97" s="35">
        <f>IF(G92="-","-",SUM(G87:G90,G92:G96)*'3l HAP'!$E$8)</f>
        <v>1.037468693735736</v>
      </c>
      <c r="H97" s="35">
        <f>IF(H92="-","-",SUM(H87:H90,H92:H96)*'3l HAP'!$E$8)</f>
        <v>1.0393400182947339</v>
      </c>
      <c r="I97" s="35">
        <f>IF(I92="-","-",SUM(I87:I90,I92:I96)*'3l HAP'!$E$8)</f>
        <v>1.0415343822122487</v>
      </c>
      <c r="J97" s="35">
        <f>IF(J92="-","-",SUM(J87:J90,J92:J96)*'3l HAP'!$E$8)</f>
        <v>1.0471483558892423</v>
      </c>
      <c r="K97" s="35">
        <f>IF(K92="-","-",SUM(K87:K90,K92:K96)*'3l HAP'!$E$8)</f>
        <v>1.0594736385093451</v>
      </c>
      <c r="L97" s="35">
        <f>IF(L92="-","-",SUM(L87:L90,L92:L96)*'3l HAP'!$E$8)</f>
        <v>1.0696811408649916</v>
      </c>
      <c r="M97" s="35">
        <f>IF(M92="-","-",SUM(M87:M90,M92:M96)*'3l HAP'!$E$8)</f>
        <v>1.116642509335827</v>
      </c>
      <c r="N97" s="35">
        <f>IF(N92="-","-",SUM(N87:N90,N92:N96)*'3l HAP'!$E$8)</f>
        <v>1.1258419375322368</v>
      </c>
      <c r="O97" s="27"/>
      <c r="P97" s="35">
        <f>IF(P92="-","-",SUM(P87:P90,P92:P96)*'3l HAP'!$E$8)</f>
        <v>1.1258419375322368</v>
      </c>
      <c r="Q97" s="35">
        <f>IF(Q92="-","-",SUM(Q87:Q90,Q92:Q96)*'3l HAP'!$E$8)</f>
        <v>1.1647948779447066</v>
      </c>
      <c r="R97" s="35">
        <f>IF(R92="-","-",SUM(R87:R90,R92:R96)*'3l HAP'!$E$8)</f>
        <v>1.1695719859577096</v>
      </c>
      <c r="S97" s="35">
        <f>IF(S92="-","-",SUM(S87:S90,S92:S96)*'3l HAP'!$E$8)</f>
        <v>1.2021366845350225</v>
      </c>
      <c r="T97" s="35">
        <f>IF(T92="-","-",SUM(T87:T90,T92:T96)*'3l HAP'!$E$8)</f>
        <v>1.191272297839898</v>
      </c>
      <c r="U97" s="35">
        <f>IF(U92="-","-",SUM(U87:U90,U92:U96)*'3l HAP'!$E$8)</f>
        <v>1.1943751243126601</v>
      </c>
      <c r="V97" s="35">
        <f>IF(V92="-","-",SUM(V87:V90,V92:V96)*'3l HAP'!$E$8)</f>
        <v>1.2155712253924136</v>
      </c>
      <c r="W97" s="35">
        <f>IF(W92="-","-",SUM(W87:W90,W92:W96)*'3l HAP'!$E$8)</f>
        <v>1.3005378718640284</v>
      </c>
      <c r="X97" s="27"/>
      <c r="Y97" s="35">
        <f>IF(Y92="-","-",SUM(Y87:Y90,Y92:Y96)*'3l HAP'!$E$8)</f>
        <v>1.3577237570201179</v>
      </c>
      <c r="Z97" s="35">
        <f>IF(Z92="-","-",SUM(Z87:Z90,Z92:Z96)*'3l HAP'!$E$8)</f>
        <v>1.3577237570201179</v>
      </c>
      <c r="AA97" s="35">
        <f>IF(AA92="-","-",SUM(AA87:AA90,AA92:AA96)*'3l HAP'!$E$8)</f>
        <v>1.4235732005788291</v>
      </c>
      <c r="AB97" s="35" t="str">
        <f>IF(AB92="-","-",SUM(AB87:AB90,AB92:AB96)*'3l HAP'!$E$8)</f>
        <v>-</v>
      </c>
      <c r="AC97" s="35" t="str">
        <f>IF(AC92="-","-",SUM(AC87:AC90,AC92:AC96)*'3l HAP'!$E$8)</f>
        <v>-</v>
      </c>
      <c r="AD97" s="25"/>
    </row>
    <row r="98" spans="1:30" s="26" customFormat="1" ht="11.25" customHeight="1">
      <c r="A98" s="207">
        <v>11</v>
      </c>
      <c r="B98" s="123" t="s">
        <v>249</v>
      </c>
      <c r="C98" s="123" t="str">
        <f>B98&amp;"_"&amp;D98</f>
        <v>Total_North West</v>
      </c>
      <c r="D98" s="121" t="s">
        <v>118</v>
      </c>
      <c r="E98" s="75"/>
      <c r="F98" s="27"/>
      <c r="G98" s="35">
        <f t="shared" ref="G98:N98" si="18">IF(G92="-","-",SUM(G87:G97))</f>
        <v>89.125976427888858</v>
      </c>
      <c r="H98" s="35">
        <f t="shared" si="18"/>
        <v>89.255661737762935</v>
      </c>
      <c r="I98" s="35">
        <f t="shared" si="18"/>
        <v>83.93273410984348</v>
      </c>
      <c r="J98" s="35">
        <f t="shared" si="18"/>
        <v>84.321790039465668</v>
      </c>
      <c r="K98" s="35">
        <f t="shared" si="18"/>
        <v>84.847448709156524</v>
      </c>
      <c r="L98" s="35">
        <f t="shared" si="18"/>
        <v>85.554842356969871</v>
      </c>
      <c r="M98" s="35">
        <f t="shared" si="18"/>
        <v>89.466328380234472</v>
      </c>
      <c r="N98" s="35">
        <f t="shared" si="18"/>
        <v>90.103861132412163</v>
      </c>
      <c r="O98" s="27"/>
      <c r="P98" s="35">
        <f t="shared" ref="P98:W98" si="19">IF(P92="-","-",SUM(P87:P97))</f>
        <v>90.103861132412163</v>
      </c>
      <c r="Q98" s="35">
        <f t="shared" si="19"/>
        <v>93.898352315599681</v>
      </c>
      <c r="R98" s="35">
        <f t="shared" si="19"/>
        <v>94.229412328674044</v>
      </c>
      <c r="S98" s="35">
        <f t="shared" si="19"/>
        <v>97.617689757072583</v>
      </c>
      <c r="T98" s="35">
        <f t="shared" si="19"/>
        <v>96.864773140671531</v>
      </c>
      <c r="U98" s="35">
        <f t="shared" si="19"/>
        <v>98.503303190200228</v>
      </c>
      <c r="V98" s="35">
        <f t="shared" si="19"/>
        <v>99.972221515154956</v>
      </c>
      <c r="W98" s="35">
        <f t="shared" si="19"/>
        <v>164.04152444136261</v>
      </c>
      <c r="X98" s="27"/>
      <c r="Y98" s="35">
        <f t="shared" ref="Y98:AC98" si="20">IF(Y92="-","-",SUM(Y87:Y97))</f>
        <v>168.00458322837579</v>
      </c>
      <c r="Z98" s="35">
        <f t="shared" si="20"/>
        <v>168.00458322837579</v>
      </c>
      <c r="AA98" s="35">
        <f t="shared" si="20"/>
        <v>196.53539826982473</v>
      </c>
      <c r="AB98" s="35" t="str">
        <f t="shared" si="20"/>
        <v>-</v>
      </c>
      <c r="AC98" s="35" t="str">
        <f t="shared" si="20"/>
        <v>-</v>
      </c>
      <c r="AD98" s="25"/>
    </row>
    <row r="99" spans="1:30" s="26" customFormat="1" ht="12.6" customHeight="1">
      <c r="A99" s="207">
        <v>1</v>
      </c>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v>2</v>
      </c>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AA'!J76="-","-",'3c AA'!J76)</f>
        <v>-</v>
      </c>
      <c r="H101" s="117" t="str">
        <f>IF('3c AA'!K76="-","-",'3c AA'!K76)</f>
        <v>-</v>
      </c>
      <c r="I101" s="117" t="str">
        <f>IF('3c AA'!L76="-","-",'3c AA'!L76)</f>
        <v>-</v>
      </c>
      <c r="J101" s="117" t="str">
        <f>IF('3c AA'!M76="-","-",'3c AA'!M76)</f>
        <v>-</v>
      </c>
      <c r="K101" s="117" t="str">
        <f>IF('3c AA'!N76="-","-",'3c AA'!N76)</f>
        <v>-</v>
      </c>
      <c r="L101" s="117" t="str">
        <f>IF('3c AA'!O76="-","-",'3c AA'!O76)</f>
        <v>-</v>
      </c>
      <c r="M101" s="117" t="str">
        <f>IF('3c AA'!P76="-","-",'3c AA'!P76)</f>
        <v>-</v>
      </c>
      <c r="N101" s="117" t="str">
        <f>IF('3c AA'!Q76="-","-",'3c AA'!Q76)</f>
        <v>-</v>
      </c>
      <c r="O101" s="27"/>
      <c r="P101" s="117" t="str">
        <f>IF('3c AA'!S76="-","-",'3c AA'!S76)</f>
        <v>-</v>
      </c>
      <c r="Q101" s="117" t="str">
        <f>IF('3c AA'!T76="-","-",'3c AA'!T76)</f>
        <v>-</v>
      </c>
      <c r="R101" s="117" t="str">
        <f>IF('3c AA'!U76="-","-",'3c AA'!U76)</f>
        <v>-</v>
      </c>
      <c r="S101" s="117" t="str">
        <f>IF('3c AA'!V76="-","-",'3c AA'!V76)</f>
        <v>-</v>
      </c>
      <c r="T101" s="117">
        <f>IF('3c AA'!W76="-","-",'3c AA'!W76)</f>
        <v>0</v>
      </c>
      <c r="U101" s="117">
        <f>IF('3c AA'!X76="-","-",'3c AA'!X76)</f>
        <v>0</v>
      </c>
      <c r="V101" s="117">
        <f>IF('3c AA'!Y76="-","-",'3c AA'!Y76)</f>
        <v>0</v>
      </c>
      <c r="W101" s="117" t="str">
        <f>IF('3c AA'!Z76="-","-",'3c AA'!Z76)</f>
        <v>-</v>
      </c>
      <c r="X101" s="27"/>
      <c r="Y101" s="117">
        <f>IF('3c AA'!AB76="-","-",'3c AA'!AB76)</f>
        <v>0</v>
      </c>
      <c r="Z101" s="117">
        <f>IF('3c AA'!AC76="-","-",'3c AA'!AC76)</f>
        <v>0</v>
      </c>
      <c r="AA101" s="117">
        <f>IF('3c AA'!AD76="-","-",'3c AA'!AD76)</f>
        <v>0</v>
      </c>
      <c r="AB101" s="117" t="str">
        <f>IF('3c AA'!AE76="-","-",'3c AA'!AE76)</f>
        <v>-</v>
      </c>
      <c r="AC101" s="117" t="str">
        <f>IF('3c AA'!AF76="-","-",'3c AA'!AF76)</f>
        <v>-</v>
      </c>
      <c r="AD101" s="25"/>
    </row>
    <row r="102" spans="1:30" s="26" customFormat="1" ht="11.4">
      <c r="A102" s="207">
        <v>3</v>
      </c>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f>'3d PC'!AA56</f>
        <v>10.298637820906499</v>
      </c>
      <c r="AB102" s="117" t="str">
        <f>'3d PC'!AB56</f>
        <v>-</v>
      </c>
      <c r="AC102" s="117" t="str">
        <f>'3d PC'!AC56</f>
        <v>-</v>
      </c>
      <c r="AD102" s="25"/>
    </row>
    <row r="103" spans="1:30" s="26" customFormat="1" ht="11.4">
      <c r="A103" s="207">
        <v>4</v>
      </c>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f>'3e NC-Elec'!AB22</f>
        <v>91.711359999999999</v>
      </c>
      <c r="AB103" s="117" t="str">
        <f>'3e NC-Elec'!AC22</f>
        <v>-</v>
      </c>
      <c r="AC103" s="117" t="str">
        <f>'3e NC-Elec'!AD22</f>
        <v>-</v>
      </c>
      <c r="AD103" s="25"/>
    </row>
    <row r="104" spans="1:30" s="26" customFormat="1" ht="11.25" customHeight="1">
      <c r="A104" s="207">
        <v>5</v>
      </c>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f>IF('3g CPIH'!W$17="-","-",'3h OC '!$E$7*('3g CPIH'!W$17/'3g CPIH'!$G$17))</f>
        <v>48.630131506849317</v>
      </c>
      <c r="AB104" s="117" t="str">
        <f>IF('3g CPIH'!X$17="-","-",'3h OC '!$E$7*('3g CPIH'!X$17/'3g CPIH'!$G$17))</f>
        <v>-</v>
      </c>
      <c r="AC104" s="117" t="str">
        <f>IF('3g CPIH'!Y$17="-","-",'3h OC '!$E$7*('3g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f>IF('3i SMNCC'!V$64="-","-",'3i SMNCC'!V$64)</f>
        <v>4.0728065027047933</v>
      </c>
      <c r="AA105" s="117">
        <f>IF('3i SMNCC'!W$64="-","-",'3i SMNCC'!W$64)</f>
        <v>4.6721736435258494</v>
      </c>
      <c r="AB105" s="117" t="str">
        <f>IF('3i SMNCC'!X$64="-","-",'3i SMNCC'!X$64)</f>
        <v>-</v>
      </c>
      <c r="AC105" s="117" t="str">
        <f>IF('3i SMNCC'!Y$64="-","-",'3i SMNCC'!Y$64)</f>
        <v>-</v>
      </c>
      <c r="AD105" s="25"/>
    </row>
    <row r="106" spans="1:30" s="26" customFormat="1" ht="11.25" customHeight="1">
      <c r="A106" s="207">
        <v>7</v>
      </c>
      <c r="B106" s="120" t="s">
        <v>244</v>
      </c>
      <c r="C106" s="120" t="s">
        <v>183</v>
      </c>
      <c r="D106" s="122" t="s">
        <v>122</v>
      </c>
      <c r="E106" s="119"/>
      <c r="F106" s="27"/>
      <c r="G106" s="117">
        <f>IF('3g CPIH'!C$17="-","-",'3j PAAC PAP'!$G$11*('3g CPIH'!C$17/'3g CPIH'!$G$17))</f>
        <v>23.857918590998043</v>
      </c>
      <c r="H106" s="117">
        <f>IF('3g CPIH'!D$17="-","-",'3j PAAC PAP'!$G$11*('3g CPIH'!D$17/'3g CPIH'!$G$17))</f>
        <v>23.905682191780819</v>
      </c>
      <c r="I106" s="117">
        <f>IF('3g CPIH'!E$17="-","-",'3j PAAC PAP'!$G$11*('3g CPIH'!E$17/'3g CPIH'!$G$17))</f>
        <v>23.977327592954992</v>
      </c>
      <c r="J106" s="117">
        <f>IF('3g CPIH'!F$17="-","-",'3j PAAC PAP'!$G$11*('3g CPIH'!F$17/'3g CPIH'!$G$17))</f>
        <v>24.120618395303325</v>
      </c>
      <c r="K106" s="117">
        <f>IF('3g CPIH'!G$17="-","-",'3j PAAC PAP'!$G$11*('3g CPIH'!G$17/'3g CPIH'!$G$17))</f>
        <v>24.4072</v>
      </c>
      <c r="L106" s="117">
        <f>IF('3g CPIH'!H$17="-","-",'3j PAAC PAP'!$G$11*('3g CPIH'!H$17/'3g CPIH'!$G$17))</f>
        <v>24.717663405088064</v>
      </c>
      <c r="M106" s="117">
        <f>IF('3g CPIH'!I$17="-","-",'3j PAAC PAP'!$G$11*('3g CPIH'!I$17/'3g CPIH'!$G$17))</f>
        <v>25.075890410958902</v>
      </c>
      <c r="N106" s="117">
        <f>IF('3g CPIH'!J$17="-","-",'3j PAAC PAP'!$G$11*('3g CPIH'!J$17/'3g CPIH'!$G$17))</f>
        <v>25.290826614481411</v>
      </c>
      <c r="O106" s="27"/>
      <c r="P106" s="117">
        <f>IF('3g CPIH'!L$17="-","-",'3j PAAC PAP'!$G$11*('3g CPIH'!L$17/'3g CPIH'!$G$17))</f>
        <v>25.290826614481411</v>
      </c>
      <c r="Q106" s="117">
        <f>IF('3g CPIH'!M$17="-","-",'3j PAAC PAP'!$G$11*('3g CPIH'!M$17/'3g CPIH'!$G$17))</f>
        <v>25.577408219178082</v>
      </c>
      <c r="R106" s="117">
        <f>IF('3g CPIH'!N$17="-","-",'3j PAAC PAP'!$G$11*('3g CPIH'!N$17/'3g CPIH'!$G$17))</f>
        <v>25.768462622309197</v>
      </c>
      <c r="S106" s="117">
        <f>IF('3g CPIH'!O$17="-","-",'3j PAAC PAP'!$G$11*('3g CPIH'!O$17/'3g CPIH'!$G$17))</f>
        <v>25.911753424657533</v>
      </c>
      <c r="T106" s="117">
        <f>IF('3g CPIH'!P$17="-","-",'3j PAAC PAP'!$G$11*('3g CPIH'!P$17/'3g CPIH'!$G$17))</f>
        <v>25.983398825831699</v>
      </c>
      <c r="U106" s="117">
        <f>IF('3g CPIH'!Q$17="-","-",'3j PAAC PAP'!$G$11*('3g CPIH'!Q$17/'3g CPIH'!$G$17))</f>
        <v>26.126689628180038</v>
      </c>
      <c r="V106" s="117">
        <f>IF('3g CPIH'!R$17="-","-",'3j PAAC PAP'!$G$11*('3g CPIH'!R$17/'3g CPIH'!$G$17))</f>
        <v>26.604325636007829</v>
      </c>
      <c r="W106" s="117">
        <f>IF('3g CPIH'!S$17="-","-",'3j PAAC PAP'!$G$11*('3g CPIH'!S$17/'3g CPIH'!$G$17))</f>
        <v>27.39242504892368</v>
      </c>
      <c r="X106" s="27"/>
      <c r="Y106" s="117">
        <f>IF('3g CPIH'!U$17="-","-",'3j PAAC PAP'!$G$11*('3g CPIH'!U$17/'3g CPIH'!$G$17))</f>
        <v>28.777569471624265</v>
      </c>
      <c r="Z106" s="117">
        <f>IF('3g CPIH'!V$17="-","-",'3j PAAC PAP'!$G$11*('3g CPIH'!V$17/'3g CPIH'!$G$17))</f>
        <v>28.777569471624265</v>
      </c>
      <c r="AA106" s="117">
        <f>IF('3g CPIH'!W$17="-","-",'3j PAAC PAP'!$G$11*('3g CPIH'!W$17/'3g CPIH'!$G$17))</f>
        <v>29.923895890410957</v>
      </c>
      <c r="AB106" s="117" t="str">
        <f>IF('3g CPIH'!X$17="-","-",'3j PAAC PAP'!$G$11*('3g CPIH'!X$17/'3g CPIH'!$G$17))</f>
        <v>-</v>
      </c>
      <c r="AC106" s="117" t="str">
        <f>IF('3g CPIH'!Y$17="-","-",'3j PAAC PAP'!$G$11*('3g CPIH'!Y$17/'3g CPIH'!$G$17))</f>
        <v>-</v>
      </c>
      <c r="AD106" s="25"/>
    </row>
    <row r="107" spans="1:30" s="26" customFormat="1" ht="11.25" customHeight="1">
      <c r="A107" s="207">
        <v>8</v>
      </c>
      <c r="B107" s="120" t="s">
        <v>244</v>
      </c>
      <c r="C107" s="120" t="s">
        <v>184</v>
      </c>
      <c r="D107" s="122" t="s">
        <v>122</v>
      </c>
      <c r="E107" s="119"/>
      <c r="F107" s="27"/>
      <c r="G107" s="117">
        <f>IF(G102="-","-",SUM(G99:G105)*'3j PAAC PAP'!$G$29)</f>
        <v>0</v>
      </c>
      <c r="H107" s="117">
        <f>IF(H102="-","-",SUM(H99:H105)*'3j PAAC PAP'!$G$29)</f>
        <v>0</v>
      </c>
      <c r="I107" s="117">
        <f>IF(I102="-","-",SUM(I99:I105)*'3j PAAC PAP'!$G$29)</f>
        <v>0</v>
      </c>
      <c r="J107" s="117">
        <f>IF(J102="-","-",SUM(J99:J105)*'3j PAAC PAP'!$G$29)</f>
        <v>0</v>
      </c>
      <c r="K107" s="117">
        <f>IF(K102="-","-",SUM(K99:K105)*'3j PAAC PAP'!$G$29)</f>
        <v>0</v>
      </c>
      <c r="L107" s="117">
        <f>IF(L102="-","-",SUM(L99:L105)*'3j PAAC PAP'!$G$29)</f>
        <v>0</v>
      </c>
      <c r="M107" s="117">
        <f>IF(M102="-","-",SUM(M99:M105)*'3j PAAC PAP'!$G$29)</f>
        <v>0</v>
      </c>
      <c r="N107" s="117">
        <f>IF(N102="-","-",SUM(N99:N105)*'3j PAAC PAP'!$G$29)</f>
        <v>0</v>
      </c>
      <c r="O107" s="27"/>
      <c r="P107" s="117">
        <f>IF(P102="-","-",SUM(P99:P105)*'3j PAAC PAP'!$G$29)</f>
        <v>0</v>
      </c>
      <c r="Q107" s="117">
        <f>IF(Q102="-","-",SUM(Q99:Q105)*'3j PAAC PAP'!$G$29)</f>
        <v>0</v>
      </c>
      <c r="R107" s="117">
        <f>IF(R102="-","-",SUM(R99:R105)*'3j PAAC PAP'!$G$29)</f>
        <v>0</v>
      </c>
      <c r="S107" s="117">
        <f>IF(S102="-","-",SUM(S99:S105)*'3j PAAC PAP'!$G$29)</f>
        <v>0</v>
      </c>
      <c r="T107" s="117">
        <f>IF(T102="-","-",SUM(T99:T105)*'3j PAAC PAP'!$G$29)</f>
        <v>0</v>
      </c>
      <c r="U107" s="117">
        <f>IF(U102="-","-",SUM(U99:U105)*'3j PAAC PAP'!$G$29)</f>
        <v>0</v>
      </c>
      <c r="V107" s="117">
        <f>IF(V102="-","-",SUM(V99:V105)*'3j PAAC PAP'!$G$29)</f>
        <v>0</v>
      </c>
      <c r="W107" s="117">
        <f>IF(W102="-","-",SUM(W99:W105)*'3j PAAC PAP'!$G$29)</f>
        <v>0</v>
      </c>
      <c r="X107" s="27"/>
      <c r="Y107" s="117">
        <f>IF(Y102="-","-",SUM(Y99:Y105)*'3j PAAC PAP'!$G$29)</f>
        <v>0</v>
      </c>
      <c r="Z107" s="117">
        <f>IF(Z102="-","-",SUM(Z99:Z105)*'3j PAAC PAP'!$G$29)</f>
        <v>0</v>
      </c>
      <c r="AA107" s="117">
        <f>IF(AA102="-","-",SUM(AA99:AA105)*'3j PAAC PAP'!$G$29)</f>
        <v>0</v>
      </c>
      <c r="AB107" s="117" t="str">
        <f>IF(AB102="-","-",SUM(AB99:AB105)*'3j PAAC PAP'!$G$29)</f>
        <v>-</v>
      </c>
      <c r="AC107" s="117" t="str">
        <f>IF(AC102="-","-",SUM(AC99:AC105)*'3j PAAC PAP'!$G$29)</f>
        <v>-</v>
      </c>
      <c r="AD107" s="25"/>
    </row>
    <row r="108" spans="1:30" s="26" customFormat="1" ht="11.25" customHeight="1">
      <c r="A108" s="207">
        <v>9</v>
      </c>
      <c r="B108" s="120" t="s">
        <v>185</v>
      </c>
      <c r="C108" s="120" t="s">
        <v>246</v>
      </c>
      <c r="D108" s="122" t="s">
        <v>122</v>
      </c>
      <c r="E108" s="119"/>
      <c r="F108" s="27"/>
      <c r="G108" s="117">
        <f>IF(G102="-","-",SUM(G99:G107)*'3k EBIT'!$E$7)</f>
        <v>1.5676425382675128</v>
      </c>
      <c r="H108" s="117">
        <f>IF(H102="-","-",SUM(H99:H107)*'3k EBIT'!$E$7)</f>
        <v>1.5700710049915831</v>
      </c>
      <c r="I108" s="117">
        <f>IF(I102="-","-",SUM(I99:I107)*'3k EBIT'!$E$7)</f>
        <v>1.5530185533551235</v>
      </c>
      <c r="J108" s="117">
        <f>IF(J102="-","-",SUM(J99:J107)*'3k EBIT'!$E$7)</f>
        <v>1.5603039535273346</v>
      </c>
      <c r="K108" s="117">
        <f>IF(K102="-","-",SUM(K99:K107)*'3k EBIT'!$E$7)</f>
        <v>1.5856097959103195</v>
      </c>
      <c r="L108" s="117">
        <f>IF(L102="-","-",SUM(L99:L107)*'3k EBIT'!$E$7)</f>
        <v>1.5988563381455325</v>
      </c>
      <c r="M108" s="117">
        <f>IF(M102="-","-",SUM(M99:M107)*'3k EBIT'!$E$7)</f>
        <v>1.6539021049154032</v>
      </c>
      <c r="N108" s="117">
        <f>IF(N102="-","-",SUM(N99:N107)*'3k EBIT'!$E$7)</f>
        <v>1.6658404430022073</v>
      </c>
      <c r="O108" s="27"/>
      <c r="P108" s="117">
        <f>IF(P102="-","-",SUM(P99:P107)*'3k EBIT'!$E$7)</f>
        <v>1.6658404430022073</v>
      </c>
      <c r="Q108" s="117">
        <f>IF(Q102="-","-",SUM(Q99:Q107)*'3k EBIT'!$E$7)</f>
        <v>1.7258847870883975</v>
      </c>
      <c r="R108" s="117">
        <f>IF(R102="-","-",SUM(R99:R107)*'3k EBIT'!$E$7)</f>
        <v>1.7320841648452312</v>
      </c>
      <c r="S108" s="117">
        <f>IF(S102="-","-",SUM(S99:S107)*'3k EBIT'!$E$7)</f>
        <v>1.8029120530474683</v>
      </c>
      <c r="T108" s="117">
        <f>IF(T102="-","-",SUM(T99:T107)*'3k EBIT'!$E$7)</f>
        <v>1.7888130548594297</v>
      </c>
      <c r="U108" s="117">
        <f>IF(U102="-","-",SUM(U99:U107)*'3k EBIT'!$E$7)</f>
        <v>1.8311970969323252</v>
      </c>
      <c r="V108" s="117">
        <f>IF(V102="-","-",SUM(V99:V107)*'3k EBIT'!$E$7)</f>
        <v>1.858703830547674</v>
      </c>
      <c r="W108" s="117">
        <f>IF(W102="-","-",SUM(W99:W107)*'3k EBIT'!$E$7)</f>
        <v>3.167721746011726</v>
      </c>
      <c r="X108" s="27"/>
      <c r="Y108" s="117">
        <f>IF(Y102="-","-",SUM(Y99:Y107)*'3k EBIT'!$E$7)</f>
        <v>3.2419333618003003</v>
      </c>
      <c r="Z108" s="117">
        <f>IF(Z102="-","-",SUM(Z99:Z107)*'3k EBIT'!$E$7)</f>
        <v>3.2419333618003003</v>
      </c>
      <c r="AA108" s="117">
        <f>IF(AA102="-","-",SUM(AA99:AA107)*'3k EBIT'!$E$7)</f>
        <v>3.587654699553263</v>
      </c>
      <c r="AB108" s="117" t="str">
        <f>IF(AB102="-","-",SUM(AB99:AB107)*'3k EBIT'!$E$7)</f>
        <v>-</v>
      </c>
      <c r="AC108" s="117" t="str">
        <f>IF(AC102="-","-",SUM(AC99:AC107)*'3k EBIT'!$E$7)</f>
        <v>-</v>
      </c>
      <c r="AD108" s="25"/>
    </row>
    <row r="109" spans="1:30" s="26" customFormat="1" ht="11.25" customHeight="1">
      <c r="A109" s="207">
        <v>10</v>
      </c>
      <c r="B109" s="120" t="s">
        <v>247</v>
      </c>
      <c r="C109" s="156" t="s">
        <v>248</v>
      </c>
      <c r="D109" s="122" t="s">
        <v>122</v>
      </c>
      <c r="E109" s="118"/>
      <c r="F109" s="27"/>
      <c r="G109" s="117">
        <f>IF(G104="-","-",SUM(G99:G102,G104:G108)*'3l HAP'!$E$8)</f>
        <v>1.0359161650239359</v>
      </c>
      <c r="H109" s="117">
        <f>IF(H104="-","-",SUM(H99:H102,H104:H108)*'3l HAP'!$E$8)</f>
        <v>1.037787489582934</v>
      </c>
      <c r="I109" s="117">
        <f>IF(I104="-","-",SUM(I99:I102,I104:I108)*'3l HAP'!$E$8)</f>
        <v>1.0412135262784767</v>
      </c>
      <c r="J109" s="117">
        <f>IF(J104="-","-",SUM(J99:J102,J104:J108)*'3l HAP'!$E$8)</f>
        <v>1.0468274999554703</v>
      </c>
      <c r="K109" s="117">
        <f>IF(K104="-","-",SUM(K99:K102,K104:K108)*'3l HAP'!$E$8)</f>
        <v>1.0593804867866372</v>
      </c>
      <c r="L109" s="117">
        <f>IF(L104="-","-",SUM(L99:L102,L104:L108)*'3l HAP'!$E$8)</f>
        <v>1.0695879891422835</v>
      </c>
      <c r="M109" s="117">
        <f>IF(M104="-","-",SUM(M99:M102,M104:M108)*'3l HAP'!$E$8)</f>
        <v>1.1162802526364071</v>
      </c>
      <c r="N109" s="117">
        <f>IF(N104="-","-",SUM(N99:N102,N104:N108)*'3l HAP'!$E$8)</f>
        <v>1.1254796808328169</v>
      </c>
      <c r="O109" s="27"/>
      <c r="P109" s="117">
        <f>IF(P104="-","-",SUM(P99:P102,P104:P108)*'3l HAP'!$E$8)</f>
        <v>1.1254796808328169</v>
      </c>
      <c r="Q109" s="117">
        <f>IF(Q104="-","-",SUM(Q99:Q102,Q104:Q108)*'3l HAP'!$E$8)</f>
        <v>1.1642670181826946</v>
      </c>
      <c r="R109" s="117">
        <f>IF(R104="-","-",SUM(R99:R102,R104:R108)*'3l HAP'!$E$8)</f>
        <v>1.1690441261956976</v>
      </c>
      <c r="S109" s="117">
        <f>IF(S104="-","-",SUM(S99:S102,S104:S108)*'3l HAP'!$E$8)</f>
        <v>1.2017123266871306</v>
      </c>
      <c r="T109" s="117">
        <f>IF(T104="-","-",SUM(T99:T102,T104:T108)*'3l HAP'!$E$8)</f>
        <v>1.190847939992006</v>
      </c>
      <c r="U109" s="117">
        <f>IF(U104="-","-",SUM(U99:U102,U104:U108)*'3l HAP'!$E$8)</f>
        <v>1.1941163695273602</v>
      </c>
      <c r="V109" s="117">
        <f>IF(V104="-","-",SUM(V99:V102,V104:V108)*'3l HAP'!$E$8)</f>
        <v>1.2153124706071134</v>
      </c>
      <c r="W109" s="117">
        <f>IF(W104="-","-",SUM(W99:W102,W104:W108)*'3l HAP'!$E$8)</f>
        <v>1.3016453423451124</v>
      </c>
      <c r="X109" s="27"/>
      <c r="Y109" s="117">
        <f>IF(Y104="-","-",SUM(Y99:Y102,Y104:Y108)*'3l HAP'!$E$8)</f>
        <v>1.358831227501202</v>
      </c>
      <c r="Z109" s="117">
        <f>IF(Z104="-","-",SUM(Z99:Z102,Z104:Z108)*'3l HAP'!$E$8)</f>
        <v>1.358831227501202</v>
      </c>
      <c r="AA109" s="117">
        <f>IF(AA104="-","-",SUM(AA99:AA102,AA104:AA108)*'3l HAP'!$E$8)</f>
        <v>1.4218240182302011</v>
      </c>
      <c r="AB109" s="117" t="str">
        <f>IF(AB104="-","-",SUM(AB99:AB102,AB104:AB108)*'3l HAP'!$E$8)</f>
        <v>-</v>
      </c>
      <c r="AC109" s="117" t="str">
        <f>IF(AC104="-","-",SUM(AC99:AC102,AC104:AC108)*'3l HAP'!$E$8)</f>
        <v>-</v>
      </c>
      <c r="AD109" s="25"/>
    </row>
    <row r="110" spans="1:30" s="26" customFormat="1" ht="11.4">
      <c r="A110" s="207">
        <v>11</v>
      </c>
      <c r="B110" s="120" t="s">
        <v>249</v>
      </c>
      <c r="C110" s="120" t="str">
        <f>B110&amp;"_"&amp;D110</f>
        <v>Total_Southern</v>
      </c>
      <c r="D110" s="122" t="s">
        <v>122</v>
      </c>
      <c r="E110" s="119"/>
      <c r="F110" s="27"/>
      <c r="G110" s="117">
        <f t="shared" ref="G110:N110" si="21">IF(G104="-","-",SUM(G99:G109))</f>
        <v>83.543384099177061</v>
      </c>
      <c r="H110" s="117">
        <f t="shared" si="21"/>
        <v>83.673069409051152</v>
      </c>
      <c r="I110" s="117">
        <f t="shared" si="21"/>
        <v>82.778998361909714</v>
      </c>
      <c r="J110" s="117">
        <f t="shared" si="21"/>
        <v>83.168054291531888</v>
      </c>
      <c r="K110" s="117">
        <f t="shared" si="21"/>
        <v>84.51249316943381</v>
      </c>
      <c r="L110" s="117">
        <f t="shared" si="21"/>
        <v>85.219886817247158</v>
      </c>
      <c r="M110" s="117">
        <f t="shared" si="21"/>
        <v>88.163723503535039</v>
      </c>
      <c r="N110" s="117">
        <f t="shared" si="21"/>
        <v>88.80125625571273</v>
      </c>
      <c r="O110" s="27"/>
      <c r="P110" s="117">
        <f t="shared" ref="P110:W110" si="22">IF(P104="-","-",SUM(P99:P109))</f>
        <v>88.80125625571273</v>
      </c>
      <c r="Q110" s="117">
        <f t="shared" si="22"/>
        <v>92.000270923837689</v>
      </c>
      <c r="R110" s="117">
        <f t="shared" si="22"/>
        <v>92.331330936912025</v>
      </c>
      <c r="S110" s="117">
        <f t="shared" si="22"/>
        <v>96.091781187224697</v>
      </c>
      <c r="T110" s="117">
        <f t="shared" si="22"/>
        <v>95.338864570823645</v>
      </c>
      <c r="U110" s="117">
        <f t="shared" si="22"/>
        <v>97.572871135414943</v>
      </c>
      <c r="V110" s="117">
        <f t="shared" si="22"/>
        <v>99.041789460369671</v>
      </c>
      <c r="W110" s="117">
        <f t="shared" si="22"/>
        <v>168.02377363584372</v>
      </c>
      <c r="X110" s="27"/>
      <c r="Y110" s="117">
        <f t="shared" ref="Y110:AC110" si="23">IF(Y104="-","-",SUM(Y99:Y109))</f>
        <v>171.98683242285688</v>
      </c>
      <c r="Z110" s="117">
        <f t="shared" si="23"/>
        <v>171.98683242285688</v>
      </c>
      <c r="AA110" s="117">
        <f t="shared" si="23"/>
        <v>190.24567757947611</v>
      </c>
      <c r="AB110" s="117" t="str">
        <f t="shared" si="23"/>
        <v>-</v>
      </c>
      <c r="AC110" s="117" t="str">
        <f t="shared" si="23"/>
        <v>-</v>
      </c>
      <c r="AD110" s="25"/>
    </row>
    <row r="111" spans="1:30" s="26" customFormat="1" ht="11.4">
      <c r="A111" s="207">
        <v>1</v>
      </c>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v>2</v>
      </c>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AA'!J77="-","-",'3c AA'!J77)</f>
        <v>-</v>
      </c>
      <c r="H113" s="35" t="str">
        <f>IF('3c AA'!K77="-","-",'3c AA'!K77)</f>
        <v>-</v>
      </c>
      <c r="I113" s="35" t="str">
        <f>IF('3c AA'!L77="-","-",'3c AA'!L77)</f>
        <v>-</v>
      </c>
      <c r="J113" s="35" t="str">
        <f>IF('3c AA'!M77="-","-",'3c AA'!M77)</f>
        <v>-</v>
      </c>
      <c r="K113" s="35" t="str">
        <f>IF('3c AA'!N77="-","-",'3c AA'!N77)</f>
        <v>-</v>
      </c>
      <c r="L113" s="35" t="str">
        <f>IF('3c AA'!O77="-","-",'3c AA'!O77)</f>
        <v>-</v>
      </c>
      <c r="M113" s="35" t="str">
        <f>IF('3c AA'!P77="-","-",'3c AA'!P77)</f>
        <v>-</v>
      </c>
      <c r="N113" s="35" t="str">
        <f>IF('3c AA'!Q77="-","-",'3c AA'!Q77)</f>
        <v>-</v>
      </c>
      <c r="O113" s="27"/>
      <c r="P113" s="35" t="str">
        <f>IF('3c AA'!S77="-","-",'3c AA'!S77)</f>
        <v>-</v>
      </c>
      <c r="Q113" s="35" t="str">
        <f>IF('3c AA'!T77="-","-",'3c AA'!T77)</f>
        <v>-</v>
      </c>
      <c r="R113" s="35" t="str">
        <f>IF('3c AA'!U77="-","-",'3c AA'!U77)</f>
        <v>-</v>
      </c>
      <c r="S113" s="35" t="str">
        <f>IF('3c AA'!V77="-","-",'3c AA'!V77)</f>
        <v>-</v>
      </c>
      <c r="T113" s="35">
        <f>IF('3c AA'!W77="-","-",'3c AA'!W77)</f>
        <v>0</v>
      </c>
      <c r="U113" s="35">
        <f>IF('3c AA'!X77="-","-",'3c AA'!X77)</f>
        <v>0</v>
      </c>
      <c r="V113" s="35">
        <f>IF('3c AA'!Y77="-","-",'3c AA'!Y77)</f>
        <v>0</v>
      </c>
      <c r="W113" s="35" t="str">
        <f>IF('3c AA'!Z77="-","-",'3c AA'!Z77)</f>
        <v>-</v>
      </c>
      <c r="X113" s="27"/>
      <c r="Y113" s="35">
        <f>IF('3c AA'!AB77="-","-",'3c AA'!AB77)</f>
        <v>0</v>
      </c>
      <c r="Z113" s="35">
        <f>IF('3c AA'!AC77="-","-",'3c AA'!AC77)</f>
        <v>0</v>
      </c>
      <c r="AA113" s="35">
        <f>IF('3c AA'!AD77="-","-",'3c AA'!AD77)</f>
        <v>0</v>
      </c>
      <c r="AB113" s="35" t="str">
        <f>IF('3c AA'!AE77="-","-",'3c AA'!AE77)</f>
        <v>-</v>
      </c>
      <c r="AC113" s="35" t="str">
        <f>IF('3c AA'!AF77="-","-",'3c AA'!AF77)</f>
        <v>-</v>
      </c>
      <c r="AD113" s="25"/>
    </row>
    <row r="114" spans="1:30" s="26" customFormat="1" ht="12.6" customHeight="1">
      <c r="A114" s="207">
        <v>3</v>
      </c>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f>'3d PC'!AA56</f>
        <v>10.298637820906499</v>
      </c>
      <c r="AB114" s="35" t="str">
        <f>'3d PC'!AB56</f>
        <v>-</v>
      </c>
      <c r="AC114" s="35" t="str">
        <f>'3d PC'!AC56</f>
        <v>-</v>
      </c>
      <c r="AD114" s="25"/>
    </row>
    <row r="115" spans="1:30" s="26" customFormat="1" ht="11.25" customHeight="1">
      <c r="A115" s="207">
        <v>4</v>
      </c>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f>'3e NC-Elec'!AB23</f>
        <v>83.608360000000005</v>
      </c>
      <c r="AB115" s="35" t="str">
        <f>'3e NC-Elec'!AC23</f>
        <v>-</v>
      </c>
      <c r="AC115" s="35" t="str">
        <f>'3e NC-Elec'!AD23</f>
        <v>-</v>
      </c>
      <c r="AD115" s="25"/>
    </row>
    <row r="116" spans="1:30" s="26" customFormat="1" ht="11.25" customHeight="1">
      <c r="A116" s="207">
        <v>5</v>
      </c>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f>IF('3g CPIH'!W$17="-","-",'3h OC '!$E$7*('3g CPIH'!W$17/'3g CPIH'!$G$17))</f>
        <v>48.630131506849317</v>
      </c>
      <c r="AB116" s="35" t="str">
        <f>IF('3g CPIH'!X$17="-","-",'3h OC '!$E$7*('3g CPIH'!X$17/'3g CPIH'!$G$17))</f>
        <v>-</v>
      </c>
      <c r="AC116" s="35" t="str">
        <f>IF('3g CPIH'!Y$17="-","-",'3h OC '!$E$7*('3g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f>IF('3i SMNCC'!V$64="-","-",'3i SMNCC'!V$64)</f>
        <v>4.0728065027047933</v>
      </c>
      <c r="AA117" s="35">
        <f>IF('3i SMNCC'!W$64="-","-",'3i SMNCC'!W$64)</f>
        <v>4.6721736435258494</v>
      </c>
      <c r="AB117" s="35" t="str">
        <f>IF('3i SMNCC'!X$64="-","-",'3i SMNCC'!X$64)</f>
        <v>-</v>
      </c>
      <c r="AC117" s="35" t="str">
        <f>IF('3i SMNCC'!Y$64="-","-",'3i SMNCC'!Y$64)</f>
        <v>-</v>
      </c>
      <c r="AD117" s="25"/>
    </row>
    <row r="118" spans="1:30" s="26" customFormat="1" ht="11.25" customHeight="1">
      <c r="A118" s="207">
        <v>7</v>
      </c>
      <c r="B118" s="123" t="s">
        <v>244</v>
      </c>
      <c r="C118" s="123" t="s">
        <v>183</v>
      </c>
      <c r="D118" s="121" t="s">
        <v>126</v>
      </c>
      <c r="E118" s="75"/>
      <c r="F118" s="27"/>
      <c r="G118" s="35">
        <f>IF('3g CPIH'!C$17="-","-",'3j PAAC PAP'!$G$11*('3g CPIH'!C$17/'3g CPIH'!$G$17))</f>
        <v>23.857918590998043</v>
      </c>
      <c r="H118" s="35">
        <f>IF('3g CPIH'!D$17="-","-",'3j PAAC PAP'!$G$11*('3g CPIH'!D$17/'3g CPIH'!$G$17))</f>
        <v>23.905682191780819</v>
      </c>
      <c r="I118" s="35">
        <f>IF('3g CPIH'!E$17="-","-",'3j PAAC PAP'!$G$11*('3g CPIH'!E$17/'3g CPIH'!$G$17))</f>
        <v>23.977327592954992</v>
      </c>
      <c r="J118" s="35">
        <f>IF('3g CPIH'!F$17="-","-",'3j PAAC PAP'!$G$11*('3g CPIH'!F$17/'3g CPIH'!$G$17))</f>
        <v>24.120618395303325</v>
      </c>
      <c r="K118" s="35">
        <f>IF('3g CPIH'!G$17="-","-",'3j PAAC PAP'!$G$11*('3g CPIH'!G$17/'3g CPIH'!$G$17))</f>
        <v>24.4072</v>
      </c>
      <c r="L118" s="35">
        <f>IF('3g CPIH'!H$17="-","-",'3j PAAC PAP'!$G$11*('3g CPIH'!H$17/'3g CPIH'!$G$17))</f>
        <v>24.717663405088064</v>
      </c>
      <c r="M118" s="35">
        <f>IF('3g CPIH'!I$17="-","-",'3j PAAC PAP'!$G$11*('3g CPIH'!I$17/'3g CPIH'!$G$17))</f>
        <v>25.075890410958902</v>
      </c>
      <c r="N118" s="35">
        <f>IF('3g CPIH'!J$17="-","-",'3j PAAC PAP'!$G$11*('3g CPIH'!J$17/'3g CPIH'!$G$17))</f>
        <v>25.290826614481411</v>
      </c>
      <c r="O118" s="27"/>
      <c r="P118" s="35">
        <f>IF('3g CPIH'!L$17="-","-",'3j PAAC PAP'!$G$11*('3g CPIH'!L$17/'3g CPIH'!$G$17))</f>
        <v>25.290826614481411</v>
      </c>
      <c r="Q118" s="35">
        <f>IF('3g CPIH'!M$17="-","-",'3j PAAC PAP'!$G$11*('3g CPIH'!M$17/'3g CPIH'!$G$17))</f>
        <v>25.577408219178082</v>
      </c>
      <c r="R118" s="35">
        <f>IF('3g CPIH'!N$17="-","-",'3j PAAC PAP'!$G$11*('3g CPIH'!N$17/'3g CPIH'!$G$17))</f>
        <v>25.768462622309197</v>
      </c>
      <c r="S118" s="35">
        <f>IF('3g CPIH'!O$17="-","-",'3j PAAC PAP'!$G$11*('3g CPIH'!O$17/'3g CPIH'!$G$17))</f>
        <v>25.911753424657533</v>
      </c>
      <c r="T118" s="35">
        <f>IF('3g CPIH'!P$17="-","-",'3j PAAC PAP'!$G$11*('3g CPIH'!P$17/'3g CPIH'!$G$17))</f>
        <v>25.983398825831699</v>
      </c>
      <c r="U118" s="35">
        <f>IF('3g CPIH'!Q$17="-","-",'3j PAAC PAP'!$G$11*('3g CPIH'!Q$17/'3g CPIH'!$G$17))</f>
        <v>26.126689628180038</v>
      </c>
      <c r="V118" s="35">
        <f>IF('3g CPIH'!R$17="-","-",'3j PAAC PAP'!$G$11*('3g CPIH'!R$17/'3g CPIH'!$G$17))</f>
        <v>26.604325636007829</v>
      </c>
      <c r="W118" s="35">
        <f>IF('3g CPIH'!S$17="-","-",'3j PAAC PAP'!$G$11*('3g CPIH'!S$17/'3g CPIH'!$G$17))</f>
        <v>27.39242504892368</v>
      </c>
      <c r="X118" s="27"/>
      <c r="Y118" s="35">
        <f>IF('3g CPIH'!U$17="-","-",'3j PAAC PAP'!$G$11*('3g CPIH'!U$17/'3g CPIH'!$G$17))</f>
        <v>28.777569471624265</v>
      </c>
      <c r="Z118" s="35">
        <f>IF('3g CPIH'!V$17="-","-",'3j PAAC PAP'!$G$11*('3g CPIH'!V$17/'3g CPIH'!$G$17))</f>
        <v>28.777569471624265</v>
      </c>
      <c r="AA118" s="35">
        <f>IF('3g CPIH'!W$17="-","-",'3j PAAC PAP'!$G$11*('3g CPIH'!W$17/'3g CPIH'!$G$17))</f>
        <v>29.923895890410957</v>
      </c>
      <c r="AB118" s="35" t="str">
        <f>IF('3g CPIH'!X$17="-","-",'3j PAAC PAP'!$G$11*('3g CPIH'!X$17/'3g CPIH'!$G$17))</f>
        <v>-</v>
      </c>
      <c r="AC118" s="35" t="str">
        <f>IF('3g CPIH'!Y$17="-","-",'3j PAAC PAP'!$G$11*('3g CPIH'!Y$17/'3g CPIH'!$G$17))</f>
        <v>-</v>
      </c>
      <c r="AD118" s="25"/>
    </row>
    <row r="119" spans="1:30" s="26" customFormat="1" ht="11.25" customHeight="1">
      <c r="A119" s="207">
        <v>8</v>
      </c>
      <c r="B119" s="123" t="s">
        <v>244</v>
      </c>
      <c r="C119" s="123" t="s">
        <v>184</v>
      </c>
      <c r="D119" s="121" t="s">
        <v>126</v>
      </c>
      <c r="E119" s="75"/>
      <c r="F119" s="27"/>
      <c r="G119" s="35">
        <f>IF(G114="-","-",SUM(G111:G117)*'3j PAAC PAP'!$G$29)</f>
        <v>0</v>
      </c>
      <c r="H119" s="35">
        <f>IF(H114="-","-",SUM(H111:H117)*'3j PAAC PAP'!$G$29)</f>
        <v>0</v>
      </c>
      <c r="I119" s="35">
        <f>IF(I114="-","-",SUM(I111:I117)*'3j PAAC PAP'!$G$29)</f>
        <v>0</v>
      </c>
      <c r="J119" s="35">
        <f>IF(J114="-","-",SUM(J111:J117)*'3j PAAC PAP'!$G$29)</f>
        <v>0</v>
      </c>
      <c r="K119" s="35">
        <f>IF(K114="-","-",SUM(K111:K117)*'3j PAAC PAP'!$G$29)</f>
        <v>0</v>
      </c>
      <c r="L119" s="35">
        <f>IF(L114="-","-",SUM(L111:L117)*'3j PAAC PAP'!$G$29)</f>
        <v>0</v>
      </c>
      <c r="M119" s="35">
        <f>IF(M114="-","-",SUM(M111:M117)*'3j PAAC PAP'!$G$29)</f>
        <v>0</v>
      </c>
      <c r="N119" s="35">
        <f>IF(N114="-","-",SUM(N111:N117)*'3j PAAC PAP'!$G$29)</f>
        <v>0</v>
      </c>
      <c r="O119" s="27"/>
      <c r="P119" s="35">
        <f>IF(P114="-","-",SUM(P111:P117)*'3j PAAC PAP'!$G$29)</f>
        <v>0</v>
      </c>
      <c r="Q119" s="35">
        <f>IF(Q114="-","-",SUM(Q111:Q117)*'3j PAAC PAP'!$G$29)</f>
        <v>0</v>
      </c>
      <c r="R119" s="35">
        <f>IF(R114="-","-",SUM(R111:R117)*'3j PAAC PAP'!$G$29)</f>
        <v>0</v>
      </c>
      <c r="S119" s="35">
        <f>IF(S114="-","-",SUM(S111:S117)*'3j PAAC PAP'!$G$29)</f>
        <v>0</v>
      </c>
      <c r="T119" s="35">
        <f>IF(T114="-","-",SUM(T111:T117)*'3j PAAC PAP'!$G$29)</f>
        <v>0</v>
      </c>
      <c r="U119" s="35">
        <f>IF(U114="-","-",SUM(U111:U117)*'3j PAAC PAP'!$G$29)</f>
        <v>0</v>
      </c>
      <c r="V119" s="35">
        <f>IF(V114="-","-",SUM(V111:V117)*'3j PAAC PAP'!$G$29)</f>
        <v>0</v>
      </c>
      <c r="W119" s="35">
        <f>IF(W114="-","-",SUM(W111:W117)*'3j PAAC PAP'!$G$29)</f>
        <v>0</v>
      </c>
      <c r="X119" s="27"/>
      <c r="Y119" s="35">
        <f>IF(Y114="-","-",SUM(Y111:Y117)*'3j PAAC PAP'!$G$29)</f>
        <v>0</v>
      </c>
      <c r="Z119" s="35">
        <f>IF(Z114="-","-",SUM(Z111:Z117)*'3j PAAC PAP'!$G$29)</f>
        <v>0</v>
      </c>
      <c r="AA119" s="35">
        <f>IF(AA114="-","-",SUM(AA111:AA117)*'3j PAAC PAP'!$G$29)</f>
        <v>0</v>
      </c>
      <c r="AB119" s="35" t="str">
        <f>IF(AB114="-","-",SUM(AB111:AB117)*'3j PAAC PAP'!$G$29)</f>
        <v>-</v>
      </c>
      <c r="AC119" s="35" t="str">
        <f>IF(AC114="-","-",SUM(AC111:AC117)*'3j PAAC PAP'!$G$29)</f>
        <v>-</v>
      </c>
      <c r="AD119" s="25"/>
    </row>
    <row r="120" spans="1:30" s="26" customFormat="1" ht="11.25" customHeight="1">
      <c r="A120" s="207">
        <v>9</v>
      </c>
      <c r="B120" s="123" t="s">
        <v>185</v>
      </c>
      <c r="C120" s="123" t="s">
        <v>246</v>
      </c>
      <c r="D120" s="121" t="s">
        <v>126</v>
      </c>
      <c r="E120" s="75"/>
      <c r="F120" s="27"/>
      <c r="G120" s="35">
        <f>IF(G114="-","-",SUM(G111:G119)*'3k EBIT'!$E$7)</f>
        <v>1.6715615422675125</v>
      </c>
      <c r="H120" s="35">
        <f>IF(H114="-","-",SUM(H111:H119)*'3k EBIT'!$E$7)</f>
        <v>1.6739900089915831</v>
      </c>
      <c r="I120" s="35">
        <f>IF(I114="-","-",SUM(I111:I119)*'3k EBIT'!$E$7)</f>
        <v>1.8312669885551234</v>
      </c>
      <c r="J120" s="35">
        <f>IF(J114="-","-",SUM(J111:J119)*'3k EBIT'!$E$7)</f>
        <v>1.8385523887273345</v>
      </c>
      <c r="K120" s="35">
        <f>IF(K114="-","-",SUM(K111:K119)*'3k EBIT'!$E$7)</f>
        <v>1.6895287999103195</v>
      </c>
      <c r="L120" s="35">
        <f>IF(L114="-","-",SUM(L111:L119)*'3k EBIT'!$E$7)</f>
        <v>1.7027753421455325</v>
      </c>
      <c r="M120" s="35">
        <f>IF(M114="-","-",SUM(M111:M119)*'3k EBIT'!$E$7)</f>
        <v>1.7578211089154034</v>
      </c>
      <c r="N120" s="35">
        <f>IF(N114="-","-",SUM(N111:N119)*'3k EBIT'!$E$7)</f>
        <v>1.7697594470022073</v>
      </c>
      <c r="O120" s="27"/>
      <c r="P120" s="35">
        <f>IF(P114="-","-",SUM(P111:P119)*'3k EBIT'!$E$7)</f>
        <v>1.7697594470022073</v>
      </c>
      <c r="Q120" s="35">
        <f>IF(Q114="-","-",SUM(Q111:Q119)*'3k EBIT'!$E$7)</f>
        <v>1.8354592470883977</v>
      </c>
      <c r="R120" s="35">
        <f>IF(R114="-","-",SUM(R111:R119)*'3k EBIT'!$E$7)</f>
        <v>1.8416586248452316</v>
      </c>
      <c r="S120" s="35">
        <f>IF(S114="-","-",SUM(S111:S119)*'3k EBIT'!$E$7)</f>
        <v>1.8969340090474682</v>
      </c>
      <c r="T120" s="35">
        <f>IF(T114="-","-",SUM(T111:T119)*'3k EBIT'!$E$7)</f>
        <v>1.8828350108594296</v>
      </c>
      <c r="U120" s="35">
        <f>IF(U114="-","-",SUM(U111:U119)*'3k EBIT'!$E$7)</f>
        <v>1.8262485729323257</v>
      </c>
      <c r="V120" s="35">
        <f>IF(V114="-","-",SUM(V111:V119)*'3k EBIT'!$E$7)</f>
        <v>1.8537553065476737</v>
      </c>
      <c r="W120" s="35">
        <f>IF(W114="-","-",SUM(W111:W119)*'3k EBIT'!$E$7)</f>
        <v>3.0539056940117253</v>
      </c>
      <c r="X120" s="27"/>
      <c r="Y120" s="35">
        <f>IF(Y114="-","-",SUM(Y111:Y119)*'3k EBIT'!$E$7)</f>
        <v>3.1281173098003001</v>
      </c>
      <c r="Z120" s="35">
        <f>IF(Z114="-","-",SUM(Z111:Z119)*'3k EBIT'!$E$7)</f>
        <v>3.1281173098003001</v>
      </c>
      <c r="AA120" s="35">
        <f>IF(AA114="-","-",SUM(AA111:AA119)*'3k EBIT'!$E$7)</f>
        <v>3.4307157955532626</v>
      </c>
      <c r="AB120" s="35" t="str">
        <f>IF(AB114="-","-",SUM(AB111:AB119)*'3k EBIT'!$E$7)</f>
        <v>-</v>
      </c>
      <c r="AC120" s="35" t="str">
        <f>IF(AC114="-","-",SUM(AC111:AC119)*'3k EBIT'!$E$7)</f>
        <v>-</v>
      </c>
      <c r="AD120" s="25"/>
    </row>
    <row r="121" spans="1:30" s="26" customFormat="1" ht="11.4">
      <c r="A121" s="207">
        <v>10</v>
      </c>
      <c r="B121" s="123" t="s">
        <v>247</v>
      </c>
      <c r="C121" s="158" t="s">
        <v>248</v>
      </c>
      <c r="D121" s="121" t="s">
        <v>126</v>
      </c>
      <c r="E121" s="116"/>
      <c r="F121" s="27"/>
      <c r="G121" s="35">
        <f>IF(G116="-","-",SUM(G111:G114,G116:G120)*'3l HAP'!$E$8)</f>
        <v>1.0374376431615</v>
      </c>
      <c r="H121" s="35">
        <f>IF(H116="-","-",SUM(H111:H114,H116:H120)*'3l HAP'!$E$8)</f>
        <v>1.0393089677204979</v>
      </c>
      <c r="I121" s="35">
        <f>IF(I116="-","-",SUM(I111:I114,I116:I120)*'3l HAP'!$E$8)</f>
        <v>1.0452873616182399</v>
      </c>
      <c r="J121" s="35">
        <f>IF(J116="-","-",SUM(J111:J114,J116:J120)*'3l HAP'!$E$8)</f>
        <v>1.0509013352952334</v>
      </c>
      <c r="K121" s="35">
        <f>IF(K116="-","-",SUM(K111:K114,K116:K120)*'3l HAP'!$E$8)</f>
        <v>1.0609019649242013</v>
      </c>
      <c r="L121" s="35">
        <f>IF(L116="-","-",SUM(L111:L114,L116:L120)*'3l HAP'!$E$8)</f>
        <v>1.0711094672798473</v>
      </c>
      <c r="M121" s="35">
        <f>IF(M116="-","-",SUM(M111:M114,M116:M120)*'3l HAP'!$E$8)</f>
        <v>1.1178017307739712</v>
      </c>
      <c r="N121" s="35">
        <f>IF(N116="-","-",SUM(N111:N114,N116:N120)*'3l HAP'!$E$8)</f>
        <v>1.1270011589703808</v>
      </c>
      <c r="O121" s="27"/>
      <c r="P121" s="35">
        <f>IF(P116="-","-",SUM(P111:P114,P116:P120)*'3l HAP'!$E$8)</f>
        <v>1.1270011589703808</v>
      </c>
      <c r="Q121" s="35">
        <f>IF(Q116="-","-",SUM(Q111:Q114,Q116:Q120)*'3l HAP'!$E$8)</f>
        <v>1.1658712978515546</v>
      </c>
      <c r="R121" s="35">
        <f>IF(R116="-","-",SUM(R111:R114,R116:R120)*'3l HAP'!$E$8)</f>
        <v>1.1706484058645579</v>
      </c>
      <c r="S121" s="35">
        <f>IF(S116="-","-",SUM(S111:S114,S116:S120)*'3l HAP'!$E$8)</f>
        <v>1.2030889021449267</v>
      </c>
      <c r="T121" s="35">
        <f>IF(T116="-","-",SUM(T111:T114,T116:T120)*'3l HAP'!$E$8)</f>
        <v>1.1922245154498019</v>
      </c>
      <c r="U121" s="35">
        <f>IF(U116="-","-",SUM(U111:U114,U116:U120)*'3l HAP'!$E$8)</f>
        <v>1.1940439181874762</v>
      </c>
      <c r="V121" s="35">
        <f>IF(V116="-","-",SUM(V111:V114,V116:V120)*'3l HAP'!$E$8)</f>
        <v>1.2152400192672295</v>
      </c>
      <c r="W121" s="35">
        <f>IF(W116="-","-",SUM(W111:W114,W116:W120)*'3l HAP'!$E$8)</f>
        <v>1.2999789615277806</v>
      </c>
      <c r="X121" s="27"/>
      <c r="Y121" s="35">
        <f>IF(Y116="-","-",SUM(Y111:Y114,Y116:Y120)*'3l HAP'!$E$8)</f>
        <v>1.3571648466838699</v>
      </c>
      <c r="Z121" s="35">
        <f>IF(Z116="-","-",SUM(Z111:Z114,Z116:Z120)*'3l HAP'!$E$8)</f>
        <v>1.3571648466838699</v>
      </c>
      <c r="AA121" s="35">
        <f>IF(AA116="-","-",SUM(AA111:AA114,AA116:AA120)*'3l HAP'!$E$8)</f>
        <v>1.4195262757367371</v>
      </c>
      <c r="AB121" s="35" t="str">
        <f>IF(AB116="-","-",SUM(AB111:AB114,AB116:AB120)*'3l HAP'!$E$8)</f>
        <v>-</v>
      </c>
      <c r="AC121" s="35" t="str">
        <f>IF(AC116="-","-",SUM(AC111:AC114,AC116:AC120)*'3l HAP'!$E$8)</f>
        <v>-</v>
      </c>
      <c r="AD121" s="25"/>
    </row>
    <row r="122" spans="1:30" s="26" customFormat="1" ht="11.4">
      <c r="A122" s="207">
        <v>11</v>
      </c>
      <c r="B122" s="123" t="s">
        <v>249</v>
      </c>
      <c r="C122" s="123" t="str">
        <f>B122&amp;"_"&amp;D122</f>
        <v>Total_South East</v>
      </c>
      <c r="D122" s="121" t="s">
        <v>126</v>
      </c>
      <c r="E122" s="75"/>
      <c r="F122" s="27"/>
      <c r="G122" s="35">
        <f t="shared" ref="G122:N122" si="24">IF(G116="-","-",SUM(G111:G121))</f>
        <v>89.014324581314625</v>
      </c>
      <c r="H122" s="35">
        <f t="shared" si="24"/>
        <v>89.144009891188702</v>
      </c>
      <c r="I122" s="35">
        <f t="shared" si="24"/>
        <v>97.427720632449464</v>
      </c>
      <c r="J122" s="35">
        <f t="shared" si="24"/>
        <v>97.816776562071652</v>
      </c>
      <c r="K122" s="35">
        <f t="shared" si="24"/>
        <v>89.983433651571374</v>
      </c>
      <c r="L122" s="35">
        <f t="shared" si="24"/>
        <v>90.690827299384722</v>
      </c>
      <c r="M122" s="35">
        <f t="shared" si="24"/>
        <v>93.634663985672631</v>
      </c>
      <c r="N122" s="35">
        <f t="shared" si="24"/>
        <v>94.272196737850294</v>
      </c>
      <c r="O122" s="27"/>
      <c r="P122" s="35">
        <f t="shared" ref="P122:W122" si="25">IF(P116="-","-",SUM(P111:P121))</f>
        <v>94.272196737850294</v>
      </c>
      <c r="Q122" s="35">
        <f t="shared" si="25"/>
        <v>97.768949663506532</v>
      </c>
      <c r="R122" s="35">
        <f t="shared" si="25"/>
        <v>98.100009676580896</v>
      </c>
      <c r="S122" s="35">
        <f t="shared" si="25"/>
        <v>101.0416797186825</v>
      </c>
      <c r="T122" s="35">
        <f t="shared" si="25"/>
        <v>100.28876310228144</v>
      </c>
      <c r="U122" s="35">
        <f t="shared" si="25"/>
        <v>97.31235016007507</v>
      </c>
      <c r="V122" s="35">
        <f t="shared" si="25"/>
        <v>98.78126848502977</v>
      </c>
      <c r="W122" s="35">
        <f t="shared" si="25"/>
        <v>162.03179120302636</v>
      </c>
      <c r="X122" s="27"/>
      <c r="Y122" s="35">
        <f t="shared" ref="Y122:AC122" si="26">IF(Y116="-","-",SUM(Y111:Y121))</f>
        <v>165.99484999003954</v>
      </c>
      <c r="Z122" s="35">
        <f t="shared" si="26"/>
        <v>165.99484999003954</v>
      </c>
      <c r="AA122" s="35">
        <f t="shared" si="26"/>
        <v>181.9834409329826</v>
      </c>
      <c r="AB122" s="35" t="str">
        <f t="shared" si="26"/>
        <v>-</v>
      </c>
      <c r="AC122" s="35" t="str">
        <f t="shared" si="26"/>
        <v>-</v>
      </c>
      <c r="AD122" s="25"/>
    </row>
    <row r="123" spans="1:30" s="26" customFormat="1" ht="11.4">
      <c r="A123" s="207">
        <v>1</v>
      </c>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v>2</v>
      </c>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AA'!J78="-","-",'3c AA'!J78)</f>
        <v>-</v>
      </c>
      <c r="H125" s="117" t="str">
        <f>IF('3c AA'!K78="-","-",'3c AA'!K78)</f>
        <v>-</v>
      </c>
      <c r="I125" s="117" t="str">
        <f>IF('3c AA'!L78="-","-",'3c AA'!L78)</f>
        <v>-</v>
      </c>
      <c r="J125" s="117" t="str">
        <f>IF('3c AA'!M78="-","-",'3c AA'!M78)</f>
        <v>-</v>
      </c>
      <c r="K125" s="117" t="str">
        <f>IF('3c AA'!N78="-","-",'3c AA'!N78)</f>
        <v>-</v>
      </c>
      <c r="L125" s="117" t="str">
        <f>IF('3c AA'!O78="-","-",'3c AA'!O78)</f>
        <v>-</v>
      </c>
      <c r="M125" s="117" t="str">
        <f>IF('3c AA'!P78="-","-",'3c AA'!P78)</f>
        <v>-</v>
      </c>
      <c r="N125" s="117" t="str">
        <f>IF('3c AA'!Q78="-","-",'3c AA'!Q78)</f>
        <v>-</v>
      </c>
      <c r="O125" s="27"/>
      <c r="P125" s="117" t="str">
        <f>IF('3c AA'!S78="-","-",'3c AA'!S78)</f>
        <v>-</v>
      </c>
      <c r="Q125" s="117" t="str">
        <f>IF('3c AA'!T78="-","-",'3c AA'!T78)</f>
        <v>-</v>
      </c>
      <c r="R125" s="117" t="str">
        <f>IF('3c AA'!U78="-","-",'3c AA'!U78)</f>
        <v>-</v>
      </c>
      <c r="S125" s="117" t="str">
        <f>IF('3c AA'!V78="-","-",'3c AA'!V78)</f>
        <v>-</v>
      </c>
      <c r="T125" s="117">
        <f>IF('3c AA'!W78="-","-",'3c AA'!W78)</f>
        <v>0</v>
      </c>
      <c r="U125" s="117">
        <f>IF('3c AA'!X78="-","-",'3c AA'!X78)</f>
        <v>0</v>
      </c>
      <c r="V125" s="117">
        <f>IF('3c AA'!Y78="-","-",'3c AA'!Y78)</f>
        <v>0</v>
      </c>
      <c r="W125" s="117" t="str">
        <f>IF('3c AA'!Z78="-","-",'3c AA'!Z78)</f>
        <v>-</v>
      </c>
      <c r="X125" s="27"/>
      <c r="Y125" s="117">
        <f>IF('3c AA'!AB78="-","-",'3c AA'!AB78)</f>
        <v>0</v>
      </c>
      <c r="Z125" s="117">
        <f>IF('3c AA'!AC78="-","-",'3c AA'!AC78)</f>
        <v>0</v>
      </c>
      <c r="AA125" s="117">
        <f>IF('3c AA'!AD78="-","-",'3c AA'!AD78)</f>
        <v>0</v>
      </c>
      <c r="AB125" s="117" t="str">
        <f>IF('3c AA'!AE78="-","-",'3c AA'!AE78)</f>
        <v>-</v>
      </c>
      <c r="AC125" s="117" t="str">
        <f>IF('3c AA'!AF78="-","-",'3c AA'!AF78)</f>
        <v>-</v>
      </c>
      <c r="AD125" s="25"/>
    </row>
    <row r="126" spans="1:30" s="26" customFormat="1" ht="11.25" customHeight="1">
      <c r="A126" s="207">
        <v>3</v>
      </c>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f>'3d PC'!AA56</f>
        <v>10.298637820906499</v>
      </c>
      <c r="AB126" s="117" t="str">
        <f>'3d PC'!AB56</f>
        <v>-</v>
      </c>
      <c r="AC126" s="117" t="str">
        <f>'3d PC'!AC56</f>
        <v>-</v>
      </c>
      <c r="AD126" s="25"/>
    </row>
    <row r="127" spans="1:30" s="26" customFormat="1" ht="11.25" customHeight="1">
      <c r="A127" s="207">
        <v>4</v>
      </c>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f>'3e NC-Elec'!AB24</f>
        <v>106.05586</v>
      </c>
      <c r="AB127" s="117" t="str">
        <f>'3e NC-Elec'!AC24</f>
        <v>-</v>
      </c>
      <c r="AC127" s="117" t="str">
        <f>'3e NC-Elec'!AD24</f>
        <v>-</v>
      </c>
      <c r="AD127" s="25"/>
    </row>
    <row r="128" spans="1:30" s="26" customFormat="1" ht="12.6" customHeight="1">
      <c r="A128" s="207">
        <v>5</v>
      </c>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f>IF('3g CPIH'!W$17="-","-",'3h OC '!$E$7*('3g CPIH'!W$17/'3g CPIH'!$G$17))</f>
        <v>48.630131506849317</v>
      </c>
      <c r="AB128" s="117" t="str">
        <f>IF('3g CPIH'!X$17="-","-",'3h OC '!$E$7*('3g CPIH'!X$17/'3g CPIH'!$G$17))</f>
        <v>-</v>
      </c>
      <c r="AC128" s="117" t="str">
        <f>IF('3g CPIH'!Y$17="-","-",'3h OC '!$E$7*('3g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f>IF('3i SMNCC'!V$64="-","-",'3i SMNCC'!V$64)</f>
        <v>4.0728065027047933</v>
      </c>
      <c r="AA129" s="117">
        <f>IF('3i SMNCC'!W$64="-","-",'3i SMNCC'!W$64)</f>
        <v>4.6721736435258494</v>
      </c>
      <c r="AB129" s="117" t="str">
        <f>IF('3i SMNCC'!X$64="-","-",'3i SMNCC'!X$64)</f>
        <v>-</v>
      </c>
      <c r="AC129" s="117" t="str">
        <f>IF('3i SMNCC'!Y$64="-","-",'3i SMNCC'!Y$64)</f>
        <v>-</v>
      </c>
      <c r="AD129" s="25"/>
    </row>
    <row r="130" spans="1:30" s="26" customFormat="1" ht="11.25" customHeight="1">
      <c r="A130" s="207">
        <v>7</v>
      </c>
      <c r="B130" s="120" t="s">
        <v>244</v>
      </c>
      <c r="C130" s="120" t="s">
        <v>183</v>
      </c>
      <c r="D130" s="122" t="s">
        <v>131</v>
      </c>
      <c r="E130" s="119"/>
      <c r="F130" s="27"/>
      <c r="G130" s="117">
        <f>IF('3g CPIH'!C$17="-","-",'3j PAAC PAP'!$G$11*('3g CPIH'!C$17/'3g CPIH'!$G$17))</f>
        <v>23.857918590998043</v>
      </c>
      <c r="H130" s="117">
        <f>IF('3g CPIH'!D$17="-","-",'3j PAAC PAP'!$G$11*('3g CPIH'!D$17/'3g CPIH'!$G$17))</f>
        <v>23.905682191780819</v>
      </c>
      <c r="I130" s="117">
        <f>IF('3g CPIH'!E$17="-","-",'3j PAAC PAP'!$G$11*('3g CPIH'!E$17/'3g CPIH'!$G$17))</f>
        <v>23.977327592954992</v>
      </c>
      <c r="J130" s="117">
        <f>IF('3g CPIH'!F$17="-","-",'3j PAAC PAP'!$G$11*('3g CPIH'!F$17/'3g CPIH'!$G$17))</f>
        <v>24.120618395303325</v>
      </c>
      <c r="K130" s="117">
        <f>IF('3g CPIH'!G$17="-","-",'3j PAAC PAP'!$G$11*('3g CPIH'!G$17/'3g CPIH'!$G$17))</f>
        <v>24.4072</v>
      </c>
      <c r="L130" s="117">
        <f>IF('3g CPIH'!H$17="-","-",'3j PAAC PAP'!$G$11*('3g CPIH'!H$17/'3g CPIH'!$G$17))</f>
        <v>24.717663405088064</v>
      </c>
      <c r="M130" s="117">
        <f>IF('3g CPIH'!I$17="-","-",'3j PAAC PAP'!$G$11*('3g CPIH'!I$17/'3g CPIH'!$G$17))</f>
        <v>25.075890410958902</v>
      </c>
      <c r="N130" s="117">
        <f>IF('3g CPIH'!J$17="-","-",'3j PAAC PAP'!$G$11*('3g CPIH'!J$17/'3g CPIH'!$G$17))</f>
        <v>25.290826614481411</v>
      </c>
      <c r="O130" s="27"/>
      <c r="P130" s="117">
        <f>IF('3g CPIH'!L$17="-","-",'3j PAAC PAP'!$G$11*('3g CPIH'!L$17/'3g CPIH'!$G$17))</f>
        <v>25.290826614481411</v>
      </c>
      <c r="Q130" s="117">
        <f>IF('3g CPIH'!M$17="-","-",'3j PAAC PAP'!$G$11*('3g CPIH'!M$17/'3g CPIH'!$G$17))</f>
        <v>25.577408219178082</v>
      </c>
      <c r="R130" s="117">
        <f>IF('3g CPIH'!N$17="-","-",'3j PAAC PAP'!$G$11*('3g CPIH'!N$17/'3g CPIH'!$G$17))</f>
        <v>25.768462622309197</v>
      </c>
      <c r="S130" s="117">
        <f>IF('3g CPIH'!O$17="-","-",'3j PAAC PAP'!$G$11*('3g CPIH'!O$17/'3g CPIH'!$G$17))</f>
        <v>25.911753424657533</v>
      </c>
      <c r="T130" s="117">
        <f>IF('3g CPIH'!P$17="-","-",'3j PAAC PAP'!$G$11*('3g CPIH'!P$17/'3g CPIH'!$G$17))</f>
        <v>25.983398825831699</v>
      </c>
      <c r="U130" s="117">
        <f>IF('3g CPIH'!Q$17="-","-",'3j PAAC PAP'!$G$11*('3g CPIH'!Q$17/'3g CPIH'!$G$17))</f>
        <v>26.126689628180038</v>
      </c>
      <c r="V130" s="117">
        <f>IF('3g CPIH'!R$17="-","-",'3j PAAC PAP'!$G$11*('3g CPIH'!R$17/'3g CPIH'!$G$17))</f>
        <v>26.604325636007829</v>
      </c>
      <c r="W130" s="117">
        <f>IF('3g CPIH'!S$17="-","-",'3j PAAC PAP'!$G$11*('3g CPIH'!S$17/'3g CPIH'!$G$17))</f>
        <v>27.39242504892368</v>
      </c>
      <c r="X130" s="27"/>
      <c r="Y130" s="117">
        <f>IF('3g CPIH'!U$17="-","-",'3j PAAC PAP'!$G$11*('3g CPIH'!U$17/'3g CPIH'!$G$17))</f>
        <v>28.777569471624265</v>
      </c>
      <c r="Z130" s="117">
        <f>IF('3g CPIH'!V$17="-","-",'3j PAAC PAP'!$G$11*('3g CPIH'!V$17/'3g CPIH'!$G$17))</f>
        <v>28.777569471624265</v>
      </c>
      <c r="AA130" s="117">
        <f>IF('3g CPIH'!W$17="-","-",'3j PAAC PAP'!$G$11*('3g CPIH'!W$17/'3g CPIH'!$G$17))</f>
        <v>29.923895890410957</v>
      </c>
      <c r="AB130" s="117" t="str">
        <f>IF('3g CPIH'!X$17="-","-",'3j PAAC PAP'!$G$11*('3g CPIH'!X$17/'3g CPIH'!$G$17))</f>
        <v>-</v>
      </c>
      <c r="AC130" s="117" t="str">
        <f>IF('3g CPIH'!Y$17="-","-",'3j PAAC PAP'!$G$11*('3g CPIH'!Y$17/'3g CPIH'!$G$17))</f>
        <v>-</v>
      </c>
      <c r="AD130" s="25"/>
    </row>
    <row r="131" spans="1:30" s="26" customFormat="1" ht="11.25" customHeight="1">
      <c r="A131" s="207">
        <v>8</v>
      </c>
      <c r="B131" s="120" t="s">
        <v>244</v>
      </c>
      <c r="C131" s="120" t="s">
        <v>184</v>
      </c>
      <c r="D131" s="122" t="s">
        <v>131</v>
      </c>
      <c r="E131" s="119"/>
      <c r="F131" s="27"/>
      <c r="G131" s="117">
        <f>IF(G126="-","-",SUM(G123:G129)*'3j PAAC PAP'!$G$29)</f>
        <v>0</v>
      </c>
      <c r="H131" s="117">
        <f>IF(H126="-","-",SUM(H123:H129)*'3j PAAC PAP'!$G$29)</f>
        <v>0</v>
      </c>
      <c r="I131" s="117">
        <f>IF(I126="-","-",SUM(I123:I129)*'3j PAAC PAP'!$G$29)</f>
        <v>0</v>
      </c>
      <c r="J131" s="117">
        <f>IF(J126="-","-",SUM(J123:J129)*'3j PAAC PAP'!$G$29)</f>
        <v>0</v>
      </c>
      <c r="K131" s="117">
        <f>IF(K126="-","-",SUM(K123:K129)*'3j PAAC PAP'!$G$29)</f>
        <v>0</v>
      </c>
      <c r="L131" s="117">
        <f>IF(L126="-","-",SUM(L123:L129)*'3j PAAC PAP'!$G$29)</f>
        <v>0</v>
      </c>
      <c r="M131" s="117">
        <f>IF(M126="-","-",SUM(M123:M129)*'3j PAAC PAP'!$G$29)</f>
        <v>0</v>
      </c>
      <c r="N131" s="117">
        <f>IF(N126="-","-",SUM(N123:N129)*'3j PAAC PAP'!$G$29)</f>
        <v>0</v>
      </c>
      <c r="O131" s="27"/>
      <c r="P131" s="117">
        <f>IF(P126="-","-",SUM(P123:P129)*'3j PAAC PAP'!$G$29)</f>
        <v>0</v>
      </c>
      <c r="Q131" s="117">
        <f>IF(Q126="-","-",SUM(Q123:Q129)*'3j PAAC PAP'!$G$29)</f>
        <v>0</v>
      </c>
      <c r="R131" s="117">
        <f>IF(R126="-","-",SUM(R123:R129)*'3j PAAC PAP'!$G$29)</f>
        <v>0</v>
      </c>
      <c r="S131" s="117">
        <f>IF(S126="-","-",SUM(S123:S129)*'3j PAAC PAP'!$G$29)</f>
        <v>0</v>
      </c>
      <c r="T131" s="117">
        <f>IF(T126="-","-",SUM(T123:T129)*'3j PAAC PAP'!$G$29)</f>
        <v>0</v>
      </c>
      <c r="U131" s="117">
        <f>IF(U126="-","-",SUM(U123:U129)*'3j PAAC PAP'!$G$29)</f>
        <v>0</v>
      </c>
      <c r="V131" s="117">
        <f>IF(V126="-","-",SUM(V123:V129)*'3j PAAC PAP'!$G$29)</f>
        <v>0</v>
      </c>
      <c r="W131" s="117">
        <f>IF(W126="-","-",SUM(W123:W129)*'3j PAAC PAP'!$G$29)</f>
        <v>0</v>
      </c>
      <c r="X131" s="27"/>
      <c r="Y131" s="117">
        <f>IF(Y126="-","-",SUM(Y123:Y129)*'3j PAAC PAP'!$G$29)</f>
        <v>0</v>
      </c>
      <c r="Z131" s="117">
        <f>IF(Z126="-","-",SUM(Z123:Z129)*'3j PAAC PAP'!$G$29)</f>
        <v>0</v>
      </c>
      <c r="AA131" s="117">
        <f>IF(AA126="-","-",SUM(AA123:AA129)*'3j PAAC PAP'!$G$29)</f>
        <v>0</v>
      </c>
      <c r="AB131" s="117" t="str">
        <f>IF(AB126="-","-",SUM(AB123:AB129)*'3j PAAC PAP'!$G$29)</f>
        <v>-</v>
      </c>
      <c r="AC131" s="117" t="str">
        <f>IF(AC126="-","-",SUM(AC123:AC129)*'3j PAAC PAP'!$G$29)</f>
        <v>-</v>
      </c>
      <c r="AD131" s="25"/>
    </row>
    <row r="132" spans="1:30" s="26" customFormat="1" ht="11.4">
      <c r="A132" s="207">
        <v>9</v>
      </c>
      <c r="B132" s="120" t="s">
        <v>185</v>
      </c>
      <c r="C132" s="120" t="s">
        <v>246</v>
      </c>
      <c r="D132" s="122" t="s">
        <v>131</v>
      </c>
      <c r="E132" s="119"/>
      <c r="F132" s="27"/>
      <c r="G132" s="117">
        <f>IF(G126="-","-",SUM(G123:G131)*'3k EBIT'!$E$7)</f>
        <v>1.6206624382675126</v>
      </c>
      <c r="H132" s="117">
        <f>IF(H126="-","-",SUM(H123:H131)*'3k EBIT'!$E$7)</f>
        <v>1.6230909049915831</v>
      </c>
      <c r="I132" s="117">
        <f>IF(I126="-","-",SUM(I123:I131)*'3k EBIT'!$E$7)</f>
        <v>1.7403555333551235</v>
      </c>
      <c r="J132" s="117">
        <f>IF(J126="-","-",SUM(J123:J131)*'3k EBIT'!$E$7)</f>
        <v>1.7476409335273346</v>
      </c>
      <c r="K132" s="117">
        <f>IF(K126="-","-",SUM(K123:K131)*'3k EBIT'!$E$7)</f>
        <v>1.6845802759103197</v>
      </c>
      <c r="L132" s="117">
        <f>IF(L126="-","-",SUM(L123:L131)*'3k EBIT'!$E$7)</f>
        <v>1.6978268181455327</v>
      </c>
      <c r="M132" s="117">
        <f>IF(M126="-","-",SUM(M123:M131)*'3k EBIT'!$E$7)</f>
        <v>1.7684250889154034</v>
      </c>
      <c r="N132" s="117">
        <f>IF(N126="-","-",SUM(N123:N131)*'3k EBIT'!$E$7)</f>
        <v>1.7803634270022071</v>
      </c>
      <c r="O132" s="27"/>
      <c r="P132" s="117">
        <f>IF(P126="-","-",SUM(P123:P131)*'3k EBIT'!$E$7)</f>
        <v>1.7803634270022071</v>
      </c>
      <c r="Q132" s="117">
        <f>IF(Q126="-","-",SUM(Q123:Q131)*'3k EBIT'!$E$7)</f>
        <v>1.8156651510883974</v>
      </c>
      <c r="R132" s="117">
        <f>IF(R126="-","-",SUM(R123:R131)*'3k EBIT'!$E$7)</f>
        <v>1.8218645288452313</v>
      </c>
      <c r="S132" s="117">
        <f>IF(S126="-","-",SUM(S123:S131)*'3k EBIT'!$E$7)</f>
        <v>1.8651220690474684</v>
      </c>
      <c r="T132" s="117">
        <f>IF(T126="-","-",SUM(T123:T131)*'3k EBIT'!$E$7)</f>
        <v>1.8510230708594293</v>
      </c>
      <c r="U132" s="117">
        <f>IF(U126="-","-",SUM(U123:U131)*'3k EBIT'!$E$7)</f>
        <v>1.8806823369323253</v>
      </c>
      <c r="V132" s="117">
        <f>IF(V126="-","-",SUM(V123:V131)*'3k EBIT'!$E$7)</f>
        <v>1.9081890705476738</v>
      </c>
      <c r="W132" s="117">
        <f>IF(W126="-","-",SUM(W123:W131)*'3k EBIT'!$E$7)</f>
        <v>3.4801856900117256</v>
      </c>
      <c r="X132" s="27"/>
      <c r="Y132" s="117">
        <f>IF(Y126="-","-",SUM(Y123:Y131)*'3k EBIT'!$E$7)</f>
        <v>3.5543973058003</v>
      </c>
      <c r="Z132" s="117">
        <f>IF(Z126="-","-",SUM(Z123:Z131)*'3k EBIT'!$E$7)</f>
        <v>3.5543973058003</v>
      </c>
      <c r="AA132" s="117">
        <f>IF(AA126="-","-",SUM(AA123:AA131)*'3k EBIT'!$E$7)</f>
        <v>3.8654789755532626</v>
      </c>
      <c r="AB132" s="117" t="str">
        <f>IF(AB126="-","-",SUM(AB123:AB131)*'3k EBIT'!$E$7)</f>
        <v>-</v>
      </c>
      <c r="AC132" s="117" t="str">
        <f>IF(AC126="-","-",SUM(AC123:AC131)*'3k EBIT'!$E$7)</f>
        <v>-</v>
      </c>
      <c r="AD132" s="25"/>
    </row>
    <row r="133" spans="1:30" s="26" customFormat="1" ht="11.4">
      <c r="A133" s="207">
        <v>10</v>
      </c>
      <c r="B133" s="120" t="s">
        <v>247</v>
      </c>
      <c r="C133" s="156" t="s">
        <v>248</v>
      </c>
      <c r="D133" s="122" t="s">
        <v>131</v>
      </c>
      <c r="E133" s="118"/>
      <c r="F133" s="27"/>
      <c r="G133" s="117">
        <f>IF(G128="-","-",SUM(G123:G126,G128:G132)*'3l HAP'!$E$8)</f>
        <v>1.0366924293798361</v>
      </c>
      <c r="H133" s="117">
        <f>IF(H128="-","-",SUM(H123:H126,H128:H132)*'3l HAP'!$E$8)</f>
        <v>1.0385637539388339</v>
      </c>
      <c r="I133" s="117">
        <f>IF(I128="-","-",SUM(I123:I126,I128:I132)*'3l HAP'!$E$8)</f>
        <v>1.0439563270026566</v>
      </c>
      <c r="J133" s="117">
        <f>IF(J128="-","-",SUM(J123:J126,J128:J132)*'3l HAP'!$E$8)</f>
        <v>1.0495703006796504</v>
      </c>
      <c r="K133" s="117">
        <f>IF(K128="-","-",SUM(K123:K126,K128:K132)*'3l HAP'!$E$8)</f>
        <v>1.0608295135843173</v>
      </c>
      <c r="L133" s="117">
        <f>IF(L128="-","-",SUM(L123:L126,L128:L132)*'3l HAP'!$E$8)</f>
        <v>1.0710370159399634</v>
      </c>
      <c r="M133" s="117">
        <f>IF(M128="-","-",SUM(M123:M126,M128:M132)*'3l HAP'!$E$8)</f>
        <v>1.1179569836451511</v>
      </c>
      <c r="N133" s="117">
        <f>IF(N128="-","-",SUM(N123:N126,N128:N132)*'3l HAP'!$E$8)</f>
        <v>1.1271564118415607</v>
      </c>
      <c r="O133" s="27"/>
      <c r="P133" s="117">
        <f>IF(P128="-","-",SUM(P123:P126,P128:P132)*'3l HAP'!$E$8)</f>
        <v>1.1271564118415607</v>
      </c>
      <c r="Q133" s="117">
        <f>IF(Q128="-","-",SUM(Q123:Q126,Q128:Q132)*'3l HAP'!$E$8)</f>
        <v>1.1655814924920187</v>
      </c>
      <c r="R133" s="117">
        <f>IF(R128="-","-",SUM(R123:R126,R128:R132)*'3l HAP'!$E$8)</f>
        <v>1.1703586005050215</v>
      </c>
      <c r="S133" s="117">
        <f>IF(S128="-","-",SUM(S123:S126,S128:S132)*'3l HAP'!$E$8)</f>
        <v>1.2026231435313868</v>
      </c>
      <c r="T133" s="117">
        <f>IF(T128="-","-",SUM(T123:T126,T128:T132)*'3l HAP'!$E$8)</f>
        <v>1.191758756836262</v>
      </c>
      <c r="U133" s="117">
        <f>IF(U128="-","-",SUM(U123:U126,U128:U132)*'3l HAP'!$E$8)</f>
        <v>1.1948408829262001</v>
      </c>
      <c r="V133" s="117">
        <f>IF(V128="-","-",SUM(V123:V126,V128:V132)*'3l HAP'!$E$8)</f>
        <v>1.2160369840059537</v>
      </c>
      <c r="W133" s="117">
        <f>IF(W128="-","-",SUM(W123:W126,W128:W132)*'3l HAP'!$E$8)</f>
        <v>1.3062201269492164</v>
      </c>
      <c r="X133" s="27"/>
      <c r="Y133" s="117">
        <f>IF(Y128="-","-",SUM(Y123:Y126,Y128:Y132)*'3l HAP'!$E$8)</f>
        <v>1.363406012105306</v>
      </c>
      <c r="Z133" s="117">
        <f>IF(Z128="-","-",SUM(Z123:Z126,Z128:Z132)*'3l HAP'!$E$8)</f>
        <v>1.363406012105306</v>
      </c>
      <c r="AA133" s="117">
        <f>IF(AA128="-","-",SUM(AA123:AA126,AA128:AA132)*'3l HAP'!$E$8)</f>
        <v>1.425891643455117</v>
      </c>
      <c r="AB133" s="117" t="str">
        <f>IF(AB128="-","-",SUM(AB123:AB126,AB128:AB132)*'3l HAP'!$E$8)</f>
        <v>-</v>
      </c>
      <c r="AC133" s="117" t="str">
        <f>IF(AC128="-","-",SUM(AC123:AC126,AC128:AC132)*'3l HAP'!$E$8)</f>
        <v>-</v>
      </c>
      <c r="AD133" s="25"/>
    </row>
    <row r="134" spans="1:30" s="26" customFormat="1" ht="11.4">
      <c r="A134" s="207">
        <v>11</v>
      </c>
      <c r="B134" s="120" t="s">
        <v>249</v>
      </c>
      <c r="C134" s="120" t="str">
        <f>B134&amp;"_"&amp;D134</f>
        <v>Total_South Wales</v>
      </c>
      <c r="D134" s="122" t="s">
        <v>131</v>
      </c>
      <c r="E134" s="119"/>
      <c r="F134" s="27"/>
      <c r="G134" s="117">
        <f t="shared" ref="G134:N134" si="27">IF(G128="-","-",SUM(G123:G133))</f>
        <v>86.334680263532974</v>
      </c>
      <c r="H134" s="117">
        <f t="shared" si="27"/>
        <v>86.464365573407036</v>
      </c>
      <c r="I134" s="117">
        <f t="shared" si="27"/>
        <v>92.64157814263389</v>
      </c>
      <c r="J134" s="117">
        <f t="shared" si="27"/>
        <v>93.030634072256063</v>
      </c>
      <c r="K134" s="117">
        <f t="shared" si="27"/>
        <v>89.722912676231516</v>
      </c>
      <c r="L134" s="117">
        <f t="shared" si="27"/>
        <v>90.430306324044849</v>
      </c>
      <c r="M134" s="117">
        <f t="shared" si="27"/>
        <v>94.192923218543811</v>
      </c>
      <c r="N134" s="117">
        <f t="shared" si="27"/>
        <v>94.830455970721445</v>
      </c>
      <c r="O134" s="27"/>
      <c r="P134" s="117">
        <f t="shared" ref="P134:W134" si="28">IF(P128="-","-",SUM(P123:P133))</f>
        <v>94.830455970721445</v>
      </c>
      <c r="Q134" s="117">
        <f t="shared" si="28"/>
        <v>96.726865762147</v>
      </c>
      <c r="R134" s="117">
        <f t="shared" si="28"/>
        <v>97.057925775221349</v>
      </c>
      <c r="S134" s="117">
        <f t="shared" si="28"/>
        <v>99.366902020068963</v>
      </c>
      <c r="T134" s="117">
        <f t="shared" si="28"/>
        <v>98.613985403667883</v>
      </c>
      <c r="U134" s="117">
        <f t="shared" si="28"/>
        <v>100.17808088881378</v>
      </c>
      <c r="V134" s="117">
        <f t="shared" si="28"/>
        <v>101.64699921376851</v>
      </c>
      <c r="W134" s="117">
        <f t="shared" si="28"/>
        <v>184.47381236444781</v>
      </c>
      <c r="X134" s="27"/>
      <c r="Y134" s="117">
        <f t="shared" ref="Y134:AC134" si="29">IF(Y128="-","-",SUM(Y123:Y133))</f>
        <v>188.43687115146096</v>
      </c>
      <c r="Z134" s="117">
        <f t="shared" si="29"/>
        <v>188.43687115146096</v>
      </c>
      <c r="AA134" s="117">
        <f t="shared" si="29"/>
        <v>204.87206948070099</v>
      </c>
      <c r="AB134" s="117" t="str">
        <f t="shared" si="29"/>
        <v>-</v>
      </c>
      <c r="AC134" s="117" t="str">
        <f t="shared" si="29"/>
        <v>-</v>
      </c>
      <c r="AD134" s="25"/>
    </row>
    <row r="135" spans="1:30" s="26" customFormat="1" ht="11.4">
      <c r="A135" s="207">
        <v>1</v>
      </c>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v>2</v>
      </c>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AA'!J79="-","-",'3c AA'!J79)</f>
        <v>-</v>
      </c>
      <c r="H137" s="35" t="str">
        <f>IF('3c AA'!K79="-","-",'3c AA'!K79)</f>
        <v>-</v>
      </c>
      <c r="I137" s="35" t="str">
        <f>IF('3c AA'!L79="-","-",'3c AA'!L79)</f>
        <v>-</v>
      </c>
      <c r="J137" s="35" t="str">
        <f>IF('3c AA'!M79="-","-",'3c AA'!M79)</f>
        <v>-</v>
      </c>
      <c r="K137" s="35" t="str">
        <f>IF('3c AA'!N79="-","-",'3c AA'!N79)</f>
        <v>-</v>
      </c>
      <c r="L137" s="35" t="str">
        <f>IF('3c AA'!O79="-","-",'3c AA'!O79)</f>
        <v>-</v>
      </c>
      <c r="M137" s="35" t="str">
        <f>IF('3c AA'!P79="-","-",'3c AA'!P79)</f>
        <v>-</v>
      </c>
      <c r="N137" s="35" t="str">
        <f>IF('3c AA'!Q79="-","-",'3c AA'!Q79)</f>
        <v>-</v>
      </c>
      <c r="O137" s="27"/>
      <c r="P137" s="35" t="str">
        <f>IF('3c AA'!S79="-","-",'3c AA'!S79)</f>
        <v>-</v>
      </c>
      <c r="Q137" s="35" t="str">
        <f>IF('3c AA'!T79="-","-",'3c AA'!T79)</f>
        <v>-</v>
      </c>
      <c r="R137" s="35" t="str">
        <f>IF('3c AA'!U79="-","-",'3c AA'!U79)</f>
        <v>-</v>
      </c>
      <c r="S137" s="35" t="str">
        <f>IF('3c AA'!V79="-","-",'3c AA'!V79)</f>
        <v>-</v>
      </c>
      <c r="T137" s="35">
        <f>IF('3c AA'!W79="-","-",'3c AA'!W79)</f>
        <v>0</v>
      </c>
      <c r="U137" s="35">
        <f>IF('3c AA'!X79="-","-",'3c AA'!X79)</f>
        <v>0</v>
      </c>
      <c r="V137" s="35">
        <f>IF('3c AA'!Y79="-","-",'3c AA'!Y79)</f>
        <v>0</v>
      </c>
      <c r="W137" s="35" t="str">
        <f>IF('3c AA'!Z79="-","-",'3c AA'!Z79)</f>
        <v>-</v>
      </c>
      <c r="X137" s="27"/>
      <c r="Y137" s="35">
        <f>IF('3c AA'!AB79="-","-",'3c AA'!AB79)</f>
        <v>0</v>
      </c>
      <c r="Z137" s="35">
        <f>IF('3c AA'!AC79="-","-",'3c AA'!AC79)</f>
        <v>0</v>
      </c>
      <c r="AA137" s="35">
        <f>IF('3c AA'!AD79="-","-",'3c AA'!AD79)</f>
        <v>0</v>
      </c>
      <c r="AB137" s="35" t="str">
        <f>IF('3c AA'!AE79="-","-",'3c AA'!AE79)</f>
        <v>-</v>
      </c>
      <c r="AC137" s="35" t="str">
        <f>IF('3c AA'!AF79="-","-",'3c AA'!AF79)</f>
        <v>-</v>
      </c>
      <c r="AD137" s="25"/>
    </row>
    <row r="138" spans="1:30" s="26" customFormat="1" ht="11.25" customHeight="1">
      <c r="A138" s="207">
        <v>3</v>
      </c>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f>'3d PC'!AA56</f>
        <v>10.298637820906499</v>
      </c>
      <c r="AB138" s="35" t="str">
        <f>'3d PC'!AB56</f>
        <v>-</v>
      </c>
      <c r="AC138" s="35" t="str">
        <f>'3d PC'!AC56</f>
        <v>-</v>
      </c>
      <c r="AD138" s="25"/>
    </row>
    <row r="139" spans="1:30" s="26" customFormat="1" ht="11.25" customHeight="1">
      <c r="A139" s="207">
        <v>4</v>
      </c>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f>'3e NC-Elec'!AB25</f>
        <v>121.16686000000001</v>
      </c>
      <c r="AB139" s="35" t="str">
        <f>'3e NC-Elec'!AC25</f>
        <v>-</v>
      </c>
      <c r="AC139" s="35" t="str">
        <f>'3e NC-Elec'!AD25</f>
        <v>-</v>
      </c>
      <c r="AD139" s="25"/>
    </row>
    <row r="140" spans="1:30" s="26" customFormat="1" ht="11.25" customHeight="1">
      <c r="A140" s="207">
        <v>5</v>
      </c>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f>IF('3g CPIH'!W$17="-","-",'3h OC '!$E$7*('3g CPIH'!W$17/'3g CPIH'!$G$17))</f>
        <v>48.630131506849317</v>
      </c>
      <c r="AB140" s="35" t="str">
        <f>IF('3g CPIH'!X$17="-","-",'3h OC '!$E$7*('3g CPIH'!X$17/'3g CPIH'!$G$17))</f>
        <v>-</v>
      </c>
      <c r="AC140" s="35" t="str">
        <f>IF('3g CPIH'!Y$17="-","-",'3h OC '!$E$7*('3g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f>IF('3i SMNCC'!V$64="-","-",'3i SMNCC'!V$64)</f>
        <v>4.0728065027047933</v>
      </c>
      <c r="AA141" s="35">
        <f>IF('3i SMNCC'!W$64="-","-",'3i SMNCC'!W$64)</f>
        <v>4.6721736435258494</v>
      </c>
      <c r="AB141" s="35" t="str">
        <f>IF('3i SMNCC'!X$64="-","-",'3i SMNCC'!X$64)</f>
        <v>-</v>
      </c>
      <c r="AC141" s="35" t="str">
        <f>IF('3i SMNCC'!Y$64="-","-",'3i SMNCC'!Y$64)</f>
        <v>-</v>
      </c>
      <c r="AD141" s="25"/>
    </row>
    <row r="142" spans="1:30" s="26" customFormat="1" ht="12.6" customHeight="1">
      <c r="A142" s="207">
        <v>7</v>
      </c>
      <c r="B142" s="123" t="s">
        <v>244</v>
      </c>
      <c r="C142" s="123" t="s">
        <v>183</v>
      </c>
      <c r="D142" s="121" t="s">
        <v>130</v>
      </c>
      <c r="E142" s="75"/>
      <c r="F142" s="27"/>
      <c r="G142" s="35">
        <f>IF('3g CPIH'!C$17="-","-",'3j PAAC PAP'!$G$11*('3g CPIH'!C$17/'3g CPIH'!$G$17))</f>
        <v>23.857918590998043</v>
      </c>
      <c r="H142" s="35">
        <f>IF('3g CPIH'!D$17="-","-",'3j PAAC PAP'!$G$11*('3g CPIH'!D$17/'3g CPIH'!$G$17))</f>
        <v>23.905682191780819</v>
      </c>
      <c r="I142" s="35">
        <f>IF('3g CPIH'!E$17="-","-",'3j PAAC PAP'!$G$11*('3g CPIH'!E$17/'3g CPIH'!$G$17))</f>
        <v>23.977327592954992</v>
      </c>
      <c r="J142" s="35">
        <f>IF('3g CPIH'!F$17="-","-",'3j PAAC PAP'!$G$11*('3g CPIH'!F$17/'3g CPIH'!$G$17))</f>
        <v>24.120618395303325</v>
      </c>
      <c r="K142" s="35">
        <f>IF('3g CPIH'!G$17="-","-",'3j PAAC PAP'!$G$11*('3g CPIH'!G$17/'3g CPIH'!$G$17))</f>
        <v>24.4072</v>
      </c>
      <c r="L142" s="35">
        <f>IF('3g CPIH'!H$17="-","-",'3j PAAC PAP'!$G$11*('3g CPIH'!H$17/'3g CPIH'!$G$17))</f>
        <v>24.717663405088064</v>
      </c>
      <c r="M142" s="35">
        <f>IF('3g CPIH'!I$17="-","-",'3j PAAC PAP'!$G$11*('3g CPIH'!I$17/'3g CPIH'!$G$17))</f>
        <v>25.075890410958902</v>
      </c>
      <c r="N142" s="35">
        <f>IF('3g CPIH'!J$17="-","-",'3j PAAC PAP'!$G$11*('3g CPIH'!J$17/'3g CPIH'!$G$17))</f>
        <v>25.290826614481411</v>
      </c>
      <c r="O142" s="27"/>
      <c r="P142" s="35">
        <f>IF('3g CPIH'!L$17="-","-",'3j PAAC PAP'!$G$11*('3g CPIH'!L$17/'3g CPIH'!$G$17))</f>
        <v>25.290826614481411</v>
      </c>
      <c r="Q142" s="35">
        <f>IF('3g CPIH'!M$17="-","-",'3j PAAC PAP'!$G$11*('3g CPIH'!M$17/'3g CPIH'!$G$17))</f>
        <v>25.577408219178082</v>
      </c>
      <c r="R142" s="35">
        <f>IF('3g CPIH'!N$17="-","-",'3j PAAC PAP'!$G$11*('3g CPIH'!N$17/'3g CPIH'!$G$17))</f>
        <v>25.768462622309197</v>
      </c>
      <c r="S142" s="35">
        <f>IF('3g CPIH'!O$17="-","-",'3j PAAC PAP'!$G$11*('3g CPIH'!O$17/'3g CPIH'!$G$17))</f>
        <v>25.911753424657533</v>
      </c>
      <c r="T142" s="35">
        <f>IF('3g CPIH'!P$17="-","-",'3j PAAC PAP'!$G$11*('3g CPIH'!P$17/'3g CPIH'!$G$17))</f>
        <v>25.983398825831699</v>
      </c>
      <c r="U142" s="35">
        <f>IF('3g CPIH'!Q$17="-","-",'3j PAAC PAP'!$G$11*('3g CPIH'!Q$17/'3g CPIH'!$G$17))</f>
        <v>26.126689628180038</v>
      </c>
      <c r="V142" s="35">
        <f>IF('3g CPIH'!R$17="-","-",'3j PAAC PAP'!$G$11*('3g CPIH'!R$17/'3g CPIH'!$G$17))</f>
        <v>26.604325636007829</v>
      </c>
      <c r="W142" s="35">
        <f>IF('3g CPIH'!S$17="-","-",'3j PAAC PAP'!$G$11*('3g CPIH'!S$17/'3g CPIH'!$G$17))</f>
        <v>27.39242504892368</v>
      </c>
      <c r="X142" s="27"/>
      <c r="Y142" s="35">
        <f>IF('3g CPIH'!U$17="-","-",'3j PAAC PAP'!$G$11*('3g CPIH'!U$17/'3g CPIH'!$G$17))</f>
        <v>28.777569471624265</v>
      </c>
      <c r="Z142" s="35">
        <f>IF('3g CPIH'!V$17="-","-",'3j PAAC PAP'!$G$11*('3g CPIH'!V$17/'3g CPIH'!$G$17))</f>
        <v>28.777569471624265</v>
      </c>
      <c r="AA142" s="35">
        <f>IF('3g CPIH'!W$17="-","-",'3j PAAC PAP'!$G$11*('3g CPIH'!W$17/'3g CPIH'!$G$17))</f>
        <v>29.923895890410957</v>
      </c>
      <c r="AB142" s="35" t="str">
        <f>IF('3g CPIH'!X$17="-","-",'3j PAAC PAP'!$G$11*('3g CPIH'!X$17/'3g CPIH'!$G$17))</f>
        <v>-</v>
      </c>
      <c r="AC142" s="35" t="str">
        <f>IF('3g CPIH'!Y$17="-","-",'3j PAAC PAP'!$G$11*('3g CPIH'!Y$17/'3g CPIH'!$G$17))</f>
        <v>-</v>
      </c>
      <c r="AD142" s="25"/>
    </row>
    <row r="143" spans="1:30" s="26" customFormat="1" ht="11.25" customHeight="1">
      <c r="A143" s="207">
        <v>8</v>
      </c>
      <c r="B143" s="123" t="s">
        <v>244</v>
      </c>
      <c r="C143" s="123" t="s">
        <v>184</v>
      </c>
      <c r="D143" s="121" t="s">
        <v>130</v>
      </c>
      <c r="E143" s="75"/>
      <c r="F143" s="27"/>
      <c r="G143" s="35">
        <f>IF(G138="-","-",SUM(G135:G141)*'3j PAAC PAP'!$G$29)</f>
        <v>0</v>
      </c>
      <c r="H143" s="35">
        <f>IF(H138="-","-",SUM(H135:H141)*'3j PAAC PAP'!$G$29)</f>
        <v>0</v>
      </c>
      <c r="I143" s="35">
        <f>IF(I138="-","-",SUM(I135:I141)*'3j PAAC PAP'!$G$29)</f>
        <v>0</v>
      </c>
      <c r="J143" s="35">
        <f>IF(J138="-","-",SUM(J135:J141)*'3j PAAC PAP'!$G$29)</f>
        <v>0</v>
      </c>
      <c r="K143" s="35">
        <f>IF(K138="-","-",SUM(K135:K141)*'3j PAAC PAP'!$G$29)</f>
        <v>0</v>
      </c>
      <c r="L143" s="35">
        <f>IF(L138="-","-",SUM(L135:L141)*'3j PAAC PAP'!$G$29)</f>
        <v>0</v>
      </c>
      <c r="M143" s="35">
        <f>IF(M138="-","-",SUM(M135:M141)*'3j PAAC PAP'!$G$29)</f>
        <v>0</v>
      </c>
      <c r="N143" s="35">
        <f>IF(N138="-","-",SUM(N135:N141)*'3j PAAC PAP'!$G$29)</f>
        <v>0</v>
      </c>
      <c r="O143" s="27"/>
      <c r="P143" s="35">
        <f>IF(P138="-","-",SUM(P135:P141)*'3j PAAC PAP'!$G$29)</f>
        <v>0</v>
      </c>
      <c r="Q143" s="35">
        <f>IF(Q138="-","-",SUM(Q135:Q141)*'3j PAAC PAP'!$G$29)</f>
        <v>0</v>
      </c>
      <c r="R143" s="35">
        <f>IF(R138="-","-",SUM(R135:R141)*'3j PAAC PAP'!$G$29)</f>
        <v>0</v>
      </c>
      <c r="S143" s="35">
        <f>IF(S138="-","-",SUM(S135:S141)*'3j PAAC PAP'!$G$29)</f>
        <v>0</v>
      </c>
      <c r="T143" s="35">
        <f>IF(T138="-","-",SUM(T135:T141)*'3j PAAC PAP'!$G$29)</f>
        <v>0</v>
      </c>
      <c r="U143" s="35">
        <f>IF(U138="-","-",SUM(U135:U141)*'3j PAAC PAP'!$G$29)</f>
        <v>0</v>
      </c>
      <c r="V143" s="35">
        <f>IF(V138="-","-",SUM(V135:V141)*'3j PAAC PAP'!$G$29)</f>
        <v>0</v>
      </c>
      <c r="W143" s="35">
        <f>IF(W138="-","-",SUM(W135:W141)*'3j PAAC PAP'!$G$29)</f>
        <v>0</v>
      </c>
      <c r="X143" s="27"/>
      <c r="Y143" s="35">
        <f>IF(Y138="-","-",SUM(Y135:Y141)*'3j PAAC PAP'!$G$29)</f>
        <v>0</v>
      </c>
      <c r="Z143" s="35">
        <f>IF(Z138="-","-",SUM(Z135:Z141)*'3j PAAC PAP'!$G$29)</f>
        <v>0</v>
      </c>
      <c r="AA143" s="35">
        <f>IF(AA138="-","-",SUM(AA135:AA141)*'3j PAAC PAP'!$G$29)</f>
        <v>0</v>
      </c>
      <c r="AB143" s="35" t="str">
        <f>IF(AB138="-","-",SUM(AB135:AB141)*'3j PAAC PAP'!$G$29)</f>
        <v>-</v>
      </c>
      <c r="AC143" s="35" t="str">
        <f>IF(AC138="-","-",SUM(AC135:AC141)*'3j PAAC PAP'!$G$29)</f>
        <v>-</v>
      </c>
      <c r="AD143" s="25"/>
    </row>
    <row r="144" spans="1:30" s="26" customFormat="1" ht="11.4">
      <c r="A144" s="207">
        <v>9</v>
      </c>
      <c r="B144" s="123" t="s">
        <v>185</v>
      </c>
      <c r="C144" s="123" t="s">
        <v>246</v>
      </c>
      <c r="D144" s="121" t="s">
        <v>130</v>
      </c>
      <c r="E144" s="75"/>
      <c r="F144" s="27"/>
      <c r="G144" s="35">
        <f>IF(G138="-","-",SUM(G135:G143)*'3k EBIT'!$E$7)</f>
        <v>1.6623714262675124</v>
      </c>
      <c r="H144" s="35">
        <f>IF(H138="-","-",SUM(H135:H143)*'3k EBIT'!$E$7)</f>
        <v>1.6647998929915833</v>
      </c>
      <c r="I144" s="35">
        <f>IF(I138="-","-",SUM(I135:I143)*'3k EBIT'!$E$7)</f>
        <v>1.7771159973551234</v>
      </c>
      <c r="J144" s="35">
        <f>IF(J138="-","-",SUM(J135:J143)*'3k EBIT'!$E$7)</f>
        <v>1.7844013975273345</v>
      </c>
      <c r="K144" s="35">
        <f>IF(K138="-","-",SUM(K135:K143)*'3k EBIT'!$E$7)</f>
        <v>1.7001327799103196</v>
      </c>
      <c r="L144" s="35">
        <f>IF(L138="-","-",SUM(L135:L143)*'3k EBIT'!$E$7)</f>
        <v>1.7133793221455327</v>
      </c>
      <c r="M144" s="35">
        <f>IF(M138="-","-",SUM(M135:M143)*'3k EBIT'!$E$7)</f>
        <v>1.8157895329154035</v>
      </c>
      <c r="N144" s="35">
        <f>IF(N138="-","-",SUM(N135:N143)*'3k EBIT'!$E$7)</f>
        <v>1.8277278710022073</v>
      </c>
      <c r="O144" s="27"/>
      <c r="P144" s="35">
        <f>IF(P138="-","-",SUM(P135:P143)*'3k EBIT'!$E$7)</f>
        <v>1.8277278710022073</v>
      </c>
      <c r="Q144" s="35">
        <f>IF(Q138="-","-",SUM(Q135:Q143)*'3k EBIT'!$E$7)</f>
        <v>1.8672711870883976</v>
      </c>
      <c r="R144" s="35">
        <f>IF(R138="-","-",SUM(R135:R143)*'3k EBIT'!$E$7)</f>
        <v>1.8734705648452314</v>
      </c>
      <c r="S144" s="35">
        <f>IF(S138="-","-",SUM(S135:S143)*'3k EBIT'!$E$7)</f>
        <v>1.9025894650474682</v>
      </c>
      <c r="T144" s="35">
        <f>IF(T138="-","-",SUM(T135:T143)*'3k EBIT'!$E$7)</f>
        <v>1.8884904668594296</v>
      </c>
      <c r="U144" s="35">
        <f>IF(U138="-","-",SUM(U135:U143)*'3k EBIT'!$E$7)</f>
        <v>1.9329953049323252</v>
      </c>
      <c r="V144" s="35">
        <f>IF(V138="-","-",SUM(V135:V143)*'3k EBIT'!$E$7)</f>
        <v>1.9605020385476739</v>
      </c>
      <c r="W144" s="35">
        <f>IF(W138="-","-",SUM(W135:W143)*'3k EBIT'!$E$7)</f>
        <v>3.7085247260117251</v>
      </c>
      <c r="X144" s="27"/>
      <c r="Y144" s="35">
        <f>IF(Y138="-","-",SUM(Y135:Y143)*'3k EBIT'!$E$7)</f>
        <v>3.7827363418003004</v>
      </c>
      <c r="Z144" s="35">
        <f>IF(Z138="-","-",SUM(Z135:Z143)*'3k EBIT'!$E$7)</f>
        <v>3.7827363418003004</v>
      </c>
      <c r="AA144" s="35">
        <f>IF(AA138="-","-",SUM(AA135:AA143)*'3k EBIT'!$E$7)</f>
        <v>4.1581488235532627</v>
      </c>
      <c r="AB144" s="35" t="str">
        <f>IF(AB138="-","-",SUM(AB135:AB143)*'3k EBIT'!$E$7)</f>
        <v>-</v>
      </c>
      <c r="AC144" s="35" t="str">
        <f>IF(AC138="-","-",SUM(AC135:AC143)*'3k EBIT'!$E$7)</f>
        <v>-</v>
      </c>
      <c r="AD144" s="25"/>
    </row>
    <row r="145" spans="1:30" s="26" customFormat="1" ht="11.4">
      <c r="A145" s="207">
        <v>10</v>
      </c>
      <c r="B145" s="123" t="s">
        <v>247</v>
      </c>
      <c r="C145" s="158" t="s">
        <v>248</v>
      </c>
      <c r="D145" s="121" t="s">
        <v>130</v>
      </c>
      <c r="E145" s="116"/>
      <c r="F145" s="27"/>
      <c r="G145" s="35">
        <f>IF(G140="-","-",SUM(G135:G138,G140:G144)*'3l HAP'!$E$8)</f>
        <v>1.037303090673144</v>
      </c>
      <c r="H145" s="35">
        <f>IF(H140="-","-",SUM(H135:H138,H140:H144)*'3l HAP'!$E$8)</f>
        <v>1.039174415232142</v>
      </c>
      <c r="I145" s="35">
        <f>IF(I140="-","-",SUM(I135:I138,I140:I144)*'3l HAP'!$E$8)</f>
        <v>1.0444945369560805</v>
      </c>
      <c r="J145" s="35">
        <f>IF(J140="-","-",SUM(J135:J138,J140:J144)*'3l HAP'!$E$8)</f>
        <v>1.0501085106330743</v>
      </c>
      <c r="K145" s="35">
        <f>IF(K140="-","-",SUM(K135:K138,K140:K144)*'3l HAP'!$E$8)</f>
        <v>1.0610572177953812</v>
      </c>
      <c r="L145" s="35">
        <f>IF(L140="-","-",SUM(L135:L138,L140:L144)*'3l HAP'!$E$8)</f>
        <v>1.0712647201510272</v>
      </c>
      <c r="M145" s="35">
        <f>IF(M140="-","-",SUM(M135:M138,M140:M144)*'3l HAP'!$E$8)</f>
        <v>1.1186504464697551</v>
      </c>
      <c r="N145" s="35">
        <f>IF(N140="-","-",SUM(N135:N138,N140:N144)*'3l HAP'!$E$8)</f>
        <v>1.1278498746661649</v>
      </c>
      <c r="O145" s="27"/>
      <c r="P145" s="35">
        <f>IF(P140="-","-",SUM(P135:P138,P140:P144)*'3l HAP'!$E$8)</f>
        <v>1.1278498746661649</v>
      </c>
      <c r="Q145" s="35">
        <f>IF(Q140="-","-",SUM(Q135:Q138,Q140:Q144)*'3l HAP'!$E$8)</f>
        <v>1.1663370564650946</v>
      </c>
      <c r="R145" s="35">
        <f>IF(R140="-","-",SUM(R135:R138,R140:R144)*'3l HAP'!$E$8)</f>
        <v>1.1711141644780978</v>
      </c>
      <c r="S145" s="35">
        <f>IF(S140="-","-",SUM(S135:S138,S140:S144)*'3l HAP'!$E$8)</f>
        <v>1.2031717036762226</v>
      </c>
      <c r="T145" s="35">
        <f>IF(T140="-","-",SUM(T135:T138,T140:T144)*'3l HAP'!$E$8)</f>
        <v>1.1923073169810978</v>
      </c>
      <c r="U145" s="35">
        <f>IF(U140="-","-",SUM(U135:U138,U140:U144)*'3l HAP'!$E$8)</f>
        <v>1.1956067970906881</v>
      </c>
      <c r="V145" s="35">
        <f>IF(V140="-","-",SUM(V135:V138,V140:V144)*'3l HAP'!$E$8)</f>
        <v>1.2168028981704415</v>
      </c>
      <c r="W145" s="35">
        <f>IF(W140="-","-",SUM(W135:W138,W140:W144)*'3l HAP'!$E$8)</f>
        <v>1.3095632387752925</v>
      </c>
      <c r="X145" s="27"/>
      <c r="Y145" s="35">
        <f>IF(Y140="-","-",SUM(Y135:Y138,Y140:Y144)*'3l HAP'!$E$8)</f>
        <v>1.366749123931382</v>
      </c>
      <c r="Z145" s="35">
        <f>IF(Z140="-","-",SUM(Z135:Z138,Z140:Z144)*'3l HAP'!$E$8)</f>
        <v>1.366749123931382</v>
      </c>
      <c r="AA145" s="35">
        <f>IF(AA140="-","-",SUM(AA135:AA138,AA140:AA144)*'3l HAP'!$E$8)</f>
        <v>1.430176622699685</v>
      </c>
      <c r="AB145" s="35" t="str">
        <f>IF(AB140="-","-",SUM(AB135:AB138,AB140:AB144)*'3l HAP'!$E$8)</f>
        <v>-</v>
      </c>
      <c r="AC145" s="35" t="str">
        <f>IF(AC140="-","-",SUM(AC135:AC138,AC140:AC144)*'3l HAP'!$E$8)</f>
        <v>-</v>
      </c>
      <c r="AD145" s="25"/>
    </row>
    <row r="146" spans="1:30" s="26" customFormat="1" ht="11.4">
      <c r="A146" s="207">
        <v>11</v>
      </c>
      <c r="B146" s="123" t="s">
        <v>249</v>
      </c>
      <c r="C146" s="123" t="str">
        <f>B146&amp;"_"&amp;D146</f>
        <v>Total_Southern Western</v>
      </c>
      <c r="D146" s="121" t="s">
        <v>130</v>
      </c>
      <c r="E146" s="75"/>
      <c r="F146" s="27"/>
      <c r="G146" s="35">
        <f t="shared" ref="G146:N146" si="30">IF(G140="-","-",SUM(G135:G145))</f>
        <v>88.530499912826272</v>
      </c>
      <c r="H146" s="35">
        <f t="shared" si="30"/>
        <v>88.660185222700349</v>
      </c>
      <c r="I146" s="35">
        <f t="shared" si="30"/>
        <v>94.576876816587301</v>
      </c>
      <c r="J146" s="35">
        <f t="shared" si="30"/>
        <v>94.965932746209489</v>
      </c>
      <c r="K146" s="35">
        <f t="shared" si="30"/>
        <v>90.541692884442568</v>
      </c>
      <c r="L146" s="35">
        <f t="shared" si="30"/>
        <v>91.249086532255902</v>
      </c>
      <c r="M146" s="35">
        <f t="shared" si="30"/>
        <v>96.686481125368402</v>
      </c>
      <c r="N146" s="35">
        <f t="shared" si="30"/>
        <v>97.324013877546079</v>
      </c>
      <c r="O146" s="27"/>
      <c r="P146" s="35">
        <f t="shared" ref="P146:W146" si="31">IF(P140="-","-",SUM(P135:P145))</f>
        <v>97.324013877546079</v>
      </c>
      <c r="Q146" s="35">
        <f t="shared" si="31"/>
        <v>99.443727362120072</v>
      </c>
      <c r="R146" s="35">
        <f t="shared" si="31"/>
        <v>99.774787375194435</v>
      </c>
      <c r="S146" s="35">
        <f t="shared" si="31"/>
        <v>101.33941797621378</v>
      </c>
      <c r="T146" s="35">
        <f t="shared" si="31"/>
        <v>100.58650135981273</v>
      </c>
      <c r="U146" s="35">
        <f t="shared" si="31"/>
        <v>102.93215977097826</v>
      </c>
      <c r="V146" s="35">
        <f t="shared" si="31"/>
        <v>104.401078095933</v>
      </c>
      <c r="W146" s="35">
        <f t="shared" si="31"/>
        <v>196.49499451227385</v>
      </c>
      <c r="X146" s="27"/>
      <c r="Y146" s="35">
        <f t="shared" ref="Y146:AC146" si="32">IF(Y140="-","-",SUM(Y135:Y145))</f>
        <v>200.45805329928706</v>
      </c>
      <c r="Z146" s="35">
        <f t="shared" si="32"/>
        <v>200.45805329928706</v>
      </c>
      <c r="AA146" s="35">
        <f t="shared" si="32"/>
        <v>220.28002430794558</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v>2</v>
      </c>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AA'!J80="-","-",'3c AA'!J80)</f>
        <v>-</v>
      </c>
      <c r="H149" s="117" t="str">
        <f>IF('3c AA'!K80="-","-",'3c AA'!K80)</f>
        <v>-</v>
      </c>
      <c r="I149" s="117" t="str">
        <f>IF('3c AA'!L80="-","-",'3c AA'!L80)</f>
        <v>-</v>
      </c>
      <c r="J149" s="117" t="str">
        <f>IF('3c AA'!M80="-","-",'3c AA'!M80)</f>
        <v>-</v>
      </c>
      <c r="K149" s="117" t="str">
        <f>IF('3c AA'!N80="-","-",'3c AA'!N80)</f>
        <v>-</v>
      </c>
      <c r="L149" s="117" t="str">
        <f>IF('3c AA'!O80="-","-",'3c AA'!O80)</f>
        <v>-</v>
      </c>
      <c r="M149" s="117" t="str">
        <f>IF('3c AA'!P80="-","-",'3c AA'!P80)</f>
        <v>-</v>
      </c>
      <c r="N149" s="117" t="str">
        <f>IF('3c AA'!Q80="-","-",'3c AA'!Q80)</f>
        <v>-</v>
      </c>
      <c r="O149" s="27"/>
      <c r="P149" s="117" t="str">
        <f>IF('3c AA'!S80="-","-",'3c AA'!S80)</f>
        <v>-</v>
      </c>
      <c r="Q149" s="117" t="str">
        <f>IF('3c AA'!T80="-","-",'3c AA'!T80)</f>
        <v>-</v>
      </c>
      <c r="R149" s="117" t="str">
        <f>IF('3c AA'!U80="-","-",'3c AA'!U80)</f>
        <v>-</v>
      </c>
      <c r="S149" s="117" t="str">
        <f>IF('3c AA'!V80="-","-",'3c AA'!V80)</f>
        <v>-</v>
      </c>
      <c r="T149" s="117">
        <f>IF('3c AA'!W80="-","-",'3c AA'!W80)</f>
        <v>0</v>
      </c>
      <c r="U149" s="117">
        <f>IF('3c AA'!X80="-","-",'3c AA'!X80)</f>
        <v>0</v>
      </c>
      <c r="V149" s="117">
        <f>IF('3c AA'!Y80="-","-",'3c AA'!Y80)</f>
        <v>0</v>
      </c>
      <c r="W149" s="117" t="str">
        <f>IF('3c AA'!Z80="-","-",'3c AA'!Z80)</f>
        <v>-</v>
      </c>
      <c r="X149" s="27"/>
      <c r="Y149" s="117">
        <f>IF('3c AA'!AB80="-","-",'3c AA'!AB80)</f>
        <v>0</v>
      </c>
      <c r="Z149" s="117">
        <f>IF('3c AA'!AC80="-","-",'3c AA'!AC80)</f>
        <v>0</v>
      </c>
      <c r="AA149" s="117">
        <f>IF('3c AA'!AD80="-","-",'3c AA'!AD80)</f>
        <v>0</v>
      </c>
      <c r="AB149" s="117" t="str">
        <f>IF('3c AA'!AE80="-","-",'3c AA'!AE80)</f>
        <v>-</v>
      </c>
      <c r="AC149" s="117" t="str">
        <f>IF('3c AA'!AF80="-","-",'3c AA'!AF80)</f>
        <v>-</v>
      </c>
      <c r="AD149" s="25"/>
    </row>
    <row r="150" spans="1:30" s="26" customFormat="1" ht="11.25" customHeight="1">
      <c r="A150" s="207">
        <v>3</v>
      </c>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f>'3d PC'!AA56</f>
        <v>10.298637820906499</v>
      </c>
      <c r="AB150" s="117" t="str">
        <f>'3d PC'!AB56</f>
        <v>-</v>
      </c>
      <c r="AC150" s="117" t="str">
        <f>'3d PC'!AC56</f>
        <v>-</v>
      </c>
      <c r="AD150" s="25"/>
    </row>
    <row r="151" spans="1:30" s="26" customFormat="1" ht="11.25" customHeight="1">
      <c r="A151" s="207">
        <v>4</v>
      </c>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f>'3e NC-Elec'!AB26</f>
        <v>112.07836</v>
      </c>
      <c r="AB151" s="117" t="str">
        <f>'3e NC-Elec'!AC26</f>
        <v>-</v>
      </c>
      <c r="AC151" s="117" t="str">
        <f>'3e NC-Elec'!AD26</f>
        <v>-</v>
      </c>
      <c r="AD151" s="25"/>
    </row>
    <row r="152" spans="1:30" s="26" customFormat="1" ht="11.25" customHeight="1">
      <c r="A152" s="207">
        <v>5</v>
      </c>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f>IF('3g CPIH'!W$17="-","-",'3h OC '!$E$7*('3g CPIH'!W$17/'3g CPIH'!$G$17))</f>
        <v>48.630131506849317</v>
      </c>
      <c r="AB152" s="117" t="str">
        <f>IF('3g CPIH'!X$17="-","-",'3h OC '!$E$7*('3g CPIH'!X$17/'3g CPIH'!$G$17))</f>
        <v>-</v>
      </c>
      <c r="AC152" s="117" t="str">
        <f>IF('3g CPIH'!Y$17="-","-",'3h OC '!$E$7*('3g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f>IF('3i SMNCC'!V$64="-","-",'3i SMNCC'!V$64)</f>
        <v>4.0728065027047933</v>
      </c>
      <c r="AA153" s="117">
        <f>IF('3i SMNCC'!W$64="-","-",'3i SMNCC'!W$64)</f>
        <v>4.6721736435258494</v>
      </c>
      <c r="AB153" s="117" t="str">
        <f>IF('3i SMNCC'!X$64="-","-",'3i SMNCC'!X$64)</f>
        <v>-</v>
      </c>
      <c r="AC153" s="117" t="str">
        <f>IF('3i SMNCC'!Y$64="-","-",'3i SMNCC'!Y$64)</f>
        <v>-</v>
      </c>
      <c r="AD153" s="25"/>
    </row>
    <row r="154" spans="1:30" s="26" customFormat="1" ht="11.25" customHeight="1">
      <c r="A154" s="207">
        <v>7</v>
      </c>
      <c r="B154" s="120" t="s">
        <v>244</v>
      </c>
      <c r="C154" s="120" t="s">
        <v>183</v>
      </c>
      <c r="D154" s="122" t="s">
        <v>120</v>
      </c>
      <c r="E154" s="119"/>
      <c r="F154" s="27"/>
      <c r="G154" s="117">
        <f>IF('3g CPIH'!C$17="-","-",'3j PAAC PAP'!$G$11*('3g CPIH'!C$17/'3g CPIH'!$G$17))</f>
        <v>23.857918590998043</v>
      </c>
      <c r="H154" s="117">
        <f>IF('3g CPIH'!D$17="-","-",'3j PAAC PAP'!$G$11*('3g CPIH'!D$17/'3g CPIH'!$G$17))</f>
        <v>23.905682191780819</v>
      </c>
      <c r="I154" s="117">
        <f>IF('3g CPIH'!E$17="-","-",'3j PAAC PAP'!$G$11*('3g CPIH'!E$17/'3g CPIH'!$G$17))</f>
        <v>23.977327592954992</v>
      </c>
      <c r="J154" s="117">
        <f>IF('3g CPIH'!F$17="-","-",'3j PAAC PAP'!$G$11*('3g CPIH'!F$17/'3g CPIH'!$G$17))</f>
        <v>24.120618395303325</v>
      </c>
      <c r="K154" s="117">
        <f>IF('3g CPIH'!G$17="-","-",'3j PAAC PAP'!$G$11*('3g CPIH'!G$17/'3g CPIH'!$G$17))</f>
        <v>24.4072</v>
      </c>
      <c r="L154" s="117">
        <f>IF('3g CPIH'!H$17="-","-",'3j PAAC PAP'!$G$11*('3g CPIH'!H$17/'3g CPIH'!$G$17))</f>
        <v>24.717663405088064</v>
      </c>
      <c r="M154" s="117">
        <f>IF('3g CPIH'!I$17="-","-",'3j PAAC PAP'!$G$11*('3g CPIH'!I$17/'3g CPIH'!$G$17))</f>
        <v>25.075890410958902</v>
      </c>
      <c r="N154" s="117">
        <f>IF('3g CPIH'!J$17="-","-",'3j PAAC PAP'!$G$11*('3g CPIH'!J$17/'3g CPIH'!$G$17))</f>
        <v>25.290826614481411</v>
      </c>
      <c r="O154" s="27"/>
      <c r="P154" s="117">
        <f>IF('3g CPIH'!L$17="-","-",'3j PAAC PAP'!$G$11*('3g CPIH'!L$17/'3g CPIH'!$G$17))</f>
        <v>25.290826614481411</v>
      </c>
      <c r="Q154" s="117">
        <f>IF('3g CPIH'!M$17="-","-",'3j PAAC PAP'!$G$11*('3g CPIH'!M$17/'3g CPIH'!$G$17))</f>
        <v>25.577408219178082</v>
      </c>
      <c r="R154" s="117">
        <f>IF('3g CPIH'!N$17="-","-",'3j PAAC PAP'!$G$11*('3g CPIH'!N$17/'3g CPIH'!$G$17))</f>
        <v>25.768462622309197</v>
      </c>
      <c r="S154" s="117">
        <f>IF('3g CPIH'!O$17="-","-",'3j PAAC PAP'!$G$11*('3g CPIH'!O$17/'3g CPIH'!$G$17))</f>
        <v>25.911753424657533</v>
      </c>
      <c r="T154" s="117">
        <f>IF('3g CPIH'!P$17="-","-",'3j PAAC PAP'!$G$11*('3g CPIH'!P$17/'3g CPIH'!$G$17))</f>
        <v>25.983398825831699</v>
      </c>
      <c r="U154" s="117">
        <f>IF('3g CPIH'!Q$17="-","-",'3j PAAC PAP'!$G$11*('3g CPIH'!Q$17/'3g CPIH'!$G$17))</f>
        <v>26.126689628180038</v>
      </c>
      <c r="V154" s="117">
        <f>IF('3g CPIH'!R$17="-","-",'3j PAAC PAP'!$G$11*('3g CPIH'!R$17/'3g CPIH'!$G$17))</f>
        <v>26.604325636007829</v>
      </c>
      <c r="W154" s="117">
        <f>IF('3g CPIH'!S$17="-","-",'3j PAAC PAP'!$G$11*('3g CPIH'!S$17/'3g CPIH'!$G$17))</f>
        <v>27.39242504892368</v>
      </c>
      <c r="X154" s="27"/>
      <c r="Y154" s="117">
        <f>IF('3g CPIH'!U$17="-","-",'3j PAAC PAP'!$G$11*('3g CPIH'!U$17/'3g CPIH'!$G$17))</f>
        <v>28.777569471624265</v>
      </c>
      <c r="Z154" s="117">
        <f>IF('3g CPIH'!V$17="-","-",'3j PAAC PAP'!$G$11*('3g CPIH'!V$17/'3g CPIH'!$G$17))</f>
        <v>28.777569471624265</v>
      </c>
      <c r="AA154" s="117">
        <f>IF('3g CPIH'!W$17="-","-",'3j PAAC PAP'!$G$11*('3g CPIH'!W$17/'3g CPIH'!$G$17))</f>
        <v>29.923895890410957</v>
      </c>
      <c r="AB154" s="117" t="str">
        <f>IF('3g CPIH'!X$17="-","-",'3j PAAC PAP'!$G$11*('3g CPIH'!X$17/'3g CPIH'!$G$17))</f>
        <v>-</v>
      </c>
      <c r="AC154" s="117" t="str">
        <f>IF('3g CPIH'!Y$17="-","-",'3j PAAC PAP'!$G$11*('3g CPIH'!Y$17/'3g CPIH'!$G$17))</f>
        <v>-</v>
      </c>
      <c r="AD154" s="25"/>
    </row>
    <row r="155" spans="1:30" s="26" customFormat="1" ht="11.4">
      <c r="A155" s="207">
        <v>8</v>
      </c>
      <c r="B155" s="120" t="s">
        <v>244</v>
      </c>
      <c r="C155" s="120" t="s">
        <v>184</v>
      </c>
      <c r="D155" s="122" t="s">
        <v>120</v>
      </c>
      <c r="E155" s="119"/>
      <c r="F155" s="27"/>
      <c r="G155" s="117">
        <f>IF(G150="-","-",SUM(G147:G153)*'3j PAAC PAP'!$G$29)</f>
        <v>0</v>
      </c>
      <c r="H155" s="117">
        <f>IF(H150="-","-",SUM(H147:H153)*'3j PAAC PAP'!$G$29)</f>
        <v>0</v>
      </c>
      <c r="I155" s="117">
        <f>IF(I150="-","-",SUM(I147:I153)*'3j PAAC PAP'!$G$29)</f>
        <v>0</v>
      </c>
      <c r="J155" s="117">
        <f>IF(J150="-","-",SUM(J147:J153)*'3j PAAC PAP'!$G$29)</f>
        <v>0</v>
      </c>
      <c r="K155" s="117">
        <f>IF(K150="-","-",SUM(K147:K153)*'3j PAAC PAP'!$G$29)</f>
        <v>0</v>
      </c>
      <c r="L155" s="117">
        <f>IF(L150="-","-",SUM(L147:L153)*'3j PAAC PAP'!$G$29)</f>
        <v>0</v>
      </c>
      <c r="M155" s="117">
        <f>IF(M150="-","-",SUM(M147:M153)*'3j PAAC PAP'!$G$29)</f>
        <v>0</v>
      </c>
      <c r="N155" s="117">
        <f>IF(N150="-","-",SUM(N147:N153)*'3j PAAC PAP'!$G$29)</f>
        <v>0</v>
      </c>
      <c r="O155" s="27"/>
      <c r="P155" s="117">
        <f>IF(P150="-","-",SUM(P147:P153)*'3j PAAC PAP'!$G$29)</f>
        <v>0</v>
      </c>
      <c r="Q155" s="117">
        <f>IF(Q150="-","-",SUM(Q147:Q153)*'3j PAAC PAP'!$G$29)</f>
        <v>0</v>
      </c>
      <c r="R155" s="117">
        <f>IF(R150="-","-",SUM(R147:R153)*'3j PAAC PAP'!$G$29)</f>
        <v>0</v>
      </c>
      <c r="S155" s="117">
        <f>IF(S150="-","-",SUM(S147:S153)*'3j PAAC PAP'!$G$29)</f>
        <v>0</v>
      </c>
      <c r="T155" s="117">
        <f>IF(T150="-","-",SUM(T147:T153)*'3j PAAC PAP'!$G$29)</f>
        <v>0</v>
      </c>
      <c r="U155" s="117">
        <f>IF(U150="-","-",SUM(U147:U153)*'3j PAAC PAP'!$G$29)</f>
        <v>0</v>
      </c>
      <c r="V155" s="117">
        <f>IF(V150="-","-",SUM(V147:V153)*'3j PAAC PAP'!$G$29)</f>
        <v>0</v>
      </c>
      <c r="W155" s="117">
        <f>IF(W150="-","-",SUM(W147:W153)*'3j PAAC PAP'!$G$29)</f>
        <v>0</v>
      </c>
      <c r="X155" s="27"/>
      <c r="Y155" s="117">
        <f>IF(Y150="-","-",SUM(Y147:Y153)*'3j PAAC PAP'!$G$29)</f>
        <v>0</v>
      </c>
      <c r="Z155" s="117">
        <f>IF(Z150="-","-",SUM(Z147:Z153)*'3j PAAC PAP'!$G$29)</f>
        <v>0</v>
      </c>
      <c r="AA155" s="117">
        <f>IF(AA150="-","-",SUM(AA147:AA153)*'3j PAAC PAP'!$G$29)</f>
        <v>0</v>
      </c>
      <c r="AB155" s="117" t="str">
        <f>IF(AB150="-","-",SUM(AB147:AB153)*'3j PAAC PAP'!$G$29)</f>
        <v>-</v>
      </c>
      <c r="AC155" s="117" t="str">
        <f>IF(AC150="-","-",SUM(AC147:AC153)*'3j PAAC PAP'!$G$29)</f>
        <v>-</v>
      </c>
      <c r="AD155" s="25"/>
    </row>
    <row r="156" spans="1:30" s="26" customFormat="1" ht="11.4">
      <c r="A156" s="207">
        <v>9</v>
      </c>
      <c r="B156" s="120" t="s">
        <v>185</v>
      </c>
      <c r="C156" s="120" t="s">
        <v>246</v>
      </c>
      <c r="D156" s="122" t="s">
        <v>120</v>
      </c>
      <c r="E156" s="161"/>
      <c r="F156" s="27"/>
      <c r="G156" s="117">
        <f>IF(G150="-","-",SUM(G147:G155)*'3k EBIT'!$E$7)</f>
        <v>1.8313281742675125</v>
      </c>
      <c r="H156" s="117">
        <f>IF(H150="-","-",SUM(H147:H155)*'3k EBIT'!$E$7)</f>
        <v>1.8337566409915829</v>
      </c>
      <c r="I156" s="117">
        <f>IF(I150="-","-",SUM(I147:I155)*'3k EBIT'!$E$7)</f>
        <v>1.7226822333551235</v>
      </c>
      <c r="J156" s="117">
        <f>IF(J150="-","-",SUM(J147:J155)*'3k EBIT'!$E$7)</f>
        <v>1.7299676335273346</v>
      </c>
      <c r="K156" s="117">
        <f>IF(K150="-","-",SUM(K147:K155)*'3k EBIT'!$E$7)</f>
        <v>1.7319447199103197</v>
      </c>
      <c r="L156" s="117">
        <f>IF(L150="-","-",SUM(L147:L155)*'3k EBIT'!$E$7)</f>
        <v>1.7451912621455323</v>
      </c>
      <c r="M156" s="117">
        <f>IF(M150="-","-",SUM(M147:M155)*'3k EBIT'!$E$7)</f>
        <v>1.8108410089154034</v>
      </c>
      <c r="N156" s="117">
        <f>IF(N150="-","-",SUM(N147:N155)*'3k EBIT'!$E$7)</f>
        <v>1.8227793470022071</v>
      </c>
      <c r="O156" s="27"/>
      <c r="P156" s="117">
        <f>IF(P150="-","-",SUM(P147:P155)*'3k EBIT'!$E$7)</f>
        <v>1.8227793470022071</v>
      </c>
      <c r="Q156" s="117">
        <f>IF(Q150="-","-",SUM(Q147:Q155)*'3k EBIT'!$E$7)</f>
        <v>1.9153425630883976</v>
      </c>
      <c r="R156" s="117">
        <f>IF(R150="-","-",SUM(R147:R155)*'3k EBIT'!$E$7)</f>
        <v>1.9215419408452314</v>
      </c>
      <c r="S156" s="117">
        <f>IF(S150="-","-",SUM(S147:S155)*'3k EBIT'!$E$7)</f>
        <v>2.0361996130474682</v>
      </c>
      <c r="T156" s="117">
        <f>IF(T150="-","-",SUM(T147:T155)*'3k EBIT'!$E$7)</f>
        <v>2.0221006148594292</v>
      </c>
      <c r="U156" s="117">
        <f>IF(U150="-","-",SUM(U147:U155)*'3k EBIT'!$E$7)</f>
        <v>2.0093439609323256</v>
      </c>
      <c r="V156" s="117">
        <f>IF(V150="-","-",SUM(V147:V155)*'3k EBIT'!$E$7)</f>
        <v>2.0368506945476739</v>
      </c>
      <c r="W156" s="117">
        <f>IF(W150="-","-",SUM(W147:W155)*'3k EBIT'!$E$7)</f>
        <v>3.5049283100117248</v>
      </c>
      <c r="X156" s="27"/>
      <c r="Y156" s="117">
        <f>IF(Y150="-","-",SUM(Y147:Y155)*'3k EBIT'!$E$7)</f>
        <v>3.5791399258003005</v>
      </c>
      <c r="Z156" s="117">
        <f>IF(Z150="-","-",SUM(Z147:Z155)*'3k EBIT'!$E$7)</f>
        <v>3.5791399258003005</v>
      </c>
      <c r="AA156" s="117">
        <f>IF(AA150="-","-",SUM(AA147:AA155)*'3k EBIT'!$E$7)</f>
        <v>3.9821227555532626</v>
      </c>
      <c r="AB156" s="117" t="str">
        <f>IF(AB150="-","-",SUM(AB147:AB155)*'3k EBIT'!$E$7)</f>
        <v>-</v>
      </c>
      <c r="AC156" s="117" t="str">
        <f>IF(AC150="-","-",SUM(AC147:AC155)*'3k EBIT'!$E$7)</f>
        <v>-</v>
      </c>
      <c r="AD156" s="25"/>
    </row>
    <row r="157" spans="1:30" s="26" customFormat="1" ht="11.4">
      <c r="A157" s="207">
        <v>10</v>
      </c>
      <c r="B157" s="120" t="s">
        <v>247</v>
      </c>
      <c r="C157" s="156" t="s">
        <v>248</v>
      </c>
      <c r="D157" s="122" t="s">
        <v>120</v>
      </c>
      <c r="E157" s="122"/>
      <c r="F157" s="27"/>
      <c r="G157" s="117">
        <f>IF(G152="-","-",SUM(G147:G150,G152:G156)*'3l HAP'!$E$8)</f>
        <v>1.039776786420612</v>
      </c>
      <c r="H157" s="117">
        <f>IF(H152="-","-",SUM(H147:H150,H152:H156)*'3l HAP'!$E$8)</f>
        <v>1.0416481109796099</v>
      </c>
      <c r="I157" s="117">
        <f>IF(I152="-","-",SUM(I147:I150,I152:I156)*'3l HAP'!$E$8)</f>
        <v>1.0436975722173567</v>
      </c>
      <c r="J157" s="117">
        <f>IF(J152="-","-",SUM(J147:J150,J152:J156)*'3l HAP'!$E$8)</f>
        <v>1.0493115458943503</v>
      </c>
      <c r="K157" s="117">
        <f>IF(K152="-","-",SUM(K147:K150,K152:K156)*'3l HAP'!$E$8)</f>
        <v>1.0615229764089211</v>
      </c>
      <c r="L157" s="117">
        <f>IF(L152="-","-",SUM(L147:L150,L152:L156)*'3l HAP'!$E$8)</f>
        <v>1.0717304787645674</v>
      </c>
      <c r="M157" s="117">
        <f>IF(M152="-","-",SUM(M147:M150,M152:M156)*'3l HAP'!$E$8)</f>
        <v>1.1185779951298711</v>
      </c>
      <c r="N157" s="117">
        <f>IF(N152="-","-",SUM(N147:N150,N152:N156)*'3l HAP'!$E$8)</f>
        <v>1.1277774233262807</v>
      </c>
      <c r="O157" s="27"/>
      <c r="P157" s="117">
        <f>IF(P152="-","-",SUM(P147:P150,P152:P156)*'3l HAP'!$E$8)</f>
        <v>1.1277774233262807</v>
      </c>
      <c r="Q157" s="117">
        <f>IF(Q152="-","-",SUM(Q147:Q150,Q152:Q156)*'3l HAP'!$E$8)</f>
        <v>1.1670408694811107</v>
      </c>
      <c r="R157" s="117">
        <f>IF(R152="-","-",SUM(R147:R150,R152:R156)*'3l HAP'!$E$8)</f>
        <v>1.1718179774941138</v>
      </c>
      <c r="S157" s="117">
        <f>IF(S152="-","-",SUM(S147:S150,S152:S156)*'3l HAP'!$E$8)</f>
        <v>1.2051278898530906</v>
      </c>
      <c r="T157" s="117">
        <f>IF(T152="-","-",SUM(T147:T150,T152:T156)*'3l HAP'!$E$8)</f>
        <v>1.1942635031579658</v>
      </c>
      <c r="U157" s="117">
        <f>IF(U152="-","-",SUM(U147:U150,U152:U156)*'3l HAP'!$E$8)</f>
        <v>1.1967246177631841</v>
      </c>
      <c r="V157" s="117">
        <f>IF(V152="-","-",SUM(V147:V150,V152:V156)*'3l HAP'!$E$8)</f>
        <v>1.2179207188429377</v>
      </c>
      <c r="W157" s="117">
        <f>IF(W152="-","-",SUM(W147:W150,W152:W156)*'3l HAP'!$E$8)</f>
        <v>1.3065823836486363</v>
      </c>
      <c r="X157" s="27"/>
      <c r="Y157" s="117">
        <f>IF(Y152="-","-",SUM(Y147:Y150,Y152:Y156)*'3l HAP'!$E$8)</f>
        <v>1.3637682688047261</v>
      </c>
      <c r="Z157" s="117">
        <f>IF(Z152="-","-",SUM(Z147:Z150,Z152:Z156)*'3l HAP'!$E$8)</f>
        <v>1.3637682688047261</v>
      </c>
      <c r="AA157" s="117">
        <f>IF(AA152="-","-",SUM(AA147:AA150,AA152:AA156)*'3l HAP'!$E$8)</f>
        <v>1.427599425038097</v>
      </c>
      <c r="AB157" s="117" t="str">
        <f>IF(AB152="-","-",SUM(AB147:AB150,AB152:AB156)*'3l HAP'!$E$8)</f>
        <v>-</v>
      </c>
      <c r="AC157" s="117" t="str">
        <f>IF(AC152="-","-",SUM(AC147:AC150,AC152:AC156)*'3l HAP'!$E$8)</f>
        <v>-</v>
      </c>
      <c r="AD157" s="25"/>
    </row>
    <row r="158" spans="1:30" s="26" customFormat="1" ht="11.25" customHeight="1">
      <c r="A158" s="207">
        <v>11</v>
      </c>
      <c r="B158" s="120" t="s">
        <v>249</v>
      </c>
      <c r="C158" s="120" t="str">
        <f>B158&amp;"_"&amp;D158</f>
        <v>Total_Yorkshire</v>
      </c>
      <c r="D158" s="122" t="s">
        <v>120</v>
      </c>
      <c r="E158" s="161"/>
      <c r="F158" s="27"/>
      <c r="G158" s="117">
        <f t="shared" ref="G158:N158" si="33">IF(G152="-","-",SUM(G147:G157))</f>
        <v>97.425430356573742</v>
      </c>
      <c r="H158" s="117">
        <f t="shared" si="33"/>
        <v>97.55511566644779</v>
      </c>
      <c r="I158" s="117">
        <f t="shared" si="33"/>
        <v>91.71114608784859</v>
      </c>
      <c r="J158" s="117">
        <f t="shared" si="33"/>
        <v>92.100202017470778</v>
      </c>
      <c r="K158" s="117">
        <f t="shared" si="33"/>
        <v>92.216470583056108</v>
      </c>
      <c r="L158" s="117">
        <f t="shared" si="33"/>
        <v>92.923864230869441</v>
      </c>
      <c r="M158" s="117">
        <f t="shared" si="33"/>
        <v>96.425960150028516</v>
      </c>
      <c r="N158" s="117">
        <f t="shared" si="33"/>
        <v>97.063492902206178</v>
      </c>
      <c r="O158" s="27"/>
      <c r="P158" s="117">
        <f t="shared" ref="P158:W158" si="34">IF(P152="-","-",SUM(P147:P157))</f>
        <v>97.063492902206178</v>
      </c>
      <c r="Q158" s="117">
        <f t="shared" si="34"/>
        <v>101.9745025511361</v>
      </c>
      <c r="R158" s="117">
        <f t="shared" si="34"/>
        <v>102.30556256421045</v>
      </c>
      <c r="S158" s="117">
        <f t="shared" si="34"/>
        <v>108.37348431039067</v>
      </c>
      <c r="T158" s="117">
        <f t="shared" si="34"/>
        <v>107.62056769398959</v>
      </c>
      <c r="U158" s="117">
        <f t="shared" si="34"/>
        <v>106.95162624765076</v>
      </c>
      <c r="V158" s="117">
        <f t="shared" si="34"/>
        <v>108.42054457260549</v>
      </c>
      <c r="W158" s="117">
        <f t="shared" si="34"/>
        <v>185.77641724114721</v>
      </c>
      <c r="X158" s="27"/>
      <c r="Y158" s="117">
        <f t="shared" ref="Y158:AC158" si="35">IF(Y152="-","-",SUM(Y147:Y157))</f>
        <v>189.7394760281604</v>
      </c>
      <c r="Z158" s="117">
        <f t="shared" si="35"/>
        <v>189.7394760281604</v>
      </c>
      <c r="AA158" s="117">
        <f t="shared" si="35"/>
        <v>211.01292104228398</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v>2</v>
      </c>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AA'!J81="-","-",'3c AA'!J81)</f>
        <v>-</v>
      </c>
      <c r="H161" s="35" t="str">
        <f>IF('3c AA'!K81="-","-",'3c AA'!K81)</f>
        <v>-</v>
      </c>
      <c r="I161" s="35" t="str">
        <f>IF('3c AA'!L81="-","-",'3c AA'!L81)</f>
        <v>-</v>
      </c>
      <c r="J161" s="35" t="str">
        <f>IF('3c AA'!M81="-","-",'3c AA'!M81)</f>
        <v>-</v>
      </c>
      <c r="K161" s="35" t="str">
        <f>IF('3c AA'!N81="-","-",'3c AA'!N81)</f>
        <v>-</v>
      </c>
      <c r="L161" s="35" t="str">
        <f>IF('3c AA'!O81="-","-",'3c AA'!O81)</f>
        <v>-</v>
      </c>
      <c r="M161" s="35" t="str">
        <f>IF('3c AA'!P81="-","-",'3c AA'!P81)</f>
        <v>-</v>
      </c>
      <c r="N161" s="35" t="str">
        <f>IF('3c AA'!Q81="-","-",'3c AA'!Q81)</f>
        <v>-</v>
      </c>
      <c r="O161" s="27"/>
      <c r="P161" s="35" t="str">
        <f>IF('3c AA'!S81="-","-",'3c AA'!S81)</f>
        <v>-</v>
      </c>
      <c r="Q161" s="35" t="str">
        <f>IF('3c AA'!T81="-","-",'3c AA'!T81)</f>
        <v>-</v>
      </c>
      <c r="R161" s="35" t="str">
        <f>IF('3c AA'!U81="-","-",'3c AA'!U81)</f>
        <v>-</v>
      </c>
      <c r="S161" s="35" t="str">
        <f>IF('3c AA'!V81="-","-",'3c AA'!V81)</f>
        <v>-</v>
      </c>
      <c r="T161" s="35">
        <f>IF('3c AA'!W81="-","-",'3c AA'!W81)</f>
        <v>0</v>
      </c>
      <c r="U161" s="35">
        <f>IF('3c AA'!X81="-","-",'3c AA'!X81)</f>
        <v>0</v>
      </c>
      <c r="V161" s="35">
        <f>IF('3c AA'!Y81="-","-",'3c AA'!Y81)</f>
        <v>0</v>
      </c>
      <c r="W161" s="35" t="str">
        <f>IF('3c AA'!Z81="-","-",'3c AA'!Z81)</f>
        <v>-</v>
      </c>
      <c r="X161" s="27"/>
      <c r="Y161" s="35">
        <f>IF('3c AA'!AB81="-","-",'3c AA'!AB81)</f>
        <v>0</v>
      </c>
      <c r="Z161" s="35">
        <f>IF('3c AA'!AC81="-","-",'3c AA'!AC81)</f>
        <v>0</v>
      </c>
      <c r="AA161" s="35">
        <f>IF('3c AA'!AD81="-","-",'3c AA'!AD81)</f>
        <v>0</v>
      </c>
      <c r="AB161" s="35" t="str">
        <f>IF('3c AA'!AE81="-","-",'3c AA'!AE81)</f>
        <v>-</v>
      </c>
      <c r="AC161" s="35" t="str">
        <f>IF('3c AA'!AF81="-","-",'3c AA'!AF81)</f>
        <v>-</v>
      </c>
      <c r="AD161" s="25"/>
    </row>
    <row r="162" spans="1:30" s="26" customFormat="1" ht="11.25" customHeight="1">
      <c r="A162" s="207">
        <v>3</v>
      </c>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f>'3d PC'!AA56</f>
        <v>10.298637820906499</v>
      </c>
      <c r="AB162" s="35" t="str">
        <f>'3d PC'!AB56</f>
        <v>-</v>
      </c>
      <c r="AC162" s="35" t="str">
        <f>'3d PC'!AC56</f>
        <v>-</v>
      </c>
      <c r="AD162" s="25"/>
    </row>
    <row r="163" spans="1:30" s="26" customFormat="1" ht="11.25" customHeight="1">
      <c r="A163" s="207">
        <v>4</v>
      </c>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f>'3e NC-Elec'!AB27</f>
        <v>132.66436000000002</v>
      </c>
      <c r="AB163" s="35" t="str">
        <f>'3e NC-Elec'!AC27</f>
        <v>-</v>
      </c>
      <c r="AC163" s="35" t="str">
        <f>'3e NC-Elec'!AD27</f>
        <v>-</v>
      </c>
      <c r="AD163" s="25"/>
    </row>
    <row r="164" spans="1:30" s="26" customFormat="1" ht="11.25" customHeight="1">
      <c r="A164" s="207">
        <v>5</v>
      </c>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f>IF('3g CPIH'!W$17="-","-",'3h OC '!$E$7*('3g CPIH'!W$17/'3g CPIH'!$G$17))</f>
        <v>48.630131506849317</v>
      </c>
      <c r="AB164" s="35" t="str">
        <f>IF('3g CPIH'!X$17="-","-",'3h OC '!$E$7*('3g CPIH'!X$17/'3g CPIH'!$G$17))</f>
        <v>-</v>
      </c>
      <c r="AC164" s="35" t="str">
        <f>IF('3g CPIH'!Y$17="-","-",'3h OC '!$E$7*('3g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f>IF('3i SMNCC'!V$64="-","-",'3i SMNCC'!V$64)</f>
        <v>4.0728065027047933</v>
      </c>
      <c r="AA165" s="35">
        <f>IF('3i SMNCC'!W$64="-","-",'3i SMNCC'!W$64)</f>
        <v>4.6721736435258494</v>
      </c>
      <c r="AB165" s="35" t="str">
        <f>IF('3i SMNCC'!X$64="-","-",'3i SMNCC'!X$64)</f>
        <v>-</v>
      </c>
      <c r="AC165" s="35" t="str">
        <f>IF('3i SMNCC'!Y$64="-","-",'3i SMNCC'!Y$64)</f>
        <v>-</v>
      </c>
      <c r="AD165" s="25"/>
    </row>
    <row r="166" spans="1:30" s="26" customFormat="1" ht="11.4">
      <c r="A166" s="207">
        <v>7</v>
      </c>
      <c r="B166" s="123" t="s">
        <v>244</v>
      </c>
      <c r="C166" s="123" t="s">
        <v>183</v>
      </c>
      <c r="D166" s="121" t="s">
        <v>123</v>
      </c>
      <c r="E166" s="160"/>
      <c r="F166" s="27"/>
      <c r="G166" s="35">
        <f>IF('3g CPIH'!C$17="-","-",'3j PAAC PAP'!$G$11*('3g CPIH'!C$17/'3g CPIH'!$G$17))</f>
        <v>23.857918590998043</v>
      </c>
      <c r="H166" s="35">
        <f>IF('3g CPIH'!D$17="-","-",'3j PAAC PAP'!$G$11*('3g CPIH'!D$17/'3g CPIH'!$G$17))</f>
        <v>23.905682191780819</v>
      </c>
      <c r="I166" s="35">
        <f>IF('3g CPIH'!E$17="-","-",'3j PAAC PAP'!$G$11*('3g CPIH'!E$17/'3g CPIH'!$G$17))</f>
        <v>23.977327592954992</v>
      </c>
      <c r="J166" s="35">
        <f>IF('3g CPIH'!F$17="-","-",'3j PAAC PAP'!$G$11*('3g CPIH'!F$17/'3g CPIH'!$G$17))</f>
        <v>24.120618395303325</v>
      </c>
      <c r="K166" s="35">
        <f>IF('3g CPIH'!G$17="-","-",'3j PAAC PAP'!$G$11*('3g CPIH'!G$17/'3g CPIH'!$G$17))</f>
        <v>24.4072</v>
      </c>
      <c r="L166" s="35">
        <f>IF('3g CPIH'!H$17="-","-",'3j PAAC PAP'!$G$11*('3g CPIH'!H$17/'3g CPIH'!$G$17))</f>
        <v>24.717663405088064</v>
      </c>
      <c r="M166" s="35">
        <f>IF('3g CPIH'!I$17="-","-",'3j PAAC PAP'!$G$11*('3g CPIH'!I$17/'3g CPIH'!$G$17))</f>
        <v>25.075890410958902</v>
      </c>
      <c r="N166" s="35">
        <f>IF('3g CPIH'!J$17="-","-",'3j PAAC PAP'!$G$11*('3g CPIH'!J$17/'3g CPIH'!$G$17))</f>
        <v>25.290826614481411</v>
      </c>
      <c r="O166" s="27"/>
      <c r="P166" s="35">
        <f>IF('3g CPIH'!L$17="-","-",'3j PAAC PAP'!$G$11*('3g CPIH'!L$17/'3g CPIH'!$G$17))</f>
        <v>25.290826614481411</v>
      </c>
      <c r="Q166" s="35">
        <f>IF('3g CPIH'!M$17="-","-",'3j PAAC PAP'!$G$11*('3g CPIH'!M$17/'3g CPIH'!$G$17))</f>
        <v>25.577408219178082</v>
      </c>
      <c r="R166" s="35">
        <f>IF('3g CPIH'!N$17="-","-",'3j PAAC PAP'!$G$11*('3g CPIH'!N$17/'3g CPIH'!$G$17))</f>
        <v>25.768462622309197</v>
      </c>
      <c r="S166" s="35">
        <f>IF('3g CPIH'!O$17="-","-",'3j PAAC PAP'!$G$11*('3g CPIH'!O$17/'3g CPIH'!$G$17))</f>
        <v>25.911753424657533</v>
      </c>
      <c r="T166" s="35">
        <f>IF('3g CPIH'!P$17="-","-",'3j PAAC PAP'!$G$11*('3g CPIH'!P$17/'3g CPIH'!$G$17))</f>
        <v>25.983398825831699</v>
      </c>
      <c r="U166" s="35">
        <f>IF('3g CPIH'!Q$17="-","-",'3j PAAC PAP'!$G$11*('3g CPIH'!Q$17/'3g CPIH'!$G$17))</f>
        <v>26.126689628180038</v>
      </c>
      <c r="V166" s="35">
        <f>IF('3g CPIH'!R$17="-","-",'3j PAAC PAP'!$G$11*('3g CPIH'!R$17/'3g CPIH'!$G$17))</f>
        <v>26.604325636007829</v>
      </c>
      <c r="W166" s="35">
        <f>IF('3g CPIH'!S$17="-","-",'3j PAAC PAP'!$G$11*('3g CPIH'!S$17/'3g CPIH'!$G$17))</f>
        <v>27.39242504892368</v>
      </c>
      <c r="X166" s="27"/>
      <c r="Y166" s="35">
        <f>IF('3g CPIH'!U$17="-","-",'3j PAAC PAP'!$G$11*('3g CPIH'!U$17/'3g CPIH'!$G$17))</f>
        <v>28.777569471624265</v>
      </c>
      <c r="Z166" s="35">
        <f>IF('3g CPIH'!V$17="-","-",'3j PAAC PAP'!$G$11*('3g CPIH'!V$17/'3g CPIH'!$G$17))</f>
        <v>28.777569471624265</v>
      </c>
      <c r="AA166" s="35">
        <f>IF('3g CPIH'!W$17="-","-",'3j PAAC PAP'!$G$11*('3g CPIH'!W$17/'3g CPIH'!$G$17))</f>
        <v>29.923895890410957</v>
      </c>
      <c r="AB166" s="35" t="str">
        <f>IF('3g CPIH'!X$17="-","-",'3j PAAC PAP'!$G$11*('3g CPIH'!X$17/'3g CPIH'!$G$17))</f>
        <v>-</v>
      </c>
      <c r="AC166" s="35" t="str">
        <f>IF('3g CPIH'!Y$17="-","-",'3j PAAC PAP'!$G$11*('3g CPIH'!Y$17/'3g CPIH'!$G$17))</f>
        <v>-</v>
      </c>
      <c r="AD166" s="25"/>
    </row>
    <row r="167" spans="1:30" s="26" customFormat="1" ht="11.4">
      <c r="A167" s="207">
        <v>8</v>
      </c>
      <c r="B167" s="123" t="s">
        <v>244</v>
      </c>
      <c r="C167" s="123" t="s">
        <v>184</v>
      </c>
      <c r="D167" s="121" t="s">
        <v>123</v>
      </c>
      <c r="E167" s="160"/>
      <c r="F167" s="27"/>
      <c r="G167" s="35">
        <f>IF(G162="-","-",SUM(G159:G165)*'3j PAAC PAP'!$G$29)</f>
        <v>0</v>
      </c>
      <c r="H167" s="35">
        <f>IF(H162="-","-",SUM(H159:H165)*'3j PAAC PAP'!$G$29)</f>
        <v>0</v>
      </c>
      <c r="I167" s="35">
        <f>IF(I162="-","-",SUM(I159:I165)*'3j PAAC PAP'!$G$29)</f>
        <v>0</v>
      </c>
      <c r="J167" s="35">
        <f>IF(J162="-","-",SUM(J159:J165)*'3j PAAC PAP'!$G$29)</f>
        <v>0</v>
      </c>
      <c r="K167" s="35">
        <f>IF(K162="-","-",SUM(K159:K165)*'3j PAAC PAP'!$G$29)</f>
        <v>0</v>
      </c>
      <c r="L167" s="35">
        <f>IF(L162="-","-",SUM(L159:L165)*'3j PAAC PAP'!$G$29)</f>
        <v>0</v>
      </c>
      <c r="M167" s="35">
        <f>IF(M162="-","-",SUM(M159:M165)*'3j PAAC PAP'!$G$29)</f>
        <v>0</v>
      </c>
      <c r="N167" s="35">
        <f>IF(N162="-","-",SUM(N159:N165)*'3j PAAC PAP'!$G$29)</f>
        <v>0</v>
      </c>
      <c r="O167" s="27"/>
      <c r="P167" s="35">
        <f>IF(P162="-","-",SUM(P159:P165)*'3j PAAC PAP'!$G$29)</f>
        <v>0</v>
      </c>
      <c r="Q167" s="35">
        <f>IF(Q162="-","-",SUM(Q159:Q165)*'3j PAAC PAP'!$G$29)</f>
        <v>0</v>
      </c>
      <c r="R167" s="35">
        <f>IF(R162="-","-",SUM(R159:R165)*'3j PAAC PAP'!$G$29)</f>
        <v>0</v>
      </c>
      <c r="S167" s="35">
        <f>IF(S162="-","-",SUM(S159:S165)*'3j PAAC PAP'!$G$29)</f>
        <v>0</v>
      </c>
      <c r="T167" s="35">
        <f>IF(T162="-","-",SUM(T159:T165)*'3j PAAC PAP'!$G$29)</f>
        <v>0</v>
      </c>
      <c r="U167" s="35">
        <f>IF(U162="-","-",SUM(U159:U165)*'3j PAAC PAP'!$G$29)</f>
        <v>0</v>
      </c>
      <c r="V167" s="35">
        <f>IF(V162="-","-",SUM(V159:V165)*'3j PAAC PAP'!$G$29)</f>
        <v>0</v>
      </c>
      <c r="W167" s="35">
        <f>IF(W162="-","-",SUM(W159:W165)*'3j PAAC PAP'!$G$29)</f>
        <v>0</v>
      </c>
      <c r="X167" s="27"/>
      <c r="Y167" s="35">
        <f>IF(Y162="-","-",SUM(Y159:Y165)*'3j PAAC PAP'!$G$29)</f>
        <v>0</v>
      </c>
      <c r="Z167" s="35">
        <f>IF(Z162="-","-",SUM(Z159:Z165)*'3j PAAC PAP'!$G$29)</f>
        <v>0</v>
      </c>
      <c r="AA167" s="35">
        <f>IF(AA162="-","-",SUM(AA159:AA165)*'3j PAAC PAP'!$G$29)</f>
        <v>0</v>
      </c>
      <c r="AB167" s="35" t="str">
        <f>IF(AB162="-","-",SUM(AB159:AB165)*'3j PAAC PAP'!$G$29)</f>
        <v>-</v>
      </c>
      <c r="AC167" s="35" t="str">
        <f>IF(AC162="-","-",SUM(AC159:AC165)*'3j PAAC PAP'!$G$29)</f>
        <v>-</v>
      </c>
      <c r="AD167" s="25"/>
    </row>
    <row r="168" spans="1:30" s="26" customFormat="1" ht="11.4">
      <c r="A168" s="207">
        <v>9</v>
      </c>
      <c r="B168" s="123" t="s">
        <v>185</v>
      </c>
      <c r="C168" s="123" t="s">
        <v>246</v>
      </c>
      <c r="D168" s="121" t="s">
        <v>123</v>
      </c>
      <c r="E168" s="160"/>
      <c r="F168" s="27"/>
      <c r="G168" s="35">
        <f>IF(G162="-","-",SUM(G159:G167)*'3k EBIT'!$E$7)</f>
        <v>1.6927695022675127</v>
      </c>
      <c r="H168" s="35">
        <f>IF(H162="-","-",SUM(H159:H167)*'3k EBIT'!$E$7)</f>
        <v>1.695197968991583</v>
      </c>
      <c r="I168" s="35">
        <f>IF(I162="-","-",SUM(I159:I167)*'3k EBIT'!$E$7)</f>
        <v>1.6986465453551234</v>
      </c>
      <c r="J168" s="35">
        <f>IF(J162="-","-",SUM(J159:J167)*'3k EBIT'!$E$7)</f>
        <v>1.7059319455273347</v>
      </c>
      <c r="K168" s="35">
        <f>IF(K162="-","-",SUM(K159:K167)*'3k EBIT'!$E$7)</f>
        <v>1.7347724479103197</v>
      </c>
      <c r="L168" s="35">
        <f>IF(L162="-","-",SUM(L159:L167)*'3k EBIT'!$E$7)</f>
        <v>1.7480189901455325</v>
      </c>
      <c r="M168" s="35">
        <f>IF(M162="-","-",SUM(M159:M167)*'3k EBIT'!$E$7)</f>
        <v>1.8051855529154035</v>
      </c>
      <c r="N168" s="35">
        <f>IF(N162="-","-",SUM(N159:N167)*'3k EBIT'!$E$7)</f>
        <v>1.8171238910022069</v>
      </c>
      <c r="O168" s="27"/>
      <c r="P168" s="35">
        <f>IF(P162="-","-",SUM(P159:P167)*'3k EBIT'!$E$7)</f>
        <v>1.8171238910022069</v>
      </c>
      <c r="Q168" s="35">
        <f>IF(Q162="-","-",SUM(Q159:Q167)*'3k EBIT'!$E$7)</f>
        <v>1.8340453830883974</v>
      </c>
      <c r="R168" s="35">
        <f>IF(R162="-","-",SUM(R159:R167)*'3k EBIT'!$E$7)</f>
        <v>1.8402447608452315</v>
      </c>
      <c r="S168" s="35">
        <f>IF(S162="-","-",SUM(S159:S167)*'3k EBIT'!$E$7)</f>
        <v>1.8601735450474683</v>
      </c>
      <c r="T168" s="35">
        <f>IF(T162="-","-",SUM(T159:T167)*'3k EBIT'!$E$7)</f>
        <v>1.8460745468594297</v>
      </c>
      <c r="U168" s="35">
        <f>IF(U162="-","-",SUM(U159:U167)*'3k EBIT'!$E$7)</f>
        <v>1.8806823369323253</v>
      </c>
      <c r="V168" s="35">
        <f>IF(V162="-","-",SUM(V159:V167)*'3k EBIT'!$E$7)</f>
        <v>1.9081890705476738</v>
      </c>
      <c r="W168" s="35">
        <f>IF(W162="-","-",SUM(W159:W167)*'3k EBIT'!$E$7)</f>
        <v>3.578449238011725</v>
      </c>
      <c r="X168" s="27"/>
      <c r="Y168" s="35">
        <f>IF(Y162="-","-",SUM(Y159:Y167)*'3k EBIT'!$E$7)</f>
        <v>3.6526608538003003</v>
      </c>
      <c r="Z168" s="35">
        <f>IF(Z162="-","-",SUM(Z159:Z167)*'3k EBIT'!$E$7)</f>
        <v>3.6526608538003003</v>
      </c>
      <c r="AA168" s="35">
        <f>IF(AA162="-","-",SUM(AA159:AA167)*'3k EBIT'!$E$7)</f>
        <v>4.3808324035532626</v>
      </c>
      <c r="AB168" s="35" t="str">
        <f>IF(AB162="-","-",SUM(AB159:AB167)*'3k EBIT'!$E$7)</f>
        <v>-</v>
      </c>
      <c r="AC168" s="35" t="str">
        <f>IF(AC162="-","-",SUM(AC159:AC167)*'3k EBIT'!$E$7)</f>
        <v>-</v>
      </c>
      <c r="AD168" s="25"/>
    </row>
    <row r="169" spans="1:30" s="26" customFormat="1" ht="11.25" customHeight="1">
      <c r="A169" s="207">
        <v>10</v>
      </c>
      <c r="B169" s="123" t="s">
        <v>247</v>
      </c>
      <c r="C169" s="124" t="s">
        <v>248</v>
      </c>
      <c r="D169" s="121" t="s">
        <v>123</v>
      </c>
      <c r="E169" s="116"/>
      <c r="F169" s="27"/>
      <c r="G169" s="35">
        <f>IF(G164="-","-",SUM(G159:G162,G164:G168)*'3l HAP'!$E$8)</f>
        <v>1.03774814890386</v>
      </c>
      <c r="H169" s="35">
        <f>IF(H164="-","-",SUM(H159:H162,H164:H168)*'3l HAP'!$E$8)</f>
        <v>1.0396194734628579</v>
      </c>
      <c r="I169" s="35">
        <f>IF(I164="-","-",SUM(I159:I162,I164:I168)*'3l HAP'!$E$8)</f>
        <v>1.0433456657093485</v>
      </c>
      <c r="J169" s="35">
        <f>IF(J164="-","-",SUM(J159:J162,J164:J168)*'3l HAP'!$E$8)</f>
        <v>1.0489596393863423</v>
      </c>
      <c r="K169" s="35">
        <f>IF(K164="-","-",SUM(K159:K162,K164:K168)*'3l HAP'!$E$8)</f>
        <v>1.0615643771745691</v>
      </c>
      <c r="L169" s="35">
        <f>IF(L164="-","-",SUM(L159:L162,L164:L168)*'3l HAP'!$E$8)</f>
        <v>1.0717718795302156</v>
      </c>
      <c r="M169" s="35">
        <f>IF(M164="-","-",SUM(M159:M162,M164:M168)*'3l HAP'!$E$8)</f>
        <v>1.1184951935985752</v>
      </c>
      <c r="N169" s="35">
        <f>IF(N164="-","-",SUM(N159:N162,N164:N168)*'3l HAP'!$E$8)</f>
        <v>1.1276946217949848</v>
      </c>
      <c r="O169" s="27"/>
      <c r="P169" s="35">
        <f>IF(P164="-","-",SUM(P159:P162,P164:P168)*'3l HAP'!$E$8)</f>
        <v>1.1276946217949848</v>
      </c>
      <c r="Q169" s="35">
        <f>IF(Q164="-","-",SUM(Q159:Q162,Q164:Q168)*'3l HAP'!$E$8)</f>
        <v>1.1658505974687305</v>
      </c>
      <c r="R169" s="35">
        <f>IF(R164="-","-",SUM(R159:R162,R164:R168)*'3l HAP'!$E$8)</f>
        <v>1.1706277054817338</v>
      </c>
      <c r="S169" s="35">
        <f>IF(S164="-","-",SUM(S159:S162,S164:S168)*'3l HAP'!$E$8)</f>
        <v>1.2025506921915028</v>
      </c>
      <c r="T169" s="35">
        <f>IF(T164="-","-",SUM(T159:T162,T164:T168)*'3l HAP'!$E$8)</f>
        <v>1.191686305496378</v>
      </c>
      <c r="U169" s="35">
        <f>IF(U164="-","-",SUM(U159:U162,U164:U168)*'3l HAP'!$E$8)</f>
        <v>1.1948408829262001</v>
      </c>
      <c r="V169" s="35">
        <f>IF(V164="-","-",SUM(V159:V162,V164:V168)*'3l HAP'!$E$8)</f>
        <v>1.2160369840059537</v>
      </c>
      <c r="W169" s="35">
        <f>IF(W164="-","-",SUM(W159:W162,W164:W168)*'3l HAP'!$E$8)</f>
        <v>1.3076588035554844</v>
      </c>
      <c r="X169" s="27"/>
      <c r="Y169" s="35">
        <f>IF(Y164="-","-",SUM(Y159:Y162,Y164:Y168)*'3l HAP'!$E$8)</f>
        <v>1.3648446887115739</v>
      </c>
      <c r="Z169" s="35">
        <f>IF(Z164="-","-",SUM(Z159:Z162,Z164:Z168)*'3l HAP'!$E$8)</f>
        <v>1.3648446887115739</v>
      </c>
      <c r="AA169" s="35">
        <f>IF(AA164="-","-",SUM(AA159:AA162,AA164:AA168)*'3l HAP'!$E$8)</f>
        <v>1.433436932994465</v>
      </c>
      <c r="AB169" s="35" t="str">
        <f>IF(AB164="-","-",SUM(AB159:AB162,AB164:AB168)*'3l HAP'!$E$8)</f>
        <v>-</v>
      </c>
      <c r="AC169" s="35" t="str">
        <f>IF(AC164="-","-",SUM(AC159:AC162,AC164:AC168)*'3l HAP'!$E$8)</f>
        <v>-</v>
      </c>
      <c r="AD169" s="25"/>
    </row>
    <row r="170" spans="1:30" s="26" customFormat="1" ht="11.25" customHeight="1">
      <c r="A170" s="207">
        <v>11</v>
      </c>
      <c r="B170" s="123" t="s">
        <v>249</v>
      </c>
      <c r="C170" s="159" t="str">
        <f>B170&amp;"_"&amp;D170</f>
        <v>Total_Southern Scotland</v>
      </c>
      <c r="D170" s="121" t="s">
        <v>123</v>
      </c>
      <c r="E170" s="75"/>
      <c r="F170" s="27"/>
      <c r="G170" s="35">
        <f t="shared" ref="G170:N170" si="36">IF(G164="-","-",SUM(G159:G169))</f>
        <v>90.130843047056985</v>
      </c>
      <c r="H170" s="35">
        <f t="shared" si="36"/>
        <v>90.260528356931061</v>
      </c>
      <c r="I170" s="35">
        <f t="shared" si="36"/>
        <v>90.445758493340563</v>
      </c>
      <c r="J170" s="35">
        <f t="shared" si="36"/>
        <v>90.834814422962765</v>
      </c>
      <c r="K170" s="35">
        <f t="shared" si="36"/>
        <v>92.365339711821747</v>
      </c>
      <c r="L170" s="35">
        <f t="shared" si="36"/>
        <v>93.072733359635095</v>
      </c>
      <c r="M170" s="35">
        <f t="shared" si="36"/>
        <v>96.128221892497223</v>
      </c>
      <c r="N170" s="35">
        <f t="shared" si="36"/>
        <v>96.765754644674885</v>
      </c>
      <c r="O170" s="27"/>
      <c r="P170" s="35">
        <f t="shared" ref="P170:W170" si="37">IF(P164="-","-",SUM(P159:P169))</f>
        <v>96.765754644674885</v>
      </c>
      <c r="Q170" s="35">
        <f t="shared" si="37"/>
        <v>97.694515099123706</v>
      </c>
      <c r="R170" s="35">
        <f t="shared" si="37"/>
        <v>98.025575112198069</v>
      </c>
      <c r="S170" s="35">
        <f t="shared" si="37"/>
        <v>99.10638104472909</v>
      </c>
      <c r="T170" s="35">
        <f t="shared" si="37"/>
        <v>98.35346442832801</v>
      </c>
      <c r="U170" s="35">
        <f t="shared" si="37"/>
        <v>100.17808088881378</v>
      </c>
      <c r="V170" s="35">
        <f t="shared" si="37"/>
        <v>101.64699921376851</v>
      </c>
      <c r="W170" s="35">
        <f t="shared" si="37"/>
        <v>189.64701458905404</v>
      </c>
      <c r="X170" s="27"/>
      <c r="Y170" s="35">
        <f t="shared" ref="Y170:AC170" si="38">IF(Y164="-","-",SUM(Y159:Y169))</f>
        <v>193.61007337606725</v>
      </c>
      <c r="Z170" s="35">
        <f t="shared" si="38"/>
        <v>193.61007337606725</v>
      </c>
      <c r="AA170" s="35">
        <f t="shared" si="38"/>
        <v>232.00346819824034</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v>2</v>
      </c>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AA'!J82="-","-",'3c AA'!J82)</f>
        <v>-</v>
      </c>
      <c r="H173" s="117" t="str">
        <f>IF('3c AA'!K82="-","-",'3c AA'!K82)</f>
        <v>-</v>
      </c>
      <c r="I173" s="117" t="str">
        <f>IF('3c AA'!L82="-","-",'3c AA'!L82)</f>
        <v>-</v>
      </c>
      <c r="J173" s="117" t="str">
        <f>IF('3c AA'!M82="-","-",'3c AA'!M82)</f>
        <v>-</v>
      </c>
      <c r="K173" s="117" t="str">
        <f>IF('3c AA'!N82="-","-",'3c AA'!N82)</f>
        <v>-</v>
      </c>
      <c r="L173" s="117" t="str">
        <f>IF('3c AA'!O82="-","-",'3c AA'!O82)</f>
        <v>-</v>
      </c>
      <c r="M173" s="117" t="str">
        <f>IF('3c AA'!P82="-","-",'3c AA'!P82)</f>
        <v>-</v>
      </c>
      <c r="N173" s="117" t="str">
        <f>IF('3c AA'!Q82="-","-",'3c AA'!Q82)</f>
        <v>-</v>
      </c>
      <c r="O173" s="27"/>
      <c r="P173" s="117" t="str">
        <f>IF('3c AA'!S82="-","-",'3c AA'!S82)</f>
        <v>-</v>
      </c>
      <c r="Q173" s="117" t="str">
        <f>IF('3c AA'!T82="-","-",'3c AA'!T82)</f>
        <v>-</v>
      </c>
      <c r="R173" s="117" t="str">
        <f>IF('3c AA'!U82="-","-",'3c AA'!U82)</f>
        <v>-</v>
      </c>
      <c r="S173" s="117" t="str">
        <f>IF('3c AA'!V82="-","-",'3c AA'!V82)</f>
        <v>-</v>
      </c>
      <c r="T173" s="117">
        <f>IF('3c AA'!W82="-","-",'3c AA'!W82)</f>
        <v>0</v>
      </c>
      <c r="U173" s="117">
        <f>IF('3c AA'!X82="-","-",'3c AA'!X82)</f>
        <v>0</v>
      </c>
      <c r="V173" s="117">
        <f>IF('3c AA'!Y82="-","-",'3c AA'!Y82)</f>
        <v>0</v>
      </c>
      <c r="W173" s="117" t="str">
        <f>IF('3c AA'!Z82="-","-",'3c AA'!Z82)</f>
        <v>-</v>
      </c>
      <c r="X173" s="27"/>
      <c r="Y173" s="117">
        <f>IF('3c AA'!AB82="-","-",'3c AA'!AB82)</f>
        <v>0</v>
      </c>
      <c r="Z173" s="117">
        <f>IF('3c AA'!AC82="-","-",'3c AA'!AC82)</f>
        <v>0</v>
      </c>
      <c r="AA173" s="117">
        <f>IF('3c AA'!AD82="-","-",'3c AA'!AD82)</f>
        <v>0</v>
      </c>
      <c r="AB173" s="117" t="str">
        <f>IF('3c AA'!AE82="-","-",'3c AA'!AE82)</f>
        <v>-</v>
      </c>
      <c r="AC173" s="117" t="str">
        <f>IF('3c AA'!AF82="-","-",'3c AA'!AF82)</f>
        <v>-</v>
      </c>
      <c r="AD173" s="25"/>
    </row>
    <row r="174" spans="1:30" s="26" customFormat="1" ht="11.25" customHeight="1">
      <c r="A174" s="207">
        <v>3</v>
      </c>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f>'3d PC'!AA56</f>
        <v>10.298637820906499</v>
      </c>
      <c r="AB174" s="117" t="str">
        <f>'3d PC'!AB56</f>
        <v>-</v>
      </c>
      <c r="AC174" s="117" t="str">
        <f>'3d PC'!AC56</f>
        <v>-</v>
      </c>
      <c r="AD174" s="25"/>
    </row>
    <row r="175" spans="1:30" s="26" customFormat="1" ht="11.25" customHeight="1">
      <c r="A175" s="207">
        <v>4</v>
      </c>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f>'3e NC-Elec'!AB28</f>
        <v>123.53935999999999</v>
      </c>
      <c r="AB175" s="117" t="str">
        <f>'3e NC-Elec'!AC28</f>
        <v>-</v>
      </c>
      <c r="AC175" s="117" t="str">
        <f>'3e NC-Elec'!AD28</f>
        <v>-</v>
      </c>
      <c r="AD175" s="25"/>
    </row>
    <row r="176" spans="1:30" s="26" customFormat="1" ht="11.25" customHeight="1">
      <c r="A176" s="207">
        <v>5</v>
      </c>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f>IF('3g CPIH'!W$17="-","-",'3h OC '!$E$7*('3g CPIH'!W$17/'3g CPIH'!$G$17))</f>
        <v>48.630131506849317</v>
      </c>
      <c r="AB176" s="117" t="str">
        <f>IF('3g CPIH'!X$17="-","-",'3h OC '!$E$7*('3g CPIH'!X$17/'3g CPIH'!$G$17))</f>
        <v>-</v>
      </c>
      <c r="AC176" s="117" t="str">
        <f>IF('3g CPIH'!Y$17="-","-",'3h OC '!$E$7*('3g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f>IF('3i SMNCC'!V$64="-","-",'3i SMNCC'!V$64)</f>
        <v>4.0728065027047933</v>
      </c>
      <c r="AA177" s="117">
        <f>IF('3i SMNCC'!W$64="-","-",'3i SMNCC'!W$64)</f>
        <v>4.6721736435258494</v>
      </c>
      <c r="AB177" s="117" t="str">
        <f>IF('3i SMNCC'!X$64="-","-",'3i SMNCC'!X$64)</f>
        <v>-</v>
      </c>
      <c r="AC177" s="117" t="str">
        <f>IF('3i SMNCC'!Y$64="-","-",'3i SMNCC'!Y$64)</f>
        <v>-</v>
      </c>
      <c r="AD177" s="25"/>
    </row>
    <row r="178" spans="1:30" s="26" customFormat="1" ht="12.6" customHeight="1">
      <c r="A178" s="207">
        <v>7</v>
      </c>
      <c r="B178" s="120" t="s">
        <v>244</v>
      </c>
      <c r="C178" s="157" t="s">
        <v>183</v>
      </c>
      <c r="D178" s="122" t="s">
        <v>121</v>
      </c>
      <c r="E178" s="119"/>
      <c r="F178" s="27"/>
      <c r="G178" s="117">
        <f>IF('3g CPIH'!C$17="-","-",'3j PAAC PAP'!$G$11*('3g CPIH'!C$17/'3g CPIH'!$G$17))</f>
        <v>23.857918590998043</v>
      </c>
      <c r="H178" s="117">
        <f>IF('3g CPIH'!D$17="-","-",'3j PAAC PAP'!$G$11*('3g CPIH'!D$17/'3g CPIH'!$G$17))</f>
        <v>23.905682191780819</v>
      </c>
      <c r="I178" s="117">
        <f>IF('3g CPIH'!E$17="-","-",'3j PAAC PAP'!$G$11*('3g CPIH'!E$17/'3g CPIH'!$G$17))</f>
        <v>23.977327592954992</v>
      </c>
      <c r="J178" s="117">
        <f>IF('3g CPIH'!F$17="-","-",'3j PAAC PAP'!$G$11*('3g CPIH'!F$17/'3g CPIH'!$G$17))</f>
        <v>24.120618395303325</v>
      </c>
      <c r="K178" s="117">
        <f>IF('3g CPIH'!G$17="-","-",'3j PAAC PAP'!$G$11*('3g CPIH'!G$17/'3g CPIH'!$G$17))</f>
        <v>24.4072</v>
      </c>
      <c r="L178" s="117">
        <f>IF('3g CPIH'!H$17="-","-",'3j PAAC PAP'!$G$11*('3g CPIH'!H$17/'3g CPIH'!$G$17))</f>
        <v>24.717663405088064</v>
      </c>
      <c r="M178" s="117">
        <f>IF('3g CPIH'!I$17="-","-",'3j PAAC PAP'!$G$11*('3g CPIH'!I$17/'3g CPIH'!$G$17))</f>
        <v>25.075890410958902</v>
      </c>
      <c r="N178" s="117">
        <f>IF('3g CPIH'!J$17="-","-",'3j PAAC PAP'!$G$11*('3g CPIH'!J$17/'3g CPIH'!$G$17))</f>
        <v>25.290826614481411</v>
      </c>
      <c r="O178" s="27"/>
      <c r="P178" s="117">
        <f>IF('3g CPIH'!L$17="-","-",'3j PAAC PAP'!$G$11*('3g CPIH'!L$17/'3g CPIH'!$G$17))</f>
        <v>25.290826614481411</v>
      </c>
      <c r="Q178" s="117">
        <f>IF('3g CPIH'!M$17="-","-",'3j PAAC PAP'!$G$11*('3g CPIH'!M$17/'3g CPIH'!$G$17))</f>
        <v>25.577408219178082</v>
      </c>
      <c r="R178" s="117">
        <f>IF('3g CPIH'!N$17="-","-",'3j PAAC PAP'!$G$11*('3g CPIH'!N$17/'3g CPIH'!$G$17))</f>
        <v>25.768462622309197</v>
      </c>
      <c r="S178" s="117">
        <f>IF('3g CPIH'!O$17="-","-",'3j PAAC PAP'!$G$11*('3g CPIH'!O$17/'3g CPIH'!$G$17))</f>
        <v>25.911753424657533</v>
      </c>
      <c r="T178" s="117">
        <f>IF('3g CPIH'!P$17="-","-",'3j PAAC PAP'!$G$11*('3g CPIH'!P$17/'3g CPIH'!$G$17))</f>
        <v>25.983398825831699</v>
      </c>
      <c r="U178" s="117">
        <f>IF('3g CPIH'!Q$17="-","-",'3j PAAC PAP'!$G$11*('3g CPIH'!Q$17/'3g CPIH'!$G$17))</f>
        <v>26.126689628180038</v>
      </c>
      <c r="V178" s="117">
        <f>IF('3g CPIH'!R$17="-","-",'3j PAAC PAP'!$G$11*('3g CPIH'!R$17/'3g CPIH'!$G$17))</f>
        <v>26.604325636007829</v>
      </c>
      <c r="W178" s="117">
        <f>IF('3g CPIH'!S$17="-","-",'3j PAAC PAP'!$G$11*('3g CPIH'!S$17/'3g CPIH'!$G$17))</f>
        <v>27.39242504892368</v>
      </c>
      <c r="X178" s="27"/>
      <c r="Y178" s="117">
        <f>IF('3g CPIH'!U$17="-","-",'3j PAAC PAP'!$G$11*('3g CPIH'!U$17/'3g CPIH'!$G$17))</f>
        <v>28.777569471624265</v>
      </c>
      <c r="Z178" s="117">
        <f>IF('3g CPIH'!V$17="-","-",'3j PAAC PAP'!$G$11*('3g CPIH'!V$17/'3g CPIH'!$G$17))</f>
        <v>28.777569471624265</v>
      </c>
      <c r="AA178" s="117">
        <f>IF('3g CPIH'!W$17="-","-",'3j PAAC PAP'!$G$11*('3g CPIH'!W$17/'3g CPIH'!$G$17))</f>
        <v>29.923895890410957</v>
      </c>
      <c r="AB178" s="117" t="str">
        <f>IF('3g CPIH'!X$17="-","-",'3j PAAC PAP'!$G$11*('3g CPIH'!X$17/'3g CPIH'!$G$17))</f>
        <v>-</v>
      </c>
      <c r="AC178" s="117" t="str">
        <f>IF('3g CPIH'!Y$17="-","-",'3j PAAC PAP'!$G$11*('3g CPIH'!Y$17/'3g CPIH'!$G$17))</f>
        <v>-</v>
      </c>
      <c r="AD178" s="25"/>
    </row>
    <row r="179" spans="1:30" s="26" customFormat="1" ht="11.25" customHeight="1">
      <c r="A179" s="207">
        <v>8</v>
      </c>
      <c r="B179" s="120" t="s">
        <v>244</v>
      </c>
      <c r="C179" s="120" t="s">
        <v>184</v>
      </c>
      <c r="D179" s="122" t="s">
        <v>121</v>
      </c>
      <c r="E179" s="119"/>
      <c r="F179" s="27"/>
      <c r="G179" s="117">
        <f>IF(G174="-","-",SUM(G171:G177)*'3j PAAC PAP'!$G$29)</f>
        <v>0</v>
      </c>
      <c r="H179" s="117">
        <f>IF(H174="-","-",SUM(H171:H177)*'3j PAAC PAP'!$G$29)</f>
        <v>0</v>
      </c>
      <c r="I179" s="117">
        <f>IF(I174="-","-",SUM(I171:I177)*'3j PAAC PAP'!$G$29)</f>
        <v>0</v>
      </c>
      <c r="J179" s="117">
        <f>IF(J174="-","-",SUM(J171:J177)*'3j PAAC PAP'!$G$29)</f>
        <v>0</v>
      </c>
      <c r="K179" s="117">
        <f>IF(K174="-","-",SUM(K171:K177)*'3j PAAC PAP'!$G$29)</f>
        <v>0</v>
      </c>
      <c r="L179" s="117">
        <f>IF(L174="-","-",SUM(L171:L177)*'3j PAAC PAP'!$G$29)</f>
        <v>0</v>
      </c>
      <c r="M179" s="117">
        <f>IF(M174="-","-",SUM(M171:M177)*'3j PAAC PAP'!$G$29)</f>
        <v>0</v>
      </c>
      <c r="N179" s="117">
        <f>IF(N174="-","-",SUM(N171:N177)*'3j PAAC PAP'!$G$29)</f>
        <v>0</v>
      </c>
      <c r="O179" s="27"/>
      <c r="P179" s="117">
        <f>IF(P174="-","-",SUM(P171:P177)*'3j PAAC PAP'!$G$29)</f>
        <v>0</v>
      </c>
      <c r="Q179" s="117">
        <f>IF(Q174="-","-",SUM(Q171:Q177)*'3j PAAC PAP'!$G$29)</f>
        <v>0</v>
      </c>
      <c r="R179" s="117">
        <f>IF(R174="-","-",SUM(R171:R177)*'3j PAAC PAP'!$G$29)</f>
        <v>0</v>
      </c>
      <c r="S179" s="117">
        <f>IF(S174="-","-",SUM(S171:S177)*'3j PAAC PAP'!$G$29)</f>
        <v>0</v>
      </c>
      <c r="T179" s="117">
        <f>IF(T174="-","-",SUM(T171:T177)*'3j PAAC PAP'!$G$29)</f>
        <v>0</v>
      </c>
      <c r="U179" s="117">
        <f>IF(U174="-","-",SUM(U171:U177)*'3j PAAC PAP'!$G$29)</f>
        <v>0</v>
      </c>
      <c r="V179" s="117">
        <f>IF(V174="-","-",SUM(V171:V177)*'3j PAAC PAP'!$G$29)</f>
        <v>0</v>
      </c>
      <c r="W179" s="117">
        <f>IF(W174="-","-",SUM(W171:W177)*'3j PAAC PAP'!$G$29)</f>
        <v>0</v>
      </c>
      <c r="X179" s="27"/>
      <c r="Y179" s="117">
        <f>IF(Y174="-","-",SUM(Y171:Y177)*'3j PAAC PAP'!$G$29)</f>
        <v>0</v>
      </c>
      <c r="Z179" s="117">
        <f>IF(Z174="-","-",SUM(Z171:Z177)*'3j PAAC PAP'!$G$29)</f>
        <v>0</v>
      </c>
      <c r="AA179" s="117">
        <f>IF(AA174="-","-",SUM(AA171:AA177)*'3j PAAC PAP'!$G$29)</f>
        <v>0</v>
      </c>
      <c r="AB179" s="117" t="str">
        <f>IF(AB174="-","-",SUM(AB171:AB177)*'3j PAAC PAP'!$G$29)</f>
        <v>-</v>
      </c>
      <c r="AC179" s="117" t="str">
        <f>IF(AC174="-","-",SUM(AC171:AC177)*'3j PAAC PAP'!$G$29)</f>
        <v>-</v>
      </c>
      <c r="AD179" s="25"/>
    </row>
    <row r="180" spans="1:30">
      <c r="A180" s="207">
        <v>9</v>
      </c>
      <c r="B180" s="120" t="s">
        <v>185</v>
      </c>
      <c r="C180" s="157" t="s">
        <v>246</v>
      </c>
      <c r="D180" s="122" t="s">
        <v>121</v>
      </c>
      <c r="E180" s="119"/>
      <c r="F180" s="27"/>
      <c r="G180" s="117">
        <f>IF(G174="-","-",SUM(G171:G179)*'3k EBIT'!$E$7)</f>
        <v>1.8779856862675126</v>
      </c>
      <c r="H180" s="117">
        <f>IF(H174="-","-",SUM(H171:H179)*'3k EBIT'!$E$7)</f>
        <v>1.8804141529915832</v>
      </c>
      <c r="I180" s="117">
        <f>IF(I174="-","-",SUM(I171:I179)*'3k EBIT'!$E$7)</f>
        <v>1.8456884013551234</v>
      </c>
      <c r="J180" s="117">
        <f>IF(J174="-","-",SUM(J171:J179)*'3k EBIT'!$E$7)</f>
        <v>1.8529738015273347</v>
      </c>
      <c r="K180" s="117">
        <f>IF(K174="-","-",SUM(K171:K179)*'3k EBIT'!$E$7)</f>
        <v>1.9475589799103197</v>
      </c>
      <c r="L180" s="117">
        <f>IF(L174="-","-",SUM(L171:L179)*'3k EBIT'!$E$7)</f>
        <v>1.9608055221455323</v>
      </c>
      <c r="M180" s="117">
        <f>IF(M174="-","-",SUM(M171:M179)*'3k EBIT'!$E$7)</f>
        <v>2.0116096969154036</v>
      </c>
      <c r="N180" s="117">
        <f>IF(N174="-","-",SUM(N171:N179)*'3k EBIT'!$E$7)</f>
        <v>2.0235480350022073</v>
      </c>
      <c r="O180" s="27"/>
      <c r="P180" s="117">
        <f>IF(P174="-","-",SUM(P171:P179)*'3k EBIT'!$E$7)</f>
        <v>2.0235480350022073</v>
      </c>
      <c r="Q180" s="117">
        <f>IF(Q174="-","-",SUM(Q171:Q179)*'3k EBIT'!$E$7)</f>
        <v>1.9789664430883975</v>
      </c>
      <c r="R180" s="117">
        <f>IF(R174="-","-",SUM(R171:R179)*'3k EBIT'!$E$7)</f>
        <v>1.9851658208452314</v>
      </c>
      <c r="S180" s="117">
        <f>IF(S174="-","-",SUM(S171:S179)*'3k EBIT'!$E$7)</f>
        <v>2.0298372250474683</v>
      </c>
      <c r="T180" s="117">
        <f>IF(T174="-","-",SUM(T171:T179)*'3k EBIT'!$E$7)</f>
        <v>2.0157382268594297</v>
      </c>
      <c r="U180" s="117">
        <f>IF(U174="-","-",SUM(U171:U179)*'3k EBIT'!$E$7)</f>
        <v>2.046811356932325</v>
      </c>
      <c r="V180" s="117">
        <f>IF(V174="-","-",SUM(V171:V179)*'3k EBIT'!$E$7)</f>
        <v>2.0743180905476737</v>
      </c>
      <c r="W180" s="117">
        <f>IF(W174="-","-",SUM(W171:W179)*'3k EBIT'!$E$7)</f>
        <v>3.6053126540117257</v>
      </c>
      <c r="X180" s="27"/>
      <c r="Y180" s="117">
        <f>IF(Y174="-","-",SUM(Y171:Y179)*'3k EBIT'!$E$7)</f>
        <v>3.679524269800301</v>
      </c>
      <c r="Z180" s="117">
        <f>IF(Z174="-","-",SUM(Z171:Z179)*'3k EBIT'!$E$7)</f>
        <v>3.679524269800301</v>
      </c>
      <c r="AA180" s="117">
        <f>IF(AA174="-","-",SUM(AA171:AA179)*'3k EBIT'!$E$7)</f>
        <v>4.2040994035532622</v>
      </c>
      <c r="AB180" s="117" t="str">
        <f>IF(AB174="-","-",SUM(AB171:AB179)*'3k EBIT'!$E$7)</f>
        <v>-</v>
      </c>
      <c r="AC180" s="117" t="str">
        <f>IF(AC174="-","-",SUM(AC171:AC179)*'3k EBIT'!$E$7)</f>
        <v>-</v>
      </c>
    </row>
    <row r="181" spans="1:30">
      <c r="A181" s="207">
        <v>10</v>
      </c>
      <c r="B181" s="120" t="s">
        <v>247</v>
      </c>
      <c r="C181" s="155" t="s">
        <v>248</v>
      </c>
      <c r="D181" s="122" t="s">
        <v>121</v>
      </c>
      <c r="E181" s="118"/>
      <c r="F181" s="27"/>
      <c r="G181" s="117">
        <f>IF(G176="-","-",SUM(G171:G174,G176:G180)*'3l HAP'!$E$8)</f>
        <v>1.0404598990538039</v>
      </c>
      <c r="H181" s="117">
        <f>IF(H176="-","-",SUM(H171:H174,H176:H180)*'3l HAP'!$E$8)</f>
        <v>1.0423312236128019</v>
      </c>
      <c r="I181" s="117">
        <f>IF(I176="-","-",SUM(I171:I174,I176:I180)*'3l HAP'!$E$8)</f>
        <v>1.0454985055230446</v>
      </c>
      <c r="J181" s="117">
        <f>IF(J176="-","-",SUM(J171:J174,J176:J180)*'3l HAP'!$E$8)</f>
        <v>1.0511124792000384</v>
      </c>
      <c r="K181" s="117">
        <f>IF(K176="-","-",SUM(K171:K174,K176:K180)*'3l HAP'!$E$8)</f>
        <v>1.0646797847895813</v>
      </c>
      <c r="L181" s="117">
        <f>IF(L176="-","-",SUM(L171:L174,L176:L180)*'3l HAP'!$E$8)</f>
        <v>1.0748872871452273</v>
      </c>
      <c r="M181" s="117">
        <f>IF(M176="-","-",SUM(M171:M174,M176:M180)*'3l HAP'!$E$8)</f>
        <v>1.1215174494908791</v>
      </c>
      <c r="N181" s="117">
        <f>IF(N176="-","-",SUM(N171:N174,N176:N180)*'3l HAP'!$E$8)</f>
        <v>1.1307168776872887</v>
      </c>
      <c r="O181" s="27"/>
      <c r="P181" s="117">
        <f>IF(P176="-","-",SUM(P171:P174,P176:P180)*'3l HAP'!$E$8)</f>
        <v>1.1307168776872887</v>
      </c>
      <c r="Q181" s="117">
        <f>IF(Q176="-","-",SUM(Q171:Q174,Q176:Q180)*'3l HAP'!$E$8)</f>
        <v>1.1679723867081906</v>
      </c>
      <c r="R181" s="117">
        <f>IF(R176="-","-",SUM(R171:R174,R176:R180)*'3l HAP'!$E$8)</f>
        <v>1.1727494947211936</v>
      </c>
      <c r="S181" s="117">
        <f>IF(S176="-","-",SUM(S171:S174,S176:S180)*'3l HAP'!$E$8)</f>
        <v>1.2050347381303828</v>
      </c>
      <c r="T181" s="117">
        <f>IF(T176="-","-",SUM(T171:T174,T176:T180)*'3l HAP'!$E$8)</f>
        <v>1.194170351435258</v>
      </c>
      <c r="U181" s="117">
        <f>IF(U176="-","-",SUM(U171:U174,U176:U180)*'3l HAP'!$E$8)</f>
        <v>1.1972731779080201</v>
      </c>
      <c r="V181" s="117">
        <f>IF(V176="-","-",SUM(V171:V174,V176:V180)*'3l HAP'!$E$8)</f>
        <v>1.2184692789877736</v>
      </c>
      <c r="W181" s="117">
        <f>IF(W176="-","-",SUM(W171:W174,W176:W180)*'3l HAP'!$E$8)</f>
        <v>1.3080521108291405</v>
      </c>
      <c r="X181" s="27"/>
      <c r="Y181" s="117">
        <f>IF(Y176="-","-",SUM(Y171:Y174,Y176:Y180)*'3l HAP'!$E$8)</f>
        <v>1.3652379959852299</v>
      </c>
      <c r="Z181" s="117">
        <f>IF(Z176="-","-",SUM(Z171:Z174,Z176:Z180)*'3l HAP'!$E$8)</f>
        <v>1.3652379959852299</v>
      </c>
      <c r="AA181" s="117">
        <f>IF(AA176="-","-",SUM(AA171:AA174,AA176:AA180)*'3l HAP'!$E$8)</f>
        <v>1.430849385141465</v>
      </c>
      <c r="AB181" s="117" t="str">
        <f>IF(AB176="-","-",SUM(AB171:AB174,AB176:AB180)*'3l HAP'!$E$8)</f>
        <v>-</v>
      </c>
      <c r="AC181" s="117" t="str">
        <f>IF(AC176="-","-",SUM(AC171:AC174,AC176:AC180)*'3l HAP'!$E$8)</f>
        <v>-</v>
      </c>
    </row>
    <row r="182" spans="1:30">
      <c r="A182" s="207">
        <v>11</v>
      </c>
      <c r="B182" s="120" t="s">
        <v>249</v>
      </c>
      <c r="C182" s="157" t="str">
        <f>B182&amp;"_"&amp;D182</f>
        <v>Total_Northern Scotland</v>
      </c>
      <c r="D182" s="122" t="s">
        <v>121</v>
      </c>
      <c r="E182" s="119"/>
      <c r="F182" s="27"/>
      <c r="G182" s="117">
        <f t="shared" ref="G182:N182" si="39">IF(G176="-","-",SUM(G171:G181))</f>
        <v>99.881770981206927</v>
      </c>
      <c r="H182" s="117">
        <f t="shared" si="39"/>
        <v>100.011456291081</v>
      </c>
      <c r="I182" s="117">
        <f t="shared" si="39"/>
        <v>98.186953189154252</v>
      </c>
      <c r="J182" s="117">
        <f t="shared" si="39"/>
        <v>98.576009118776469</v>
      </c>
      <c r="K182" s="117">
        <f t="shared" si="39"/>
        <v>103.56774165143678</v>
      </c>
      <c r="L182" s="117">
        <f t="shared" si="39"/>
        <v>104.2751352992501</v>
      </c>
      <c r="M182" s="117">
        <f t="shared" si="39"/>
        <v>106.99566829238952</v>
      </c>
      <c r="N182" s="117">
        <f t="shared" si="39"/>
        <v>107.6332010445672</v>
      </c>
      <c r="O182" s="27"/>
      <c r="P182" s="117">
        <f t="shared" ref="P182:W182" si="40">IF(P176="-","-",SUM(P171:P181))</f>
        <v>107.6332010445672</v>
      </c>
      <c r="Q182" s="117">
        <f t="shared" si="40"/>
        <v>105.32405794836316</v>
      </c>
      <c r="R182" s="117">
        <f t="shared" si="40"/>
        <v>105.65511796143751</v>
      </c>
      <c r="S182" s="117">
        <f t="shared" si="40"/>
        <v>108.03852877066795</v>
      </c>
      <c r="T182" s="117">
        <f t="shared" si="40"/>
        <v>107.28561215426689</v>
      </c>
      <c r="U182" s="117">
        <f t="shared" si="40"/>
        <v>108.92414220379558</v>
      </c>
      <c r="V182" s="117">
        <f t="shared" si="40"/>
        <v>110.39306052875033</v>
      </c>
      <c r="W182" s="117">
        <f t="shared" si="40"/>
        <v>191.06127131232776</v>
      </c>
      <c r="X182" s="27"/>
      <c r="Y182" s="117">
        <f t="shared" ref="Y182:AC182" si="41">IF(Y176="-","-",SUM(Y171:Y181))</f>
        <v>195.02433009934094</v>
      </c>
      <c r="Z182" s="117">
        <f t="shared" si="41"/>
        <v>195.02433009934094</v>
      </c>
      <c r="AA182" s="117">
        <f t="shared" si="41"/>
        <v>222.69914765038735</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f t="shared" si="46"/>
        <v>0</v>
      </c>
      <c r="AA185" s="35">
        <f t="shared" si="46"/>
        <v>0</v>
      </c>
      <c r="AB185" s="35" t="str">
        <f t="shared" si="46"/>
        <v>-</v>
      </c>
      <c r="AC185" s="35" t="str">
        <f t="shared" si="46"/>
        <v>-</v>
      </c>
      <c r="AD185" s="25"/>
    </row>
    <row r="186" spans="1:30" s="26" customFormat="1" ht="11.4">
      <c r="A186" s="207"/>
      <c r="B186" s="123" t="s">
        <v>242</v>
      </c>
      <c r="C186" s="123" t="s">
        <v>179</v>
      </c>
      <c r="D186" s="121" t="s">
        <v>132</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f t="shared" si="49"/>
        <v>9.9504863797742455</v>
      </c>
      <c r="AA186" s="35">
        <f t="shared" si="49"/>
        <v>10.298637820906496</v>
      </c>
      <c r="AB186" s="35" t="str">
        <f t="shared" si="49"/>
        <v>-</v>
      </c>
      <c r="AC186" s="35" t="str">
        <f t="shared" si="49"/>
        <v>-</v>
      </c>
      <c r="AD186" s="25"/>
    </row>
    <row r="187" spans="1:30" s="26" customFormat="1" ht="11.4">
      <c r="A187" s="207"/>
      <c r="B187" s="123" t="s">
        <v>243</v>
      </c>
      <c r="C187" s="123" t="s">
        <v>180</v>
      </c>
      <c r="D187" s="121" t="s">
        <v>132</v>
      </c>
      <c r="E187" s="75"/>
      <c r="F187" s="27"/>
      <c r="G187" s="35">
        <f t="shared" si="47"/>
        <v>18.082100000000001</v>
      </c>
      <c r="H187" s="35">
        <f t="shared" si="47"/>
        <v>18.082100000000001</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f t="shared" si="50"/>
        <v>84.411464285714274</v>
      </c>
      <c r="AA187" s="35">
        <f t="shared" si="50"/>
        <v>103.14368142857143</v>
      </c>
      <c r="AB187" s="35" t="str">
        <f t="shared" si="50"/>
        <v>-</v>
      </c>
      <c r="AC187" s="35" t="str">
        <f t="shared" si="50"/>
        <v>-</v>
      </c>
      <c r="AD187" s="25"/>
    </row>
    <row r="188" spans="1:30" s="26" customFormat="1" ht="11.4">
      <c r="A188" s="207"/>
      <c r="B188" s="123" t="s">
        <v>244</v>
      </c>
      <c r="C188" s="123" t="s">
        <v>181</v>
      </c>
      <c r="D188" s="121" t="s">
        <v>132</v>
      </c>
      <c r="E188" s="75"/>
      <c r="F188" s="27"/>
      <c r="G188" s="35">
        <f t="shared" si="47"/>
        <v>38.772147945205468</v>
      </c>
      <c r="H188" s="35">
        <f t="shared" si="47"/>
        <v>38.849769863013698</v>
      </c>
      <c r="I188" s="35">
        <f t="shared" si="47"/>
        <v>38.966202739726036</v>
      </c>
      <c r="J188" s="35">
        <f t="shared" si="47"/>
        <v>39.199068493150676</v>
      </c>
      <c r="K188" s="35">
        <f t="shared" si="47"/>
        <v>39.664800000000007</v>
      </c>
      <c r="L188" s="35">
        <f t="shared" si="47"/>
        <v>40.169342465753417</v>
      </c>
      <c r="M188" s="35">
        <f t="shared" si="47"/>
        <v>40.751506849315078</v>
      </c>
      <c r="N188" s="35">
        <f t="shared" si="47"/>
        <v>41.100805479452056</v>
      </c>
      <c r="O188" s="27"/>
      <c r="P188" s="35">
        <f t="shared" si="48"/>
        <v>41.100805479452056</v>
      </c>
      <c r="Q188" s="35">
        <f t="shared" si="48"/>
        <v>41.566536986301358</v>
      </c>
      <c r="R188" s="35">
        <f t="shared" si="48"/>
        <v>41.87702465753425</v>
      </c>
      <c r="S188" s="35">
        <f t="shared" si="48"/>
        <v>42.109890410958897</v>
      </c>
      <c r="T188" s="35">
        <f t="shared" si="48"/>
        <v>42.226323287671228</v>
      </c>
      <c r="U188" s="35">
        <f t="shared" si="48"/>
        <v>42.45918904109589</v>
      </c>
      <c r="V188" s="35">
        <f t="shared" si="48"/>
        <v>43.235408219178098</v>
      </c>
      <c r="W188" s="35">
        <f t="shared" si="48"/>
        <v>44.516169863013708</v>
      </c>
      <c r="X188" s="27"/>
      <c r="Y188" s="35">
        <f t="shared" ref="Y188:AC188" si="51">IF(Y20="-","-",AVERAGE(Y20,Y32,Y44,Y56,Y68,Y80,Y92,Y104,Y116,Y128,Y140,Y152,Y164,Y176))</f>
        <v>46.767205479452052</v>
      </c>
      <c r="Z188" s="35">
        <f t="shared" si="51"/>
        <v>46.767205479452052</v>
      </c>
      <c r="AA188" s="35">
        <f t="shared" si="51"/>
        <v>48.630131506849317</v>
      </c>
      <c r="AB188" s="35" t="str">
        <f t="shared" si="51"/>
        <v>-</v>
      </c>
      <c r="AC188" s="35" t="str">
        <f t="shared" si="51"/>
        <v>-</v>
      </c>
      <c r="AD188" s="25"/>
    </row>
    <row r="189" spans="1:30" s="26" customFormat="1" ht="11.4">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-0.1310662676190151</v>
      </c>
      <c r="M189" s="35">
        <f t="shared" si="52"/>
        <v>1.6490220555819268</v>
      </c>
      <c r="N189" s="35">
        <f t="shared" si="52"/>
        <v>1.7011822078168848</v>
      </c>
      <c r="O189" s="27"/>
      <c r="P189" s="35">
        <f t="shared" ref="P189:W189" si="53">IF(P21="-","-",AVERAGE(P21,P33,P45,P57,P69,P81,P93,P105,P117,P129,P141,P153,P165,P177))</f>
        <v>1.7011822078168848</v>
      </c>
      <c r="Q189" s="35">
        <f t="shared" si="53"/>
        <v>3.37071596157242</v>
      </c>
      <c r="R189" s="35">
        <f t="shared" si="53"/>
        <v>3.2761312765157915</v>
      </c>
      <c r="S189" s="35">
        <f t="shared" si="53"/>
        <v>4.8946129781636989</v>
      </c>
      <c r="T189" s="35">
        <f t="shared" si="53"/>
        <v>4.2887571563853459</v>
      </c>
      <c r="U189" s="35">
        <f t="shared" si="53"/>
        <v>4.0337120778428703</v>
      </c>
      <c r="V189" s="35">
        <f t="shared" si="53"/>
        <v>4.3260832188341771</v>
      </c>
      <c r="W189" s="35">
        <f t="shared" si="53"/>
        <v>4.2015880379606623</v>
      </c>
      <c r="X189" s="27"/>
      <c r="Y189" s="35">
        <f t="shared" ref="Y189:AC189" si="54">IF(Y21="-","-",AVERAGE(Y21,Y33,Y45,Y57,Y69,Y81,Y93,Y105,Y117,Y129,Y141,Y153,Y165,Y177))</f>
        <v>4.0728065027047933</v>
      </c>
      <c r="Z189" s="35">
        <f t="shared" si="54"/>
        <v>4.0728065027047933</v>
      </c>
      <c r="AA189" s="35">
        <f t="shared" si="54"/>
        <v>4.6721736435258503</v>
      </c>
      <c r="AB189" s="35" t="str">
        <f t="shared" si="54"/>
        <v>-</v>
      </c>
      <c r="AC189" s="35" t="str">
        <f t="shared" si="54"/>
        <v>-</v>
      </c>
      <c r="AD189" s="25"/>
    </row>
    <row r="190" spans="1:30" s="26" customFormat="1" ht="11.4">
      <c r="A190" s="207"/>
      <c r="B190" s="123" t="s">
        <v>244</v>
      </c>
      <c r="C190" s="123" t="s">
        <v>183</v>
      </c>
      <c r="D190" s="121" t="s">
        <v>132</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f t="shared" si="57"/>
        <v>28.777569471624258</v>
      </c>
      <c r="AA190" s="35">
        <f t="shared" si="57"/>
        <v>29.923895890410957</v>
      </c>
      <c r="AB190" s="35" t="str">
        <f t="shared" si="57"/>
        <v>-</v>
      </c>
      <c r="AC190" s="35" t="str">
        <f t="shared" si="57"/>
        <v>-</v>
      </c>
      <c r="AD190" s="25"/>
    </row>
    <row r="191" spans="1:30" s="26" customFormat="1" ht="11.4">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f t="shared" si="60"/>
        <v>0</v>
      </c>
      <c r="AB191" s="35" t="str">
        <f t="shared" si="60"/>
        <v>-</v>
      </c>
      <c r="AC191" s="35" t="str">
        <f t="shared" si="60"/>
        <v>-</v>
      </c>
      <c r="AD191" s="25"/>
    </row>
    <row r="192" spans="1:30" s="26" customFormat="1" ht="11.4">
      <c r="A192" s="207"/>
      <c r="B192" s="123" t="s">
        <v>185</v>
      </c>
      <c r="C192" s="123" t="s">
        <v>246</v>
      </c>
      <c r="D192" s="121" t="s">
        <v>132</v>
      </c>
      <c r="E192" s="75"/>
      <c r="F192" s="27"/>
      <c r="G192" s="35">
        <f t="shared" si="47"/>
        <v>1.6902245470675126</v>
      </c>
      <c r="H192" s="35">
        <f t="shared" si="47"/>
        <v>1.6926530137915832</v>
      </c>
      <c r="I192" s="35">
        <f t="shared" si="47"/>
        <v>1.7122903329551236</v>
      </c>
      <c r="J192" s="35">
        <f t="shared" si="47"/>
        <v>1.7195757331273345</v>
      </c>
      <c r="K192" s="35">
        <f t="shared" si="47"/>
        <v>1.6889733533388911</v>
      </c>
      <c r="L192" s="35">
        <f t="shared" si="47"/>
        <v>1.7022198955741037</v>
      </c>
      <c r="M192" s="35">
        <f t="shared" si="47"/>
        <v>1.768627069486832</v>
      </c>
      <c r="N192" s="35">
        <f t="shared" si="47"/>
        <v>1.7805654075736359</v>
      </c>
      <c r="O192" s="27"/>
      <c r="P192" s="35">
        <f t="shared" si="48"/>
        <v>1.7805654075736359</v>
      </c>
      <c r="Q192" s="35">
        <f t="shared" si="48"/>
        <v>1.8271275485169689</v>
      </c>
      <c r="R192" s="35">
        <f t="shared" si="48"/>
        <v>1.8333269262738028</v>
      </c>
      <c r="S192" s="35">
        <f t="shared" si="48"/>
        <v>1.8892082521903257</v>
      </c>
      <c r="T192" s="35">
        <f t="shared" si="48"/>
        <v>1.8751092540022867</v>
      </c>
      <c r="U192" s="35">
        <f t="shared" si="48"/>
        <v>1.8814397640751825</v>
      </c>
      <c r="V192" s="35">
        <f t="shared" si="48"/>
        <v>1.908946497690531</v>
      </c>
      <c r="W192" s="35">
        <f t="shared" si="48"/>
        <v>3.2954239622974391</v>
      </c>
      <c r="X192" s="27"/>
      <c r="Y192" s="35">
        <f t="shared" ref="Y192:AC192" si="61">IF(Y24="-","-",AVERAGE(Y24,Y36,Y48,Y60,Y72,Y84,Y96,Y108,Y120,Y132,Y144,Y156,Y168,Y180))</f>
        <v>3.3696355780860143</v>
      </c>
      <c r="Z192" s="35">
        <f t="shared" si="61"/>
        <v>3.3696355780860143</v>
      </c>
      <c r="AA192" s="35">
        <f t="shared" si="61"/>
        <v>3.8090759009818345</v>
      </c>
      <c r="AB192" s="35" t="str">
        <f t="shared" si="61"/>
        <v>-</v>
      </c>
      <c r="AC192" s="35" t="str">
        <f t="shared" si="61"/>
        <v>-</v>
      </c>
      <c r="AD192" s="25"/>
    </row>
    <row r="193" spans="1:30" s="26" customFormat="1" ht="11.4">
      <c r="A193" s="207"/>
      <c r="B193" s="123" t="s">
        <v>247</v>
      </c>
      <c r="C193" s="123" t="s">
        <v>248</v>
      </c>
      <c r="D193" s="121" t="s">
        <v>132</v>
      </c>
      <c r="E193" s="75"/>
      <c r="F193" s="27"/>
      <c r="G193" s="35">
        <f t="shared" si="47"/>
        <v>1.0377108882147767</v>
      </c>
      <c r="H193" s="35">
        <f t="shared" si="47"/>
        <v>1.0395822127737748</v>
      </c>
      <c r="I193" s="35">
        <f t="shared" si="47"/>
        <v>1.0435454244036</v>
      </c>
      <c r="J193" s="35">
        <f t="shared" si="47"/>
        <v>1.0491593980805938</v>
      </c>
      <c r="K193" s="35">
        <f t="shared" si="47"/>
        <v>1.0608938326309489</v>
      </c>
      <c r="L193" s="35">
        <f t="shared" si="47"/>
        <v>1.071101334986595</v>
      </c>
      <c r="M193" s="35">
        <f t="shared" si="47"/>
        <v>1.1179599408426975</v>
      </c>
      <c r="N193" s="35">
        <f t="shared" si="47"/>
        <v>1.1271593690391071</v>
      </c>
      <c r="O193" s="27"/>
      <c r="P193" s="35">
        <f t="shared" si="48"/>
        <v>1.1271593690391071</v>
      </c>
      <c r="Q193" s="35">
        <f t="shared" si="48"/>
        <v>1.1657493134527706</v>
      </c>
      <c r="R193" s="35">
        <f t="shared" si="48"/>
        <v>1.1705264214657733</v>
      </c>
      <c r="S193" s="35">
        <f t="shared" si="48"/>
        <v>1.2029757893387811</v>
      </c>
      <c r="T193" s="35">
        <f t="shared" si="48"/>
        <v>1.1921114026436563</v>
      </c>
      <c r="U193" s="35">
        <f t="shared" si="48"/>
        <v>1.1948519724169988</v>
      </c>
      <c r="V193" s="35">
        <f t="shared" si="48"/>
        <v>1.216048073496752</v>
      </c>
      <c r="W193" s="35">
        <f t="shared" si="48"/>
        <v>1.3035150304937519</v>
      </c>
      <c r="X193" s="27"/>
      <c r="Y193" s="35">
        <f t="shared" ref="Y193:AC193" si="62">IF(Y25="-","-",AVERAGE(Y25,Y37,Y49,Y61,Y73,Y85,Y97,Y109,Y121,Y133,Y145,Y157,Y169,Y181))</f>
        <v>1.3607009156498413</v>
      </c>
      <c r="Z193" s="35">
        <f t="shared" si="62"/>
        <v>1.3607009156498413</v>
      </c>
      <c r="AA193" s="35">
        <f t="shared" si="62"/>
        <v>1.4250658460403167</v>
      </c>
      <c r="AB193" s="35" t="str">
        <f t="shared" si="62"/>
        <v>-</v>
      </c>
      <c r="AC193" s="35" t="str">
        <f t="shared" si="62"/>
        <v>-</v>
      </c>
      <c r="AD193" s="25"/>
    </row>
    <row r="194" spans="1:30" s="26" customFormat="1" ht="11.4">
      <c r="A194" s="207"/>
      <c r="B194" s="123" t="s">
        <v>249</v>
      </c>
      <c r="C194" s="123" t="str">
        <f>B194&amp;"_"&amp;D194</f>
        <v>Total_GB average</v>
      </c>
      <c r="D194" s="116" t="s">
        <v>132</v>
      </c>
      <c r="E194" s="75"/>
      <c r="F194" s="27"/>
      <c r="G194" s="35">
        <f t="shared" si="47"/>
        <v>89.996860831167893</v>
      </c>
      <c r="H194" s="35">
        <f t="shared" si="47"/>
        <v>90.12654614104197</v>
      </c>
      <c r="I194" s="35">
        <f t="shared" si="47"/>
        <v>91.164052039634825</v>
      </c>
      <c r="J194" s="35">
        <f t="shared" si="47"/>
        <v>91.553107969257013</v>
      </c>
      <c r="K194" s="35">
        <f t="shared" si="47"/>
        <v>89.954191501278132</v>
      </c>
      <c r="L194" s="35">
        <f t="shared" si="47"/>
        <v>90.661585149091465</v>
      </c>
      <c r="M194" s="35">
        <f t="shared" si="47"/>
        <v>94.203556727741358</v>
      </c>
      <c r="N194" s="35">
        <f t="shared" si="47"/>
        <v>94.841089479919006</v>
      </c>
      <c r="O194" s="27"/>
      <c r="P194" s="35">
        <f t="shared" si="48"/>
        <v>94.841089479919006</v>
      </c>
      <c r="Q194" s="35">
        <f t="shared" si="48"/>
        <v>97.330317409107764</v>
      </c>
      <c r="R194" s="35">
        <f t="shared" si="48"/>
        <v>97.661377422182099</v>
      </c>
      <c r="S194" s="35">
        <f t="shared" si="48"/>
        <v>100.63494799187637</v>
      </c>
      <c r="T194" s="35">
        <f t="shared" si="48"/>
        <v>99.882031375475293</v>
      </c>
      <c r="U194" s="35">
        <f t="shared" si="48"/>
        <v>100.21795654830457</v>
      </c>
      <c r="V194" s="35">
        <f t="shared" si="48"/>
        <v>101.68687487325928</v>
      </c>
      <c r="W194" s="35">
        <f t="shared" si="48"/>
        <v>174.74680982599233</v>
      </c>
      <c r="X194" s="27"/>
      <c r="Y194" s="35">
        <f t="shared" ref="Y194:AC194" si="63">IF(Y26="-","-",AVERAGE(Y26,Y38,Y50,Y62,Y74,Y86,Y98,Y110,Y122,Y134,Y146,Y158,Y170,Y182))</f>
        <v>178.70986861300551</v>
      </c>
      <c r="Z194" s="35">
        <f t="shared" si="63"/>
        <v>178.70986861300551</v>
      </c>
      <c r="AA194" s="35">
        <f t="shared" si="63"/>
        <v>201.90266203728615</v>
      </c>
      <c r="AB194" s="35" t="str">
        <f t="shared" si="63"/>
        <v>-</v>
      </c>
      <c r="AC194" s="35" t="str">
        <f t="shared" si="6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AA'!J237="-","-",'3c AA'!J237)</f>
        <v>-</v>
      </c>
      <c r="H17" s="35" t="str">
        <f>IF('3c AA'!K237="-","-",'3c AA'!K237)</f>
        <v>-</v>
      </c>
      <c r="I17" s="35" t="str">
        <f>IF('3c AA'!L237="-","-",'3c AA'!L237)</f>
        <v>-</v>
      </c>
      <c r="J17" s="35" t="str">
        <f>IF('3c AA'!M237="-","-",'3c AA'!M237)</f>
        <v>-</v>
      </c>
      <c r="K17" s="35" t="str">
        <f>IF('3c AA'!N237="-","-",'3c AA'!N237)</f>
        <v>-</v>
      </c>
      <c r="L17" s="35" t="str">
        <f>IF('3c AA'!O237="-","-",'3c AA'!O237)</f>
        <v>-</v>
      </c>
      <c r="M17" s="35" t="str">
        <f>IF('3c AA'!P237="-","-",'3c AA'!P237)</f>
        <v>-</v>
      </c>
      <c r="N17" s="35" t="str">
        <f>IF('3c AA'!Q237="-","-",'3c AA'!Q237)</f>
        <v>-</v>
      </c>
      <c r="O17" s="27"/>
      <c r="P17" s="35" t="str">
        <f>IF('3c AA'!S237="-","-",'3c AA'!S237)</f>
        <v>-</v>
      </c>
      <c r="Q17" s="35" t="str">
        <f>IF('3c AA'!T237="-","-",'3c AA'!T237)</f>
        <v>-</v>
      </c>
      <c r="R17" s="35" t="str">
        <f>IF('3c AA'!U237="-","-",'3c AA'!U237)</f>
        <v>-</v>
      </c>
      <c r="S17" s="35" t="str">
        <f>IF('3c AA'!V237="-","-",'3c AA'!V237)</f>
        <v>-</v>
      </c>
      <c r="T17" s="35">
        <f>IF('3c AA'!W237="-","-",'3c AA'!W237)</f>
        <v>0</v>
      </c>
      <c r="U17" s="35">
        <f>IF('3c AA'!X237="-","-",'3c AA'!X237)</f>
        <v>0</v>
      </c>
      <c r="V17" s="35">
        <f>IF('3c AA'!Y237="-","-",'3c AA'!Y237)</f>
        <v>0</v>
      </c>
      <c r="W17" s="35" t="str">
        <f>IF('3c AA'!Z237="-","-",'3c AA'!Z237)</f>
        <v>-</v>
      </c>
      <c r="X17" s="27"/>
      <c r="Y17" s="35">
        <f>IF('3c AA'!AB237="-","-",'3c AA'!AB237)</f>
        <v>0</v>
      </c>
      <c r="Z17" s="35">
        <f>IF('3c AA'!AC237="-","-",'3c AA'!AC237)</f>
        <v>0</v>
      </c>
      <c r="AA17" s="35">
        <f>IF('3c AA'!AD237="-","-",'3c AA'!AD237)</f>
        <v>0</v>
      </c>
      <c r="AB17" s="35" t="str">
        <f>IF('3c AA'!AE237="-","-",'3c AA'!AE237)</f>
        <v>-</v>
      </c>
      <c r="AC17" s="35" t="str">
        <f>IF('3c AA'!AF237="-","-",'3c AA'!AF237)</f>
        <v>-</v>
      </c>
      <c r="AD17" s="25"/>
    </row>
    <row r="18" spans="1:30" s="330"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f>IF('3d PC'!AA15="-","-",'3d PC'!AA64+'3d PC'!AA65)</f>
        <v>10.743937820906499</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f>IF('3g CPIH'!W$17="-","-",'3h OC '!$E$11*('3g CPIH'!W$17/'3g CPIH'!$G$17))</f>
        <v>79.623736301369874</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SMNCC'!G$65="-","-",'3i SMNCC'!G$65)</f>
        <v>0</v>
      </c>
      <c r="L21" s="35">
        <f>IF('3i SMNCC'!H$65="-","-",'3i SMNCC'!H$65)</f>
        <v>-0.10239413454660828</v>
      </c>
      <c r="M21" s="35">
        <f>IF('3i SMNCC'!I$65="-","-",'3i SMNCC'!I$65)</f>
        <v>1.3107897268148032</v>
      </c>
      <c r="N21" s="35">
        <f>IF('3i SMNCC'!J$65="-","-",'3i SMNCC'!J$65)</f>
        <v>1.3561024854837453</v>
      </c>
      <c r="O21" s="27"/>
      <c r="P21" s="35">
        <f>IF('3i SMNCC'!L$65="-","-",'3i SMNCC'!L$65)</f>
        <v>1.3561024854837453</v>
      </c>
      <c r="Q21" s="35">
        <f>IF('3i SMNCC'!M$65="-","-",'3i SMNCC'!M$65)</f>
        <v>2.7190896886881828</v>
      </c>
      <c r="R21" s="35">
        <f>IF('3i SMNCC'!N$65="-","-",'3i SMNCC'!N$65)</f>
        <v>2.5445731212335492</v>
      </c>
      <c r="S21" s="35">
        <f>IF('3i SMNCC'!O$65="-","-",'3i SMNCC'!O$65)</f>
        <v>3.7238675166956514</v>
      </c>
      <c r="T21" s="35">
        <f>IF('3i SMNCC'!P$65="-","-",'3i SMNCC'!P$65)</f>
        <v>3.2317970151566944</v>
      </c>
      <c r="U21" s="35">
        <f>IF('3i SMNCC'!Q$65="-","-",'3i SMNCC'!Q$65)</f>
        <v>3.0490377355812108</v>
      </c>
      <c r="V21" s="35">
        <f>IF('3i SMNCC'!R$65="-","-",'3i SMNCC'!R$65)</f>
        <v>-2.8755928274026386</v>
      </c>
      <c r="W21" s="35">
        <f>IF('3i SMNCC'!S$65="-","-",'3i SMNCC'!S$65)</f>
        <v>-4.4212717332369875</v>
      </c>
      <c r="X21" s="27"/>
      <c r="Y21" s="35">
        <f>IF('3i SMNCC'!U$65="-","-",'3i SMNCC'!U$65)</f>
        <v>-9.9169703850481579</v>
      </c>
      <c r="Z21" s="35">
        <f>IF('3i SMNCC'!V$65="-","-",'3i SMNCC'!V$65)</f>
        <v>-9.9169703850481579</v>
      </c>
      <c r="AA21" s="35">
        <f>IF('3i SMNCC'!W$65="-","-",'3i SMNCC'!W$65)</f>
        <v>-11.95393302872672</v>
      </c>
      <c r="AB21" s="35" t="str">
        <f>IF('3i SMNCC'!X$65="-","-",'3i SMNCC'!X$65)</f>
        <v>-</v>
      </c>
      <c r="AC21" s="35" t="str">
        <f>IF('3i SMNCC'!Y$65="-","-",'3i SMNCC'!Y$65)</f>
        <v>-</v>
      </c>
      <c r="AD21" s="25"/>
    </row>
    <row r="22" spans="1:30" s="26" customFormat="1" ht="11.25" customHeight="1">
      <c r="A22" s="207"/>
      <c r="B22" s="123" t="s">
        <v>244</v>
      </c>
      <c r="C22" s="123" t="s">
        <v>183</v>
      </c>
      <c r="D22" s="116" t="s">
        <v>127</v>
      </c>
      <c r="E22" s="75"/>
      <c r="F22" s="27"/>
      <c r="G22" s="35">
        <f>IF('3g CPIH'!C$17="-","-",'3j PAAC PAP'!$G$23*('3g CPIH'!C$17/'3g CPIH'!$G$17))</f>
        <v>38.769117710371823</v>
      </c>
      <c r="H22" s="35">
        <f>IF('3g CPIH'!D$17="-","-",'3j PAAC PAP'!$G$23*('3g CPIH'!D$17/'3g CPIH'!$G$17))</f>
        <v>38.846733561643838</v>
      </c>
      <c r="I22" s="35">
        <f>IF('3g CPIH'!E$17="-","-",'3j PAAC PAP'!$G$23*('3g CPIH'!E$17/'3g CPIH'!$G$17))</f>
        <v>38.963157338551866</v>
      </c>
      <c r="J22" s="35">
        <f>IF('3g CPIH'!F$17="-","-",'3j PAAC PAP'!$G$23*('3g CPIH'!F$17/'3g CPIH'!$G$17))</f>
        <v>39.19600489236791</v>
      </c>
      <c r="K22" s="35">
        <f>IF('3g CPIH'!G$17="-","-",'3j PAAC PAP'!$G$23*('3g CPIH'!G$17/'3g CPIH'!$G$17))</f>
        <v>39.661700000000003</v>
      </c>
      <c r="L22" s="35">
        <f>IF('3g CPIH'!H$17="-","-",'3j PAAC PAP'!$G$23*('3g CPIH'!H$17/'3g CPIH'!$G$17))</f>
        <v>40.166203033268111</v>
      </c>
      <c r="M22" s="35">
        <f>IF('3g CPIH'!I$17="-","-",'3j PAAC PAP'!$G$23*('3g CPIH'!I$17/'3g CPIH'!$G$17))</f>
        <v>40.748321917808219</v>
      </c>
      <c r="N22" s="35">
        <f>IF('3g CPIH'!J$17="-","-",'3j PAAC PAP'!$G$23*('3g CPIH'!J$17/'3g CPIH'!$G$17))</f>
        <v>41.097593248532299</v>
      </c>
      <c r="O22" s="27"/>
      <c r="P22" s="35">
        <f>IF('3g CPIH'!L$17="-","-",'3j PAAC PAP'!$G$23*('3g CPIH'!L$17/'3g CPIH'!$G$17))</f>
        <v>41.097593248532299</v>
      </c>
      <c r="Q22" s="35">
        <f>IF('3g CPIH'!M$17="-","-",'3j PAAC PAP'!$G$23*('3g CPIH'!M$17/'3g CPIH'!$G$17))</f>
        <v>41.563288356164385</v>
      </c>
      <c r="R22" s="35">
        <f>IF('3g CPIH'!N$17="-","-",'3j PAAC PAP'!$G$23*('3g CPIH'!N$17/'3g CPIH'!$G$17))</f>
        <v>41.87375176125245</v>
      </c>
      <c r="S22" s="35">
        <f>IF('3g CPIH'!O$17="-","-",'3j PAAC PAP'!$G$23*('3g CPIH'!O$17/'3g CPIH'!$G$17))</f>
        <v>42.1065993150685</v>
      </c>
      <c r="T22" s="35">
        <f>IF('3g CPIH'!P$17="-","-",'3j PAAC PAP'!$G$23*('3g CPIH'!P$17/'3g CPIH'!$G$17))</f>
        <v>42.223023091976515</v>
      </c>
      <c r="U22" s="35">
        <f>IF('3g CPIH'!Q$17="-","-",'3j PAAC PAP'!$G$23*('3g CPIH'!Q$17/'3g CPIH'!$G$17))</f>
        <v>42.455870645792565</v>
      </c>
      <c r="V22" s="35">
        <f>IF('3g CPIH'!R$17="-","-",'3j PAAC PAP'!$G$23*('3g CPIH'!R$17/'3g CPIH'!$G$17))</f>
        <v>43.232029158512731</v>
      </c>
      <c r="W22" s="35">
        <f>IF('3g CPIH'!S$17="-","-",'3j PAAC PAP'!$G$23*('3g CPIH'!S$17/'3g CPIH'!$G$17))</f>
        <v>44.512690704500983</v>
      </c>
      <c r="X22" s="27"/>
      <c r="Y22" s="35">
        <f>IF('3g CPIH'!U$17="-","-",'3j PAAC PAP'!$G$23*('3g CPIH'!U$17/'3g CPIH'!$G$17))</f>
        <v>46.763550391389437</v>
      </c>
      <c r="Z22" s="35">
        <f>IF('3g CPIH'!V$17="-","-",'3j PAAC PAP'!$G$23*('3g CPIH'!V$17/'3g CPIH'!$G$17))</f>
        <v>46.763550391389437</v>
      </c>
      <c r="AA22" s="35">
        <f>IF('3g CPIH'!W$17="-","-",'3j PAAC PAP'!$G$23*('3g CPIH'!W$17/'3g CPIH'!$G$17))</f>
        <v>48.626330821917811</v>
      </c>
      <c r="AB22" s="35" t="str">
        <f>IF('3g CPIH'!X$17="-","-",'3j PAAC PAP'!$G$23*('3g CPIH'!X$17/'3g CPIH'!$G$17))</f>
        <v>-</v>
      </c>
      <c r="AC22" s="35" t="str">
        <f>IF('3g CPIH'!Y$17="-","-",'3j PAAC PAP'!$G$23*('3g CPIH'!Y$17/'3g CPIH'!$G$17))</f>
        <v>-</v>
      </c>
      <c r="AD22" s="25"/>
    </row>
    <row r="23" spans="1:30" s="26" customFormat="1" ht="11.4">
      <c r="A23" s="207"/>
      <c r="B23" s="123" t="s">
        <v>244</v>
      </c>
      <c r="C23" s="123" t="s">
        <v>184</v>
      </c>
      <c r="D23" s="116" t="s">
        <v>127</v>
      </c>
      <c r="E23" s="75"/>
      <c r="F23" s="27"/>
      <c r="G23" s="35">
        <f>IF(G18="-","-",SUM(G15:G21)*'3j PAAC PAP'!$G$41)</f>
        <v>0</v>
      </c>
      <c r="H23" s="35">
        <f>IF(H18="-","-",SUM(H15:H21)*'3j PAAC PAP'!$G$41)</f>
        <v>0</v>
      </c>
      <c r="I23" s="35">
        <f>IF(I18="-","-",SUM(I15:I21)*'3j PAAC PAP'!$G$41)</f>
        <v>0</v>
      </c>
      <c r="J23" s="35">
        <f>IF(J18="-","-",SUM(J15:J21)*'3j PAAC PAP'!$G$41)</f>
        <v>0</v>
      </c>
      <c r="K23" s="35">
        <f>IF(K18="-","-",SUM(K15:K21)*'3j PAAC PAP'!$G$41)</f>
        <v>0</v>
      </c>
      <c r="L23" s="35">
        <f>IF(L18="-","-",SUM(L15:L21)*'3j PAAC PAP'!$G$41)</f>
        <v>0</v>
      </c>
      <c r="M23" s="35">
        <f>IF(M18="-","-",SUM(M15:M21)*'3j PAAC PAP'!$G$41)</f>
        <v>0</v>
      </c>
      <c r="N23" s="35">
        <f>IF(N18="-","-",SUM(N15:N21)*'3j PAAC PAP'!$G$41)</f>
        <v>0</v>
      </c>
      <c r="O23" s="27"/>
      <c r="P23" s="35">
        <f>IF(P18="-","-",SUM(P15:P21)*'3j PAAC PAP'!$G$41)</f>
        <v>0</v>
      </c>
      <c r="Q23" s="35">
        <f>IF(Q18="-","-",SUM(Q15:Q21)*'3j PAAC PAP'!$G$41)</f>
        <v>0</v>
      </c>
      <c r="R23" s="35">
        <f>IF(R18="-","-",SUM(R15:R21)*'3j PAAC PAP'!$G$41)</f>
        <v>0</v>
      </c>
      <c r="S23" s="35">
        <f>IF(S18="-","-",SUM(S15:S21)*'3j PAAC PAP'!$G$41)</f>
        <v>0</v>
      </c>
      <c r="T23" s="35">
        <f>IF(T18="-","-",SUM(T15:T21)*'3j PAAC PAP'!$G$41)</f>
        <v>0</v>
      </c>
      <c r="U23" s="35">
        <f>IF(U18="-","-",SUM(U15:U21)*'3j PAAC PAP'!$G$41)</f>
        <v>0</v>
      </c>
      <c r="V23" s="35">
        <f>IF(V18="-","-",SUM(V15:V21)*'3j PAAC PAP'!$G$41)</f>
        <v>0</v>
      </c>
      <c r="W23" s="35">
        <f>IF(W18="-","-",SUM(W15:W21)*'3j PAAC PAP'!$G$41)</f>
        <v>0</v>
      </c>
      <c r="X23" s="27"/>
      <c r="Y23" s="35">
        <f>IF(Y18="-","-",SUM(Y15:Y21)*'3j PAAC PAP'!$G$41)</f>
        <v>0</v>
      </c>
      <c r="Z23" s="35">
        <f>IF(Z18="-","-",SUM(Z15:Z21)*'3j PAAC PAP'!$G$41)</f>
        <v>0</v>
      </c>
      <c r="AA23" s="35">
        <f>IF(AA18="-","-",SUM(AA15:AA21)*'3j PAAC PAP'!$G$41)</f>
        <v>0</v>
      </c>
      <c r="AB23" s="35" t="str">
        <f>IF(AB18="-","-",SUM(AB15:AB21)*'3j PAAC PAP'!$G$41)</f>
        <v>-</v>
      </c>
      <c r="AC23" s="35" t="str">
        <f>IF(AC18="-","-",SUM(AC15:AC21)*'3j PAAC PAP'!$G$41)</f>
        <v>-</v>
      </c>
      <c r="AD23" s="25"/>
    </row>
    <row r="24" spans="1:30" s="26" customFormat="1" ht="11.4">
      <c r="A24" s="207"/>
      <c r="B24" s="123" t="s">
        <v>185</v>
      </c>
      <c r="C24" s="123" t="s">
        <v>246</v>
      </c>
      <c r="D24" s="116" t="s">
        <v>127</v>
      </c>
      <c r="E24" s="75"/>
      <c r="F24" s="27"/>
      <c r="G24" s="35">
        <f>IF(G18="-","-",SUM(G15:G23)*'3k EBIT'!$E$11)</f>
        <v>2.1074089853579236</v>
      </c>
      <c r="H24" s="35">
        <f>IF(H18="-","-",SUM(H15:H23)*'3k EBIT'!$E$11)</f>
        <v>2.1113737855176109</v>
      </c>
      <c r="I24" s="35">
        <f>IF(I18="-","-",SUM(I15:I23)*'3k EBIT'!$E$11)</f>
        <v>2.1185407260345759</v>
      </c>
      <c r="J24" s="35">
        <f>IF(J18="-","-",SUM(J15:J23)*'3k EBIT'!$E$11)</f>
        <v>2.1304351265136363</v>
      </c>
      <c r="K24" s="35">
        <f>IF(K18="-","-",SUM(K15:K23)*'3k EBIT'!$E$11)</f>
        <v>2.1557688535103194</v>
      </c>
      <c r="L24" s="35">
        <f>IF(L18="-","-",SUM(L15:L23)*'3k EBIT'!$E$11)</f>
        <v>2.1795568849503861</v>
      </c>
      <c r="M24" s="35">
        <f>IF(M18="-","-",SUM(M15:M23)*'3k EBIT'!$E$11)</f>
        <v>2.2446744028704719</v>
      </c>
      <c r="N24" s="35">
        <f>IF(N18="-","-",SUM(N15:N23)*'3k EBIT'!$E$11)</f>
        <v>2.2633936210989636</v>
      </c>
      <c r="O24" s="27"/>
      <c r="P24" s="35">
        <f>IF(P18="-","-",SUM(P15:P23)*'3k EBIT'!$E$11)</f>
        <v>2.2633936210989636</v>
      </c>
      <c r="Q24" s="35">
        <f>IF(Q18="-","-",SUM(Q15:Q23)*'3k EBIT'!$E$11)</f>
        <v>2.3168217242077791</v>
      </c>
      <c r="R24" s="35">
        <f>IF(R18="-","-",SUM(R15:R23)*'3k EBIT'!$E$11)</f>
        <v>2.3276183150087935</v>
      </c>
      <c r="S24" s="35">
        <f>IF(S18="-","-",SUM(S15:S23)*'3k EBIT'!$E$11)</f>
        <v>2.3655648117716734</v>
      </c>
      <c r="T24" s="35">
        <f>IF(T18="-","-",SUM(T15:T23)*'3k EBIT'!$E$11)</f>
        <v>2.3559741078194558</v>
      </c>
      <c r="U24" s="35">
        <f>IF(U18="-","-",SUM(U15:U23)*'3k EBIT'!$E$11)</f>
        <v>2.3654859215535939</v>
      </c>
      <c r="V24" s="35">
        <f>IF(V18="-","-",SUM(V15:V23)*'3k EBIT'!$E$11)</f>
        <v>2.2879451005225158</v>
      </c>
      <c r="W24" s="35">
        <f>IF(W18="-","-",SUM(W15:W23)*'3k EBIT'!$E$11)</f>
        <v>2.4267780991291965</v>
      </c>
      <c r="X24" s="27"/>
      <c r="Y24" s="35">
        <f>IF(Y18="-","-",SUM(Y15:Y23)*'3k EBIT'!$E$11)</f>
        <v>2.441596933837205</v>
      </c>
      <c r="Z24" s="35">
        <f>IF(Z18="-","-",SUM(Z15:Z23)*'3k EBIT'!$E$11)</f>
        <v>2.441596933837205</v>
      </c>
      <c r="AA24" s="35">
        <f>IF(AA18="-","-",SUM(AA15:AA23)*'3k EBIT'!$E$11)</f>
        <v>2.4605121128587735</v>
      </c>
      <c r="AB24" s="35" t="str">
        <f>IF(AB18="-","-",SUM(AB15:AB23)*'3k EBIT'!$E$11)</f>
        <v>-</v>
      </c>
      <c r="AC24" s="35" t="str">
        <f>IF(AC18="-","-",SUM(AC15:AC23)*'3k EBIT'!$E$11)</f>
        <v>-</v>
      </c>
      <c r="AD24" s="25"/>
    </row>
    <row r="25" spans="1:30" s="26" customFormat="1" ht="11.4">
      <c r="A25" s="207"/>
      <c r="B25" s="123" t="s">
        <v>247</v>
      </c>
      <c r="C25" s="158" t="s">
        <v>248</v>
      </c>
      <c r="D25" s="116" t="s">
        <v>127</v>
      </c>
      <c r="E25" s="116"/>
      <c r="F25" s="27"/>
      <c r="G25" s="35">
        <f>IF(G20="-","-",SUM(G15:G18,G20:G24)*'3l HAP'!$E$12)</f>
        <v>1.6239243268456498</v>
      </c>
      <c r="H25" s="35">
        <f>IF(H20="-","-",SUM(H15:H18,H20:H24)*'3l HAP'!$E$12)</f>
        <v>1.6269795171172732</v>
      </c>
      <c r="I25" s="35">
        <f>IF(I20="-","-",SUM(I15:I18,I20:I24)*'3l HAP'!$E$12)</f>
        <v>1.6325022083155263</v>
      </c>
      <c r="J25" s="35">
        <f>IF(J20="-","-",SUM(J15:J18,J20:J24)*'3l HAP'!$E$12)</f>
        <v>1.6416677791303957</v>
      </c>
      <c r="K25" s="35">
        <f>IF(K20="-","-",SUM(K15:K18,K20:K24)*'3l HAP'!$E$12)</f>
        <v>1.6611894077489591</v>
      </c>
      <c r="L25" s="35">
        <f>IF(L20="-","-",SUM(L15:L18,L20:L24)*'3l HAP'!$E$12)</f>
        <v>1.6795199564045309</v>
      </c>
      <c r="M25" s="35">
        <f>IF(M20="-","-",SUM(M15:M18,M20:M24)*'3l HAP'!$E$12)</f>
        <v>1.729698124092411</v>
      </c>
      <c r="N25" s="35">
        <f>IF(N20="-","-",SUM(N15:N18,N20:N24)*'3l HAP'!$E$12)</f>
        <v>1.7441227536123509</v>
      </c>
      <c r="O25" s="27"/>
      <c r="P25" s="35">
        <f>IF(P20="-","-",SUM(P15:P18,P20:P24)*'3l HAP'!$E$12)</f>
        <v>1.7441227536123509</v>
      </c>
      <c r="Q25" s="35">
        <f>IF(Q20="-","-",SUM(Q15:Q18,Q20:Q24)*'3l HAP'!$E$12)</f>
        <v>1.7852933080602276</v>
      </c>
      <c r="R25" s="35">
        <f>IF(R20="-","-",SUM(R15:R18,R20:R24)*'3l HAP'!$E$12)</f>
        <v>1.7936129301983992</v>
      </c>
      <c r="S25" s="35">
        <f>IF(S20="-","-",SUM(S15:S18,S20:S24)*'3l HAP'!$E$12)</f>
        <v>1.8228536896522858</v>
      </c>
      <c r="T25" s="35">
        <f>IF(T20="-","-",SUM(T15:T18,T20:T24)*'3l HAP'!$E$12)</f>
        <v>1.8154632981488843</v>
      </c>
      <c r="U25" s="35">
        <f>IF(U20="-","-",SUM(U15:U18,U20:U24)*'3l HAP'!$E$12)</f>
        <v>1.8227928985361903</v>
      </c>
      <c r="V25" s="35">
        <f>IF(V20="-","-",SUM(V15:V18,V20:V24)*'3l HAP'!$E$12)</f>
        <v>1.7630415989684103</v>
      </c>
      <c r="W25" s="35">
        <f>IF(W20="-","-",SUM(W15:W18,W20:W24)*'3l HAP'!$E$12)</f>
        <v>1.8700233407056581</v>
      </c>
      <c r="X25" s="27"/>
      <c r="Y25" s="35">
        <f>IF(Y20="-","-",SUM(Y15:Y18,Y20:Y24)*'3l HAP'!$E$12)</f>
        <v>1.8814424180395022</v>
      </c>
      <c r="Z25" s="35">
        <f>IF(Z20="-","-",SUM(Z15:Z18,Z20:Z24)*'3l HAP'!$E$12)</f>
        <v>1.8814424180395022</v>
      </c>
      <c r="AA25" s="35">
        <f>IF(AA20="-","-",SUM(AA15:AA18,AA20:AA24)*'3l HAP'!$E$12)</f>
        <v>1.8960180507587241</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112.54014089987002</v>
      </c>
      <c r="H26" s="35">
        <f t="shared" ref="H26:W26" si="0">IF(H20="-","-",SUM(H15:H25))</f>
        <v>112.75186969656357</v>
      </c>
      <c r="I26" s="35">
        <f t="shared" si="0"/>
        <v>113.13459962758513</v>
      </c>
      <c r="J26" s="35">
        <f t="shared" si="0"/>
        <v>113.76978601766574</v>
      </c>
      <c r="K26" s="35">
        <f t="shared" si="0"/>
        <v>115.12266114799615</v>
      </c>
      <c r="L26" s="35">
        <f t="shared" si="0"/>
        <v>116.3929928342497</v>
      </c>
      <c r="M26" s="35">
        <f t="shared" si="0"/>
        <v>119.87040737157626</v>
      </c>
      <c r="N26" s="35">
        <f t="shared" si="0"/>
        <v>120.87005360617371</v>
      </c>
      <c r="O26" s="27"/>
      <c r="P26" s="35">
        <f t="shared" si="0"/>
        <v>120.87005360617371</v>
      </c>
      <c r="Q26" s="35">
        <f t="shared" si="0"/>
        <v>123.7232284258956</v>
      </c>
      <c r="R26" s="35">
        <f t="shared" si="0"/>
        <v>124.29978943442619</v>
      </c>
      <c r="S26" s="35">
        <f t="shared" si="0"/>
        <v>126.32621340908989</v>
      </c>
      <c r="T26" s="35">
        <f t="shared" si="0"/>
        <v>125.81404933386258</v>
      </c>
      <c r="U26" s="35">
        <f t="shared" si="0"/>
        <v>126.3220005029478</v>
      </c>
      <c r="V26" s="35">
        <f t="shared" si="0"/>
        <v>122.18115504534573</v>
      </c>
      <c r="W26" s="35">
        <f t="shared" si="0"/>
        <v>129.5951336955761</v>
      </c>
      <c r="X26" s="27"/>
      <c r="Y26" s="35">
        <f t="shared" ref="Y26:AC26" si="1">IF(Y20="-","-",SUM(Y15:Y25))</f>
        <v>130.38649111959694</v>
      </c>
      <c r="Z26" s="35">
        <f t="shared" si="1"/>
        <v>130.38649111959694</v>
      </c>
      <c r="AA26" s="35">
        <f t="shared" si="1"/>
        <v>131.39660207908494</v>
      </c>
      <c r="AB26" s="35" t="str">
        <f t="shared" si="1"/>
        <v>-</v>
      </c>
      <c r="AC26" s="35" t="str">
        <f t="shared" si="1"/>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AA'!J238="-","-",'3c AA'!J238)</f>
        <v>-</v>
      </c>
      <c r="H29" s="117" t="str">
        <f>IF('3c AA'!K238="-","-",'3c AA'!K238)</f>
        <v>-</v>
      </c>
      <c r="I29" s="117" t="str">
        <f>IF('3c AA'!L238="-","-",'3c AA'!L238)</f>
        <v>-</v>
      </c>
      <c r="J29" s="117" t="str">
        <f>IF('3c AA'!M238="-","-",'3c AA'!M238)</f>
        <v>-</v>
      </c>
      <c r="K29" s="117" t="str">
        <f>IF('3c AA'!N238="-","-",'3c AA'!N238)</f>
        <v>-</v>
      </c>
      <c r="L29" s="117" t="str">
        <f>IF('3c AA'!O238="-","-",'3c AA'!O238)</f>
        <v>-</v>
      </c>
      <c r="M29" s="117" t="str">
        <f>IF('3c AA'!P238="-","-",'3c AA'!P238)</f>
        <v>-</v>
      </c>
      <c r="N29" s="117" t="str">
        <f>IF('3c AA'!Q238="-","-",'3c AA'!Q238)</f>
        <v>-</v>
      </c>
      <c r="O29" s="27"/>
      <c r="P29" s="117" t="str">
        <f>IF('3c AA'!S238="-","-",'3c AA'!S238)</f>
        <v>-</v>
      </c>
      <c r="Q29" s="117" t="str">
        <f>IF('3c AA'!T238="-","-",'3c AA'!T238)</f>
        <v>-</v>
      </c>
      <c r="R29" s="117" t="str">
        <f>IF('3c AA'!U238="-","-",'3c AA'!U238)</f>
        <v>-</v>
      </c>
      <c r="S29" s="117" t="str">
        <f>IF('3c AA'!V238="-","-",'3c AA'!V238)</f>
        <v>-</v>
      </c>
      <c r="T29" s="117">
        <f>IF('3c AA'!W238="-","-",'3c AA'!W238)</f>
        <v>0</v>
      </c>
      <c r="U29" s="117">
        <f>IF('3c AA'!X238="-","-",'3c AA'!X238)</f>
        <v>0</v>
      </c>
      <c r="V29" s="117">
        <f>IF('3c AA'!Y238="-","-",'3c AA'!Y238)</f>
        <v>0</v>
      </c>
      <c r="W29" s="117" t="str">
        <f>IF('3c AA'!Z238="-","-",'3c AA'!Z238)</f>
        <v>-</v>
      </c>
      <c r="X29" s="27"/>
      <c r="Y29" s="117">
        <f>IF('3c AA'!AB238="-","-",'3c AA'!AB238)</f>
        <v>0</v>
      </c>
      <c r="Z29" s="117">
        <f>IF('3c AA'!AC238="-","-",'3c AA'!AC238)</f>
        <v>0</v>
      </c>
      <c r="AA29" s="117">
        <f>IF('3c AA'!AD238="-","-",'3c AA'!AD238)</f>
        <v>0</v>
      </c>
      <c r="AB29" s="117" t="str">
        <f>IF('3c AA'!AE238="-","-",'3c AA'!AE238)</f>
        <v>-</v>
      </c>
      <c r="AC29" s="117" t="str">
        <f>IF('3c AA'!AF238="-","-",'3c AA'!AF238)</f>
        <v>-</v>
      </c>
      <c r="AD29" s="25"/>
    </row>
    <row r="30" spans="1:30" s="330" customFormat="1" ht="12.6"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f>IF('3d PC'!AA15="-","-",'3d PC'!AA64+'3d PC'!AA65)</f>
        <v>10.743937820906499</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f>IF('3g CPIH'!W$17="-","-",'3h OC '!$E$11*('3g CPIH'!W$17/'3g CPIH'!$G$17))</f>
        <v>79.623736301369874</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SMNCC'!G$65="-","-",'3i SMNCC'!G$65)</f>
        <v>0</v>
      </c>
      <c r="L33" s="117">
        <f>IF('3i SMNCC'!H$65="-","-",'3i SMNCC'!H$65)</f>
        <v>-0.10239413454660828</v>
      </c>
      <c r="M33" s="117">
        <f>IF('3i SMNCC'!I$65="-","-",'3i SMNCC'!I$65)</f>
        <v>1.3107897268148032</v>
      </c>
      <c r="N33" s="117">
        <f>IF('3i SMNCC'!J$65="-","-",'3i SMNCC'!J$65)</f>
        <v>1.3561024854837453</v>
      </c>
      <c r="O33" s="27"/>
      <c r="P33" s="117">
        <f>IF('3i SMNCC'!L$65="-","-",'3i SMNCC'!L$65)</f>
        <v>1.3561024854837453</v>
      </c>
      <c r="Q33" s="117">
        <f>IF('3i SMNCC'!M$65="-","-",'3i SMNCC'!M$65)</f>
        <v>2.7190896886881828</v>
      </c>
      <c r="R33" s="117">
        <f>IF('3i SMNCC'!N$65="-","-",'3i SMNCC'!N$65)</f>
        <v>2.5445731212335492</v>
      </c>
      <c r="S33" s="117">
        <f>IF('3i SMNCC'!O$65="-","-",'3i SMNCC'!O$65)</f>
        <v>3.7238675166956514</v>
      </c>
      <c r="T33" s="117">
        <f>IF('3i SMNCC'!P$65="-","-",'3i SMNCC'!P$65)</f>
        <v>3.2317970151566944</v>
      </c>
      <c r="U33" s="117">
        <f>IF('3i SMNCC'!Q$65="-","-",'3i SMNCC'!Q$65)</f>
        <v>3.0490377355812108</v>
      </c>
      <c r="V33" s="117">
        <f>IF('3i SMNCC'!R$65="-","-",'3i SMNCC'!R$65)</f>
        <v>-2.8755928274026386</v>
      </c>
      <c r="W33" s="117">
        <f>IF('3i SMNCC'!S$65="-","-",'3i SMNCC'!S$65)</f>
        <v>-4.4212717332369875</v>
      </c>
      <c r="X33" s="27"/>
      <c r="Y33" s="117">
        <f>IF('3i SMNCC'!U$65="-","-",'3i SMNCC'!U$65)</f>
        <v>-9.9169703850481579</v>
      </c>
      <c r="Z33" s="117">
        <f>IF('3i SMNCC'!V$65="-","-",'3i SMNCC'!V$65)</f>
        <v>-9.9169703850481579</v>
      </c>
      <c r="AA33" s="117">
        <f>IF('3i SMNCC'!W$65="-","-",'3i SMNCC'!W$65)</f>
        <v>-11.95393302872672</v>
      </c>
      <c r="AB33" s="117" t="str">
        <f>IF('3i SMNCC'!X$65="-","-",'3i SMNCC'!X$65)</f>
        <v>-</v>
      </c>
      <c r="AC33" s="117" t="str">
        <f>IF('3i SMNCC'!Y$65="-","-",'3i SMNCC'!Y$65)</f>
        <v>-</v>
      </c>
      <c r="AD33" s="25"/>
    </row>
    <row r="34" spans="1:30" s="26" customFormat="1" ht="11.4">
      <c r="A34" s="207"/>
      <c r="B34" s="120" t="s">
        <v>244</v>
      </c>
      <c r="C34" s="120" t="s">
        <v>183</v>
      </c>
      <c r="D34" s="118" t="s">
        <v>128</v>
      </c>
      <c r="E34" s="119"/>
      <c r="F34" s="27"/>
      <c r="G34" s="117">
        <f>IF('3g CPIH'!C$17="-","-",'3j PAAC PAP'!$G$23*('3g CPIH'!C$17/'3g CPIH'!$G$17))</f>
        <v>38.769117710371823</v>
      </c>
      <c r="H34" s="117">
        <f>IF('3g CPIH'!D$17="-","-",'3j PAAC PAP'!$G$23*('3g CPIH'!D$17/'3g CPIH'!$G$17))</f>
        <v>38.846733561643838</v>
      </c>
      <c r="I34" s="117">
        <f>IF('3g CPIH'!E$17="-","-",'3j PAAC PAP'!$G$23*('3g CPIH'!E$17/'3g CPIH'!$G$17))</f>
        <v>38.963157338551866</v>
      </c>
      <c r="J34" s="117">
        <f>IF('3g CPIH'!F$17="-","-",'3j PAAC PAP'!$G$23*('3g CPIH'!F$17/'3g CPIH'!$G$17))</f>
        <v>39.19600489236791</v>
      </c>
      <c r="K34" s="117">
        <f>IF('3g CPIH'!G$17="-","-",'3j PAAC PAP'!$G$23*('3g CPIH'!G$17/'3g CPIH'!$G$17))</f>
        <v>39.661700000000003</v>
      </c>
      <c r="L34" s="117">
        <f>IF('3g CPIH'!H$17="-","-",'3j PAAC PAP'!$G$23*('3g CPIH'!H$17/'3g CPIH'!$G$17))</f>
        <v>40.166203033268111</v>
      </c>
      <c r="M34" s="117">
        <f>IF('3g CPIH'!I$17="-","-",'3j PAAC PAP'!$G$23*('3g CPIH'!I$17/'3g CPIH'!$G$17))</f>
        <v>40.748321917808219</v>
      </c>
      <c r="N34" s="117">
        <f>IF('3g CPIH'!J$17="-","-",'3j PAAC PAP'!$G$23*('3g CPIH'!J$17/'3g CPIH'!$G$17))</f>
        <v>41.097593248532299</v>
      </c>
      <c r="O34" s="27"/>
      <c r="P34" s="117">
        <f>IF('3g CPIH'!L$17="-","-",'3j PAAC PAP'!$G$23*('3g CPIH'!L$17/'3g CPIH'!$G$17))</f>
        <v>41.097593248532299</v>
      </c>
      <c r="Q34" s="117">
        <f>IF('3g CPIH'!M$17="-","-",'3j PAAC PAP'!$G$23*('3g CPIH'!M$17/'3g CPIH'!$G$17))</f>
        <v>41.563288356164385</v>
      </c>
      <c r="R34" s="117">
        <f>IF('3g CPIH'!N$17="-","-",'3j PAAC PAP'!$G$23*('3g CPIH'!N$17/'3g CPIH'!$G$17))</f>
        <v>41.87375176125245</v>
      </c>
      <c r="S34" s="117">
        <f>IF('3g CPIH'!O$17="-","-",'3j PAAC PAP'!$G$23*('3g CPIH'!O$17/'3g CPIH'!$G$17))</f>
        <v>42.1065993150685</v>
      </c>
      <c r="T34" s="117">
        <f>IF('3g CPIH'!P$17="-","-",'3j PAAC PAP'!$G$23*('3g CPIH'!P$17/'3g CPIH'!$G$17))</f>
        <v>42.223023091976515</v>
      </c>
      <c r="U34" s="117">
        <f>IF('3g CPIH'!Q$17="-","-",'3j PAAC PAP'!$G$23*('3g CPIH'!Q$17/'3g CPIH'!$G$17))</f>
        <v>42.455870645792565</v>
      </c>
      <c r="V34" s="117">
        <f>IF('3g CPIH'!R$17="-","-",'3j PAAC PAP'!$G$23*('3g CPIH'!R$17/'3g CPIH'!$G$17))</f>
        <v>43.232029158512731</v>
      </c>
      <c r="W34" s="117">
        <f>IF('3g CPIH'!S$17="-","-",'3j PAAC PAP'!$G$23*('3g CPIH'!S$17/'3g CPIH'!$G$17))</f>
        <v>44.512690704500983</v>
      </c>
      <c r="X34" s="27"/>
      <c r="Y34" s="117">
        <f>IF('3g CPIH'!U$17="-","-",'3j PAAC PAP'!$G$23*('3g CPIH'!U$17/'3g CPIH'!$G$17))</f>
        <v>46.763550391389437</v>
      </c>
      <c r="Z34" s="117">
        <f>IF('3g CPIH'!V$17="-","-",'3j PAAC PAP'!$G$23*('3g CPIH'!V$17/'3g CPIH'!$G$17))</f>
        <v>46.763550391389437</v>
      </c>
      <c r="AA34" s="117">
        <f>IF('3g CPIH'!W$17="-","-",'3j PAAC PAP'!$G$23*('3g CPIH'!W$17/'3g CPIH'!$G$17))</f>
        <v>48.626330821917811</v>
      </c>
      <c r="AB34" s="117" t="str">
        <f>IF('3g CPIH'!X$17="-","-",'3j PAAC PAP'!$G$23*('3g CPIH'!X$17/'3g CPIH'!$G$17))</f>
        <v>-</v>
      </c>
      <c r="AC34" s="117" t="str">
        <f>IF('3g CPIH'!Y$17="-","-",'3j PAAC PAP'!$G$23*('3g CPIH'!Y$17/'3g CPIH'!$G$17))</f>
        <v>-</v>
      </c>
      <c r="AD34" s="25"/>
    </row>
    <row r="35" spans="1:30" s="26" customFormat="1" ht="11.4">
      <c r="A35" s="207"/>
      <c r="B35" s="120" t="s">
        <v>244</v>
      </c>
      <c r="C35" s="120" t="s">
        <v>184</v>
      </c>
      <c r="D35" s="118" t="s">
        <v>128</v>
      </c>
      <c r="E35" s="119"/>
      <c r="F35" s="27"/>
      <c r="G35" s="117">
        <f>IF(G30="-","-",SUM(G27:G33)*'3j PAAC PAP'!$G$41)</f>
        <v>0</v>
      </c>
      <c r="H35" s="117">
        <f>IF(H30="-","-",SUM(H27:H33)*'3j PAAC PAP'!$G$41)</f>
        <v>0</v>
      </c>
      <c r="I35" s="117">
        <f>IF(I30="-","-",SUM(I27:I33)*'3j PAAC PAP'!$G$41)</f>
        <v>0</v>
      </c>
      <c r="J35" s="117">
        <f>IF(J30="-","-",SUM(J27:J33)*'3j PAAC PAP'!$G$41)</f>
        <v>0</v>
      </c>
      <c r="K35" s="117">
        <f>IF(K30="-","-",SUM(K27:K33)*'3j PAAC PAP'!$G$41)</f>
        <v>0</v>
      </c>
      <c r="L35" s="117">
        <f>IF(L30="-","-",SUM(L27:L33)*'3j PAAC PAP'!$G$41)</f>
        <v>0</v>
      </c>
      <c r="M35" s="117">
        <f>IF(M30="-","-",SUM(M27:M33)*'3j PAAC PAP'!$G$41)</f>
        <v>0</v>
      </c>
      <c r="N35" s="117">
        <f>IF(N30="-","-",SUM(N27:N33)*'3j PAAC PAP'!$G$41)</f>
        <v>0</v>
      </c>
      <c r="O35" s="27"/>
      <c r="P35" s="117">
        <f>IF(P30="-","-",SUM(P27:P33)*'3j PAAC PAP'!$G$41)</f>
        <v>0</v>
      </c>
      <c r="Q35" s="117">
        <f>IF(Q30="-","-",SUM(Q27:Q33)*'3j PAAC PAP'!$G$41)</f>
        <v>0</v>
      </c>
      <c r="R35" s="117">
        <f>IF(R30="-","-",SUM(R27:R33)*'3j PAAC PAP'!$G$41)</f>
        <v>0</v>
      </c>
      <c r="S35" s="117">
        <f>IF(S30="-","-",SUM(S27:S33)*'3j PAAC PAP'!$G$41)</f>
        <v>0</v>
      </c>
      <c r="T35" s="117">
        <f>IF(T30="-","-",SUM(T27:T33)*'3j PAAC PAP'!$G$41)</f>
        <v>0</v>
      </c>
      <c r="U35" s="117">
        <f>IF(U30="-","-",SUM(U27:U33)*'3j PAAC PAP'!$G$41)</f>
        <v>0</v>
      </c>
      <c r="V35" s="117">
        <f>IF(V30="-","-",SUM(V27:V33)*'3j PAAC PAP'!$G$41)</f>
        <v>0</v>
      </c>
      <c r="W35" s="117">
        <f>IF(W30="-","-",SUM(W27:W33)*'3j PAAC PAP'!$G$41)</f>
        <v>0</v>
      </c>
      <c r="X35" s="27"/>
      <c r="Y35" s="117">
        <f>IF(Y30="-","-",SUM(Y27:Y33)*'3j PAAC PAP'!$G$41)</f>
        <v>0</v>
      </c>
      <c r="Z35" s="117">
        <f>IF(Z30="-","-",SUM(Z27:Z33)*'3j PAAC PAP'!$G$41)</f>
        <v>0</v>
      </c>
      <c r="AA35" s="117">
        <f>IF(AA30="-","-",SUM(AA27:AA33)*'3j PAAC PAP'!$G$41)</f>
        <v>0</v>
      </c>
      <c r="AB35" s="117" t="str">
        <f>IF(AB30="-","-",SUM(AB27:AB33)*'3j PAAC PAP'!$G$41)</f>
        <v>-</v>
      </c>
      <c r="AC35" s="117" t="str">
        <f>IF(AC30="-","-",SUM(AC27:AC33)*'3j PAAC PAP'!$G$41)</f>
        <v>-</v>
      </c>
      <c r="AD35" s="25"/>
    </row>
    <row r="36" spans="1:30" s="26" customFormat="1" ht="11.4">
      <c r="A36" s="207"/>
      <c r="B36" s="120" t="s">
        <v>185</v>
      </c>
      <c r="C36" s="120" t="s">
        <v>246</v>
      </c>
      <c r="D36" s="118" t="s">
        <v>128</v>
      </c>
      <c r="E36" s="119"/>
      <c r="F36" s="27"/>
      <c r="G36" s="117">
        <f>IF(G30="-","-",SUM(G27:G35)*'3k EBIT'!$E$11)</f>
        <v>2.1074089853579236</v>
      </c>
      <c r="H36" s="117">
        <f>IF(H30="-","-",SUM(H27:H35)*'3k EBIT'!$E$11)</f>
        <v>2.1113737855176109</v>
      </c>
      <c r="I36" s="117">
        <f>IF(I30="-","-",SUM(I27:I35)*'3k EBIT'!$E$11)</f>
        <v>2.1185407260345759</v>
      </c>
      <c r="J36" s="117">
        <f>IF(J30="-","-",SUM(J27:J35)*'3k EBIT'!$E$11)</f>
        <v>2.1304351265136363</v>
      </c>
      <c r="K36" s="117">
        <f>IF(K30="-","-",SUM(K27:K35)*'3k EBIT'!$E$11)</f>
        <v>2.1557688535103194</v>
      </c>
      <c r="L36" s="117">
        <f>IF(L30="-","-",SUM(L27:L35)*'3k EBIT'!$E$11)</f>
        <v>2.1795568849503861</v>
      </c>
      <c r="M36" s="117">
        <f>IF(M30="-","-",SUM(M27:M35)*'3k EBIT'!$E$11)</f>
        <v>2.2446744028704719</v>
      </c>
      <c r="N36" s="117">
        <f>IF(N30="-","-",SUM(N27:N35)*'3k EBIT'!$E$11)</f>
        <v>2.2633936210989636</v>
      </c>
      <c r="O36" s="27"/>
      <c r="P36" s="117">
        <f>IF(P30="-","-",SUM(P27:P35)*'3k EBIT'!$E$11)</f>
        <v>2.2633936210989636</v>
      </c>
      <c r="Q36" s="117">
        <f>IF(Q30="-","-",SUM(Q27:Q35)*'3k EBIT'!$E$11)</f>
        <v>2.3168217242077791</v>
      </c>
      <c r="R36" s="117">
        <f>IF(R30="-","-",SUM(R27:R35)*'3k EBIT'!$E$11)</f>
        <v>2.3276183150087935</v>
      </c>
      <c r="S36" s="117">
        <f>IF(S30="-","-",SUM(S27:S35)*'3k EBIT'!$E$11)</f>
        <v>2.3655648117716734</v>
      </c>
      <c r="T36" s="117">
        <f>IF(T30="-","-",SUM(T27:T35)*'3k EBIT'!$E$11)</f>
        <v>2.3559741078194558</v>
      </c>
      <c r="U36" s="117">
        <f>IF(U30="-","-",SUM(U27:U35)*'3k EBIT'!$E$11)</f>
        <v>2.3654859215535939</v>
      </c>
      <c r="V36" s="117">
        <f>IF(V30="-","-",SUM(V27:V35)*'3k EBIT'!$E$11)</f>
        <v>2.2879451005225158</v>
      </c>
      <c r="W36" s="117">
        <f>IF(W30="-","-",SUM(W27:W35)*'3k EBIT'!$E$11)</f>
        <v>2.4267780991291965</v>
      </c>
      <c r="X36" s="27"/>
      <c r="Y36" s="117">
        <f>IF(Y30="-","-",SUM(Y27:Y35)*'3k EBIT'!$E$11)</f>
        <v>2.441596933837205</v>
      </c>
      <c r="Z36" s="117">
        <f>IF(Z30="-","-",SUM(Z27:Z35)*'3k EBIT'!$E$11)</f>
        <v>2.441596933837205</v>
      </c>
      <c r="AA36" s="117">
        <f>IF(AA30="-","-",SUM(AA27:AA35)*'3k EBIT'!$E$11)</f>
        <v>2.4605121128587735</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1.6239243268456498</v>
      </c>
      <c r="H37" s="117">
        <f>IF(H32="-","-",SUM(H27:H30,H32:H36)*'3l HAP'!$E$12)</f>
        <v>1.6269795171172732</v>
      </c>
      <c r="I37" s="117">
        <f>IF(I32="-","-",SUM(I27:I30,I32:I36)*'3l HAP'!$E$12)</f>
        <v>1.6325022083155263</v>
      </c>
      <c r="J37" s="117">
        <f>IF(J32="-","-",SUM(J27:J30,J32:J36)*'3l HAP'!$E$12)</f>
        <v>1.6416677791303957</v>
      </c>
      <c r="K37" s="117">
        <f>IF(K32="-","-",SUM(K27:K30,K32:K36)*'3l HAP'!$E$12)</f>
        <v>1.6611894077489591</v>
      </c>
      <c r="L37" s="117">
        <f>IF(L32="-","-",SUM(L27:L30,L32:L36)*'3l HAP'!$E$12)</f>
        <v>1.6795199564045309</v>
      </c>
      <c r="M37" s="117">
        <f>IF(M32="-","-",SUM(M27:M30,M32:M36)*'3l HAP'!$E$12)</f>
        <v>1.729698124092411</v>
      </c>
      <c r="N37" s="117">
        <f>IF(N32="-","-",SUM(N27:N30,N32:N36)*'3l HAP'!$E$12)</f>
        <v>1.7441227536123509</v>
      </c>
      <c r="O37" s="27"/>
      <c r="P37" s="117">
        <f>IF(P32="-","-",SUM(P27:P30,P32:P36)*'3l HAP'!$E$12)</f>
        <v>1.7441227536123509</v>
      </c>
      <c r="Q37" s="117">
        <f>IF(Q32="-","-",SUM(Q27:Q30,Q32:Q36)*'3l HAP'!$E$12)</f>
        <v>1.7852933080602276</v>
      </c>
      <c r="R37" s="117">
        <f>IF(R32="-","-",SUM(R27:R30,R32:R36)*'3l HAP'!$E$12)</f>
        <v>1.7936129301983992</v>
      </c>
      <c r="S37" s="117">
        <f>IF(S32="-","-",SUM(S27:S30,S32:S36)*'3l HAP'!$E$12)</f>
        <v>1.8228536896522858</v>
      </c>
      <c r="T37" s="117">
        <f>IF(T32="-","-",SUM(T27:T30,T32:T36)*'3l HAP'!$E$12)</f>
        <v>1.8154632981488843</v>
      </c>
      <c r="U37" s="117">
        <f>IF(U32="-","-",SUM(U27:U30,U32:U36)*'3l HAP'!$E$12)</f>
        <v>1.8227928985361903</v>
      </c>
      <c r="V37" s="117">
        <f>IF(V32="-","-",SUM(V27:V30,V32:V36)*'3l HAP'!$E$12)</f>
        <v>1.7630415989684103</v>
      </c>
      <c r="W37" s="117">
        <f>IF(W32="-","-",SUM(W27:W30,W32:W36)*'3l HAP'!$E$12)</f>
        <v>1.8700233407056581</v>
      </c>
      <c r="X37" s="27"/>
      <c r="Y37" s="117">
        <f>IF(Y32="-","-",SUM(Y27:Y30,Y32:Y36)*'3l HAP'!$E$12)</f>
        <v>1.8814424180395022</v>
      </c>
      <c r="Z37" s="117">
        <f>IF(Z32="-","-",SUM(Z27:Z30,Z32:Z36)*'3l HAP'!$E$12)</f>
        <v>1.8814424180395022</v>
      </c>
      <c r="AA37" s="117">
        <f>IF(AA32="-","-",SUM(AA27:AA30,AA32:AA36)*'3l HAP'!$E$12)</f>
        <v>1.8960180507587241</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112.54014089987002</v>
      </c>
      <c r="H38" s="117">
        <f t="shared" ref="H38:W38" si="2">IF(H32="-","-",SUM(H27:H37))</f>
        <v>112.75186969656357</v>
      </c>
      <c r="I38" s="117">
        <f t="shared" si="2"/>
        <v>113.13459962758513</v>
      </c>
      <c r="J38" s="117">
        <f t="shared" si="2"/>
        <v>113.76978601766574</v>
      </c>
      <c r="K38" s="117">
        <f t="shared" si="2"/>
        <v>115.12266114799615</v>
      </c>
      <c r="L38" s="117">
        <f t="shared" si="2"/>
        <v>116.3929928342497</v>
      </c>
      <c r="M38" s="117">
        <f t="shared" si="2"/>
        <v>119.87040737157626</v>
      </c>
      <c r="N38" s="117">
        <f t="shared" si="2"/>
        <v>120.87005360617371</v>
      </c>
      <c r="O38" s="27"/>
      <c r="P38" s="117">
        <f t="shared" si="2"/>
        <v>120.87005360617371</v>
      </c>
      <c r="Q38" s="117">
        <f t="shared" si="2"/>
        <v>123.7232284258956</v>
      </c>
      <c r="R38" s="117">
        <f t="shared" si="2"/>
        <v>124.29978943442619</v>
      </c>
      <c r="S38" s="117">
        <f t="shared" si="2"/>
        <v>126.32621340908989</v>
      </c>
      <c r="T38" s="117">
        <f t="shared" si="2"/>
        <v>125.81404933386258</v>
      </c>
      <c r="U38" s="117">
        <f t="shared" si="2"/>
        <v>126.3220005029478</v>
      </c>
      <c r="V38" s="117">
        <f t="shared" si="2"/>
        <v>122.18115504534573</v>
      </c>
      <c r="W38" s="117">
        <f t="shared" si="2"/>
        <v>129.5951336955761</v>
      </c>
      <c r="X38" s="27"/>
      <c r="Y38" s="117">
        <f t="shared" ref="Y38:AC38" si="3">IF(Y32="-","-",SUM(Y27:Y37))</f>
        <v>130.38649111959694</v>
      </c>
      <c r="Z38" s="117">
        <f t="shared" si="3"/>
        <v>130.38649111959694</v>
      </c>
      <c r="AA38" s="117">
        <f t="shared" si="3"/>
        <v>131.39660207908494</v>
      </c>
      <c r="AB38" s="117" t="str">
        <f t="shared" si="3"/>
        <v>-</v>
      </c>
      <c r="AC38" s="117" t="str">
        <f t="shared" si="3"/>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AA'!J239="-","-",'3c AA'!J239)</f>
        <v>-</v>
      </c>
      <c r="H41" s="35" t="str">
        <f>IF('3c AA'!K239="-","-",'3c AA'!K239)</f>
        <v>-</v>
      </c>
      <c r="I41" s="35" t="str">
        <f>IF('3c AA'!L239="-","-",'3c AA'!L239)</f>
        <v>-</v>
      </c>
      <c r="J41" s="35" t="str">
        <f>IF('3c AA'!M239="-","-",'3c AA'!M239)</f>
        <v>-</v>
      </c>
      <c r="K41" s="35" t="str">
        <f>IF('3c AA'!N239="-","-",'3c AA'!N239)</f>
        <v>-</v>
      </c>
      <c r="L41" s="35" t="str">
        <f>IF('3c AA'!O239="-","-",'3c AA'!O239)</f>
        <v>-</v>
      </c>
      <c r="M41" s="35" t="str">
        <f>IF('3c AA'!P239="-","-",'3c AA'!P239)</f>
        <v>-</v>
      </c>
      <c r="N41" s="35" t="str">
        <f>IF('3c AA'!Q239="-","-",'3c AA'!Q239)</f>
        <v>-</v>
      </c>
      <c r="O41" s="27"/>
      <c r="P41" s="35" t="str">
        <f>IF('3c AA'!S239="-","-",'3c AA'!S239)</f>
        <v>-</v>
      </c>
      <c r="Q41" s="35" t="str">
        <f>IF('3c AA'!T239="-","-",'3c AA'!T239)</f>
        <v>-</v>
      </c>
      <c r="R41" s="35" t="str">
        <f>IF('3c AA'!U239="-","-",'3c AA'!U239)</f>
        <v>-</v>
      </c>
      <c r="S41" s="35" t="str">
        <f>IF('3c AA'!V239="-","-",'3c AA'!V239)</f>
        <v>-</v>
      </c>
      <c r="T41" s="35">
        <f>IF('3c AA'!W239="-","-",'3c AA'!W239)</f>
        <v>0</v>
      </c>
      <c r="U41" s="35">
        <f>IF('3c AA'!X239="-","-",'3c AA'!X239)</f>
        <v>0</v>
      </c>
      <c r="V41" s="35">
        <f>IF('3c AA'!Y239="-","-",'3c AA'!Y239)</f>
        <v>0</v>
      </c>
      <c r="W41" s="35" t="str">
        <f>IF('3c AA'!Z239="-","-",'3c AA'!Z239)</f>
        <v>-</v>
      </c>
      <c r="X41" s="27"/>
      <c r="Y41" s="35">
        <f>IF('3c AA'!AB239="-","-",'3c AA'!AB239)</f>
        <v>0</v>
      </c>
      <c r="Z41" s="35">
        <f>IF('3c AA'!AC239="-","-",'3c AA'!AC239)</f>
        <v>0</v>
      </c>
      <c r="AA41" s="35">
        <f>IF('3c AA'!AD239="-","-",'3c AA'!AD239)</f>
        <v>0</v>
      </c>
      <c r="AB41" s="35" t="str">
        <f>IF('3c AA'!AE239="-","-",'3c AA'!AE239)</f>
        <v>-</v>
      </c>
      <c r="AC41" s="35" t="str">
        <f>IF('3c AA'!AF239="-","-",'3c AA'!AF239)</f>
        <v>-</v>
      </c>
      <c r="AD41" s="25"/>
    </row>
    <row r="42" spans="1:30" s="330"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f>IF('3d PC'!AA15="-","-",'3d PC'!AA64+'3d PC'!AA65)</f>
        <v>10.743937820906499</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f>IF('3g CPIH'!W$17="-","-",'3h OC '!$E$11*('3g CPIH'!W$17/'3g CPIH'!$G$17))</f>
        <v>79.623736301369874</v>
      </c>
      <c r="AB44" s="35" t="str">
        <f>IF('3g CPIH'!X$17="-","-",'3h OC '!$E$11*('3g CPIH'!X$17/'3g CPIH'!$G$17))</f>
        <v>-</v>
      </c>
      <c r="AC44" s="35" t="str">
        <f>IF('3g CPIH'!Y$17="-","-",'3h OC '!$E$11*('3g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SMNCC'!G$65="-","-",'3i SMNCC'!G$65)</f>
        <v>0</v>
      </c>
      <c r="L45" s="35">
        <f>IF('3i SMNCC'!H$65="-","-",'3i SMNCC'!H$65)</f>
        <v>-0.10239413454660828</v>
      </c>
      <c r="M45" s="35">
        <f>IF('3i SMNCC'!I$65="-","-",'3i SMNCC'!I$65)</f>
        <v>1.3107897268148032</v>
      </c>
      <c r="N45" s="35">
        <f>IF('3i SMNCC'!J$65="-","-",'3i SMNCC'!J$65)</f>
        <v>1.3561024854837453</v>
      </c>
      <c r="O45" s="27"/>
      <c r="P45" s="35">
        <f>IF('3i SMNCC'!L$65="-","-",'3i SMNCC'!L$65)</f>
        <v>1.3561024854837453</v>
      </c>
      <c r="Q45" s="35">
        <f>IF('3i SMNCC'!M$65="-","-",'3i SMNCC'!M$65)</f>
        <v>2.7190896886881828</v>
      </c>
      <c r="R45" s="35">
        <f>IF('3i SMNCC'!N$65="-","-",'3i SMNCC'!N$65)</f>
        <v>2.5445731212335492</v>
      </c>
      <c r="S45" s="35">
        <f>IF('3i SMNCC'!O$65="-","-",'3i SMNCC'!O$65)</f>
        <v>3.7238675166956514</v>
      </c>
      <c r="T45" s="35">
        <f>IF('3i SMNCC'!P$65="-","-",'3i SMNCC'!P$65)</f>
        <v>3.2317970151566944</v>
      </c>
      <c r="U45" s="35">
        <f>IF('3i SMNCC'!Q$65="-","-",'3i SMNCC'!Q$65)</f>
        <v>3.0490377355812108</v>
      </c>
      <c r="V45" s="35">
        <f>IF('3i SMNCC'!R$65="-","-",'3i SMNCC'!R$65)</f>
        <v>-2.8755928274026386</v>
      </c>
      <c r="W45" s="35">
        <f>IF('3i SMNCC'!S$65="-","-",'3i SMNCC'!S$65)</f>
        <v>-4.4212717332369875</v>
      </c>
      <c r="X45" s="27"/>
      <c r="Y45" s="35">
        <f>IF('3i SMNCC'!U$65="-","-",'3i SMNCC'!U$65)</f>
        <v>-9.9169703850481579</v>
      </c>
      <c r="Z45" s="35">
        <f>IF('3i SMNCC'!V$65="-","-",'3i SMNCC'!V$65)</f>
        <v>-9.9169703850481579</v>
      </c>
      <c r="AA45" s="35">
        <f>IF('3i SMNCC'!W$65="-","-",'3i SMNCC'!W$65)</f>
        <v>-11.95393302872672</v>
      </c>
      <c r="AB45" s="35" t="str">
        <f>IF('3i SMNCC'!X$65="-","-",'3i SMNCC'!X$65)</f>
        <v>-</v>
      </c>
      <c r="AC45" s="35" t="str">
        <f>IF('3i SMNCC'!Y$65="-","-",'3i SMNCC'!Y$65)</f>
        <v>-</v>
      </c>
      <c r="AD45" s="25"/>
    </row>
    <row r="46" spans="1:30" s="26" customFormat="1" ht="11.4">
      <c r="A46" s="207"/>
      <c r="B46" s="123" t="s">
        <v>244</v>
      </c>
      <c r="C46" s="123" t="s">
        <v>183</v>
      </c>
      <c r="D46" s="116" t="s">
        <v>125</v>
      </c>
      <c r="E46" s="75"/>
      <c r="F46" s="27"/>
      <c r="G46" s="35">
        <f>IF('3g CPIH'!C$17="-","-",'3j PAAC PAP'!$G$23*('3g CPIH'!C$17/'3g CPIH'!$G$17))</f>
        <v>38.769117710371823</v>
      </c>
      <c r="H46" s="35">
        <f>IF('3g CPIH'!D$17="-","-",'3j PAAC PAP'!$G$23*('3g CPIH'!D$17/'3g CPIH'!$G$17))</f>
        <v>38.846733561643838</v>
      </c>
      <c r="I46" s="35">
        <f>IF('3g CPIH'!E$17="-","-",'3j PAAC PAP'!$G$23*('3g CPIH'!E$17/'3g CPIH'!$G$17))</f>
        <v>38.963157338551866</v>
      </c>
      <c r="J46" s="35">
        <f>IF('3g CPIH'!F$17="-","-",'3j PAAC PAP'!$G$23*('3g CPIH'!F$17/'3g CPIH'!$G$17))</f>
        <v>39.19600489236791</v>
      </c>
      <c r="K46" s="35">
        <f>IF('3g CPIH'!G$17="-","-",'3j PAAC PAP'!$G$23*('3g CPIH'!G$17/'3g CPIH'!$G$17))</f>
        <v>39.661700000000003</v>
      </c>
      <c r="L46" s="35">
        <f>IF('3g CPIH'!H$17="-","-",'3j PAAC PAP'!$G$23*('3g CPIH'!H$17/'3g CPIH'!$G$17))</f>
        <v>40.166203033268111</v>
      </c>
      <c r="M46" s="35">
        <f>IF('3g CPIH'!I$17="-","-",'3j PAAC PAP'!$G$23*('3g CPIH'!I$17/'3g CPIH'!$G$17))</f>
        <v>40.748321917808219</v>
      </c>
      <c r="N46" s="35">
        <f>IF('3g CPIH'!J$17="-","-",'3j PAAC PAP'!$G$23*('3g CPIH'!J$17/'3g CPIH'!$G$17))</f>
        <v>41.097593248532299</v>
      </c>
      <c r="O46" s="27"/>
      <c r="P46" s="35">
        <f>IF('3g CPIH'!L$17="-","-",'3j PAAC PAP'!$G$23*('3g CPIH'!L$17/'3g CPIH'!$G$17))</f>
        <v>41.097593248532299</v>
      </c>
      <c r="Q46" s="35">
        <f>IF('3g CPIH'!M$17="-","-",'3j PAAC PAP'!$G$23*('3g CPIH'!M$17/'3g CPIH'!$G$17))</f>
        <v>41.563288356164385</v>
      </c>
      <c r="R46" s="35">
        <f>IF('3g CPIH'!N$17="-","-",'3j PAAC PAP'!$G$23*('3g CPIH'!N$17/'3g CPIH'!$G$17))</f>
        <v>41.87375176125245</v>
      </c>
      <c r="S46" s="35">
        <f>IF('3g CPIH'!O$17="-","-",'3j PAAC PAP'!$G$23*('3g CPIH'!O$17/'3g CPIH'!$G$17))</f>
        <v>42.1065993150685</v>
      </c>
      <c r="T46" s="35">
        <f>IF('3g CPIH'!P$17="-","-",'3j PAAC PAP'!$G$23*('3g CPIH'!P$17/'3g CPIH'!$G$17))</f>
        <v>42.223023091976515</v>
      </c>
      <c r="U46" s="35">
        <f>IF('3g CPIH'!Q$17="-","-",'3j PAAC PAP'!$G$23*('3g CPIH'!Q$17/'3g CPIH'!$G$17))</f>
        <v>42.455870645792565</v>
      </c>
      <c r="V46" s="35">
        <f>IF('3g CPIH'!R$17="-","-",'3j PAAC PAP'!$G$23*('3g CPIH'!R$17/'3g CPIH'!$G$17))</f>
        <v>43.232029158512731</v>
      </c>
      <c r="W46" s="35">
        <f>IF('3g CPIH'!S$17="-","-",'3j PAAC PAP'!$G$23*('3g CPIH'!S$17/'3g CPIH'!$G$17))</f>
        <v>44.512690704500983</v>
      </c>
      <c r="X46" s="27"/>
      <c r="Y46" s="35">
        <f>IF('3g CPIH'!U$17="-","-",'3j PAAC PAP'!$G$23*('3g CPIH'!U$17/'3g CPIH'!$G$17))</f>
        <v>46.763550391389437</v>
      </c>
      <c r="Z46" s="35">
        <f>IF('3g CPIH'!V$17="-","-",'3j PAAC PAP'!$G$23*('3g CPIH'!V$17/'3g CPIH'!$G$17))</f>
        <v>46.763550391389437</v>
      </c>
      <c r="AA46" s="35">
        <f>IF('3g CPIH'!W$17="-","-",'3j PAAC PAP'!$G$23*('3g CPIH'!W$17/'3g CPIH'!$G$17))</f>
        <v>48.626330821917811</v>
      </c>
      <c r="AB46" s="35" t="str">
        <f>IF('3g CPIH'!X$17="-","-",'3j PAAC PAP'!$G$23*('3g CPIH'!X$17/'3g CPIH'!$G$17))</f>
        <v>-</v>
      </c>
      <c r="AC46" s="35" t="str">
        <f>IF('3g CPIH'!Y$17="-","-",'3j PAAC PAP'!$G$23*('3g CPIH'!Y$17/'3g CPIH'!$G$17))</f>
        <v>-</v>
      </c>
      <c r="AD46" s="25"/>
    </row>
    <row r="47" spans="1:30" s="26" customFormat="1" ht="11.4">
      <c r="A47" s="207"/>
      <c r="B47" s="123" t="s">
        <v>244</v>
      </c>
      <c r="C47" s="123" t="s">
        <v>184</v>
      </c>
      <c r="D47" s="116" t="s">
        <v>125</v>
      </c>
      <c r="E47" s="75"/>
      <c r="F47" s="27"/>
      <c r="G47" s="35">
        <f>IF(G42="-","-",SUM(G39:G45)*'3j PAAC PAP'!$G$41)</f>
        <v>0</v>
      </c>
      <c r="H47" s="35">
        <f>IF(H42="-","-",SUM(H39:H45)*'3j PAAC PAP'!$G$41)</f>
        <v>0</v>
      </c>
      <c r="I47" s="35">
        <f>IF(I42="-","-",SUM(I39:I45)*'3j PAAC PAP'!$G$41)</f>
        <v>0</v>
      </c>
      <c r="J47" s="35">
        <f>IF(J42="-","-",SUM(J39:J45)*'3j PAAC PAP'!$G$41)</f>
        <v>0</v>
      </c>
      <c r="K47" s="35">
        <f>IF(K42="-","-",SUM(K39:K45)*'3j PAAC PAP'!$G$41)</f>
        <v>0</v>
      </c>
      <c r="L47" s="35">
        <f>IF(L42="-","-",SUM(L39:L45)*'3j PAAC PAP'!$G$41)</f>
        <v>0</v>
      </c>
      <c r="M47" s="35">
        <f>IF(M42="-","-",SUM(M39:M45)*'3j PAAC PAP'!$G$41)</f>
        <v>0</v>
      </c>
      <c r="N47" s="35">
        <f>IF(N42="-","-",SUM(N39:N45)*'3j PAAC PAP'!$G$41)</f>
        <v>0</v>
      </c>
      <c r="O47" s="27"/>
      <c r="P47" s="35">
        <f>IF(P42="-","-",SUM(P39:P45)*'3j PAAC PAP'!$G$41)</f>
        <v>0</v>
      </c>
      <c r="Q47" s="35">
        <f>IF(Q42="-","-",SUM(Q39:Q45)*'3j PAAC PAP'!$G$41)</f>
        <v>0</v>
      </c>
      <c r="R47" s="35">
        <f>IF(R42="-","-",SUM(R39:R45)*'3j PAAC PAP'!$G$41)</f>
        <v>0</v>
      </c>
      <c r="S47" s="35">
        <f>IF(S42="-","-",SUM(S39:S45)*'3j PAAC PAP'!$G$41)</f>
        <v>0</v>
      </c>
      <c r="T47" s="35">
        <f>IF(T42="-","-",SUM(T39:T45)*'3j PAAC PAP'!$G$41)</f>
        <v>0</v>
      </c>
      <c r="U47" s="35">
        <f>IF(U42="-","-",SUM(U39:U45)*'3j PAAC PAP'!$G$41)</f>
        <v>0</v>
      </c>
      <c r="V47" s="35">
        <f>IF(V42="-","-",SUM(V39:V45)*'3j PAAC PAP'!$G$41)</f>
        <v>0</v>
      </c>
      <c r="W47" s="35">
        <f>IF(W42="-","-",SUM(W39:W45)*'3j PAAC PAP'!$G$41)</f>
        <v>0</v>
      </c>
      <c r="X47" s="27"/>
      <c r="Y47" s="35">
        <f>IF(Y42="-","-",SUM(Y39:Y45)*'3j PAAC PAP'!$G$41)</f>
        <v>0</v>
      </c>
      <c r="Z47" s="35">
        <f>IF(Z42="-","-",SUM(Z39:Z45)*'3j PAAC PAP'!$G$41)</f>
        <v>0</v>
      </c>
      <c r="AA47" s="35">
        <f>IF(AA42="-","-",SUM(AA39:AA45)*'3j PAAC PAP'!$G$41)</f>
        <v>0</v>
      </c>
      <c r="AB47" s="35" t="str">
        <f>IF(AB42="-","-",SUM(AB39:AB45)*'3j PAAC PAP'!$G$41)</f>
        <v>-</v>
      </c>
      <c r="AC47" s="35" t="str">
        <f>IF(AC42="-","-",SUM(AC39:AC45)*'3j PAAC PAP'!$G$41)</f>
        <v>-</v>
      </c>
      <c r="AD47" s="25"/>
    </row>
    <row r="48" spans="1:30" s="26" customFormat="1" ht="11.25" customHeight="1">
      <c r="A48" s="207"/>
      <c r="B48" s="123" t="s">
        <v>185</v>
      </c>
      <c r="C48" s="123" t="s">
        <v>246</v>
      </c>
      <c r="D48" s="121" t="s">
        <v>125</v>
      </c>
      <c r="E48" s="75"/>
      <c r="F48" s="27"/>
      <c r="G48" s="35">
        <f>IF(G42="-","-",SUM(G39:G47)*'3k EBIT'!$E$11)</f>
        <v>2.1074089853579236</v>
      </c>
      <c r="H48" s="35">
        <f>IF(H42="-","-",SUM(H39:H47)*'3k EBIT'!$E$11)</f>
        <v>2.1113737855176109</v>
      </c>
      <c r="I48" s="35">
        <f>IF(I42="-","-",SUM(I39:I47)*'3k EBIT'!$E$11)</f>
        <v>2.1185407260345759</v>
      </c>
      <c r="J48" s="35">
        <f>IF(J42="-","-",SUM(J39:J47)*'3k EBIT'!$E$11)</f>
        <v>2.1304351265136363</v>
      </c>
      <c r="K48" s="35">
        <f>IF(K42="-","-",SUM(K39:K47)*'3k EBIT'!$E$11)</f>
        <v>2.1557688535103194</v>
      </c>
      <c r="L48" s="35">
        <f>IF(L42="-","-",SUM(L39:L47)*'3k EBIT'!$E$11)</f>
        <v>2.1795568849503861</v>
      </c>
      <c r="M48" s="35">
        <f>IF(M42="-","-",SUM(M39:M47)*'3k EBIT'!$E$11)</f>
        <v>2.2446744028704719</v>
      </c>
      <c r="N48" s="35">
        <f>IF(N42="-","-",SUM(N39:N47)*'3k EBIT'!$E$11)</f>
        <v>2.2633936210989636</v>
      </c>
      <c r="O48" s="27"/>
      <c r="P48" s="35">
        <f>IF(P42="-","-",SUM(P39:P47)*'3k EBIT'!$E$11)</f>
        <v>2.2633936210989636</v>
      </c>
      <c r="Q48" s="35">
        <f>IF(Q42="-","-",SUM(Q39:Q47)*'3k EBIT'!$E$11)</f>
        <v>2.3168217242077791</v>
      </c>
      <c r="R48" s="35">
        <f>IF(R42="-","-",SUM(R39:R47)*'3k EBIT'!$E$11)</f>
        <v>2.3276183150087935</v>
      </c>
      <c r="S48" s="35">
        <f>IF(S42="-","-",SUM(S39:S47)*'3k EBIT'!$E$11)</f>
        <v>2.3655648117716734</v>
      </c>
      <c r="T48" s="35">
        <f>IF(T42="-","-",SUM(T39:T47)*'3k EBIT'!$E$11)</f>
        <v>2.3559741078194558</v>
      </c>
      <c r="U48" s="35">
        <f>IF(U42="-","-",SUM(U39:U47)*'3k EBIT'!$E$11)</f>
        <v>2.3654859215535939</v>
      </c>
      <c r="V48" s="35">
        <f>IF(V42="-","-",SUM(V39:V47)*'3k EBIT'!$E$11)</f>
        <v>2.2879451005225158</v>
      </c>
      <c r="W48" s="35">
        <f>IF(W42="-","-",SUM(W39:W47)*'3k EBIT'!$E$11)</f>
        <v>2.4267780991291965</v>
      </c>
      <c r="X48" s="27"/>
      <c r="Y48" s="35">
        <f>IF(Y42="-","-",SUM(Y39:Y47)*'3k EBIT'!$E$11)</f>
        <v>2.441596933837205</v>
      </c>
      <c r="Z48" s="35">
        <f>IF(Z42="-","-",SUM(Z39:Z47)*'3k EBIT'!$E$11)</f>
        <v>2.441596933837205</v>
      </c>
      <c r="AA48" s="35">
        <f>IF(AA42="-","-",SUM(AA39:AA47)*'3k EBIT'!$E$11)</f>
        <v>2.4605121128587735</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1.6239243268456498</v>
      </c>
      <c r="H49" s="35">
        <f>IF(H44="-","-",SUM(H39:H42,H44:H48)*'3l HAP'!$E$12)</f>
        <v>1.6269795171172732</v>
      </c>
      <c r="I49" s="35">
        <f>IF(I44="-","-",SUM(I39:I42,I44:I48)*'3l HAP'!$E$12)</f>
        <v>1.6325022083155263</v>
      </c>
      <c r="J49" s="35">
        <f>IF(J44="-","-",SUM(J39:J42,J44:J48)*'3l HAP'!$E$12)</f>
        <v>1.6416677791303957</v>
      </c>
      <c r="K49" s="35">
        <f>IF(K44="-","-",SUM(K39:K42,K44:K48)*'3l HAP'!$E$12)</f>
        <v>1.6611894077489591</v>
      </c>
      <c r="L49" s="35">
        <f>IF(L44="-","-",SUM(L39:L42,L44:L48)*'3l HAP'!$E$12)</f>
        <v>1.6795199564045309</v>
      </c>
      <c r="M49" s="35">
        <f>IF(M44="-","-",SUM(M39:M42,M44:M48)*'3l HAP'!$E$12)</f>
        <v>1.729698124092411</v>
      </c>
      <c r="N49" s="35">
        <f>IF(N44="-","-",SUM(N39:N42,N44:N48)*'3l HAP'!$E$12)</f>
        <v>1.7441227536123509</v>
      </c>
      <c r="O49" s="27"/>
      <c r="P49" s="35">
        <f>IF(P44="-","-",SUM(P39:P42,P44:P48)*'3l HAP'!$E$12)</f>
        <v>1.7441227536123509</v>
      </c>
      <c r="Q49" s="35">
        <f>IF(Q44="-","-",SUM(Q39:Q42,Q44:Q48)*'3l HAP'!$E$12)</f>
        <v>1.7852933080602276</v>
      </c>
      <c r="R49" s="35">
        <f>IF(R44="-","-",SUM(R39:R42,R44:R48)*'3l HAP'!$E$12)</f>
        <v>1.7936129301983992</v>
      </c>
      <c r="S49" s="35">
        <f>IF(S44="-","-",SUM(S39:S42,S44:S48)*'3l HAP'!$E$12)</f>
        <v>1.8228536896522858</v>
      </c>
      <c r="T49" s="35">
        <f>IF(T44="-","-",SUM(T39:T42,T44:T48)*'3l HAP'!$E$12)</f>
        <v>1.8154632981488843</v>
      </c>
      <c r="U49" s="35">
        <f>IF(U44="-","-",SUM(U39:U42,U44:U48)*'3l HAP'!$E$12)</f>
        <v>1.8227928985361903</v>
      </c>
      <c r="V49" s="35">
        <f>IF(V44="-","-",SUM(V39:V42,V44:V48)*'3l HAP'!$E$12)</f>
        <v>1.7630415989684103</v>
      </c>
      <c r="W49" s="35">
        <f>IF(W44="-","-",SUM(W39:W42,W44:W48)*'3l HAP'!$E$12)</f>
        <v>1.8700233407056581</v>
      </c>
      <c r="X49" s="27"/>
      <c r="Y49" s="35">
        <f>IF(Y44="-","-",SUM(Y39:Y42,Y44:Y48)*'3l HAP'!$E$12)</f>
        <v>1.8814424180395022</v>
      </c>
      <c r="Z49" s="35">
        <f>IF(Z44="-","-",SUM(Z39:Z42,Z44:Z48)*'3l HAP'!$E$12)</f>
        <v>1.8814424180395022</v>
      </c>
      <c r="AA49" s="35">
        <f>IF(AA44="-","-",SUM(AA39:AA42,AA44:AA48)*'3l HAP'!$E$12)</f>
        <v>1.8960180507587241</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112.54014089987002</v>
      </c>
      <c r="H50" s="35">
        <f t="shared" ref="H50:W50" si="4">IF(H44="-","-",SUM(H39:H49))</f>
        <v>112.75186969656357</v>
      </c>
      <c r="I50" s="35">
        <f t="shared" si="4"/>
        <v>113.13459962758513</v>
      </c>
      <c r="J50" s="35">
        <f t="shared" si="4"/>
        <v>113.76978601766574</v>
      </c>
      <c r="K50" s="35">
        <f t="shared" si="4"/>
        <v>115.12266114799615</v>
      </c>
      <c r="L50" s="35">
        <f t="shared" si="4"/>
        <v>116.3929928342497</v>
      </c>
      <c r="M50" s="35">
        <f t="shared" si="4"/>
        <v>119.87040737157626</v>
      </c>
      <c r="N50" s="35">
        <f t="shared" si="4"/>
        <v>120.87005360617371</v>
      </c>
      <c r="O50" s="27"/>
      <c r="P50" s="35">
        <f t="shared" si="4"/>
        <v>120.87005360617371</v>
      </c>
      <c r="Q50" s="35">
        <f t="shared" si="4"/>
        <v>123.7232284258956</v>
      </c>
      <c r="R50" s="35">
        <f t="shared" si="4"/>
        <v>124.29978943442619</v>
      </c>
      <c r="S50" s="35">
        <f t="shared" si="4"/>
        <v>126.32621340908989</v>
      </c>
      <c r="T50" s="35">
        <f t="shared" si="4"/>
        <v>125.81404933386258</v>
      </c>
      <c r="U50" s="35">
        <f t="shared" si="4"/>
        <v>126.3220005029478</v>
      </c>
      <c r="V50" s="35">
        <f t="shared" si="4"/>
        <v>122.18115504534573</v>
      </c>
      <c r="W50" s="35">
        <f t="shared" si="4"/>
        <v>129.5951336955761</v>
      </c>
      <c r="X50" s="27"/>
      <c r="Y50" s="35">
        <f t="shared" ref="Y50:AC50" si="5">IF(Y44="-","-",SUM(Y39:Y49))</f>
        <v>130.38649111959694</v>
      </c>
      <c r="Z50" s="35">
        <f t="shared" si="5"/>
        <v>130.38649111959694</v>
      </c>
      <c r="AA50" s="35">
        <f t="shared" si="5"/>
        <v>131.39660207908494</v>
      </c>
      <c r="AB50" s="35" t="str">
        <f t="shared" si="5"/>
        <v>-</v>
      </c>
      <c r="AC50" s="35" t="str">
        <f t="shared" si="5"/>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AA'!J240="-","-",'3c AA'!J240)</f>
        <v>-</v>
      </c>
      <c r="H53" s="117" t="str">
        <f>IF('3c AA'!K240="-","-",'3c AA'!K240)</f>
        <v>-</v>
      </c>
      <c r="I53" s="117" t="str">
        <f>IF('3c AA'!L240="-","-",'3c AA'!L240)</f>
        <v>-</v>
      </c>
      <c r="J53" s="117" t="str">
        <f>IF('3c AA'!M240="-","-",'3c AA'!M240)</f>
        <v>-</v>
      </c>
      <c r="K53" s="117" t="str">
        <f>IF('3c AA'!N240="-","-",'3c AA'!N240)</f>
        <v>-</v>
      </c>
      <c r="L53" s="117" t="str">
        <f>IF('3c AA'!O240="-","-",'3c AA'!O240)</f>
        <v>-</v>
      </c>
      <c r="M53" s="117" t="str">
        <f>IF('3c AA'!P240="-","-",'3c AA'!P240)</f>
        <v>-</v>
      </c>
      <c r="N53" s="117" t="str">
        <f>IF('3c AA'!Q240="-","-",'3c AA'!Q240)</f>
        <v>-</v>
      </c>
      <c r="O53" s="27"/>
      <c r="P53" s="117" t="str">
        <f>IF('3c AA'!S240="-","-",'3c AA'!S240)</f>
        <v>-</v>
      </c>
      <c r="Q53" s="117" t="str">
        <f>IF('3c AA'!T240="-","-",'3c AA'!T240)</f>
        <v>-</v>
      </c>
      <c r="R53" s="117" t="str">
        <f>IF('3c AA'!U240="-","-",'3c AA'!U240)</f>
        <v>-</v>
      </c>
      <c r="S53" s="117" t="str">
        <f>IF('3c AA'!V240="-","-",'3c AA'!V240)</f>
        <v>-</v>
      </c>
      <c r="T53" s="117">
        <f>IF('3c AA'!W240="-","-",'3c AA'!W240)</f>
        <v>0</v>
      </c>
      <c r="U53" s="117">
        <f>IF('3c AA'!X240="-","-",'3c AA'!X240)</f>
        <v>0</v>
      </c>
      <c r="V53" s="117">
        <f>IF('3c AA'!Y240="-","-",'3c AA'!Y240)</f>
        <v>0</v>
      </c>
      <c r="W53" s="117" t="str">
        <f>IF('3c AA'!Z240="-","-",'3c AA'!Z240)</f>
        <v>-</v>
      </c>
      <c r="X53" s="27"/>
      <c r="Y53" s="117">
        <f>IF('3c AA'!AB240="-","-",'3c AA'!AB240)</f>
        <v>0</v>
      </c>
      <c r="Z53" s="117">
        <f>IF('3c AA'!AC240="-","-",'3c AA'!AC240)</f>
        <v>0</v>
      </c>
      <c r="AA53" s="117">
        <f>IF('3c AA'!AD240="-","-",'3c AA'!AD240)</f>
        <v>0</v>
      </c>
      <c r="AB53" s="117" t="str">
        <f>IF('3c AA'!AE240="-","-",'3c AA'!AE240)</f>
        <v>-</v>
      </c>
      <c r="AC53" s="117" t="str">
        <f>IF('3c AA'!AF240="-","-",'3c AA'!AF240)</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f>IF('3d PC'!AA15="-","-",'3d PC'!AA64+'3d PC'!AA65)</f>
        <v>10.743937820906499</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4">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f>IF('3g CPIH'!W$17="-","-",'3h OC '!$E$11*('3g CPIH'!W$17/'3g CPIH'!$G$17))</f>
        <v>79.623736301369874</v>
      </c>
      <c r="AB56" s="117" t="str">
        <f>IF('3g CPIH'!X$17="-","-",'3h OC '!$E$11*('3g CPIH'!X$17/'3g CPIH'!$G$17))</f>
        <v>-</v>
      </c>
      <c r="AC56" s="117" t="str">
        <f>IF('3g CPIH'!Y$17="-","-",'3h OC '!$E$11*('3g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SMNCC'!G$65="-","-",'3i SMNCC'!G$65)</f>
        <v>0</v>
      </c>
      <c r="L57" s="117">
        <f>IF('3i SMNCC'!H$65="-","-",'3i SMNCC'!H$65)</f>
        <v>-0.10239413454660828</v>
      </c>
      <c r="M57" s="117">
        <f>IF('3i SMNCC'!I$65="-","-",'3i SMNCC'!I$65)</f>
        <v>1.3107897268148032</v>
      </c>
      <c r="N57" s="117">
        <f>IF('3i SMNCC'!J$65="-","-",'3i SMNCC'!J$65)</f>
        <v>1.3561024854837453</v>
      </c>
      <c r="O57" s="27"/>
      <c r="P57" s="117">
        <f>IF('3i SMNCC'!L$65="-","-",'3i SMNCC'!L$65)</f>
        <v>1.3561024854837453</v>
      </c>
      <c r="Q57" s="117">
        <f>IF('3i SMNCC'!M$65="-","-",'3i SMNCC'!M$65)</f>
        <v>2.7190896886881828</v>
      </c>
      <c r="R57" s="117">
        <f>IF('3i SMNCC'!N$65="-","-",'3i SMNCC'!N$65)</f>
        <v>2.5445731212335492</v>
      </c>
      <c r="S57" s="117">
        <f>IF('3i SMNCC'!O$65="-","-",'3i SMNCC'!O$65)</f>
        <v>3.7238675166956514</v>
      </c>
      <c r="T57" s="117">
        <f>IF('3i SMNCC'!P$65="-","-",'3i SMNCC'!P$65)</f>
        <v>3.2317970151566944</v>
      </c>
      <c r="U57" s="117">
        <f>IF('3i SMNCC'!Q$65="-","-",'3i SMNCC'!Q$65)</f>
        <v>3.0490377355812108</v>
      </c>
      <c r="V57" s="117">
        <f>IF('3i SMNCC'!R$65="-","-",'3i SMNCC'!R$65)</f>
        <v>-2.8755928274026386</v>
      </c>
      <c r="W57" s="117">
        <f>IF('3i SMNCC'!S$65="-","-",'3i SMNCC'!S$65)</f>
        <v>-4.4212717332369875</v>
      </c>
      <c r="X57" s="27"/>
      <c r="Y57" s="117">
        <f>IF('3i SMNCC'!U$65="-","-",'3i SMNCC'!U$65)</f>
        <v>-9.9169703850481579</v>
      </c>
      <c r="Z57" s="117">
        <f>IF('3i SMNCC'!V$65="-","-",'3i SMNCC'!V$65)</f>
        <v>-9.9169703850481579</v>
      </c>
      <c r="AA57" s="117">
        <f>IF('3i SMNCC'!W$65="-","-",'3i SMNCC'!W$65)</f>
        <v>-11.95393302872672</v>
      </c>
      <c r="AB57" s="117" t="str">
        <f>IF('3i SMNCC'!X$65="-","-",'3i SMNCC'!X$65)</f>
        <v>-</v>
      </c>
      <c r="AC57" s="117" t="str">
        <f>IF('3i SMNCC'!Y$65="-","-",'3i SMNCC'!Y$65)</f>
        <v>-</v>
      </c>
      <c r="AD57" s="25"/>
    </row>
    <row r="58" spans="1:30" s="26" customFormat="1" ht="12.6" customHeight="1">
      <c r="A58" s="207"/>
      <c r="B58" s="120" t="s">
        <v>244</v>
      </c>
      <c r="C58" s="120" t="s">
        <v>183</v>
      </c>
      <c r="D58" s="122" t="s">
        <v>124</v>
      </c>
      <c r="E58" s="119"/>
      <c r="F58" s="27"/>
      <c r="G58" s="117">
        <f>IF('3g CPIH'!C$17="-","-",'3j PAAC PAP'!$G$23*('3g CPIH'!C$17/'3g CPIH'!$G$17))</f>
        <v>38.769117710371823</v>
      </c>
      <c r="H58" s="117">
        <f>IF('3g CPIH'!D$17="-","-",'3j PAAC PAP'!$G$23*('3g CPIH'!D$17/'3g CPIH'!$G$17))</f>
        <v>38.846733561643838</v>
      </c>
      <c r="I58" s="117">
        <f>IF('3g CPIH'!E$17="-","-",'3j PAAC PAP'!$G$23*('3g CPIH'!E$17/'3g CPIH'!$G$17))</f>
        <v>38.963157338551866</v>
      </c>
      <c r="J58" s="117">
        <f>IF('3g CPIH'!F$17="-","-",'3j PAAC PAP'!$G$23*('3g CPIH'!F$17/'3g CPIH'!$G$17))</f>
        <v>39.19600489236791</v>
      </c>
      <c r="K58" s="117">
        <f>IF('3g CPIH'!G$17="-","-",'3j PAAC PAP'!$G$23*('3g CPIH'!G$17/'3g CPIH'!$G$17))</f>
        <v>39.661700000000003</v>
      </c>
      <c r="L58" s="117">
        <f>IF('3g CPIH'!H$17="-","-",'3j PAAC PAP'!$G$23*('3g CPIH'!H$17/'3g CPIH'!$G$17))</f>
        <v>40.166203033268111</v>
      </c>
      <c r="M58" s="117">
        <f>IF('3g CPIH'!I$17="-","-",'3j PAAC PAP'!$G$23*('3g CPIH'!I$17/'3g CPIH'!$G$17))</f>
        <v>40.748321917808219</v>
      </c>
      <c r="N58" s="117">
        <f>IF('3g CPIH'!J$17="-","-",'3j PAAC PAP'!$G$23*('3g CPIH'!J$17/'3g CPIH'!$G$17))</f>
        <v>41.097593248532299</v>
      </c>
      <c r="O58" s="27"/>
      <c r="P58" s="117">
        <f>IF('3g CPIH'!L$17="-","-",'3j PAAC PAP'!$G$23*('3g CPIH'!L$17/'3g CPIH'!$G$17))</f>
        <v>41.097593248532299</v>
      </c>
      <c r="Q58" s="117">
        <f>IF('3g CPIH'!M$17="-","-",'3j PAAC PAP'!$G$23*('3g CPIH'!M$17/'3g CPIH'!$G$17))</f>
        <v>41.563288356164385</v>
      </c>
      <c r="R58" s="117">
        <f>IF('3g CPIH'!N$17="-","-",'3j PAAC PAP'!$G$23*('3g CPIH'!N$17/'3g CPIH'!$G$17))</f>
        <v>41.87375176125245</v>
      </c>
      <c r="S58" s="117">
        <f>IF('3g CPIH'!O$17="-","-",'3j PAAC PAP'!$G$23*('3g CPIH'!O$17/'3g CPIH'!$G$17))</f>
        <v>42.1065993150685</v>
      </c>
      <c r="T58" s="117">
        <f>IF('3g CPIH'!P$17="-","-",'3j PAAC PAP'!$G$23*('3g CPIH'!P$17/'3g CPIH'!$G$17))</f>
        <v>42.223023091976515</v>
      </c>
      <c r="U58" s="117">
        <f>IF('3g CPIH'!Q$17="-","-",'3j PAAC PAP'!$G$23*('3g CPIH'!Q$17/'3g CPIH'!$G$17))</f>
        <v>42.455870645792565</v>
      </c>
      <c r="V58" s="117">
        <f>IF('3g CPIH'!R$17="-","-",'3j PAAC PAP'!$G$23*('3g CPIH'!R$17/'3g CPIH'!$G$17))</f>
        <v>43.232029158512731</v>
      </c>
      <c r="W58" s="117">
        <f>IF('3g CPIH'!S$17="-","-",'3j PAAC PAP'!$G$23*('3g CPIH'!S$17/'3g CPIH'!$G$17))</f>
        <v>44.512690704500983</v>
      </c>
      <c r="X58" s="27"/>
      <c r="Y58" s="117">
        <f>IF('3g CPIH'!U$17="-","-",'3j PAAC PAP'!$G$23*('3g CPIH'!U$17/'3g CPIH'!$G$17))</f>
        <v>46.763550391389437</v>
      </c>
      <c r="Z58" s="117">
        <f>IF('3g CPIH'!V$17="-","-",'3j PAAC PAP'!$G$23*('3g CPIH'!V$17/'3g CPIH'!$G$17))</f>
        <v>46.763550391389437</v>
      </c>
      <c r="AA58" s="117">
        <f>IF('3g CPIH'!W$17="-","-",'3j PAAC PAP'!$G$23*('3g CPIH'!W$17/'3g CPIH'!$G$17))</f>
        <v>48.626330821917811</v>
      </c>
      <c r="AB58" s="117" t="str">
        <f>IF('3g CPIH'!X$17="-","-",'3j PAAC PAP'!$G$23*('3g CPIH'!X$17/'3g CPIH'!$G$17))</f>
        <v>-</v>
      </c>
      <c r="AC58" s="117" t="str">
        <f>IF('3g CPIH'!Y$17="-","-",'3j PAAC PAP'!$G$23*('3g CPIH'!Y$17/'3g CPIH'!$G$17))</f>
        <v>-</v>
      </c>
      <c r="AD58" s="25"/>
    </row>
    <row r="59" spans="1:30" s="26" customFormat="1" ht="11.4">
      <c r="A59" s="207"/>
      <c r="B59" s="120" t="s">
        <v>244</v>
      </c>
      <c r="C59" s="120" t="s">
        <v>184</v>
      </c>
      <c r="D59" s="122" t="s">
        <v>124</v>
      </c>
      <c r="E59" s="119"/>
      <c r="F59" s="27"/>
      <c r="G59" s="117">
        <f>IF(G54="-","-",SUM(G51:G57)*'3j PAAC PAP'!$G$41)</f>
        <v>0</v>
      </c>
      <c r="H59" s="117">
        <f>IF(H54="-","-",SUM(H51:H57)*'3j PAAC PAP'!$G$41)</f>
        <v>0</v>
      </c>
      <c r="I59" s="117">
        <f>IF(I54="-","-",SUM(I51:I57)*'3j PAAC PAP'!$G$41)</f>
        <v>0</v>
      </c>
      <c r="J59" s="117">
        <f>IF(J54="-","-",SUM(J51:J57)*'3j PAAC PAP'!$G$41)</f>
        <v>0</v>
      </c>
      <c r="K59" s="117">
        <f>IF(K54="-","-",SUM(K51:K57)*'3j PAAC PAP'!$G$41)</f>
        <v>0</v>
      </c>
      <c r="L59" s="117">
        <f>IF(L54="-","-",SUM(L51:L57)*'3j PAAC PAP'!$G$41)</f>
        <v>0</v>
      </c>
      <c r="M59" s="117">
        <f>IF(M54="-","-",SUM(M51:M57)*'3j PAAC PAP'!$G$41)</f>
        <v>0</v>
      </c>
      <c r="N59" s="117">
        <f>IF(N54="-","-",SUM(N51:N57)*'3j PAAC PAP'!$G$41)</f>
        <v>0</v>
      </c>
      <c r="O59" s="27"/>
      <c r="P59" s="117">
        <f>IF(P54="-","-",SUM(P51:P57)*'3j PAAC PAP'!$G$41)</f>
        <v>0</v>
      </c>
      <c r="Q59" s="117">
        <f>IF(Q54="-","-",SUM(Q51:Q57)*'3j PAAC PAP'!$G$41)</f>
        <v>0</v>
      </c>
      <c r="R59" s="117">
        <f>IF(R54="-","-",SUM(R51:R57)*'3j PAAC PAP'!$G$41)</f>
        <v>0</v>
      </c>
      <c r="S59" s="117">
        <f>IF(S54="-","-",SUM(S51:S57)*'3j PAAC PAP'!$G$41)</f>
        <v>0</v>
      </c>
      <c r="T59" s="117">
        <f>IF(T54="-","-",SUM(T51:T57)*'3j PAAC PAP'!$G$41)</f>
        <v>0</v>
      </c>
      <c r="U59" s="117">
        <f>IF(U54="-","-",SUM(U51:U57)*'3j PAAC PAP'!$G$41)</f>
        <v>0</v>
      </c>
      <c r="V59" s="117">
        <f>IF(V54="-","-",SUM(V51:V57)*'3j PAAC PAP'!$G$41)</f>
        <v>0</v>
      </c>
      <c r="W59" s="117">
        <f>IF(W54="-","-",SUM(W51:W57)*'3j PAAC PAP'!$G$41)</f>
        <v>0</v>
      </c>
      <c r="X59" s="27"/>
      <c r="Y59" s="117">
        <f>IF(Y54="-","-",SUM(Y51:Y57)*'3j PAAC PAP'!$G$41)</f>
        <v>0</v>
      </c>
      <c r="Z59" s="117">
        <f>IF(Z54="-","-",SUM(Z51:Z57)*'3j PAAC PAP'!$G$41)</f>
        <v>0</v>
      </c>
      <c r="AA59" s="117">
        <f>IF(AA54="-","-",SUM(AA51:AA57)*'3j PAAC PAP'!$G$41)</f>
        <v>0</v>
      </c>
      <c r="AB59" s="117" t="str">
        <f>IF(AB54="-","-",SUM(AB51:AB57)*'3j PAAC PAP'!$G$41)</f>
        <v>-</v>
      </c>
      <c r="AC59" s="117" t="str">
        <f>IF(AC54="-","-",SUM(AC51:AC57)*'3j PAAC PAP'!$G$41)</f>
        <v>-</v>
      </c>
      <c r="AD59" s="25"/>
    </row>
    <row r="60" spans="1:30" s="26" customFormat="1" ht="11.25" customHeight="1">
      <c r="A60" s="207"/>
      <c r="B60" s="120" t="s">
        <v>185</v>
      </c>
      <c r="C60" s="120" t="s">
        <v>246</v>
      </c>
      <c r="D60" s="122" t="s">
        <v>124</v>
      </c>
      <c r="E60" s="119"/>
      <c r="F60" s="27"/>
      <c r="G60" s="117">
        <f>IF(G54="-","-",SUM(G51:G59)*'3k EBIT'!$E$11)</f>
        <v>2.1074089853579236</v>
      </c>
      <c r="H60" s="117">
        <f>IF(H54="-","-",SUM(H51:H59)*'3k EBIT'!$E$11)</f>
        <v>2.1113737855176109</v>
      </c>
      <c r="I60" s="117">
        <f>IF(I54="-","-",SUM(I51:I59)*'3k EBIT'!$E$11)</f>
        <v>2.1185407260345759</v>
      </c>
      <c r="J60" s="117">
        <f>IF(J54="-","-",SUM(J51:J59)*'3k EBIT'!$E$11)</f>
        <v>2.1304351265136363</v>
      </c>
      <c r="K60" s="117">
        <f>IF(K54="-","-",SUM(K51:K59)*'3k EBIT'!$E$11)</f>
        <v>2.1557688535103194</v>
      </c>
      <c r="L60" s="117">
        <f>IF(L54="-","-",SUM(L51:L59)*'3k EBIT'!$E$11)</f>
        <v>2.1795568849503861</v>
      </c>
      <c r="M60" s="117">
        <f>IF(M54="-","-",SUM(M51:M59)*'3k EBIT'!$E$11)</f>
        <v>2.2446744028704719</v>
      </c>
      <c r="N60" s="117">
        <f>IF(N54="-","-",SUM(N51:N59)*'3k EBIT'!$E$11)</f>
        <v>2.2633936210989636</v>
      </c>
      <c r="O60" s="27"/>
      <c r="P60" s="117">
        <f>IF(P54="-","-",SUM(P51:P59)*'3k EBIT'!$E$11)</f>
        <v>2.2633936210989636</v>
      </c>
      <c r="Q60" s="117">
        <f>IF(Q54="-","-",SUM(Q51:Q59)*'3k EBIT'!$E$11)</f>
        <v>2.3168217242077791</v>
      </c>
      <c r="R60" s="117">
        <f>IF(R54="-","-",SUM(R51:R59)*'3k EBIT'!$E$11)</f>
        <v>2.3276183150087935</v>
      </c>
      <c r="S60" s="117">
        <f>IF(S54="-","-",SUM(S51:S59)*'3k EBIT'!$E$11)</f>
        <v>2.3655648117716734</v>
      </c>
      <c r="T60" s="117">
        <f>IF(T54="-","-",SUM(T51:T59)*'3k EBIT'!$E$11)</f>
        <v>2.3559741078194558</v>
      </c>
      <c r="U60" s="117">
        <f>IF(U54="-","-",SUM(U51:U59)*'3k EBIT'!$E$11)</f>
        <v>2.3654859215535939</v>
      </c>
      <c r="V60" s="117">
        <f>IF(V54="-","-",SUM(V51:V59)*'3k EBIT'!$E$11)</f>
        <v>2.2879451005225158</v>
      </c>
      <c r="W60" s="117">
        <f>IF(W54="-","-",SUM(W51:W59)*'3k EBIT'!$E$11)</f>
        <v>2.4267780991291965</v>
      </c>
      <c r="X60" s="27"/>
      <c r="Y60" s="117">
        <f>IF(Y54="-","-",SUM(Y51:Y59)*'3k EBIT'!$E$11)</f>
        <v>2.441596933837205</v>
      </c>
      <c r="Z60" s="117">
        <f>IF(Z54="-","-",SUM(Z51:Z59)*'3k EBIT'!$E$11)</f>
        <v>2.441596933837205</v>
      </c>
      <c r="AA60" s="117">
        <f>IF(AA54="-","-",SUM(AA51:AA59)*'3k EBIT'!$E$11)</f>
        <v>2.4605121128587735</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1.6239243268456498</v>
      </c>
      <c r="H61" s="117">
        <f>IF(H56="-","-",SUM(H51:H54,H56:H60)*'3l HAP'!$E$12)</f>
        <v>1.6269795171172732</v>
      </c>
      <c r="I61" s="117">
        <f>IF(I56="-","-",SUM(I51:I54,I56:I60)*'3l HAP'!$E$12)</f>
        <v>1.6325022083155263</v>
      </c>
      <c r="J61" s="117">
        <f>IF(J56="-","-",SUM(J51:J54,J56:J60)*'3l HAP'!$E$12)</f>
        <v>1.6416677791303957</v>
      </c>
      <c r="K61" s="117">
        <f>IF(K56="-","-",SUM(K51:K54,K56:K60)*'3l HAP'!$E$12)</f>
        <v>1.6611894077489591</v>
      </c>
      <c r="L61" s="117">
        <f>IF(L56="-","-",SUM(L51:L54,L56:L60)*'3l HAP'!$E$12)</f>
        <v>1.6795199564045309</v>
      </c>
      <c r="M61" s="117">
        <f>IF(M56="-","-",SUM(M51:M54,M56:M60)*'3l HAP'!$E$12)</f>
        <v>1.729698124092411</v>
      </c>
      <c r="N61" s="117">
        <f>IF(N56="-","-",SUM(N51:N54,N56:N60)*'3l HAP'!$E$12)</f>
        <v>1.7441227536123509</v>
      </c>
      <c r="O61" s="27"/>
      <c r="P61" s="117">
        <f>IF(P56="-","-",SUM(P51:P54,P56:P60)*'3l HAP'!$E$12)</f>
        <v>1.7441227536123509</v>
      </c>
      <c r="Q61" s="117">
        <f>IF(Q56="-","-",SUM(Q51:Q54,Q56:Q60)*'3l HAP'!$E$12)</f>
        <v>1.7852933080602276</v>
      </c>
      <c r="R61" s="117">
        <f>IF(R56="-","-",SUM(R51:R54,R56:R60)*'3l HAP'!$E$12)</f>
        <v>1.7936129301983992</v>
      </c>
      <c r="S61" s="117">
        <f>IF(S56="-","-",SUM(S51:S54,S56:S60)*'3l HAP'!$E$12)</f>
        <v>1.8228536896522858</v>
      </c>
      <c r="T61" s="117">
        <f>IF(T56="-","-",SUM(T51:T54,T56:T60)*'3l HAP'!$E$12)</f>
        <v>1.8154632981488843</v>
      </c>
      <c r="U61" s="117">
        <f>IF(U56="-","-",SUM(U51:U54,U56:U60)*'3l HAP'!$E$12)</f>
        <v>1.8227928985361903</v>
      </c>
      <c r="V61" s="117">
        <f>IF(V56="-","-",SUM(V51:V54,V56:V60)*'3l HAP'!$E$12)</f>
        <v>1.7630415989684103</v>
      </c>
      <c r="W61" s="117">
        <f>IF(W56="-","-",SUM(W51:W54,W56:W60)*'3l HAP'!$E$12)</f>
        <v>1.8700233407056581</v>
      </c>
      <c r="X61" s="27"/>
      <c r="Y61" s="117">
        <f>IF(Y56="-","-",SUM(Y51:Y54,Y56:Y60)*'3l HAP'!$E$12)</f>
        <v>1.8814424180395022</v>
      </c>
      <c r="Z61" s="117">
        <f>IF(Z56="-","-",SUM(Z51:Z54,Z56:Z60)*'3l HAP'!$E$12)</f>
        <v>1.8814424180395022</v>
      </c>
      <c r="AA61" s="117">
        <f>IF(AA56="-","-",SUM(AA51:AA54,AA56:AA60)*'3l HAP'!$E$12)</f>
        <v>1.8960180507587241</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112.54014089987002</v>
      </c>
      <c r="H62" s="117">
        <f t="shared" ref="H62:W62" si="6">IF(H56="-","-",SUM(H51:H61))</f>
        <v>112.75186969656357</v>
      </c>
      <c r="I62" s="117">
        <f t="shared" si="6"/>
        <v>113.13459962758513</v>
      </c>
      <c r="J62" s="117">
        <f t="shared" si="6"/>
        <v>113.76978601766574</v>
      </c>
      <c r="K62" s="117">
        <f t="shared" si="6"/>
        <v>115.12266114799615</v>
      </c>
      <c r="L62" s="117">
        <f t="shared" si="6"/>
        <v>116.3929928342497</v>
      </c>
      <c r="M62" s="117">
        <f t="shared" si="6"/>
        <v>119.87040737157626</v>
      </c>
      <c r="N62" s="117">
        <f t="shared" si="6"/>
        <v>120.87005360617371</v>
      </c>
      <c r="O62" s="27"/>
      <c r="P62" s="117">
        <f t="shared" si="6"/>
        <v>120.87005360617371</v>
      </c>
      <c r="Q62" s="117">
        <f t="shared" si="6"/>
        <v>123.7232284258956</v>
      </c>
      <c r="R62" s="117">
        <f t="shared" si="6"/>
        <v>124.29978943442619</v>
      </c>
      <c r="S62" s="117">
        <f t="shared" si="6"/>
        <v>126.32621340908989</v>
      </c>
      <c r="T62" s="117">
        <f t="shared" si="6"/>
        <v>125.81404933386258</v>
      </c>
      <c r="U62" s="117">
        <f t="shared" si="6"/>
        <v>126.3220005029478</v>
      </c>
      <c r="V62" s="117">
        <f t="shared" si="6"/>
        <v>122.18115504534573</v>
      </c>
      <c r="W62" s="117">
        <f t="shared" si="6"/>
        <v>129.5951336955761</v>
      </c>
      <c r="X62" s="27"/>
      <c r="Y62" s="117">
        <f t="shared" ref="Y62:AC62" si="7">IF(Y56="-","-",SUM(Y51:Y61))</f>
        <v>130.38649111959694</v>
      </c>
      <c r="Z62" s="117">
        <f t="shared" si="7"/>
        <v>130.38649111959694</v>
      </c>
      <c r="AA62" s="117">
        <f t="shared" si="7"/>
        <v>131.39660207908494</v>
      </c>
      <c r="AB62" s="117" t="str">
        <f t="shared" si="7"/>
        <v>-</v>
      </c>
      <c r="AC62" s="117" t="str">
        <f t="shared" si="7"/>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AA'!J241="-","-",'3c AA'!J241)</f>
        <v>-</v>
      </c>
      <c r="H65" s="35" t="str">
        <f>IF('3c AA'!K241="-","-",'3c AA'!K241)</f>
        <v>-</v>
      </c>
      <c r="I65" s="35" t="str">
        <f>IF('3c AA'!L241="-","-",'3c AA'!L241)</f>
        <v>-</v>
      </c>
      <c r="J65" s="35" t="str">
        <f>IF('3c AA'!M241="-","-",'3c AA'!M241)</f>
        <v>-</v>
      </c>
      <c r="K65" s="35" t="str">
        <f>IF('3c AA'!N241="-","-",'3c AA'!N241)</f>
        <v>-</v>
      </c>
      <c r="L65" s="35" t="str">
        <f>IF('3c AA'!O241="-","-",'3c AA'!O241)</f>
        <v>-</v>
      </c>
      <c r="M65" s="35" t="str">
        <f>IF('3c AA'!P241="-","-",'3c AA'!P241)</f>
        <v>-</v>
      </c>
      <c r="N65" s="35" t="str">
        <f>IF('3c AA'!Q241="-","-",'3c AA'!Q241)</f>
        <v>-</v>
      </c>
      <c r="O65" s="27"/>
      <c r="P65" s="35" t="str">
        <f>IF('3c AA'!S241="-","-",'3c AA'!S241)</f>
        <v>-</v>
      </c>
      <c r="Q65" s="35" t="str">
        <f>IF('3c AA'!T241="-","-",'3c AA'!T241)</f>
        <v>-</v>
      </c>
      <c r="R65" s="35" t="str">
        <f>IF('3c AA'!U241="-","-",'3c AA'!U241)</f>
        <v>-</v>
      </c>
      <c r="S65" s="35" t="str">
        <f>IF('3c AA'!V241="-","-",'3c AA'!V241)</f>
        <v>-</v>
      </c>
      <c r="T65" s="35">
        <f>IF('3c AA'!W241="-","-",'3c AA'!W241)</f>
        <v>0</v>
      </c>
      <c r="U65" s="35">
        <f>IF('3c AA'!X241="-","-",'3c AA'!X241)</f>
        <v>0</v>
      </c>
      <c r="V65" s="35">
        <f>IF('3c AA'!Y241="-","-",'3c AA'!Y241)</f>
        <v>0</v>
      </c>
      <c r="W65" s="35" t="str">
        <f>IF('3c AA'!Z241="-","-",'3c AA'!Z241)</f>
        <v>-</v>
      </c>
      <c r="X65" s="27"/>
      <c r="Y65" s="35">
        <f>IF('3c AA'!AB241="-","-",'3c AA'!AB241)</f>
        <v>0</v>
      </c>
      <c r="Z65" s="35">
        <f>IF('3c AA'!AC241="-","-",'3c AA'!AC241)</f>
        <v>0</v>
      </c>
      <c r="AA65" s="35">
        <f>IF('3c AA'!AD241="-","-",'3c AA'!AD241)</f>
        <v>0</v>
      </c>
      <c r="AB65" s="35" t="str">
        <f>IF('3c AA'!AE241="-","-",'3c AA'!AE241)</f>
        <v>-</v>
      </c>
      <c r="AC65" s="35" t="str">
        <f>IF('3c AA'!AF241="-","-",'3c AA'!AF241)</f>
        <v>-</v>
      </c>
      <c r="AD65" s="25"/>
    </row>
    <row r="66" spans="1:30" s="330"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f>IF('3d PC'!AA15="-","-",'3d PC'!AA64+'3d PC'!AA65)</f>
        <v>10.743937820906499</v>
      </c>
      <c r="AB66" s="35" t="str">
        <f>IF('3d PC'!AB15="-","-",'3d PC'!AB64+'3d PC'!AB65)</f>
        <v>-</v>
      </c>
      <c r="AC66" s="35" t="str">
        <f>IF('3d PC'!AC15="-","-",'3d PC'!AC64+'3d PC'!AC65)</f>
        <v>-</v>
      </c>
      <c r="AD66" s="25"/>
    </row>
    <row r="67" spans="1:30" s="26" customFormat="1" ht="11.4">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4">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f>IF('3g CPIH'!W$17="-","-",'3h OC '!$E$11*('3g CPIH'!W$17/'3g CPIH'!$G$17))</f>
        <v>79.623736301369874</v>
      </c>
      <c r="AB68" s="35" t="str">
        <f>IF('3g CPIH'!X$17="-","-",'3h OC '!$E$11*('3g CPIH'!X$17/'3g CPIH'!$G$17))</f>
        <v>-</v>
      </c>
      <c r="AC68" s="35" t="str">
        <f>IF('3g CPIH'!Y$17="-","-",'3h OC '!$E$11*('3g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SMNCC'!G$65="-","-",'3i SMNCC'!G$65)</f>
        <v>0</v>
      </c>
      <c r="L69" s="35">
        <f>IF('3i SMNCC'!H$65="-","-",'3i SMNCC'!H$65)</f>
        <v>-0.10239413454660828</v>
      </c>
      <c r="M69" s="35">
        <f>IF('3i SMNCC'!I$65="-","-",'3i SMNCC'!I$65)</f>
        <v>1.3107897268148032</v>
      </c>
      <c r="N69" s="35">
        <f>IF('3i SMNCC'!J$65="-","-",'3i SMNCC'!J$65)</f>
        <v>1.3561024854837453</v>
      </c>
      <c r="O69" s="27"/>
      <c r="P69" s="35">
        <f>IF('3i SMNCC'!L$65="-","-",'3i SMNCC'!L$65)</f>
        <v>1.3561024854837453</v>
      </c>
      <c r="Q69" s="35">
        <f>IF('3i SMNCC'!M$65="-","-",'3i SMNCC'!M$65)</f>
        <v>2.7190896886881828</v>
      </c>
      <c r="R69" s="35">
        <f>IF('3i SMNCC'!N$65="-","-",'3i SMNCC'!N$65)</f>
        <v>2.5445731212335492</v>
      </c>
      <c r="S69" s="35">
        <f>IF('3i SMNCC'!O$65="-","-",'3i SMNCC'!O$65)</f>
        <v>3.7238675166956514</v>
      </c>
      <c r="T69" s="35">
        <f>IF('3i SMNCC'!P$65="-","-",'3i SMNCC'!P$65)</f>
        <v>3.2317970151566944</v>
      </c>
      <c r="U69" s="35">
        <f>IF('3i SMNCC'!Q$65="-","-",'3i SMNCC'!Q$65)</f>
        <v>3.0490377355812108</v>
      </c>
      <c r="V69" s="35">
        <f>IF('3i SMNCC'!R$65="-","-",'3i SMNCC'!R$65)</f>
        <v>-2.8755928274026386</v>
      </c>
      <c r="W69" s="35">
        <f>IF('3i SMNCC'!S$65="-","-",'3i SMNCC'!S$65)</f>
        <v>-4.4212717332369875</v>
      </c>
      <c r="X69" s="27"/>
      <c r="Y69" s="35">
        <f>IF('3i SMNCC'!U$65="-","-",'3i SMNCC'!U$65)</f>
        <v>-9.9169703850481579</v>
      </c>
      <c r="Z69" s="35">
        <f>IF('3i SMNCC'!V$65="-","-",'3i SMNCC'!V$65)</f>
        <v>-9.9169703850481579</v>
      </c>
      <c r="AA69" s="35">
        <f>IF('3i SMNCC'!W$65="-","-",'3i SMNCC'!W$65)</f>
        <v>-11.95393302872672</v>
      </c>
      <c r="AB69" s="35" t="str">
        <f>IF('3i SMNCC'!X$65="-","-",'3i SMNCC'!X$65)</f>
        <v>-</v>
      </c>
      <c r="AC69" s="35" t="str">
        <f>IF('3i SMNCC'!Y$65="-","-",'3i SMNCC'!Y$65)</f>
        <v>-</v>
      </c>
      <c r="AD69" s="25"/>
    </row>
    <row r="70" spans="1:30" s="26" customFormat="1" ht="11.4">
      <c r="A70" s="207"/>
      <c r="B70" s="123" t="s">
        <v>244</v>
      </c>
      <c r="C70" s="123" t="s">
        <v>183</v>
      </c>
      <c r="D70" s="121" t="s">
        <v>129</v>
      </c>
      <c r="E70" s="75"/>
      <c r="F70" s="27"/>
      <c r="G70" s="35">
        <f>IF('3g CPIH'!C$17="-","-",'3j PAAC PAP'!$G$23*('3g CPIH'!C$17/'3g CPIH'!$G$17))</f>
        <v>38.769117710371823</v>
      </c>
      <c r="H70" s="35">
        <f>IF('3g CPIH'!D$17="-","-",'3j PAAC PAP'!$G$23*('3g CPIH'!D$17/'3g CPIH'!$G$17))</f>
        <v>38.846733561643838</v>
      </c>
      <c r="I70" s="35">
        <f>IF('3g CPIH'!E$17="-","-",'3j PAAC PAP'!$G$23*('3g CPIH'!E$17/'3g CPIH'!$G$17))</f>
        <v>38.963157338551866</v>
      </c>
      <c r="J70" s="35">
        <f>IF('3g CPIH'!F$17="-","-",'3j PAAC PAP'!$G$23*('3g CPIH'!F$17/'3g CPIH'!$G$17))</f>
        <v>39.19600489236791</v>
      </c>
      <c r="K70" s="35">
        <f>IF('3g CPIH'!G$17="-","-",'3j PAAC PAP'!$G$23*('3g CPIH'!G$17/'3g CPIH'!$G$17))</f>
        <v>39.661700000000003</v>
      </c>
      <c r="L70" s="35">
        <f>IF('3g CPIH'!H$17="-","-",'3j PAAC PAP'!$G$23*('3g CPIH'!H$17/'3g CPIH'!$G$17))</f>
        <v>40.166203033268111</v>
      </c>
      <c r="M70" s="35">
        <f>IF('3g CPIH'!I$17="-","-",'3j PAAC PAP'!$G$23*('3g CPIH'!I$17/'3g CPIH'!$G$17))</f>
        <v>40.748321917808219</v>
      </c>
      <c r="N70" s="35">
        <f>IF('3g CPIH'!J$17="-","-",'3j PAAC PAP'!$G$23*('3g CPIH'!J$17/'3g CPIH'!$G$17))</f>
        <v>41.097593248532299</v>
      </c>
      <c r="O70" s="27"/>
      <c r="P70" s="35">
        <f>IF('3g CPIH'!L$17="-","-",'3j PAAC PAP'!$G$23*('3g CPIH'!L$17/'3g CPIH'!$G$17))</f>
        <v>41.097593248532299</v>
      </c>
      <c r="Q70" s="35">
        <f>IF('3g CPIH'!M$17="-","-",'3j PAAC PAP'!$G$23*('3g CPIH'!M$17/'3g CPIH'!$G$17))</f>
        <v>41.563288356164385</v>
      </c>
      <c r="R70" s="35">
        <f>IF('3g CPIH'!N$17="-","-",'3j PAAC PAP'!$G$23*('3g CPIH'!N$17/'3g CPIH'!$G$17))</f>
        <v>41.87375176125245</v>
      </c>
      <c r="S70" s="35">
        <f>IF('3g CPIH'!O$17="-","-",'3j PAAC PAP'!$G$23*('3g CPIH'!O$17/'3g CPIH'!$G$17))</f>
        <v>42.1065993150685</v>
      </c>
      <c r="T70" s="35">
        <f>IF('3g CPIH'!P$17="-","-",'3j PAAC PAP'!$G$23*('3g CPIH'!P$17/'3g CPIH'!$G$17))</f>
        <v>42.223023091976515</v>
      </c>
      <c r="U70" s="35">
        <f>IF('3g CPIH'!Q$17="-","-",'3j PAAC PAP'!$G$23*('3g CPIH'!Q$17/'3g CPIH'!$G$17))</f>
        <v>42.455870645792565</v>
      </c>
      <c r="V70" s="35">
        <f>IF('3g CPIH'!R$17="-","-",'3j PAAC PAP'!$G$23*('3g CPIH'!R$17/'3g CPIH'!$G$17))</f>
        <v>43.232029158512731</v>
      </c>
      <c r="W70" s="35">
        <f>IF('3g CPIH'!S$17="-","-",'3j PAAC PAP'!$G$23*('3g CPIH'!S$17/'3g CPIH'!$G$17))</f>
        <v>44.512690704500983</v>
      </c>
      <c r="X70" s="27"/>
      <c r="Y70" s="35">
        <f>IF('3g CPIH'!U$17="-","-",'3j PAAC PAP'!$G$23*('3g CPIH'!U$17/'3g CPIH'!$G$17))</f>
        <v>46.763550391389437</v>
      </c>
      <c r="Z70" s="35">
        <f>IF('3g CPIH'!V$17="-","-",'3j PAAC PAP'!$G$23*('3g CPIH'!V$17/'3g CPIH'!$G$17))</f>
        <v>46.763550391389437</v>
      </c>
      <c r="AA70" s="35">
        <f>IF('3g CPIH'!W$17="-","-",'3j PAAC PAP'!$G$23*('3g CPIH'!W$17/'3g CPIH'!$G$17))</f>
        <v>48.626330821917811</v>
      </c>
      <c r="AB70" s="35" t="str">
        <f>IF('3g CPIH'!X$17="-","-",'3j PAAC PAP'!$G$23*('3g CPIH'!X$17/'3g CPIH'!$G$17))</f>
        <v>-</v>
      </c>
      <c r="AC70" s="35" t="str">
        <f>IF('3g CPIH'!Y$17="-","-",'3j PAAC PAP'!$G$23*('3g CPIH'!Y$17/'3g CPIH'!$G$17))</f>
        <v>-</v>
      </c>
      <c r="AD70" s="25"/>
    </row>
    <row r="71" spans="1:30" s="26" customFormat="1" ht="11.25" customHeight="1">
      <c r="A71" s="207"/>
      <c r="B71" s="123" t="s">
        <v>244</v>
      </c>
      <c r="C71" s="123" t="s">
        <v>184</v>
      </c>
      <c r="D71" s="121" t="s">
        <v>129</v>
      </c>
      <c r="E71" s="75"/>
      <c r="F71" s="27"/>
      <c r="G71" s="35">
        <f>IF(G66="-","-",SUM(G63:G69)*'3j PAAC PAP'!$G$41)</f>
        <v>0</v>
      </c>
      <c r="H71" s="35">
        <f>IF(H66="-","-",SUM(H63:H69)*'3j PAAC PAP'!$G$41)</f>
        <v>0</v>
      </c>
      <c r="I71" s="35">
        <f>IF(I66="-","-",SUM(I63:I69)*'3j PAAC PAP'!$G$41)</f>
        <v>0</v>
      </c>
      <c r="J71" s="35">
        <f>IF(J66="-","-",SUM(J63:J69)*'3j PAAC PAP'!$G$41)</f>
        <v>0</v>
      </c>
      <c r="K71" s="35">
        <f>IF(K66="-","-",SUM(K63:K69)*'3j PAAC PAP'!$G$41)</f>
        <v>0</v>
      </c>
      <c r="L71" s="35">
        <f>IF(L66="-","-",SUM(L63:L69)*'3j PAAC PAP'!$G$41)</f>
        <v>0</v>
      </c>
      <c r="M71" s="35">
        <f>IF(M66="-","-",SUM(M63:M69)*'3j PAAC PAP'!$G$41)</f>
        <v>0</v>
      </c>
      <c r="N71" s="35">
        <f>IF(N66="-","-",SUM(N63:N69)*'3j PAAC PAP'!$G$41)</f>
        <v>0</v>
      </c>
      <c r="O71" s="27"/>
      <c r="P71" s="35">
        <f>IF(P66="-","-",SUM(P63:P69)*'3j PAAC PAP'!$G$41)</f>
        <v>0</v>
      </c>
      <c r="Q71" s="35">
        <f>IF(Q66="-","-",SUM(Q63:Q69)*'3j PAAC PAP'!$G$41)</f>
        <v>0</v>
      </c>
      <c r="R71" s="35">
        <f>IF(R66="-","-",SUM(R63:R69)*'3j PAAC PAP'!$G$41)</f>
        <v>0</v>
      </c>
      <c r="S71" s="35">
        <f>IF(S66="-","-",SUM(S63:S69)*'3j PAAC PAP'!$G$41)</f>
        <v>0</v>
      </c>
      <c r="T71" s="35">
        <f>IF(T66="-","-",SUM(T63:T69)*'3j PAAC PAP'!$G$41)</f>
        <v>0</v>
      </c>
      <c r="U71" s="35">
        <f>IF(U66="-","-",SUM(U63:U69)*'3j PAAC PAP'!$G$41)</f>
        <v>0</v>
      </c>
      <c r="V71" s="35">
        <f>IF(V66="-","-",SUM(V63:V69)*'3j PAAC PAP'!$G$41)</f>
        <v>0</v>
      </c>
      <c r="W71" s="35">
        <f>IF(W66="-","-",SUM(W63:W69)*'3j PAAC PAP'!$G$41)</f>
        <v>0</v>
      </c>
      <c r="X71" s="27"/>
      <c r="Y71" s="35">
        <f>IF(Y66="-","-",SUM(Y63:Y69)*'3j PAAC PAP'!$G$41)</f>
        <v>0</v>
      </c>
      <c r="Z71" s="35">
        <f>IF(Z66="-","-",SUM(Z63:Z69)*'3j PAAC PAP'!$G$41)</f>
        <v>0</v>
      </c>
      <c r="AA71" s="35">
        <f>IF(AA66="-","-",SUM(AA63:AA69)*'3j PAAC PAP'!$G$41)</f>
        <v>0</v>
      </c>
      <c r="AB71" s="35" t="str">
        <f>IF(AB66="-","-",SUM(AB63:AB69)*'3j PAAC PAP'!$G$41)</f>
        <v>-</v>
      </c>
      <c r="AC71" s="35" t="str">
        <f>IF(AC66="-","-",SUM(AC63:AC69)*'3j PAAC PAP'!$G$41)</f>
        <v>-</v>
      </c>
      <c r="AD71" s="25"/>
    </row>
    <row r="72" spans="1:30" s="26" customFormat="1" ht="11.25" customHeight="1">
      <c r="A72" s="207"/>
      <c r="B72" s="123" t="s">
        <v>185</v>
      </c>
      <c r="C72" s="123" t="s">
        <v>246</v>
      </c>
      <c r="D72" s="121" t="s">
        <v>129</v>
      </c>
      <c r="E72" s="75"/>
      <c r="F72" s="27"/>
      <c r="G72" s="35">
        <f>IF(G66="-","-",SUM(G63:G71)*'3k EBIT'!$E$11)</f>
        <v>2.1074089853579236</v>
      </c>
      <c r="H72" s="35">
        <f>IF(H66="-","-",SUM(H63:H71)*'3k EBIT'!$E$11)</f>
        <v>2.1113737855176109</v>
      </c>
      <c r="I72" s="35">
        <f>IF(I66="-","-",SUM(I63:I71)*'3k EBIT'!$E$11)</f>
        <v>2.1185407260345759</v>
      </c>
      <c r="J72" s="35">
        <f>IF(J66="-","-",SUM(J63:J71)*'3k EBIT'!$E$11)</f>
        <v>2.1304351265136363</v>
      </c>
      <c r="K72" s="35">
        <f>IF(K66="-","-",SUM(K63:K71)*'3k EBIT'!$E$11)</f>
        <v>2.1557688535103194</v>
      </c>
      <c r="L72" s="35">
        <f>IF(L66="-","-",SUM(L63:L71)*'3k EBIT'!$E$11)</f>
        <v>2.1795568849503861</v>
      </c>
      <c r="M72" s="35">
        <f>IF(M66="-","-",SUM(M63:M71)*'3k EBIT'!$E$11)</f>
        <v>2.2446744028704719</v>
      </c>
      <c r="N72" s="35">
        <f>IF(N66="-","-",SUM(N63:N71)*'3k EBIT'!$E$11)</f>
        <v>2.2633936210989636</v>
      </c>
      <c r="O72" s="27"/>
      <c r="P72" s="35">
        <f>IF(P66="-","-",SUM(P63:P71)*'3k EBIT'!$E$11)</f>
        <v>2.2633936210989636</v>
      </c>
      <c r="Q72" s="35">
        <f>IF(Q66="-","-",SUM(Q63:Q71)*'3k EBIT'!$E$11)</f>
        <v>2.3168217242077791</v>
      </c>
      <c r="R72" s="35">
        <f>IF(R66="-","-",SUM(R63:R71)*'3k EBIT'!$E$11)</f>
        <v>2.3276183150087935</v>
      </c>
      <c r="S72" s="35">
        <f>IF(S66="-","-",SUM(S63:S71)*'3k EBIT'!$E$11)</f>
        <v>2.3655648117716734</v>
      </c>
      <c r="T72" s="35">
        <f>IF(T66="-","-",SUM(T63:T71)*'3k EBIT'!$E$11)</f>
        <v>2.3559741078194558</v>
      </c>
      <c r="U72" s="35">
        <f>IF(U66="-","-",SUM(U63:U71)*'3k EBIT'!$E$11)</f>
        <v>2.3654859215535939</v>
      </c>
      <c r="V72" s="35">
        <f>IF(V66="-","-",SUM(V63:V71)*'3k EBIT'!$E$11)</f>
        <v>2.2879451005225158</v>
      </c>
      <c r="W72" s="35">
        <f>IF(W66="-","-",SUM(W63:W71)*'3k EBIT'!$E$11)</f>
        <v>2.4267780991291965</v>
      </c>
      <c r="X72" s="27"/>
      <c r="Y72" s="35">
        <f>IF(Y66="-","-",SUM(Y63:Y71)*'3k EBIT'!$E$11)</f>
        <v>2.441596933837205</v>
      </c>
      <c r="Z72" s="35">
        <f>IF(Z66="-","-",SUM(Z63:Z71)*'3k EBIT'!$E$11)</f>
        <v>2.441596933837205</v>
      </c>
      <c r="AA72" s="35">
        <f>IF(AA66="-","-",SUM(AA63:AA71)*'3k EBIT'!$E$11)</f>
        <v>2.4605121128587735</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1.6239243268456498</v>
      </c>
      <c r="H73" s="35">
        <f>IF(H68="-","-",SUM(H63:H66,H68:H72)*'3l HAP'!$E$12)</f>
        <v>1.6269795171172732</v>
      </c>
      <c r="I73" s="35">
        <f>IF(I68="-","-",SUM(I63:I66,I68:I72)*'3l HAP'!$E$12)</f>
        <v>1.6325022083155263</v>
      </c>
      <c r="J73" s="35">
        <f>IF(J68="-","-",SUM(J63:J66,J68:J72)*'3l HAP'!$E$12)</f>
        <v>1.6416677791303957</v>
      </c>
      <c r="K73" s="35">
        <f>IF(K68="-","-",SUM(K63:K66,K68:K72)*'3l HAP'!$E$12)</f>
        <v>1.6611894077489591</v>
      </c>
      <c r="L73" s="35">
        <f>IF(L68="-","-",SUM(L63:L66,L68:L72)*'3l HAP'!$E$12)</f>
        <v>1.6795199564045309</v>
      </c>
      <c r="M73" s="35">
        <f>IF(M68="-","-",SUM(M63:M66,M68:M72)*'3l HAP'!$E$12)</f>
        <v>1.729698124092411</v>
      </c>
      <c r="N73" s="35">
        <f>IF(N68="-","-",SUM(N63:N66,N68:N72)*'3l HAP'!$E$12)</f>
        <v>1.7441227536123509</v>
      </c>
      <c r="O73" s="27"/>
      <c r="P73" s="35">
        <f>IF(P68="-","-",SUM(P63:P66,P68:P72)*'3l HAP'!$E$12)</f>
        <v>1.7441227536123509</v>
      </c>
      <c r="Q73" s="35">
        <f>IF(Q68="-","-",SUM(Q63:Q66,Q68:Q72)*'3l HAP'!$E$12)</f>
        <v>1.7852933080602276</v>
      </c>
      <c r="R73" s="35">
        <f>IF(R68="-","-",SUM(R63:R66,R68:R72)*'3l HAP'!$E$12)</f>
        <v>1.7936129301983992</v>
      </c>
      <c r="S73" s="35">
        <f>IF(S68="-","-",SUM(S63:S66,S68:S72)*'3l HAP'!$E$12)</f>
        <v>1.8228536896522858</v>
      </c>
      <c r="T73" s="35">
        <f>IF(T68="-","-",SUM(T63:T66,T68:T72)*'3l HAP'!$E$12)</f>
        <v>1.8154632981488843</v>
      </c>
      <c r="U73" s="35">
        <f>IF(U68="-","-",SUM(U63:U66,U68:U72)*'3l HAP'!$E$12)</f>
        <v>1.8227928985361903</v>
      </c>
      <c r="V73" s="35">
        <f>IF(V68="-","-",SUM(V63:V66,V68:V72)*'3l HAP'!$E$12)</f>
        <v>1.7630415989684103</v>
      </c>
      <c r="W73" s="35">
        <f>IF(W68="-","-",SUM(W63:W66,W68:W72)*'3l HAP'!$E$12)</f>
        <v>1.8700233407056581</v>
      </c>
      <c r="X73" s="27"/>
      <c r="Y73" s="35">
        <f>IF(Y68="-","-",SUM(Y63:Y66,Y68:Y72)*'3l HAP'!$E$12)</f>
        <v>1.8814424180395022</v>
      </c>
      <c r="Z73" s="35">
        <f>IF(Z68="-","-",SUM(Z63:Z66,Z68:Z72)*'3l HAP'!$E$12)</f>
        <v>1.8814424180395022</v>
      </c>
      <c r="AA73" s="35">
        <f>IF(AA68="-","-",SUM(AA63:AA66,AA68:AA72)*'3l HAP'!$E$12)</f>
        <v>1.8960180507587241</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112.54014089987002</v>
      </c>
      <c r="H74" s="35">
        <f t="shared" ref="H74:W74" si="8">IF(H68="-","-",SUM(H63:H73))</f>
        <v>112.75186969656357</v>
      </c>
      <c r="I74" s="35">
        <f t="shared" si="8"/>
        <v>113.13459962758513</v>
      </c>
      <c r="J74" s="35">
        <f t="shared" si="8"/>
        <v>113.76978601766574</v>
      </c>
      <c r="K74" s="35">
        <f t="shared" si="8"/>
        <v>115.12266114799615</v>
      </c>
      <c r="L74" s="35">
        <f t="shared" si="8"/>
        <v>116.3929928342497</v>
      </c>
      <c r="M74" s="35">
        <f t="shared" si="8"/>
        <v>119.87040737157626</v>
      </c>
      <c r="N74" s="35">
        <f t="shared" si="8"/>
        <v>120.87005360617371</v>
      </c>
      <c r="O74" s="27"/>
      <c r="P74" s="35">
        <f t="shared" si="8"/>
        <v>120.87005360617371</v>
      </c>
      <c r="Q74" s="35">
        <f t="shared" si="8"/>
        <v>123.7232284258956</v>
      </c>
      <c r="R74" s="35">
        <f t="shared" si="8"/>
        <v>124.29978943442619</v>
      </c>
      <c r="S74" s="35">
        <f t="shared" si="8"/>
        <v>126.32621340908989</v>
      </c>
      <c r="T74" s="35">
        <f t="shared" si="8"/>
        <v>125.81404933386258</v>
      </c>
      <c r="U74" s="35">
        <f t="shared" si="8"/>
        <v>126.3220005029478</v>
      </c>
      <c r="V74" s="35">
        <f t="shared" si="8"/>
        <v>122.18115504534573</v>
      </c>
      <c r="W74" s="35">
        <f t="shared" si="8"/>
        <v>129.5951336955761</v>
      </c>
      <c r="X74" s="27"/>
      <c r="Y74" s="35">
        <f t="shared" ref="Y74:AC74" si="9">IF(Y68="-","-",SUM(Y63:Y73))</f>
        <v>130.38649111959694</v>
      </c>
      <c r="Z74" s="35">
        <f t="shared" si="9"/>
        <v>130.38649111959694</v>
      </c>
      <c r="AA74" s="35">
        <f t="shared" si="9"/>
        <v>131.39660207908494</v>
      </c>
      <c r="AB74" s="35" t="str">
        <f t="shared" si="9"/>
        <v>-</v>
      </c>
      <c r="AC74" s="35" t="str">
        <f t="shared" si="9"/>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AA'!J242="-","-",'3c AA'!J242)</f>
        <v>-</v>
      </c>
      <c r="H77" s="117" t="str">
        <f>IF('3c AA'!K242="-","-",'3c AA'!K242)</f>
        <v>-</v>
      </c>
      <c r="I77" s="117" t="str">
        <f>IF('3c AA'!L242="-","-",'3c AA'!L242)</f>
        <v>-</v>
      </c>
      <c r="J77" s="117" t="str">
        <f>IF('3c AA'!M242="-","-",'3c AA'!M242)</f>
        <v>-</v>
      </c>
      <c r="K77" s="117" t="str">
        <f>IF('3c AA'!N242="-","-",'3c AA'!N242)</f>
        <v>-</v>
      </c>
      <c r="L77" s="117" t="str">
        <f>IF('3c AA'!O242="-","-",'3c AA'!O242)</f>
        <v>-</v>
      </c>
      <c r="M77" s="117" t="str">
        <f>IF('3c AA'!P242="-","-",'3c AA'!P242)</f>
        <v>-</v>
      </c>
      <c r="N77" s="117" t="str">
        <f>IF('3c AA'!Q242="-","-",'3c AA'!Q242)</f>
        <v>-</v>
      </c>
      <c r="O77" s="27"/>
      <c r="P77" s="117" t="str">
        <f>IF('3c AA'!S242="-","-",'3c AA'!S242)</f>
        <v>-</v>
      </c>
      <c r="Q77" s="117" t="str">
        <f>IF('3c AA'!T242="-","-",'3c AA'!T242)</f>
        <v>-</v>
      </c>
      <c r="R77" s="117" t="str">
        <f>IF('3c AA'!U242="-","-",'3c AA'!U242)</f>
        <v>-</v>
      </c>
      <c r="S77" s="117" t="str">
        <f>IF('3c AA'!V242="-","-",'3c AA'!V242)</f>
        <v>-</v>
      </c>
      <c r="T77" s="117">
        <f>IF('3c AA'!W242="-","-",'3c AA'!W242)</f>
        <v>0</v>
      </c>
      <c r="U77" s="117">
        <f>IF('3c AA'!X242="-","-",'3c AA'!X242)</f>
        <v>0</v>
      </c>
      <c r="V77" s="117">
        <f>IF('3c AA'!Y242="-","-",'3c AA'!Y242)</f>
        <v>0</v>
      </c>
      <c r="W77" s="117" t="str">
        <f>IF('3c AA'!Z242="-","-",'3c AA'!Z242)</f>
        <v>-</v>
      </c>
      <c r="X77" s="27"/>
      <c r="Y77" s="117">
        <f>IF('3c AA'!AB242="-","-",'3c AA'!AB242)</f>
        <v>0</v>
      </c>
      <c r="Z77" s="117">
        <f>IF('3c AA'!AC242="-","-",'3c AA'!AC242)</f>
        <v>0</v>
      </c>
      <c r="AA77" s="117">
        <f>IF('3c AA'!AD242="-","-",'3c AA'!AD242)</f>
        <v>0</v>
      </c>
      <c r="AB77" s="117" t="str">
        <f>IF('3c AA'!AE242="-","-",'3c AA'!AE242)</f>
        <v>-</v>
      </c>
      <c r="AC77" s="117" t="str">
        <f>IF('3c AA'!AF242="-","-",'3c AA'!AF242)</f>
        <v>-</v>
      </c>
      <c r="AD77" s="25"/>
    </row>
    <row r="78" spans="1:30" s="330" customFormat="1" ht="11.4">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f>IF('3d PC'!AA15="-","-",'3d PC'!AA64+'3d PC'!AA65)</f>
        <v>10.743937820906499</v>
      </c>
      <c r="AB78" s="117" t="str">
        <f>IF('3d PC'!AB15="-","-",'3d PC'!AB64+'3d PC'!AB65)</f>
        <v>-</v>
      </c>
      <c r="AC78" s="117" t="str">
        <f>IF('3d PC'!AC15="-","-",'3d PC'!AC64+'3d PC'!AC65)</f>
        <v>-</v>
      </c>
      <c r="AD78" s="25"/>
    </row>
    <row r="79" spans="1:30" s="26" customFormat="1" ht="11.4">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4">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f>IF('3g CPIH'!W$17="-","-",'3h OC '!$E$11*('3g CPIH'!W$17/'3g CPIH'!$G$17))</f>
        <v>79.623736301369874</v>
      </c>
      <c r="AB80" s="117" t="str">
        <f>IF('3g CPIH'!X$17="-","-",'3h OC '!$E$11*('3g CPIH'!X$17/'3g CPIH'!$G$17))</f>
        <v>-</v>
      </c>
      <c r="AC80" s="117" t="str">
        <f>IF('3g CPIH'!Y$17="-","-",'3h OC '!$E$11*('3g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SMNCC'!G$65="-","-",'3i SMNCC'!G$65)</f>
        <v>0</v>
      </c>
      <c r="L81" s="117">
        <f>IF('3i SMNCC'!H$65="-","-",'3i SMNCC'!H$65)</f>
        <v>-0.10239413454660828</v>
      </c>
      <c r="M81" s="117">
        <f>IF('3i SMNCC'!I$65="-","-",'3i SMNCC'!I$65)</f>
        <v>1.3107897268148032</v>
      </c>
      <c r="N81" s="117">
        <f>IF('3i SMNCC'!J$65="-","-",'3i SMNCC'!J$65)</f>
        <v>1.3561024854837453</v>
      </c>
      <c r="O81" s="27"/>
      <c r="P81" s="117">
        <f>IF('3i SMNCC'!L$65="-","-",'3i SMNCC'!L$65)</f>
        <v>1.3561024854837453</v>
      </c>
      <c r="Q81" s="117">
        <f>IF('3i SMNCC'!M$65="-","-",'3i SMNCC'!M$65)</f>
        <v>2.7190896886881828</v>
      </c>
      <c r="R81" s="117">
        <f>IF('3i SMNCC'!N$65="-","-",'3i SMNCC'!N$65)</f>
        <v>2.5445731212335492</v>
      </c>
      <c r="S81" s="117">
        <f>IF('3i SMNCC'!O$65="-","-",'3i SMNCC'!O$65)</f>
        <v>3.7238675166956514</v>
      </c>
      <c r="T81" s="117">
        <f>IF('3i SMNCC'!P$65="-","-",'3i SMNCC'!P$65)</f>
        <v>3.2317970151566944</v>
      </c>
      <c r="U81" s="117">
        <f>IF('3i SMNCC'!Q$65="-","-",'3i SMNCC'!Q$65)</f>
        <v>3.0490377355812108</v>
      </c>
      <c r="V81" s="117">
        <f>IF('3i SMNCC'!R$65="-","-",'3i SMNCC'!R$65)</f>
        <v>-2.8755928274026386</v>
      </c>
      <c r="W81" s="117">
        <f>IF('3i SMNCC'!S$65="-","-",'3i SMNCC'!S$65)</f>
        <v>-4.4212717332369875</v>
      </c>
      <c r="X81" s="27"/>
      <c r="Y81" s="117">
        <f>IF('3i SMNCC'!U$65="-","-",'3i SMNCC'!U$65)</f>
        <v>-9.9169703850481579</v>
      </c>
      <c r="Z81" s="117">
        <f>IF('3i SMNCC'!V$65="-","-",'3i SMNCC'!V$65)</f>
        <v>-9.9169703850481579</v>
      </c>
      <c r="AA81" s="117">
        <f>IF('3i SMNCC'!W$65="-","-",'3i SMNCC'!W$65)</f>
        <v>-11.95393302872672</v>
      </c>
      <c r="AB81" s="117" t="str">
        <f>IF('3i SMNCC'!X$65="-","-",'3i SMNCC'!X$65)</f>
        <v>-</v>
      </c>
      <c r="AC81" s="117" t="str">
        <f>IF('3i SMNCC'!Y$65="-","-",'3i SMNCC'!Y$65)</f>
        <v>-</v>
      </c>
      <c r="AD81" s="25"/>
    </row>
    <row r="82" spans="1:30" s="26" customFormat="1" ht="11.25" customHeight="1">
      <c r="A82" s="207"/>
      <c r="B82" s="120" t="s">
        <v>244</v>
      </c>
      <c r="C82" s="120" t="s">
        <v>183</v>
      </c>
      <c r="D82" s="122" t="s">
        <v>119</v>
      </c>
      <c r="E82" s="119"/>
      <c r="F82" s="27"/>
      <c r="G82" s="117">
        <f>IF('3g CPIH'!C$17="-","-",'3j PAAC PAP'!$G$23*('3g CPIH'!C$17/'3g CPIH'!$G$17))</f>
        <v>38.769117710371823</v>
      </c>
      <c r="H82" s="117">
        <f>IF('3g CPIH'!D$17="-","-",'3j PAAC PAP'!$G$23*('3g CPIH'!D$17/'3g CPIH'!$G$17))</f>
        <v>38.846733561643838</v>
      </c>
      <c r="I82" s="117">
        <f>IF('3g CPIH'!E$17="-","-",'3j PAAC PAP'!$G$23*('3g CPIH'!E$17/'3g CPIH'!$G$17))</f>
        <v>38.963157338551866</v>
      </c>
      <c r="J82" s="117">
        <f>IF('3g CPIH'!F$17="-","-",'3j PAAC PAP'!$G$23*('3g CPIH'!F$17/'3g CPIH'!$G$17))</f>
        <v>39.19600489236791</v>
      </c>
      <c r="K82" s="117">
        <f>IF('3g CPIH'!G$17="-","-",'3j PAAC PAP'!$G$23*('3g CPIH'!G$17/'3g CPIH'!$G$17))</f>
        <v>39.661700000000003</v>
      </c>
      <c r="L82" s="117">
        <f>IF('3g CPIH'!H$17="-","-",'3j PAAC PAP'!$G$23*('3g CPIH'!H$17/'3g CPIH'!$G$17))</f>
        <v>40.166203033268111</v>
      </c>
      <c r="M82" s="117">
        <f>IF('3g CPIH'!I$17="-","-",'3j PAAC PAP'!$G$23*('3g CPIH'!I$17/'3g CPIH'!$G$17))</f>
        <v>40.748321917808219</v>
      </c>
      <c r="N82" s="117">
        <f>IF('3g CPIH'!J$17="-","-",'3j PAAC PAP'!$G$23*('3g CPIH'!J$17/'3g CPIH'!$G$17))</f>
        <v>41.097593248532299</v>
      </c>
      <c r="O82" s="27"/>
      <c r="P82" s="117">
        <f>IF('3g CPIH'!L$17="-","-",'3j PAAC PAP'!$G$23*('3g CPIH'!L$17/'3g CPIH'!$G$17))</f>
        <v>41.097593248532299</v>
      </c>
      <c r="Q82" s="117">
        <f>IF('3g CPIH'!M$17="-","-",'3j PAAC PAP'!$G$23*('3g CPIH'!M$17/'3g CPIH'!$G$17))</f>
        <v>41.563288356164385</v>
      </c>
      <c r="R82" s="117">
        <f>IF('3g CPIH'!N$17="-","-",'3j PAAC PAP'!$G$23*('3g CPIH'!N$17/'3g CPIH'!$G$17))</f>
        <v>41.87375176125245</v>
      </c>
      <c r="S82" s="117">
        <f>IF('3g CPIH'!O$17="-","-",'3j PAAC PAP'!$G$23*('3g CPIH'!O$17/'3g CPIH'!$G$17))</f>
        <v>42.1065993150685</v>
      </c>
      <c r="T82" s="117">
        <f>IF('3g CPIH'!P$17="-","-",'3j PAAC PAP'!$G$23*('3g CPIH'!P$17/'3g CPIH'!$G$17))</f>
        <v>42.223023091976515</v>
      </c>
      <c r="U82" s="117">
        <f>IF('3g CPIH'!Q$17="-","-",'3j PAAC PAP'!$G$23*('3g CPIH'!Q$17/'3g CPIH'!$G$17))</f>
        <v>42.455870645792565</v>
      </c>
      <c r="V82" s="117">
        <f>IF('3g CPIH'!R$17="-","-",'3j PAAC PAP'!$G$23*('3g CPIH'!R$17/'3g CPIH'!$G$17))</f>
        <v>43.232029158512731</v>
      </c>
      <c r="W82" s="117">
        <f>IF('3g CPIH'!S$17="-","-",'3j PAAC PAP'!$G$23*('3g CPIH'!S$17/'3g CPIH'!$G$17))</f>
        <v>44.512690704500983</v>
      </c>
      <c r="X82" s="27"/>
      <c r="Y82" s="117">
        <f>IF('3g CPIH'!U$17="-","-",'3j PAAC PAP'!$G$23*('3g CPIH'!U$17/'3g CPIH'!$G$17))</f>
        <v>46.763550391389437</v>
      </c>
      <c r="Z82" s="117">
        <f>IF('3g CPIH'!V$17="-","-",'3j PAAC PAP'!$G$23*('3g CPIH'!V$17/'3g CPIH'!$G$17))</f>
        <v>46.763550391389437</v>
      </c>
      <c r="AA82" s="117">
        <f>IF('3g CPIH'!W$17="-","-",'3j PAAC PAP'!$G$23*('3g CPIH'!W$17/'3g CPIH'!$G$17))</f>
        <v>48.626330821917811</v>
      </c>
      <c r="AB82" s="117" t="str">
        <f>IF('3g CPIH'!X$17="-","-",'3j PAAC PAP'!$G$23*('3g CPIH'!X$17/'3g CPIH'!$G$17))</f>
        <v>-</v>
      </c>
      <c r="AC82" s="117" t="str">
        <f>IF('3g CPIH'!Y$17="-","-",'3j PAAC PAP'!$G$23*('3g CPIH'!Y$17/'3g CPIH'!$G$17))</f>
        <v>-</v>
      </c>
      <c r="AD82" s="25"/>
    </row>
    <row r="83" spans="1:30" s="26" customFormat="1" ht="11.25" customHeight="1">
      <c r="A83" s="207"/>
      <c r="B83" s="120" t="s">
        <v>244</v>
      </c>
      <c r="C83" s="120" t="s">
        <v>184</v>
      </c>
      <c r="D83" s="122" t="s">
        <v>119</v>
      </c>
      <c r="E83" s="119"/>
      <c r="F83" s="27"/>
      <c r="G83" s="117">
        <f>IF(G78="-","-",SUM(G75:G81)*'3j PAAC PAP'!$G$41)</f>
        <v>0</v>
      </c>
      <c r="H83" s="117">
        <f>IF(H78="-","-",SUM(H75:H81)*'3j PAAC PAP'!$G$41)</f>
        <v>0</v>
      </c>
      <c r="I83" s="117">
        <f>IF(I78="-","-",SUM(I75:I81)*'3j PAAC PAP'!$G$41)</f>
        <v>0</v>
      </c>
      <c r="J83" s="117">
        <f>IF(J78="-","-",SUM(J75:J81)*'3j PAAC PAP'!$G$41)</f>
        <v>0</v>
      </c>
      <c r="K83" s="117">
        <f>IF(K78="-","-",SUM(K75:K81)*'3j PAAC PAP'!$G$41)</f>
        <v>0</v>
      </c>
      <c r="L83" s="117">
        <f>IF(L78="-","-",SUM(L75:L81)*'3j PAAC PAP'!$G$41)</f>
        <v>0</v>
      </c>
      <c r="M83" s="117">
        <f>IF(M78="-","-",SUM(M75:M81)*'3j PAAC PAP'!$G$41)</f>
        <v>0</v>
      </c>
      <c r="N83" s="117">
        <f>IF(N78="-","-",SUM(N75:N81)*'3j PAAC PAP'!$G$41)</f>
        <v>0</v>
      </c>
      <c r="O83" s="27"/>
      <c r="P83" s="117">
        <f>IF(P78="-","-",SUM(P75:P81)*'3j PAAC PAP'!$G$41)</f>
        <v>0</v>
      </c>
      <c r="Q83" s="117">
        <f>IF(Q78="-","-",SUM(Q75:Q81)*'3j PAAC PAP'!$G$41)</f>
        <v>0</v>
      </c>
      <c r="R83" s="117">
        <f>IF(R78="-","-",SUM(R75:R81)*'3j PAAC PAP'!$G$41)</f>
        <v>0</v>
      </c>
      <c r="S83" s="117">
        <f>IF(S78="-","-",SUM(S75:S81)*'3j PAAC PAP'!$G$41)</f>
        <v>0</v>
      </c>
      <c r="T83" s="117">
        <f>IF(T78="-","-",SUM(T75:T81)*'3j PAAC PAP'!$G$41)</f>
        <v>0</v>
      </c>
      <c r="U83" s="117">
        <f>IF(U78="-","-",SUM(U75:U81)*'3j PAAC PAP'!$G$41)</f>
        <v>0</v>
      </c>
      <c r="V83" s="117">
        <f>IF(V78="-","-",SUM(V75:V81)*'3j PAAC PAP'!$G$41)</f>
        <v>0</v>
      </c>
      <c r="W83" s="117">
        <f>IF(W78="-","-",SUM(W75:W81)*'3j PAAC PAP'!$G$41)</f>
        <v>0</v>
      </c>
      <c r="X83" s="27"/>
      <c r="Y83" s="117">
        <f>IF(Y78="-","-",SUM(Y75:Y81)*'3j PAAC PAP'!$G$41)</f>
        <v>0</v>
      </c>
      <c r="Z83" s="117">
        <f>IF(Z78="-","-",SUM(Z75:Z81)*'3j PAAC PAP'!$G$41)</f>
        <v>0</v>
      </c>
      <c r="AA83" s="117">
        <f>IF(AA78="-","-",SUM(AA75:AA81)*'3j PAAC PAP'!$G$41)</f>
        <v>0</v>
      </c>
      <c r="AB83" s="117" t="str">
        <f>IF(AB78="-","-",SUM(AB75:AB81)*'3j PAAC PAP'!$G$41)</f>
        <v>-</v>
      </c>
      <c r="AC83" s="117" t="str">
        <f>IF(AC78="-","-",SUM(AC75:AC81)*'3j PAAC PAP'!$G$41)</f>
        <v>-</v>
      </c>
      <c r="AD83" s="25"/>
    </row>
    <row r="84" spans="1:30" s="26" customFormat="1" ht="11.25" customHeight="1">
      <c r="A84" s="207"/>
      <c r="B84" s="120" t="s">
        <v>185</v>
      </c>
      <c r="C84" s="120" t="s">
        <v>246</v>
      </c>
      <c r="D84" s="122" t="s">
        <v>119</v>
      </c>
      <c r="E84" s="119"/>
      <c r="F84" s="27"/>
      <c r="G84" s="117">
        <f>IF(G78="-","-",SUM(G75:G83)*'3k EBIT'!$E$11)</f>
        <v>2.1074089853579236</v>
      </c>
      <c r="H84" s="117">
        <f>IF(H78="-","-",SUM(H75:H83)*'3k EBIT'!$E$11)</f>
        <v>2.1113737855176109</v>
      </c>
      <c r="I84" s="117">
        <f>IF(I78="-","-",SUM(I75:I83)*'3k EBIT'!$E$11)</f>
        <v>2.1185407260345759</v>
      </c>
      <c r="J84" s="117">
        <f>IF(J78="-","-",SUM(J75:J83)*'3k EBIT'!$E$11)</f>
        <v>2.1304351265136363</v>
      </c>
      <c r="K84" s="117">
        <f>IF(K78="-","-",SUM(K75:K83)*'3k EBIT'!$E$11)</f>
        <v>2.1557688535103194</v>
      </c>
      <c r="L84" s="117">
        <f>IF(L78="-","-",SUM(L75:L83)*'3k EBIT'!$E$11)</f>
        <v>2.1795568849503861</v>
      </c>
      <c r="M84" s="117">
        <f>IF(M78="-","-",SUM(M75:M83)*'3k EBIT'!$E$11)</f>
        <v>2.2446744028704719</v>
      </c>
      <c r="N84" s="117">
        <f>IF(N78="-","-",SUM(N75:N83)*'3k EBIT'!$E$11)</f>
        <v>2.2633936210989636</v>
      </c>
      <c r="O84" s="27"/>
      <c r="P84" s="117">
        <f>IF(P78="-","-",SUM(P75:P83)*'3k EBIT'!$E$11)</f>
        <v>2.2633936210989636</v>
      </c>
      <c r="Q84" s="117">
        <f>IF(Q78="-","-",SUM(Q75:Q83)*'3k EBIT'!$E$11)</f>
        <v>2.3168217242077791</v>
      </c>
      <c r="R84" s="117">
        <f>IF(R78="-","-",SUM(R75:R83)*'3k EBIT'!$E$11)</f>
        <v>2.3276183150087935</v>
      </c>
      <c r="S84" s="117">
        <f>IF(S78="-","-",SUM(S75:S83)*'3k EBIT'!$E$11)</f>
        <v>2.3655648117716734</v>
      </c>
      <c r="T84" s="117">
        <f>IF(T78="-","-",SUM(T75:T83)*'3k EBIT'!$E$11)</f>
        <v>2.3559741078194558</v>
      </c>
      <c r="U84" s="117">
        <f>IF(U78="-","-",SUM(U75:U83)*'3k EBIT'!$E$11)</f>
        <v>2.3654859215535939</v>
      </c>
      <c r="V84" s="117">
        <f>IF(V78="-","-",SUM(V75:V83)*'3k EBIT'!$E$11)</f>
        <v>2.2879451005225158</v>
      </c>
      <c r="W84" s="117">
        <f>IF(W78="-","-",SUM(W75:W83)*'3k EBIT'!$E$11)</f>
        <v>2.4267780991291965</v>
      </c>
      <c r="X84" s="27"/>
      <c r="Y84" s="117">
        <f>IF(Y78="-","-",SUM(Y75:Y83)*'3k EBIT'!$E$11)</f>
        <v>2.441596933837205</v>
      </c>
      <c r="Z84" s="117">
        <f>IF(Z78="-","-",SUM(Z75:Z83)*'3k EBIT'!$E$11)</f>
        <v>2.441596933837205</v>
      </c>
      <c r="AA84" s="117">
        <f>IF(AA78="-","-",SUM(AA75:AA83)*'3k EBIT'!$E$11)</f>
        <v>2.4605121128587735</v>
      </c>
      <c r="AB84" s="117" t="str">
        <f>IF(AB78="-","-",SUM(AB75:AB83)*'3k EBIT'!$E$11)</f>
        <v>-</v>
      </c>
      <c r="AC84" s="117" t="str">
        <f>IF(AC78="-","-",SUM(AC75:AC83)*'3k EBIT'!$E$11)</f>
        <v>-</v>
      </c>
      <c r="AD84" s="25"/>
    </row>
    <row r="85" spans="1:30" s="26" customFormat="1" ht="12.6" customHeight="1">
      <c r="A85" s="207"/>
      <c r="B85" s="120" t="s">
        <v>247</v>
      </c>
      <c r="C85" s="156" t="s">
        <v>248</v>
      </c>
      <c r="D85" s="122" t="s">
        <v>119</v>
      </c>
      <c r="E85" s="118"/>
      <c r="F85" s="27"/>
      <c r="G85" s="117">
        <f>IF(G80="-","-",SUM(G75:G78,G80:G84)*'3l HAP'!$E$12)</f>
        <v>1.6239243268456498</v>
      </c>
      <c r="H85" s="117">
        <f>IF(H80="-","-",SUM(H75:H78,H80:H84)*'3l HAP'!$E$12)</f>
        <v>1.6269795171172732</v>
      </c>
      <c r="I85" s="117">
        <f>IF(I80="-","-",SUM(I75:I78,I80:I84)*'3l HAP'!$E$12)</f>
        <v>1.6325022083155263</v>
      </c>
      <c r="J85" s="117">
        <f>IF(J80="-","-",SUM(J75:J78,J80:J84)*'3l HAP'!$E$12)</f>
        <v>1.6416677791303957</v>
      </c>
      <c r="K85" s="117">
        <f>IF(K80="-","-",SUM(K75:K78,K80:K84)*'3l HAP'!$E$12)</f>
        <v>1.6611894077489591</v>
      </c>
      <c r="L85" s="117">
        <f>IF(L80="-","-",SUM(L75:L78,L80:L84)*'3l HAP'!$E$12)</f>
        <v>1.6795199564045309</v>
      </c>
      <c r="M85" s="117">
        <f>IF(M80="-","-",SUM(M75:M78,M80:M84)*'3l HAP'!$E$12)</f>
        <v>1.729698124092411</v>
      </c>
      <c r="N85" s="117">
        <f>IF(N80="-","-",SUM(N75:N78,N80:N84)*'3l HAP'!$E$12)</f>
        <v>1.7441227536123509</v>
      </c>
      <c r="O85" s="27"/>
      <c r="P85" s="117">
        <f>IF(P80="-","-",SUM(P75:P78,P80:P84)*'3l HAP'!$E$12)</f>
        <v>1.7441227536123509</v>
      </c>
      <c r="Q85" s="117">
        <f>IF(Q80="-","-",SUM(Q75:Q78,Q80:Q84)*'3l HAP'!$E$12)</f>
        <v>1.7852933080602276</v>
      </c>
      <c r="R85" s="117">
        <f>IF(R80="-","-",SUM(R75:R78,R80:R84)*'3l HAP'!$E$12)</f>
        <v>1.7936129301983992</v>
      </c>
      <c r="S85" s="117">
        <f>IF(S80="-","-",SUM(S75:S78,S80:S84)*'3l HAP'!$E$12)</f>
        <v>1.8228536896522858</v>
      </c>
      <c r="T85" s="117">
        <f>IF(T80="-","-",SUM(T75:T78,T80:T84)*'3l HAP'!$E$12)</f>
        <v>1.8154632981488843</v>
      </c>
      <c r="U85" s="117">
        <f>IF(U80="-","-",SUM(U75:U78,U80:U84)*'3l HAP'!$E$12)</f>
        <v>1.8227928985361903</v>
      </c>
      <c r="V85" s="117">
        <f>IF(V80="-","-",SUM(V75:V78,V80:V84)*'3l HAP'!$E$12)</f>
        <v>1.7630415989684103</v>
      </c>
      <c r="W85" s="117">
        <f>IF(W80="-","-",SUM(W75:W78,W80:W84)*'3l HAP'!$E$12)</f>
        <v>1.8700233407056581</v>
      </c>
      <c r="X85" s="27"/>
      <c r="Y85" s="117">
        <f>IF(Y80="-","-",SUM(Y75:Y78,Y80:Y84)*'3l HAP'!$E$12)</f>
        <v>1.8814424180395022</v>
      </c>
      <c r="Z85" s="117">
        <f>IF(Z80="-","-",SUM(Z75:Z78,Z80:Z84)*'3l HAP'!$E$12)</f>
        <v>1.8814424180395022</v>
      </c>
      <c r="AA85" s="117">
        <f>IF(AA80="-","-",SUM(AA75:AA78,AA80:AA84)*'3l HAP'!$E$12)</f>
        <v>1.8960180507587241</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112.54014089987002</v>
      </c>
      <c r="H86" s="117">
        <f t="shared" ref="H86:W86" si="10">IF(H80="-","-",SUM(H75:H85))</f>
        <v>112.75186969656357</v>
      </c>
      <c r="I86" s="117">
        <f t="shared" si="10"/>
        <v>113.13459962758513</v>
      </c>
      <c r="J86" s="117">
        <f t="shared" si="10"/>
        <v>113.76978601766574</v>
      </c>
      <c r="K86" s="117">
        <f t="shared" si="10"/>
        <v>115.12266114799615</v>
      </c>
      <c r="L86" s="117">
        <f t="shared" si="10"/>
        <v>116.3929928342497</v>
      </c>
      <c r="M86" s="117">
        <f t="shared" si="10"/>
        <v>119.87040737157626</v>
      </c>
      <c r="N86" s="117">
        <f t="shared" si="10"/>
        <v>120.87005360617371</v>
      </c>
      <c r="O86" s="27"/>
      <c r="P86" s="117">
        <f t="shared" si="10"/>
        <v>120.87005360617371</v>
      </c>
      <c r="Q86" s="117">
        <f t="shared" si="10"/>
        <v>123.7232284258956</v>
      </c>
      <c r="R86" s="117">
        <f t="shared" si="10"/>
        <v>124.29978943442619</v>
      </c>
      <c r="S86" s="117">
        <f t="shared" si="10"/>
        <v>126.32621340908989</v>
      </c>
      <c r="T86" s="117">
        <f t="shared" si="10"/>
        <v>125.81404933386258</v>
      </c>
      <c r="U86" s="117">
        <f t="shared" si="10"/>
        <v>126.3220005029478</v>
      </c>
      <c r="V86" s="117">
        <f t="shared" si="10"/>
        <v>122.18115504534573</v>
      </c>
      <c r="W86" s="117">
        <f t="shared" si="10"/>
        <v>129.5951336955761</v>
      </c>
      <c r="X86" s="27"/>
      <c r="Y86" s="117">
        <f t="shared" ref="Y86:AC86" si="11">IF(Y80="-","-",SUM(Y75:Y85))</f>
        <v>130.38649111959694</v>
      </c>
      <c r="Z86" s="117">
        <f t="shared" si="11"/>
        <v>130.38649111959694</v>
      </c>
      <c r="AA86" s="117">
        <f t="shared" si="11"/>
        <v>131.39660207908494</v>
      </c>
      <c r="AB86" s="117" t="str">
        <f t="shared" si="11"/>
        <v>-</v>
      </c>
      <c r="AC86" s="117" t="str">
        <f t="shared" si="11"/>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AA'!J243="-","-",'3c AA'!J243)</f>
        <v>-</v>
      </c>
      <c r="H89" s="35" t="str">
        <f>IF('3c AA'!K243="-","-",'3c AA'!K243)</f>
        <v>-</v>
      </c>
      <c r="I89" s="35" t="str">
        <f>IF('3c AA'!L243="-","-",'3c AA'!L243)</f>
        <v>-</v>
      </c>
      <c r="J89" s="35" t="str">
        <f>IF('3c AA'!M243="-","-",'3c AA'!M243)</f>
        <v>-</v>
      </c>
      <c r="K89" s="35" t="str">
        <f>IF('3c AA'!N243="-","-",'3c AA'!N243)</f>
        <v>-</v>
      </c>
      <c r="L89" s="35" t="str">
        <f>IF('3c AA'!O243="-","-",'3c AA'!O243)</f>
        <v>-</v>
      </c>
      <c r="M89" s="35" t="str">
        <f>IF('3c AA'!P243="-","-",'3c AA'!P243)</f>
        <v>-</v>
      </c>
      <c r="N89" s="35" t="str">
        <f>IF('3c AA'!Q243="-","-",'3c AA'!Q243)</f>
        <v>-</v>
      </c>
      <c r="O89" s="27"/>
      <c r="P89" s="35" t="str">
        <f>IF('3c AA'!S243="-","-",'3c AA'!S243)</f>
        <v>-</v>
      </c>
      <c r="Q89" s="35" t="str">
        <f>IF('3c AA'!T243="-","-",'3c AA'!T243)</f>
        <v>-</v>
      </c>
      <c r="R89" s="35" t="str">
        <f>IF('3c AA'!U243="-","-",'3c AA'!U243)</f>
        <v>-</v>
      </c>
      <c r="S89" s="35" t="str">
        <f>IF('3c AA'!V243="-","-",'3c AA'!V243)</f>
        <v>-</v>
      </c>
      <c r="T89" s="35">
        <f>IF('3c AA'!W243="-","-",'3c AA'!W243)</f>
        <v>0</v>
      </c>
      <c r="U89" s="35">
        <f>IF('3c AA'!X243="-","-",'3c AA'!X243)</f>
        <v>0</v>
      </c>
      <c r="V89" s="35">
        <f>IF('3c AA'!Y243="-","-",'3c AA'!Y243)</f>
        <v>0</v>
      </c>
      <c r="W89" s="35" t="str">
        <f>IF('3c AA'!Z243="-","-",'3c AA'!Z243)</f>
        <v>-</v>
      </c>
      <c r="X89" s="27"/>
      <c r="Y89" s="35">
        <f>IF('3c AA'!AB243="-","-",'3c AA'!AB243)</f>
        <v>0</v>
      </c>
      <c r="Z89" s="35">
        <f>IF('3c AA'!AC243="-","-",'3c AA'!AC243)</f>
        <v>0</v>
      </c>
      <c r="AA89" s="35">
        <f>IF('3c AA'!AD243="-","-",'3c AA'!AD243)</f>
        <v>0</v>
      </c>
      <c r="AB89" s="35" t="str">
        <f>IF('3c AA'!AE243="-","-",'3c AA'!AE243)</f>
        <v>-</v>
      </c>
      <c r="AC89" s="35" t="str">
        <f>IF('3c AA'!AF243="-","-",'3c AA'!AF243)</f>
        <v>-</v>
      </c>
      <c r="AD89" s="25"/>
    </row>
    <row r="90" spans="1:30" s="330" customFormat="1" ht="11.4">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f>IF('3d PC'!AA15="-","-",'3d PC'!AA64+'3d PC'!AA65)</f>
        <v>10.743937820906499</v>
      </c>
      <c r="AB90" s="35" t="str">
        <f>IF('3d PC'!AB15="-","-",'3d PC'!AB64+'3d PC'!AB65)</f>
        <v>-</v>
      </c>
      <c r="AC90" s="35" t="str">
        <f>IF('3d PC'!AC15="-","-",'3d PC'!AC64+'3d PC'!AC65)</f>
        <v>-</v>
      </c>
      <c r="AD90" s="25"/>
    </row>
    <row r="91" spans="1:30" s="26" customFormat="1" ht="11.4">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4">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f>IF('3g CPIH'!W$17="-","-",'3h OC '!$E$11*('3g CPIH'!W$17/'3g CPIH'!$G$17))</f>
        <v>79.623736301369874</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SMNCC'!G$65="-","-",'3i SMNCC'!G$65)</f>
        <v>0</v>
      </c>
      <c r="L93" s="35">
        <f>IF('3i SMNCC'!H$65="-","-",'3i SMNCC'!H$65)</f>
        <v>-0.10239413454660828</v>
      </c>
      <c r="M93" s="35">
        <f>IF('3i SMNCC'!I$65="-","-",'3i SMNCC'!I$65)</f>
        <v>1.3107897268148032</v>
      </c>
      <c r="N93" s="35">
        <f>IF('3i SMNCC'!J$65="-","-",'3i SMNCC'!J$65)</f>
        <v>1.3561024854837453</v>
      </c>
      <c r="O93" s="27"/>
      <c r="P93" s="35">
        <f>IF('3i SMNCC'!L$65="-","-",'3i SMNCC'!L$65)</f>
        <v>1.3561024854837453</v>
      </c>
      <c r="Q93" s="35">
        <f>IF('3i SMNCC'!M$65="-","-",'3i SMNCC'!M$65)</f>
        <v>2.7190896886881828</v>
      </c>
      <c r="R93" s="35">
        <f>IF('3i SMNCC'!N$65="-","-",'3i SMNCC'!N$65)</f>
        <v>2.5445731212335492</v>
      </c>
      <c r="S93" s="35">
        <f>IF('3i SMNCC'!O$65="-","-",'3i SMNCC'!O$65)</f>
        <v>3.7238675166956514</v>
      </c>
      <c r="T93" s="35">
        <f>IF('3i SMNCC'!P$65="-","-",'3i SMNCC'!P$65)</f>
        <v>3.2317970151566944</v>
      </c>
      <c r="U93" s="35">
        <f>IF('3i SMNCC'!Q$65="-","-",'3i SMNCC'!Q$65)</f>
        <v>3.0490377355812108</v>
      </c>
      <c r="V93" s="35">
        <f>IF('3i SMNCC'!R$65="-","-",'3i SMNCC'!R$65)</f>
        <v>-2.8755928274026386</v>
      </c>
      <c r="W93" s="35">
        <f>IF('3i SMNCC'!S$65="-","-",'3i SMNCC'!S$65)</f>
        <v>-4.4212717332369875</v>
      </c>
      <c r="X93" s="27"/>
      <c r="Y93" s="35">
        <f>IF('3i SMNCC'!U$65="-","-",'3i SMNCC'!U$65)</f>
        <v>-9.9169703850481579</v>
      </c>
      <c r="Z93" s="35">
        <f>IF('3i SMNCC'!V$65="-","-",'3i SMNCC'!V$65)</f>
        <v>-9.9169703850481579</v>
      </c>
      <c r="AA93" s="35">
        <f>IF('3i SMNCC'!W$65="-","-",'3i SMNCC'!W$65)</f>
        <v>-11.95393302872672</v>
      </c>
      <c r="AB93" s="35" t="str">
        <f>IF('3i SMNCC'!X$65="-","-",'3i SMNCC'!X$65)</f>
        <v>-</v>
      </c>
      <c r="AC93" s="35" t="str">
        <f>IF('3i SMNCC'!Y$65="-","-",'3i SMNCC'!Y$65)</f>
        <v>-</v>
      </c>
      <c r="AD93" s="25"/>
    </row>
    <row r="94" spans="1:30" s="26" customFormat="1" ht="11.25" customHeight="1">
      <c r="A94" s="207"/>
      <c r="B94" s="123" t="s">
        <v>244</v>
      </c>
      <c r="C94" s="123" t="s">
        <v>183</v>
      </c>
      <c r="D94" s="121" t="s">
        <v>118</v>
      </c>
      <c r="E94" s="75"/>
      <c r="F94" s="27"/>
      <c r="G94" s="35">
        <f>IF('3g CPIH'!C$17="-","-",'3j PAAC PAP'!$G$23*('3g CPIH'!C$17/'3g CPIH'!$G$17))</f>
        <v>38.769117710371823</v>
      </c>
      <c r="H94" s="35">
        <f>IF('3g CPIH'!D$17="-","-",'3j PAAC PAP'!$G$23*('3g CPIH'!D$17/'3g CPIH'!$G$17))</f>
        <v>38.846733561643838</v>
      </c>
      <c r="I94" s="35">
        <f>IF('3g CPIH'!E$17="-","-",'3j PAAC PAP'!$G$23*('3g CPIH'!E$17/'3g CPIH'!$G$17))</f>
        <v>38.963157338551866</v>
      </c>
      <c r="J94" s="35">
        <f>IF('3g CPIH'!F$17="-","-",'3j PAAC PAP'!$G$23*('3g CPIH'!F$17/'3g CPIH'!$G$17))</f>
        <v>39.19600489236791</v>
      </c>
      <c r="K94" s="35">
        <f>IF('3g CPIH'!G$17="-","-",'3j PAAC PAP'!$G$23*('3g CPIH'!G$17/'3g CPIH'!$G$17))</f>
        <v>39.661700000000003</v>
      </c>
      <c r="L94" s="35">
        <f>IF('3g CPIH'!H$17="-","-",'3j PAAC PAP'!$G$23*('3g CPIH'!H$17/'3g CPIH'!$G$17))</f>
        <v>40.166203033268111</v>
      </c>
      <c r="M94" s="35">
        <f>IF('3g CPIH'!I$17="-","-",'3j PAAC PAP'!$G$23*('3g CPIH'!I$17/'3g CPIH'!$G$17))</f>
        <v>40.748321917808219</v>
      </c>
      <c r="N94" s="35">
        <f>IF('3g CPIH'!J$17="-","-",'3j PAAC PAP'!$G$23*('3g CPIH'!J$17/'3g CPIH'!$G$17))</f>
        <v>41.097593248532299</v>
      </c>
      <c r="O94" s="27"/>
      <c r="P94" s="35">
        <f>IF('3g CPIH'!L$17="-","-",'3j PAAC PAP'!$G$23*('3g CPIH'!L$17/'3g CPIH'!$G$17))</f>
        <v>41.097593248532299</v>
      </c>
      <c r="Q94" s="35">
        <f>IF('3g CPIH'!M$17="-","-",'3j PAAC PAP'!$G$23*('3g CPIH'!M$17/'3g CPIH'!$G$17))</f>
        <v>41.563288356164385</v>
      </c>
      <c r="R94" s="35">
        <f>IF('3g CPIH'!N$17="-","-",'3j PAAC PAP'!$G$23*('3g CPIH'!N$17/'3g CPIH'!$G$17))</f>
        <v>41.87375176125245</v>
      </c>
      <c r="S94" s="35">
        <f>IF('3g CPIH'!O$17="-","-",'3j PAAC PAP'!$G$23*('3g CPIH'!O$17/'3g CPIH'!$G$17))</f>
        <v>42.1065993150685</v>
      </c>
      <c r="T94" s="35">
        <f>IF('3g CPIH'!P$17="-","-",'3j PAAC PAP'!$G$23*('3g CPIH'!P$17/'3g CPIH'!$G$17))</f>
        <v>42.223023091976515</v>
      </c>
      <c r="U94" s="35">
        <f>IF('3g CPIH'!Q$17="-","-",'3j PAAC PAP'!$G$23*('3g CPIH'!Q$17/'3g CPIH'!$G$17))</f>
        <v>42.455870645792565</v>
      </c>
      <c r="V94" s="35">
        <f>IF('3g CPIH'!R$17="-","-",'3j PAAC PAP'!$G$23*('3g CPIH'!R$17/'3g CPIH'!$G$17))</f>
        <v>43.232029158512731</v>
      </c>
      <c r="W94" s="35">
        <f>IF('3g CPIH'!S$17="-","-",'3j PAAC PAP'!$G$23*('3g CPIH'!S$17/'3g CPIH'!$G$17))</f>
        <v>44.512690704500983</v>
      </c>
      <c r="X94" s="27"/>
      <c r="Y94" s="35">
        <f>IF('3g CPIH'!U$17="-","-",'3j PAAC PAP'!$G$23*('3g CPIH'!U$17/'3g CPIH'!$G$17))</f>
        <v>46.763550391389437</v>
      </c>
      <c r="Z94" s="35">
        <f>IF('3g CPIH'!V$17="-","-",'3j PAAC PAP'!$G$23*('3g CPIH'!V$17/'3g CPIH'!$G$17))</f>
        <v>46.763550391389437</v>
      </c>
      <c r="AA94" s="35">
        <f>IF('3g CPIH'!W$17="-","-",'3j PAAC PAP'!$G$23*('3g CPIH'!W$17/'3g CPIH'!$G$17))</f>
        <v>48.626330821917811</v>
      </c>
      <c r="AB94" s="35" t="str">
        <f>IF('3g CPIH'!X$17="-","-",'3j PAAC PAP'!$G$23*('3g CPIH'!X$17/'3g CPIH'!$G$17))</f>
        <v>-</v>
      </c>
      <c r="AC94" s="35" t="str">
        <f>IF('3g CPIH'!Y$17="-","-",'3j PAAC PAP'!$G$23*('3g CPIH'!Y$17/'3g CPIH'!$G$17))</f>
        <v>-</v>
      </c>
      <c r="AD94" s="25"/>
    </row>
    <row r="95" spans="1:30" s="26" customFormat="1" ht="11.25" customHeight="1">
      <c r="A95" s="207"/>
      <c r="B95" s="123" t="s">
        <v>244</v>
      </c>
      <c r="C95" s="123" t="s">
        <v>184</v>
      </c>
      <c r="D95" s="121" t="s">
        <v>118</v>
      </c>
      <c r="E95" s="75"/>
      <c r="F95" s="27"/>
      <c r="G95" s="35">
        <f>IF(G90="-","-",SUM(G87:G93)*'3j PAAC PAP'!$G$41)</f>
        <v>0</v>
      </c>
      <c r="H95" s="35">
        <f>IF(H90="-","-",SUM(H87:H93)*'3j PAAC PAP'!$G$41)</f>
        <v>0</v>
      </c>
      <c r="I95" s="35">
        <f>IF(I90="-","-",SUM(I87:I93)*'3j PAAC PAP'!$G$41)</f>
        <v>0</v>
      </c>
      <c r="J95" s="35">
        <f>IF(J90="-","-",SUM(J87:J93)*'3j PAAC PAP'!$G$41)</f>
        <v>0</v>
      </c>
      <c r="K95" s="35">
        <f>IF(K90="-","-",SUM(K87:K93)*'3j PAAC PAP'!$G$41)</f>
        <v>0</v>
      </c>
      <c r="L95" s="35">
        <f>IF(L90="-","-",SUM(L87:L93)*'3j PAAC PAP'!$G$41)</f>
        <v>0</v>
      </c>
      <c r="M95" s="35">
        <f>IF(M90="-","-",SUM(M87:M93)*'3j PAAC PAP'!$G$41)</f>
        <v>0</v>
      </c>
      <c r="N95" s="35">
        <f>IF(N90="-","-",SUM(N87:N93)*'3j PAAC PAP'!$G$41)</f>
        <v>0</v>
      </c>
      <c r="O95" s="27"/>
      <c r="P95" s="35">
        <f>IF(P90="-","-",SUM(P87:P93)*'3j PAAC PAP'!$G$41)</f>
        <v>0</v>
      </c>
      <c r="Q95" s="35">
        <f>IF(Q90="-","-",SUM(Q87:Q93)*'3j PAAC PAP'!$G$41)</f>
        <v>0</v>
      </c>
      <c r="R95" s="35">
        <f>IF(R90="-","-",SUM(R87:R93)*'3j PAAC PAP'!$G$41)</f>
        <v>0</v>
      </c>
      <c r="S95" s="35">
        <f>IF(S90="-","-",SUM(S87:S93)*'3j PAAC PAP'!$G$41)</f>
        <v>0</v>
      </c>
      <c r="T95" s="35">
        <f>IF(T90="-","-",SUM(T87:T93)*'3j PAAC PAP'!$G$41)</f>
        <v>0</v>
      </c>
      <c r="U95" s="35">
        <f>IF(U90="-","-",SUM(U87:U93)*'3j PAAC PAP'!$G$41)</f>
        <v>0</v>
      </c>
      <c r="V95" s="35">
        <f>IF(V90="-","-",SUM(V87:V93)*'3j PAAC PAP'!$G$41)</f>
        <v>0</v>
      </c>
      <c r="W95" s="35">
        <f>IF(W90="-","-",SUM(W87:W93)*'3j PAAC PAP'!$G$41)</f>
        <v>0</v>
      </c>
      <c r="X95" s="27"/>
      <c r="Y95" s="35">
        <f>IF(Y90="-","-",SUM(Y87:Y93)*'3j PAAC PAP'!$G$41)</f>
        <v>0</v>
      </c>
      <c r="Z95" s="35">
        <f>IF(Z90="-","-",SUM(Z87:Z93)*'3j PAAC PAP'!$G$41)</f>
        <v>0</v>
      </c>
      <c r="AA95" s="35">
        <f>IF(AA90="-","-",SUM(AA87:AA93)*'3j PAAC PAP'!$G$41)</f>
        <v>0</v>
      </c>
      <c r="AB95" s="35" t="str">
        <f>IF(AB90="-","-",SUM(AB87:AB93)*'3j PAAC PAP'!$G$41)</f>
        <v>-</v>
      </c>
      <c r="AC95" s="35" t="str">
        <f>IF(AC90="-","-",SUM(AC87:AC93)*'3j PAAC PAP'!$G$41)</f>
        <v>-</v>
      </c>
      <c r="AD95" s="25"/>
    </row>
    <row r="96" spans="1:30" s="26" customFormat="1" ht="11.25" customHeight="1">
      <c r="A96" s="207"/>
      <c r="B96" s="123" t="s">
        <v>185</v>
      </c>
      <c r="C96" s="123" t="s">
        <v>246</v>
      </c>
      <c r="D96" s="121" t="s">
        <v>118</v>
      </c>
      <c r="E96" s="75"/>
      <c r="F96" s="27"/>
      <c r="G96" s="35">
        <f>IF(G90="-","-",SUM(G87:G95)*'3k EBIT'!$E$11)</f>
        <v>2.1074089853579236</v>
      </c>
      <c r="H96" s="35">
        <f>IF(H90="-","-",SUM(H87:H95)*'3k EBIT'!$E$11)</f>
        <v>2.1113737855176109</v>
      </c>
      <c r="I96" s="35">
        <f>IF(I90="-","-",SUM(I87:I95)*'3k EBIT'!$E$11)</f>
        <v>2.1185407260345759</v>
      </c>
      <c r="J96" s="35">
        <f>IF(J90="-","-",SUM(J87:J95)*'3k EBIT'!$E$11)</f>
        <v>2.1304351265136363</v>
      </c>
      <c r="K96" s="35">
        <f>IF(K90="-","-",SUM(K87:K95)*'3k EBIT'!$E$11)</f>
        <v>2.1557688535103194</v>
      </c>
      <c r="L96" s="35">
        <f>IF(L90="-","-",SUM(L87:L95)*'3k EBIT'!$E$11)</f>
        <v>2.1795568849503861</v>
      </c>
      <c r="M96" s="35">
        <f>IF(M90="-","-",SUM(M87:M95)*'3k EBIT'!$E$11)</f>
        <v>2.2446744028704719</v>
      </c>
      <c r="N96" s="35">
        <f>IF(N90="-","-",SUM(N87:N95)*'3k EBIT'!$E$11)</f>
        <v>2.2633936210989636</v>
      </c>
      <c r="O96" s="27"/>
      <c r="P96" s="35">
        <f>IF(P90="-","-",SUM(P87:P95)*'3k EBIT'!$E$11)</f>
        <v>2.2633936210989636</v>
      </c>
      <c r="Q96" s="35">
        <f>IF(Q90="-","-",SUM(Q87:Q95)*'3k EBIT'!$E$11)</f>
        <v>2.3168217242077791</v>
      </c>
      <c r="R96" s="35">
        <f>IF(R90="-","-",SUM(R87:R95)*'3k EBIT'!$E$11)</f>
        <v>2.3276183150087935</v>
      </c>
      <c r="S96" s="35">
        <f>IF(S90="-","-",SUM(S87:S95)*'3k EBIT'!$E$11)</f>
        <v>2.3655648117716734</v>
      </c>
      <c r="T96" s="35">
        <f>IF(T90="-","-",SUM(T87:T95)*'3k EBIT'!$E$11)</f>
        <v>2.3559741078194558</v>
      </c>
      <c r="U96" s="35">
        <f>IF(U90="-","-",SUM(U87:U95)*'3k EBIT'!$E$11)</f>
        <v>2.3654859215535939</v>
      </c>
      <c r="V96" s="35">
        <f>IF(V90="-","-",SUM(V87:V95)*'3k EBIT'!$E$11)</f>
        <v>2.2879451005225158</v>
      </c>
      <c r="W96" s="35">
        <f>IF(W90="-","-",SUM(W87:W95)*'3k EBIT'!$E$11)</f>
        <v>2.4267780991291965</v>
      </c>
      <c r="X96" s="27"/>
      <c r="Y96" s="35">
        <f>IF(Y90="-","-",SUM(Y87:Y95)*'3k EBIT'!$E$11)</f>
        <v>2.441596933837205</v>
      </c>
      <c r="Z96" s="35">
        <f>IF(Z90="-","-",SUM(Z87:Z95)*'3k EBIT'!$E$11)</f>
        <v>2.441596933837205</v>
      </c>
      <c r="AA96" s="35">
        <f>IF(AA90="-","-",SUM(AA87:AA95)*'3k EBIT'!$E$11)</f>
        <v>2.4605121128587735</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1.6239243268456498</v>
      </c>
      <c r="H97" s="35">
        <f>IF(H92="-","-",SUM(H87:H90,H92:H96)*'3l HAP'!$E$12)</f>
        <v>1.6269795171172732</v>
      </c>
      <c r="I97" s="35">
        <f>IF(I92="-","-",SUM(I87:I90,I92:I96)*'3l HAP'!$E$12)</f>
        <v>1.6325022083155263</v>
      </c>
      <c r="J97" s="35">
        <f>IF(J92="-","-",SUM(J87:J90,J92:J96)*'3l HAP'!$E$12)</f>
        <v>1.6416677791303957</v>
      </c>
      <c r="K97" s="35">
        <f>IF(K92="-","-",SUM(K87:K90,K92:K96)*'3l HAP'!$E$12)</f>
        <v>1.6611894077489591</v>
      </c>
      <c r="L97" s="35">
        <f>IF(L92="-","-",SUM(L87:L90,L92:L96)*'3l HAP'!$E$12)</f>
        <v>1.6795199564045309</v>
      </c>
      <c r="M97" s="35">
        <f>IF(M92="-","-",SUM(M87:M90,M92:M96)*'3l HAP'!$E$12)</f>
        <v>1.729698124092411</v>
      </c>
      <c r="N97" s="35">
        <f>IF(N92="-","-",SUM(N87:N90,N92:N96)*'3l HAP'!$E$12)</f>
        <v>1.7441227536123509</v>
      </c>
      <c r="O97" s="27"/>
      <c r="P97" s="35">
        <f>IF(P92="-","-",SUM(P87:P90,P92:P96)*'3l HAP'!$E$12)</f>
        <v>1.7441227536123509</v>
      </c>
      <c r="Q97" s="35">
        <f>IF(Q92="-","-",SUM(Q87:Q90,Q92:Q96)*'3l HAP'!$E$12)</f>
        <v>1.7852933080602276</v>
      </c>
      <c r="R97" s="35">
        <f>IF(R92="-","-",SUM(R87:R90,R92:R96)*'3l HAP'!$E$12)</f>
        <v>1.7936129301983992</v>
      </c>
      <c r="S97" s="35">
        <f>IF(S92="-","-",SUM(S87:S90,S92:S96)*'3l HAP'!$E$12)</f>
        <v>1.8228536896522858</v>
      </c>
      <c r="T97" s="35">
        <f>IF(T92="-","-",SUM(T87:T90,T92:T96)*'3l HAP'!$E$12)</f>
        <v>1.8154632981488843</v>
      </c>
      <c r="U97" s="35">
        <f>IF(U92="-","-",SUM(U87:U90,U92:U96)*'3l HAP'!$E$12)</f>
        <v>1.8227928985361903</v>
      </c>
      <c r="V97" s="35">
        <f>IF(V92="-","-",SUM(V87:V90,V92:V96)*'3l HAP'!$E$12)</f>
        <v>1.7630415989684103</v>
      </c>
      <c r="W97" s="35">
        <f>IF(W92="-","-",SUM(W87:W90,W92:W96)*'3l HAP'!$E$12)</f>
        <v>1.8700233407056581</v>
      </c>
      <c r="X97" s="27"/>
      <c r="Y97" s="35">
        <f>IF(Y92="-","-",SUM(Y87:Y90,Y92:Y96)*'3l HAP'!$E$12)</f>
        <v>1.8814424180395022</v>
      </c>
      <c r="Z97" s="35">
        <f>IF(Z92="-","-",SUM(Z87:Z90,Z92:Z96)*'3l HAP'!$E$12)</f>
        <v>1.8814424180395022</v>
      </c>
      <c r="AA97" s="35">
        <f>IF(AA92="-","-",SUM(AA87:AA90,AA92:AA96)*'3l HAP'!$E$12)</f>
        <v>1.8960180507587241</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112.54014089987002</v>
      </c>
      <c r="H98" s="35">
        <f t="shared" ref="H98:W98" si="12">IF(H92="-","-",SUM(H87:H97))</f>
        <v>112.75186969656357</v>
      </c>
      <c r="I98" s="35">
        <f t="shared" si="12"/>
        <v>113.13459962758513</v>
      </c>
      <c r="J98" s="35">
        <f t="shared" si="12"/>
        <v>113.76978601766574</v>
      </c>
      <c r="K98" s="35">
        <f t="shared" si="12"/>
        <v>115.12266114799615</v>
      </c>
      <c r="L98" s="35">
        <f t="shared" si="12"/>
        <v>116.3929928342497</v>
      </c>
      <c r="M98" s="35">
        <f t="shared" si="12"/>
        <v>119.87040737157626</v>
      </c>
      <c r="N98" s="35">
        <f t="shared" si="12"/>
        <v>120.87005360617371</v>
      </c>
      <c r="O98" s="27"/>
      <c r="P98" s="35">
        <f t="shared" si="12"/>
        <v>120.87005360617371</v>
      </c>
      <c r="Q98" s="35">
        <f t="shared" si="12"/>
        <v>123.7232284258956</v>
      </c>
      <c r="R98" s="35">
        <f t="shared" si="12"/>
        <v>124.29978943442619</v>
      </c>
      <c r="S98" s="35">
        <f t="shared" si="12"/>
        <v>126.32621340908989</v>
      </c>
      <c r="T98" s="35">
        <f t="shared" si="12"/>
        <v>125.81404933386258</v>
      </c>
      <c r="U98" s="35">
        <f t="shared" si="12"/>
        <v>126.3220005029478</v>
      </c>
      <c r="V98" s="35">
        <f t="shared" si="12"/>
        <v>122.18115504534573</v>
      </c>
      <c r="W98" s="35">
        <f t="shared" si="12"/>
        <v>129.5951336955761</v>
      </c>
      <c r="X98" s="27"/>
      <c r="Y98" s="35">
        <f t="shared" ref="Y98:AC98" si="13">IF(Y92="-","-",SUM(Y87:Y97))</f>
        <v>130.38649111959694</v>
      </c>
      <c r="Z98" s="35">
        <f t="shared" si="13"/>
        <v>130.38649111959694</v>
      </c>
      <c r="AA98" s="35">
        <f t="shared" si="13"/>
        <v>131.39660207908494</v>
      </c>
      <c r="AB98" s="35" t="str">
        <f t="shared" si="13"/>
        <v>-</v>
      </c>
      <c r="AC98" s="35" t="str">
        <f t="shared" si="13"/>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AA'!J244="-","-",'3c AA'!J244)</f>
        <v>-</v>
      </c>
      <c r="H101" s="117" t="str">
        <f>IF('3c AA'!K244="-","-",'3c AA'!K244)</f>
        <v>-</v>
      </c>
      <c r="I101" s="117" t="str">
        <f>IF('3c AA'!L244="-","-",'3c AA'!L244)</f>
        <v>-</v>
      </c>
      <c r="J101" s="117" t="str">
        <f>IF('3c AA'!M244="-","-",'3c AA'!M244)</f>
        <v>-</v>
      </c>
      <c r="K101" s="117" t="str">
        <f>IF('3c AA'!N244="-","-",'3c AA'!N244)</f>
        <v>-</v>
      </c>
      <c r="L101" s="117" t="str">
        <f>IF('3c AA'!O244="-","-",'3c AA'!O244)</f>
        <v>-</v>
      </c>
      <c r="M101" s="117" t="str">
        <f>IF('3c AA'!P244="-","-",'3c AA'!P244)</f>
        <v>-</v>
      </c>
      <c r="N101" s="117" t="str">
        <f>IF('3c AA'!Q244="-","-",'3c AA'!Q244)</f>
        <v>-</v>
      </c>
      <c r="O101" s="27"/>
      <c r="P101" s="117" t="str">
        <f>IF('3c AA'!S244="-","-",'3c AA'!S244)</f>
        <v>-</v>
      </c>
      <c r="Q101" s="117" t="str">
        <f>IF('3c AA'!T244="-","-",'3c AA'!T244)</f>
        <v>-</v>
      </c>
      <c r="R101" s="117" t="str">
        <f>IF('3c AA'!U244="-","-",'3c AA'!U244)</f>
        <v>-</v>
      </c>
      <c r="S101" s="117" t="str">
        <f>IF('3c AA'!V244="-","-",'3c AA'!V244)</f>
        <v>-</v>
      </c>
      <c r="T101" s="117">
        <f>IF('3c AA'!W244="-","-",'3c AA'!W244)</f>
        <v>0</v>
      </c>
      <c r="U101" s="117">
        <f>IF('3c AA'!X244="-","-",'3c AA'!X244)</f>
        <v>0</v>
      </c>
      <c r="V101" s="117">
        <f>IF('3c AA'!Y244="-","-",'3c AA'!Y244)</f>
        <v>0</v>
      </c>
      <c r="W101" s="117" t="str">
        <f>IF('3c AA'!Z244="-","-",'3c AA'!Z244)</f>
        <v>-</v>
      </c>
      <c r="X101" s="27"/>
      <c r="Y101" s="117">
        <f>IF('3c AA'!AB244="-","-",'3c AA'!AB244)</f>
        <v>0</v>
      </c>
      <c r="Z101" s="117">
        <f>IF('3c AA'!AC244="-","-",'3c AA'!AC244)</f>
        <v>0</v>
      </c>
      <c r="AA101" s="117">
        <f>IF('3c AA'!AD244="-","-",'3c AA'!AD244)</f>
        <v>0</v>
      </c>
      <c r="AB101" s="117" t="str">
        <f>IF('3c AA'!AE244="-","-",'3c AA'!AE244)</f>
        <v>-</v>
      </c>
      <c r="AC101" s="117" t="str">
        <f>IF('3c AA'!AF244="-","-",'3c AA'!AF244)</f>
        <v>-</v>
      </c>
      <c r="AD101" s="25"/>
    </row>
    <row r="102" spans="1:30" s="330" customFormat="1" ht="11.4">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f>IF('3d PC'!AA15="-","-",'3d PC'!AA64+'3d PC'!AA65)</f>
        <v>10.743937820906499</v>
      </c>
      <c r="AB102" s="117" t="str">
        <f>IF('3d PC'!AB15="-","-",'3d PC'!AB64+'3d PC'!AB65)</f>
        <v>-</v>
      </c>
      <c r="AC102" s="117" t="str">
        <f>IF('3d PC'!AC15="-","-",'3d PC'!AC64+'3d PC'!AC65)</f>
        <v>-</v>
      </c>
      <c r="AD102" s="25"/>
    </row>
    <row r="103" spans="1:30" s="26" customFormat="1" ht="11.4">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f>IF('3g CPIH'!W$17="-","-",'3h OC '!$E$11*('3g CPIH'!W$17/'3g CPIH'!$G$17))</f>
        <v>79.623736301369874</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SMNCC'!G$65="-","-",'3i SMNCC'!G$65)</f>
        <v>0</v>
      </c>
      <c r="L105" s="117">
        <f>IF('3i SMNCC'!H$65="-","-",'3i SMNCC'!H$65)</f>
        <v>-0.10239413454660828</v>
      </c>
      <c r="M105" s="117">
        <f>IF('3i SMNCC'!I$65="-","-",'3i SMNCC'!I$65)</f>
        <v>1.3107897268148032</v>
      </c>
      <c r="N105" s="117">
        <f>IF('3i SMNCC'!J$65="-","-",'3i SMNCC'!J$65)</f>
        <v>1.3561024854837453</v>
      </c>
      <c r="O105" s="27"/>
      <c r="P105" s="117">
        <f>IF('3i SMNCC'!L$65="-","-",'3i SMNCC'!L$65)</f>
        <v>1.3561024854837453</v>
      </c>
      <c r="Q105" s="117">
        <f>IF('3i SMNCC'!M$65="-","-",'3i SMNCC'!M$65)</f>
        <v>2.7190896886881828</v>
      </c>
      <c r="R105" s="117">
        <f>IF('3i SMNCC'!N$65="-","-",'3i SMNCC'!N$65)</f>
        <v>2.5445731212335492</v>
      </c>
      <c r="S105" s="117">
        <f>IF('3i SMNCC'!O$65="-","-",'3i SMNCC'!O$65)</f>
        <v>3.7238675166956514</v>
      </c>
      <c r="T105" s="117">
        <f>IF('3i SMNCC'!P$65="-","-",'3i SMNCC'!P$65)</f>
        <v>3.2317970151566944</v>
      </c>
      <c r="U105" s="117">
        <f>IF('3i SMNCC'!Q$65="-","-",'3i SMNCC'!Q$65)</f>
        <v>3.0490377355812108</v>
      </c>
      <c r="V105" s="117">
        <f>IF('3i SMNCC'!R$65="-","-",'3i SMNCC'!R$65)</f>
        <v>-2.8755928274026386</v>
      </c>
      <c r="W105" s="117">
        <f>IF('3i SMNCC'!S$65="-","-",'3i SMNCC'!S$65)</f>
        <v>-4.4212717332369875</v>
      </c>
      <c r="X105" s="27"/>
      <c r="Y105" s="117">
        <f>IF('3i SMNCC'!U$65="-","-",'3i SMNCC'!U$65)</f>
        <v>-9.9169703850481579</v>
      </c>
      <c r="Z105" s="117">
        <f>IF('3i SMNCC'!V$65="-","-",'3i SMNCC'!V$65)</f>
        <v>-9.9169703850481579</v>
      </c>
      <c r="AA105" s="117">
        <f>IF('3i SMNCC'!W$65="-","-",'3i SMNCC'!W$65)</f>
        <v>-11.95393302872672</v>
      </c>
      <c r="AB105" s="117" t="str">
        <f>IF('3i SMNCC'!X$65="-","-",'3i SMNCC'!X$65)</f>
        <v>-</v>
      </c>
      <c r="AC105" s="117" t="str">
        <f>IF('3i SMNCC'!Y$65="-","-",'3i SMNCC'!Y$65)</f>
        <v>-</v>
      </c>
      <c r="AD105" s="25"/>
    </row>
    <row r="106" spans="1:30" s="26" customFormat="1" ht="11.25" customHeight="1">
      <c r="A106" s="207"/>
      <c r="B106" s="120" t="s">
        <v>244</v>
      </c>
      <c r="C106" s="120" t="s">
        <v>183</v>
      </c>
      <c r="D106" s="122" t="s">
        <v>122</v>
      </c>
      <c r="E106" s="119"/>
      <c r="F106" s="27"/>
      <c r="G106" s="117">
        <f>IF('3g CPIH'!C$17="-","-",'3j PAAC PAP'!$G$23*('3g CPIH'!C$17/'3g CPIH'!$G$17))</f>
        <v>38.769117710371823</v>
      </c>
      <c r="H106" s="117">
        <f>IF('3g CPIH'!D$17="-","-",'3j PAAC PAP'!$G$23*('3g CPIH'!D$17/'3g CPIH'!$G$17))</f>
        <v>38.846733561643838</v>
      </c>
      <c r="I106" s="117">
        <f>IF('3g CPIH'!E$17="-","-",'3j PAAC PAP'!$G$23*('3g CPIH'!E$17/'3g CPIH'!$G$17))</f>
        <v>38.963157338551866</v>
      </c>
      <c r="J106" s="117">
        <f>IF('3g CPIH'!F$17="-","-",'3j PAAC PAP'!$G$23*('3g CPIH'!F$17/'3g CPIH'!$G$17))</f>
        <v>39.19600489236791</v>
      </c>
      <c r="K106" s="117">
        <f>IF('3g CPIH'!G$17="-","-",'3j PAAC PAP'!$G$23*('3g CPIH'!G$17/'3g CPIH'!$G$17))</f>
        <v>39.661700000000003</v>
      </c>
      <c r="L106" s="117">
        <f>IF('3g CPIH'!H$17="-","-",'3j PAAC PAP'!$G$23*('3g CPIH'!H$17/'3g CPIH'!$G$17))</f>
        <v>40.166203033268111</v>
      </c>
      <c r="M106" s="117">
        <f>IF('3g CPIH'!I$17="-","-",'3j PAAC PAP'!$G$23*('3g CPIH'!I$17/'3g CPIH'!$G$17))</f>
        <v>40.748321917808219</v>
      </c>
      <c r="N106" s="117">
        <f>IF('3g CPIH'!J$17="-","-",'3j PAAC PAP'!$G$23*('3g CPIH'!J$17/'3g CPIH'!$G$17))</f>
        <v>41.097593248532299</v>
      </c>
      <c r="O106" s="27"/>
      <c r="P106" s="117">
        <f>IF('3g CPIH'!L$17="-","-",'3j PAAC PAP'!$G$23*('3g CPIH'!L$17/'3g CPIH'!$G$17))</f>
        <v>41.097593248532299</v>
      </c>
      <c r="Q106" s="117">
        <f>IF('3g CPIH'!M$17="-","-",'3j PAAC PAP'!$G$23*('3g CPIH'!M$17/'3g CPIH'!$G$17))</f>
        <v>41.563288356164385</v>
      </c>
      <c r="R106" s="117">
        <f>IF('3g CPIH'!N$17="-","-",'3j PAAC PAP'!$G$23*('3g CPIH'!N$17/'3g CPIH'!$G$17))</f>
        <v>41.87375176125245</v>
      </c>
      <c r="S106" s="117">
        <f>IF('3g CPIH'!O$17="-","-",'3j PAAC PAP'!$G$23*('3g CPIH'!O$17/'3g CPIH'!$G$17))</f>
        <v>42.1065993150685</v>
      </c>
      <c r="T106" s="117">
        <f>IF('3g CPIH'!P$17="-","-",'3j PAAC PAP'!$G$23*('3g CPIH'!P$17/'3g CPIH'!$G$17))</f>
        <v>42.223023091976515</v>
      </c>
      <c r="U106" s="117">
        <f>IF('3g CPIH'!Q$17="-","-",'3j PAAC PAP'!$G$23*('3g CPIH'!Q$17/'3g CPIH'!$G$17))</f>
        <v>42.455870645792565</v>
      </c>
      <c r="V106" s="117">
        <f>IF('3g CPIH'!R$17="-","-",'3j PAAC PAP'!$G$23*('3g CPIH'!R$17/'3g CPIH'!$G$17))</f>
        <v>43.232029158512731</v>
      </c>
      <c r="W106" s="117">
        <f>IF('3g CPIH'!S$17="-","-",'3j PAAC PAP'!$G$23*('3g CPIH'!S$17/'3g CPIH'!$G$17))</f>
        <v>44.512690704500983</v>
      </c>
      <c r="X106" s="27"/>
      <c r="Y106" s="117">
        <f>IF('3g CPIH'!U$17="-","-",'3j PAAC PAP'!$G$23*('3g CPIH'!U$17/'3g CPIH'!$G$17))</f>
        <v>46.763550391389437</v>
      </c>
      <c r="Z106" s="117">
        <f>IF('3g CPIH'!V$17="-","-",'3j PAAC PAP'!$G$23*('3g CPIH'!V$17/'3g CPIH'!$G$17))</f>
        <v>46.763550391389437</v>
      </c>
      <c r="AA106" s="117">
        <f>IF('3g CPIH'!W$17="-","-",'3j PAAC PAP'!$G$23*('3g CPIH'!W$17/'3g CPIH'!$G$17))</f>
        <v>48.626330821917811</v>
      </c>
      <c r="AB106" s="117" t="str">
        <f>IF('3g CPIH'!X$17="-","-",'3j PAAC PAP'!$G$23*('3g CPIH'!X$17/'3g CPIH'!$G$17))</f>
        <v>-</v>
      </c>
      <c r="AC106" s="117" t="str">
        <f>IF('3g CPIH'!Y$17="-","-",'3j PAAC PAP'!$G$23*('3g CPIH'!Y$17/'3g CPIH'!$G$17))</f>
        <v>-</v>
      </c>
      <c r="AD106" s="25"/>
    </row>
    <row r="107" spans="1:30" s="26" customFormat="1" ht="11.25" customHeight="1">
      <c r="A107" s="207"/>
      <c r="B107" s="120" t="s">
        <v>244</v>
      </c>
      <c r="C107" s="120" t="s">
        <v>184</v>
      </c>
      <c r="D107" s="122" t="s">
        <v>122</v>
      </c>
      <c r="E107" s="119"/>
      <c r="F107" s="27"/>
      <c r="G107" s="117">
        <f>IF(G102="-","-",SUM(G99:G105)*'3j PAAC PAP'!$G$41)</f>
        <v>0</v>
      </c>
      <c r="H107" s="117">
        <f>IF(H102="-","-",SUM(H99:H105)*'3j PAAC PAP'!$G$41)</f>
        <v>0</v>
      </c>
      <c r="I107" s="117">
        <f>IF(I102="-","-",SUM(I99:I105)*'3j PAAC PAP'!$G$41)</f>
        <v>0</v>
      </c>
      <c r="J107" s="117">
        <f>IF(J102="-","-",SUM(J99:J105)*'3j PAAC PAP'!$G$41)</f>
        <v>0</v>
      </c>
      <c r="K107" s="117">
        <f>IF(K102="-","-",SUM(K99:K105)*'3j PAAC PAP'!$G$41)</f>
        <v>0</v>
      </c>
      <c r="L107" s="117">
        <f>IF(L102="-","-",SUM(L99:L105)*'3j PAAC PAP'!$G$41)</f>
        <v>0</v>
      </c>
      <c r="M107" s="117">
        <f>IF(M102="-","-",SUM(M99:M105)*'3j PAAC PAP'!$G$41)</f>
        <v>0</v>
      </c>
      <c r="N107" s="117">
        <f>IF(N102="-","-",SUM(N99:N105)*'3j PAAC PAP'!$G$41)</f>
        <v>0</v>
      </c>
      <c r="O107" s="27"/>
      <c r="P107" s="117">
        <f>IF(P102="-","-",SUM(P99:P105)*'3j PAAC PAP'!$G$41)</f>
        <v>0</v>
      </c>
      <c r="Q107" s="117">
        <f>IF(Q102="-","-",SUM(Q99:Q105)*'3j PAAC PAP'!$G$41)</f>
        <v>0</v>
      </c>
      <c r="R107" s="117">
        <f>IF(R102="-","-",SUM(R99:R105)*'3j PAAC PAP'!$G$41)</f>
        <v>0</v>
      </c>
      <c r="S107" s="117">
        <f>IF(S102="-","-",SUM(S99:S105)*'3j PAAC PAP'!$G$41)</f>
        <v>0</v>
      </c>
      <c r="T107" s="117">
        <f>IF(T102="-","-",SUM(T99:T105)*'3j PAAC PAP'!$G$41)</f>
        <v>0</v>
      </c>
      <c r="U107" s="117">
        <f>IF(U102="-","-",SUM(U99:U105)*'3j PAAC PAP'!$G$41)</f>
        <v>0</v>
      </c>
      <c r="V107" s="117">
        <f>IF(V102="-","-",SUM(V99:V105)*'3j PAAC PAP'!$G$41)</f>
        <v>0</v>
      </c>
      <c r="W107" s="117">
        <f>IF(W102="-","-",SUM(W99:W105)*'3j PAAC PAP'!$G$41)</f>
        <v>0</v>
      </c>
      <c r="X107" s="27"/>
      <c r="Y107" s="117">
        <f>IF(Y102="-","-",SUM(Y99:Y105)*'3j PAAC PAP'!$G$41)</f>
        <v>0</v>
      </c>
      <c r="Z107" s="117">
        <f>IF(Z102="-","-",SUM(Z99:Z105)*'3j PAAC PAP'!$G$41)</f>
        <v>0</v>
      </c>
      <c r="AA107" s="117">
        <f>IF(AA102="-","-",SUM(AA99:AA105)*'3j PAAC PAP'!$G$41)</f>
        <v>0</v>
      </c>
      <c r="AB107" s="117" t="str">
        <f>IF(AB102="-","-",SUM(AB99:AB105)*'3j PAAC PAP'!$G$41)</f>
        <v>-</v>
      </c>
      <c r="AC107" s="117" t="str">
        <f>IF(AC102="-","-",SUM(AC99:AC105)*'3j PAAC PAP'!$G$41)</f>
        <v>-</v>
      </c>
      <c r="AD107" s="25"/>
    </row>
    <row r="108" spans="1:30" s="26" customFormat="1" ht="11.25" customHeight="1">
      <c r="A108" s="207"/>
      <c r="B108" s="120" t="s">
        <v>185</v>
      </c>
      <c r="C108" s="120" t="s">
        <v>246</v>
      </c>
      <c r="D108" s="122" t="s">
        <v>122</v>
      </c>
      <c r="E108" s="119"/>
      <c r="F108" s="27"/>
      <c r="G108" s="117">
        <f>IF(G102="-","-",SUM(G99:G107)*'3k EBIT'!$E$11)</f>
        <v>2.1074089853579236</v>
      </c>
      <c r="H108" s="117">
        <f>IF(H102="-","-",SUM(H99:H107)*'3k EBIT'!$E$11)</f>
        <v>2.1113737855176109</v>
      </c>
      <c r="I108" s="117">
        <f>IF(I102="-","-",SUM(I99:I107)*'3k EBIT'!$E$11)</f>
        <v>2.1185407260345759</v>
      </c>
      <c r="J108" s="117">
        <f>IF(J102="-","-",SUM(J99:J107)*'3k EBIT'!$E$11)</f>
        <v>2.1304351265136363</v>
      </c>
      <c r="K108" s="117">
        <f>IF(K102="-","-",SUM(K99:K107)*'3k EBIT'!$E$11)</f>
        <v>2.1557688535103194</v>
      </c>
      <c r="L108" s="117">
        <f>IF(L102="-","-",SUM(L99:L107)*'3k EBIT'!$E$11)</f>
        <v>2.1795568849503861</v>
      </c>
      <c r="M108" s="117">
        <f>IF(M102="-","-",SUM(M99:M107)*'3k EBIT'!$E$11)</f>
        <v>2.2446744028704719</v>
      </c>
      <c r="N108" s="117">
        <f>IF(N102="-","-",SUM(N99:N107)*'3k EBIT'!$E$11)</f>
        <v>2.2633936210989636</v>
      </c>
      <c r="O108" s="27"/>
      <c r="P108" s="117">
        <f>IF(P102="-","-",SUM(P99:P107)*'3k EBIT'!$E$11)</f>
        <v>2.2633936210989636</v>
      </c>
      <c r="Q108" s="117">
        <f>IF(Q102="-","-",SUM(Q99:Q107)*'3k EBIT'!$E$11)</f>
        <v>2.3168217242077791</v>
      </c>
      <c r="R108" s="117">
        <f>IF(R102="-","-",SUM(R99:R107)*'3k EBIT'!$E$11)</f>
        <v>2.3276183150087935</v>
      </c>
      <c r="S108" s="117">
        <f>IF(S102="-","-",SUM(S99:S107)*'3k EBIT'!$E$11)</f>
        <v>2.3655648117716734</v>
      </c>
      <c r="T108" s="117">
        <f>IF(T102="-","-",SUM(T99:T107)*'3k EBIT'!$E$11)</f>
        <v>2.3559741078194558</v>
      </c>
      <c r="U108" s="117">
        <f>IF(U102="-","-",SUM(U99:U107)*'3k EBIT'!$E$11)</f>
        <v>2.3654859215535939</v>
      </c>
      <c r="V108" s="117">
        <f>IF(V102="-","-",SUM(V99:V107)*'3k EBIT'!$E$11)</f>
        <v>2.2879451005225158</v>
      </c>
      <c r="W108" s="117">
        <f>IF(W102="-","-",SUM(W99:W107)*'3k EBIT'!$E$11)</f>
        <v>2.4267780991291965</v>
      </c>
      <c r="X108" s="27"/>
      <c r="Y108" s="117">
        <f>IF(Y102="-","-",SUM(Y99:Y107)*'3k EBIT'!$E$11)</f>
        <v>2.441596933837205</v>
      </c>
      <c r="Z108" s="117">
        <f>IF(Z102="-","-",SUM(Z99:Z107)*'3k EBIT'!$E$11)</f>
        <v>2.441596933837205</v>
      </c>
      <c r="AA108" s="117">
        <f>IF(AA102="-","-",SUM(AA99:AA107)*'3k EBIT'!$E$11)</f>
        <v>2.4605121128587735</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1.6239243268456498</v>
      </c>
      <c r="H109" s="117">
        <f>IF(H104="-","-",SUM(H99:H102,H104:H108)*'3l HAP'!$E$12)</f>
        <v>1.6269795171172732</v>
      </c>
      <c r="I109" s="117">
        <f>IF(I104="-","-",SUM(I99:I102,I104:I108)*'3l HAP'!$E$12)</f>
        <v>1.6325022083155263</v>
      </c>
      <c r="J109" s="117">
        <f>IF(J104="-","-",SUM(J99:J102,J104:J108)*'3l HAP'!$E$12)</f>
        <v>1.6416677791303957</v>
      </c>
      <c r="K109" s="117">
        <f>IF(K104="-","-",SUM(K99:K102,K104:K108)*'3l HAP'!$E$12)</f>
        <v>1.6611894077489591</v>
      </c>
      <c r="L109" s="117">
        <f>IF(L104="-","-",SUM(L99:L102,L104:L108)*'3l HAP'!$E$12)</f>
        <v>1.6795199564045309</v>
      </c>
      <c r="M109" s="117">
        <f>IF(M104="-","-",SUM(M99:M102,M104:M108)*'3l HAP'!$E$12)</f>
        <v>1.729698124092411</v>
      </c>
      <c r="N109" s="117">
        <f>IF(N104="-","-",SUM(N99:N102,N104:N108)*'3l HAP'!$E$12)</f>
        <v>1.7441227536123509</v>
      </c>
      <c r="O109" s="27"/>
      <c r="P109" s="117">
        <f>IF(P104="-","-",SUM(P99:P102,P104:P108)*'3l HAP'!$E$12)</f>
        <v>1.7441227536123509</v>
      </c>
      <c r="Q109" s="117">
        <f>IF(Q104="-","-",SUM(Q99:Q102,Q104:Q108)*'3l HAP'!$E$12)</f>
        <v>1.7852933080602276</v>
      </c>
      <c r="R109" s="117">
        <f>IF(R104="-","-",SUM(R99:R102,R104:R108)*'3l HAP'!$E$12)</f>
        <v>1.7936129301983992</v>
      </c>
      <c r="S109" s="117">
        <f>IF(S104="-","-",SUM(S99:S102,S104:S108)*'3l HAP'!$E$12)</f>
        <v>1.8228536896522858</v>
      </c>
      <c r="T109" s="117">
        <f>IF(T104="-","-",SUM(T99:T102,T104:T108)*'3l HAP'!$E$12)</f>
        <v>1.8154632981488843</v>
      </c>
      <c r="U109" s="117">
        <f>IF(U104="-","-",SUM(U99:U102,U104:U108)*'3l HAP'!$E$12)</f>
        <v>1.8227928985361903</v>
      </c>
      <c r="V109" s="117">
        <f>IF(V104="-","-",SUM(V99:V102,V104:V108)*'3l HAP'!$E$12)</f>
        <v>1.7630415989684103</v>
      </c>
      <c r="W109" s="117">
        <f>IF(W104="-","-",SUM(W99:W102,W104:W108)*'3l HAP'!$E$12)</f>
        <v>1.8700233407056581</v>
      </c>
      <c r="X109" s="27"/>
      <c r="Y109" s="117">
        <f>IF(Y104="-","-",SUM(Y99:Y102,Y104:Y108)*'3l HAP'!$E$12)</f>
        <v>1.8814424180395022</v>
      </c>
      <c r="Z109" s="117">
        <f>IF(Z104="-","-",SUM(Z99:Z102,Z104:Z108)*'3l HAP'!$E$12)</f>
        <v>1.8814424180395022</v>
      </c>
      <c r="AA109" s="117">
        <f>IF(AA104="-","-",SUM(AA99:AA102,AA104:AA108)*'3l HAP'!$E$12)</f>
        <v>1.8960180507587241</v>
      </c>
      <c r="AB109" s="117" t="str">
        <f>IF(AB104="-","-",SUM(AB99:AB102,AB104:AB108)*'3l HAP'!$E$12)</f>
        <v>-</v>
      </c>
      <c r="AC109" s="117" t="str">
        <f>IF(AC104="-","-",SUM(AC99:AC102,AC104:AC108)*'3l HAP'!$E$12)</f>
        <v>-</v>
      </c>
      <c r="AD109" s="25"/>
    </row>
    <row r="110" spans="1:30" s="26" customFormat="1" ht="11.4">
      <c r="A110" s="207"/>
      <c r="B110" s="120" t="s">
        <v>249</v>
      </c>
      <c r="C110" s="120" t="str">
        <f>B110&amp;"_"&amp;D110</f>
        <v>Total_Southern</v>
      </c>
      <c r="D110" s="122" t="s">
        <v>122</v>
      </c>
      <c r="E110" s="119"/>
      <c r="F110" s="27"/>
      <c r="G110" s="117">
        <f>IF(G104="-","-",SUM(G99:G109))</f>
        <v>112.54014089987002</v>
      </c>
      <c r="H110" s="117">
        <f t="shared" ref="H110:W110" si="14">IF(H104="-","-",SUM(H99:H109))</f>
        <v>112.75186969656357</v>
      </c>
      <c r="I110" s="117">
        <f t="shared" si="14"/>
        <v>113.13459962758513</v>
      </c>
      <c r="J110" s="117">
        <f t="shared" si="14"/>
        <v>113.76978601766574</v>
      </c>
      <c r="K110" s="117">
        <f t="shared" si="14"/>
        <v>115.12266114799615</v>
      </c>
      <c r="L110" s="117">
        <f t="shared" si="14"/>
        <v>116.3929928342497</v>
      </c>
      <c r="M110" s="117">
        <f t="shared" si="14"/>
        <v>119.87040737157626</v>
      </c>
      <c r="N110" s="117">
        <f t="shared" si="14"/>
        <v>120.87005360617371</v>
      </c>
      <c r="O110" s="27"/>
      <c r="P110" s="117">
        <f t="shared" si="14"/>
        <v>120.87005360617371</v>
      </c>
      <c r="Q110" s="117">
        <f t="shared" si="14"/>
        <v>123.7232284258956</v>
      </c>
      <c r="R110" s="117">
        <f t="shared" si="14"/>
        <v>124.29978943442619</v>
      </c>
      <c r="S110" s="117">
        <f t="shared" si="14"/>
        <v>126.32621340908989</v>
      </c>
      <c r="T110" s="117">
        <f t="shared" si="14"/>
        <v>125.81404933386258</v>
      </c>
      <c r="U110" s="117">
        <f t="shared" si="14"/>
        <v>126.3220005029478</v>
      </c>
      <c r="V110" s="117">
        <f t="shared" si="14"/>
        <v>122.18115504534573</v>
      </c>
      <c r="W110" s="117">
        <f t="shared" si="14"/>
        <v>129.5951336955761</v>
      </c>
      <c r="X110" s="27"/>
      <c r="Y110" s="117">
        <f t="shared" ref="Y110:AC110" si="15">IF(Y104="-","-",SUM(Y99:Y109))</f>
        <v>130.38649111959694</v>
      </c>
      <c r="Z110" s="117">
        <f t="shared" si="15"/>
        <v>130.38649111959694</v>
      </c>
      <c r="AA110" s="117">
        <f t="shared" si="15"/>
        <v>131.39660207908494</v>
      </c>
      <c r="AB110" s="117" t="str">
        <f t="shared" si="15"/>
        <v>-</v>
      </c>
      <c r="AC110" s="117" t="str">
        <f t="shared" si="15"/>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AA'!J245="-","-",'3c AA'!J245)</f>
        <v>-</v>
      </c>
      <c r="H113" s="35" t="str">
        <f>IF('3c AA'!K245="-","-",'3c AA'!K245)</f>
        <v>-</v>
      </c>
      <c r="I113" s="35" t="str">
        <f>IF('3c AA'!L245="-","-",'3c AA'!L245)</f>
        <v>-</v>
      </c>
      <c r="J113" s="35" t="str">
        <f>IF('3c AA'!M245="-","-",'3c AA'!M245)</f>
        <v>-</v>
      </c>
      <c r="K113" s="35" t="str">
        <f>IF('3c AA'!N245="-","-",'3c AA'!N245)</f>
        <v>-</v>
      </c>
      <c r="L113" s="35" t="str">
        <f>IF('3c AA'!O245="-","-",'3c AA'!O245)</f>
        <v>-</v>
      </c>
      <c r="M113" s="35" t="str">
        <f>IF('3c AA'!P245="-","-",'3c AA'!P245)</f>
        <v>-</v>
      </c>
      <c r="N113" s="35" t="str">
        <f>IF('3c AA'!Q245="-","-",'3c AA'!Q245)</f>
        <v>-</v>
      </c>
      <c r="O113" s="27"/>
      <c r="P113" s="35" t="str">
        <f>IF('3c AA'!S245="-","-",'3c AA'!S245)</f>
        <v>-</v>
      </c>
      <c r="Q113" s="35" t="str">
        <f>IF('3c AA'!T245="-","-",'3c AA'!T245)</f>
        <v>-</v>
      </c>
      <c r="R113" s="35" t="str">
        <f>IF('3c AA'!U245="-","-",'3c AA'!U245)</f>
        <v>-</v>
      </c>
      <c r="S113" s="35" t="str">
        <f>IF('3c AA'!V245="-","-",'3c AA'!V245)</f>
        <v>-</v>
      </c>
      <c r="T113" s="35">
        <f>IF('3c AA'!W245="-","-",'3c AA'!W245)</f>
        <v>0</v>
      </c>
      <c r="U113" s="35">
        <f>IF('3c AA'!X245="-","-",'3c AA'!X245)</f>
        <v>0</v>
      </c>
      <c r="V113" s="35">
        <f>IF('3c AA'!Y245="-","-",'3c AA'!Y245)</f>
        <v>0</v>
      </c>
      <c r="W113" s="35" t="str">
        <f>IF('3c AA'!Z245="-","-",'3c AA'!Z245)</f>
        <v>-</v>
      </c>
      <c r="X113" s="27"/>
      <c r="Y113" s="35">
        <f>IF('3c AA'!AB245="-","-",'3c AA'!AB245)</f>
        <v>0</v>
      </c>
      <c r="Z113" s="35">
        <f>IF('3c AA'!AC245="-","-",'3c AA'!AC245)</f>
        <v>0</v>
      </c>
      <c r="AA113" s="35">
        <f>IF('3c AA'!AD245="-","-",'3c AA'!AD245)</f>
        <v>0</v>
      </c>
      <c r="AB113" s="35" t="str">
        <f>IF('3c AA'!AE245="-","-",'3c AA'!AE245)</f>
        <v>-</v>
      </c>
      <c r="AC113" s="35" t="str">
        <f>IF('3c AA'!AF245="-","-",'3c AA'!AF245)</f>
        <v>-</v>
      </c>
      <c r="AD113" s="25"/>
    </row>
    <row r="114" spans="1:30" s="330" customFormat="1" ht="12.6"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f>IF('3d PC'!AA15="-","-",'3d PC'!AA64+'3d PC'!AA65)</f>
        <v>10.743937820906499</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f>IF('3g CPIH'!W$17="-","-",'3h OC '!$E$11*('3g CPIH'!W$17/'3g CPIH'!$G$17))</f>
        <v>79.623736301369874</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SMNCC'!G$65="-","-",'3i SMNCC'!G$65)</f>
        <v>0</v>
      </c>
      <c r="L117" s="35">
        <f>IF('3i SMNCC'!H$65="-","-",'3i SMNCC'!H$65)</f>
        <v>-0.10239413454660828</v>
      </c>
      <c r="M117" s="35">
        <f>IF('3i SMNCC'!I$65="-","-",'3i SMNCC'!I$65)</f>
        <v>1.3107897268148032</v>
      </c>
      <c r="N117" s="35">
        <f>IF('3i SMNCC'!J$65="-","-",'3i SMNCC'!J$65)</f>
        <v>1.3561024854837453</v>
      </c>
      <c r="O117" s="27"/>
      <c r="P117" s="35">
        <f>IF('3i SMNCC'!L$65="-","-",'3i SMNCC'!L$65)</f>
        <v>1.3561024854837453</v>
      </c>
      <c r="Q117" s="35">
        <f>IF('3i SMNCC'!M$65="-","-",'3i SMNCC'!M$65)</f>
        <v>2.7190896886881828</v>
      </c>
      <c r="R117" s="35">
        <f>IF('3i SMNCC'!N$65="-","-",'3i SMNCC'!N$65)</f>
        <v>2.5445731212335492</v>
      </c>
      <c r="S117" s="35">
        <f>IF('3i SMNCC'!O$65="-","-",'3i SMNCC'!O$65)</f>
        <v>3.7238675166956514</v>
      </c>
      <c r="T117" s="35">
        <f>IF('3i SMNCC'!P$65="-","-",'3i SMNCC'!P$65)</f>
        <v>3.2317970151566944</v>
      </c>
      <c r="U117" s="35">
        <f>IF('3i SMNCC'!Q$65="-","-",'3i SMNCC'!Q$65)</f>
        <v>3.0490377355812108</v>
      </c>
      <c r="V117" s="35">
        <f>IF('3i SMNCC'!R$65="-","-",'3i SMNCC'!R$65)</f>
        <v>-2.8755928274026386</v>
      </c>
      <c r="W117" s="35">
        <f>IF('3i SMNCC'!S$65="-","-",'3i SMNCC'!S$65)</f>
        <v>-4.4212717332369875</v>
      </c>
      <c r="X117" s="27"/>
      <c r="Y117" s="35">
        <f>IF('3i SMNCC'!U$65="-","-",'3i SMNCC'!U$65)</f>
        <v>-9.9169703850481579</v>
      </c>
      <c r="Z117" s="35">
        <f>IF('3i SMNCC'!V$65="-","-",'3i SMNCC'!V$65)</f>
        <v>-9.9169703850481579</v>
      </c>
      <c r="AA117" s="35">
        <f>IF('3i SMNCC'!W$65="-","-",'3i SMNCC'!W$65)</f>
        <v>-11.95393302872672</v>
      </c>
      <c r="AB117" s="35" t="str">
        <f>IF('3i SMNCC'!X$65="-","-",'3i SMNCC'!X$65)</f>
        <v>-</v>
      </c>
      <c r="AC117" s="35" t="str">
        <f>IF('3i SMNCC'!Y$65="-","-",'3i SMNCC'!Y$65)</f>
        <v>-</v>
      </c>
      <c r="AD117" s="25"/>
    </row>
    <row r="118" spans="1:30" s="26" customFormat="1" ht="11.25" customHeight="1">
      <c r="A118" s="207"/>
      <c r="B118" s="123" t="s">
        <v>244</v>
      </c>
      <c r="C118" s="123" t="s">
        <v>183</v>
      </c>
      <c r="D118" s="121" t="s">
        <v>126</v>
      </c>
      <c r="E118" s="75"/>
      <c r="F118" s="27"/>
      <c r="G118" s="35">
        <f>IF('3g CPIH'!C$17="-","-",'3j PAAC PAP'!$G$23*('3g CPIH'!C$17/'3g CPIH'!$G$17))</f>
        <v>38.769117710371823</v>
      </c>
      <c r="H118" s="35">
        <f>IF('3g CPIH'!D$17="-","-",'3j PAAC PAP'!$G$23*('3g CPIH'!D$17/'3g CPIH'!$G$17))</f>
        <v>38.846733561643838</v>
      </c>
      <c r="I118" s="35">
        <f>IF('3g CPIH'!E$17="-","-",'3j PAAC PAP'!$G$23*('3g CPIH'!E$17/'3g CPIH'!$G$17))</f>
        <v>38.963157338551866</v>
      </c>
      <c r="J118" s="35">
        <f>IF('3g CPIH'!F$17="-","-",'3j PAAC PAP'!$G$23*('3g CPIH'!F$17/'3g CPIH'!$G$17))</f>
        <v>39.19600489236791</v>
      </c>
      <c r="K118" s="35">
        <f>IF('3g CPIH'!G$17="-","-",'3j PAAC PAP'!$G$23*('3g CPIH'!G$17/'3g CPIH'!$G$17))</f>
        <v>39.661700000000003</v>
      </c>
      <c r="L118" s="35">
        <f>IF('3g CPIH'!H$17="-","-",'3j PAAC PAP'!$G$23*('3g CPIH'!H$17/'3g CPIH'!$G$17))</f>
        <v>40.166203033268111</v>
      </c>
      <c r="M118" s="35">
        <f>IF('3g CPIH'!I$17="-","-",'3j PAAC PAP'!$G$23*('3g CPIH'!I$17/'3g CPIH'!$G$17))</f>
        <v>40.748321917808219</v>
      </c>
      <c r="N118" s="35">
        <f>IF('3g CPIH'!J$17="-","-",'3j PAAC PAP'!$G$23*('3g CPIH'!J$17/'3g CPIH'!$G$17))</f>
        <v>41.097593248532299</v>
      </c>
      <c r="O118" s="27"/>
      <c r="P118" s="35">
        <f>IF('3g CPIH'!L$17="-","-",'3j PAAC PAP'!$G$23*('3g CPIH'!L$17/'3g CPIH'!$G$17))</f>
        <v>41.097593248532299</v>
      </c>
      <c r="Q118" s="35">
        <f>IF('3g CPIH'!M$17="-","-",'3j PAAC PAP'!$G$23*('3g CPIH'!M$17/'3g CPIH'!$G$17))</f>
        <v>41.563288356164385</v>
      </c>
      <c r="R118" s="35">
        <f>IF('3g CPIH'!N$17="-","-",'3j PAAC PAP'!$G$23*('3g CPIH'!N$17/'3g CPIH'!$G$17))</f>
        <v>41.87375176125245</v>
      </c>
      <c r="S118" s="35">
        <f>IF('3g CPIH'!O$17="-","-",'3j PAAC PAP'!$G$23*('3g CPIH'!O$17/'3g CPIH'!$G$17))</f>
        <v>42.1065993150685</v>
      </c>
      <c r="T118" s="35">
        <f>IF('3g CPIH'!P$17="-","-",'3j PAAC PAP'!$G$23*('3g CPIH'!P$17/'3g CPIH'!$G$17))</f>
        <v>42.223023091976515</v>
      </c>
      <c r="U118" s="35">
        <f>IF('3g CPIH'!Q$17="-","-",'3j PAAC PAP'!$G$23*('3g CPIH'!Q$17/'3g CPIH'!$G$17))</f>
        <v>42.455870645792565</v>
      </c>
      <c r="V118" s="35">
        <f>IF('3g CPIH'!R$17="-","-",'3j PAAC PAP'!$G$23*('3g CPIH'!R$17/'3g CPIH'!$G$17))</f>
        <v>43.232029158512731</v>
      </c>
      <c r="W118" s="35">
        <f>IF('3g CPIH'!S$17="-","-",'3j PAAC PAP'!$G$23*('3g CPIH'!S$17/'3g CPIH'!$G$17))</f>
        <v>44.512690704500983</v>
      </c>
      <c r="X118" s="27"/>
      <c r="Y118" s="35">
        <f>IF('3g CPIH'!U$17="-","-",'3j PAAC PAP'!$G$23*('3g CPIH'!U$17/'3g CPIH'!$G$17))</f>
        <v>46.763550391389437</v>
      </c>
      <c r="Z118" s="35">
        <f>IF('3g CPIH'!V$17="-","-",'3j PAAC PAP'!$G$23*('3g CPIH'!V$17/'3g CPIH'!$G$17))</f>
        <v>46.763550391389437</v>
      </c>
      <c r="AA118" s="35">
        <f>IF('3g CPIH'!W$17="-","-",'3j PAAC PAP'!$G$23*('3g CPIH'!W$17/'3g CPIH'!$G$17))</f>
        <v>48.626330821917811</v>
      </c>
      <c r="AB118" s="35" t="str">
        <f>IF('3g CPIH'!X$17="-","-",'3j PAAC PAP'!$G$23*('3g CPIH'!X$17/'3g CPIH'!$G$17))</f>
        <v>-</v>
      </c>
      <c r="AC118" s="35" t="str">
        <f>IF('3g CPIH'!Y$17="-","-",'3j PAAC PAP'!$G$23*('3g CPIH'!Y$17/'3g CPIH'!$G$17))</f>
        <v>-</v>
      </c>
      <c r="AD118" s="25"/>
    </row>
    <row r="119" spans="1:30" s="26" customFormat="1" ht="11.25" customHeight="1">
      <c r="A119" s="207"/>
      <c r="B119" s="123" t="s">
        <v>244</v>
      </c>
      <c r="C119" s="123" t="s">
        <v>184</v>
      </c>
      <c r="D119" s="121" t="s">
        <v>126</v>
      </c>
      <c r="E119" s="75"/>
      <c r="F119" s="27"/>
      <c r="G119" s="35">
        <f>IF(G114="-","-",SUM(G111:G117)*'3j PAAC PAP'!$G$41)</f>
        <v>0</v>
      </c>
      <c r="H119" s="35">
        <f>IF(H114="-","-",SUM(H111:H117)*'3j PAAC PAP'!$G$41)</f>
        <v>0</v>
      </c>
      <c r="I119" s="35">
        <f>IF(I114="-","-",SUM(I111:I117)*'3j PAAC PAP'!$G$41)</f>
        <v>0</v>
      </c>
      <c r="J119" s="35">
        <f>IF(J114="-","-",SUM(J111:J117)*'3j PAAC PAP'!$G$41)</f>
        <v>0</v>
      </c>
      <c r="K119" s="35">
        <f>IF(K114="-","-",SUM(K111:K117)*'3j PAAC PAP'!$G$41)</f>
        <v>0</v>
      </c>
      <c r="L119" s="35">
        <f>IF(L114="-","-",SUM(L111:L117)*'3j PAAC PAP'!$G$41)</f>
        <v>0</v>
      </c>
      <c r="M119" s="35">
        <f>IF(M114="-","-",SUM(M111:M117)*'3j PAAC PAP'!$G$41)</f>
        <v>0</v>
      </c>
      <c r="N119" s="35">
        <f>IF(N114="-","-",SUM(N111:N117)*'3j PAAC PAP'!$G$41)</f>
        <v>0</v>
      </c>
      <c r="O119" s="27"/>
      <c r="P119" s="35">
        <f>IF(P114="-","-",SUM(P111:P117)*'3j PAAC PAP'!$G$41)</f>
        <v>0</v>
      </c>
      <c r="Q119" s="35">
        <f>IF(Q114="-","-",SUM(Q111:Q117)*'3j PAAC PAP'!$G$41)</f>
        <v>0</v>
      </c>
      <c r="R119" s="35">
        <f>IF(R114="-","-",SUM(R111:R117)*'3j PAAC PAP'!$G$41)</f>
        <v>0</v>
      </c>
      <c r="S119" s="35">
        <f>IF(S114="-","-",SUM(S111:S117)*'3j PAAC PAP'!$G$41)</f>
        <v>0</v>
      </c>
      <c r="T119" s="35">
        <f>IF(T114="-","-",SUM(T111:T117)*'3j PAAC PAP'!$G$41)</f>
        <v>0</v>
      </c>
      <c r="U119" s="35">
        <f>IF(U114="-","-",SUM(U111:U117)*'3j PAAC PAP'!$G$41)</f>
        <v>0</v>
      </c>
      <c r="V119" s="35">
        <f>IF(V114="-","-",SUM(V111:V117)*'3j PAAC PAP'!$G$41)</f>
        <v>0</v>
      </c>
      <c r="W119" s="35">
        <f>IF(W114="-","-",SUM(W111:W117)*'3j PAAC PAP'!$G$41)</f>
        <v>0</v>
      </c>
      <c r="X119" s="27"/>
      <c r="Y119" s="35">
        <f>IF(Y114="-","-",SUM(Y111:Y117)*'3j PAAC PAP'!$G$41)</f>
        <v>0</v>
      </c>
      <c r="Z119" s="35">
        <f>IF(Z114="-","-",SUM(Z111:Z117)*'3j PAAC PAP'!$G$41)</f>
        <v>0</v>
      </c>
      <c r="AA119" s="35">
        <f>IF(AA114="-","-",SUM(AA111:AA117)*'3j PAAC PAP'!$G$41)</f>
        <v>0</v>
      </c>
      <c r="AB119" s="35" t="str">
        <f>IF(AB114="-","-",SUM(AB111:AB117)*'3j PAAC PAP'!$G$41)</f>
        <v>-</v>
      </c>
      <c r="AC119" s="35" t="str">
        <f>IF(AC114="-","-",SUM(AC111:AC117)*'3j PAAC PAP'!$G$41)</f>
        <v>-</v>
      </c>
      <c r="AD119" s="25"/>
    </row>
    <row r="120" spans="1:30" s="26" customFormat="1" ht="11.25" customHeight="1">
      <c r="A120" s="207"/>
      <c r="B120" s="123" t="s">
        <v>185</v>
      </c>
      <c r="C120" s="123" t="s">
        <v>246</v>
      </c>
      <c r="D120" s="121" t="s">
        <v>126</v>
      </c>
      <c r="E120" s="75"/>
      <c r="F120" s="27"/>
      <c r="G120" s="35">
        <f>IF(G114="-","-",SUM(G111:G119)*'3k EBIT'!$E$11)</f>
        <v>2.1074089853579236</v>
      </c>
      <c r="H120" s="35">
        <f>IF(H114="-","-",SUM(H111:H119)*'3k EBIT'!$E$11)</f>
        <v>2.1113737855176109</v>
      </c>
      <c r="I120" s="35">
        <f>IF(I114="-","-",SUM(I111:I119)*'3k EBIT'!$E$11)</f>
        <v>2.1185407260345759</v>
      </c>
      <c r="J120" s="35">
        <f>IF(J114="-","-",SUM(J111:J119)*'3k EBIT'!$E$11)</f>
        <v>2.1304351265136363</v>
      </c>
      <c r="K120" s="35">
        <f>IF(K114="-","-",SUM(K111:K119)*'3k EBIT'!$E$11)</f>
        <v>2.1557688535103194</v>
      </c>
      <c r="L120" s="35">
        <f>IF(L114="-","-",SUM(L111:L119)*'3k EBIT'!$E$11)</f>
        <v>2.1795568849503861</v>
      </c>
      <c r="M120" s="35">
        <f>IF(M114="-","-",SUM(M111:M119)*'3k EBIT'!$E$11)</f>
        <v>2.2446744028704719</v>
      </c>
      <c r="N120" s="35">
        <f>IF(N114="-","-",SUM(N111:N119)*'3k EBIT'!$E$11)</f>
        <v>2.2633936210989636</v>
      </c>
      <c r="O120" s="27"/>
      <c r="P120" s="35">
        <f>IF(P114="-","-",SUM(P111:P119)*'3k EBIT'!$E$11)</f>
        <v>2.2633936210989636</v>
      </c>
      <c r="Q120" s="35">
        <f>IF(Q114="-","-",SUM(Q111:Q119)*'3k EBIT'!$E$11)</f>
        <v>2.3168217242077791</v>
      </c>
      <c r="R120" s="35">
        <f>IF(R114="-","-",SUM(R111:R119)*'3k EBIT'!$E$11)</f>
        <v>2.3276183150087935</v>
      </c>
      <c r="S120" s="35">
        <f>IF(S114="-","-",SUM(S111:S119)*'3k EBIT'!$E$11)</f>
        <v>2.3655648117716734</v>
      </c>
      <c r="T120" s="35">
        <f>IF(T114="-","-",SUM(T111:T119)*'3k EBIT'!$E$11)</f>
        <v>2.3559741078194558</v>
      </c>
      <c r="U120" s="35">
        <f>IF(U114="-","-",SUM(U111:U119)*'3k EBIT'!$E$11)</f>
        <v>2.3654859215535939</v>
      </c>
      <c r="V120" s="35">
        <f>IF(V114="-","-",SUM(V111:V119)*'3k EBIT'!$E$11)</f>
        <v>2.2879451005225158</v>
      </c>
      <c r="W120" s="35">
        <f>IF(W114="-","-",SUM(W111:W119)*'3k EBIT'!$E$11)</f>
        <v>2.4267780991291965</v>
      </c>
      <c r="X120" s="27"/>
      <c r="Y120" s="35">
        <f>IF(Y114="-","-",SUM(Y111:Y119)*'3k EBIT'!$E$11)</f>
        <v>2.441596933837205</v>
      </c>
      <c r="Z120" s="35">
        <f>IF(Z114="-","-",SUM(Z111:Z119)*'3k EBIT'!$E$11)</f>
        <v>2.441596933837205</v>
      </c>
      <c r="AA120" s="35">
        <f>IF(AA114="-","-",SUM(AA111:AA119)*'3k EBIT'!$E$11)</f>
        <v>2.4605121128587735</v>
      </c>
      <c r="AB120" s="35" t="str">
        <f>IF(AB114="-","-",SUM(AB111:AB119)*'3k EBIT'!$E$11)</f>
        <v>-</v>
      </c>
      <c r="AC120" s="35" t="str">
        <f>IF(AC114="-","-",SUM(AC111:AC119)*'3k EBIT'!$E$11)</f>
        <v>-</v>
      </c>
      <c r="AD120" s="25"/>
    </row>
    <row r="121" spans="1:30" s="26" customFormat="1" ht="11.4">
      <c r="A121" s="207"/>
      <c r="B121" s="123" t="s">
        <v>247</v>
      </c>
      <c r="C121" s="158" t="s">
        <v>248</v>
      </c>
      <c r="D121" s="121" t="s">
        <v>126</v>
      </c>
      <c r="E121" s="116"/>
      <c r="F121" s="27"/>
      <c r="G121" s="35">
        <f>IF(G116="-","-",SUM(G111:G114,G116:G120)*'3l HAP'!$E$12)</f>
        <v>1.6239243268456498</v>
      </c>
      <c r="H121" s="35">
        <f>IF(H116="-","-",SUM(H111:H114,H116:H120)*'3l HAP'!$E$12)</f>
        <v>1.6269795171172732</v>
      </c>
      <c r="I121" s="35">
        <f>IF(I116="-","-",SUM(I111:I114,I116:I120)*'3l HAP'!$E$12)</f>
        <v>1.6325022083155263</v>
      </c>
      <c r="J121" s="35">
        <f>IF(J116="-","-",SUM(J111:J114,J116:J120)*'3l HAP'!$E$12)</f>
        <v>1.6416677791303957</v>
      </c>
      <c r="K121" s="35">
        <f>IF(K116="-","-",SUM(K111:K114,K116:K120)*'3l HAP'!$E$12)</f>
        <v>1.6611894077489591</v>
      </c>
      <c r="L121" s="35">
        <f>IF(L116="-","-",SUM(L111:L114,L116:L120)*'3l HAP'!$E$12)</f>
        <v>1.6795199564045309</v>
      </c>
      <c r="M121" s="35">
        <f>IF(M116="-","-",SUM(M111:M114,M116:M120)*'3l HAP'!$E$12)</f>
        <v>1.729698124092411</v>
      </c>
      <c r="N121" s="35">
        <f>IF(N116="-","-",SUM(N111:N114,N116:N120)*'3l HAP'!$E$12)</f>
        <v>1.7441227536123509</v>
      </c>
      <c r="O121" s="27"/>
      <c r="P121" s="35">
        <f>IF(P116="-","-",SUM(P111:P114,P116:P120)*'3l HAP'!$E$12)</f>
        <v>1.7441227536123509</v>
      </c>
      <c r="Q121" s="35">
        <f>IF(Q116="-","-",SUM(Q111:Q114,Q116:Q120)*'3l HAP'!$E$12)</f>
        <v>1.7852933080602276</v>
      </c>
      <c r="R121" s="35">
        <f>IF(R116="-","-",SUM(R111:R114,R116:R120)*'3l HAP'!$E$12)</f>
        <v>1.7936129301983992</v>
      </c>
      <c r="S121" s="35">
        <f>IF(S116="-","-",SUM(S111:S114,S116:S120)*'3l HAP'!$E$12)</f>
        <v>1.8228536896522858</v>
      </c>
      <c r="T121" s="35">
        <f>IF(T116="-","-",SUM(T111:T114,T116:T120)*'3l HAP'!$E$12)</f>
        <v>1.8154632981488843</v>
      </c>
      <c r="U121" s="35">
        <f>IF(U116="-","-",SUM(U111:U114,U116:U120)*'3l HAP'!$E$12)</f>
        <v>1.8227928985361903</v>
      </c>
      <c r="V121" s="35">
        <f>IF(V116="-","-",SUM(V111:V114,V116:V120)*'3l HAP'!$E$12)</f>
        <v>1.7630415989684103</v>
      </c>
      <c r="W121" s="35">
        <f>IF(W116="-","-",SUM(W111:W114,W116:W120)*'3l HAP'!$E$12)</f>
        <v>1.8700233407056581</v>
      </c>
      <c r="X121" s="27"/>
      <c r="Y121" s="35">
        <f>IF(Y116="-","-",SUM(Y111:Y114,Y116:Y120)*'3l HAP'!$E$12)</f>
        <v>1.8814424180395022</v>
      </c>
      <c r="Z121" s="35">
        <f>IF(Z116="-","-",SUM(Z111:Z114,Z116:Z120)*'3l HAP'!$E$12)</f>
        <v>1.8814424180395022</v>
      </c>
      <c r="AA121" s="35">
        <f>IF(AA116="-","-",SUM(AA111:AA114,AA116:AA120)*'3l HAP'!$E$12)</f>
        <v>1.8960180507587241</v>
      </c>
      <c r="AB121" s="35" t="str">
        <f>IF(AB116="-","-",SUM(AB111:AB114,AB116:AB120)*'3l HAP'!$E$12)</f>
        <v>-</v>
      </c>
      <c r="AC121" s="35" t="str">
        <f>IF(AC116="-","-",SUM(AC111:AC114,AC116:AC120)*'3l HAP'!$E$12)</f>
        <v>-</v>
      </c>
      <c r="AD121" s="25"/>
    </row>
    <row r="122" spans="1:30" s="26" customFormat="1" ht="11.4">
      <c r="A122" s="207"/>
      <c r="B122" s="123" t="s">
        <v>249</v>
      </c>
      <c r="C122" s="123" t="str">
        <f>B122&amp;"_"&amp;D122</f>
        <v>Total_South East</v>
      </c>
      <c r="D122" s="121" t="s">
        <v>126</v>
      </c>
      <c r="E122" s="75"/>
      <c r="F122" s="27"/>
      <c r="G122" s="35">
        <f>IF(G116="-","-",SUM(G111:G121))</f>
        <v>112.54014089987002</v>
      </c>
      <c r="H122" s="35">
        <f t="shared" ref="H122:W122" si="16">IF(H116="-","-",SUM(H111:H121))</f>
        <v>112.75186969656357</v>
      </c>
      <c r="I122" s="35">
        <f t="shared" si="16"/>
        <v>113.13459962758513</v>
      </c>
      <c r="J122" s="35">
        <f t="shared" si="16"/>
        <v>113.76978601766574</v>
      </c>
      <c r="K122" s="35">
        <f t="shared" si="16"/>
        <v>115.12266114799615</v>
      </c>
      <c r="L122" s="35">
        <f t="shared" si="16"/>
        <v>116.3929928342497</v>
      </c>
      <c r="M122" s="35">
        <f t="shared" si="16"/>
        <v>119.87040737157626</v>
      </c>
      <c r="N122" s="35">
        <f t="shared" si="16"/>
        <v>120.87005360617371</v>
      </c>
      <c r="O122" s="27"/>
      <c r="P122" s="35">
        <f t="shared" si="16"/>
        <v>120.87005360617371</v>
      </c>
      <c r="Q122" s="35">
        <f t="shared" si="16"/>
        <v>123.7232284258956</v>
      </c>
      <c r="R122" s="35">
        <f t="shared" si="16"/>
        <v>124.29978943442619</v>
      </c>
      <c r="S122" s="35">
        <f t="shared" si="16"/>
        <v>126.32621340908989</v>
      </c>
      <c r="T122" s="35">
        <f t="shared" si="16"/>
        <v>125.81404933386258</v>
      </c>
      <c r="U122" s="35">
        <f t="shared" si="16"/>
        <v>126.3220005029478</v>
      </c>
      <c r="V122" s="35">
        <f t="shared" si="16"/>
        <v>122.18115504534573</v>
      </c>
      <c r="W122" s="35">
        <f t="shared" si="16"/>
        <v>129.5951336955761</v>
      </c>
      <c r="X122" s="27"/>
      <c r="Y122" s="35">
        <f t="shared" ref="Y122:AC122" si="17">IF(Y116="-","-",SUM(Y111:Y121))</f>
        <v>130.38649111959694</v>
      </c>
      <c r="Z122" s="35">
        <f t="shared" si="17"/>
        <v>130.38649111959694</v>
      </c>
      <c r="AA122" s="35">
        <f t="shared" si="17"/>
        <v>131.39660207908494</v>
      </c>
      <c r="AB122" s="35" t="str">
        <f t="shared" si="17"/>
        <v>-</v>
      </c>
      <c r="AC122" s="35" t="str">
        <f t="shared" si="17"/>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AA'!J246="-","-",'3c AA'!J246)</f>
        <v>-</v>
      </c>
      <c r="H125" s="117" t="str">
        <f>IF('3c AA'!K246="-","-",'3c AA'!K246)</f>
        <v>-</v>
      </c>
      <c r="I125" s="117" t="str">
        <f>IF('3c AA'!L246="-","-",'3c AA'!L246)</f>
        <v>-</v>
      </c>
      <c r="J125" s="117" t="str">
        <f>IF('3c AA'!M246="-","-",'3c AA'!M246)</f>
        <v>-</v>
      </c>
      <c r="K125" s="117" t="str">
        <f>IF('3c AA'!N246="-","-",'3c AA'!N246)</f>
        <v>-</v>
      </c>
      <c r="L125" s="117" t="str">
        <f>IF('3c AA'!O246="-","-",'3c AA'!O246)</f>
        <v>-</v>
      </c>
      <c r="M125" s="117" t="str">
        <f>IF('3c AA'!P246="-","-",'3c AA'!P246)</f>
        <v>-</v>
      </c>
      <c r="N125" s="117" t="str">
        <f>IF('3c AA'!Q246="-","-",'3c AA'!Q246)</f>
        <v>-</v>
      </c>
      <c r="O125" s="27"/>
      <c r="P125" s="117" t="str">
        <f>IF('3c AA'!S246="-","-",'3c AA'!S246)</f>
        <v>-</v>
      </c>
      <c r="Q125" s="117" t="str">
        <f>IF('3c AA'!T246="-","-",'3c AA'!T246)</f>
        <v>-</v>
      </c>
      <c r="R125" s="117" t="str">
        <f>IF('3c AA'!U246="-","-",'3c AA'!U246)</f>
        <v>-</v>
      </c>
      <c r="S125" s="117" t="str">
        <f>IF('3c AA'!V246="-","-",'3c AA'!V246)</f>
        <v>-</v>
      </c>
      <c r="T125" s="117">
        <f>IF('3c AA'!W246="-","-",'3c AA'!W246)</f>
        <v>0</v>
      </c>
      <c r="U125" s="117">
        <f>IF('3c AA'!X246="-","-",'3c AA'!X246)</f>
        <v>0</v>
      </c>
      <c r="V125" s="117">
        <f>IF('3c AA'!Y246="-","-",'3c AA'!Y246)</f>
        <v>0</v>
      </c>
      <c r="W125" s="117" t="str">
        <f>IF('3c AA'!Z246="-","-",'3c AA'!Z246)</f>
        <v>-</v>
      </c>
      <c r="X125" s="27"/>
      <c r="Y125" s="117">
        <f>IF('3c AA'!AB246="-","-",'3c AA'!AB246)</f>
        <v>0</v>
      </c>
      <c r="Z125" s="117">
        <f>IF('3c AA'!AC246="-","-",'3c AA'!AC246)</f>
        <v>0</v>
      </c>
      <c r="AA125" s="117">
        <f>IF('3c AA'!AD246="-","-",'3c AA'!AD246)</f>
        <v>0</v>
      </c>
      <c r="AB125" s="117" t="str">
        <f>IF('3c AA'!AE246="-","-",'3c AA'!AE246)</f>
        <v>-</v>
      </c>
      <c r="AC125" s="117" t="str">
        <f>IF('3c AA'!AF246="-","-",'3c AA'!AF246)</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f>IF('3d PC'!AA15="-","-",'3d PC'!AA64+'3d PC'!AA65)</f>
        <v>10.743937820906499</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f>IF('3g CPIH'!W$17="-","-",'3h OC '!$E$11*('3g CPIH'!W$17/'3g CPIH'!$G$17))</f>
        <v>79.623736301369874</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SMNCC'!G$65="-","-",'3i SMNCC'!G$65)</f>
        <v>0</v>
      </c>
      <c r="L129" s="117">
        <f>IF('3i SMNCC'!H$65="-","-",'3i SMNCC'!H$65)</f>
        <v>-0.10239413454660828</v>
      </c>
      <c r="M129" s="117">
        <f>IF('3i SMNCC'!I$65="-","-",'3i SMNCC'!I$65)</f>
        <v>1.3107897268148032</v>
      </c>
      <c r="N129" s="117">
        <f>IF('3i SMNCC'!J$65="-","-",'3i SMNCC'!J$65)</f>
        <v>1.3561024854837453</v>
      </c>
      <c r="O129" s="27"/>
      <c r="P129" s="117">
        <f>IF('3i SMNCC'!L$65="-","-",'3i SMNCC'!L$65)</f>
        <v>1.3561024854837453</v>
      </c>
      <c r="Q129" s="117">
        <f>IF('3i SMNCC'!M$65="-","-",'3i SMNCC'!M$65)</f>
        <v>2.7190896886881828</v>
      </c>
      <c r="R129" s="117">
        <f>IF('3i SMNCC'!N$65="-","-",'3i SMNCC'!N$65)</f>
        <v>2.5445731212335492</v>
      </c>
      <c r="S129" s="117">
        <f>IF('3i SMNCC'!O$65="-","-",'3i SMNCC'!O$65)</f>
        <v>3.7238675166956514</v>
      </c>
      <c r="T129" s="117">
        <f>IF('3i SMNCC'!P$65="-","-",'3i SMNCC'!P$65)</f>
        <v>3.2317970151566944</v>
      </c>
      <c r="U129" s="117">
        <f>IF('3i SMNCC'!Q$65="-","-",'3i SMNCC'!Q$65)</f>
        <v>3.0490377355812108</v>
      </c>
      <c r="V129" s="117">
        <f>IF('3i SMNCC'!R$65="-","-",'3i SMNCC'!R$65)</f>
        <v>-2.8755928274026386</v>
      </c>
      <c r="W129" s="117">
        <f>IF('3i SMNCC'!S$65="-","-",'3i SMNCC'!S$65)</f>
        <v>-4.4212717332369875</v>
      </c>
      <c r="X129" s="27"/>
      <c r="Y129" s="117">
        <f>IF('3i SMNCC'!U$65="-","-",'3i SMNCC'!U$65)</f>
        <v>-9.9169703850481579</v>
      </c>
      <c r="Z129" s="117">
        <f>IF('3i SMNCC'!V$65="-","-",'3i SMNCC'!V$65)</f>
        <v>-9.9169703850481579</v>
      </c>
      <c r="AA129" s="117">
        <f>IF('3i SMNCC'!W$65="-","-",'3i SMNCC'!W$65)</f>
        <v>-11.95393302872672</v>
      </c>
      <c r="AB129" s="117" t="str">
        <f>IF('3i SMNCC'!X$65="-","-",'3i SMNCC'!X$65)</f>
        <v>-</v>
      </c>
      <c r="AC129" s="117" t="str">
        <f>IF('3i SMNCC'!Y$65="-","-",'3i SMNCC'!Y$65)</f>
        <v>-</v>
      </c>
      <c r="AD129" s="25"/>
    </row>
    <row r="130" spans="1:30" s="26" customFormat="1" ht="11.25" customHeight="1">
      <c r="A130" s="207"/>
      <c r="B130" s="120" t="s">
        <v>244</v>
      </c>
      <c r="C130" s="120" t="s">
        <v>183</v>
      </c>
      <c r="D130" s="122" t="s">
        <v>131</v>
      </c>
      <c r="E130" s="119"/>
      <c r="F130" s="27"/>
      <c r="G130" s="117">
        <f>IF('3g CPIH'!C$17="-","-",'3j PAAC PAP'!$G$23*('3g CPIH'!C$17/'3g CPIH'!$G$17))</f>
        <v>38.769117710371823</v>
      </c>
      <c r="H130" s="117">
        <f>IF('3g CPIH'!D$17="-","-",'3j PAAC PAP'!$G$23*('3g CPIH'!D$17/'3g CPIH'!$G$17))</f>
        <v>38.846733561643838</v>
      </c>
      <c r="I130" s="117">
        <f>IF('3g CPIH'!E$17="-","-",'3j PAAC PAP'!$G$23*('3g CPIH'!E$17/'3g CPIH'!$G$17))</f>
        <v>38.963157338551866</v>
      </c>
      <c r="J130" s="117">
        <f>IF('3g CPIH'!F$17="-","-",'3j PAAC PAP'!$G$23*('3g CPIH'!F$17/'3g CPIH'!$G$17))</f>
        <v>39.19600489236791</v>
      </c>
      <c r="K130" s="117">
        <f>IF('3g CPIH'!G$17="-","-",'3j PAAC PAP'!$G$23*('3g CPIH'!G$17/'3g CPIH'!$G$17))</f>
        <v>39.661700000000003</v>
      </c>
      <c r="L130" s="117">
        <f>IF('3g CPIH'!H$17="-","-",'3j PAAC PAP'!$G$23*('3g CPIH'!H$17/'3g CPIH'!$G$17))</f>
        <v>40.166203033268111</v>
      </c>
      <c r="M130" s="117">
        <f>IF('3g CPIH'!I$17="-","-",'3j PAAC PAP'!$G$23*('3g CPIH'!I$17/'3g CPIH'!$G$17))</f>
        <v>40.748321917808219</v>
      </c>
      <c r="N130" s="117">
        <f>IF('3g CPIH'!J$17="-","-",'3j PAAC PAP'!$G$23*('3g CPIH'!J$17/'3g CPIH'!$G$17))</f>
        <v>41.097593248532299</v>
      </c>
      <c r="O130" s="27"/>
      <c r="P130" s="117">
        <f>IF('3g CPIH'!L$17="-","-",'3j PAAC PAP'!$G$23*('3g CPIH'!L$17/'3g CPIH'!$G$17))</f>
        <v>41.097593248532299</v>
      </c>
      <c r="Q130" s="117">
        <f>IF('3g CPIH'!M$17="-","-",'3j PAAC PAP'!$G$23*('3g CPIH'!M$17/'3g CPIH'!$G$17))</f>
        <v>41.563288356164385</v>
      </c>
      <c r="R130" s="117">
        <f>IF('3g CPIH'!N$17="-","-",'3j PAAC PAP'!$G$23*('3g CPIH'!N$17/'3g CPIH'!$G$17))</f>
        <v>41.87375176125245</v>
      </c>
      <c r="S130" s="117">
        <f>IF('3g CPIH'!O$17="-","-",'3j PAAC PAP'!$G$23*('3g CPIH'!O$17/'3g CPIH'!$G$17))</f>
        <v>42.1065993150685</v>
      </c>
      <c r="T130" s="117">
        <f>IF('3g CPIH'!P$17="-","-",'3j PAAC PAP'!$G$23*('3g CPIH'!P$17/'3g CPIH'!$G$17))</f>
        <v>42.223023091976515</v>
      </c>
      <c r="U130" s="117">
        <f>IF('3g CPIH'!Q$17="-","-",'3j PAAC PAP'!$G$23*('3g CPIH'!Q$17/'3g CPIH'!$G$17))</f>
        <v>42.455870645792565</v>
      </c>
      <c r="V130" s="117">
        <f>IF('3g CPIH'!R$17="-","-",'3j PAAC PAP'!$G$23*('3g CPIH'!R$17/'3g CPIH'!$G$17))</f>
        <v>43.232029158512731</v>
      </c>
      <c r="W130" s="117">
        <f>IF('3g CPIH'!S$17="-","-",'3j PAAC PAP'!$G$23*('3g CPIH'!S$17/'3g CPIH'!$G$17))</f>
        <v>44.512690704500983</v>
      </c>
      <c r="X130" s="27"/>
      <c r="Y130" s="117">
        <f>IF('3g CPIH'!U$17="-","-",'3j PAAC PAP'!$G$23*('3g CPIH'!U$17/'3g CPIH'!$G$17))</f>
        <v>46.763550391389437</v>
      </c>
      <c r="Z130" s="117">
        <f>IF('3g CPIH'!V$17="-","-",'3j PAAC PAP'!$G$23*('3g CPIH'!V$17/'3g CPIH'!$G$17))</f>
        <v>46.763550391389437</v>
      </c>
      <c r="AA130" s="117">
        <f>IF('3g CPIH'!W$17="-","-",'3j PAAC PAP'!$G$23*('3g CPIH'!W$17/'3g CPIH'!$G$17))</f>
        <v>48.626330821917811</v>
      </c>
      <c r="AB130" s="117" t="str">
        <f>IF('3g CPIH'!X$17="-","-",'3j PAAC PAP'!$G$23*('3g CPIH'!X$17/'3g CPIH'!$G$17))</f>
        <v>-</v>
      </c>
      <c r="AC130" s="117" t="str">
        <f>IF('3g CPIH'!Y$17="-","-",'3j PAAC PAP'!$G$23*('3g CPIH'!Y$17/'3g CPIH'!$G$17))</f>
        <v>-</v>
      </c>
      <c r="AD130" s="25"/>
    </row>
    <row r="131" spans="1:30" s="26" customFormat="1" ht="11.25" customHeight="1">
      <c r="A131" s="207"/>
      <c r="B131" s="120" t="s">
        <v>244</v>
      </c>
      <c r="C131" s="120" t="s">
        <v>184</v>
      </c>
      <c r="D131" s="122" t="s">
        <v>131</v>
      </c>
      <c r="E131" s="119"/>
      <c r="F131" s="27"/>
      <c r="G131" s="117">
        <f>IF(G126="-","-",SUM(G123:G129)*'3j PAAC PAP'!$G$41)</f>
        <v>0</v>
      </c>
      <c r="H131" s="117">
        <f>IF(H126="-","-",SUM(H123:H129)*'3j PAAC PAP'!$G$41)</f>
        <v>0</v>
      </c>
      <c r="I131" s="117">
        <f>IF(I126="-","-",SUM(I123:I129)*'3j PAAC PAP'!$G$41)</f>
        <v>0</v>
      </c>
      <c r="J131" s="117">
        <f>IF(J126="-","-",SUM(J123:J129)*'3j PAAC PAP'!$G$41)</f>
        <v>0</v>
      </c>
      <c r="K131" s="117">
        <f>IF(K126="-","-",SUM(K123:K129)*'3j PAAC PAP'!$G$41)</f>
        <v>0</v>
      </c>
      <c r="L131" s="117">
        <f>IF(L126="-","-",SUM(L123:L129)*'3j PAAC PAP'!$G$41)</f>
        <v>0</v>
      </c>
      <c r="M131" s="117">
        <f>IF(M126="-","-",SUM(M123:M129)*'3j PAAC PAP'!$G$41)</f>
        <v>0</v>
      </c>
      <c r="N131" s="117">
        <f>IF(N126="-","-",SUM(N123:N129)*'3j PAAC PAP'!$G$41)</f>
        <v>0</v>
      </c>
      <c r="O131" s="27"/>
      <c r="P131" s="117">
        <f>IF(P126="-","-",SUM(P123:P129)*'3j PAAC PAP'!$G$41)</f>
        <v>0</v>
      </c>
      <c r="Q131" s="117">
        <f>IF(Q126="-","-",SUM(Q123:Q129)*'3j PAAC PAP'!$G$41)</f>
        <v>0</v>
      </c>
      <c r="R131" s="117">
        <f>IF(R126="-","-",SUM(R123:R129)*'3j PAAC PAP'!$G$41)</f>
        <v>0</v>
      </c>
      <c r="S131" s="117">
        <f>IF(S126="-","-",SUM(S123:S129)*'3j PAAC PAP'!$G$41)</f>
        <v>0</v>
      </c>
      <c r="T131" s="117">
        <f>IF(T126="-","-",SUM(T123:T129)*'3j PAAC PAP'!$G$41)</f>
        <v>0</v>
      </c>
      <c r="U131" s="117">
        <f>IF(U126="-","-",SUM(U123:U129)*'3j PAAC PAP'!$G$41)</f>
        <v>0</v>
      </c>
      <c r="V131" s="117">
        <f>IF(V126="-","-",SUM(V123:V129)*'3j PAAC PAP'!$G$41)</f>
        <v>0</v>
      </c>
      <c r="W131" s="117">
        <f>IF(W126="-","-",SUM(W123:W129)*'3j PAAC PAP'!$G$41)</f>
        <v>0</v>
      </c>
      <c r="X131" s="27"/>
      <c r="Y131" s="117">
        <f>IF(Y126="-","-",SUM(Y123:Y129)*'3j PAAC PAP'!$G$41)</f>
        <v>0</v>
      </c>
      <c r="Z131" s="117">
        <f>IF(Z126="-","-",SUM(Z123:Z129)*'3j PAAC PAP'!$G$41)</f>
        <v>0</v>
      </c>
      <c r="AA131" s="117">
        <f>IF(AA126="-","-",SUM(AA123:AA129)*'3j PAAC PAP'!$G$41)</f>
        <v>0</v>
      </c>
      <c r="AB131" s="117" t="str">
        <f>IF(AB126="-","-",SUM(AB123:AB129)*'3j PAAC PAP'!$G$41)</f>
        <v>-</v>
      </c>
      <c r="AC131" s="117" t="str">
        <f>IF(AC126="-","-",SUM(AC123:AC129)*'3j PAAC PAP'!$G$41)</f>
        <v>-</v>
      </c>
      <c r="AD131" s="25"/>
    </row>
    <row r="132" spans="1:30" s="26" customFormat="1" ht="11.4">
      <c r="A132" s="207"/>
      <c r="B132" s="120" t="s">
        <v>185</v>
      </c>
      <c r="C132" s="120" t="s">
        <v>246</v>
      </c>
      <c r="D132" s="122" t="s">
        <v>131</v>
      </c>
      <c r="E132" s="119"/>
      <c r="F132" s="27"/>
      <c r="G132" s="117">
        <f>IF(G126="-","-",SUM(G123:G131)*'3k EBIT'!$E$11)</f>
        <v>2.1074089853579236</v>
      </c>
      <c r="H132" s="117">
        <f>IF(H126="-","-",SUM(H123:H131)*'3k EBIT'!$E$11)</f>
        <v>2.1113737855176109</v>
      </c>
      <c r="I132" s="117">
        <f>IF(I126="-","-",SUM(I123:I131)*'3k EBIT'!$E$11)</f>
        <v>2.1185407260345759</v>
      </c>
      <c r="J132" s="117">
        <f>IF(J126="-","-",SUM(J123:J131)*'3k EBIT'!$E$11)</f>
        <v>2.1304351265136363</v>
      </c>
      <c r="K132" s="117">
        <f>IF(K126="-","-",SUM(K123:K131)*'3k EBIT'!$E$11)</f>
        <v>2.1557688535103194</v>
      </c>
      <c r="L132" s="117">
        <f>IF(L126="-","-",SUM(L123:L131)*'3k EBIT'!$E$11)</f>
        <v>2.1795568849503861</v>
      </c>
      <c r="M132" s="117">
        <f>IF(M126="-","-",SUM(M123:M131)*'3k EBIT'!$E$11)</f>
        <v>2.2446744028704719</v>
      </c>
      <c r="N132" s="117">
        <f>IF(N126="-","-",SUM(N123:N131)*'3k EBIT'!$E$11)</f>
        <v>2.2633936210989636</v>
      </c>
      <c r="O132" s="27"/>
      <c r="P132" s="117">
        <f>IF(P126="-","-",SUM(P123:P131)*'3k EBIT'!$E$11)</f>
        <v>2.2633936210989636</v>
      </c>
      <c r="Q132" s="117">
        <f>IF(Q126="-","-",SUM(Q123:Q131)*'3k EBIT'!$E$11)</f>
        <v>2.3168217242077791</v>
      </c>
      <c r="R132" s="117">
        <f>IF(R126="-","-",SUM(R123:R131)*'3k EBIT'!$E$11)</f>
        <v>2.3276183150087935</v>
      </c>
      <c r="S132" s="117">
        <f>IF(S126="-","-",SUM(S123:S131)*'3k EBIT'!$E$11)</f>
        <v>2.3655648117716734</v>
      </c>
      <c r="T132" s="117">
        <f>IF(T126="-","-",SUM(T123:T131)*'3k EBIT'!$E$11)</f>
        <v>2.3559741078194558</v>
      </c>
      <c r="U132" s="117">
        <f>IF(U126="-","-",SUM(U123:U131)*'3k EBIT'!$E$11)</f>
        <v>2.3654859215535939</v>
      </c>
      <c r="V132" s="117">
        <f>IF(V126="-","-",SUM(V123:V131)*'3k EBIT'!$E$11)</f>
        <v>2.2879451005225158</v>
      </c>
      <c r="W132" s="117">
        <f>IF(W126="-","-",SUM(W123:W131)*'3k EBIT'!$E$11)</f>
        <v>2.4267780991291965</v>
      </c>
      <c r="X132" s="27"/>
      <c r="Y132" s="117">
        <f>IF(Y126="-","-",SUM(Y123:Y131)*'3k EBIT'!$E$11)</f>
        <v>2.441596933837205</v>
      </c>
      <c r="Z132" s="117">
        <f>IF(Z126="-","-",SUM(Z123:Z131)*'3k EBIT'!$E$11)</f>
        <v>2.441596933837205</v>
      </c>
      <c r="AA132" s="117">
        <f>IF(AA126="-","-",SUM(AA123:AA131)*'3k EBIT'!$E$11)</f>
        <v>2.4605121128587735</v>
      </c>
      <c r="AB132" s="117" t="str">
        <f>IF(AB126="-","-",SUM(AB123:AB131)*'3k EBIT'!$E$11)</f>
        <v>-</v>
      </c>
      <c r="AC132" s="117" t="str">
        <f>IF(AC126="-","-",SUM(AC123:AC131)*'3k EBIT'!$E$11)</f>
        <v>-</v>
      </c>
      <c r="AD132" s="25"/>
    </row>
    <row r="133" spans="1:30" s="26" customFormat="1" ht="11.4">
      <c r="A133" s="207"/>
      <c r="B133" s="120" t="s">
        <v>247</v>
      </c>
      <c r="C133" s="156" t="s">
        <v>248</v>
      </c>
      <c r="D133" s="122" t="s">
        <v>131</v>
      </c>
      <c r="E133" s="118"/>
      <c r="F133" s="27"/>
      <c r="G133" s="117">
        <f>IF(G128="-","-",SUM(G123:G126,G128:G132)*'3l HAP'!$E$12)</f>
        <v>1.6239243268456498</v>
      </c>
      <c r="H133" s="117">
        <f>IF(H128="-","-",SUM(H123:H126,H128:H132)*'3l HAP'!$E$12)</f>
        <v>1.6269795171172732</v>
      </c>
      <c r="I133" s="117">
        <f>IF(I128="-","-",SUM(I123:I126,I128:I132)*'3l HAP'!$E$12)</f>
        <v>1.6325022083155263</v>
      </c>
      <c r="J133" s="117">
        <f>IF(J128="-","-",SUM(J123:J126,J128:J132)*'3l HAP'!$E$12)</f>
        <v>1.6416677791303957</v>
      </c>
      <c r="K133" s="117">
        <f>IF(K128="-","-",SUM(K123:K126,K128:K132)*'3l HAP'!$E$12)</f>
        <v>1.6611894077489591</v>
      </c>
      <c r="L133" s="117">
        <f>IF(L128="-","-",SUM(L123:L126,L128:L132)*'3l HAP'!$E$12)</f>
        <v>1.6795199564045309</v>
      </c>
      <c r="M133" s="117">
        <f>IF(M128="-","-",SUM(M123:M126,M128:M132)*'3l HAP'!$E$12)</f>
        <v>1.729698124092411</v>
      </c>
      <c r="N133" s="117">
        <f>IF(N128="-","-",SUM(N123:N126,N128:N132)*'3l HAP'!$E$12)</f>
        <v>1.7441227536123509</v>
      </c>
      <c r="O133" s="27"/>
      <c r="P133" s="117">
        <f>IF(P128="-","-",SUM(P123:P126,P128:P132)*'3l HAP'!$E$12)</f>
        <v>1.7441227536123509</v>
      </c>
      <c r="Q133" s="117">
        <f>IF(Q128="-","-",SUM(Q123:Q126,Q128:Q132)*'3l HAP'!$E$12)</f>
        <v>1.7852933080602276</v>
      </c>
      <c r="R133" s="117">
        <f>IF(R128="-","-",SUM(R123:R126,R128:R132)*'3l HAP'!$E$12)</f>
        <v>1.7936129301983992</v>
      </c>
      <c r="S133" s="117">
        <f>IF(S128="-","-",SUM(S123:S126,S128:S132)*'3l HAP'!$E$12)</f>
        <v>1.8228536896522858</v>
      </c>
      <c r="T133" s="117">
        <f>IF(T128="-","-",SUM(T123:T126,T128:T132)*'3l HAP'!$E$12)</f>
        <v>1.8154632981488843</v>
      </c>
      <c r="U133" s="117">
        <f>IF(U128="-","-",SUM(U123:U126,U128:U132)*'3l HAP'!$E$12)</f>
        <v>1.8227928985361903</v>
      </c>
      <c r="V133" s="117">
        <f>IF(V128="-","-",SUM(V123:V126,V128:V132)*'3l HAP'!$E$12)</f>
        <v>1.7630415989684103</v>
      </c>
      <c r="W133" s="117">
        <f>IF(W128="-","-",SUM(W123:W126,W128:W132)*'3l HAP'!$E$12)</f>
        <v>1.8700233407056581</v>
      </c>
      <c r="X133" s="27"/>
      <c r="Y133" s="117">
        <f>IF(Y128="-","-",SUM(Y123:Y126,Y128:Y132)*'3l HAP'!$E$12)</f>
        <v>1.8814424180395022</v>
      </c>
      <c r="Z133" s="117">
        <f>IF(Z128="-","-",SUM(Z123:Z126,Z128:Z132)*'3l HAP'!$E$12)</f>
        <v>1.8814424180395022</v>
      </c>
      <c r="AA133" s="117">
        <f>IF(AA128="-","-",SUM(AA123:AA126,AA128:AA132)*'3l HAP'!$E$12)</f>
        <v>1.8960180507587241</v>
      </c>
      <c r="AB133" s="117" t="str">
        <f>IF(AB128="-","-",SUM(AB123:AB126,AB128:AB132)*'3l HAP'!$E$12)</f>
        <v>-</v>
      </c>
      <c r="AC133" s="117" t="str">
        <f>IF(AC128="-","-",SUM(AC123:AC126,AC128:AC132)*'3l HAP'!$E$12)</f>
        <v>-</v>
      </c>
      <c r="AD133" s="25"/>
    </row>
    <row r="134" spans="1:30" s="26" customFormat="1" ht="11.4">
      <c r="A134" s="207"/>
      <c r="B134" s="120" t="s">
        <v>249</v>
      </c>
      <c r="C134" s="120" t="str">
        <f>B134&amp;"_"&amp;D134</f>
        <v>Total_South Wales</v>
      </c>
      <c r="D134" s="122" t="s">
        <v>131</v>
      </c>
      <c r="E134" s="119"/>
      <c r="F134" s="27"/>
      <c r="G134" s="117">
        <f>IF(G128="-","-",SUM(G123:G133))</f>
        <v>112.54014089987002</v>
      </c>
      <c r="H134" s="117">
        <f t="shared" ref="H134:W134" si="18">IF(H128="-","-",SUM(H123:H133))</f>
        <v>112.75186969656357</v>
      </c>
      <c r="I134" s="117">
        <f t="shared" si="18"/>
        <v>113.13459962758513</v>
      </c>
      <c r="J134" s="117">
        <f t="shared" si="18"/>
        <v>113.76978601766574</v>
      </c>
      <c r="K134" s="117">
        <f t="shared" si="18"/>
        <v>115.12266114799615</v>
      </c>
      <c r="L134" s="117">
        <f t="shared" si="18"/>
        <v>116.3929928342497</v>
      </c>
      <c r="M134" s="117">
        <f t="shared" si="18"/>
        <v>119.87040737157626</v>
      </c>
      <c r="N134" s="117">
        <f t="shared" si="18"/>
        <v>120.87005360617371</v>
      </c>
      <c r="O134" s="27"/>
      <c r="P134" s="117">
        <f t="shared" si="18"/>
        <v>120.87005360617371</v>
      </c>
      <c r="Q134" s="117">
        <f t="shared" si="18"/>
        <v>123.7232284258956</v>
      </c>
      <c r="R134" s="117">
        <f t="shared" si="18"/>
        <v>124.29978943442619</v>
      </c>
      <c r="S134" s="117">
        <f t="shared" si="18"/>
        <v>126.32621340908989</v>
      </c>
      <c r="T134" s="117">
        <f t="shared" si="18"/>
        <v>125.81404933386258</v>
      </c>
      <c r="U134" s="117">
        <f t="shared" si="18"/>
        <v>126.3220005029478</v>
      </c>
      <c r="V134" s="117">
        <f t="shared" si="18"/>
        <v>122.18115504534573</v>
      </c>
      <c r="W134" s="117">
        <f t="shared" si="18"/>
        <v>129.5951336955761</v>
      </c>
      <c r="X134" s="27"/>
      <c r="Y134" s="117">
        <f t="shared" ref="Y134:AC134" si="19">IF(Y128="-","-",SUM(Y123:Y133))</f>
        <v>130.38649111959694</v>
      </c>
      <c r="Z134" s="117">
        <f t="shared" si="19"/>
        <v>130.38649111959694</v>
      </c>
      <c r="AA134" s="117">
        <f t="shared" si="19"/>
        <v>131.39660207908494</v>
      </c>
      <c r="AB134" s="117" t="str">
        <f t="shared" si="19"/>
        <v>-</v>
      </c>
      <c r="AC134" s="117" t="str">
        <f t="shared" si="1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AA'!J247="-","-",'3c AA'!J247)</f>
        <v>-</v>
      </c>
      <c r="H137" s="35" t="str">
        <f>IF('3c AA'!K247="-","-",'3c AA'!K247)</f>
        <v>-</v>
      </c>
      <c r="I137" s="35" t="str">
        <f>IF('3c AA'!L247="-","-",'3c AA'!L247)</f>
        <v>-</v>
      </c>
      <c r="J137" s="35" t="str">
        <f>IF('3c AA'!M247="-","-",'3c AA'!M247)</f>
        <v>-</v>
      </c>
      <c r="K137" s="35" t="str">
        <f>IF('3c AA'!N247="-","-",'3c AA'!N247)</f>
        <v>-</v>
      </c>
      <c r="L137" s="35" t="str">
        <f>IF('3c AA'!O247="-","-",'3c AA'!O247)</f>
        <v>-</v>
      </c>
      <c r="M137" s="35" t="str">
        <f>IF('3c AA'!P247="-","-",'3c AA'!P247)</f>
        <v>-</v>
      </c>
      <c r="N137" s="35" t="str">
        <f>IF('3c AA'!Q247="-","-",'3c AA'!Q247)</f>
        <v>-</v>
      </c>
      <c r="O137" s="27"/>
      <c r="P137" s="35" t="str">
        <f>IF('3c AA'!S247="-","-",'3c AA'!S247)</f>
        <v>-</v>
      </c>
      <c r="Q137" s="35" t="str">
        <f>IF('3c AA'!T247="-","-",'3c AA'!T247)</f>
        <v>-</v>
      </c>
      <c r="R137" s="35" t="str">
        <f>IF('3c AA'!U247="-","-",'3c AA'!U247)</f>
        <v>-</v>
      </c>
      <c r="S137" s="35" t="str">
        <f>IF('3c AA'!V247="-","-",'3c AA'!V247)</f>
        <v>-</v>
      </c>
      <c r="T137" s="35">
        <f>IF('3c AA'!W247="-","-",'3c AA'!W247)</f>
        <v>0</v>
      </c>
      <c r="U137" s="35">
        <f>IF('3c AA'!X247="-","-",'3c AA'!X247)</f>
        <v>0</v>
      </c>
      <c r="V137" s="35">
        <f>IF('3c AA'!Y247="-","-",'3c AA'!Y247)</f>
        <v>0</v>
      </c>
      <c r="W137" s="35" t="str">
        <f>IF('3c AA'!Z247="-","-",'3c AA'!Z247)</f>
        <v>-</v>
      </c>
      <c r="X137" s="27"/>
      <c r="Y137" s="35">
        <f>IF('3c AA'!AB247="-","-",'3c AA'!AB247)</f>
        <v>0</v>
      </c>
      <c r="Z137" s="35">
        <f>IF('3c AA'!AC247="-","-",'3c AA'!AC247)</f>
        <v>0</v>
      </c>
      <c r="AA137" s="35">
        <f>IF('3c AA'!AD247="-","-",'3c AA'!AD247)</f>
        <v>0</v>
      </c>
      <c r="AB137" s="35" t="str">
        <f>IF('3c AA'!AE247="-","-",'3c AA'!AE247)</f>
        <v>-</v>
      </c>
      <c r="AC137" s="35" t="str">
        <f>IF('3c AA'!AF247="-","-",'3c AA'!AF247)</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f>IF('3d PC'!AA15="-","-",'3d PC'!AA64+'3d PC'!AA65)</f>
        <v>10.743937820906499</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f>IF('3g CPIH'!W$17="-","-",'3h OC '!$E$11*('3g CPIH'!W$17/'3g CPIH'!$G$17))</f>
        <v>79.623736301369874</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SMNCC'!G$65="-","-",'3i SMNCC'!G$65)</f>
        <v>0</v>
      </c>
      <c r="L141" s="35">
        <f>IF('3i SMNCC'!H$65="-","-",'3i SMNCC'!H$65)</f>
        <v>-0.10239413454660828</v>
      </c>
      <c r="M141" s="35">
        <f>IF('3i SMNCC'!I$65="-","-",'3i SMNCC'!I$65)</f>
        <v>1.3107897268148032</v>
      </c>
      <c r="N141" s="35">
        <f>IF('3i SMNCC'!J$65="-","-",'3i SMNCC'!J$65)</f>
        <v>1.3561024854837453</v>
      </c>
      <c r="O141" s="27"/>
      <c r="P141" s="35">
        <f>IF('3i SMNCC'!L$65="-","-",'3i SMNCC'!L$65)</f>
        <v>1.3561024854837453</v>
      </c>
      <c r="Q141" s="35">
        <f>IF('3i SMNCC'!M$65="-","-",'3i SMNCC'!M$65)</f>
        <v>2.7190896886881828</v>
      </c>
      <c r="R141" s="35">
        <f>IF('3i SMNCC'!N$65="-","-",'3i SMNCC'!N$65)</f>
        <v>2.5445731212335492</v>
      </c>
      <c r="S141" s="35">
        <f>IF('3i SMNCC'!O$65="-","-",'3i SMNCC'!O$65)</f>
        <v>3.7238675166956514</v>
      </c>
      <c r="T141" s="35">
        <f>IF('3i SMNCC'!P$65="-","-",'3i SMNCC'!P$65)</f>
        <v>3.2317970151566944</v>
      </c>
      <c r="U141" s="35">
        <f>IF('3i SMNCC'!Q$65="-","-",'3i SMNCC'!Q$65)</f>
        <v>3.0490377355812108</v>
      </c>
      <c r="V141" s="35">
        <f>IF('3i SMNCC'!R$65="-","-",'3i SMNCC'!R$65)</f>
        <v>-2.8755928274026386</v>
      </c>
      <c r="W141" s="35">
        <f>IF('3i SMNCC'!S$65="-","-",'3i SMNCC'!S$65)</f>
        <v>-4.4212717332369875</v>
      </c>
      <c r="X141" s="27"/>
      <c r="Y141" s="35">
        <f>IF('3i SMNCC'!U$65="-","-",'3i SMNCC'!U$65)</f>
        <v>-9.9169703850481579</v>
      </c>
      <c r="Z141" s="35">
        <f>IF('3i SMNCC'!V$65="-","-",'3i SMNCC'!V$65)</f>
        <v>-9.9169703850481579</v>
      </c>
      <c r="AA141" s="35">
        <f>IF('3i SMNCC'!W$65="-","-",'3i SMNCC'!W$65)</f>
        <v>-11.95393302872672</v>
      </c>
      <c r="AB141" s="35" t="str">
        <f>IF('3i SMNCC'!X$65="-","-",'3i SMNCC'!X$65)</f>
        <v>-</v>
      </c>
      <c r="AC141" s="35" t="str">
        <f>IF('3i SMNCC'!Y$65="-","-",'3i SMNCC'!Y$65)</f>
        <v>-</v>
      </c>
      <c r="AD141" s="25"/>
    </row>
    <row r="142" spans="1:30" s="26" customFormat="1" ht="12.6" customHeight="1">
      <c r="A142" s="207"/>
      <c r="B142" s="123" t="s">
        <v>244</v>
      </c>
      <c r="C142" s="123" t="s">
        <v>183</v>
      </c>
      <c r="D142" s="121" t="s">
        <v>130</v>
      </c>
      <c r="E142" s="75"/>
      <c r="F142" s="27"/>
      <c r="G142" s="35">
        <f>IF('3g CPIH'!C$17="-","-",'3j PAAC PAP'!$G$23*('3g CPIH'!C$17/'3g CPIH'!$G$17))</f>
        <v>38.769117710371823</v>
      </c>
      <c r="H142" s="35">
        <f>IF('3g CPIH'!D$17="-","-",'3j PAAC PAP'!$G$23*('3g CPIH'!D$17/'3g CPIH'!$G$17))</f>
        <v>38.846733561643838</v>
      </c>
      <c r="I142" s="35">
        <f>IF('3g CPIH'!E$17="-","-",'3j PAAC PAP'!$G$23*('3g CPIH'!E$17/'3g CPIH'!$G$17))</f>
        <v>38.963157338551866</v>
      </c>
      <c r="J142" s="35">
        <f>IF('3g CPIH'!F$17="-","-",'3j PAAC PAP'!$G$23*('3g CPIH'!F$17/'3g CPIH'!$G$17))</f>
        <v>39.19600489236791</v>
      </c>
      <c r="K142" s="35">
        <f>IF('3g CPIH'!G$17="-","-",'3j PAAC PAP'!$G$23*('3g CPIH'!G$17/'3g CPIH'!$G$17))</f>
        <v>39.661700000000003</v>
      </c>
      <c r="L142" s="35">
        <f>IF('3g CPIH'!H$17="-","-",'3j PAAC PAP'!$G$23*('3g CPIH'!H$17/'3g CPIH'!$G$17))</f>
        <v>40.166203033268111</v>
      </c>
      <c r="M142" s="35">
        <f>IF('3g CPIH'!I$17="-","-",'3j PAAC PAP'!$G$23*('3g CPIH'!I$17/'3g CPIH'!$G$17))</f>
        <v>40.748321917808219</v>
      </c>
      <c r="N142" s="35">
        <f>IF('3g CPIH'!J$17="-","-",'3j PAAC PAP'!$G$23*('3g CPIH'!J$17/'3g CPIH'!$G$17))</f>
        <v>41.097593248532299</v>
      </c>
      <c r="O142" s="27"/>
      <c r="P142" s="35">
        <f>IF('3g CPIH'!L$17="-","-",'3j PAAC PAP'!$G$23*('3g CPIH'!L$17/'3g CPIH'!$G$17))</f>
        <v>41.097593248532299</v>
      </c>
      <c r="Q142" s="35">
        <f>IF('3g CPIH'!M$17="-","-",'3j PAAC PAP'!$G$23*('3g CPIH'!M$17/'3g CPIH'!$G$17))</f>
        <v>41.563288356164385</v>
      </c>
      <c r="R142" s="35">
        <f>IF('3g CPIH'!N$17="-","-",'3j PAAC PAP'!$G$23*('3g CPIH'!N$17/'3g CPIH'!$G$17))</f>
        <v>41.87375176125245</v>
      </c>
      <c r="S142" s="35">
        <f>IF('3g CPIH'!O$17="-","-",'3j PAAC PAP'!$G$23*('3g CPIH'!O$17/'3g CPIH'!$G$17))</f>
        <v>42.1065993150685</v>
      </c>
      <c r="T142" s="35">
        <f>IF('3g CPIH'!P$17="-","-",'3j PAAC PAP'!$G$23*('3g CPIH'!P$17/'3g CPIH'!$G$17))</f>
        <v>42.223023091976515</v>
      </c>
      <c r="U142" s="35">
        <f>IF('3g CPIH'!Q$17="-","-",'3j PAAC PAP'!$G$23*('3g CPIH'!Q$17/'3g CPIH'!$G$17))</f>
        <v>42.455870645792565</v>
      </c>
      <c r="V142" s="35">
        <f>IF('3g CPIH'!R$17="-","-",'3j PAAC PAP'!$G$23*('3g CPIH'!R$17/'3g CPIH'!$G$17))</f>
        <v>43.232029158512731</v>
      </c>
      <c r="W142" s="35">
        <f>IF('3g CPIH'!S$17="-","-",'3j PAAC PAP'!$G$23*('3g CPIH'!S$17/'3g CPIH'!$G$17))</f>
        <v>44.512690704500983</v>
      </c>
      <c r="X142" s="27"/>
      <c r="Y142" s="35">
        <f>IF('3g CPIH'!U$17="-","-",'3j PAAC PAP'!$G$23*('3g CPIH'!U$17/'3g CPIH'!$G$17))</f>
        <v>46.763550391389437</v>
      </c>
      <c r="Z142" s="35">
        <f>IF('3g CPIH'!V$17="-","-",'3j PAAC PAP'!$G$23*('3g CPIH'!V$17/'3g CPIH'!$G$17))</f>
        <v>46.763550391389437</v>
      </c>
      <c r="AA142" s="35">
        <f>IF('3g CPIH'!W$17="-","-",'3j PAAC PAP'!$G$23*('3g CPIH'!W$17/'3g CPIH'!$G$17))</f>
        <v>48.626330821917811</v>
      </c>
      <c r="AB142" s="35" t="str">
        <f>IF('3g CPIH'!X$17="-","-",'3j PAAC PAP'!$G$23*('3g CPIH'!X$17/'3g CPIH'!$G$17))</f>
        <v>-</v>
      </c>
      <c r="AC142" s="35" t="str">
        <f>IF('3g CPIH'!Y$17="-","-",'3j PAAC PAP'!$G$23*('3g CPIH'!Y$17/'3g CPIH'!$G$17))</f>
        <v>-</v>
      </c>
      <c r="AD142" s="25"/>
    </row>
    <row r="143" spans="1:30" s="26" customFormat="1" ht="11.25" customHeight="1">
      <c r="A143" s="207"/>
      <c r="B143" s="123" t="s">
        <v>244</v>
      </c>
      <c r="C143" s="123" t="s">
        <v>184</v>
      </c>
      <c r="D143" s="121" t="s">
        <v>130</v>
      </c>
      <c r="E143" s="75"/>
      <c r="F143" s="27"/>
      <c r="G143" s="35">
        <f>IF(G138="-","-",SUM(G135:G141)*'3j PAAC PAP'!$G$41)</f>
        <v>0</v>
      </c>
      <c r="H143" s="35">
        <f>IF(H138="-","-",SUM(H135:H141)*'3j PAAC PAP'!$G$41)</f>
        <v>0</v>
      </c>
      <c r="I143" s="35">
        <f>IF(I138="-","-",SUM(I135:I141)*'3j PAAC PAP'!$G$41)</f>
        <v>0</v>
      </c>
      <c r="J143" s="35">
        <f>IF(J138="-","-",SUM(J135:J141)*'3j PAAC PAP'!$G$41)</f>
        <v>0</v>
      </c>
      <c r="K143" s="35">
        <f>IF(K138="-","-",SUM(K135:K141)*'3j PAAC PAP'!$G$41)</f>
        <v>0</v>
      </c>
      <c r="L143" s="35">
        <f>IF(L138="-","-",SUM(L135:L141)*'3j PAAC PAP'!$G$41)</f>
        <v>0</v>
      </c>
      <c r="M143" s="35">
        <f>IF(M138="-","-",SUM(M135:M141)*'3j PAAC PAP'!$G$41)</f>
        <v>0</v>
      </c>
      <c r="N143" s="35">
        <f>IF(N138="-","-",SUM(N135:N141)*'3j PAAC PAP'!$G$41)</f>
        <v>0</v>
      </c>
      <c r="O143" s="27"/>
      <c r="P143" s="35">
        <f>IF(P138="-","-",SUM(P135:P141)*'3j PAAC PAP'!$G$41)</f>
        <v>0</v>
      </c>
      <c r="Q143" s="35">
        <f>IF(Q138="-","-",SUM(Q135:Q141)*'3j PAAC PAP'!$G$41)</f>
        <v>0</v>
      </c>
      <c r="R143" s="35">
        <f>IF(R138="-","-",SUM(R135:R141)*'3j PAAC PAP'!$G$41)</f>
        <v>0</v>
      </c>
      <c r="S143" s="35">
        <f>IF(S138="-","-",SUM(S135:S141)*'3j PAAC PAP'!$G$41)</f>
        <v>0</v>
      </c>
      <c r="T143" s="35">
        <f>IF(T138="-","-",SUM(T135:T141)*'3j PAAC PAP'!$G$41)</f>
        <v>0</v>
      </c>
      <c r="U143" s="35">
        <f>IF(U138="-","-",SUM(U135:U141)*'3j PAAC PAP'!$G$41)</f>
        <v>0</v>
      </c>
      <c r="V143" s="35">
        <f>IF(V138="-","-",SUM(V135:V141)*'3j PAAC PAP'!$G$41)</f>
        <v>0</v>
      </c>
      <c r="W143" s="35">
        <f>IF(W138="-","-",SUM(W135:W141)*'3j PAAC PAP'!$G$41)</f>
        <v>0</v>
      </c>
      <c r="X143" s="27"/>
      <c r="Y143" s="35">
        <f>IF(Y138="-","-",SUM(Y135:Y141)*'3j PAAC PAP'!$G$41)</f>
        <v>0</v>
      </c>
      <c r="Z143" s="35">
        <f>IF(Z138="-","-",SUM(Z135:Z141)*'3j PAAC PAP'!$G$41)</f>
        <v>0</v>
      </c>
      <c r="AA143" s="35">
        <f>IF(AA138="-","-",SUM(AA135:AA141)*'3j PAAC PAP'!$G$41)</f>
        <v>0</v>
      </c>
      <c r="AB143" s="35" t="str">
        <f>IF(AB138="-","-",SUM(AB135:AB141)*'3j PAAC PAP'!$G$41)</f>
        <v>-</v>
      </c>
      <c r="AC143" s="35" t="str">
        <f>IF(AC138="-","-",SUM(AC135:AC141)*'3j PAAC PAP'!$G$41)</f>
        <v>-</v>
      </c>
      <c r="AD143" s="25"/>
    </row>
    <row r="144" spans="1:30" s="26" customFormat="1" ht="11.4">
      <c r="A144" s="207"/>
      <c r="B144" s="123" t="s">
        <v>185</v>
      </c>
      <c r="C144" s="123" t="s">
        <v>246</v>
      </c>
      <c r="D144" s="121" t="s">
        <v>130</v>
      </c>
      <c r="E144" s="75"/>
      <c r="F144" s="27"/>
      <c r="G144" s="35">
        <f>IF(G138="-","-",SUM(G135:G143)*'3k EBIT'!$E$11)</f>
        <v>2.1074089853579236</v>
      </c>
      <c r="H144" s="35">
        <f>IF(H138="-","-",SUM(H135:H143)*'3k EBIT'!$E$11)</f>
        <v>2.1113737855176109</v>
      </c>
      <c r="I144" s="35">
        <f>IF(I138="-","-",SUM(I135:I143)*'3k EBIT'!$E$11)</f>
        <v>2.1185407260345759</v>
      </c>
      <c r="J144" s="35">
        <f>IF(J138="-","-",SUM(J135:J143)*'3k EBIT'!$E$11)</f>
        <v>2.1304351265136363</v>
      </c>
      <c r="K144" s="35">
        <f>IF(K138="-","-",SUM(K135:K143)*'3k EBIT'!$E$11)</f>
        <v>2.1557688535103194</v>
      </c>
      <c r="L144" s="35">
        <f>IF(L138="-","-",SUM(L135:L143)*'3k EBIT'!$E$11)</f>
        <v>2.1795568849503861</v>
      </c>
      <c r="M144" s="35">
        <f>IF(M138="-","-",SUM(M135:M143)*'3k EBIT'!$E$11)</f>
        <v>2.2446744028704719</v>
      </c>
      <c r="N144" s="35">
        <f>IF(N138="-","-",SUM(N135:N143)*'3k EBIT'!$E$11)</f>
        <v>2.2633936210989636</v>
      </c>
      <c r="O144" s="27"/>
      <c r="P144" s="35">
        <f>IF(P138="-","-",SUM(P135:P143)*'3k EBIT'!$E$11)</f>
        <v>2.2633936210989636</v>
      </c>
      <c r="Q144" s="35">
        <f>IF(Q138="-","-",SUM(Q135:Q143)*'3k EBIT'!$E$11)</f>
        <v>2.3168217242077791</v>
      </c>
      <c r="R144" s="35">
        <f>IF(R138="-","-",SUM(R135:R143)*'3k EBIT'!$E$11)</f>
        <v>2.3276183150087935</v>
      </c>
      <c r="S144" s="35">
        <f>IF(S138="-","-",SUM(S135:S143)*'3k EBIT'!$E$11)</f>
        <v>2.3655648117716734</v>
      </c>
      <c r="T144" s="35">
        <f>IF(T138="-","-",SUM(T135:T143)*'3k EBIT'!$E$11)</f>
        <v>2.3559741078194558</v>
      </c>
      <c r="U144" s="35">
        <f>IF(U138="-","-",SUM(U135:U143)*'3k EBIT'!$E$11)</f>
        <v>2.3654859215535939</v>
      </c>
      <c r="V144" s="35">
        <f>IF(V138="-","-",SUM(V135:V143)*'3k EBIT'!$E$11)</f>
        <v>2.2879451005225158</v>
      </c>
      <c r="W144" s="35">
        <f>IF(W138="-","-",SUM(W135:W143)*'3k EBIT'!$E$11)</f>
        <v>2.4267780991291965</v>
      </c>
      <c r="X144" s="27"/>
      <c r="Y144" s="35">
        <f>IF(Y138="-","-",SUM(Y135:Y143)*'3k EBIT'!$E$11)</f>
        <v>2.441596933837205</v>
      </c>
      <c r="Z144" s="35">
        <f>IF(Z138="-","-",SUM(Z135:Z143)*'3k EBIT'!$E$11)</f>
        <v>2.441596933837205</v>
      </c>
      <c r="AA144" s="35">
        <f>IF(AA138="-","-",SUM(AA135:AA143)*'3k EBIT'!$E$11)</f>
        <v>2.4605121128587735</v>
      </c>
      <c r="AB144" s="35" t="str">
        <f>IF(AB138="-","-",SUM(AB135:AB143)*'3k EBIT'!$E$11)</f>
        <v>-</v>
      </c>
      <c r="AC144" s="35" t="str">
        <f>IF(AC138="-","-",SUM(AC135:AC143)*'3k EBIT'!$E$11)</f>
        <v>-</v>
      </c>
      <c r="AD144" s="25"/>
    </row>
    <row r="145" spans="1:30" s="26" customFormat="1" ht="11.4">
      <c r="A145" s="207"/>
      <c r="B145" s="123" t="s">
        <v>247</v>
      </c>
      <c r="C145" s="158" t="s">
        <v>248</v>
      </c>
      <c r="D145" s="121" t="s">
        <v>130</v>
      </c>
      <c r="E145" s="116"/>
      <c r="F145" s="27"/>
      <c r="G145" s="35">
        <f>IF(G140="-","-",SUM(G135:G138,G140:G144)*'3l HAP'!$E$12)</f>
        <v>1.6239243268456498</v>
      </c>
      <c r="H145" s="35">
        <f>IF(H140="-","-",SUM(H135:H138,H140:H144)*'3l HAP'!$E$12)</f>
        <v>1.6269795171172732</v>
      </c>
      <c r="I145" s="35">
        <f>IF(I140="-","-",SUM(I135:I138,I140:I144)*'3l HAP'!$E$12)</f>
        <v>1.6325022083155263</v>
      </c>
      <c r="J145" s="35">
        <f>IF(J140="-","-",SUM(J135:J138,J140:J144)*'3l HAP'!$E$12)</f>
        <v>1.6416677791303957</v>
      </c>
      <c r="K145" s="35">
        <f>IF(K140="-","-",SUM(K135:K138,K140:K144)*'3l HAP'!$E$12)</f>
        <v>1.6611894077489591</v>
      </c>
      <c r="L145" s="35">
        <f>IF(L140="-","-",SUM(L135:L138,L140:L144)*'3l HAP'!$E$12)</f>
        <v>1.6795199564045309</v>
      </c>
      <c r="M145" s="35">
        <f>IF(M140="-","-",SUM(M135:M138,M140:M144)*'3l HAP'!$E$12)</f>
        <v>1.729698124092411</v>
      </c>
      <c r="N145" s="35">
        <f>IF(N140="-","-",SUM(N135:N138,N140:N144)*'3l HAP'!$E$12)</f>
        <v>1.7441227536123509</v>
      </c>
      <c r="O145" s="27"/>
      <c r="P145" s="35">
        <f>IF(P140="-","-",SUM(P135:P138,P140:P144)*'3l HAP'!$E$12)</f>
        <v>1.7441227536123509</v>
      </c>
      <c r="Q145" s="35">
        <f>IF(Q140="-","-",SUM(Q135:Q138,Q140:Q144)*'3l HAP'!$E$12)</f>
        <v>1.7852933080602276</v>
      </c>
      <c r="R145" s="35">
        <f>IF(R140="-","-",SUM(R135:R138,R140:R144)*'3l HAP'!$E$12)</f>
        <v>1.7936129301983992</v>
      </c>
      <c r="S145" s="35">
        <f>IF(S140="-","-",SUM(S135:S138,S140:S144)*'3l HAP'!$E$12)</f>
        <v>1.8228536896522858</v>
      </c>
      <c r="T145" s="35">
        <f>IF(T140="-","-",SUM(T135:T138,T140:T144)*'3l HAP'!$E$12)</f>
        <v>1.8154632981488843</v>
      </c>
      <c r="U145" s="35">
        <f>IF(U140="-","-",SUM(U135:U138,U140:U144)*'3l HAP'!$E$12)</f>
        <v>1.8227928985361903</v>
      </c>
      <c r="V145" s="35">
        <f>IF(V140="-","-",SUM(V135:V138,V140:V144)*'3l HAP'!$E$12)</f>
        <v>1.7630415989684103</v>
      </c>
      <c r="W145" s="35">
        <f>IF(W140="-","-",SUM(W135:W138,W140:W144)*'3l HAP'!$E$12)</f>
        <v>1.8700233407056581</v>
      </c>
      <c r="X145" s="27"/>
      <c r="Y145" s="35">
        <f>IF(Y140="-","-",SUM(Y135:Y138,Y140:Y144)*'3l HAP'!$E$12)</f>
        <v>1.8814424180395022</v>
      </c>
      <c r="Z145" s="35">
        <f>IF(Z140="-","-",SUM(Z135:Z138,Z140:Z144)*'3l HAP'!$E$12)</f>
        <v>1.8814424180395022</v>
      </c>
      <c r="AA145" s="35">
        <f>IF(AA140="-","-",SUM(AA135:AA138,AA140:AA144)*'3l HAP'!$E$12)</f>
        <v>1.8960180507587241</v>
      </c>
      <c r="AB145" s="35" t="str">
        <f>IF(AB140="-","-",SUM(AB135:AB138,AB140:AB144)*'3l HAP'!$E$12)</f>
        <v>-</v>
      </c>
      <c r="AC145" s="35" t="str">
        <f>IF(AC140="-","-",SUM(AC135:AC138,AC140:AC144)*'3l HAP'!$E$12)</f>
        <v>-</v>
      </c>
      <c r="AD145" s="25"/>
    </row>
    <row r="146" spans="1:30" s="26" customFormat="1" ht="11.4">
      <c r="A146" s="207"/>
      <c r="B146" s="123" t="s">
        <v>249</v>
      </c>
      <c r="C146" s="123" t="str">
        <f>B146&amp;"_"&amp;D146</f>
        <v>Total_Southern Western</v>
      </c>
      <c r="D146" s="121" t="s">
        <v>130</v>
      </c>
      <c r="E146" s="75"/>
      <c r="F146" s="27"/>
      <c r="G146" s="35">
        <f>IF(G140="-","-",SUM(G135:G145))</f>
        <v>112.54014089987002</v>
      </c>
      <c r="H146" s="35">
        <f t="shared" ref="H146:W146" si="20">IF(H140="-","-",SUM(H135:H145))</f>
        <v>112.75186969656357</v>
      </c>
      <c r="I146" s="35">
        <f t="shared" si="20"/>
        <v>113.13459962758513</v>
      </c>
      <c r="J146" s="35">
        <f t="shared" si="20"/>
        <v>113.76978601766574</v>
      </c>
      <c r="K146" s="35">
        <f t="shared" si="20"/>
        <v>115.12266114799615</v>
      </c>
      <c r="L146" s="35">
        <f t="shared" si="20"/>
        <v>116.3929928342497</v>
      </c>
      <c r="M146" s="35">
        <f t="shared" si="20"/>
        <v>119.87040737157626</v>
      </c>
      <c r="N146" s="35">
        <f t="shared" si="20"/>
        <v>120.87005360617371</v>
      </c>
      <c r="O146" s="27"/>
      <c r="P146" s="35">
        <f t="shared" si="20"/>
        <v>120.87005360617371</v>
      </c>
      <c r="Q146" s="35">
        <f t="shared" si="20"/>
        <v>123.7232284258956</v>
      </c>
      <c r="R146" s="35">
        <f t="shared" si="20"/>
        <v>124.29978943442619</v>
      </c>
      <c r="S146" s="35">
        <f t="shared" si="20"/>
        <v>126.32621340908989</v>
      </c>
      <c r="T146" s="35">
        <f t="shared" si="20"/>
        <v>125.81404933386258</v>
      </c>
      <c r="U146" s="35">
        <f t="shared" si="20"/>
        <v>126.3220005029478</v>
      </c>
      <c r="V146" s="35">
        <f t="shared" si="20"/>
        <v>122.18115504534573</v>
      </c>
      <c r="W146" s="35">
        <f t="shared" si="20"/>
        <v>129.5951336955761</v>
      </c>
      <c r="X146" s="27"/>
      <c r="Y146" s="35">
        <f t="shared" ref="Y146:AC146" si="21">IF(Y140="-","-",SUM(Y135:Y145))</f>
        <v>130.38649111959694</v>
      </c>
      <c r="Z146" s="35">
        <f t="shared" si="21"/>
        <v>130.38649111959694</v>
      </c>
      <c r="AA146" s="35">
        <f t="shared" si="21"/>
        <v>131.39660207908494</v>
      </c>
      <c r="AB146" s="35" t="str">
        <f t="shared" si="21"/>
        <v>-</v>
      </c>
      <c r="AC146" s="35" t="str">
        <f t="shared" si="21"/>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AA'!J248="-","-",'3c AA'!J248)</f>
        <v>-</v>
      </c>
      <c r="H149" s="117" t="str">
        <f>IF('3c AA'!K248="-","-",'3c AA'!K248)</f>
        <v>-</v>
      </c>
      <c r="I149" s="117" t="str">
        <f>IF('3c AA'!L248="-","-",'3c AA'!L248)</f>
        <v>-</v>
      </c>
      <c r="J149" s="117" t="str">
        <f>IF('3c AA'!M248="-","-",'3c AA'!M248)</f>
        <v>-</v>
      </c>
      <c r="K149" s="117" t="str">
        <f>IF('3c AA'!N248="-","-",'3c AA'!N248)</f>
        <v>-</v>
      </c>
      <c r="L149" s="117" t="str">
        <f>IF('3c AA'!O248="-","-",'3c AA'!O248)</f>
        <v>-</v>
      </c>
      <c r="M149" s="117" t="str">
        <f>IF('3c AA'!P248="-","-",'3c AA'!P248)</f>
        <v>-</v>
      </c>
      <c r="N149" s="117" t="str">
        <f>IF('3c AA'!Q248="-","-",'3c AA'!Q248)</f>
        <v>-</v>
      </c>
      <c r="O149" s="27"/>
      <c r="P149" s="117" t="str">
        <f>IF('3c AA'!S248="-","-",'3c AA'!S248)</f>
        <v>-</v>
      </c>
      <c r="Q149" s="117" t="str">
        <f>IF('3c AA'!T248="-","-",'3c AA'!T248)</f>
        <v>-</v>
      </c>
      <c r="R149" s="117" t="str">
        <f>IF('3c AA'!U248="-","-",'3c AA'!U248)</f>
        <v>-</v>
      </c>
      <c r="S149" s="117" t="str">
        <f>IF('3c AA'!V248="-","-",'3c AA'!V248)</f>
        <v>-</v>
      </c>
      <c r="T149" s="117">
        <f>IF('3c AA'!W248="-","-",'3c AA'!W248)</f>
        <v>0</v>
      </c>
      <c r="U149" s="117">
        <f>IF('3c AA'!X248="-","-",'3c AA'!X248)</f>
        <v>0</v>
      </c>
      <c r="V149" s="117">
        <f>IF('3c AA'!Y248="-","-",'3c AA'!Y248)</f>
        <v>0</v>
      </c>
      <c r="W149" s="117" t="str">
        <f>IF('3c AA'!Z248="-","-",'3c AA'!Z248)</f>
        <v>-</v>
      </c>
      <c r="X149" s="27"/>
      <c r="Y149" s="117">
        <f>IF('3c AA'!AB248="-","-",'3c AA'!AB248)</f>
        <v>0</v>
      </c>
      <c r="Z149" s="117">
        <f>IF('3c AA'!AC248="-","-",'3c AA'!AC248)</f>
        <v>0</v>
      </c>
      <c r="AA149" s="117">
        <f>IF('3c AA'!AD248="-","-",'3c AA'!AD248)</f>
        <v>0</v>
      </c>
      <c r="AB149" s="117" t="str">
        <f>IF('3c AA'!AE248="-","-",'3c AA'!AE248)</f>
        <v>-</v>
      </c>
      <c r="AC149" s="117" t="str">
        <f>IF('3c AA'!AF248="-","-",'3c AA'!AF248)</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f>IF('3d PC'!AA15="-","-",'3d PC'!AA64+'3d PC'!AA65)</f>
        <v>10.743937820906499</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f>IF('3g CPIH'!W$17="-","-",'3h OC '!$E$11*('3g CPIH'!W$17/'3g CPIH'!$G$17))</f>
        <v>79.623736301369874</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SMNCC'!G$65="-","-",'3i SMNCC'!G$65)</f>
        <v>0</v>
      </c>
      <c r="L153" s="117">
        <f>IF('3i SMNCC'!H$65="-","-",'3i SMNCC'!H$65)</f>
        <v>-0.10239413454660828</v>
      </c>
      <c r="M153" s="117">
        <f>IF('3i SMNCC'!I$65="-","-",'3i SMNCC'!I$65)</f>
        <v>1.3107897268148032</v>
      </c>
      <c r="N153" s="117">
        <f>IF('3i SMNCC'!J$65="-","-",'3i SMNCC'!J$65)</f>
        <v>1.3561024854837453</v>
      </c>
      <c r="O153" s="27"/>
      <c r="P153" s="117">
        <f>IF('3i SMNCC'!L$65="-","-",'3i SMNCC'!L$65)</f>
        <v>1.3561024854837453</v>
      </c>
      <c r="Q153" s="117">
        <f>IF('3i SMNCC'!M$65="-","-",'3i SMNCC'!M$65)</f>
        <v>2.7190896886881828</v>
      </c>
      <c r="R153" s="117">
        <f>IF('3i SMNCC'!N$65="-","-",'3i SMNCC'!N$65)</f>
        <v>2.5445731212335492</v>
      </c>
      <c r="S153" s="117">
        <f>IF('3i SMNCC'!O$65="-","-",'3i SMNCC'!O$65)</f>
        <v>3.7238675166956514</v>
      </c>
      <c r="T153" s="117">
        <f>IF('3i SMNCC'!P$65="-","-",'3i SMNCC'!P$65)</f>
        <v>3.2317970151566944</v>
      </c>
      <c r="U153" s="117">
        <f>IF('3i SMNCC'!Q$65="-","-",'3i SMNCC'!Q$65)</f>
        <v>3.0490377355812108</v>
      </c>
      <c r="V153" s="117">
        <f>IF('3i SMNCC'!R$65="-","-",'3i SMNCC'!R$65)</f>
        <v>-2.8755928274026386</v>
      </c>
      <c r="W153" s="117">
        <f>IF('3i SMNCC'!S$65="-","-",'3i SMNCC'!S$65)</f>
        <v>-4.4212717332369875</v>
      </c>
      <c r="X153" s="27"/>
      <c r="Y153" s="117">
        <f>IF('3i SMNCC'!U$65="-","-",'3i SMNCC'!U$65)</f>
        <v>-9.9169703850481579</v>
      </c>
      <c r="Z153" s="117">
        <f>IF('3i SMNCC'!V$65="-","-",'3i SMNCC'!V$65)</f>
        <v>-9.9169703850481579</v>
      </c>
      <c r="AA153" s="117">
        <f>IF('3i SMNCC'!W$65="-","-",'3i SMNCC'!W$65)</f>
        <v>-11.95393302872672</v>
      </c>
      <c r="AB153" s="117" t="str">
        <f>IF('3i SMNCC'!X$65="-","-",'3i SMNCC'!X$65)</f>
        <v>-</v>
      </c>
      <c r="AC153" s="117" t="str">
        <f>IF('3i SMNCC'!Y$65="-","-",'3i SMNCC'!Y$65)</f>
        <v>-</v>
      </c>
      <c r="AD153" s="25"/>
    </row>
    <row r="154" spans="1:30" s="26" customFormat="1" ht="11.25" customHeight="1">
      <c r="A154" s="207"/>
      <c r="B154" s="120" t="s">
        <v>244</v>
      </c>
      <c r="C154" s="120" t="s">
        <v>183</v>
      </c>
      <c r="D154" s="122" t="s">
        <v>120</v>
      </c>
      <c r="E154" s="119"/>
      <c r="F154" s="27"/>
      <c r="G154" s="117">
        <f>IF('3g CPIH'!C$17="-","-",'3j PAAC PAP'!$G$23*('3g CPIH'!C$17/'3g CPIH'!$G$17))</f>
        <v>38.769117710371823</v>
      </c>
      <c r="H154" s="117">
        <f>IF('3g CPIH'!D$17="-","-",'3j PAAC PAP'!$G$23*('3g CPIH'!D$17/'3g CPIH'!$G$17))</f>
        <v>38.846733561643838</v>
      </c>
      <c r="I154" s="117">
        <f>IF('3g CPIH'!E$17="-","-",'3j PAAC PAP'!$G$23*('3g CPIH'!E$17/'3g CPIH'!$G$17))</f>
        <v>38.963157338551866</v>
      </c>
      <c r="J154" s="117">
        <f>IF('3g CPIH'!F$17="-","-",'3j PAAC PAP'!$G$23*('3g CPIH'!F$17/'3g CPIH'!$G$17))</f>
        <v>39.19600489236791</v>
      </c>
      <c r="K154" s="117">
        <f>IF('3g CPIH'!G$17="-","-",'3j PAAC PAP'!$G$23*('3g CPIH'!G$17/'3g CPIH'!$G$17))</f>
        <v>39.661700000000003</v>
      </c>
      <c r="L154" s="117">
        <f>IF('3g CPIH'!H$17="-","-",'3j PAAC PAP'!$G$23*('3g CPIH'!H$17/'3g CPIH'!$G$17))</f>
        <v>40.166203033268111</v>
      </c>
      <c r="M154" s="117">
        <f>IF('3g CPIH'!I$17="-","-",'3j PAAC PAP'!$G$23*('3g CPIH'!I$17/'3g CPIH'!$G$17))</f>
        <v>40.748321917808219</v>
      </c>
      <c r="N154" s="117">
        <f>IF('3g CPIH'!J$17="-","-",'3j PAAC PAP'!$G$23*('3g CPIH'!J$17/'3g CPIH'!$G$17))</f>
        <v>41.097593248532299</v>
      </c>
      <c r="O154" s="27"/>
      <c r="P154" s="117">
        <f>IF('3g CPIH'!L$17="-","-",'3j PAAC PAP'!$G$23*('3g CPIH'!L$17/'3g CPIH'!$G$17))</f>
        <v>41.097593248532299</v>
      </c>
      <c r="Q154" s="117">
        <f>IF('3g CPIH'!M$17="-","-",'3j PAAC PAP'!$G$23*('3g CPIH'!M$17/'3g CPIH'!$G$17))</f>
        <v>41.563288356164385</v>
      </c>
      <c r="R154" s="117">
        <f>IF('3g CPIH'!N$17="-","-",'3j PAAC PAP'!$G$23*('3g CPIH'!N$17/'3g CPIH'!$G$17))</f>
        <v>41.87375176125245</v>
      </c>
      <c r="S154" s="117">
        <f>IF('3g CPIH'!O$17="-","-",'3j PAAC PAP'!$G$23*('3g CPIH'!O$17/'3g CPIH'!$G$17))</f>
        <v>42.1065993150685</v>
      </c>
      <c r="T154" s="117">
        <f>IF('3g CPIH'!P$17="-","-",'3j PAAC PAP'!$G$23*('3g CPIH'!P$17/'3g CPIH'!$G$17))</f>
        <v>42.223023091976515</v>
      </c>
      <c r="U154" s="117">
        <f>IF('3g CPIH'!Q$17="-","-",'3j PAAC PAP'!$G$23*('3g CPIH'!Q$17/'3g CPIH'!$G$17))</f>
        <v>42.455870645792565</v>
      </c>
      <c r="V154" s="117">
        <f>IF('3g CPIH'!R$17="-","-",'3j PAAC PAP'!$G$23*('3g CPIH'!R$17/'3g CPIH'!$G$17))</f>
        <v>43.232029158512731</v>
      </c>
      <c r="W154" s="117">
        <f>IF('3g CPIH'!S$17="-","-",'3j PAAC PAP'!$G$23*('3g CPIH'!S$17/'3g CPIH'!$G$17))</f>
        <v>44.512690704500983</v>
      </c>
      <c r="X154" s="27"/>
      <c r="Y154" s="117">
        <f>IF('3g CPIH'!U$17="-","-",'3j PAAC PAP'!$G$23*('3g CPIH'!U$17/'3g CPIH'!$G$17))</f>
        <v>46.763550391389437</v>
      </c>
      <c r="Z154" s="117">
        <f>IF('3g CPIH'!V$17="-","-",'3j PAAC PAP'!$G$23*('3g CPIH'!V$17/'3g CPIH'!$G$17))</f>
        <v>46.763550391389437</v>
      </c>
      <c r="AA154" s="117">
        <f>IF('3g CPIH'!W$17="-","-",'3j PAAC PAP'!$G$23*('3g CPIH'!W$17/'3g CPIH'!$G$17))</f>
        <v>48.626330821917811</v>
      </c>
      <c r="AB154" s="117" t="str">
        <f>IF('3g CPIH'!X$17="-","-",'3j PAAC PAP'!$G$23*('3g CPIH'!X$17/'3g CPIH'!$G$17))</f>
        <v>-</v>
      </c>
      <c r="AC154" s="117" t="str">
        <f>IF('3g CPIH'!Y$17="-","-",'3j PAAC PAP'!$G$23*('3g CPIH'!Y$17/'3g CPIH'!$G$17))</f>
        <v>-</v>
      </c>
      <c r="AD154" s="25"/>
    </row>
    <row r="155" spans="1:30" s="26" customFormat="1" ht="11.4">
      <c r="A155" s="207"/>
      <c r="B155" s="120" t="s">
        <v>244</v>
      </c>
      <c r="C155" s="120" t="s">
        <v>184</v>
      </c>
      <c r="D155" s="122" t="s">
        <v>120</v>
      </c>
      <c r="E155" s="119"/>
      <c r="F155" s="27"/>
      <c r="G155" s="117">
        <f>IF(G150="-","-",SUM(G147:G153)*'3j PAAC PAP'!$G$41)</f>
        <v>0</v>
      </c>
      <c r="H155" s="117">
        <f>IF(H150="-","-",SUM(H147:H153)*'3j PAAC PAP'!$G$41)</f>
        <v>0</v>
      </c>
      <c r="I155" s="117">
        <f>IF(I150="-","-",SUM(I147:I153)*'3j PAAC PAP'!$G$41)</f>
        <v>0</v>
      </c>
      <c r="J155" s="117">
        <f>IF(J150="-","-",SUM(J147:J153)*'3j PAAC PAP'!$G$41)</f>
        <v>0</v>
      </c>
      <c r="K155" s="117">
        <f>IF(K150="-","-",SUM(K147:K153)*'3j PAAC PAP'!$G$41)</f>
        <v>0</v>
      </c>
      <c r="L155" s="117">
        <f>IF(L150="-","-",SUM(L147:L153)*'3j PAAC PAP'!$G$41)</f>
        <v>0</v>
      </c>
      <c r="M155" s="117">
        <f>IF(M150="-","-",SUM(M147:M153)*'3j PAAC PAP'!$G$41)</f>
        <v>0</v>
      </c>
      <c r="N155" s="117">
        <f>IF(N150="-","-",SUM(N147:N153)*'3j PAAC PAP'!$G$41)</f>
        <v>0</v>
      </c>
      <c r="O155" s="27"/>
      <c r="P155" s="117">
        <f>IF(P150="-","-",SUM(P147:P153)*'3j PAAC PAP'!$G$41)</f>
        <v>0</v>
      </c>
      <c r="Q155" s="117">
        <f>IF(Q150="-","-",SUM(Q147:Q153)*'3j PAAC PAP'!$G$41)</f>
        <v>0</v>
      </c>
      <c r="R155" s="117">
        <f>IF(R150="-","-",SUM(R147:R153)*'3j PAAC PAP'!$G$41)</f>
        <v>0</v>
      </c>
      <c r="S155" s="117">
        <f>IF(S150="-","-",SUM(S147:S153)*'3j PAAC PAP'!$G$41)</f>
        <v>0</v>
      </c>
      <c r="T155" s="117">
        <f>IF(T150="-","-",SUM(T147:T153)*'3j PAAC PAP'!$G$41)</f>
        <v>0</v>
      </c>
      <c r="U155" s="117">
        <f>IF(U150="-","-",SUM(U147:U153)*'3j PAAC PAP'!$G$41)</f>
        <v>0</v>
      </c>
      <c r="V155" s="117">
        <f>IF(V150="-","-",SUM(V147:V153)*'3j PAAC PAP'!$G$41)</f>
        <v>0</v>
      </c>
      <c r="W155" s="117">
        <f>IF(W150="-","-",SUM(W147:W153)*'3j PAAC PAP'!$G$41)</f>
        <v>0</v>
      </c>
      <c r="X155" s="27"/>
      <c r="Y155" s="117">
        <f>IF(Y150="-","-",SUM(Y147:Y153)*'3j PAAC PAP'!$G$41)</f>
        <v>0</v>
      </c>
      <c r="Z155" s="117">
        <f>IF(Z150="-","-",SUM(Z147:Z153)*'3j PAAC PAP'!$G$41)</f>
        <v>0</v>
      </c>
      <c r="AA155" s="117">
        <f>IF(AA150="-","-",SUM(AA147:AA153)*'3j PAAC PAP'!$G$41)</f>
        <v>0</v>
      </c>
      <c r="AB155" s="117" t="str">
        <f>IF(AB150="-","-",SUM(AB147:AB153)*'3j PAAC PAP'!$G$41)</f>
        <v>-</v>
      </c>
      <c r="AC155" s="117" t="str">
        <f>IF(AC150="-","-",SUM(AC147:AC153)*'3j PAAC PAP'!$G$41)</f>
        <v>-</v>
      </c>
      <c r="AD155" s="25"/>
    </row>
    <row r="156" spans="1:30" s="26" customFormat="1" ht="11.4">
      <c r="A156" s="207"/>
      <c r="B156" s="120" t="s">
        <v>185</v>
      </c>
      <c r="C156" s="120" t="s">
        <v>246</v>
      </c>
      <c r="D156" s="122" t="s">
        <v>120</v>
      </c>
      <c r="E156" s="161"/>
      <c r="F156" s="27"/>
      <c r="G156" s="117">
        <f>IF(G150="-","-",SUM(G147:G155)*'3k EBIT'!$E$11)</f>
        <v>2.1074089853579236</v>
      </c>
      <c r="H156" s="117">
        <f>IF(H150="-","-",SUM(H147:H155)*'3k EBIT'!$E$11)</f>
        <v>2.1113737855176109</v>
      </c>
      <c r="I156" s="117">
        <f>IF(I150="-","-",SUM(I147:I155)*'3k EBIT'!$E$11)</f>
        <v>2.1185407260345759</v>
      </c>
      <c r="J156" s="117">
        <f>IF(J150="-","-",SUM(J147:J155)*'3k EBIT'!$E$11)</f>
        <v>2.1304351265136363</v>
      </c>
      <c r="K156" s="117">
        <f>IF(K150="-","-",SUM(K147:K155)*'3k EBIT'!$E$11)</f>
        <v>2.1557688535103194</v>
      </c>
      <c r="L156" s="117">
        <f>IF(L150="-","-",SUM(L147:L155)*'3k EBIT'!$E$11)</f>
        <v>2.1795568849503861</v>
      </c>
      <c r="M156" s="117">
        <f>IF(M150="-","-",SUM(M147:M155)*'3k EBIT'!$E$11)</f>
        <v>2.2446744028704719</v>
      </c>
      <c r="N156" s="117">
        <f>IF(N150="-","-",SUM(N147:N155)*'3k EBIT'!$E$11)</f>
        <v>2.2633936210989636</v>
      </c>
      <c r="O156" s="27"/>
      <c r="P156" s="117">
        <f>IF(P150="-","-",SUM(P147:P155)*'3k EBIT'!$E$11)</f>
        <v>2.2633936210989636</v>
      </c>
      <c r="Q156" s="117">
        <f>IF(Q150="-","-",SUM(Q147:Q155)*'3k EBIT'!$E$11)</f>
        <v>2.3168217242077791</v>
      </c>
      <c r="R156" s="117">
        <f>IF(R150="-","-",SUM(R147:R155)*'3k EBIT'!$E$11)</f>
        <v>2.3276183150087935</v>
      </c>
      <c r="S156" s="117">
        <f>IF(S150="-","-",SUM(S147:S155)*'3k EBIT'!$E$11)</f>
        <v>2.3655648117716734</v>
      </c>
      <c r="T156" s="117">
        <f>IF(T150="-","-",SUM(T147:T155)*'3k EBIT'!$E$11)</f>
        <v>2.3559741078194558</v>
      </c>
      <c r="U156" s="117">
        <f>IF(U150="-","-",SUM(U147:U155)*'3k EBIT'!$E$11)</f>
        <v>2.3654859215535939</v>
      </c>
      <c r="V156" s="117">
        <f>IF(V150="-","-",SUM(V147:V155)*'3k EBIT'!$E$11)</f>
        <v>2.2879451005225158</v>
      </c>
      <c r="W156" s="117">
        <f>IF(W150="-","-",SUM(W147:W155)*'3k EBIT'!$E$11)</f>
        <v>2.4267780991291965</v>
      </c>
      <c r="X156" s="27"/>
      <c r="Y156" s="117">
        <f>IF(Y150="-","-",SUM(Y147:Y155)*'3k EBIT'!$E$11)</f>
        <v>2.441596933837205</v>
      </c>
      <c r="Z156" s="117">
        <f>IF(Z150="-","-",SUM(Z147:Z155)*'3k EBIT'!$E$11)</f>
        <v>2.441596933837205</v>
      </c>
      <c r="AA156" s="117">
        <f>IF(AA150="-","-",SUM(AA147:AA155)*'3k EBIT'!$E$11)</f>
        <v>2.4605121128587735</v>
      </c>
      <c r="AB156" s="117" t="str">
        <f>IF(AB150="-","-",SUM(AB147:AB155)*'3k EBIT'!$E$11)</f>
        <v>-</v>
      </c>
      <c r="AC156" s="117" t="str">
        <f>IF(AC150="-","-",SUM(AC147:AC155)*'3k EBIT'!$E$11)</f>
        <v>-</v>
      </c>
      <c r="AD156" s="25"/>
    </row>
    <row r="157" spans="1:30" s="26" customFormat="1" ht="11.4">
      <c r="A157" s="207"/>
      <c r="B157" s="120" t="s">
        <v>247</v>
      </c>
      <c r="C157" s="156" t="s">
        <v>248</v>
      </c>
      <c r="D157" s="122" t="s">
        <v>120</v>
      </c>
      <c r="E157" s="122"/>
      <c r="F157" s="27"/>
      <c r="G157" s="117">
        <f>IF(G152="-","-",SUM(G147:G150,G152:G156)*'3l HAP'!$E$12)</f>
        <v>1.6239243268456498</v>
      </c>
      <c r="H157" s="117">
        <f>IF(H152="-","-",SUM(H147:H150,H152:H156)*'3l HAP'!$E$12)</f>
        <v>1.6269795171172732</v>
      </c>
      <c r="I157" s="117">
        <f>IF(I152="-","-",SUM(I147:I150,I152:I156)*'3l HAP'!$E$12)</f>
        <v>1.6325022083155263</v>
      </c>
      <c r="J157" s="117">
        <f>IF(J152="-","-",SUM(J147:J150,J152:J156)*'3l HAP'!$E$12)</f>
        <v>1.6416677791303957</v>
      </c>
      <c r="K157" s="117">
        <f>IF(K152="-","-",SUM(K147:K150,K152:K156)*'3l HAP'!$E$12)</f>
        <v>1.6611894077489591</v>
      </c>
      <c r="L157" s="117">
        <f>IF(L152="-","-",SUM(L147:L150,L152:L156)*'3l HAP'!$E$12)</f>
        <v>1.6795199564045309</v>
      </c>
      <c r="M157" s="117">
        <f>IF(M152="-","-",SUM(M147:M150,M152:M156)*'3l HAP'!$E$12)</f>
        <v>1.729698124092411</v>
      </c>
      <c r="N157" s="117">
        <f>IF(N152="-","-",SUM(N147:N150,N152:N156)*'3l HAP'!$E$12)</f>
        <v>1.7441227536123509</v>
      </c>
      <c r="O157" s="27"/>
      <c r="P157" s="117">
        <f>IF(P152="-","-",SUM(P147:P150,P152:P156)*'3l HAP'!$E$12)</f>
        <v>1.7441227536123509</v>
      </c>
      <c r="Q157" s="117">
        <f>IF(Q152="-","-",SUM(Q147:Q150,Q152:Q156)*'3l HAP'!$E$12)</f>
        <v>1.7852933080602276</v>
      </c>
      <c r="R157" s="117">
        <f>IF(R152="-","-",SUM(R147:R150,R152:R156)*'3l HAP'!$E$12)</f>
        <v>1.7936129301983992</v>
      </c>
      <c r="S157" s="117">
        <f>IF(S152="-","-",SUM(S147:S150,S152:S156)*'3l HAP'!$E$12)</f>
        <v>1.8228536896522858</v>
      </c>
      <c r="T157" s="117">
        <f>IF(T152="-","-",SUM(T147:T150,T152:T156)*'3l HAP'!$E$12)</f>
        <v>1.8154632981488843</v>
      </c>
      <c r="U157" s="117">
        <f>IF(U152="-","-",SUM(U147:U150,U152:U156)*'3l HAP'!$E$12)</f>
        <v>1.8227928985361903</v>
      </c>
      <c r="V157" s="117">
        <f>IF(V152="-","-",SUM(V147:V150,V152:V156)*'3l HAP'!$E$12)</f>
        <v>1.7630415989684103</v>
      </c>
      <c r="W157" s="117">
        <f>IF(W152="-","-",SUM(W147:W150,W152:W156)*'3l HAP'!$E$12)</f>
        <v>1.8700233407056581</v>
      </c>
      <c r="X157" s="27"/>
      <c r="Y157" s="117">
        <f>IF(Y152="-","-",SUM(Y147:Y150,Y152:Y156)*'3l HAP'!$E$12)</f>
        <v>1.8814424180395022</v>
      </c>
      <c r="Z157" s="117">
        <f>IF(Z152="-","-",SUM(Z147:Z150,Z152:Z156)*'3l HAP'!$E$12)</f>
        <v>1.8814424180395022</v>
      </c>
      <c r="AA157" s="117">
        <f>IF(AA152="-","-",SUM(AA147:AA150,AA152:AA156)*'3l HAP'!$E$12)</f>
        <v>1.8960180507587241</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112.54014089987002</v>
      </c>
      <c r="H158" s="117">
        <f t="shared" ref="H158:W158" si="22">IF(H152="-","-",SUM(H147:H157))</f>
        <v>112.75186969656357</v>
      </c>
      <c r="I158" s="117">
        <f t="shared" si="22"/>
        <v>113.13459962758513</v>
      </c>
      <c r="J158" s="117">
        <f t="shared" si="22"/>
        <v>113.76978601766574</v>
      </c>
      <c r="K158" s="117">
        <f t="shared" si="22"/>
        <v>115.12266114799615</v>
      </c>
      <c r="L158" s="117">
        <f t="shared" si="22"/>
        <v>116.3929928342497</v>
      </c>
      <c r="M158" s="117">
        <f t="shared" si="22"/>
        <v>119.87040737157626</v>
      </c>
      <c r="N158" s="117">
        <f t="shared" si="22"/>
        <v>120.87005360617371</v>
      </c>
      <c r="O158" s="27"/>
      <c r="P158" s="117">
        <f t="shared" si="22"/>
        <v>120.87005360617371</v>
      </c>
      <c r="Q158" s="117">
        <f t="shared" si="22"/>
        <v>123.7232284258956</v>
      </c>
      <c r="R158" s="117">
        <f t="shared" si="22"/>
        <v>124.29978943442619</v>
      </c>
      <c r="S158" s="117">
        <f t="shared" si="22"/>
        <v>126.32621340908989</v>
      </c>
      <c r="T158" s="117">
        <f t="shared" si="22"/>
        <v>125.81404933386258</v>
      </c>
      <c r="U158" s="117">
        <f t="shared" si="22"/>
        <v>126.3220005029478</v>
      </c>
      <c r="V158" s="117">
        <f t="shared" si="22"/>
        <v>122.18115504534573</v>
      </c>
      <c r="W158" s="117">
        <f t="shared" si="22"/>
        <v>129.5951336955761</v>
      </c>
      <c r="X158" s="27"/>
      <c r="Y158" s="117">
        <f t="shared" ref="Y158:AC158" si="23">IF(Y152="-","-",SUM(Y147:Y157))</f>
        <v>130.38649111959694</v>
      </c>
      <c r="Z158" s="117">
        <f t="shared" si="23"/>
        <v>130.38649111959694</v>
      </c>
      <c r="AA158" s="117">
        <f t="shared" si="23"/>
        <v>131.39660207908494</v>
      </c>
      <c r="AB158" s="117" t="str">
        <f t="shared" si="23"/>
        <v>-</v>
      </c>
      <c r="AC158" s="117" t="str">
        <f t="shared" si="23"/>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AA'!J249="-","-",'3c AA'!J249)</f>
        <v>-</v>
      </c>
      <c r="H161" s="35" t="str">
        <f>IF('3c AA'!K249="-","-",'3c AA'!K249)</f>
        <v>-</v>
      </c>
      <c r="I161" s="35" t="str">
        <f>IF('3c AA'!L249="-","-",'3c AA'!L249)</f>
        <v>-</v>
      </c>
      <c r="J161" s="35" t="str">
        <f>IF('3c AA'!M249="-","-",'3c AA'!M249)</f>
        <v>-</v>
      </c>
      <c r="K161" s="35" t="str">
        <f>IF('3c AA'!N249="-","-",'3c AA'!N249)</f>
        <v>-</v>
      </c>
      <c r="L161" s="35" t="str">
        <f>IF('3c AA'!O249="-","-",'3c AA'!O249)</f>
        <v>-</v>
      </c>
      <c r="M161" s="35" t="str">
        <f>IF('3c AA'!P249="-","-",'3c AA'!P249)</f>
        <v>-</v>
      </c>
      <c r="N161" s="35" t="str">
        <f>IF('3c AA'!Q249="-","-",'3c AA'!Q249)</f>
        <v>-</v>
      </c>
      <c r="O161" s="27"/>
      <c r="P161" s="35" t="str">
        <f>IF('3c AA'!S249="-","-",'3c AA'!S249)</f>
        <v>-</v>
      </c>
      <c r="Q161" s="35" t="str">
        <f>IF('3c AA'!T249="-","-",'3c AA'!T249)</f>
        <v>-</v>
      </c>
      <c r="R161" s="35" t="str">
        <f>IF('3c AA'!U249="-","-",'3c AA'!U249)</f>
        <v>-</v>
      </c>
      <c r="S161" s="35" t="str">
        <f>IF('3c AA'!V249="-","-",'3c AA'!V249)</f>
        <v>-</v>
      </c>
      <c r="T161" s="35">
        <f>IF('3c AA'!W249="-","-",'3c AA'!W249)</f>
        <v>0</v>
      </c>
      <c r="U161" s="35">
        <f>IF('3c AA'!X249="-","-",'3c AA'!X249)</f>
        <v>0</v>
      </c>
      <c r="V161" s="35">
        <f>IF('3c AA'!Y249="-","-",'3c AA'!Y249)</f>
        <v>0</v>
      </c>
      <c r="W161" s="35" t="str">
        <f>IF('3c AA'!Z249="-","-",'3c AA'!Z249)</f>
        <v>-</v>
      </c>
      <c r="X161" s="27"/>
      <c r="Y161" s="35">
        <f>IF('3c AA'!AB249="-","-",'3c AA'!AB249)</f>
        <v>0</v>
      </c>
      <c r="Z161" s="35">
        <f>IF('3c AA'!AC249="-","-",'3c AA'!AC249)</f>
        <v>0</v>
      </c>
      <c r="AA161" s="35">
        <f>IF('3c AA'!AD249="-","-",'3c AA'!AD249)</f>
        <v>0</v>
      </c>
      <c r="AB161" s="35" t="str">
        <f>IF('3c AA'!AE249="-","-",'3c AA'!AE249)</f>
        <v>-</v>
      </c>
      <c r="AC161" s="35" t="str">
        <f>IF('3c AA'!AF249="-","-",'3c AA'!AF249)</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f>IF('3d PC'!AA15="-","-",'3d PC'!AA64+'3d PC'!AA65)</f>
        <v>10.743937820906499</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f>IF('3g CPIH'!W$17="-","-",'3h OC '!$E$11*('3g CPIH'!W$17/'3g CPIH'!$G$17))</f>
        <v>79.623736301369874</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SMNCC'!G$65="-","-",'3i SMNCC'!G$65)</f>
        <v>0</v>
      </c>
      <c r="L165" s="35">
        <f>IF('3i SMNCC'!H$65="-","-",'3i SMNCC'!H$65)</f>
        <v>-0.10239413454660828</v>
      </c>
      <c r="M165" s="35">
        <f>IF('3i SMNCC'!I$65="-","-",'3i SMNCC'!I$65)</f>
        <v>1.3107897268148032</v>
      </c>
      <c r="N165" s="35">
        <f>IF('3i SMNCC'!J$65="-","-",'3i SMNCC'!J$65)</f>
        <v>1.3561024854837453</v>
      </c>
      <c r="O165" s="27"/>
      <c r="P165" s="35">
        <f>IF('3i SMNCC'!L$65="-","-",'3i SMNCC'!L$65)</f>
        <v>1.3561024854837453</v>
      </c>
      <c r="Q165" s="35">
        <f>IF('3i SMNCC'!M$65="-","-",'3i SMNCC'!M$65)</f>
        <v>2.7190896886881828</v>
      </c>
      <c r="R165" s="35">
        <f>IF('3i SMNCC'!N$65="-","-",'3i SMNCC'!N$65)</f>
        <v>2.5445731212335492</v>
      </c>
      <c r="S165" s="35">
        <f>IF('3i SMNCC'!O$65="-","-",'3i SMNCC'!O$65)</f>
        <v>3.7238675166956514</v>
      </c>
      <c r="T165" s="35">
        <f>IF('3i SMNCC'!P$65="-","-",'3i SMNCC'!P$65)</f>
        <v>3.2317970151566944</v>
      </c>
      <c r="U165" s="35">
        <f>IF('3i SMNCC'!Q$65="-","-",'3i SMNCC'!Q$65)</f>
        <v>3.0490377355812108</v>
      </c>
      <c r="V165" s="35">
        <f>IF('3i SMNCC'!R$65="-","-",'3i SMNCC'!R$65)</f>
        <v>-2.8755928274026386</v>
      </c>
      <c r="W165" s="35">
        <f>IF('3i SMNCC'!S$65="-","-",'3i SMNCC'!S$65)</f>
        <v>-4.4212717332369875</v>
      </c>
      <c r="X165" s="27"/>
      <c r="Y165" s="35">
        <f>IF('3i SMNCC'!U$65="-","-",'3i SMNCC'!U$65)</f>
        <v>-9.9169703850481579</v>
      </c>
      <c r="Z165" s="35">
        <f>IF('3i SMNCC'!V$65="-","-",'3i SMNCC'!V$65)</f>
        <v>-9.9169703850481579</v>
      </c>
      <c r="AA165" s="35">
        <f>IF('3i SMNCC'!W$65="-","-",'3i SMNCC'!W$65)</f>
        <v>-11.95393302872672</v>
      </c>
      <c r="AB165" s="35" t="str">
        <f>IF('3i SMNCC'!X$65="-","-",'3i SMNCC'!X$65)</f>
        <v>-</v>
      </c>
      <c r="AC165" s="35" t="str">
        <f>IF('3i SMNCC'!Y$65="-","-",'3i SMNCC'!Y$65)</f>
        <v>-</v>
      </c>
      <c r="AD165" s="25"/>
    </row>
    <row r="166" spans="1:30" s="26" customFormat="1" ht="11.4">
      <c r="A166" s="207"/>
      <c r="B166" s="123" t="s">
        <v>244</v>
      </c>
      <c r="C166" s="123" t="s">
        <v>183</v>
      </c>
      <c r="D166" s="121" t="s">
        <v>123</v>
      </c>
      <c r="E166" s="160"/>
      <c r="F166" s="27"/>
      <c r="G166" s="35">
        <f>IF('3g CPIH'!C$17="-","-",'3j PAAC PAP'!$G$23*('3g CPIH'!C$17/'3g CPIH'!$G$17))</f>
        <v>38.769117710371823</v>
      </c>
      <c r="H166" s="35">
        <f>IF('3g CPIH'!D$17="-","-",'3j PAAC PAP'!$G$23*('3g CPIH'!D$17/'3g CPIH'!$G$17))</f>
        <v>38.846733561643838</v>
      </c>
      <c r="I166" s="35">
        <f>IF('3g CPIH'!E$17="-","-",'3j PAAC PAP'!$G$23*('3g CPIH'!E$17/'3g CPIH'!$G$17))</f>
        <v>38.963157338551866</v>
      </c>
      <c r="J166" s="35">
        <f>IF('3g CPIH'!F$17="-","-",'3j PAAC PAP'!$G$23*('3g CPIH'!F$17/'3g CPIH'!$G$17))</f>
        <v>39.19600489236791</v>
      </c>
      <c r="K166" s="35">
        <f>IF('3g CPIH'!G$17="-","-",'3j PAAC PAP'!$G$23*('3g CPIH'!G$17/'3g CPIH'!$G$17))</f>
        <v>39.661700000000003</v>
      </c>
      <c r="L166" s="35">
        <f>IF('3g CPIH'!H$17="-","-",'3j PAAC PAP'!$G$23*('3g CPIH'!H$17/'3g CPIH'!$G$17))</f>
        <v>40.166203033268111</v>
      </c>
      <c r="M166" s="35">
        <f>IF('3g CPIH'!I$17="-","-",'3j PAAC PAP'!$G$23*('3g CPIH'!I$17/'3g CPIH'!$G$17))</f>
        <v>40.748321917808219</v>
      </c>
      <c r="N166" s="35">
        <f>IF('3g CPIH'!J$17="-","-",'3j PAAC PAP'!$G$23*('3g CPIH'!J$17/'3g CPIH'!$G$17))</f>
        <v>41.097593248532299</v>
      </c>
      <c r="O166" s="27"/>
      <c r="P166" s="35">
        <f>IF('3g CPIH'!L$17="-","-",'3j PAAC PAP'!$G$23*('3g CPIH'!L$17/'3g CPIH'!$G$17))</f>
        <v>41.097593248532299</v>
      </c>
      <c r="Q166" s="35">
        <f>IF('3g CPIH'!M$17="-","-",'3j PAAC PAP'!$G$23*('3g CPIH'!M$17/'3g CPIH'!$G$17))</f>
        <v>41.563288356164385</v>
      </c>
      <c r="R166" s="35">
        <f>IF('3g CPIH'!N$17="-","-",'3j PAAC PAP'!$G$23*('3g CPIH'!N$17/'3g CPIH'!$G$17))</f>
        <v>41.87375176125245</v>
      </c>
      <c r="S166" s="35">
        <f>IF('3g CPIH'!O$17="-","-",'3j PAAC PAP'!$G$23*('3g CPIH'!O$17/'3g CPIH'!$G$17))</f>
        <v>42.1065993150685</v>
      </c>
      <c r="T166" s="35">
        <f>IF('3g CPIH'!P$17="-","-",'3j PAAC PAP'!$G$23*('3g CPIH'!P$17/'3g CPIH'!$G$17))</f>
        <v>42.223023091976515</v>
      </c>
      <c r="U166" s="35">
        <f>IF('3g CPIH'!Q$17="-","-",'3j PAAC PAP'!$G$23*('3g CPIH'!Q$17/'3g CPIH'!$G$17))</f>
        <v>42.455870645792565</v>
      </c>
      <c r="V166" s="35">
        <f>IF('3g CPIH'!R$17="-","-",'3j PAAC PAP'!$G$23*('3g CPIH'!R$17/'3g CPIH'!$G$17))</f>
        <v>43.232029158512731</v>
      </c>
      <c r="W166" s="35">
        <f>IF('3g CPIH'!S$17="-","-",'3j PAAC PAP'!$G$23*('3g CPIH'!S$17/'3g CPIH'!$G$17))</f>
        <v>44.512690704500983</v>
      </c>
      <c r="X166" s="27"/>
      <c r="Y166" s="35">
        <f>IF('3g CPIH'!U$17="-","-",'3j PAAC PAP'!$G$23*('3g CPIH'!U$17/'3g CPIH'!$G$17))</f>
        <v>46.763550391389437</v>
      </c>
      <c r="Z166" s="35">
        <f>IF('3g CPIH'!V$17="-","-",'3j PAAC PAP'!$G$23*('3g CPIH'!V$17/'3g CPIH'!$G$17))</f>
        <v>46.763550391389437</v>
      </c>
      <c r="AA166" s="35">
        <f>IF('3g CPIH'!W$17="-","-",'3j PAAC PAP'!$G$23*('3g CPIH'!W$17/'3g CPIH'!$G$17))</f>
        <v>48.626330821917811</v>
      </c>
      <c r="AB166" s="35" t="str">
        <f>IF('3g CPIH'!X$17="-","-",'3j PAAC PAP'!$G$23*('3g CPIH'!X$17/'3g CPIH'!$G$17))</f>
        <v>-</v>
      </c>
      <c r="AC166" s="35" t="str">
        <f>IF('3g CPIH'!Y$17="-","-",'3j PAAC PAP'!$G$23*('3g CPIH'!Y$17/'3g CPIH'!$G$17))</f>
        <v>-</v>
      </c>
      <c r="AD166" s="25"/>
    </row>
    <row r="167" spans="1:30" s="26" customFormat="1" ht="11.4">
      <c r="A167" s="207"/>
      <c r="B167" s="123" t="s">
        <v>244</v>
      </c>
      <c r="C167" s="123" t="s">
        <v>184</v>
      </c>
      <c r="D167" s="121" t="s">
        <v>123</v>
      </c>
      <c r="E167" s="160"/>
      <c r="F167" s="27"/>
      <c r="G167" s="35">
        <f>IF(G162="-","-",SUM(G159:G165)*'3j PAAC PAP'!$G$41)</f>
        <v>0</v>
      </c>
      <c r="H167" s="35">
        <f>IF(H162="-","-",SUM(H159:H165)*'3j PAAC PAP'!$G$41)</f>
        <v>0</v>
      </c>
      <c r="I167" s="35">
        <f>IF(I162="-","-",SUM(I159:I165)*'3j PAAC PAP'!$G$41)</f>
        <v>0</v>
      </c>
      <c r="J167" s="35">
        <f>IF(J162="-","-",SUM(J159:J165)*'3j PAAC PAP'!$G$41)</f>
        <v>0</v>
      </c>
      <c r="K167" s="35">
        <f>IF(K162="-","-",SUM(K159:K165)*'3j PAAC PAP'!$G$41)</f>
        <v>0</v>
      </c>
      <c r="L167" s="35">
        <f>IF(L162="-","-",SUM(L159:L165)*'3j PAAC PAP'!$G$41)</f>
        <v>0</v>
      </c>
      <c r="M167" s="35">
        <f>IF(M162="-","-",SUM(M159:M165)*'3j PAAC PAP'!$G$41)</f>
        <v>0</v>
      </c>
      <c r="N167" s="35">
        <f>IF(N162="-","-",SUM(N159:N165)*'3j PAAC PAP'!$G$41)</f>
        <v>0</v>
      </c>
      <c r="O167" s="27"/>
      <c r="P167" s="35">
        <f>IF(P162="-","-",SUM(P159:P165)*'3j PAAC PAP'!$G$41)</f>
        <v>0</v>
      </c>
      <c r="Q167" s="35">
        <f>IF(Q162="-","-",SUM(Q159:Q165)*'3j PAAC PAP'!$G$41)</f>
        <v>0</v>
      </c>
      <c r="R167" s="35">
        <f>IF(R162="-","-",SUM(R159:R165)*'3j PAAC PAP'!$G$41)</f>
        <v>0</v>
      </c>
      <c r="S167" s="35">
        <f>IF(S162="-","-",SUM(S159:S165)*'3j PAAC PAP'!$G$41)</f>
        <v>0</v>
      </c>
      <c r="T167" s="35">
        <f>IF(T162="-","-",SUM(T159:T165)*'3j PAAC PAP'!$G$41)</f>
        <v>0</v>
      </c>
      <c r="U167" s="35">
        <f>IF(U162="-","-",SUM(U159:U165)*'3j PAAC PAP'!$G$41)</f>
        <v>0</v>
      </c>
      <c r="V167" s="35">
        <f>IF(V162="-","-",SUM(V159:V165)*'3j PAAC PAP'!$G$41)</f>
        <v>0</v>
      </c>
      <c r="W167" s="35">
        <f>IF(W162="-","-",SUM(W159:W165)*'3j PAAC PAP'!$G$41)</f>
        <v>0</v>
      </c>
      <c r="X167" s="27"/>
      <c r="Y167" s="35">
        <f>IF(Y162="-","-",SUM(Y159:Y165)*'3j PAAC PAP'!$G$41)</f>
        <v>0</v>
      </c>
      <c r="Z167" s="35">
        <f>IF(Z162="-","-",SUM(Z159:Z165)*'3j PAAC PAP'!$G$41)</f>
        <v>0</v>
      </c>
      <c r="AA167" s="35">
        <f>IF(AA162="-","-",SUM(AA159:AA165)*'3j PAAC PAP'!$G$41)</f>
        <v>0</v>
      </c>
      <c r="AB167" s="35" t="str">
        <f>IF(AB162="-","-",SUM(AB159:AB165)*'3j PAAC PAP'!$G$41)</f>
        <v>-</v>
      </c>
      <c r="AC167" s="35" t="str">
        <f>IF(AC162="-","-",SUM(AC159:AC165)*'3j PAAC PAP'!$G$41)</f>
        <v>-</v>
      </c>
      <c r="AD167" s="25"/>
    </row>
    <row r="168" spans="1:30" s="26" customFormat="1" ht="11.4">
      <c r="A168" s="207"/>
      <c r="B168" s="123" t="s">
        <v>185</v>
      </c>
      <c r="C168" s="123" t="s">
        <v>246</v>
      </c>
      <c r="D168" s="121" t="s">
        <v>123</v>
      </c>
      <c r="E168" s="160"/>
      <c r="F168" s="27"/>
      <c r="G168" s="35">
        <f>IF(G162="-","-",SUM(G159:G167)*'3k EBIT'!$E$11)</f>
        <v>2.1074089853579236</v>
      </c>
      <c r="H168" s="35">
        <f>IF(H162="-","-",SUM(H159:H167)*'3k EBIT'!$E$11)</f>
        <v>2.1113737855176109</v>
      </c>
      <c r="I168" s="35">
        <f>IF(I162="-","-",SUM(I159:I167)*'3k EBIT'!$E$11)</f>
        <v>2.1185407260345759</v>
      </c>
      <c r="J168" s="35">
        <f>IF(J162="-","-",SUM(J159:J167)*'3k EBIT'!$E$11)</f>
        <v>2.1304351265136363</v>
      </c>
      <c r="K168" s="35">
        <f>IF(K162="-","-",SUM(K159:K167)*'3k EBIT'!$E$11)</f>
        <v>2.1557688535103194</v>
      </c>
      <c r="L168" s="35">
        <f>IF(L162="-","-",SUM(L159:L167)*'3k EBIT'!$E$11)</f>
        <v>2.1795568849503861</v>
      </c>
      <c r="M168" s="35">
        <f>IF(M162="-","-",SUM(M159:M167)*'3k EBIT'!$E$11)</f>
        <v>2.2446744028704719</v>
      </c>
      <c r="N168" s="35">
        <f>IF(N162="-","-",SUM(N159:N167)*'3k EBIT'!$E$11)</f>
        <v>2.2633936210989636</v>
      </c>
      <c r="O168" s="27"/>
      <c r="P168" s="35">
        <f>IF(P162="-","-",SUM(P159:P167)*'3k EBIT'!$E$11)</f>
        <v>2.2633936210989636</v>
      </c>
      <c r="Q168" s="35">
        <f>IF(Q162="-","-",SUM(Q159:Q167)*'3k EBIT'!$E$11)</f>
        <v>2.3168217242077791</v>
      </c>
      <c r="R168" s="35">
        <f>IF(R162="-","-",SUM(R159:R167)*'3k EBIT'!$E$11)</f>
        <v>2.3276183150087935</v>
      </c>
      <c r="S168" s="35">
        <f>IF(S162="-","-",SUM(S159:S167)*'3k EBIT'!$E$11)</f>
        <v>2.3655648117716734</v>
      </c>
      <c r="T168" s="35">
        <f>IF(T162="-","-",SUM(T159:T167)*'3k EBIT'!$E$11)</f>
        <v>2.3559741078194558</v>
      </c>
      <c r="U168" s="35">
        <f>IF(U162="-","-",SUM(U159:U167)*'3k EBIT'!$E$11)</f>
        <v>2.3654859215535939</v>
      </c>
      <c r="V168" s="35">
        <f>IF(V162="-","-",SUM(V159:V167)*'3k EBIT'!$E$11)</f>
        <v>2.2879451005225158</v>
      </c>
      <c r="W168" s="35">
        <f>IF(W162="-","-",SUM(W159:W167)*'3k EBIT'!$E$11)</f>
        <v>2.4267780991291965</v>
      </c>
      <c r="X168" s="27"/>
      <c r="Y168" s="35">
        <f>IF(Y162="-","-",SUM(Y159:Y167)*'3k EBIT'!$E$11)</f>
        <v>2.441596933837205</v>
      </c>
      <c r="Z168" s="35">
        <f>IF(Z162="-","-",SUM(Z159:Z167)*'3k EBIT'!$E$11)</f>
        <v>2.441596933837205</v>
      </c>
      <c r="AA168" s="35">
        <f>IF(AA162="-","-",SUM(AA159:AA167)*'3k EBIT'!$E$11)</f>
        <v>2.4605121128587735</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1.6239243268456498</v>
      </c>
      <c r="H169" s="35">
        <f>IF(H164="-","-",SUM(H159:H162,H164:H168)*'3l HAP'!$E$12)</f>
        <v>1.6269795171172732</v>
      </c>
      <c r="I169" s="35">
        <f>IF(I164="-","-",SUM(I159:I162,I164:I168)*'3l HAP'!$E$12)</f>
        <v>1.6325022083155263</v>
      </c>
      <c r="J169" s="35">
        <f>IF(J164="-","-",SUM(J159:J162,J164:J168)*'3l HAP'!$E$12)</f>
        <v>1.6416677791303957</v>
      </c>
      <c r="K169" s="35">
        <f>IF(K164="-","-",SUM(K159:K162,K164:K168)*'3l HAP'!$E$12)</f>
        <v>1.6611894077489591</v>
      </c>
      <c r="L169" s="35">
        <f>IF(L164="-","-",SUM(L159:L162,L164:L168)*'3l HAP'!$E$12)</f>
        <v>1.6795199564045309</v>
      </c>
      <c r="M169" s="35">
        <f>IF(M164="-","-",SUM(M159:M162,M164:M168)*'3l HAP'!$E$12)</f>
        <v>1.729698124092411</v>
      </c>
      <c r="N169" s="35">
        <f>IF(N164="-","-",SUM(N159:N162,N164:N168)*'3l HAP'!$E$12)</f>
        <v>1.7441227536123509</v>
      </c>
      <c r="O169" s="27"/>
      <c r="P169" s="35">
        <f>IF(P164="-","-",SUM(P159:P162,P164:P168)*'3l HAP'!$E$12)</f>
        <v>1.7441227536123509</v>
      </c>
      <c r="Q169" s="35">
        <f>IF(Q164="-","-",SUM(Q159:Q162,Q164:Q168)*'3l HAP'!$E$12)</f>
        <v>1.7852933080602276</v>
      </c>
      <c r="R169" s="35">
        <f>IF(R164="-","-",SUM(R159:R162,R164:R168)*'3l HAP'!$E$12)</f>
        <v>1.7936129301983992</v>
      </c>
      <c r="S169" s="35">
        <f>IF(S164="-","-",SUM(S159:S162,S164:S168)*'3l HAP'!$E$12)</f>
        <v>1.8228536896522858</v>
      </c>
      <c r="T169" s="35">
        <f>IF(T164="-","-",SUM(T159:T162,T164:T168)*'3l HAP'!$E$12)</f>
        <v>1.8154632981488843</v>
      </c>
      <c r="U169" s="35">
        <f>IF(U164="-","-",SUM(U159:U162,U164:U168)*'3l HAP'!$E$12)</f>
        <v>1.8227928985361903</v>
      </c>
      <c r="V169" s="35">
        <f>IF(V164="-","-",SUM(V159:V162,V164:V168)*'3l HAP'!$E$12)</f>
        <v>1.7630415989684103</v>
      </c>
      <c r="W169" s="35">
        <f>IF(W164="-","-",SUM(W159:W162,W164:W168)*'3l HAP'!$E$12)</f>
        <v>1.8700233407056581</v>
      </c>
      <c r="X169" s="27"/>
      <c r="Y169" s="35">
        <f>IF(Y164="-","-",SUM(Y159:Y162,Y164:Y168)*'3l HAP'!$E$12)</f>
        <v>1.8814424180395022</v>
      </c>
      <c r="Z169" s="35">
        <f>IF(Z164="-","-",SUM(Z159:Z162,Z164:Z168)*'3l HAP'!$E$12)</f>
        <v>1.8814424180395022</v>
      </c>
      <c r="AA169" s="35">
        <f>IF(AA164="-","-",SUM(AA159:AA162,AA164:AA168)*'3l HAP'!$E$12)</f>
        <v>1.8960180507587241</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112.54014089987002</v>
      </c>
      <c r="H170" s="35">
        <f t="shared" ref="H170:W170" si="24">IF(H164="-","-",SUM(H159:H169))</f>
        <v>112.75186969656357</v>
      </c>
      <c r="I170" s="35">
        <f t="shared" si="24"/>
        <v>113.13459962758513</v>
      </c>
      <c r="J170" s="35">
        <f t="shared" si="24"/>
        <v>113.76978601766574</v>
      </c>
      <c r="K170" s="35">
        <f t="shared" si="24"/>
        <v>115.12266114799615</v>
      </c>
      <c r="L170" s="35">
        <f t="shared" si="24"/>
        <v>116.3929928342497</v>
      </c>
      <c r="M170" s="35">
        <f t="shared" si="24"/>
        <v>119.87040737157626</v>
      </c>
      <c r="N170" s="35">
        <f t="shared" si="24"/>
        <v>120.87005360617371</v>
      </c>
      <c r="O170" s="27"/>
      <c r="P170" s="35">
        <f t="shared" si="24"/>
        <v>120.87005360617371</v>
      </c>
      <c r="Q170" s="35">
        <f t="shared" si="24"/>
        <v>123.7232284258956</v>
      </c>
      <c r="R170" s="35">
        <f t="shared" si="24"/>
        <v>124.29978943442619</v>
      </c>
      <c r="S170" s="35">
        <f t="shared" si="24"/>
        <v>126.32621340908989</v>
      </c>
      <c r="T170" s="35">
        <f t="shared" si="24"/>
        <v>125.81404933386258</v>
      </c>
      <c r="U170" s="35">
        <f t="shared" si="24"/>
        <v>126.3220005029478</v>
      </c>
      <c r="V170" s="35">
        <f t="shared" si="24"/>
        <v>122.18115504534573</v>
      </c>
      <c r="W170" s="35">
        <f t="shared" si="24"/>
        <v>129.5951336955761</v>
      </c>
      <c r="X170" s="27"/>
      <c r="Y170" s="35">
        <f t="shared" ref="Y170:AC170" si="25">IF(Y164="-","-",SUM(Y159:Y169))</f>
        <v>130.38649111959694</v>
      </c>
      <c r="Z170" s="35">
        <f t="shared" si="25"/>
        <v>130.38649111959694</v>
      </c>
      <c r="AA170" s="35">
        <f t="shared" si="25"/>
        <v>131.39660207908494</v>
      </c>
      <c r="AB170" s="35" t="str">
        <f t="shared" si="25"/>
        <v>-</v>
      </c>
      <c r="AC170" s="35" t="str">
        <f t="shared" si="25"/>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AA'!J250="-","-",'3c AA'!J250)</f>
        <v>-</v>
      </c>
      <c r="H173" s="117" t="str">
        <f>IF('3c AA'!K250="-","-",'3c AA'!K250)</f>
        <v>-</v>
      </c>
      <c r="I173" s="117" t="str">
        <f>IF('3c AA'!L250="-","-",'3c AA'!L250)</f>
        <v>-</v>
      </c>
      <c r="J173" s="117" t="str">
        <f>IF('3c AA'!M250="-","-",'3c AA'!M250)</f>
        <v>-</v>
      </c>
      <c r="K173" s="117" t="str">
        <f>IF('3c AA'!N250="-","-",'3c AA'!N250)</f>
        <v>-</v>
      </c>
      <c r="L173" s="117" t="str">
        <f>IF('3c AA'!O250="-","-",'3c AA'!O250)</f>
        <v>-</v>
      </c>
      <c r="M173" s="117" t="str">
        <f>IF('3c AA'!P250="-","-",'3c AA'!P250)</f>
        <v>-</v>
      </c>
      <c r="N173" s="117" t="str">
        <f>IF('3c AA'!Q250="-","-",'3c AA'!Q250)</f>
        <v>-</v>
      </c>
      <c r="O173" s="27"/>
      <c r="P173" s="117" t="str">
        <f>IF('3c AA'!S250="-","-",'3c AA'!S250)</f>
        <v>-</v>
      </c>
      <c r="Q173" s="117" t="str">
        <f>IF('3c AA'!T250="-","-",'3c AA'!T250)</f>
        <v>-</v>
      </c>
      <c r="R173" s="117" t="str">
        <f>IF('3c AA'!U250="-","-",'3c AA'!U250)</f>
        <v>-</v>
      </c>
      <c r="S173" s="117" t="str">
        <f>IF('3c AA'!V250="-","-",'3c AA'!V250)</f>
        <v>-</v>
      </c>
      <c r="T173" s="117">
        <f>IF('3c AA'!W250="-","-",'3c AA'!W250)</f>
        <v>0</v>
      </c>
      <c r="U173" s="117">
        <f>IF('3c AA'!X250="-","-",'3c AA'!X250)</f>
        <v>0</v>
      </c>
      <c r="V173" s="117">
        <f>IF('3c AA'!Y250="-","-",'3c AA'!Y250)</f>
        <v>0</v>
      </c>
      <c r="W173" s="117" t="str">
        <f>IF('3c AA'!Z250="-","-",'3c AA'!Z250)</f>
        <v>-</v>
      </c>
      <c r="X173" s="27"/>
      <c r="Y173" s="117">
        <f>IF('3c AA'!AB250="-","-",'3c AA'!AB250)</f>
        <v>0</v>
      </c>
      <c r="Z173" s="117">
        <f>IF('3c AA'!AC250="-","-",'3c AA'!AC250)</f>
        <v>0</v>
      </c>
      <c r="AA173" s="117">
        <f>IF('3c AA'!AD250="-","-",'3c AA'!AD250)</f>
        <v>0</v>
      </c>
      <c r="AB173" s="117" t="str">
        <f>IF('3c AA'!AE250="-","-",'3c AA'!AE250)</f>
        <v>-</v>
      </c>
      <c r="AC173" s="117" t="str">
        <f>IF('3c AA'!AF250="-","-",'3c AA'!AF250)</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f>IF('3d PC'!AA15="-","-",'3d PC'!AA64+'3d PC'!AA65)</f>
        <v>10.743937820906499</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f>IF('3g CPIH'!W$17="-","-",'3h OC '!$E$11*('3g CPIH'!W$17/'3g CPIH'!$G$17))</f>
        <v>79.623736301369874</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SMNCC'!G$65="-","-",'3i SMNCC'!G$65)</f>
        <v>0</v>
      </c>
      <c r="L177" s="117">
        <f>IF('3i SMNCC'!H$65="-","-",'3i SMNCC'!H$65)</f>
        <v>-0.10239413454660828</v>
      </c>
      <c r="M177" s="117">
        <f>IF('3i SMNCC'!I$65="-","-",'3i SMNCC'!I$65)</f>
        <v>1.3107897268148032</v>
      </c>
      <c r="N177" s="117">
        <f>IF('3i SMNCC'!J$65="-","-",'3i SMNCC'!J$65)</f>
        <v>1.3561024854837453</v>
      </c>
      <c r="O177" s="27"/>
      <c r="P177" s="117">
        <f>IF('3i SMNCC'!L$65="-","-",'3i SMNCC'!L$65)</f>
        <v>1.3561024854837453</v>
      </c>
      <c r="Q177" s="117">
        <f>IF('3i SMNCC'!M$65="-","-",'3i SMNCC'!M$65)</f>
        <v>2.7190896886881828</v>
      </c>
      <c r="R177" s="117">
        <f>IF('3i SMNCC'!N$65="-","-",'3i SMNCC'!N$65)</f>
        <v>2.5445731212335492</v>
      </c>
      <c r="S177" s="117">
        <f>IF('3i SMNCC'!O$65="-","-",'3i SMNCC'!O$65)</f>
        <v>3.7238675166956514</v>
      </c>
      <c r="T177" s="117">
        <f>IF('3i SMNCC'!P$65="-","-",'3i SMNCC'!P$65)</f>
        <v>3.2317970151566944</v>
      </c>
      <c r="U177" s="117">
        <f>IF('3i SMNCC'!Q$65="-","-",'3i SMNCC'!Q$65)</f>
        <v>3.0490377355812108</v>
      </c>
      <c r="V177" s="117">
        <f>IF('3i SMNCC'!R$65="-","-",'3i SMNCC'!R$65)</f>
        <v>-2.8755928274026386</v>
      </c>
      <c r="W177" s="117">
        <f>IF('3i SMNCC'!S$65="-","-",'3i SMNCC'!S$65)</f>
        <v>-4.4212717332369875</v>
      </c>
      <c r="X177" s="27"/>
      <c r="Y177" s="117">
        <f>IF('3i SMNCC'!U$65="-","-",'3i SMNCC'!U$65)</f>
        <v>-9.9169703850481579</v>
      </c>
      <c r="Z177" s="117">
        <f>IF('3i SMNCC'!V$65="-","-",'3i SMNCC'!V$65)</f>
        <v>-9.9169703850481579</v>
      </c>
      <c r="AA177" s="117">
        <f>IF('3i SMNCC'!W$65="-","-",'3i SMNCC'!W$65)</f>
        <v>-11.95393302872672</v>
      </c>
      <c r="AB177" s="117" t="str">
        <f>IF('3i SMNCC'!X$65="-","-",'3i SMNCC'!X$65)</f>
        <v>-</v>
      </c>
      <c r="AC177" s="117" t="str">
        <f>IF('3i SMNCC'!Y$65="-","-",'3i SMNCC'!Y$65)</f>
        <v>-</v>
      </c>
      <c r="AD177" s="25"/>
    </row>
    <row r="178" spans="1:30" s="26" customFormat="1" ht="12.6" customHeight="1">
      <c r="A178" s="207"/>
      <c r="B178" s="120" t="s">
        <v>244</v>
      </c>
      <c r="C178" s="157" t="s">
        <v>183</v>
      </c>
      <c r="D178" s="122" t="s">
        <v>121</v>
      </c>
      <c r="E178" s="119"/>
      <c r="F178" s="27"/>
      <c r="G178" s="117">
        <f>IF('3g CPIH'!C$17="-","-",'3j PAAC PAP'!$G$23*('3g CPIH'!C$17/'3g CPIH'!$G$17))</f>
        <v>38.769117710371823</v>
      </c>
      <c r="H178" s="117">
        <f>IF('3g CPIH'!D$17="-","-",'3j PAAC PAP'!$G$23*('3g CPIH'!D$17/'3g CPIH'!$G$17))</f>
        <v>38.846733561643838</v>
      </c>
      <c r="I178" s="117">
        <f>IF('3g CPIH'!E$17="-","-",'3j PAAC PAP'!$G$23*('3g CPIH'!E$17/'3g CPIH'!$G$17))</f>
        <v>38.963157338551866</v>
      </c>
      <c r="J178" s="117">
        <f>IF('3g CPIH'!F$17="-","-",'3j PAAC PAP'!$G$23*('3g CPIH'!F$17/'3g CPIH'!$G$17))</f>
        <v>39.19600489236791</v>
      </c>
      <c r="K178" s="117">
        <f>IF('3g CPIH'!G$17="-","-",'3j PAAC PAP'!$G$23*('3g CPIH'!G$17/'3g CPIH'!$G$17))</f>
        <v>39.661700000000003</v>
      </c>
      <c r="L178" s="117">
        <f>IF('3g CPIH'!H$17="-","-",'3j PAAC PAP'!$G$23*('3g CPIH'!H$17/'3g CPIH'!$G$17))</f>
        <v>40.166203033268111</v>
      </c>
      <c r="M178" s="117">
        <f>IF('3g CPIH'!I$17="-","-",'3j PAAC PAP'!$G$23*('3g CPIH'!I$17/'3g CPIH'!$G$17))</f>
        <v>40.748321917808219</v>
      </c>
      <c r="N178" s="117">
        <f>IF('3g CPIH'!J$17="-","-",'3j PAAC PAP'!$G$23*('3g CPIH'!J$17/'3g CPIH'!$G$17))</f>
        <v>41.097593248532299</v>
      </c>
      <c r="O178" s="27"/>
      <c r="P178" s="117">
        <f>IF('3g CPIH'!L$17="-","-",'3j PAAC PAP'!$G$23*('3g CPIH'!L$17/'3g CPIH'!$G$17))</f>
        <v>41.097593248532299</v>
      </c>
      <c r="Q178" s="117">
        <f>IF('3g CPIH'!M$17="-","-",'3j PAAC PAP'!$G$23*('3g CPIH'!M$17/'3g CPIH'!$G$17))</f>
        <v>41.563288356164385</v>
      </c>
      <c r="R178" s="117">
        <f>IF('3g CPIH'!N$17="-","-",'3j PAAC PAP'!$G$23*('3g CPIH'!N$17/'3g CPIH'!$G$17))</f>
        <v>41.87375176125245</v>
      </c>
      <c r="S178" s="117">
        <f>IF('3g CPIH'!O$17="-","-",'3j PAAC PAP'!$G$23*('3g CPIH'!O$17/'3g CPIH'!$G$17))</f>
        <v>42.1065993150685</v>
      </c>
      <c r="T178" s="117">
        <f>IF('3g CPIH'!P$17="-","-",'3j PAAC PAP'!$G$23*('3g CPIH'!P$17/'3g CPIH'!$G$17))</f>
        <v>42.223023091976515</v>
      </c>
      <c r="U178" s="117">
        <f>IF('3g CPIH'!Q$17="-","-",'3j PAAC PAP'!$G$23*('3g CPIH'!Q$17/'3g CPIH'!$G$17))</f>
        <v>42.455870645792565</v>
      </c>
      <c r="V178" s="117">
        <f>IF('3g CPIH'!R$17="-","-",'3j PAAC PAP'!$G$23*('3g CPIH'!R$17/'3g CPIH'!$G$17))</f>
        <v>43.232029158512731</v>
      </c>
      <c r="W178" s="117">
        <f>IF('3g CPIH'!S$17="-","-",'3j PAAC PAP'!$G$23*('3g CPIH'!S$17/'3g CPIH'!$G$17))</f>
        <v>44.512690704500983</v>
      </c>
      <c r="X178" s="27"/>
      <c r="Y178" s="117">
        <f>IF('3g CPIH'!U$17="-","-",'3j PAAC PAP'!$G$23*('3g CPIH'!U$17/'3g CPIH'!$G$17))</f>
        <v>46.763550391389437</v>
      </c>
      <c r="Z178" s="117">
        <f>IF('3g CPIH'!V$17="-","-",'3j PAAC PAP'!$G$23*('3g CPIH'!V$17/'3g CPIH'!$G$17))</f>
        <v>46.763550391389437</v>
      </c>
      <c r="AA178" s="117">
        <f>IF('3g CPIH'!W$17="-","-",'3j PAAC PAP'!$G$23*('3g CPIH'!W$17/'3g CPIH'!$G$17))</f>
        <v>48.626330821917811</v>
      </c>
      <c r="AB178" s="117" t="str">
        <f>IF('3g CPIH'!X$17="-","-",'3j PAAC PAP'!$G$23*('3g CPIH'!X$17/'3g CPIH'!$G$17))</f>
        <v>-</v>
      </c>
      <c r="AC178" s="117" t="str">
        <f>IF('3g CPIH'!Y$17="-","-",'3j PAAC PAP'!$G$23*('3g CPIH'!Y$17/'3g CPIH'!$G$17))</f>
        <v>-</v>
      </c>
      <c r="AD178" s="25"/>
    </row>
    <row r="179" spans="1:30" s="26" customFormat="1" ht="11.25" customHeight="1">
      <c r="A179" s="207"/>
      <c r="B179" s="120" t="s">
        <v>244</v>
      </c>
      <c r="C179" s="120" t="s">
        <v>184</v>
      </c>
      <c r="D179" s="122" t="s">
        <v>121</v>
      </c>
      <c r="E179" s="119"/>
      <c r="F179" s="27"/>
      <c r="G179" s="117">
        <f>IF(G174="-","-",SUM(G171:G177)*'3j PAAC PAP'!$G$41)</f>
        <v>0</v>
      </c>
      <c r="H179" s="117">
        <f>IF(H174="-","-",SUM(H171:H177)*'3j PAAC PAP'!$G$41)</f>
        <v>0</v>
      </c>
      <c r="I179" s="117">
        <f>IF(I174="-","-",SUM(I171:I177)*'3j PAAC PAP'!$G$41)</f>
        <v>0</v>
      </c>
      <c r="J179" s="117">
        <f>IF(J174="-","-",SUM(J171:J177)*'3j PAAC PAP'!$G$41)</f>
        <v>0</v>
      </c>
      <c r="K179" s="117">
        <f>IF(K174="-","-",SUM(K171:K177)*'3j PAAC PAP'!$G$41)</f>
        <v>0</v>
      </c>
      <c r="L179" s="117">
        <f>IF(L174="-","-",SUM(L171:L177)*'3j PAAC PAP'!$G$41)</f>
        <v>0</v>
      </c>
      <c r="M179" s="117">
        <f>IF(M174="-","-",SUM(M171:M177)*'3j PAAC PAP'!$G$41)</f>
        <v>0</v>
      </c>
      <c r="N179" s="117">
        <f>IF(N174="-","-",SUM(N171:N177)*'3j PAAC PAP'!$G$41)</f>
        <v>0</v>
      </c>
      <c r="O179" s="27"/>
      <c r="P179" s="117">
        <f>IF(P174="-","-",SUM(P171:P177)*'3j PAAC PAP'!$G$41)</f>
        <v>0</v>
      </c>
      <c r="Q179" s="117">
        <f>IF(Q174="-","-",SUM(Q171:Q177)*'3j PAAC PAP'!$G$41)</f>
        <v>0</v>
      </c>
      <c r="R179" s="117">
        <f>IF(R174="-","-",SUM(R171:R177)*'3j PAAC PAP'!$G$41)</f>
        <v>0</v>
      </c>
      <c r="S179" s="117">
        <f>IF(S174="-","-",SUM(S171:S177)*'3j PAAC PAP'!$G$41)</f>
        <v>0</v>
      </c>
      <c r="T179" s="117">
        <f>IF(T174="-","-",SUM(T171:T177)*'3j PAAC PAP'!$G$41)</f>
        <v>0</v>
      </c>
      <c r="U179" s="117">
        <f>IF(U174="-","-",SUM(U171:U177)*'3j PAAC PAP'!$G$41)</f>
        <v>0</v>
      </c>
      <c r="V179" s="117">
        <f>IF(V174="-","-",SUM(V171:V177)*'3j PAAC PAP'!$G$41)</f>
        <v>0</v>
      </c>
      <c r="W179" s="117">
        <f>IF(W174="-","-",SUM(W171:W177)*'3j PAAC PAP'!$G$41)</f>
        <v>0</v>
      </c>
      <c r="X179" s="27"/>
      <c r="Y179" s="117">
        <f>IF(Y174="-","-",SUM(Y171:Y177)*'3j PAAC PAP'!$G$41)</f>
        <v>0</v>
      </c>
      <c r="Z179" s="117">
        <f>IF(Z174="-","-",SUM(Z171:Z177)*'3j PAAC PAP'!$G$41)</f>
        <v>0</v>
      </c>
      <c r="AA179" s="117">
        <f>IF(AA174="-","-",SUM(AA171:AA177)*'3j PAAC PAP'!$G$41)</f>
        <v>0</v>
      </c>
      <c r="AB179" s="117" t="str">
        <f>IF(AB174="-","-",SUM(AB171:AB177)*'3j PAAC PAP'!$G$41)</f>
        <v>-</v>
      </c>
      <c r="AC179" s="117" t="str">
        <f>IF(AC174="-","-",SUM(AC171:AC177)*'3j PAAC PAP'!$G$41)</f>
        <v>-</v>
      </c>
      <c r="AD179" s="25"/>
    </row>
    <row r="180" spans="1:30">
      <c r="A180" s="207"/>
      <c r="B180" s="120" t="s">
        <v>185</v>
      </c>
      <c r="C180" s="157" t="s">
        <v>246</v>
      </c>
      <c r="D180" s="122" t="s">
        <v>121</v>
      </c>
      <c r="E180" s="119"/>
      <c r="F180" s="27"/>
      <c r="G180" s="117">
        <f>IF(G174="-","-",SUM(G171:G179)*'3k EBIT'!$E$11)</f>
        <v>2.1074089853579236</v>
      </c>
      <c r="H180" s="117">
        <f>IF(H174="-","-",SUM(H171:H179)*'3k EBIT'!$E$11)</f>
        <v>2.1113737855176109</v>
      </c>
      <c r="I180" s="117">
        <f>IF(I174="-","-",SUM(I171:I179)*'3k EBIT'!$E$11)</f>
        <v>2.1185407260345759</v>
      </c>
      <c r="J180" s="117">
        <f>IF(J174="-","-",SUM(J171:J179)*'3k EBIT'!$E$11)</f>
        <v>2.1304351265136363</v>
      </c>
      <c r="K180" s="117">
        <f>IF(K174="-","-",SUM(K171:K179)*'3k EBIT'!$E$11)</f>
        <v>2.1557688535103194</v>
      </c>
      <c r="L180" s="117">
        <f>IF(L174="-","-",SUM(L171:L179)*'3k EBIT'!$E$11)</f>
        <v>2.1795568849503861</v>
      </c>
      <c r="M180" s="117">
        <f>IF(M174="-","-",SUM(M171:M179)*'3k EBIT'!$E$11)</f>
        <v>2.2446744028704719</v>
      </c>
      <c r="N180" s="117">
        <f>IF(N174="-","-",SUM(N171:N179)*'3k EBIT'!$E$11)</f>
        <v>2.2633936210989636</v>
      </c>
      <c r="O180" s="27"/>
      <c r="P180" s="117">
        <f>IF(P174="-","-",SUM(P171:P179)*'3k EBIT'!$E$11)</f>
        <v>2.2633936210989636</v>
      </c>
      <c r="Q180" s="117">
        <f>IF(Q174="-","-",SUM(Q171:Q179)*'3k EBIT'!$E$11)</f>
        <v>2.3168217242077791</v>
      </c>
      <c r="R180" s="117">
        <f>IF(R174="-","-",SUM(R171:R179)*'3k EBIT'!$E$11)</f>
        <v>2.3276183150087935</v>
      </c>
      <c r="S180" s="117">
        <f>IF(S174="-","-",SUM(S171:S179)*'3k EBIT'!$E$11)</f>
        <v>2.3655648117716734</v>
      </c>
      <c r="T180" s="117">
        <f>IF(T174="-","-",SUM(T171:T179)*'3k EBIT'!$E$11)</f>
        <v>2.3559741078194558</v>
      </c>
      <c r="U180" s="117">
        <f>IF(U174="-","-",SUM(U171:U179)*'3k EBIT'!$E$11)</f>
        <v>2.3654859215535939</v>
      </c>
      <c r="V180" s="117">
        <f>IF(V174="-","-",SUM(V171:V179)*'3k EBIT'!$E$11)</f>
        <v>2.2879451005225158</v>
      </c>
      <c r="W180" s="117">
        <f>IF(W174="-","-",SUM(W171:W179)*'3k EBIT'!$E$11)</f>
        <v>2.4267780991291965</v>
      </c>
      <c r="X180" s="27"/>
      <c r="Y180" s="117">
        <f>IF(Y174="-","-",SUM(Y171:Y179)*'3k EBIT'!$E$11)</f>
        <v>2.441596933837205</v>
      </c>
      <c r="Z180" s="117">
        <f>IF(Z174="-","-",SUM(Z171:Z179)*'3k EBIT'!$E$11)</f>
        <v>2.441596933837205</v>
      </c>
      <c r="AA180" s="117">
        <f>IF(AA174="-","-",SUM(AA171:AA179)*'3k EBIT'!$E$11)</f>
        <v>2.4605121128587735</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1.6239243268456498</v>
      </c>
      <c r="H181" s="117">
        <f>IF(H176="-","-",SUM(H171:H174,H176:H180)*'3l HAP'!$E$12)</f>
        <v>1.6269795171172732</v>
      </c>
      <c r="I181" s="117">
        <f>IF(I176="-","-",SUM(I171:I174,I176:I180)*'3l HAP'!$E$12)</f>
        <v>1.6325022083155263</v>
      </c>
      <c r="J181" s="117">
        <f>IF(J176="-","-",SUM(J171:J174,J176:J180)*'3l HAP'!$E$12)</f>
        <v>1.6416677791303957</v>
      </c>
      <c r="K181" s="117">
        <f>IF(K176="-","-",SUM(K171:K174,K176:K180)*'3l HAP'!$E$12)</f>
        <v>1.6611894077489591</v>
      </c>
      <c r="L181" s="117">
        <f>IF(L176="-","-",SUM(L171:L174,L176:L180)*'3l HAP'!$E$12)</f>
        <v>1.6795199564045309</v>
      </c>
      <c r="M181" s="117">
        <f>IF(M176="-","-",SUM(M171:M174,M176:M180)*'3l HAP'!$E$12)</f>
        <v>1.729698124092411</v>
      </c>
      <c r="N181" s="117">
        <f>IF(N176="-","-",SUM(N171:N174,N176:N180)*'3l HAP'!$E$12)</f>
        <v>1.7441227536123509</v>
      </c>
      <c r="O181" s="27"/>
      <c r="P181" s="117">
        <f>IF(P176="-","-",SUM(P171:P174,P176:P180)*'3l HAP'!$E$12)</f>
        <v>1.7441227536123509</v>
      </c>
      <c r="Q181" s="117">
        <f>IF(Q176="-","-",SUM(Q171:Q174,Q176:Q180)*'3l HAP'!$E$12)</f>
        <v>1.7852933080602276</v>
      </c>
      <c r="R181" s="117">
        <f>IF(R176="-","-",SUM(R171:R174,R176:R180)*'3l HAP'!$E$12)</f>
        <v>1.7936129301983992</v>
      </c>
      <c r="S181" s="117">
        <f>IF(S176="-","-",SUM(S171:S174,S176:S180)*'3l HAP'!$E$12)</f>
        <v>1.8228536896522858</v>
      </c>
      <c r="T181" s="117">
        <f>IF(T176="-","-",SUM(T171:T174,T176:T180)*'3l HAP'!$E$12)</f>
        <v>1.8154632981488843</v>
      </c>
      <c r="U181" s="117">
        <f>IF(U176="-","-",SUM(U171:U174,U176:U180)*'3l HAP'!$E$12)</f>
        <v>1.8227928985361903</v>
      </c>
      <c r="V181" s="117">
        <f>IF(V176="-","-",SUM(V171:V174,V176:V180)*'3l HAP'!$E$12)</f>
        <v>1.7630415989684103</v>
      </c>
      <c r="W181" s="117">
        <f>IF(W176="-","-",SUM(W171:W174,W176:W180)*'3l HAP'!$E$12)</f>
        <v>1.8700233407056581</v>
      </c>
      <c r="X181" s="27"/>
      <c r="Y181" s="117">
        <f>IF(Y176="-","-",SUM(Y171:Y174,Y176:Y180)*'3l HAP'!$E$12)</f>
        <v>1.8814424180395022</v>
      </c>
      <c r="Z181" s="117">
        <f>IF(Z176="-","-",SUM(Z171:Z174,Z176:Z180)*'3l HAP'!$E$12)</f>
        <v>1.8814424180395022</v>
      </c>
      <c r="AA181" s="117">
        <f>IF(AA176="-","-",SUM(AA171:AA174,AA176:AA180)*'3l HAP'!$E$12)</f>
        <v>1.8960180507587241</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112.54014089987002</v>
      </c>
      <c r="H182" s="117">
        <f t="shared" ref="H182:M182" si="26">IF(H176="-","-",SUM(H171:H181))</f>
        <v>112.75186969656357</v>
      </c>
      <c r="I182" s="117">
        <f t="shared" si="26"/>
        <v>113.13459962758513</v>
      </c>
      <c r="J182" s="117">
        <f t="shared" si="26"/>
        <v>113.76978601766574</v>
      </c>
      <c r="K182" s="117">
        <f t="shared" si="26"/>
        <v>115.12266114799615</v>
      </c>
      <c r="L182" s="117">
        <f t="shared" si="26"/>
        <v>116.3929928342497</v>
      </c>
      <c r="M182" s="117">
        <f t="shared" si="26"/>
        <v>119.87040737157626</v>
      </c>
      <c r="N182" s="117">
        <f>IF(N176="-","-",SUM(N171:N181))</f>
        <v>120.87005360617371</v>
      </c>
      <c r="O182" s="27"/>
      <c r="P182" s="117">
        <f>IF(P176="-","-",SUM(P171:P181))</f>
        <v>120.87005360617371</v>
      </c>
      <c r="Q182" s="117">
        <f t="shared" ref="Q182:W182" si="27">IF(Q176="-","-",SUM(Q171:Q181))</f>
        <v>123.7232284258956</v>
      </c>
      <c r="R182" s="117">
        <f t="shared" si="27"/>
        <v>124.29978943442619</v>
      </c>
      <c r="S182" s="117">
        <f t="shared" si="27"/>
        <v>126.32621340908989</v>
      </c>
      <c r="T182" s="117">
        <f t="shared" si="27"/>
        <v>125.81404933386258</v>
      </c>
      <c r="U182" s="117">
        <f t="shared" si="27"/>
        <v>126.3220005029478</v>
      </c>
      <c r="V182" s="117">
        <f t="shared" si="27"/>
        <v>122.18115504534573</v>
      </c>
      <c r="W182" s="117">
        <f t="shared" si="27"/>
        <v>129.5951336955761</v>
      </c>
      <c r="X182" s="27"/>
      <c r="Y182" s="117">
        <f t="shared" ref="Y182:AC182" si="28">IF(Y176="-","-",SUM(Y171:Y181))</f>
        <v>130.38649111959694</v>
      </c>
      <c r="Z182" s="117">
        <f t="shared" si="28"/>
        <v>130.38649111959694</v>
      </c>
      <c r="AA182" s="117">
        <f t="shared" si="28"/>
        <v>131.39660207908494</v>
      </c>
      <c r="AB182" s="117" t="str">
        <f t="shared" si="28"/>
        <v>-</v>
      </c>
      <c r="AC182" s="117" t="str">
        <f t="shared" si="28"/>
        <v>-</v>
      </c>
    </row>
    <row r="183" spans="1:30" s="26" customFormat="1" ht="11.4">
      <c r="A183" s="207"/>
      <c r="B183" s="123" t="s">
        <v>240</v>
      </c>
      <c r="C183" s="123" t="s">
        <v>176</v>
      </c>
      <c r="D183" s="121" t="s">
        <v>132</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5"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c r="A184" s="207"/>
      <c r="B184" s="123" t="s">
        <v>240</v>
      </c>
      <c r="C184" s="123" t="s">
        <v>177</v>
      </c>
      <c r="D184" s="121" t="s">
        <v>132</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si="30"/>
        <v>-</v>
      </c>
      <c r="Q184" s="35" t="str">
        <f t="shared" si="30"/>
        <v>-</v>
      </c>
      <c r="R184" s="35" t="str">
        <f t="shared" si="30"/>
        <v>-</v>
      </c>
      <c r="S184" s="35" t="str">
        <f t="shared" si="30"/>
        <v>-</v>
      </c>
      <c r="T184" s="35" t="str">
        <f t="shared" si="30"/>
        <v>-</v>
      </c>
      <c r="U184" s="35" t="str">
        <f t="shared" si="30"/>
        <v>-</v>
      </c>
      <c r="V184" s="35" t="str">
        <f t="shared" si="30"/>
        <v>-</v>
      </c>
      <c r="W184" s="35" t="str">
        <f t="shared" si="30"/>
        <v>-</v>
      </c>
      <c r="X184" s="27"/>
      <c r="Y184" s="35" t="str">
        <f t="shared" ref="Y184:AC184" si="32">IF(Y16="-","-",AVERAGE(Y16,Y28,Y40,Y52,Y64,Y76,Y88,Y100,Y112,Y124,Y136,Y148,Y160,Y172))</f>
        <v>-</v>
      </c>
      <c r="Z184" s="35" t="str">
        <f t="shared" si="32"/>
        <v>-</v>
      </c>
      <c r="AA184" s="35" t="str">
        <f t="shared" si="32"/>
        <v>-</v>
      </c>
      <c r="AB184" s="35" t="str">
        <f t="shared" si="32"/>
        <v>-</v>
      </c>
      <c r="AC184" s="35" t="str">
        <f t="shared" si="32"/>
        <v>-</v>
      </c>
      <c r="AD184" s="25"/>
    </row>
    <row r="185" spans="1:30" s="26" customFormat="1" ht="11.4">
      <c r="A185" s="207"/>
      <c r="B185" s="123" t="s">
        <v>241</v>
      </c>
      <c r="C185" s="123" t="s">
        <v>178</v>
      </c>
      <c r="D185" s="121" t="s">
        <v>132</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0</v>
      </c>
      <c r="V185" s="35">
        <f t="shared" si="29"/>
        <v>0</v>
      </c>
      <c r="W185" s="35" t="str">
        <f t="shared" si="30"/>
        <v>-</v>
      </c>
      <c r="X185" s="27"/>
      <c r="Y185" s="35">
        <f t="shared" ref="Y185:AC185" si="33">IF(Y17="-","-",AVERAGE(Y17,Y29,Y41,Y53,Y65,Y77,Y89,Y101,Y113,Y125,Y137,Y149,Y161,Y173))</f>
        <v>0</v>
      </c>
      <c r="Z185" s="35">
        <f t="shared" si="33"/>
        <v>0</v>
      </c>
      <c r="AA185" s="35">
        <f t="shared" si="33"/>
        <v>0</v>
      </c>
      <c r="AB185" s="35" t="str">
        <f t="shared" si="33"/>
        <v>-</v>
      </c>
      <c r="AC185" s="35" t="str">
        <f t="shared" si="33"/>
        <v>-</v>
      </c>
      <c r="AD185" s="25"/>
    </row>
    <row r="186" spans="1:30" s="26" customFormat="1" ht="11.4">
      <c r="A186" s="207"/>
      <c r="B186" s="123" t="s">
        <v>242</v>
      </c>
      <c r="C186" s="123" t="s">
        <v>179</v>
      </c>
      <c r="D186" s="121" t="s">
        <v>132</v>
      </c>
      <c r="E186" s="75"/>
      <c r="F186" s="27"/>
      <c r="G186" s="35">
        <f t="shared" ref="G186:N194" si="34">IF(G18="-","-",AVERAGE(G18,G30,G42,G54,G66,G78,G90,G102,G114,G126,G138,G150,G162,G174))</f>
        <v>6.5567588596821045</v>
      </c>
      <c r="H186" s="35">
        <f t="shared" si="34"/>
        <v>6.5567588596821045</v>
      </c>
      <c r="I186" s="35">
        <f t="shared" si="34"/>
        <v>6.6197359495950776</v>
      </c>
      <c r="J186" s="35">
        <f t="shared" si="34"/>
        <v>6.6197359495950776</v>
      </c>
      <c r="K186" s="35">
        <f t="shared" si="34"/>
        <v>6.6995028867368616</v>
      </c>
      <c r="L186" s="35">
        <f t="shared" si="34"/>
        <v>6.6995028867368616</v>
      </c>
      <c r="M186" s="35">
        <f t="shared" si="34"/>
        <v>7.113121830127354</v>
      </c>
      <c r="N186" s="35">
        <f t="shared" si="34"/>
        <v>7.113121830127354</v>
      </c>
      <c r="O186" s="27"/>
      <c r="P186" s="35">
        <f t="shared" ref="P186:W194" si="35">IF(P18="-","-",AVERAGE(P18,P30,P42,P54,P66,P78,P90,P102,P114,P126,P138,P150,P162,P174))</f>
        <v>7.113121830127354</v>
      </c>
      <c r="Q186" s="35">
        <f t="shared" si="35"/>
        <v>7.2804579515147188</v>
      </c>
      <c r="R186" s="35">
        <f t="shared" si="35"/>
        <v>7.1935840895118579</v>
      </c>
      <c r="S186" s="35">
        <f t="shared" si="35"/>
        <v>7.3593999937099719</v>
      </c>
      <c r="T186" s="35">
        <f t="shared" si="35"/>
        <v>7.0492243060839295</v>
      </c>
      <c r="U186" s="35">
        <f t="shared" si="35"/>
        <v>7.1089669218364691</v>
      </c>
      <c r="V186" s="35">
        <f t="shared" si="35"/>
        <v>6.9829560851947958</v>
      </c>
      <c r="W186" s="35">
        <f t="shared" si="35"/>
        <v>12.319103597588795</v>
      </c>
      <c r="X186" s="27"/>
      <c r="Y186" s="35">
        <f t="shared" ref="Y186:AC186" si="36">IF(Y18="-","-",AVERAGE(Y18,Y30,Y42,Y54,Y66,Y78,Y90,Y102,Y114,Y126,Y138,Y150,Y162,Y174))</f>
        <v>12.643366379774246</v>
      </c>
      <c r="Z186" s="35">
        <f t="shared" si="36"/>
        <v>12.643366379774246</v>
      </c>
      <c r="AA186" s="35">
        <f t="shared" si="36"/>
        <v>10.743937820906497</v>
      </c>
      <c r="AB186" s="35" t="str">
        <f t="shared" si="36"/>
        <v>-</v>
      </c>
      <c r="AC186" s="35" t="str">
        <f t="shared" si="36"/>
        <v>-</v>
      </c>
      <c r="AD186" s="25"/>
    </row>
    <row r="187" spans="1:30" s="26" customFormat="1" ht="11.4">
      <c r="A187" s="207"/>
      <c r="B187" s="123" t="s">
        <v>243</v>
      </c>
      <c r="C187" s="123" t="s">
        <v>180</v>
      </c>
      <c r="D187" s="121" t="s">
        <v>132</v>
      </c>
      <c r="E187" s="75"/>
      <c r="F187" s="27"/>
      <c r="G187" s="35" t="str">
        <f t="shared" si="34"/>
        <v>-</v>
      </c>
      <c r="H187" s="35" t="str">
        <f t="shared" si="34"/>
        <v>-</v>
      </c>
      <c r="I187" s="35" t="str">
        <f t="shared" si="34"/>
        <v>-</v>
      </c>
      <c r="J187" s="35" t="str">
        <f t="shared" si="34"/>
        <v>-</v>
      </c>
      <c r="K187" s="35" t="str">
        <f t="shared" si="34"/>
        <v>-</v>
      </c>
      <c r="L187" s="35" t="str">
        <f t="shared" si="34"/>
        <v>-</v>
      </c>
      <c r="M187" s="35" t="str">
        <f t="shared" si="34"/>
        <v>-</v>
      </c>
      <c r="N187" s="35" t="str">
        <f t="shared" si="34"/>
        <v>-</v>
      </c>
      <c r="O187" s="27"/>
      <c r="P187" s="35" t="str">
        <f t="shared" si="35"/>
        <v>-</v>
      </c>
      <c r="Q187" s="35" t="str">
        <f t="shared" si="35"/>
        <v>-</v>
      </c>
      <c r="R187" s="35" t="str">
        <f t="shared" si="35"/>
        <v>-</v>
      </c>
      <c r="S187" s="35" t="str">
        <f t="shared" si="35"/>
        <v>-</v>
      </c>
      <c r="T187" s="35" t="str">
        <f t="shared" si="35"/>
        <v>-</v>
      </c>
      <c r="U187" s="35" t="str">
        <f t="shared" si="35"/>
        <v>-</v>
      </c>
      <c r="V187" s="35" t="str">
        <f t="shared" si="35"/>
        <v>-</v>
      </c>
      <c r="W187" s="35" t="str">
        <f t="shared" si="35"/>
        <v>-</v>
      </c>
      <c r="X187" s="27"/>
      <c r="Y187" s="35" t="str">
        <f t="shared" ref="Y187:AC187" si="37">IF(Y19="-","-",AVERAGE(Y19,Y31,Y43,Y55,Y67,Y79,Y91,Y103,Y115,Y127,Y139,Y151,Y163,Y175))</f>
        <v>-</v>
      </c>
      <c r="Z187" s="35" t="str">
        <f t="shared" si="37"/>
        <v>-</v>
      </c>
      <c r="AA187" s="35" t="str">
        <f t="shared" si="37"/>
        <v>-</v>
      </c>
      <c r="AB187" s="35" t="str">
        <f t="shared" si="37"/>
        <v>-</v>
      </c>
      <c r="AC187" s="35" t="str">
        <f t="shared" si="37"/>
        <v>-</v>
      </c>
      <c r="AD187" s="25"/>
    </row>
    <row r="188" spans="1:30" s="26" customFormat="1" ht="11.4">
      <c r="A188" s="207"/>
      <c r="B188" s="123" t="s">
        <v>244</v>
      </c>
      <c r="C188" s="123" t="s">
        <v>181</v>
      </c>
      <c r="D188" s="121" t="s">
        <v>132</v>
      </c>
      <c r="E188" s="75"/>
      <c r="F188" s="27"/>
      <c r="G188" s="35">
        <f t="shared" si="34"/>
        <v>63.482931017612522</v>
      </c>
      <c r="H188" s="35">
        <f t="shared" si="34"/>
        <v>63.610023972602754</v>
      </c>
      <c r="I188" s="35">
        <f t="shared" si="34"/>
        <v>63.800663405088052</v>
      </c>
      <c r="J188" s="35">
        <f t="shared" si="34"/>
        <v>64.181942270058713</v>
      </c>
      <c r="K188" s="35">
        <f t="shared" si="34"/>
        <v>64.944500000000033</v>
      </c>
      <c r="L188" s="35">
        <f t="shared" si="34"/>
        <v>65.770604207436435</v>
      </c>
      <c r="M188" s="35">
        <f t="shared" si="34"/>
        <v>66.723801369863025</v>
      </c>
      <c r="N188" s="35">
        <f t="shared" si="34"/>
        <v>67.295719667318977</v>
      </c>
      <c r="O188" s="27"/>
      <c r="P188" s="35">
        <f t="shared" si="35"/>
        <v>67.295719667318977</v>
      </c>
      <c r="Q188" s="35">
        <f t="shared" si="35"/>
        <v>68.058277397260298</v>
      </c>
      <c r="R188" s="35">
        <f t="shared" si="35"/>
        <v>68.566649217221112</v>
      </c>
      <c r="S188" s="35">
        <f t="shared" si="35"/>
        <v>68.94792808219178</v>
      </c>
      <c r="T188" s="35">
        <f t="shared" si="35"/>
        <v>69.138567514677106</v>
      </c>
      <c r="U188" s="35">
        <f t="shared" si="35"/>
        <v>69.519846379647774</v>
      </c>
      <c r="V188" s="35">
        <f t="shared" si="35"/>
        <v>70.790775929549909</v>
      </c>
      <c r="W188" s="35">
        <f t="shared" si="35"/>
        <v>72.887809686888446</v>
      </c>
      <c r="X188" s="27"/>
      <c r="Y188" s="35">
        <f t="shared" ref="Y188:AC188" si="38">IF(Y20="-","-",AVERAGE(Y20,Y32,Y44,Y56,Y68,Y80,Y92,Y104,Y116,Y128,Y140,Y152,Y164,Y176))</f>
        <v>76.573505381604704</v>
      </c>
      <c r="Z188" s="35">
        <f t="shared" si="38"/>
        <v>76.573505381604704</v>
      </c>
      <c r="AA188" s="35">
        <f t="shared" si="38"/>
        <v>79.62373630136986</v>
      </c>
      <c r="AB188" s="35" t="str">
        <f t="shared" si="38"/>
        <v>-</v>
      </c>
      <c r="AC188" s="35" t="str">
        <f t="shared" si="38"/>
        <v>-</v>
      </c>
      <c r="AD188" s="25"/>
    </row>
    <row r="189" spans="1:30" s="26" customFormat="1" ht="11.4">
      <c r="A189" s="207"/>
      <c r="B189" s="123" t="s">
        <v>244</v>
      </c>
      <c r="C189" s="123" t="s">
        <v>182</v>
      </c>
      <c r="D189" s="121" t="s">
        <v>132</v>
      </c>
      <c r="E189" s="75"/>
      <c r="F189" s="27"/>
      <c r="G189" s="35" t="str">
        <f t="shared" si="34"/>
        <v>-</v>
      </c>
      <c r="H189" s="35" t="str">
        <f t="shared" si="34"/>
        <v>-</v>
      </c>
      <c r="I189" s="35" t="str">
        <f t="shared" si="34"/>
        <v>-</v>
      </c>
      <c r="J189" s="35" t="str">
        <f t="shared" si="34"/>
        <v>-</v>
      </c>
      <c r="K189" s="35">
        <f t="shared" si="34"/>
        <v>0</v>
      </c>
      <c r="L189" s="35">
        <f t="shared" si="34"/>
        <v>-0.1023941345466083</v>
      </c>
      <c r="M189" s="35">
        <f t="shared" si="34"/>
        <v>1.3107897268148034</v>
      </c>
      <c r="N189" s="35">
        <f t="shared" si="34"/>
        <v>1.3561024854837453</v>
      </c>
      <c r="O189" s="27"/>
      <c r="P189" s="35">
        <f t="shared" si="35"/>
        <v>1.3561024854837453</v>
      </c>
      <c r="Q189" s="35">
        <f t="shared" si="35"/>
        <v>2.7190896886881832</v>
      </c>
      <c r="R189" s="35">
        <f t="shared" si="35"/>
        <v>2.5445731212335483</v>
      </c>
      <c r="S189" s="35">
        <f t="shared" si="35"/>
        <v>3.7238675166956505</v>
      </c>
      <c r="T189" s="35">
        <f t="shared" si="35"/>
        <v>3.2317970151566944</v>
      </c>
      <c r="U189" s="35">
        <f t="shared" si="35"/>
        <v>3.0490377355812108</v>
      </c>
      <c r="V189" s="35">
        <f t="shared" si="35"/>
        <v>-2.875592827402639</v>
      </c>
      <c r="W189" s="35">
        <f t="shared" si="35"/>
        <v>-4.4212717332369866</v>
      </c>
      <c r="X189" s="27"/>
      <c r="Y189" s="35">
        <f t="shared" ref="Y189:AC189" si="39">IF(Y21="-","-",AVERAGE(Y21,Y33,Y45,Y57,Y69,Y81,Y93,Y105,Y117,Y129,Y141,Y153,Y165,Y177))</f>
        <v>-9.9169703850481579</v>
      </c>
      <c r="Z189" s="35">
        <f t="shared" si="39"/>
        <v>-9.9169703850481579</v>
      </c>
      <c r="AA189" s="35">
        <f t="shared" si="39"/>
        <v>-11.95393302872672</v>
      </c>
      <c r="AB189" s="35" t="str">
        <f t="shared" si="39"/>
        <v>-</v>
      </c>
      <c r="AC189" s="35" t="str">
        <f t="shared" si="39"/>
        <v>-</v>
      </c>
      <c r="AD189" s="25"/>
    </row>
    <row r="190" spans="1:30" s="26" customFormat="1" ht="11.4">
      <c r="A190" s="207"/>
      <c r="B190" s="123" t="s">
        <v>244</v>
      </c>
      <c r="C190" s="123" t="s">
        <v>183</v>
      </c>
      <c r="D190" s="121" t="s">
        <v>132</v>
      </c>
      <c r="E190" s="75"/>
      <c r="F190" s="27"/>
      <c r="G190" s="35">
        <f t="shared" si="34"/>
        <v>38.769117710371816</v>
      </c>
      <c r="H190" s="35">
        <f t="shared" si="34"/>
        <v>38.846733561643831</v>
      </c>
      <c r="I190" s="35">
        <f t="shared" si="34"/>
        <v>38.963157338551866</v>
      </c>
      <c r="J190" s="35">
        <f t="shared" si="34"/>
        <v>39.19600489236791</v>
      </c>
      <c r="K190" s="35">
        <f t="shared" si="34"/>
        <v>39.661700000000003</v>
      </c>
      <c r="L190" s="35">
        <f t="shared" si="34"/>
        <v>40.166203033268111</v>
      </c>
      <c r="M190" s="35">
        <f t="shared" si="34"/>
        <v>40.748321917808212</v>
      </c>
      <c r="N190" s="35">
        <f t="shared" si="34"/>
        <v>41.097593248532299</v>
      </c>
      <c r="O190" s="27"/>
      <c r="P190" s="35">
        <f t="shared" si="35"/>
        <v>41.097593248532299</v>
      </c>
      <c r="Q190" s="35">
        <f t="shared" si="35"/>
        <v>41.563288356164385</v>
      </c>
      <c r="R190" s="35">
        <f t="shared" si="35"/>
        <v>41.873751761252443</v>
      </c>
      <c r="S190" s="35">
        <f t="shared" si="35"/>
        <v>42.106599315068493</v>
      </c>
      <c r="T190" s="35">
        <f t="shared" si="35"/>
        <v>42.223023091976522</v>
      </c>
      <c r="U190" s="35">
        <f t="shared" si="35"/>
        <v>42.455870645792565</v>
      </c>
      <c r="V190" s="35">
        <f t="shared" si="35"/>
        <v>43.232029158512731</v>
      </c>
      <c r="W190" s="35">
        <f t="shared" si="35"/>
        <v>44.512690704500983</v>
      </c>
      <c r="X190" s="27"/>
      <c r="Y190" s="35">
        <f t="shared" ref="Y190:AC190" si="40">IF(Y22="-","-",AVERAGE(Y22,Y34,Y46,Y58,Y70,Y82,Y94,Y106,Y118,Y130,Y142,Y154,Y166,Y178))</f>
        <v>46.763550391389451</v>
      </c>
      <c r="Z190" s="35">
        <f t="shared" si="40"/>
        <v>46.763550391389451</v>
      </c>
      <c r="AA190" s="35">
        <f t="shared" si="40"/>
        <v>48.626330821917811</v>
      </c>
      <c r="AB190" s="35" t="str">
        <f t="shared" si="40"/>
        <v>-</v>
      </c>
      <c r="AC190" s="35" t="str">
        <f t="shared" si="40"/>
        <v>-</v>
      </c>
      <c r="AD190" s="25"/>
    </row>
    <row r="191" spans="1:30" s="26" customFormat="1" ht="11.4">
      <c r="A191" s="207"/>
      <c r="B191" s="123" t="s">
        <v>244</v>
      </c>
      <c r="C191" s="123" t="s">
        <v>184</v>
      </c>
      <c r="D191" s="121" t="s">
        <v>132</v>
      </c>
      <c r="E191" s="75"/>
      <c r="F191" s="27"/>
      <c r="G191" s="35">
        <f t="shared" si="34"/>
        <v>0</v>
      </c>
      <c r="H191" s="35">
        <f t="shared" si="34"/>
        <v>0</v>
      </c>
      <c r="I191" s="35">
        <f t="shared" si="34"/>
        <v>0</v>
      </c>
      <c r="J191" s="35">
        <f t="shared" si="34"/>
        <v>0</v>
      </c>
      <c r="K191" s="35">
        <f t="shared" si="34"/>
        <v>0</v>
      </c>
      <c r="L191" s="35">
        <f t="shared" si="34"/>
        <v>0</v>
      </c>
      <c r="M191" s="35">
        <f t="shared" si="34"/>
        <v>0</v>
      </c>
      <c r="N191" s="35">
        <f t="shared" si="34"/>
        <v>0</v>
      </c>
      <c r="O191" s="27"/>
      <c r="P191" s="35">
        <f t="shared" si="35"/>
        <v>0</v>
      </c>
      <c r="Q191" s="35">
        <f t="shared" si="35"/>
        <v>0</v>
      </c>
      <c r="R191" s="35">
        <f t="shared" si="35"/>
        <v>0</v>
      </c>
      <c r="S191" s="35">
        <f t="shared" si="35"/>
        <v>0</v>
      </c>
      <c r="T191" s="35">
        <f t="shared" si="35"/>
        <v>0</v>
      </c>
      <c r="U191" s="35">
        <f t="shared" si="35"/>
        <v>0</v>
      </c>
      <c r="V191" s="35">
        <f t="shared" si="35"/>
        <v>0</v>
      </c>
      <c r="W191" s="35">
        <f t="shared" si="35"/>
        <v>0</v>
      </c>
      <c r="X191" s="27"/>
      <c r="Y191" s="35">
        <f t="shared" ref="Y191:AC191" si="41">IF(Y23="-","-",AVERAGE(Y23,Y35,Y47,Y59,Y71,Y83,Y95,Y107,Y119,Y131,Y143,Y155,Y167,Y179))</f>
        <v>0</v>
      </c>
      <c r="Z191" s="35">
        <f t="shared" si="41"/>
        <v>0</v>
      </c>
      <c r="AA191" s="35">
        <f t="shared" si="41"/>
        <v>0</v>
      </c>
      <c r="AB191" s="35" t="str">
        <f t="shared" si="41"/>
        <v>-</v>
      </c>
      <c r="AC191" s="35" t="str">
        <f t="shared" si="41"/>
        <v>-</v>
      </c>
      <c r="AD191" s="25"/>
    </row>
    <row r="192" spans="1:30" s="26" customFormat="1" ht="11.4">
      <c r="A192" s="207"/>
      <c r="B192" s="123" t="s">
        <v>185</v>
      </c>
      <c r="C192" s="123" t="s">
        <v>246</v>
      </c>
      <c r="D192" s="121" t="s">
        <v>132</v>
      </c>
      <c r="E192" s="75"/>
      <c r="F192" s="27"/>
      <c r="G192" s="35">
        <f t="shared" si="34"/>
        <v>2.1074089853579241</v>
      </c>
      <c r="H192" s="35">
        <f t="shared" si="34"/>
        <v>2.1113737855176109</v>
      </c>
      <c r="I192" s="35">
        <f t="shared" si="34"/>
        <v>2.118540726034575</v>
      </c>
      <c r="J192" s="35">
        <f t="shared" si="34"/>
        <v>2.1304351265136359</v>
      </c>
      <c r="K192" s="35">
        <f t="shared" si="34"/>
        <v>2.1557688535103199</v>
      </c>
      <c r="L192" s="35">
        <f t="shared" si="34"/>
        <v>2.1795568849503861</v>
      </c>
      <c r="M192" s="35">
        <f t="shared" si="34"/>
        <v>2.2446744028704724</v>
      </c>
      <c r="N192" s="35">
        <f t="shared" si="34"/>
        <v>2.2633936210989636</v>
      </c>
      <c r="O192" s="27"/>
      <c r="P192" s="35">
        <f t="shared" si="35"/>
        <v>2.2633936210989636</v>
      </c>
      <c r="Q192" s="35">
        <f t="shared" si="35"/>
        <v>2.3168217242077782</v>
      </c>
      <c r="R192" s="35">
        <f t="shared" si="35"/>
        <v>2.3276183150087926</v>
      </c>
      <c r="S192" s="35">
        <f t="shared" si="35"/>
        <v>2.3655648117716734</v>
      </c>
      <c r="T192" s="35">
        <f t="shared" si="35"/>
        <v>2.3559741078194558</v>
      </c>
      <c r="U192" s="35">
        <f t="shared" si="35"/>
        <v>2.3654859215535931</v>
      </c>
      <c r="V192" s="35">
        <f t="shared" si="35"/>
        <v>2.2879451005225162</v>
      </c>
      <c r="W192" s="35">
        <f t="shared" si="35"/>
        <v>2.426778099129197</v>
      </c>
      <c r="X192" s="27"/>
      <c r="Y192" s="35">
        <f t="shared" ref="Y192:AC192" si="42">IF(Y24="-","-",AVERAGE(Y24,Y36,Y48,Y60,Y72,Y84,Y96,Y108,Y120,Y132,Y144,Y156,Y168,Y180))</f>
        <v>2.4415969338372046</v>
      </c>
      <c r="Z192" s="35">
        <f t="shared" si="42"/>
        <v>2.4415969338372046</v>
      </c>
      <c r="AA192" s="35">
        <f t="shared" si="42"/>
        <v>2.460512112858773</v>
      </c>
      <c r="AB192" s="35" t="str">
        <f t="shared" si="42"/>
        <v>-</v>
      </c>
      <c r="AC192" s="35" t="str">
        <f t="shared" si="42"/>
        <v>-</v>
      </c>
      <c r="AD192" s="25"/>
    </row>
    <row r="193" spans="1:30" s="26" customFormat="1" ht="11.4">
      <c r="A193" s="207"/>
      <c r="B193" s="123" t="s">
        <v>247</v>
      </c>
      <c r="C193" s="123" t="s">
        <v>248</v>
      </c>
      <c r="D193" s="121" t="s">
        <v>132</v>
      </c>
      <c r="E193" s="75"/>
      <c r="F193" s="27"/>
      <c r="G193" s="35">
        <f t="shared" si="34"/>
        <v>1.6239243268456498</v>
      </c>
      <c r="H193" s="35">
        <f t="shared" si="34"/>
        <v>1.6269795171172736</v>
      </c>
      <c r="I193" s="35">
        <f t="shared" si="34"/>
        <v>1.6325022083155256</v>
      </c>
      <c r="J193" s="35">
        <f t="shared" si="34"/>
        <v>1.6416677791303955</v>
      </c>
      <c r="K193" s="35">
        <f t="shared" si="34"/>
        <v>1.6611894077489591</v>
      </c>
      <c r="L193" s="35">
        <f t="shared" si="34"/>
        <v>1.6795199564045309</v>
      </c>
      <c r="M193" s="35">
        <f t="shared" si="34"/>
        <v>1.7296981240924116</v>
      </c>
      <c r="N193" s="35">
        <f t="shared" si="34"/>
        <v>1.7441227536123509</v>
      </c>
      <c r="O193" s="27"/>
      <c r="P193" s="35">
        <f t="shared" si="35"/>
        <v>1.7441227536123509</v>
      </c>
      <c r="Q193" s="35">
        <f t="shared" si="35"/>
        <v>1.785293308060228</v>
      </c>
      <c r="R193" s="35">
        <f t="shared" si="35"/>
        <v>1.7936129301983994</v>
      </c>
      <c r="S193" s="35">
        <f t="shared" si="35"/>
        <v>1.8228536896522851</v>
      </c>
      <c r="T193" s="35">
        <f t="shared" si="35"/>
        <v>1.8154632981488843</v>
      </c>
      <c r="U193" s="35">
        <f t="shared" si="35"/>
        <v>1.8227928985361899</v>
      </c>
      <c r="V193" s="35">
        <f t="shared" si="35"/>
        <v>1.7630415989684103</v>
      </c>
      <c r="W193" s="35">
        <f t="shared" si="35"/>
        <v>1.8700233407056575</v>
      </c>
      <c r="X193" s="27"/>
      <c r="Y193" s="35">
        <f t="shared" ref="Y193:AC193" si="43">IF(Y25="-","-",AVERAGE(Y25,Y37,Y49,Y61,Y73,Y85,Y97,Y109,Y121,Y133,Y145,Y157,Y169,Y181))</f>
        <v>1.8814424180395017</v>
      </c>
      <c r="Z193" s="35">
        <f t="shared" si="43"/>
        <v>1.8814424180395017</v>
      </c>
      <c r="AA193" s="35">
        <f t="shared" si="43"/>
        <v>1.8960180507587234</v>
      </c>
      <c r="AB193" s="35" t="str">
        <f t="shared" si="43"/>
        <v>-</v>
      </c>
      <c r="AC193" s="35" t="str">
        <f t="shared" si="43"/>
        <v>-</v>
      </c>
      <c r="AD193" s="25"/>
    </row>
    <row r="194" spans="1:30" s="26" customFormat="1" ht="11.4">
      <c r="A194" s="207"/>
      <c r="B194" s="123" t="s">
        <v>249</v>
      </c>
      <c r="C194" s="123" t="str">
        <f>B194&amp;"_"&amp;D194</f>
        <v>Total_GB average</v>
      </c>
      <c r="D194" s="116" t="s">
        <v>132</v>
      </c>
      <c r="E194" s="75"/>
      <c r="F194" s="27"/>
      <c r="G194" s="35">
        <f t="shared" si="34"/>
        <v>112.54014089987002</v>
      </c>
      <c r="H194" s="35">
        <f t="shared" si="34"/>
        <v>112.75186969656353</v>
      </c>
      <c r="I194" s="35">
        <f t="shared" si="34"/>
        <v>113.13459962758513</v>
      </c>
      <c r="J194" s="35">
        <f t="shared" si="34"/>
        <v>113.76978601766571</v>
      </c>
      <c r="K194" s="35">
        <f t="shared" si="34"/>
        <v>115.12266114799611</v>
      </c>
      <c r="L194" s="35">
        <f t="shared" si="34"/>
        <v>116.39299283424974</v>
      </c>
      <c r="M194" s="35">
        <f t="shared" si="34"/>
        <v>119.87040737157623</v>
      </c>
      <c r="N194" s="35">
        <f t="shared" si="34"/>
        <v>120.87005360617376</v>
      </c>
      <c r="O194" s="27"/>
      <c r="P194" s="35">
        <f t="shared" si="35"/>
        <v>120.87005360617376</v>
      </c>
      <c r="Q194" s="35">
        <f t="shared" si="35"/>
        <v>123.72322842589558</v>
      </c>
      <c r="R194" s="35">
        <f t="shared" si="35"/>
        <v>124.29978943442619</v>
      </c>
      <c r="S194" s="35">
        <f t="shared" si="35"/>
        <v>126.32621340908987</v>
      </c>
      <c r="T194" s="35">
        <f t="shared" si="35"/>
        <v>125.8140493338626</v>
      </c>
      <c r="U194" s="35">
        <f t="shared" si="35"/>
        <v>126.32200050294777</v>
      </c>
      <c r="V194" s="35">
        <f t="shared" si="35"/>
        <v>122.18115504534576</v>
      </c>
      <c r="W194" s="35">
        <f t="shared" si="35"/>
        <v>129.5951336955761</v>
      </c>
      <c r="X194" s="27"/>
      <c r="Y194" s="35">
        <f t="shared" ref="Y194:AC194" si="44">IF(Y26="-","-",AVERAGE(Y26,Y38,Y50,Y62,Y74,Y86,Y98,Y110,Y122,Y134,Y146,Y158,Y170,Y182))</f>
        <v>130.38649111959694</v>
      </c>
      <c r="Z194" s="35">
        <f t="shared" si="44"/>
        <v>130.38649111959694</v>
      </c>
      <c r="AA194" s="35">
        <f t="shared" si="44"/>
        <v>131.39660207908494</v>
      </c>
      <c r="AB194" s="35" t="str">
        <f t="shared" si="44"/>
        <v>-</v>
      </c>
      <c r="AC194" s="35" t="str">
        <f t="shared" si="44"/>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251</v>
      </c>
      <c r="D6" s="69"/>
      <c r="E6" s="69"/>
      <c r="F6" s="69"/>
      <c r="G6" s="69"/>
      <c r="I6" s="70"/>
      <c r="J6" s="70"/>
      <c r="K6" s="70"/>
      <c r="L6" s="70"/>
      <c r="M6" s="70"/>
      <c r="N6" s="70"/>
      <c r="O6" s="70"/>
      <c r="P6" s="70"/>
      <c r="Q6" s="70"/>
      <c r="X6" s="70"/>
    </row>
    <row r="7" spans="1:30" ht="14.85" customHeight="1">
      <c r="B7" s="72" t="s">
        <v>194</v>
      </c>
      <c r="C7" s="74" t="s">
        <v>113</v>
      </c>
      <c r="D7" s="69"/>
      <c r="E7" s="69"/>
      <c r="F7" s="69"/>
      <c r="G7" s="69"/>
      <c r="I7" s="70"/>
      <c r="J7" s="70"/>
      <c r="K7" s="70"/>
      <c r="L7" s="70"/>
      <c r="M7" s="70"/>
      <c r="N7" s="70"/>
      <c r="O7" s="70"/>
      <c r="P7" s="70"/>
      <c r="Q7" s="70"/>
      <c r="X7" s="70"/>
    </row>
    <row r="8" spans="1:30" ht="12.6" customHeight="1">
      <c r="B8" s="73" t="s">
        <v>196</v>
      </c>
      <c r="C8" s="75" t="s">
        <v>135</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AA'!J153="-","-",'3c AA'!J153)</f>
        <v>-</v>
      </c>
      <c r="H17" s="35" t="str">
        <f>IF('3c AA'!K153="-","-",'3c AA'!K153)</f>
        <v>-</v>
      </c>
      <c r="I17" s="35" t="str">
        <f>IF('3c AA'!L153="-","-",'3c AA'!L153)</f>
        <v>-</v>
      </c>
      <c r="J17" s="35" t="str">
        <f>IF('3c AA'!M153="-","-",'3c AA'!M153)</f>
        <v>-</v>
      </c>
      <c r="K17" s="35" t="str">
        <f>IF('3c AA'!N153="-","-",'3c AA'!N153)</f>
        <v>-</v>
      </c>
      <c r="L17" s="35" t="str">
        <f>IF('3c AA'!O153="-","-",'3c AA'!O153)</f>
        <v>-</v>
      </c>
      <c r="M17" s="35" t="str">
        <f>IF('3c AA'!P153="-","-",'3c AA'!P153)</f>
        <v>-</v>
      </c>
      <c r="N17" s="35" t="str">
        <f>IF('3c AA'!Q153="-","-",'3c AA'!Q153)</f>
        <v>-</v>
      </c>
      <c r="O17" s="27"/>
      <c r="P17" s="35" t="str">
        <f>IF('3c AA'!S153="-","-",'3c AA'!S153)</f>
        <v>-</v>
      </c>
      <c r="Q17" s="35" t="str">
        <f>IF('3c AA'!T153="-","-",'3c AA'!T153)</f>
        <v>-</v>
      </c>
      <c r="R17" s="35" t="str">
        <f>IF('3c AA'!U153="-","-",'3c AA'!U153)</f>
        <v>-</v>
      </c>
      <c r="S17" s="35" t="str">
        <f>IF('3c AA'!V153="-","-",'3c AA'!V153)</f>
        <v>-</v>
      </c>
      <c r="T17" s="35">
        <f>IF('3c AA'!W153="-","-",'3c AA'!W153)</f>
        <v>0</v>
      </c>
      <c r="U17" s="35">
        <f>IF('3c AA'!X153="-","-",'3c AA'!X153)</f>
        <v>0</v>
      </c>
      <c r="V17" s="35">
        <f>IF('3c AA'!Y153="-","-",'3c AA'!Y153)</f>
        <v>0</v>
      </c>
      <c r="W17" s="35" t="str">
        <f>IF('3c AA'!Z153="-","-",'3c AA'!Z153)</f>
        <v>-</v>
      </c>
      <c r="X17" s="27"/>
      <c r="Y17" s="35">
        <f>IF('3c AA'!AB153="-","-",'3c AA'!AB153)</f>
        <v>0</v>
      </c>
      <c r="Z17" s="35">
        <f>IF('3c AA'!AC153="-","-",'3c AA'!AC153)</f>
        <v>0</v>
      </c>
      <c r="AA17" s="35">
        <f>IF('3c AA'!AD153="-","-",'3c AA'!AD153)</f>
        <v>0</v>
      </c>
      <c r="AB17" s="35" t="str">
        <f>IF('3c AA'!AE153="-","-",'3c AA'!AE153)</f>
        <v>-</v>
      </c>
      <c r="AC17" s="35" t="str">
        <f>IF('3c AA'!AF153="-","-",'3c AA'!AF153)</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f>'3d PC'!AA61</f>
        <v>10.298637820906499</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f>'3e NC-Elec'!AB43</f>
        <v>71.563359999999989</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f>IF('3g CPIH'!W$17="-","-",'3h OC '!$E$9*('3g CPIH'!W$17/'3g CPIH'!$G$17))</f>
        <v>48.959197260273974</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f>IF('3i SMNCC'!V$64="-","-",'3i SMNCC'!V$64)</f>
        <v>4.0728065027047933</v>
      </c>
      <c r="AA21" s="35">
        <f>IF('3i SMNCC'!W$64="-","-",'3i SMNCC'!W$64)</f>
        <v>4.6721736435258494</v>
      </c>
      <c r="AB21" s="35" t="str">
        <f>IF('3i SMNCC'!X$64="-","-",'3i SMNCC'!X$64)</f>
        <v>-</v>
      </c>
      <c r="AC21" s="35" t="str">
        <f>IF('3i SMNCC'!Y$64="-","-",'3i SMNCC'!Y$64)</f>
        <v>-</v>
      </c>
      <c r="AD21" s="25"/>
    </row>
    <row r="22" spans="1:30" s="26" customFormat="1" ht="11.25" customHeight="1">
      <c r="A22" s="207"/>
      <c r="B22" s="123" t="s">
        <v>244</v>
      </c>
      <c r="C22" s="123" t="s">
        <v>183</v>
      </c>
      <c r="D22" s="116" t="s">
        <v>127</v>
      </c>
      <c r="E22" s="75"/>
      <c r="F22" s="27"/>
      <c r="G22" s="35">
        <f>IF('3g CPIH'!C$17="-","-",'3j PAAC PAP'!$G$17*('3g CPIH'!C$17/'3g CPIH'!$G$17))</f>
        <v>23.857918590998043</v>
      </c>
      <c r="H22" s="35">
        <f>IF('3g CPIH'!D$17="-","-",'3j PAAC PAP'!$G$17*('3g CPIH'!D$17/'3g CPIH'!$G$17))</f>
        <v>23.905682191780819</v>
      </c>
      <c r="I22" s="35">
        <f>IF('3g CPIH'!E$17="-","-",'3j PAAC PAP'!$G$17*('3g CPIH'!E$17/'3g CPIH'!$G$17))</f>
        <v>23.977327592954992</v>
      </c>
      <c r="J22" s="35">
        <f>IF('3g CPIH'!F$17="-","-",'3j PAAC PAP'!$G$17*('3g CPIH'!F$17/'3g CPIH'!$G$17))</f>
        <v>24.120618395303325</v>
      </c>
      <c r="K22" s="35">
        <f>IF('3g CPIH'!G$17="-","-",'3j PAAC PAP'!$G$17*('3g CPIH'!G$17/'3g CPIH'!$G$17))</f>
        <v>24.4072</v>
      </c>
      <c r="L22" s="35">
        <f>IF('3g CPIH'!H$17="-","-",'3j PAAC PAP'!$G$17*('3g CPIH'!H$17/'3g CPIH'!$G$17))</f>
        <v>24.717663405088064</v>
      </c>
      <c r="M22" s="35">
        <f>IF('3g CPIH'!I$17="-","-",'3j PAAC PAP'!$G$17*('3g CPIH'!I$17/'3g CPIH'!$G$17))</f>
        <v>25.075890410958902</v>
      </c>
      <c r="N22" s="35">
        <f>IF('3g CPIH'!J$17="-","-",'3j PAAC PAP'!$G$17*('3g CPIH'!J$17/'3g CPIH'!$G$17))</f>
        <v>25.290826614481411</v>
      </c>
      <c r="O22" s="27"/>
      <c r="P22" s="35">
        <f>IF('3g CPIH'!L$17="-","-",'3j PAAC PAP'!$G$17*('3g CPIH'!L$17/'3g CPIH'!$G$17))</f>
        <v>25.290826614481411</v>
      </c>
      <c r="Q22" s="35">
        <f>IF('3g CPIH'!M$17="-","-",'3j PAAC PAP'!$G$17*('3g CPIH'!M$17/'3g CPIH'!$G$17))</f>
        <v>25.577408219178082</v>
      </c>
      <c r="R22" s="35">
        <f>IF('3g CPIH'!N$17="-","-",'3j PAAC PAP'!$G$17*('3g CPIH'!N$17/'3g CPIH'!$G$17))</f>
        <v>25.768462622309197</v>
      </c>
      <c r="S22" s="35">
        <f>IF('3g CPIH'!O$17="-","-",'3j PAAC PAP'!$G$17*('3g CPIH'!O$17/'3g CPIH'!$G$17))</f>
        <v>25.911753424657533</v>
      </c>
      <c r="T22" s="35">
        <f>IF('3g CPIH'!P$17="-","-",'3j PAAC PAP'!$G$17*('3g CPIH'!P$17/'3g CPIH'!$G$17))</f>
        <v>25.983398825831699</v>
      </c>
      <c r="U22" s="35">
        <f>IF('3g CPIH'!Q$17="-","-",'3j PAAC PAP'!$G$17*('3g CPIH'!Q$17/'3g CPIH'!$G$17))</f>
        <v>26.126689628180038</v>
      </c>
      <c r="V22" s="35">
        <f>IF('3g CPIH'!R$17="-","-",'3j PAAC PAP'!$G$17*('3g CPIH'!R$17/'3g CPIH'!$G$17))</f>
        <v>26.604325636007829</v>
      </c>
      <c r="W22" s="35">
        <f>IF('3g CPIH'!S$17="-","-",'3j PAAC PAP'!$G$17*('3g CPIH'!S$17/'3g CPIH'!$G$17))</f>
        <v>27.39242504892368</v>
      </c>
      <c r="X22" s="27"/>
      <c r="Y22" s="35">
        <f>IF('3g CPIH'!U$17="-","-",'3j PAAC PAP'!$G$17*('3g CPIH'!U$17/'3g CPIH'!$G$17))</f>
        <v>28.777569471624265</v>
      </c>
      <c r="Z22" s="35">
        <f>IF('3g CPIH'!V$17="-","-",'3j PAAC PAP'!$G$17*('3g CPIH'!V$17/'3g CPIH'!$G$17))</f>
        <v>28.777569471624265</v>
      </c>
      <c r="AA22" s="35">
        <f>IF('3g CPIH'!W$17="-","-",'3j PAAC PAP'!$G$17*('3g CPIH'!W$17/'3g CPIH'!$G$17))</f>
        <v>29.923895890410957</v>
      </c>
      <c r="AB22" s="35" t="str">
        <f>IF('3g CPIH'!X$17="-","-",'3j PAAC PAP'!$G$17*('3g CPIH'!X$17/'3g CPIH'!$G$17))</f>
        <v>-</v>
      </c>
      <c r="AC22" s="35" t="str">
        <f>IF('3g CPIH'!Y$17="-","-",'3j PAAC PAP'!$G$17*('3g CPIH'!Y$17/'3g CPIH'!$G$17))</f>
        <v>-</v>
      </c>
      <c r="AD22" s="25"/>
    </row>
    <row r="23" spans="1:30" s="26" customFormat="1" ht="11.4">
      <c r="A23" s="207"/>
      <c r="B23" s="123" t="s">
        <v>244</v>
      </c>
      <c r="C23" s="123" t="s">
        <v>184</v>
      </c>
      <c r="D23" s="116" t="s">
        <v>127</v>
      </c>
      <c r="E23" s="75"/>
      <c r="F23" s="27"/>
      <c r="G23" s="35">
        <f>IF(G18="-","-",SUM(G15:G21)*'3j PAAC PAP'!$G$35)</f>
        <v>0</v>
      </c>
      <c r="H23" s="35">
        <f>IF(H18="-","-",SUM(H15:H21)*'3j PAAC PAP'!$G$35)</f>
        <v>0</v>
      </c>
      <c r="I23" s="35">
        <f>IF(I18="-","-",SUM(I15:I21)*'3j PAAC PAP'!$G$35)</f>
        <v>0</v>
      </c>
      <c r="J23" s="35">
        <f>IF(J18="-","-",SUM(J15:J21)*'3j PAAC PAP'!$G$35)</f>
        <v>0</v>
      </c>
      <c r="K23" s="35">
        <f>IF(K18="-","-",SUM(K15:K21)*'3j PAAC PAP'!$G$35)</f>
        <v>0</v>
      </c>
      <c r="L23" s="35">
        <f>IF(L18="-","-",SUM(L15:L21)*'3j PAAC PAP'!$G$35)</f>
        <v>0</v>
      </c>
      <c r="M23" s="35">
        <f>IF(M18="-","-",SUM(M15:M21)*'3j PAAC PAP'!$G$35)</f>
        <v>0</v>
      </c>
      <c r="N23" s="35">
        <f>IF(N18="-","-",SUM(N15:N21)*'3j PAAC PAP'!$G$35)</f>
        <v>0</v>
      </c>
      <c r="O23" s="27"/>
      <c r="P23" s="35">
        <f>IF(P18="-","-",SUM(P15:P21)*'3j PAAC PAP'!$G$35)</f>
        <v>0</v>
      </c>
      <c r="Q23" s="35">
        <f>IF(Q18="-","-",SUM(Q15:Q21)*'3j PAAC PAP'!$G$35)</f>
        <v>0</v>
      </c>
      <c r="R23" s="35">
        <f>IF(R18="-","-",SUM(R15:R21)*'3j PAAC PAP'!$G$35)</f>
        <v>0</v>
      </c>
      <c r="S23" s="35">
        <f>IF(S18="-","-",SUM(S15:S21)*'3j PAAC PAP'!$G$35)</f>
        <v>0</v>
      </c>
      <c r="T23" s="35">
        <f>IF(T18="-","-",SUM(T15:T21)*'3j PAAC PAP'!$G$35)</f>
        <v>0</v>
      </c>
      <c r="U23" s="35">
        <f>IF(U18="-","-",SUM(U15:U21)*'3j PAAC PAP'!$G$35)</f>
        <v>0</v>
      </c>
      <c r="V23" s="35">
        <f>IF(V18="-","-",SUM(V15:V21)*'3j PAAC PAP'!$G$35)</f>
        <v>0</v>
      </c>
      <c r="W23" s="35">
        <f>IF(W18="-","-",SUM(W15:W21)*'3j PAAC PAP'!$G$35)</f>
        <v>0</v>
      </c>
      <c r="X23" s="27"/>
      <c r="Y23" s="35">
        <f>IF(Y18="-","-",SUM(Y15:Y21)*'3j PAAC PAP'!$G$35)</f>
        <v>0</v>
      </c>
      <c r="Z23" s="35">
        <f>IF(Z18="-","-",SUM(Z15:Z21)*'3j PAAC PAP'!$G$35)</f>
        <v>0</v>
      </c>
      <c r="AA23" s="35">
        <f>IF(AA18="-","-",SUM(AA15:AA21)*'3j PAAC PAP'!$G$35)</f>
        <v>0</v>
      </c>
      <c r="AB23" s="35" t="str">
        <f>IF(AB18="-","-",SUM(AB15:AB21)*'3j PAAC PAP'!$G$35)</f>
        <v>-</v>
      </c>
      <c r="AC23" s="35" t="str">
        <f>IF(AC18="-","-",SUM(AC15:AC21)*'3j PAAC PAP'!$G$35)</f>
        <v>-</v>
      </c>
      <c r="AD23" s="25"/>
    </row>
    <row r="24" spans="1:30" s="26" customFormat="1" ht="11.4">
      <c r="A24" s="207"/>
      <c r="B24" s="123" t="s">
        <v>185</v>
      </c>
      <c r="C24" s="123" t="s">
        <v>246</v>
      </c>
      <c r="D24" s="116" t="s">
        <v>127</v>
      </c>
      <c r="E24" s="75"/>
      <c r="F24" s="27"/>
      <c r="G24" s="35">
        <f>IF(G18="-","-",SUM(G15:G23)*'3k EBIT'!$E$9)</f>
        <v>1.6766429246831682</v>
      </c>
      <c r="H24" s="35">
        <f>IF(H18="-","-",SUM(H15:H23)*'3k EBIT'!$E$9)</f>
        <v>1.6790815643450077</v>
      </c>
      <c r="I24" s="35">
        <f>IF(I18="-","-",SUM(I15:I23)*'3k EBIT'!$E$9)</f>
        <v>1.6768899441152016</v>
      </c>
      <c r="J24" s="35">
        <f>IF(J18="-","-",SUM(J15:J23)*'3k EBIT'!$E$9)</f>
        <v>1.6842058631007202</v>
      </c>
      <c r="K24" s="35">
        <f>IF(K18="-","-",SUM(K15:K23)*'3k EBIT'!$E$9)</f>
        <v>1.7074519471103196</v>
      </c>
      <c r="L24" s="35">
        <f>IF(L18="-","-",SUM(L15:L23)*'3k EBIT'!$E$9)</f>
        <v>1.7207646134410313</v>
      </c>
      <c r="M24" s="35">
        <f>IF(M18="-","-",SUM(M15:M23)*'3k EBIT'!$E$9)</f>
        <v>1.7631619012441706</v>
      </c>
      <c r="N24" s="35">
        <f>IF(N18="-","-",SUM(N15:N23)*'3k EBIT'!$E$9)</f>
        <v>1.7751460175509353</v>
      </c>
      <c r="O24" s="27"/>
      <c r="P24" s="35">
        <f>IF(P18="-","-",SUM(P15:P23)*'3k EBIT'!$E$9)</f>
        <v>1.7751460175509353</v>
      </c>
      <c r="Q24" s="35">
        <f>IF(Q18="-","-",SUM(Q15:Q23)*'3k EBIT'!$E$9)</f>
        <v>1.8564593592637402</v>
      </c>
      <c r="R24" s="35">
        <f>IF(R18="-","-",SUM(R15:R23)*'3k EBIT'!$E$9)</f>
        <v>1.8626994287716503</v>
      </c>
      <c r="S24" s="35">
        <f>IF(S18="-","-",SUM(S15:S23)*'3k EBIT'!$E$9)</f>
        <v>1.9024528277871942</v>
      </c>
      <c r="T24" s="35">
        <f>IF(T18="-","-",SUM(T15:T23)*'3k EBIT'!$E$9)</f>
        <v>1.8883690890058096</v>
      </c>
      <c r="U24" s="35">
        <f>IF(U18="-","-",SUM(U15:U23)*'3k EBIT'!$E$9)</f>
        <v>1.8303993058920125</v>
      </c>
      <c r="V24" s="35">
        <f>IF(V18="-","-",SUM(V15:V23)*'3k EBIT'!$E$9)</f>
        <v>1.8580077688850516</v>
      </c>
      <c r="W24" s="35">
        <f>IF(W18="-","-",SUM(W15:W23)*'3k EBIT'!$E$9)</f>
        <v>2.8137275378222921</v>
      </c>
      <c r="X24" s="27"/>
      <c r="Y24" s="35">
        <f>IF(Y18="-","-",SUM(Y15:Y23)*'3k EBIT'!$E$9)</f>
        <v>2.888234168806171</v>
      </c>
      <c r="Z24" s="35">
        <f>IF(Z18="-","-",SUM(Z15:Z23)*'3k EBIT'!$E$9)</f>
        <v>2.888234168806171</v>
      </c>
      <c r="AA24" s="35">
        <f>IF(AA18="-","-",SUM(AA15:AA23)*'3k EBIT'!$E$9)</f>
        <v>3.2038015810655911</v>
      </c>
      <c r="AB24" s="35" t="str">
        <f>IF(AB18="-","-",SUM(AB15:AB23)*'3k EBIT'!$E$9)</f>
        <v>-</v>
      </c>
      <c r="AC24" s="35" t="str">
        <f>IF(AC18="-","-",SUM(AC15:AC23)*'3k EBIT'!$E$9)</f>
        <v>-</v>
      </c>
      <c r="AD24" s="25"/>
    </row>
    <row r="25" spans="1:30" s="26" customFormat="1" ht="11.4">
      <c r="A25" s="207"/>
      <c r="B25" s="123" t="s">
        <v>247</v>
      </c>
      <c r="C25" s="158" t="s">
        <v>248</v>
      </c>
      <c r="D25" s="116" t="s">
        <v>127</v>
      </c>
      <c r="E25" s="116"/>
      <c r="F25" s="27"/>
      <c r="G25" s="35">
        <f>IF(G20="-","-",SUM(G15:G18,G20:G24)*'3l HAP'!$E$10)</f>
        <v>1.0413532478571814</v>
      </c>
      <c r="H25" s="35">
        <f>IF(H20="-","-",SUM(H15:H18,H20:H24)*'3l HAP'!$E$10)</f>
        <v>1.0432324114646192</v>
      </c>
      <c r="I25" s="35">
        <f>IF(I20="-","-",SUM(I15:I18,I20:I24)*'3l HAP'!$E$10)</f>
        <v>1.0468875607524735</v>
      </c>
      <c r="J25" s="35">
        <f>IF(J20="-","-",SUM(J15:J18,J20:J24)*'3l HAP'!$E$10)</f>
        <v>1.0525250515747866</v>
      </c>
      <c r="K25" s="35">
        <f>IF(K20="-","-",SUM(K15:K18,K20:K24)*'3l HAP'!$E$10)</f>
        <v>1.0650940221223564</v>
      </c>
      <c r="L25" s="35">
        <f>IF(L20="-","-",SUM(L15:L18,L20:L24)*'3l HAP'!$E$10)</f>
        <v>1.0753524782928614</v>
      </c>
      <c r="M25" s="35">
        <f>IF(M20="-","-",SUM(M15:M18,M20:M24)*'3l HAP'!$E$10)</f>
        <v>1.1219172312048677</v>
      </c>
      <c r="N25" s="35">
        <f>IF(N20="-","-",SUM(N15:N18,N20:N24)*'3l HAP'!$E$10)</f>
        <v>1.1311519351192563</v>
      </c>
      <c r="O25" s="27"/>
      <c r="P25" s="35">
        <f>IF(P20="-","-",SUM(P15:P18,P20:P24)*'3l HAP'!$E$10)</f>
        <v>1.1311519351192563</v>
      </c>
      <c r="Q25" s="35">
        <f>IF(Q20="-","-",SUM(Q15:Q18,Q20:Q24)*'3l HAP'!$E$10)</f>
        <v>1.1702968125021331</v>
      </c>
      <c r="R25" s="35">
        <f>IF(R20="-","-",SUM(R15:R18,R20:R24)*'3l HAP'!$E$10)</f>
        <v>1.1751052767088952</v>
      </c>
      <c r="S25" s="35">
        <f>IF(S20="-","-",SUM(S15:S18,S20:S24)*'3l HAP'!$E$10)</f>
        <v>1.2073415859235197</v>
      </c>
      <c r="T25" s="35">
        <f>IF(T20="-","-",SUM(T15:T18,T20:T24)*'3l HAP'!$E$10)</f>
        <v>1.1964889578010545</v>
      </c>
      <c r="U25" s="35">
        <f>IF(U20="-","-",SUM(U15:U18,U20:U24)*'3l HAP'!$E$10)</f>
        <v>1.1983111773012245</v>
      </c>
      <c r="V25" s="35">
        <f>IF(V20="-","-",SUM(V15:V18,V20:V24)*'3l HAP'!$E$10)</f>
        <v>1.2195856688653757</v>
      </c>
      <c r="W25" s="35">
        <f>IF(W20="-","-",SUM(W15:W18,W20:W24)*'3l HAP'!$E$10)</f>
        <v>1.3008727891966312</v>
      </c>
      <c r="X25" s="27"/>
      <c r="Y25" s="35">
        <f>IF(Y20="-","-",SUM(Y15:Y18,Y20:Y24)*'3l HAP'!$E$10)</f>
        <v>1.3582860067574751</v>
      </c>
      <c r="Z25" s="35">
        <f>IF(Z20="-","-",SUM(Z15:Z18,Z20:Z24)*'3l HAP'!$E$10)</f>
        <v>1.3582860067574751</v>
      </c>
      <c r="AA25" s="35">
        <f>IF(AA20="-","-",SUM(AA15:AA18,AA20:AA24)*'3l HAP'!$E$10)</f>
        <v>1.4210218764183136</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IF(G20="-","-",SUM(G15:G25))</f>
        <v>89.285681255314429</v>
      </c>
      <c r="H26" s="35">
        <f t="shared" ref="H26:N26" si="0">IF(H20="-","-",SUM(H15:H25))</f>
        <v>89.415909821793093</v>
      </c>
      <c r="I26" s="35">
        <f t="shared" si="0"/>
        <v>89.304216585578203</v>
      </c>
      <c r="J26" s="35">
        <f t="shared" si="0"/>
        <v>89.694902285014223</v>
      </c>
      <c r="K26" s="35">
        <f t="shared" si="0"/>
        <v>90.930948855969532</v>
      </c>
      <c r="L26" s="35">
        <f t="shared" si="0"/>
        <v>91.641873671712787</v>
      </c>
      <c r="M26" s="35">
        <f t="shared" si="0"/>
        <v>93.91987370308982</v>
      </c>
      <c r="N26" s="35">
        <f t="shared" si="0"/>
        <v>94.559851109988216</v>
      </c>
      <c r="O26" s="27"/>
      <c r="P26" s="35">
        <f t="shared" ref="P26:W26" si="1">IF(P20="-","-",SUM(P15:P25))</f>
        <v>94.559851109988216</v>
      </c>
      <c r="Q26" s="35">
        <f t="shared" si="1"/>
        <v>98.878643783483142</v>
      </c>
      <c r="R26" s="35">
        <f t="shared" si="1"/>
        <v>99.21187682297591</v>
      </c>
      <c r="S26" s="35">
        <f t="shared" si="1"/>
        <v>101.33639642668027</v>
      </c>
      <c r="T26" s="35">
        <f t="shared" si="1"/>
        <v>100.58429469518612</v>
      </c>
      <c r="U26" s="35">
        <f t="shared" si="1"/>
        <v>97.535076958410741</v>
      </c>
      <c r="V26" s="35">
        <f t="shared" si="1"/>
        <v>99.009427849411495</v>
      </c>
      <c r="W26" s="35">
        <f t="shared" si="1"/>
        <v>149.39173466315546</v>
      </c>
      <c r="X26" s="27"/>
      <c r="Y26" s="35">
        <f t="shared" ref="Y26:AC26" si="2">IF(Y20="-","-",SUM(Y15:Y25))</f>
        <v>153.37054789170219</v>
      </c>
      <c r="Z26" s="35">
        <f t="shared" si="2"/>
        <v>153.37054789170219</v>
      </c>
      <c r="AA26" s="35">
        <f t="shared" si="2"/>
        <v>170.04208807260116</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AA'!J154="-","-",'3c AA'!J154)</f>
        <v>-</v>
      </c>
      <c r="H29" s="117" t="str">
        <f>IF('3c AA'!K154="-","-",'3c AA'!K154)</f>
        <v>-</v>
      </c>
      <c r="I29" s="117" t="str">
        <f>IF('3c AA'!L154="-","-",'3c AA'!L154)</f>
        <v>-</v>
      </c>
      <c r="J29" s="117" t="str">
        <f>IF('3c AA'!M154="-","-",'3c AA'!M154)</f>
        <v>-</v>
      </c>
      <c r="K29" s="117" t="str">
        <f>IF('3c AA'!N154="-","-",'3c AA'!N154)</f>
        <v>-</v>
      </c>
      <c r="L29" s="117" t="str">
        <f>IF('3c AA'!O154="-","-",'3c AA'!O154)</f>
        <v>-</v>
      </c>
      <c r="M29" s="117" t="str">
        <f>IF('3c AA'!P154="-","-",'3c AA'!P154)</f>
        <v>-</v>
      </c>
      <c r="N29" s="117" t="str">
        <f>IF('3c AA'!Q154="-","-",'3c AA'!Q154)</f>
        <v>-</v>
      </c>
      <c r="O29" s="27"/>
      <c r="P29" s="117" t="str">
        <f>IF('3c AA'!S154="-","-",'3c AA'!S154)</f>
        <v>-</v>
      </c>
      <c r="Q29" s="117" t="str">
        <f>IF('3c AA'!T154="-","-",'3c AA'!T154)</f>
        <v>-</v>
      </c>
      <c r="R29" s="117" t="str">
        <f>IF('3c AA'!U154="-","-",'3c AA'!U154)</f>
        <v>-</v>
      </c>
      <c r="S29" s="117" t="str">
        <f>IF('3c AA'!V154="-","-",'3c AA'!V154)</f>
        <v>-</v>
      </c>
      <c r="T29" s="117">
        <f>IF('3c AA'!W154="-","-",'3c AA'!W154)</f>
        <v>0</v>
      </c>
      <c r="U29" s="117">
        <f>IF('3c AA'!X154="-","-",'3c AA'!X154)</f>
        <v>0</v>
      </c>
      <c r="V29" s="117">
        <f>IF('3c AA'!Y154="-","-",'3c AA'!Y154)</f>
        <v>0</v>
      </c>
      <c r="W29" s="117" t="str">
        <f>IF('3c AA'!Z154="-","-",'3c AA'!Z154)</f>
        <v>-</v>
      </c>
      <c r="X29" s="27"/>
      <c r="Y29" s="117">
        <f>IF('3c AA'!AB154="-","-",'3c AA'!AB154)</f>
        <v>0</v>
      </c>
      <c r="Z29" s="117">
        <f>IF('3c AA'!AC154="-","-",'3c AA'!AC154)</f>
        <v>0</v>
      </c>
      <c r="AA29" s="117">
        <f>IF('3c AA'!AD154="-","-",'3c AA'!AD154)</f>
        <v>0</v>
      </c>
      <c r="AB29" s="117" t="str">
        <f>IF('3c AA'!AE154="-","-",'3c AA'!AE154)</f>
        <v>-</v>
      </c>
      <c r="AC29" s="117" t="str">
        <f>IF('3c AA'!AF154="-","-",'3c AA'!AF154)</f>
        <v>-</v>
      </c>
      <c r="AD29" s="25"/>
    </row>
    <row r="30" spans="1:30" s="26" customFormat="1" ht="12.6"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f>'3d PC'!AA61</f>
        <v>10.298637820906499</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f>'3e NC-Elec'!AB44</f>
        <v>94.120360000000005</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f>IF('3g CPIH'!W$17="-","-",'3h OC '!$E$9*('3g CPIH'!W$17/'3g CPIH'!$G$17))</f>
        <v>48.959197260273974</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f>IF('3i SMNCC'!V$64="-","-",'3i SMNCC'!V$64)</f>
        <v>4.0728065027047933</v>
      </c>
      <c r="AA33" s="117">
        <f>IF('3i SMNCC'!W$64="-","-",'3i SMNCC'!W$64)</f>
        <v>4.6721736435258494</v>
      </c>
      <c r="AB33" s="117" t="str">
        <f>IF('3i SMNCC'!X$64="-","-",'3i SMNCC'!X$64)</f>
        <v>-</v>
      </c>
      <c r="AC33" s="117" t="str">
        <f>IF('3i SMNCC'!Y$64="-","-",'3i SMNCC'!Y$64)</f>
        <v>-</v>
      </c>
      <c r="AD33" s="25"/>
    </row>
    <row r="34" spans="1:30" s="26" customFormat="1" ht="11.4">
      <c r="A34" s="207"/>
      <c r="B34" s="120" t="s">
        <v>244</v>
      </c>
      <c r="C34" s="120" t="s">
        <v>183</v>
      </c>
      <c r="D34" s="118" t="s">
        <v>128</v>
      </c>
      <c r="E34" s="119"/>
      <c r="F34" s="27"/>
      <c r="G34" s="117">
        <f>IF('3g CPIH'!C$17="-","-",'3j PAAC PAP'!$G$17*('3g CPIH'!C$17/'3g CPIH'!$G$17))</f>
        <v>23.857918590998043</v>
      </c>
      <c r="H34" s="117">
        <f>IF('3g CPIH'!D$17="-","-",'3j PAAC PAP'!$G$17*('3g CPIH'!D$17/'3g CPIH'!$G$17))</f>
        <v>23.905682191780819</v>
      </c>
      <c r="I34" s="117">
        <f>IF('3g CPIH'!E$17="-","-",'3j PAAC PAP'!$G$17*('3g CPIH'!E$17/'3g CPIH'!$G$17))</f>
        <v>23.977327592954992</v>
      </c>
      <c r="J34" s="117">
        <f>IF('3g CPIH'!F$17="-","-",'3j PAAC PAP'!$G$17*('3g CPIH'!F$17/'3g CPIH'!$G$17))</f>
        <v>24.120618395303325</v>
      </c>
      <c r="K34" s="117">
        <f>IF('3g CPIH'!G$17="-","-",'3j PAAC PAP'!$G$17*('3g CPIH'!G$17/'3g CPIH'!$G$17))</f>
        <v>24.4072</v>
      </c>
      <c r="L34" s="117">
        <f>IF('3g CPIH'!H$17="-","-",'3j PAAC PAP'!$G$17*('3g CPIH'!H$17/'3g CPIH'!$G$17))</f>
        <v>24.717663405088064</v>
      </c>
      <c r="M34" s="117">
        <f>IF('3g CPIH'!I$17="-","-",'3j PAAC PAP'!$G$17*('3g CPIH'!I$17/'3g CPIH'!$G$17))</f>
        <v>25.075890410958902</v>
      </c>
      <c r="N34" s="117">
        <f>IF('3g CPIH'!J$17="-","-",'3j PAAC PAP'!$G$17*('3g CPIH'!J$17/'3g CPIH'!$G$17))</f>
        <v>25.290826614481411</v>
      </c>
      <c r="O34" s="27"/>
      <c r="P34" s="117">
        <f>IF('3g CPIH'!L$17="-","-",'3j PAAC PAP'!$G$17*('3g CPIH'!L$17/'3g CPIH'!$G$17))</f>
        <v>25.290826614481411</v>
      </c>
      <c r="Q34" s="117">
        <f>IF('3g CPIH'!M$17="-","-",'3j PAAC PAP'!$G$17*('3g CPIH'!M$17/'3g CPIH'!$G$17))</f>
        <v>25.577408219178082</v>
      </c>
      <c r="R34" s="117">
        <f>IF('3g CPIH'!N$17="-","-",'3j PAAC PAP'!$G$17*('3g CPIH'!N$17/'3g CPIH'!$G$17))</f>
        <v>25.768462622309197</v>
      </c>
      <c r="S34" s="117">
        <f>IF('3g CPIH'!O$17="-","-",'3j PAAC PAP'!$G$17*('3g CPIH'!O$17/'3g CPIH'!$G$17))</f>
        <v>25.911753424657533</v>
      </c>
      <c r="T34" s="117">
        <f>IF('3g CPIH'!P$17="-","-",'3j PAAC PAP'!$G$17*('3g CPIH'!P$17/'3g CPIH'!$G$17))</f>
        <v>25.983398825831699</v>
      </c>
      <c r="U34" s="117">
        <f>IF('3g CPIH'!Q$17="-","-",'3j PAAC PAP'!$G$17*('3g CPIH'!Q$17/'3g CPIH'!$G$17))</f>
        <v>26.126689628180038</v>
      </c>
      <c r="V34" s="117">
        <f>IF('3g CPIH'!R$17="-","-",'3j PAAC PAP'!$G$17*('3g CPIH'!R$17/'3g CPIH'!$G$17))</f>
        <v>26.604325636007829</v>
      </c>
      <c r="W34" s="117">
        <f>IF('3g CPIH'!S$17="-","-",'3j PAAC PAP'!$G$17*('3g CPIH'!S$17/'3g CPIH'!$G$17))</f>
        <v>27.39242504892368</v>
      </c>
      <c r="X34" s="27"/>
      <c r="Y34" s="117">
        <f>IF('3g CPIH'!U$17="-","-",'3j PAAC PAP'!$G$17*('3g CPIH'!U$17/'3g CPIH'!$G$17))</f>
        <v>28.777569471624265</v>
      </c>
      <c r="Z34" s="117">
        <f>IF('3g CPIH'!V$17="-","-",'3j PAAC PAP'!$G$17*('3g CPIH'!V$17/'3g CPIH'!$G$17))</f>
        <v>28.777569471624265</v>
      </c>
      <c r="AA34" s="117">
        <f>IF('3g CPIH'!W$17="-","-",'3j PAAC PAP'!$G$17*('3g CPIH'!W$17/'3g CPIH'!$G$17))</f>
        <v>29.923895890410957</v>
      </c>
      <c r="AB34" s="117" t="str">
        <f>IF('3g CPIH'!X$17="-","-",'3j PAAC PAP'!$G$17*('3g CPIH'!X$17/'3g CPIH'!$G$17))</f>
        <v>-</v>
      </c>
      <c r="AC34" s="117" t="str">
        <f>IF('3g CPIH'!Y$17="-","-",'3j PAAC PAP'!$G$17*('3g CPIH'!Y$17/'3g CPIH'!$G$17))</f>
        <v>-</v>
      </c>
      <c r="AD34" s="25"/>
    </row>
    <row r="35" spans="1:30" s="26" customFormat="1" ht="11.4">
      <c r="A35" s="207"/>
      <c r="B35" s="120" t="s">
        <v>244</v>
      </c>
      <c r="C35" s="120" t="s">
        <v>184</v>
      </c>
      <c r="D35" s="118" t="s">
        <v>128</v>
      </c>
      <c r="E35" s="119"/>
      <c r="F35" s="27"/>
      <c r="G35" s="117">
        <f>IF(G30="-","-",SUM(G27:G33)*'3j PAAC PAP'!$G$35)</f>
        <v>0</v>
      </c>
      <c r="H35" s="117">
        <f>IF(H30="-","-",SUM(H27:H33)*'3j PAAC PAP'!$G$35)</f>
        <v>0</v>
      </c>
      <c r="I35" s="117">
        <f>IF(I30="-","-",SUM(I27:I33)*'3j PAAC PAP'!$G$35)</f>
        <v>0</v>
      </c>
      <c r="J35" s="117">
        <f>IF(J30="-","-",SUM(J27:J33)*'3j PAAC PAP'!$G$35)</f>
        <v>0</v>
      </c>
      <c r="K35" s="117">
        <f>IF(K30="-","-",SUM(K27:K33)*'3j PAAC PAP'!$G$35)</f>
        <v>0</v>
      </c>
      <c r="L35" s="117">
        <f>IF(L30="-","-",SUM(L27:L33)*'3j PAAC PAP'!$G$35)</f>
        <v>0</v>
      </c>
      <c r="M35" s="117">
        <f>IF(M30="-","-",SUM(M27:M33)*'3j PAAC PAP'!$G$35)</f>
        <v>0</v>
      </c>
      <c r="N35" s="117">
        <f>IF(N30="-","-",SUM(N27:N33)*'3j PAAC PAP'!$G$35)</f>
        <v>0</v>
      </c>
      <c r="O35" s="27"/>
      <c r="P35" s="117">
        <f>IF(P30="-","-",SUM(P27:P33)*'3j PAAC PAP'!$G$35)</f>
        <v>0</v>
      </c>
      <c r="Q35" s="117">
        <f>IF(Q30="-","-",SUM(Q27:Q33)*'3j PAAC PAP'!$G$35)</f>
        <v>0</v>
      </c>
      <c r="R35" s="117">
        <f>IF(R30="-","-",SUM(R27:R33)*'3j PAAC PAP'!$G$35)</f>
        <v>0</v>
      </c>
      <c r="S35" s="117">
        <f>IF(S30="-","-",SUM(S27:S33)*'3j PAAC PAP'!$G$35)</f>
        <v>0</v>
      </c>
      <c r="T35" s="117">
        <f>IF(T30="-","-",SUM(T27:T33)*'3j PAAC PAP'!$G$35)</f>
        <v>0</v>
      </c>
      <c r="U35" s="117">
        <f>IF(U30="-","-",SUM(U27:U33)*'3j PAAC PAP'!$G$35)</f>
        <v>0</v>
      </c>
      <c r="V35" s="117">
        <f>IF(V30="-","-",SUM(V27:V33)*'3j PAAC PAP'!$G$35)</f>
        <v>0</v>
      </c>
      <c r="W35" s="117">
        <f>IF(W30="-","-",SUM(W27:W33)*'3j PAAC PAP'!$G$35)</f>
        <v>0</v>
      </c>
      <c r="X35" s="27"/>
      <c r="Y35" s="117">
        <f>IF(Y30="-","-",SUM(Y27:Y33)*'3j PAAC PAP'!$G$35)</f>
        <v>0</v>
      </c>
      <c r="Z35" s="117">
        <f>IF(Z30="-","-",SUM(Z27:Z33)*'3j PAAC PAP'!$G$35)</f>
        <v>0</v>
      </c>
      <c r="AA35" s="117">
        <f>IF(AA30="-","-",SUM(AA27:AA33)*'3j PAAC PAP'!$G$35)</f>
        <v>0</v>
      </c>
      <c r="AB35" s="117" t="str">
        <f>IF(AB30="-","-",SUM(AB27:AB33)*'3j PAAC PAP'!$G$35)</f>
        <v>-</v>
      </c>
      <c r="AC35" s="117" t="str">
        <f>IF(AC30="-","-",SUM(AC27:AC33)*'3j PAAC PAP'!$G$35)</f>
        <v>-</v>
      </c>
      <c r="AD35" s="25"/>
    </row>
    <row r="36" spans="1:30" s="26" customFormat="1" ht="11.4">
      <c r="A36" s="207"/>
      <c r="B36" s="120" t="s">
        <v>185</v>
      </c>
      <c r="C36" s="120" t="s">
        <v>246</v>
      </c>
      <c r="D36" s="118" t="s">
        <v>128</v>
      </c>
      <c r="E36" s="119"/>
      <c r="F36" s="27"/>
      <c r="G36" s="117">
        <f>IF(G30="-","-",SUM(G27:G35)*'3k EBIT'!$E$9)</f>
        <v>1.5296010686831683</v>
      </c>
      <c r="H36" s="117">
        <f>IF(H30="-","-",SUM(H27:H35)*'3k EBIT'!$E$9)</f>
        <v>1.5320397083450077</v>
      </c>
      <c r="I36" s="117">
        <f>IF(I30="-","-",SUM(I27:I35)*'3k EBIT'!$E$9)</f>
        <v>1.6691136921152017</v>
      </c>
      <c r="J36" s="117">
        <f>IF(J30="-","-",SUM(J27:J35)*'3k EBIT'!$E$9)</f>
        <v>1.6764296111007202</v>
      </c>
      <c r="K36" s="117">
        <f>IF(K30="-","-",SUM(K27:K35)*'3k EBIT'!$E$9)</f>
        <v>1.5964636231103195</v>
      </c>
      <c r="L36" s="117">
        <f>IF(L30="-","-",SUM(L27:L35)*'3k EBIT'!$E$9)</f>
        <v>1.6097762894410317</v>
      </c>
      <c r="M36" s="117">
        <f>IF(M30="-","-",SUM(M27:M35)*'3k EBIT'!$E$9)</f>
        <v>1.6839855172441704</v>
      </c>
      <c r="N36" s="117">
        <f>IF(N30="-","-",SUM(N27:N35)*'3k EBIT'!$E$9)</f>
        <v>1.6959696335509353</v>
      </c>
      <c r="O36" s="27"/>
      <c r="P36" s="117">
        <f>IF(P30="-","-",SUM(P27:P35)*'3k EBIT'!$E$9)</f>
        <v>1.6959696335509353</v>
      </c>
      <c r="Q36" s="117">
        <f>IF(Q30="-","-",SUM(Q27:Q35)*'3k EBIT'!$E$9)</f>
        <v>1.73203932726374</v>
      </c>
      <c r="R36" s="117">
        <f>IF(R30="-","-",SUM(R27:R35)*'3k EBIT'!$E$9)</f>
        <v>1.7382793967716499</v>
      </c>
      <c r="S36" s="117">
        <f>IF(S30="-","-",SUM(S27:S35)*'3k EBIT'!$E$9)</f>
        <v>1.7971199597871945</v>
      </c>
      <c r="T36" s="117">
        <f>IF(T30="-","-",SUM(T27:T35)*'3k EBIT'!$E$9)</f>
        <v>1.7830362210058093</v>
      </c>
      <c r="U36" s="117">
        <f>IF(U30="-","-",SUM(U27:U35)*'3k EBIT'!$E$9)</f>
        <v>1.8141398698920124</v>
      </c>
      <c r="V36" s="117">
        <f>IF(V30="-","-",SUM(V27:V35)*'3k EBIT'!$E$9)</f>
        <v>1.8417483328850512</v>
      </c>
      <c r="W36" s="117">
        <f>IF(W30="-","-",SUM(W27:W35)*'3k EBIT'!$E$9)</f>
        <v>3.2626293578222931</v>
      </c>
      <c r="X36" s="27"/>
      <c r="Y36" s="117">
        <f>IF(Y30="-","-",SUM(Y27:Y35)*'3k EBIT'!$E$9)</f>
        <v>3.3371359888061711</v>
      </c>
      <c r="Z36" s="117">
        <f>IF(Z30="-","-",SUM(Z27:Z35)*'3k EBIT'!$E$9)</f>
        <v>3.3371359888061711</v>
      </c>
      <c r="AA36" s="117">
        <f>IF(AA30="-","-",SUM(AA27:AA35)*'3k EBIT'!$E$9)</f>
        <v>3.6406855570655914</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1.0392004080434853</v>
      </c>
      <c r="H37" s="117">
        <f>IF(H32="-","-",SUM(H27:H30,H32:H36)*'3l HAP'!$E$10)</f>
        <v>1.0410795716509231</v>
      </c>
      <c r="I37" s="117">
        <f>IF(I32="-","-",SUM(I27:I30,I32:I36)*'3l HAP'!$E$10)</f>
        <v>1.0467737086469415</v>
      </c>
      <c r="J37" s="117">
        <f>IF(J32="-","-",SUM(J27:J30,J32:J36)*'3l HAP'!$E$10)</f>
        <v>1.0524111994692547</v>
      </c>
      <c r="K37" s="117">
        <f>IF(K32="-","-",SUM(K27:K30,K32:K36)*'3l HAP'!$E$10)</f>
        <v>1.0634690420706725</v>
      </c>
      <c r="L37" s="117">
        <f>IF(L32="-","-",SUM(L27:L30,L32:L36)*'3l HAP'!$E$10)</f>
        <v>1.0737274982411773</v>
      </c>
      <c r="M37" s="117">
        <f>IF(M32="-","-",SUM(M27:M30,M32:M36)*'3l HAP'!$E$10)</f>
        <v>1.1207580097667236</v>
      </c>
      <c r="N37" s="117">
        <f>IF(N32="-","-",SUM(N27:N30,N32:N36)*'3l HAP'!$E$10)</f>
        <v>1.1299927136811123</v>
      </c>
      <c r="O37" s="27"/>
      <c r="P37" s="117">
        <f>IF(P32="-","-",SUM(P27:P30,P32:P36)*'3l HAP'!$E$10)</f>
        <v>1.1299927136811123</v>
      </c>
      <c r="Q37" s="117">
        <f>IF(Q32="-","-",SUM(Q27:Q30,Q32:Q36)*'3l HAP'!$E$10)</f>
        <v>1.168475178813621</v>
      </c>
      <c r="R37" s="117">
        <f>IF(R32="-","-",SUM(R27:R30,R32:R36)*'3l HAP'!$E$10)</f>
        <v>1.1732836430203832</v>
      </c>
      <c r="S37" s="117">
        <f>IF(S32="-","-",SUM(S27:S30,S32:S36)*'3l HAP'!$E$10)</f>
        <v>1.2057994074031315</v>
      </c>
      <c r="T37" s="117">
        <f>IF(T32="-","-",SUM(T27:T30,T32:T36)*'3l HAP'!$E$10)</f>
        <v>1.1949467792806667</v>
      </c>
      <c r="U37" s="117">
        <f>IF(U32="-","-",SUM(U27:U30,U32:U36)*'3l HAP'!$E$10)</f>
        <v>1.1980731228987485</v>
      </c>
      <c r="V37" s="117">
        <f>IF(V32="-","-",SUM(V27:V30,V32:V36)*'3l HAP'!$E$10)</f>
        <v>1.2193476144628996</v>
      </c>
      <c r="W37" s="117">
        <f>IF(W32="-","-",SUM(W27:W30,W32:W36)*'3l HAP'!$E$10)</f>
        <v>1.3074451607432513</v>
      </c>
      <c r="X37" s="27"/>
      <c r="Y37" s="117">
        <f>IF(Y32="-","-",SUM(Y27:Y30,Y32:Y36)*'3l HAP'!$E$10)</f>
        <v>1.3648583783040951</v>
      </c>
      <c r="Z37" s="117">
        <f>IF(Z32="-","-",SUM(Z27:Z30,Z32:Z36)*'3l HAP'!$E$10)</f>
        <v>1.3648583783040951</v>
      </c>
      <c r="AA37" s="117">
        <f>IF(AA32="-","-",SUM(AA27:AA30,AA32:AA36)*'3l HAP'!$E$10)</f>
        <v>1.4274182947109295</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81.544486559500726</v>
      </c>
      <c r="H38" s="117">
        <f t="shared" si="3"/>
        <v>81.674715125979404</v>
      </c>
      <c r="I38" s="117">
        <f t="shared" si="3"/>
        <v>88.894826481472677</v>
      </c>
      <c r="J38" s="117">
        <f t="shared" si="3"/>
        <v>89.285512180908682</v>
      </c>
      <c r="K38" s="117">
        <f t="shared" si="3"/>
        <v>85.087835551917863</v>
      </c>
      <c r="L38" s="117">
        <f t="shared" si="3"/>
        <v>85.798760367661131</v>
      </c>
      <c r="M38" s="117">
        <f t="shared" si="3"/>
        <v>89.751538097651661</v>
      </c>
      <c r="N38" s="117">
        <f t="shared" si="3"/>
        <v>90.391515504550071</v>
      </c>
      <c r="O38" s="27"/>
      <c r="P38" s="117">
        <f t="shared" ref="P38:W38" si="4">IF(P32="-","-",SUM(P27:P37))</f>
        <v>90.391515504550071</v>
      </c>
      <c r="Q38" s="117">
        <f t="shared" si="4"/>
        <v>92.328402117794624</v>
      </c>
      <c r="R38" s="117">
        <f t="shared" si="4"/>
        <v>92.661635157287378</v>
      </c>
      <c r="S38" s="117">
        <f t="shared" si="4"/>
        <v>95.79102138015989</v>
      </c>
      <c r="T38" s="117">
        <f t="shared" si="4"/>
        <v>95.03891964866574</v>
      </c>
      <c r="U38" s="117">
        <f t="shared" si="4"/>
        <v>96.679079468008254</v>
      </c>
      <c r="V38" s="117">
        <f t="shared" si="4"/>
        <v>98.153430359009008</v>
      </c>
      <c r="W38" s="117">
        <f t="shared" si="4"/>
        <v>173.02470885470211</v>
      </c>
      <c r="X38" s="27"/>
      <c r="Y38" s="117">
        <f t="shared" ref="Y38:AC38" si="5">IF(Y32="-","-",SUM(Y27:Y37))</f>
        <v>177.00352208324881</v>
      </c>
      <c r="Z38" s="117">
        <f t="shared" si="5"/>
        <v>177.00352208324881</v>
      </c>
      <c r="AA38" s="117">
        <f t="shared" si="5"/>
        <v>193.04236846689378</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AA'!J155="-","-",'3c AA'!J155)</f>
        <v>-</v>
      </c>
      <c r="H41" s="35" t="str">
        <f>IF('3c AA'!K155="-","-",'3c AA'!K155)</f>
        <v>-</v>
      </c>
      <c r="I41" s="35" t="str">
        <f>IF('3c AA'!L155="-","-",'3c AA'!L155)</f>
        <v>-</v>
      </c>
      <c r="J41" s="35" t="str">
        <f>IF('3c AA'!M155="-","-",'3c AA'!M155)</f>
        <v>-</v>
      </c>
      <c r="K41" s="35" t="str">
        <f>IF('3c AA'!N155="-","-",'3c AA'!N155)</f>
        <v>-</v>
      </c>
      <c r="L41" s="35" t="str">
        <f>IF('3c AA'!O155="-","-",'3c AA'!O155)</f>
        <v>-</v>
      </c>
      <c r="M41" s="35" t="str">
        <f>IF('3c AA'!P155="-","-",'3c AA'!P155)</f>
        <v>-</v>
      </c>
      <c r="N41" s="35" t="str">
        <f>IF('3c AA'!Q155="-","-",'3c AA'!Q155)</f>
        <v>-</v>
      </c>
      <c r="O41" s="27"/>
      <c r="P41" s="35" t="str">
        <f>IF('3c AA'!S155="-","-",'3c AA'!S155)</f>
        <v>-</v>
      </c>
      <c r="Q41" s="35" t="str">
        <f>IF('3c AA'!T155="-","-",'3c AA'!T155)</f>
        <v>-</v>
      </c>
      <c r="R41" s="35" t="str">
        <f>IF('3c AA'!U155="-","-",'3c AA'!U155)</f>
        <v>-</v>
      </c>
      <c r="S41" s="35" t="str">
        <f>IF('3c AA'!V155="-","-",'3c AA'!V155)</f>
        <v>-</v>
      </c>
      <c r="T41" s="35">
        <f>IF('3c AA'!W155="-","-",'3c AA'!W155)</f>
        <v>0</v>
      </c>
      <c r="U41" s="35">
        <f>IF('3c AA'!X155="-","-",'3c AA'!X155)</f>
        <v>0</v>
      </c>
      <c r="V41" s="35">
        <f>IF('3c AA'!Y155="-","-",'3c AA'!Y155)</f>
        <v>0</v>
      </c>
      <c r="W41" s="35" t="str">
        <f>IF('3c AA'!Z155="-","-",'3c AA'!Z155)</f>
        <v>-</v>
      </c>
      <c r="X41" s="27"/>
      <c r="Y41" s="35">
        <f>IF('3c AA'!AB155="-","-",'3c AA'!AB155)</f>
        <v>0</v>
      </c>
      <c r="Z41" s="35">
        <f>IF('3c AA'!AC155="-","-",'3c AA'!AC155)</f>
        <v>0</v>
      </c>
      <c r="AA41" s="35">
        <f>IF('3c AA'!AD155="-","-",'3c AA'!AD155)</f>
        <v>0</v>
      </c>
      <c r="AB41" s="35" t="str">
        <f>IF('3c AA'!AE155="-","-",'3c AA'!AE155)</f>
        <v>-</v>
      </c>
      <c r="AC41" s="35" t="str">
        <f>IF('3c AA'!AF155="-","-",'3c AA'!AF155)</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f>'3d PC'!AA61</f>
        <v>10.298637820906499</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f>'3e NC-Elec'!AB45</f>
        <v>52.984859999999998</v>
      </c>
      <c r="AB43" s="35" t="str">
        <f>'3e NC-Elec'!AC45</f>
        <v>-</v>
      </c>
      <c r="AC43" s="35" t="str">
        <f>'3e NC-Elec'!AD45</f>
        <v>-</v>
      </c>
      <c r="AD43" s="25"/>
    </row>
    <row r="44" spans="1:30" s="26" customFormat="1" ht="12.6"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f>IF('3g CPIH'!W$17="-","-",'3h OC '!$E$9*('3g CPIH'!W$17/'3g CPIH'!$G$17))</f>
        <v>48.959197260273974</v>
      </c>
      <c r="AB44" s="35" t="str">
        <f>IF('3g CPIH'!X$17="-","-",'3h OC '!$E$9*('3g CPIH'!X$17/'3g CPIH'!$G$17))</f>
        <v>-</v>
      </c>
      <c r="AC44" s="35" t="str">
        <f>IF('3g CPIH'!Y$17="-","-",'3h OC '!$E$9*('3g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f>IF('3i SMNCC'!V$64="-","-",'3i SMNCC'!V$64)</f>
        <v>4.0728065027047933</v>
      </c>
      <c r="AA45" s="35">
        <f>IF('3i SMNCC'!W$64="-","-",'3i SMNCC'!W$64)</f>
        <v>4.6721736435258494</v>
      </c>
      <c r="AB45" s="35" t="str">
        <f>IF('3i SMNCC'!X$64="-","-",'3i SMNCC'!X$64)</f>
        <v>-</v>
      </c>
      <c r="AC45" s="35" t="str">
        <f>IF('3i SMNCC'!Y$64="-","-",'3i SMNCC'!Y$64)</f>
        <v>-</v>
      </c>
      <c r="AD45" s="25"/>
    </row>
    <row r="46" spans="1:30" s="26" customFormat="1" ht="11.4">
      <c r="A46" s="207"/>
      <c r="B46" s="123" t="s">
        <v>244</v>
      </c>
      <c r="C46" s="123" t="s">
        <v>183</v>
      </c>
      <c r="D46" s="116" t="s">
        <v>125</v>
      </c>
      <c r="E46" s="75"/>
      <c r="F46" s="27"/>
      <c r="G46" s="35">
        <f>IF('3g CPIH'!C$17="-","-",'3j PAAC PAP'!$G$17*('3g CPIH'!C$17/'3g CPIH'!$G$17))</f>
        <v>23.857918590998043</v>
      </c>
      <c r="H46" s="35">
        <f>IF('3g CPIH'!D$17="-","-",'3j PAAC PAP'!$G$17*('3g CPIH'!D$17/'3g CPIH'!$G$17))</f>
        <v>23.905682191780819</v>
      </c>
      <c r="I46" s="35">
        <f>IF('3g CPIH'!E$17="-","-",'3j PAAC PAP'!$G$17*('3g CPIH'!E$17/'3g CPIH'!$G$17))</f>
        <v>23.977327592954992</v>
      </c>
      <c r="J46" s="35">
        <f>IF('3g CPIH'!F$17="-","-",'3j PAAC PAP'!$G$17*('3g CPIH'!F$17/'3g CPIH'!$G$17))</f>
        <v>24.120618395303325</v>
      </c>
      <c r="K46" s="35">
        <f>IF('3g CPIH'!G$17="-","-",'3j PAAC PAP'!$G$17*('3g CPIH'!G$17/'3g CPIH'!$G$17))</f>
        <v>24.4072</v>
      </c>
      <c r="L46" s="35">
        <f>IF('3g CPIH'!H$17="-","-",'3j PAAC PAP'!$G$17*('3g CPIH'!H$17/'3g CPIH'!$G$17))</f>
        <v>24.717663405088064</v>
      </c>
      <c r="M46" s="35">
        <f>IF('3g CPIH'!I$17="-","-",'3j PAAC PAP'!$G$17*('3g CPIH'!I$17/'3g CPIH'!$G$17))</f>
        <v>25.075890410958902</v>
      </c>
      <c r="N46" s="35">
        <f>IF('3g CPIH'!J$17="-","-",'3j PAAC PAP'!$G$17*('3g CPIH'!J$17/'3g CPIH'!$G$17))</f>
        <v>25.290826614481411</v>
      </c>
      <c r="O46" s="27"/>
      <c r="P46" s="35">
        <f>IF('3g CPIH'!L$17="-","-",'3j PAAC PAP'!$G$17*('3g CPIH'!L$17/'3g CPIH'!$G$17))</f>
        <v>25.290826614481411</v>
      </c>
      <c r="Q46" s="35">
        <f>IF('3g CPIH'!M$17="-","-",'3j PAAC PAP'!$G$17*('3g CPIH'!M$17/'3g CPIH'!$G$17))</f>
        <v>25.577408219178082</v>
      </c>
      <c r="R46" s="35">
        <f>IF('3g CPIH'!N$17="-","-",'3j PAAC PAP'!$G$17*('3g CPIH'!N$17/'3g CPIH'!$G$17))</f>
        <v>25.768462622309197</v>
      </c>
      <c r="S46" s="35">
        <f>IF('3g CPIH'!O$17="-","-",'3j PAAC PAP'!$G$17*('3g CPIH'!O$17/'3g CPIH'!$G$17))</f>
        <v>25.911753424657533</v>
      </c>
      <c r="T46" s="35">
        <f>IF('3g CPIH'!P$17="-","-",'3j PAAC PAP'!$G$17*('3g CPIH'!P$17/'3g CPIH'!$G$17))</f>
        <v>25.983398825831699</v>
      </c>
      <c r="U46" s="35">
        <f>IF('3g CPIH'!Q$17="-","-",'3j PAAC PAP'!$G$17*('3g CPIH'!Q$17/'3g CPIH'!$G$17))</f>
        <v>26.126689628180038</v>
      </c>
      <c r="V46" s="35">
        <f>IF('3g CPIH'!R$17="-","-",'3j PAAC PAP'!$G$17*('3g CPIH'!R$17/'3g CPIH'!$G$17))</f>
        <v>26.604325636007829</v>
      </c>
      <c r="W46" s="35">
        <f>IF('3g CPIH'!S$17="-","-",'3j PAAC PAP'!$G$17*('3g CPIH'!S$17/'3g CPIH'!$G$17))</f>
        <v>27.39242504892368</v>
      </c>
      <c r="X46" s="27"/>
      <c r="Y46" s="35">
        <f>IF('3g CPIH'!U$17="-","-",'3j PAAC PAP'!$G$17*('3g CPIH'!U$17/'3g CPIH'!$G$17))</f>
        <v>28.777569471624265</v>
      </c>
      <c r="Z46" s="35">
        <f>IF('3g CPIH'!V$17="-","-",'3j PAAC PAP'!$G$17*('3g CPIH'!V$17/'3g CPIH'!$G$17))</f>
        <v>28.777569471624265</v>
      </c>
      <c r="AA46" s="35">
        <f>IF('3g CPIH'!W$17="-","-",'3j PAAC PAP'!$G$17*('3g CPIH'!W$17/'3g CPIH'!$G$17))</f>
        <v>29.923895890410957</v>
      </c>
      <c r="AB46" s="35" t="str">
        <f>IF('3g CPIH'!X$17="-","-",'3j PAAC PAP'!$G$17*('3g CPIH'!X$17/'3g CPIH'!$G$17))</f>
        <v>-</v>
      </c>
      <c r="AC46" s="35" t="str">
        <f>IF('3g CPIH'!Y$17="-","-",'3j PAAC PAP'!$G$17*('3g CPIH'!Y$17/'3g CPIH'!$G$17))</f>
        <v>-</v>
      </c>
      <c r="AD46" s="25"/>
    </row>
    <row r="47" spans="1:30" s="26" customFormat="1" ht="11.4">
      <c r="A47" s="207"/>
      <c r="B47" s="123" t="s">
        <v>244</v>
      </c>
      <c r="C47" s="123" t="s">
        <v>184</v>
      </c>
      <c r="D47" s="116" t="s">
        <v>125</v>
      </c>
      <c r="E47" s="75"/>
      <c r="F47" s="27"/>
      <c r="G47" s="35">
        <f>IF(G42="-","-",SUM(G39:G45)*'3j PAAC PAP'!$G$35)</f>
        <v>0</v>
      </c>
      <c r="H47" s="35">
        <f>IF(H42="-","-",SUM(H39:H45)*'3j PAAC PAP'!$G$35)</f>
        <v>0</v>
      </c>
      <c r="I47" s="35">
        <f>IF(I42="-","-",SUM(I39:I45)*'3j PAAC PAP'!$G$35)</f>
        <v>0</v>
      </c>
      <c r="J47" s="35">
        <f>IF(J42="-","-",SUM(J39:J45)*'3j PAAC PAP'!$G$35)</f>
        <v>0</v>
      </c>
      <c r="K47" s="35">
        <f>IF(K42="-","-",SUM(K39:K45)*'3j PAAC PAP'!$G$35)</f>
        <v>0</v>
      </c>
      <c r="L47" s="35">
        <f>IF(L42="-","-",SUM(L39:L45)*'3j PAAC PAP'!$G$35)</f>
        <v>0</v>
      </c>
      <c r="M47" s="35">
        <f>IF(M42="-","-",SUM(M39:M45)*'3j PAAC PAP'!$G$35)</f>
        <v>0</v>
      </c>
      <c r="N47" s="35">
        <f>IF(N42="-","-",SUM(N39:N45)*'3j PAAC PAP'!$G$35)</f>
        <v>0</v>
      </c>
      <c r="O47" s="27"/>
      <c r="P47" s="35">
        <f>IF(P42="-","-",SUM(P39:P45)*'3j PAAC PAP'!$G$35)</f>
        <v>0</v>
      </c>
      <c r="Q47" s="35">
        <f>IF(Q42="-","-",SUM(Q39:Q45)*'3j PAAC PAP'!$G$35)</f>
        <v>0</v>
      </c>
      <c r="R47" s="35">
        <f>IF(R42="-","-",SUM(R39:R45)*'3j PAAC PAP'!$G$35)</f>
        <v>0</v>
      </c>
      <c r="S47" s="35">
        <f>IF(S42="-","-",SUM(S39:S45)*'3j PAAC PAP'!$G$35)</f>
        <v>0</v>
      </c>
      <c r="T47" s="35">
        <f>IF(T42="-","-",SUM(T39:T45)*'3j PAAC PAP'!$G$35)</f>
        <v>0</v>
      </c>
      <c r="U47" s="35">
        <f>IF(U42="-","-",SUM(U39:U45)*'3j PAAC PAP'!$G$35)</f>
        <v>0</v>
      </c>
      <c r="V47" s="35">
        <f>IF(V42="-","-",SUM(V39:V45)*'3j PAAC PAP'!$G$35)</f>
        <v>0</v>
      </c>
      <c r="W47" s="35">
        <f>IF(W42="-","-",SUM(W39:W45)*'3j PAAC PAP'!$G$35)</f>
        <v>0</v>
      </c>
      <c r="X47" s="27"/>
      <c r="Y47" s="35">
        <f>IF(Y42="-","-",SUM(Y39:Y45)*'3j PAAC PAP'!$G$35)</f>
        <v>0</v>
      </c>
      <c r="Z47" s="35">
        <f>IF(Z42="-","-",SUM(Z39:Z45)*'3j PAAC PAP'!$G$35)</f>
        <v>0</v>
      </c>
      <c r="AA47" s="35">
        <f>IF(AA42="-","-",SUM(AA39:AA45)*'3j PAAC PAP'!$G$35)</f>
        <v>0</v>
      </c>
      <c r="AB47" s="35" t="str">
        <f>IF(AB42="-","-",SUM(AB39:AB45)*'3j PAAC PAP'!$G$35)</f>
        <v>-</v>
      </c>
      <c r="AC47" s="35" t="str">
        <f>IF(AC42="-","-",SUM(AC39:AC45)*'3j PAAC PAP'!$G$35)</f>
        <v>-</v>
      </c>
      <c r="AD47" s="25"/>
    </row>
    <row r="48" spans="1:30" s="26" customFormat="1" ht="11.25" customHeight="1">
      <c r="A48" s="207"/>
      <c r="B48" s="123" t="s">
        <v>185</v>
      </c>
      <c r="C48" s="123" t="s">
        <v>246</v>
      </c>
      <c r="D48" s="121" t="s">
        <v>125</v>
      </c>
      <c r="E48" s="75"/>
      <c r="F48" s="27"/>
      <c r="G48" s="35">
        <f>IF(G42="-","-",SUM(G39:G47)*'3k EBIT'!$E$9)</f>
        <v>1.6568488286831684</v>
      </c>
      <c r="H48" s="35">
        <f>IF(H42="-","-",SUM(H39:H47)*'3k EBIT'!$E$9)</f>
        <v>1.6592874683450076</v>
      </c>
      <c r="I48" s="35">
        <f>IF(I42="-","-",SUM(I39:I47)*'3k EBIT'!$E$9)</f>
        <v>1.8123381153152018</v>
      </c>
      <c r="J48" s="35">
        <f>IF(J42="-","-",SUM(J39:J47)*'3k EBIT'!$E$9)</f>
        <v>1.8196540343007201</v>
      </c>
      <c r="K48" s="35">
        <f>IF(K42="-","-",SUM(K39:K47)*'3k EBIT'!$E$9)</f>
        <v>1.6636221631103194</v>
      </c>
      <c r="L48" s="35">
        <f>IF(L42="-","-",SUM(L39:L47)*'3k EBIT'!$E$9)</f>
        <v>1.6769348294410318</v>
      </c>
      <c r="M48" s="35">
        <f>IF(M42="-","-",SUM(M39:M47)*'3k EBIT'!$E$9)</f>
        <v>1.7490232612441705</v>
      </c>
      <c r="N48" s="35">
        <f>IF(N42="-","-",SUM(N39:N47)*'3k EBIT'!$E$9)</f>
        <v>1.7610073775509354</v>
      </c>
      <c r="O48" s="27"/>
      <c r="P48" s="35">
        <f>IF(P42="-","-",SUM(P39:P47)*'3k EBIT'!$E$9)</f>
        <v>1.7610073775509354</v>
      </c>
      <c r="Q48" s="35">
        <f>IF(Q42="-","-",SUM(Q39:Q47)*'3k EBIT'!$E$9)</f>
        <v>1.8006117312637402</v>
      </c>
      <c r="R48" s="35">
        <f>IF(R42="-","-",SUM(R39:R47)*'3k EBIT'!$E$9)</f>
        <v>1.8068518007716503</v>
      </c>
      <c r="S48" s="35">
        <f>IF(S42="-","-",SUM(S39:S47)*'3k EBIT'!$E$9)</f>
        <v>1.8508467917871942</v>
      </c>
      <c r="T48" s="35">
        <f>IF(T42="-","-",SUM(T39:T47)*'3k EBIT'!$E$9)</f>
        <v>1.8367630530058094</v>
      </c>
      <c r="U48" s="35">
        <f>IF(U42="-","-",SUM(U39:U47)*'3k EBIT'!$E$9)</f>
        <v>1.7837417938920122</v>
      </c>
      <c r="V48" s="35">
        <f>IF(V42="-","-",SUM(V39:V47)*'3k EBIT'!$E$9)</f>
        <v>1.8113502568850515</v>
      </c>
      <c r="W48" s="35">
        <f>IF(W42="-","-",SUM(W39:W47)*'3k EBIT'!$E$9)</f>
        <v>2.4341050538222926</v>
      </c>
      <c r="X48" s="27"/>
      <c r="Y48" s="35">
        <f>IF(Y42="-","-",SUM(Y39:Y47)*'3k EBIT'!$E$9)</f>
        <v>2.5086116848061715</v>
      </c>
      <c r="Z48" s="35">
        <f>IF(Z42="-","-",SUM(Z39:Z47)*'3k EBIT'!$E$9)</f>
        <v>2.5086116848061715</v>
      </c>
      <c r="AA48" s="35">
        <f>IF(AA42="-","-",SUM(AA39:AA47)*'3k EBIT'!$E$9)</f>
        <v>2.8439731930655912</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1.0410634424976455</v>
      </c>
      <c r="H49" s="35">
        <f>IF(H44="-","-",SUM(H39:H42,H44:H48)*'3l HAP'!$E$10)</f>
        <v>1.0429426061050833</v>
      </c>
      <c r="I49" s="35">
        <f>IF(I44="-","-",SUM(I39:I42,I44:I48)*'3l HAP'!$E$10)</f>
        <v>1.0488706574270126</v>
      </c>
      <c r="J49" s="35">
        <f>IF(J44="-","-",SUM(J39:J42,J44:J48)*'3l HAP'!$E$10)</f>
        <v>1.0545081482493259</v>
      </c>
      <c r="K49" s="35">
        <f>IF(K44="-","-",SUM(K39:K42,K44:K48)*'3l HAP'!$E$10)</f>
        <v>1.0644523102548125</v>
      </c>
      <c r="L49" s="35">
        <f>IF(L44="-","-",SUM(L39:L42,L44:L48)*'3l HAP'!$E$10)</f>
        <v>1.0747107664253175</v>
      </c>
      <c r="M49" s="35">
        <f>IF(M44="-","-",SUM(M39:M42,M44:M48)*'3l HAP'!$E$10)</f>
        <v>1.1217102273766277</v>
      </c>
      <c r="N49" s="35">
        <f>IF(N44="-","-",SUM(N39:N42,N44:N48)*'3l HAP'!$E$10)</f>
        <v>1.1309449312910163</v>
      </c>
      <c r="O49" s="27"/>
      <c r="P49" s="35">
        <f>IF(P44="-","-",SUM(P39:P42,P44:P48)*'3l HAP'!$E$10)</f>
        <v>1.1309449312910163</v>
      </c>
      <c r="Q49" s="35">
        <f>IF(Q44="-","-",SUM(Q39:Q42,Q44:Q48)*'3l HAP'!$E$10)</f>
        <v>1.169479147380585</v>
      </c>
      <c r="R49" s="35">
        <f>IF(R44="-","-",SUM(R39:R42,R44:R48)*'3l HAP'!$E$10)</f>
        <v>1.1742876115873473</v>
      </c>
      <c r="S49" s="35">
        <f>IF(S44="-","-",SUM(S39:S42,S44:S48)*'3l HAP'!$E$10)</f>
        <v>1.2065860219504434</v>
      </c>
      <c r="T49" s="35">
        <f>IF(T44="-","-",SUM(T39:T42,T44:T48)*'3l HAP'!$E$10)</f>
        <v>1.1957333938279786</v>
      </c>
      <c r="U49" s="35">
        <f>IF(U44="-","-",SUM(U39:U42,U44:U48)*'3l HAP'!$E$10)</f>
        <v>1.1976280646680324</v>
      </c>
      <c r="V49" s="35">
        <f>IF(V44="-","-",SUM(V39:V42,V44:V48)*'3l HAP'!$E$10)</f>
        <v>1.2189025562321838</v>
      </c>
      <c r="W49" s="35">
        <f>IF(W44="-","-",SUM(W39:W42,W44:W48)*'3l HAP'!$E$10)</f>
        <v>1.2953147364083875</v>
      </c>
      <c r="X49" s="27"/>
      <c r="Y49" s="35">
        <f>IF(Y44="-","-",SUM(Y39:Y42,Y44:Y48)*'3l HAP'!$E$10)</f>
        <v>1.3527279539692312</v>
      </c>
      <c r="Z49" s="35">
        <f>IF(Z44="-","-",SUM(Z39:Z42,Z44:Z48)*'3l HAP'!$E$10)</f>
        <v>1.3527279539692312</v>
      </c>
      <c r="AA49" s="35">
        <f>IF(AA44="-","-",SUM(AA39:AA42,AA44:AA48)*'3l HAP'!$E$10)</f>
        <v>1.4157536289896056</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88.243597353954897</v>
      </c>
      <c r="H50" s="35">
        <f t="shared" si="6"/>
        <v>88.373825920433561</v>
      </c>
      <c r="I50" s="35">
        <f t="shared" si="6"/>
        <v>96.435047853452758</v>
      </c>
      <c r="J50" s="35">
        <f t="shared" si="6"/>
        <v>96.825733552888764</v>
      </c>
      <c r="K50" s="35">
        <f t="shared" si="6"/>
        <v>88.623477360101987</v>
      </c>
      <c r="L50" s="35">
        <f t="shared" si="6"/>
        <v>89.33440217584527</v>
      </c>
      <c r="M50" s="35">
        <f t="shared" si="6"/>
        <v>93.17552805926158</v>
      </c>
      <c r="N50" s="35">
        <f t="shared" si="6"/>
        <v>93.815505466159976</v>
      </c>
      <c r="O50" s="27"/>
      <c r="P50" s="35">
        <f t="shared" ref="P50:W50" si="7">IF(P44="-","-",SUM(P39:P49))</f>
        <v>93.815505466159976</v>
      </c>
      <c r="Q50" s="35">
        <f t="shared" si="7"/>
        <v>95.938478490361604</v>
      </c>
      <c r="R50" s="35">
        <f t="shared" si="7"/>
        <v>96.271711529854372</v>
      </c>
      <c r="S50" s="35">
        <f t="shared" si="7"/>
        <v>98.619534826707181</v>
      </c>
      <c r="T50" s="35">
        <f t="shared" si="7"/>
        <v>97.867433095213045</v>
      </c>
      <c r="U50" s="35">
        <f t="shared" si="7"/>
        <v>95.078736333777528</v>
      </c>
      <c r="V50" s="35">
        <f t="shared" si="7"/>
        <v>96.553087224778295</v>
      </c>
      <c r="W50" s="35">
        <f t="shared" si="7"/>
        <v>129.40605412636722</v>
      </c>
      <c r="X50" s="27"/>
      <c r="Y50" s="35">
        <f t="shared" ref="Y50:AC50" si="8">IF(Y44="-","-",SUM(Y39:Y49))</f>
        <v>133.38486735491395</v>
      </c>
      <c r="Z50" s="35">
        <f t="shared" si="8"/>
        <v>133.38486735491395</v>
      </c>
      <c r="AA50" s="35">
        <f t="shared" si="8"/>
        <v>151.09849143717244</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AA'!J156="-","-",'3c AA'!J156)</f>
        <v>-</v>
      </c>
      <c r="H53" s="117" t="str">
        <f>IF('3c AA'!K156="-","-",'3c AA'!K156)</f>
        <v>-</v>
      </c>
      <c r="I53" s="117" t="str">
        <f>IF('3c AA'!L156="-","-",'3c AA'!L156)</f>
        <v>-</v>
      </c>
      <c r="J53" s="117" t="str">
        <f>IF('3c AA'!M156="-","-",'3c AA'!M156)</f>
        <v>-</v>
      </c>
      <c r="K53" s="117" t="str">
        <f>IF('3c AA'!N156="-","-",'3c AA'!N156)</f>
        <v>-</v>
      </c>
      <c r="L53" s="117" t="str">
        <f>IF('3c AA'!O156="-","-",'3c AA'!O156)</f>
        <v>-</v>
      </c>
      <c r="M53" s="117" t="str">
        <f>IF('3c AA'!P156="-","-",'3c AA'!P156)</f>
        <v>-</v>
      </c>
      <c r="N53" s="117" t="str">
        <f>IF('3c AA'!Q156="-","-",'3c AA'!Q156)</f>
        <v>-</v>
      </c>
      <c r="O53" s="27"/>
      <c r="P53" s="117" t="str">
        <f>IF('3c AA'!S156="-","-",'3c AA'!S156)</f>
        <v>-</v>
      </c>
      <c r="Q53" s="117" t="str">
        <f>IF('3c AA'!T156="-","-",'3c AA'!T156)</f>
        <v>-</v>
      </c>
      <c r="R53" s="117" t="str">
        <f>IF('3c AA'!U156="-","-",'3c AA'!U156)</f>
        <v>-</v>
      </c>
      <c r="S53" s="117" t="str">
        <f>IF('3c AA'!V156="-","-",'3c AA'!V156)</f>
        <v>-</v>
      </c>
      <c r="T53" s="117">
        <f>IF('3c AA'!W156="-","-",'3c AA'!W156)</f>
        <v>0</v>
      </c>
      <c r="U53" s="117">
        <f>IF('3c AA'!X156="-","-",'3c AA'!X156)</f>
        <v>0</v>
      </c>
      <c r="V53" s="117">
        <f>IF('3c AA'!Y156="-","-",'3c AA'!Y156)</f>
        <v>0</v>
      </c>
      <c r="W53" s="117" t="str">
        <f>IF('3c AA'!Z156="-","-",'3c AA'!Z156)</f>
        <v>-</v>
      </c>
      <c r="X53" s="27"/>
      <c r="Y53" s="117">
        <f>IF('3c AA'!AB156="-","-",'3c AA'!AB156)</f>
        <v>0</v>
      </c>
      <c r="Z53" s="117">
        <f>IF('3c AA'!AC156="-","-",'3c AA'!AC156)</f>
        <v>0</v>
      </c>
      <c r="AA53" s="117">
        <f>IF('3c AA'!AD156="-","-",'3c AA'!AD156)</f>
        <v>0</v>
      </c>
      <c r="AB53" s="117" t="str">
        <f>IF('3c AA'!AE156="-","-",'3c AA'!AE156)</f>
        <v>-</v>
      </c>
      <c r="AC53" s="117" t="str">
        <f>IF('3c AA'!AF156="-","-",'3c AA'!AF156)</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f>'3d PC'!AA61</f>
        <v>10.298637820906499</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f>'3e NC-Elec'!AB46</f>
        <v>133.17535999999998</v>
      </c>
      <c r="AB55" s="117" t="str">
        <f>'3e NC-Elec'!AC46</f>
        <v>-</v>
      </c>
      <c r="AC55" s="117" t="str">
        <f>'3e NC-Elec'!AD46</f>
        <v>-</v>
      </c>
      <c r="AD55" s="25"/>
    </row>
    <row r="56" spans="1:30" s="26" customFormat="1" ht="11.4">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f>IF('3g CPIH'!W$17="-","-",'3h OC '!$E$9*('3g CPIH'!W$17/'3g CPIH'!$G$17))</f>
        <v>48.959197260273974</v>
      </c>
      <c r="AB56" s="117" t="str">
        <f>IF('3g CPIH'!X$17="-","-",'3h OC '!$E$9*('3g CPIH'!X$17/'3g CPIH'!$G$17))</f>
        <v>-</v>
      </c>
      <c r="AC56" s="117" t="str">
        <f>IF('3g CPIH'!Y$17="-","-",'3h OC '!$E$9*('3g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f>IF('3i SMNCC'!V$64="-","-",'3i SMNCC'!V$64)</f>
        <v>4.0728065027047933</v>
      </c>
      <c r="AA57" s="117">
        <f>IF('3i SMNCC'!W$64="-","-",'3i SMNCC'!W$64)</f>
        <v>4.6721736435258494</v>
      </c>
      <c r="AB57" s="117" t="str">
        <f>IF('3i SMNCC'!X$64="-","-",'3i SMNCC'!X$64)</f>
        <v>-</v>
      </c>
      <c r="AC57" s="117" t="str">
        <f>IF('3i SMNCC'!Y$64="-","-",'3i SMNCC'!Y$64)</f>
        <v>-</v>
      </c>
      <c r="AD57" s="25"/>
    </row>
    <row r="58" spans="1:30" s="26" customFormat="1" ht="12.6" customHeight="1">
      <c r="A58" s="207"/>
      <c r="B58" s="120" t="s">
        <v>244</v>
      </c>
      <c r="C58" s="120" t="s">
        <v>183</v>
      </c>
      <c r="D58" s="122" t="s">
        <v>124</v>
      </c>
      <c r="E58" s="119"/>
      <c r="F58" s="27"/>
      <c r="G58" s="117">
        <f>IF('3g CPIH'!C$17="-","-",'3j PAAC PAP'!$G$17*('3g CPIH'!C$17/'3g CPIH'!$G$17))</f>
        <v>23.857918590998043</v>
      </c>
      <c r="H58" s="117">
        <f>IF('3g CPIH'!D$17="-","-",'3j PAAC PAP'!$G$17*('3g CPIH'!D$17/'3g CPIH'!$G$17))</f>
        <v>23.905682191780819</v>
      </c>
      <c r="I58" s="117">
        <f>IF('3g CPIH'!E$17="-","-",'3j PAAC PAP'!$G$17*('3g CPIH'!E$17/'3g CPIH'!$G$17))</f>
        <v>23.977327592954992</v>
      </c>
      <c r="J58" s="117">
        <f>IF('3g CPIH'!F$17="-","-",'3j PAAC PAP'!$G$17*('3g CPIH'!F$17/'3g CPIH'!$G$17))</f>
        <v>24.120618395303325</v>
      </c>
      <c r="K58" s="117">
        <f>IF('3g CPIH'!G$17="-","-",'3j PAAC PAP'!$G$17*('3g CPIH'!G$17/'3g CPIH'!$G$17))</f>
        <v>24.4072</v>
      </c>
      <c r="L58" s="117">
        <f>IF('3g CPIH'!H$17="-","-",'3j PAAC PAP'!$G$17*('3g CPIH'!H$17/'3g CPIH'!$G$17))</f>
        <v>24.717663405088064</v>
      </c>
      <c r="M58" s="117">
        <f>IF('3g CPIH'!I$17="-","-",'3j PAAC PAP'!$G$17*('3g CPIH'!I$17/'3g CPIH'!$G$17))</f>
        <v>25.075890410958902</v>
      </c>
      <c r="N58" s="117">
        <f>IF('3g CPIH'!J$17="-","-",'3j PAAC PAP'!$G$17*('3g CPIH'!J$17/'3g CPIH'!$G$17))</f>
        <v>25.290826614481411</v>
      </c>
      <c r="O58" s="27"/>
      <c r="P58" s="117">
        <f>IF('3g CPIH'!L$17="-","-",'3j PAAC PAP'!$G$17*('3g CPIH'!L$17/'3g CPIH'!$G$17))</f>
        <v>25.290826614481411</v>
      </c>
      <c r="Q58" s="117">
        <f>IF('3g CPIH'!M$17="-","-",'3j PAAC PAP'!$G$17*('3g CPIH'!M$17/'3g CPIH'!$G$17))</f>
        <v>25.577408219178082</v>
      </c>
      <c r="R58" s="117">
        <f>IF('3g CPIH'!N$17="-","-",'3j PAAC PAP'!$G$17*('3g CPIH'!N$17/'3g CPIH'!$G$17))</f>
        <v>25.768462622309197</v>
      </c>
      <c r="S58" s="117">
        <f>IF('3g CPIH'!O$17="-","-",'3j PAAC PAP'!$G$17*('3g CPIH'!O$17/'3g CPIH'!$G$17))</f>
        <v>25.911753424657533</v>
      </c>
      <c r="T58" s="117">
        <f>IF('3g CPIH'!P$17="-","-",'3j PAAC PAP'!$G$17*('3g CPIH'!P$17/'3g CPIH'!$G$17))</f>
        <v>25.983398825831699</v>
      </c>
      <c r="U58" s="117">
        <f>IF('3g CPIH'!Q$17="-","-",'3j PAAC PAP'!$G$17*('3g CPIH'!Q$17/'3g CPIH'!$G$17))</f>
        <v>26.126689628180038</v>
      </c>
      <c r="V58" s="117">
        <f>IF('3g CPIH'!R$17="-","-",'3j PAAC PAP'!$G$17*('3g CPIH'!R$17/'3g CPIH'!$G$17))</f>
        <v>26.604325636007829</v>
      </c>
      <c r="W58" s="117">
        <f>IF('3g CPIH'!S$17="-","-",'3j PAAC PAP'!$G$17*('3g CPIH'!S$17/'3g CPIH'!$G$17))</f>
        <v>27.39242504892368</v>
      </c>
      <c r="X58" s="27"/>
      <c r="Y58" s="117">
        <f>IF('3g CPIH'!U$17="-","-",'3j PAAC PAP'!$G$17*('3g CPIH'!U$17/'3g CPIH'!$G$17))</f>
        <v>28.777569471624265</v>
      </c>
      <c r="Z58" s="117">
        <f>IF('3g CPIH'!V$17="-","-",'3j PAAC PAP'!$G$17*('3g CPIH'!V$17/'3g CPIH'!$G$17))</f>
        <v>28.777569471624265</v>
      </c>
      <c r="AA58" s="117">
        <f>IF('3g CPIH'!W$17="-","-",'3j PAAC PAP'!$G$17*('3g CPIH'!W$17/'3g CPIH'!$G$17))</f>
        <v>29.923895890410957</v>
      </c>
      <c r="AB58" s="117" t="str">
        <f>IF('3g CPIH'!X$17="-","-",'3j PAAC PAP'!$G$17*('3g CPIH'!X$17/'3g CPIH'!$G$17))</f>
        <v>-</v>
      </c>
      <c r="AC58" s="117" t="str">
        <f>IF('3g CPIH'!Y$17="-","-",'3j PAAC PAP'!$G$17*('3g CPIH'!Y$17/'3g CPIH'!$G$17))</f>
        <v>-</v>
      </c>
      <c r="AD58" s="25"/>
    </row>
    <row r="59" spans="1:30" s="26" customFormat="1" ht="11.4">
      <c r="A59" s="207"/>
      <c r="B59" s="120" t="s">
        <v>244</v>
      </c>
      <c r="C59" s="120" t="s">
        <v>184</v>
      </c>
      <c r="D59" s="122" t="s">
        <v>124</v>
      </c>
      <c r="E59" s="119"/>
      <c r="F59" s="27"/>
      <c r="G59" s="117">
        <f>IF(G54="-","-",SUM(G51:G57)*'3j PAAC PAP'!$G$35)</f>
        <v>0</v>
      </c>
      <c r="H59" s="117">
        <f>IF(H54="-","-",SUM(H51:H57)*'3j PAAC PAP'!$G$35)</f>
        <v>0</v>
      </c>
      <c r="I59" s="117">
        <f>IF(I54="-","-",SUM(I51:I57)*'3j PAAC PAP'!$G$35)</f>
        <v>0</v>
      </c>
      <c r="J59" s="117">
        <f>IF(J54="-","-",SUM(J51:J57)*'3j PAAC PAP'!$G$35)</f>
        <v>0</v>
      </c>
      <c r="K59" s="117">
        <f>IF(K54="-","-",SUM(K51:K57)*'3j PAAC PAP'!$G$35)</f>
        <v>0</v>
      </c>
      <c r="L59" s="117">
        <f>IF(L54="-","-",SUM(L51:L57)*'3j PAAC PAP'!$G$35)</f>
        <v>0</v>
      </c>
      <c r="M59" s="117">
        <f>IF(M54="-","-",SUM(M51:M57)*'3j PAAC PAP'!$G$35)</f>
        <v>0</v>
      </c>
      <c r="N59" s="117">
        <f>IF(N54="-","-",SUM(N51:N57)*'3j PAAC PAP'!$G$35)</f>
        <v>0</v>
      </c>
      <c r="O59" s="27"/>
      <c r="P59" s="117">
        <f>IF(P54="-","-",SUM(P51:P57)*'3j PAAC PAP'!$G$35)</f>
        <v>0</v>
      </c>
      <c r="Q59" s="117">
        <f>IF(Q54="-","-",SUM(Q51:Q57)*'3j PAAC PAP'!$G$35)</f>
        <v>0</v>
      </c>
      <c r="R59" s="117">
        <f>IF(R54="-","-",SUM(R51:R57)*'3j PAAC PAP'!$G$35)</f>
        <v>0</v>
      </c>
      <c r="S59" s="117">
        <f>IF(S54="-","-",SUM(S51:S57)*'3j PAAC PAP'!$G$35)</f>
        <v>0</v>
      </c>
      <c r="T59" s="117">
        <f>IF(T54="-","-",SUM(T51:T57)*'3j PAAC PAP'!$G$35)</f>
        <v>0</v>
      </c>
      <c r="U59" s="117">
        <f>IF(U54="-","-",SUM(U51:U57)*'3j PAAC PAP'!$G$35)</f>
        <v>0</v>
      </c>
      <c r="V59" s="117">
        <f>IF(V54="-","-",SUM(V51:V57)*'3j PAAC PAP'!$G$35)</f>
        <v>0</v>
      </c>
      <c r="W59" s="117">
        <f>IF(W54="-","-",SUM(W51:W57)*'3j PAAC PAP'!$G$35)</f>
        <v>0</v>
      </c>
      <c r="X59" s="27"/>
      <c r="Y59" s="117">
        <f>IF(Y54="-","-",SUM(Y51:Y57)*'3j PAAC PAP'!$G$35)</f>
        <v>0</v>
      </c>
      <c r="Z59" s="117">
        <f>IF(Z54="-","-",SUM(Z51:Z57)*'3j PAAC PAP'!$G$35)</f>
        <v>0</v>
      </c>
      <c r="AA59" s="117">
        <f>IF(AA54="-","-",SUM(AA51:AA57)*'3j PAAC PAP'!$G$35)</f>
        <v>0</v>
      </c>
      <c r="AB59" s="117" t="str">
        <f>IF(AB54="-","-",SUM(AB51:AB57)*'3j PAAC PAP'!$G$35)</f>
        <v>-</v>
      </c>
      <c r="AC59" s="117" t="str">
        <f>IF(AC54="-","-",SUM(AC51:AC57)*'3j PAAC PAP'!$G$35)</f>
        <v>-</v>
      </c>
      <c r="AD59" s="25"/>
    </row>
    <row r="60" spans="1:30" s="26" customFormat="1" ht="11.25" customHeight="1">
      <c r="A60" s="207"/>
      <c r="B60" s="120" t="s">
        <v>185</v>
      </c>
      <c r="C60" s="120" t="s">
        <v>246</v>
      </c>
      <c r="D60" s="122" t="s">
        <v>124</v>
      </c>
      <c r="E60" s="119"/>
      <c r="F60" s="27"/>
      <c r="G60" s="117">
        <f>IF(G54="-","-",SUM(G51:G59)*'3k EBIT'!$E$9)</f>
        <v>1.7190588446831683</v>
      </c>
      <c r="H60" s="117">
        <f>IF(H54="-","-",SUM(H51:H59)*'3k EBIT'!$E$9)</f>
        <v>1.7214974843450075</v>
      </c>
      <c r="I60" s="117">
        <f>IF(I54="-","-",SUM(I51:I59)*'3k EBIT'!$E$9)</f>
        <v>1.6394225481152016</v>
      </c>
      <c r="J60" s="117">
        <f>IF(J54="-","-",SUM(J51:J59)*'3k EBIT'!$E$9)</f>
        <v>1.6467384671007204</v>
      </c>
      <c r="K60" s="117">
        <f>IF(K54="-","-",SUM(K51:K59)*'3k EBIT'!$E$9)</f>
        <v>1.6699845511103195</v>
      </c>
      <c r="L60" s="117">
        <f>IF(L54="-","-",SUM(L51:L59)*'3k EBIT'!$E$9)</f>
        <v>1.6832972174410314</v>
      </c>
      <c r="M60" s="117">
        <f>IF(M54="-","-",SUM(M51:M59)*'3k EBIT'!$E$9)</f>
        <v>1.7108489332441705</v>
      </c>
      <c r="N60" s="117">
        <f>IF(N54="-","-",SUM(N51:N59)*'3k EBIT'!$E$9)</f>
        <v>1.7228330495509354</v>
      </c>
      <c r="O60" s="27"/>
      <c r="P60" s="117">
        <f>IF(P54="-","-",SUM(P51:P59)*'3k EBIT'!$E$9)</f>
        <v>1.7228330495509354</v>
      </c>
      <c r="Q60" s="117">
        <f>IF(Q54="-","-",SUM(Q51:Q59)*'3k EBIT'!$E$9)</f>
        <v>1.77233445126374</v>
      </c>
      <c r="R60" s="117">
        <f>IF(R54="-","-",SUM(R51:R59)*'3k EBIT'!$E$9)</f>
        <v>1.7785745207716501</v>
      </c>
      <c r="S60" s="117">
        <f>IF(S54="-","-",SUM(S51:S59)*'3k EBIT'!$E$9)</f>
        <v>1.7801535917871942</v>
      </c>
      <c r="T60" s="117">
        <f>IF(T54="-","-",SUM(T51:T59)*'3k EBIT'!$E$9)</f>
        <v>1.7660698530058092</v>
      </c>
      <c r="U60" s="117">
        <f>IF(U54="-","-",SUM(U51:U59)*'3k EBIT'!$E$9)</f>
        <v>1.7964665698920124</v>
      </c>
      <c r="V60" s="117">
        <f>IF(V54="-","-",SUM(V51:V59)*'3k EBIT'!$E$9)</f>
        <v>1.8240750328850515</v>
      </c>
      <c r="W60" s="117">
        <f>IF(W54="-","-",SUM(W51:W59)*'3k EBIT'!$E$9)</f>
        <v>3.4485524738222932</v>
      </c>
      <c r="X60" s="27"/>
      <c r="Y60" s="117">
        <f>IF(Y54="-","-",SUM(Y51:Y59)*'3k EBIT'!$E$9)</f>
        <v>3.5230591048061712</v>
      </c>
      <c r="Z60" s="117">
        <f>IF(Z54="-","-",SUM(Z51:Z59)*'3k EBIT'!$E$9)</f>
        <v>3.5230591048061712</v>
      </c>
      <c r="AA60" s="117">
        <f>IF(AA54="-","-",SUM(AA51:AA59)*'3k EBIT'!$E$9)</f>
        <v>4.3971027970655907</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1.0419742593419015</v>
      </c>
      <c r="H61" s="117">
        <f>IF(H56="-","-",SUM(H51:H54,H56:H60)*'3l HAP'!$E$10)</f>
        <v>1.0438534229493392</v>
      </c>
      <c r="I61" s="117">
        <f>IF(I56="-","-",SUM(I51:I54,I56:I60)*'3l HAP'!$E$10)</f>
        <v>1.0463390006076376</v>
      </c>
      <c r="J61" s="117">
        <f>IF(J56="-","-",SUM(J51:J54,J56:J60)*'3l HAP'!$E$10)</f>
        <v>1.0519764914299508</v>
      </c>
      <c r="K61" s="117">
        <f>IF(K56="-","-",SUM(K51:K54,K56:K60)*'3l HAP'!$E$10)</f>
        <v>1.0645454619775203</v>
      </c>
      <c r="L61" s="117">
        <f>IF(L56="-","-",SUM(L51:L54,L56:L60)*'3l HAP'!$E$10)</f>
        <v>1.0748039181480256</v>
      </c>
      <c r="M61" s="117">
        <f>IF(M56="-","-",SUM(M51:M54,M56:M60)*'3l HAP'!$E$10)</f>
        <v>1.1211513170403795</v>
      </c>
      <c r="N61" s="117">
        <f>IF(N56="-","-",SUM(N51:N54,N56:N60)*'3l HAP'!$E$10)</f>
        <v>1.1303860209547683</v>
      </c>
      <c r="O61" s="27"/>
      <c r="P61" s="117">
        <f>IF(P56="-","-",SUM(P51:P54,P56:P60)*'3l HAP'!$E$10)</f>
        <v>1.1303860209547683</v>
      </c>
      <c r="Q61" s="117">
        <f>IF(Q56="-","-",SUM(Q51:Q54,Q56:Q60)*'3l HAP'!$E$10)</f>
        <v>1.1690651397241052</v>
      </c>
      <c r="R61" s="117">
        <f>IF(R56="-","-",SUM(R51:R54,R56:R60)*'3l HAP'!$E$10)</f>
        <v>1.1738736039308675</v>
      </c>
      <c r="S61" s="117">
        <f>IF(S56="-","-",SUM(S51:S54,S56:S60)*'3l HAP'!$E$10)</f>
        <v>1.2055510028092435</v>
      </c>
      <c r="T61" s="117">
        <f>IF(T56="-","-",SUM(T51:T54,T56:T60)*'3l HAP'!$E$10)</f>
        <v>1.1946983746867785</v>
      </c>
      <c r="U61" s="117">
        <f>IF(U56="-","-",SUM(U51:U54,U56:U60)*'3l HAP'!$E$10)</f>
        <v>1.1978143681134485</v>
      </c>
      <c r="V61" s="117">
        <f>IF(V56="-","-",SUM(V51:V54,V56:V60)*'3l HAP'!$E$10)</f>
        <v>1.2190888596775997</v>
      </c>
      <c r="W61" s="117">
        <f>IF(W56="-","-",SUM(W51:W54,W56:W60)*'3l HAP'!$E$10)</f>
        <v>1.3101672610846073</v>
      </c>
      <c r="X61" s="27"/>
      <c r="Y61" s="117">
        <f>IF(Y56="-","-",SUM(Y51:Y54,Y56:Y60)*'3l HAP'!$E$10)</f>
        <v>1.3675804786454511</v>
      </c>
      <c r="Z61" s="117">
        <f>IF(Z56="-","-",SUM(Z51:Z54,Z56:Z60)*'3l HAP'!$E$10)</f>
        <v>1.3675804786454511</v>
      </c>
      <c r="AA61" s="117">
        <f>IF(AA56="-","-",SUM(AA51:AA54,AA56:AA60)*'3l HAP'!$E$10)</f>
        <v>1.4384929995217695</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91.518718186799148</v>
      </c>
      <c r="H62" s="117">
        <f t="shared" si="9"/>
        <v>91.648946753277798</v>
      </c>
      <c r="I62" s="117">
        <f t="shared" si="9"/>
        <v>87.331700629433371</v>
      </c>
      <c r="J62" s="117">
        <f t="shared" si="9"/>
        <v>87.722386328869391</v>
      </c>
      <c r="K62" s="117">
        <f t="shared" si="9"/>
        <v>88.9584328998247</v>
      </c>
      <c r="L62" s="117">
        <f t="shared" si="9"/>
        <v>89.669357715567969</v>
      </c>
      <c r="M62" s="117">
        <f t="shared" si="9"/>
        <v>91.165794820925328</v>
      </c>
      <c r="N62" s="117">
        <f t="shared" si="9"/>
        <v>91.805772227823724</v>
      </c>
      <c r="O62" s="27"/>
      <c r="P62" s="117">
        <f t="shared" ref="P62:W62" si="10">IF(P56="-","-",SUM(P51:P61))</f>
        <v>91.805772227823724</v>
      </c>
      <c r="Q62" s="117">
        <f t="shared" si="10"/>
        <v>94.449787202705124</v>
      </c>
      <c r="R62" s="117">
        <f t="shared" si="10"/>
        <v>94.783020242197892</v>
      </c>
      <c r="S62" s="117">
        <f t="shared" si="10"/>
        <v>94.897806607565997</v>
      </c>
      <c r="T62" s="117">
        <f t="shared" si="10"/>
        <v>94.145704876071832</v>
      </c>
      <c r="U62" s="117">
        <f t="shared" si="10"/>
        <v>95.748647413222969</v>
      </c>
      <c r="V62" s="117">
        <f t="shared" si="10"/>
        <v>97.222998304223708</v>
      </c>
      <c r="W62" s="117">
        <f t="shared" si="10"/>
        <v>182.81285407104349</v>
      </c>
      <c r="X62" s="27"/>
      <c r="Y62" s="117">
        <f t="shared" ref="Y62:AC62" si="11">IF(Y56="-","-",SUM(Y51:Y61))</f>
        <v>186.79166729959019</v>
      </c>
      <c r="Z62" s="117">
        <f t="shared" si="11"/>
        <v>186.79166729959019</v>
      </c>
      <c r="AA62" s="117">
        <f t="shared" si="11"/>
        <v>232.86486041170463</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AA'!J157="-","-",'3c AA'!J157)</f>
        <v>-</v>
      </c>
      <c r="H65" s="35" t="str">
        <f>IF('3c AA'!K157="-","-",'3c AA'!K157)</f>
        <v>-</v>
      </c>
      <c r="I65" s="35" t="str">
        <f>IF('3c AA'!L157="-","-",'3c AA'!L157)</f>
        <v>-</v>
      </c>
      <c r="J65" s="35" t="str">
        <f>IF('3c AA'!M157="-","-",'3c AA'!M157)</f>
        <v>-</v>
      </c>
      <c r="K65" s="35" t="str">
        <f>IF('3c AA'!N157="-","-",'3c AA'!N157)</f>
        <v>-</v>
      </c>
      <c r="L65" s="35" t="str">
        <f>IF('3c AA'!O157="-","-",'3c AA'!O157)</f>
        <v>-</v>
      </c>
      <c r="M65" s="35" t="str">
        <f>IF('3c AA'!P157="-","-",'3c AA'!P157)</f>
        <v>-</v>
      </c>
      <c r="N65" s="35" t="str">
        <f>IF('3c AA'!Q157="-","-",'3c AA'!Q157)</f>
        <v>-</v>
      </c>
      <c r="O65" s="27"/>
      <c r="P65" s="35" t="str">
        <f>IF('3c AA'!S157="-","-",'3c AA'!S157)</f>
        <v>-</v>
      </c>
      <c r="Q65" s="35" t="str">
        <f>IF('3c AA'!T157="-","-",'3c AA'!T157)</f>
        <v>-</v>
      </c>
      <c r="R65" s="35" t="str">
        <f>IF('3c AA'!U157="-","-",'3c AA'!U157)</f>
        <v>-</v>
      </c>
      <c r="S65" s="35" t="str">
        <f>IF('3c AA'!V157="-","-",'3c AA'!V157)</f>
        <v>-</v>
      </c>
      <c r="T65" s="35">
        <f>IF('3c AA'!W157="-","-",'3c AA'!W157)</f>
        <v>0</v>
      </c>
      <c r="U65" s="35">
        <f>IF('3c AA'!X157="-","-",'3c AA'!X157)</f>
        <v>0</v>
      </c>
      <c r="V65" s="35">
        <f>IF('3c AA'!Y157="-","-",'3c AA'!Y157)</f>
        <v>0</v>
      </c>
      <c r="W65" s="35" t="str">
        <f>IF('3c AA'!Z157="-","-",'3c AA'!Z157)</f>
        <v>-</v>
      </c>
      <c r="X65" s="27"/>
      <c r="Y65" s="35">
        <f>IF('3c AA'!AB157="-","-",'3c AA'!AB157)</f>
        <v>0</v>
      </c>
      <c r="Z65" s="35">
        <f>IF('3c AA'!AC157="-","-",'3c AA'!AC157)</f>
        <v>0</v>
      </c>
      <c r="AA65" s="35">
        <f>IF('3c AA'!AD157="-","-",'3c AA'!AD157)</f>
        <v>0</v>
      </c>
      <c r="AB65" s="35" t="str">
        <f>IF('3c AA'!AE157="-","-",'3c AA'!AE157)</f>
        <v>-</v>
      </c>
      <c r="AC65" s="35" t="str">
        <f>IF('3c AA'!AF157="-","-",'3c AA'!AF157)</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f>'3d PC'!AA61</f>
        <v>10.298637820906499</v>
      </c>
      <c r="AB66" s="35" t="str">
        <f>'3d PC'!AB61</f>
        <v>-</v>
      </c>
      <c r="AC66" s="35" t="str">
        <f>'3d PC'!AC61</f>
        <v>-</v>
      </c>
      <c r="AD66" s="25"/>
    </row>
    <row r="67" spans="1:30" s="26" customFormat="1" ht="11.4">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f>'3e NC-Elec'!AB47</f>
        <v>106.53036</v>
      </c>
      <c r="AB67" s="35" t="str">
        <f>'3e NC-Elec'!AC47</f>
        <v>-</v>
      </c>
      <c r="AC67" s="35" t="str">
        <f>'3e NC-Elec'!AD47</f>
        <v>-</v>
      </c>
      <c r="AD67" s="25"/>
    </row>
    <row r="68" spans="1:30" s="26" customFormat="1" ht="11.4">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f>IF('3g CPIH'!W$17="-","-",'3h OC '!$E$9*('3g CPIH'!W$17/'3g CPIH'!$G$17))</f>
        <v>48.959197260273974</v>
      </c>
      <c r="AB68" s="35" t="str">
        <f>IF('3g CPIH'!X$17="-","-",'3h OC '!$E$9*('3g CPIH'!X$17/'3g CPIH'!$G$17))</f>
        <v>-</v>
      </c>
      <c r="AC68" s="35" t="str">
        <f>IF('3g CPIH'!Y$17="-","-",'3h OC '!$E$9*('3g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f>IF('3i SMNCC'!V$64="-","-",'3i SMNCC'!V$64)</f>
        <v>4.0728065027047933</v>
      </c>
      <c r="AA69" s="35">
        <f>IF('3i SMNCC'!W$64="-","-",'3i SMNCC'!W$64)</f>
        <v>4.6721736435258494</v>
      </c>
      <c r="AB69" s="35" t="str">
        <f>IF('3i SMNCC'!X$64="-","-",'3i SMNCC'!X$64)</f>
        <v>-</v>
      </c>
      <c r="AC69" s="35" t="str">
        <f>IF('3i SMNCC'!Y$64="-","-",'3i SMNCC'!Y$64)</f>
        <v>-</v>
      </c>
      <c r="AD69" s="25"/>
    </row>
    <row r="70" spans="1:30" s="26" customFormat="1" ht="11.4">
      <c r="A70" s="207"/>
      <c r="B70" s="123" t="s">
        <v>244</v>
      </c>
      <c r="C70" s="123" t="s">
        <v>183</v>
      </c>
      <c r="D70" s="121" t="s">
        <v>129</v>
      </c>
      <c r="E70" s="75"/>
      <c r="F70" s="27"/>
      <c r="G70" s="35">
        <f>IF('3g CPIH'!C$17="-","-",'3j PAAC PAP'!$G$17*('3g CPIH'!C$17/'3g CPIH'!$G$17))</f>
        <v>23.857918590998043</v>
      </c>
      <c r="H70" s="35">
        <f>IF('3g CPIH'!D$17="-","-",'3j PAAC PAP'!$G$17*('3g CPIH'!D$17/'3g CPIH'!$G$17))</f>
        <v>23.905682191780819</v>
      </c>
      <c r="I70" s="35">
        <f>IF('3g CPIH'!E$17="-","-",'3j PAAC PAP'!$G$17*('3g CPIH'!E$17/'3g CPIH'!$G$17))</f>
        <v>23.977327592954992</v>
      </c>
      <c r="J70" s="35">
        <f>IF('3g CPIH'!F$17="-","-",'3j PAAC PAP'!$G$17*('3g CPIH'!F$17/'3g CPIH'!$G$17))</f>
        <v>24.120618395303325</v>
      </c>
      <c r="K70" s="35">
        <f>IF('3g CPIH'!G$17="-","-",'3j PAAC PAP'!$G$17*('3g CPIH'!G$17/'3g CPIH'!$G$17))</f>
        <v>24.4072</v>
      </c>
      <c r="L70" s="35">
        <f>IF('3g CPIH'!H$17="-","-",'3j PAAC PAP'!$G$17*('3g CPIH'!H$17/'3g CPIH'!$G$17))</f>
        <v>24.717663405088064</v>
      </c>
      <c r="M70" s="35">
        <f>IF('3g CPIH'!I$17="-","-",'3j PAAC PAP'!$G$17*('3g CPIH'!I$17/'3g CPIH'!$G$17))</f>
        <v>25.075890410958902</v>
      </c>
      <c r="N70" s="35">
        <f>IF('3g CPIH'!J$17="-","-",'3j PAAC PAP'!$G$17*('3g CPIH'!J$17/'3g CPIH'!$G$17))</f>
        <v>25.290826614481411</v>
      </c>
      <c r="O70" s="27"/>
      <c r="P70" s="35">
        <f>IF('3g CPIH'!L$17="-","-",'3j PAAC PAP'!$G$17*('3g CPIH'!L$17/'3g CPIH'!$G$17))</f>
        <v>25.290826614481411</v>
      </c>
      <c r="Q70" s="35">
        <f>IF('3g CPIH'!M$17="-","-",'3j PAAC PAP'!$G$17*('3g CPIH'!M$17/'3g CPIH'!$G$17))</f>
        <v>25.577408219178082</v>
      </c>
      <c r="R70" s="35">
        <f>IF('3g CPIH'!N$17="-","-",'3j PAAC PAP'!$G$17*('3g CPIH'!N$17/'3g CPIH'!$G$17))</f>
        <v>25.768462622309197</v>
      </c>
      <c r="S70" s="35">
        <f>IF('3g CPIH'!O$17="-","-",'3j PAAC PAP'!$G$17*('3g CPIH'!O$17/'3g CPIH'!$G$17))</f>
        <v>25.911753424657533</v>
      </c>
      <c r="T70" s="35">
        <f>IF('3g CPIH'!P$17="-","-",'3j PAAC PAP'!$G$17*('3g CPIH'!P$17/'3g CPIH'!$G$17))</f>
        <v>25.983398825831699</v>
      </c>
      <c r="U70" s="35">
        <f>IF('3g CPIH'!Q$17="-","-",'3j PAAC PAP'!$G$17*('3g CPIH'!Q$17/'3g CPIH'!$G$17))</f>
        <v>26.126689628180038</v>
      </c>
      <c r="V70" s="35">
        <f>IF('3g CPIH'!R$17="-","-",'3j PAAC PAP'!$G$17*('3g CPIH'!R$17/'3g CPIH'!$G$17))</f>
        <v>26.604325636007829</v>
      </c>
      <c r="W70" s="35">
        <f>IF('3g CPIH'!S$17="-","-",'3j PAAC PAP'!$G$17*('3g CPIH'!S$17/'3g CPIH'!$G$17))</f>
        <v>27.39242504892368</v>
      </c>
      <c r="X70" s="27"/>
      <c r="Y70" s="35">
        <f>IF('3g CPIH'!U$17="-","-",'3j PAAC PAP'!$G$17*('3g CPIH'!U$17/'3g CPIH'!$G$17))</f>
        <v>28.777569471624265</v>
      </c>
      <c r="Z70" s="35">
        <f>IF('3g CPIH'!V$17="-","-",'3j PAAC PAP'!$G$17*('3g CPIH'!V$17/'3g CPIH'!$G$17))</f>
        <v>28.777569471624265</v>
      </c>
      <c r="AA70" s="35">
        <f>IF('3g CPIH'!W$17="-","-",'3j PAAC PAP'!$G$17*('3g CPIH'!W$17/'3g CPIH'!$G$17))</f>
        <v>29.923895890410957</v>
      </c>
      <c r="AB70" s="35" t="str">
        <f>IF('3g CPIH'!X$17="-","-",'3j PAAC PAP'!$G$17*('3g CPIH'!X$17/'3g CPIH'!$G$17))</f>
        <v>-</v>
      </c>
      <c r="AC70" s="35" t="str">
        <f>IF('3g CPIH'!Y$17="-","-",'3j PAAC PAP'!$G$17*('3g CPIH'!Y$17/'3g CPIH'!$G$17))</f>
        <v>-</v>
      </c>
      <c r="AD70" s="25"/>
    </row>
    <row r="71" spans="1:30" s="26" customFormat="1" ht="11.25" customHeight="1">
      <c r="A71" s="207"/>
      <c r="B71" s="123" t="s">
        <v>244</v>
      </c>
      <c r="C71" s="123" t="s">
        <v>184</v>
      </c>
      <c r="D71" s="121" t="s">
        <v>129</v>
      </c>
      <c r="E71" s="75"/>
      <c r="F71" s="27"/>
      <c r="G71" s="35">
        <f>IF(G66="-","-",SUM(G63:G69)*'3j PAAC PAP'!$G$35)</f>
        <v>0</v>
      </c>
      <c r="H71" s="35">
        <f>IF(H66="-","-",SUM(H63:H69)*'3j PAAC PAP'!$G$35)</f>
        <v>0</v>
      </c>
      <c r="I71" s="35">
        <f>IF(I66="-","-",SUM(I63:I69)*'3j PAAC PAP'!$G$35)</f>
        <v>0</v>
      </c>
      <c r="J71" s="35">
        <f>IF(J66="-","-",SUM(J63:J69)*'3j PAAC PAP'!$G$35)</f>
        <v>0</v>
      </c>
      <c r="K71" s="35">
        <f>IF(K66="-","-",SUM(K63:K69)*'3j PAAC PAP'!$G$35)</f>
        <v>0</v>
      </c>
      <c r="L71" s="35">
        <f>IF(L66="-","-",SUM(L63:L69)*'3j PAAC PAP'!$G$35)</f>
        <v>0</v>
      </c>
      <c r="M71" s="35">
        <f>IF(M66="-","-",SUM(M63:M69)*'3j PAAC PAP'!$G$35)</f>
        <v>0</v>
      </c>
      <c r="N71" s="35">
        <f>IF(N66="-","-",SUM(N63:N69)*'3j PAAC PAP'!$G$35)</f>
        <v>0</v>
      </c>
      <c r="O71" s="27"/>
      <c r="P71" s="35">
        <f>IF(P66="-","-",SUM(P63:P69)*'3j PAAC PAP'!$G$35)</f>
        <v>0</v>
      </c>
      <c r="Q71" s="35">
        <f>IF(Q66="-","-",SUM(Q63:Q69)*'3j PAAC PAP'!$G$35)</f>
        <v>0</v>
      </c>
      <c r="R71" s="35">
        <f>IF(R66="-","-",SUM(R63:R69)*'3j PAAC PAP'!$G$35)</f>
        <v>0</v>
      </c>
      <c r="S71" s="35">
        <f>IF(S66="-","-",SUM(S63:S69)*'3j PAAC PAP'!$G$35)</f>
        <v>0</v>
      </c>
      <c r="T71" s="35">
        <f>IF(T66="-","-",SUM(T63:T69)*'3j PAAC PAP'!$G$35)</f>
        <v>0</v>
      </c>
      <c r="U71" s="35">
        <f>IF(U66="-","-",SUM(U63:U69)*'3j PAAC PAP'!$G$35)</f>
        <v>0</v>
      </c>
      <c r="V71" s="35">
        <f>IF(V66="-","-",SUM(V63:V69)*'3j PAAC PAP'!$G$35)</f>
        <v>0</v>
      </c>
      <c r="W71" s="35">
        <f>IF(W66="-","-",SUM(W63:W69)*'3j PAAC PAP'!$G$35)</f>
        <v>0</v>
      </c>
      <c r="X71" s="27"/>
      <c r="Y71" s="35">
        <f>IF(Y66="-","-",SUM(Y63:Y69)*'3j PAAC PAP'!$G$35)</f>
        <v>0</v>
      </c>
      <c r="Z71" s="35">
        <f>IF(Z66="-","-",SUM(Z63:Z69)*'3j PAAC PAP'!$G$35)</f>
        <v>0</v>
      </c>
      <c r="AA71" s="35">
        <f>IF(AA66="-","-",SUM(AA63:AA69)*'3j PAAC PAP'!$G$35)</f>
        <v>0</v>
      </c>
      <c r="AB71" s="35" t="str">
        <f>IF(AB66="-","-",SUM(AB63:AB69)*'3j PAAC PAP'!$G$35)</f>
        <v>-</v>
      </c>
      <c r="AC71" s="35" t="str">
        <f>IF(AC66="-","-",SUM(AC63:AC69)*'3j PAAC PAP'!$G$35)</f>
        <v>-</v>
      </c>
      <c r="AD71" s="25"/>
    </row>
    <row r="72" spans="1:30" s="26" customFormat="1" ht="11.25" customHeight="1">
      <c r="A72" s="207"/>
      <c r="B72" s="123" t="s">
        <v>185</v>
      </c>
      <c r="C72" s="123" t="s">
        <v>246</v>
      </c>
      <c r="D72" s="121" t="s">
        <v>129</v>
      </c>
      <c r="E72" s="75"/>
      <c r="F72" s="27"/>
      <c r="G72" s="35">
        <f>IF(G66="-","-",SUM(G63:G71)*'3k EBIT'!$E$9)</f>
        <v>1.5882764246831682</v>
      </c>
      <c r="H72" s="35">
        <f>IF(H66="-","-",SUM(H63:H71)*'3k EBIT'!$E$9)</f>
        <v>1.5907150643450079</v>
      </c>
      <c r="I72" s="35">
        <f>IF(I66="-","-",SUM(I63:I71)*'3k EBIT'!$E$9)</f>
        <v>1.7299098441152019</v>
      </c>
      <c r="J72" s="35">
        <f>IF(J66="-","-",SUM(J63:J71)*'3k EBIT'!$E$9)</f>
        <v>1.7372257631007202</v>
      </c>
      <c r="K72" s="35">
        <f>IF(K66="-","-",SUM(K63:K71)*'3k EBIT'!$E$9)</f>
        <v>1.6516043191103196</v>
      </c>
      <c r="L72" s="35">
        <f>IF(L66="-","-",SUM(L63:L71)*'3k EBIT'!$E$9)</f>
        <v>1.6649169854410315</v>
      </c>
      <c r="M72" s="35">
        <f>IF(M66="-","-",SUM(M63:M71)*'3k EBIT'!$E$9)</f>
        <v>1.7532648532441708</v>
      </c>
      <c r="N72" s="35">
        <f>IF(N66="-","-",SUM(N63:N71)*'3k EBIT'!$E$9)</f>
        <v>1.7652489695509355</v>
      </c>
      <c r="O72" s="27"/>
      <c r="P72" s="35">
        <f>IF(P66="-","-",SUM(P63:P71)*'3k EBIT'!$E$9)</f>
        <v>1.7652489695509355</v>
      </c>
      <c r="Q72" s="35">
        <f>IF(Q66="-","-",SUM(Q63:Q71)*'3k EBIT'!$E$9)</f>
        <v>1.81050877926374</v>
      </c>
      <c r="R72" s="35">
        <f>IF(R66="-","-",SUM(R63:R71)*'3k EBIT'!$E$9)</f>
        <v>1.8167488487716503</v>
      </c>
      <c r="S72" s="35">
        <f>IF(S66="-","-",SUM(S63:S71)*'3k EBIT'!$E$9)</f>
        <v>1.8925557797871944</v>
      </c>
      <c r="T72" s="35">
        <f>IF(T66="-","-",SUM(T63:T71)*'3k EBIT'!$E$9)</f>
        <v>1.8784720410058093</v>
      </c>
      <c r="U72" s="35">
        <f>IF(U66="-","-",SUM(U63:U71)*'3k EBIT'!$E$9)</f>
        <v>1.9010925058920121</v>
      </c>
      <c r="V72" s="35">
        <f>IF(V66="-","-",SUM(V63:V71)*'3k EBIT'!$E$9)</f>
        <v>1.9287009688850514</v>
      </c>
      <c r="W72" s="35">
        <f>IF(W66="-","-",SUM(W63:W71)*'3k EBIT'!$E$9)</f>
        <v>3.4846060058222927</v>
      </c>
      <c r="X72" s="27"/>
      <c r="Y72" s="35">
        <f>IF(Y66="-","-",SUM(Y63:Y71)*'3k EBIT'!$E$9)</f>
        <v>3.5591126368061707</v>
      </c>
      <c r="Z72" s="35">
        <f>IF(Z66="-","-",SUM(Z63:Z71)*'3k EBIT'!$E$9)</f>
        <v>3.5591126368061707</v>
      </c>
      <c r="AA72" s="35">
        <f>IF(AA66="-","-",SUM(AA63:AA71)*'3k EBIT'!$E$9)</f>
        <v>3.8810424370655912</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1.0400594739306817</v>
      </c>
      <c r="H73" s="35">
        <f>IF(H68="-","-",SUM(H63:H66,H68:H72)*'3l HAP'!$E$10)</f>
        <v>1.0419386375381192</v>
      </c>
      <c r="I73" s="35">
        <f>IF(I68="-","-",SUM(I63:I66,I68:I72)*'3l HAP'!$E$10)</f>
        <v>1.0476638251083734</v>
      </c>
      <c r="J73" s="35">
        <f>IF(J68="-","-",SUM(J63:J66,J68:J72)*'3l HAP'!$E$10)</f>
        <v>1.0533013159306868</v>
      </c>
      <c r="K73" s="35">
        <f>IF(K68="-","-",SUM(K63:K66,K68:K72)*'3l HAP'!$E$10)</f>
        <v>1.0642763570008085</v>
      </c>
      <c r="L73" s="35">
        <f>IF(L68="-","-",SUM(L63:L66,L68:L72)*'3l HAP'!$E$10)</f>
        <v>1.0745348131713133</v>
      </c>
      <c r="M73" s="35">
        <f>IF(M68="-","-",SUM(M63:M66,M68:M72)*'3l HAP'!$E$10)</f>
        <v>1.1217723285250996</v>
      </c>
      <c r="N73" s="35">
        <f>IF(N68="-","-",SUM(N63:N66,N68:N72)*'3l HAP'!$E$10)</f>
        <v>1.1310070324394883</v>
      </c>
      <c r="O73" s="27"/>
      <c r="P73" s="35">
        <f>IF(P68="-","-",SUM(P63:P66,P68:P72)*'3l HAP'!$E$10)</f>
        <v>1.1310070324394883</v>
      </c>
      <c r="Q73" s="35">
        <f>IF(Q68="-","-",SUM(Q63:Q66,Q68:Q72)*'3l HAP'!$E$10)</f>
        <v>1.1696240500603532</v>
      </c>
      <c r="R73" s="35">
        <f>IF(R68="-","-",SUM(R63:R66,R68:R72)*'3l HAP'!$E$10)</f>
        <v>1.1744325142671153</v>
      </c>
      <c r="S73" s="35">
        <f>IF(S68="-","-",SUM(S63:S66,S68:S72)*'3l HAP'!$E$10)</f>
        <v>1.2071966832437515</v>
      </c>
      <c r="T73" s="35">
        <f>IF(T68="-","-",SUM(T63:T66,T68:T72)*'3l HAP'!$E$10)</f>
        <v>1.1963440551212865</v>
      </c>
      <c r="U73" s="35">
        <f>IF(U68="-","-",SUM(U63:U66,U68:U72)*'3l HAP'!$E$10)</f>
        <v>1.1993461964424244</v>
      </c>
      <c r="V73" s="35">
        <f>IF(V68="-","-",SUM(V63:V66,V68:V72)*'3l HAP'!$E$10)</f>
        <v>1.2206206880065757</v>
      </c>
      <c r="W73" s="35">
        <f>IF(W68="-","-",SUM(W63:W66,W68:W72)*'3l HAP'!$E$10)</f>
        <v>1.3106951208466193</v>
      </c>
      <c r="X73" s="27"/>
      <c r="Y73" s="35">
        <f>IF(Y68="-","-",SUM(Y63:Y66,Y68:Y72)*'3l HAP'!$E$10)</f>
        <v>1.3681083384074633</v>
      </c>
      <c r="Z73" s="35">
        <f>IF(Z68="-","-",SUM(Z63:Z66,Z68:Z72)*'3l HAP'!$E$10)</f>
        <v>1.3681083384074633</v>
      </c>
      <c r="AA73" s="35">
        <f>IF(AA68="-","-",SUM(AA63:AA66,AA68:AA72)*'3l HAP'!$E$10)</f>
        <v>1.4309373597910093</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84.633520981387932</v>
      </c>
      <c r="H74" s="35">
        <f t="shared" si="12"/>
        <v>84.763749547866595</v>
      </c>
      <c r="I74" s="35">
        <f t="shared" si="12"/>
        <v>92.095512749934116</v>
      </c>
      <c r="J74" s="35">
        <f t="shared" si="12"/>
        <v>92.486198449370121</v>
      </c>
      <c r="K74" s="35">
        <f t="shared" si="12"/>
        <v>87.990783562847994</v>
      </c>
      <c r="L74" s="35">
        <f t="shared" si="12"/>
        <v>88.701708378591249</v>
      </c>
      <c r="M74" s="35">
        <f t="shared" si="12"/>
        <v>93.398831752410061</v>
      </c>
      <c r="N74" s="35">
        <f t="shared" si="12"/>
        <v>94.038809159308443</v>
      </c>
      <c r="O74" s="27"/>
      <c r="P74" s="35">
        <f t="shared" ref="P74:W74" si="13">IF(P68="-","-",SUM(P63:P73))</f>
        <v>94.038809159308443</v>
      </c>
      <c r="Q74" s="35">
        <f t="shared" si="13"/>
        <v>96.459520441041363</v>
      </c>
      <c r="R74" s="35">
        <f t="shared" si="13"/>
        <v>96.792753480534131</v>
      </c>
      <c r="S74" s="35">
        <f t="shared" si="13"/>
        <v>100.81535447600049</v>
      </c>
      <c r="T74" s="35">
        <f t="shared" si="13"/>
        <v>100.06325274450634</v>
      </c>
      <c r="U74" s="35">
        <f t="shared" si="13"/>
        <v>101.25680517755191</v>
      </c>
      <c r="V74" s="35">
        <f t="shared" si="13"/>
        <v>102.73115606855269</v>
      </c>
      <c r="W74" s="35">
        <f t="shared" si="13"/>
        <v>184.71093546280545</v>
      </c>
      <c r="X74" s="27"/>
      <c r="Y74" s="35">
        <f t="shared" ref="Y74:AC74" si="14">IF(Y68="-","-",SUM(Y63:Y73))</f>
        <v>188.68974869135215</v>
      </c>
      <c r="Z74" s="35">
        <f t="shared" si="14"/>
        <v>188.68974869135215</v>
      </c>
      <c r="AA74" s="35">
        <f t="shared" si="14"/>
        <v>205.69624441197388</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AA'!J158="-","-",'3c AA'!J158)</f>
        <v>-</v>
      </c>
      <c r="H77" s="117" t="str">
        <f>IF('3c AA'!K158="-","-",'3c AA'!K158)</f>
        <v>-</v>
      </c>
      <c r="I77" s="117" t="str">
        <f>IF('3c AA'!L158="-","-",'3c AA'!L158)</f>
        <v>-</v>
      </c>
      <c r="J77" s="117" t="str">
        <f>IF('3c AA'!M158="-","-",'3c AA'!M158)</f>
        <v>-</v>
      </c>
      <c r="K77" s="117" t="str">
        <f>IF('3c AA'!N158="-","-",'3c AA'!N158)</f>
        <v>-</v>
      </c>
      <c r="L77" s="117" t="str">
        <f>IF('3c AA'!O158="-","-",'3c AA'!O158)</f>
        <v>-</v>
      </c>
      <c r="M77" s="117" t="str">
        <f>IF('3c AA'!P158="-","-",'3c AA'!P158)</f>
        <v>-</v>
      </c>
      <c r="N77" s="117" t="str">
        <f>IF('3c AA'!Q158="-","-",'3c AA'!Q158)</f>
        <v>-</v>
      </c>
      <c r="O77" s="27"/>
      <c r="P77" s="117" t="str">
        <f>IF('3c AA'!S158="-","-",'3c AA'!S158)</f>
        <v>-</v>
      </c>
      <c r="Q77" s="117" t="str">
        <f>IF('3c AA'!T158="-","-",'3c AA'!T158)</f>
        <v>-</v>
      </c>
      <c r="R77" s="117" t="str">
        <f>IF('3c AA'!U158="-","-",'3c AA'!U158)</f>
        <v>-</v>
      </c>
      <c r="S77" s="117" t="str">
        <f>IF('3c AA'!V158="-","-",'3c AA'!V158)</f>
        <v>-</v>
      </c>
      <c r="T77" s="117">
        <f>IF('3c AA'!W158="-","-",'3c AA'!W158)</f>
        <v>0</v>
      </c>
      <c r="U77" s="117">
        <f>IF('3c AA'!X158="-","-",'3c AA'!X158)</f>
        <v>0</v>
      </c>
      <c r="V77" s="117">
        <f>IF('3c AA'!Y158="-","-",'3c AA'!Y158)</f>
        <v>0</v>
      </c>
      <c r="W77" s="117" t="str">
        <f>IF('3c AA'!Z158="-","-",'3c AA'!Z158)</f>
        <v>-</v>
      </c>
      <c r="X77" s="27"/>
      <c r="Y77" s="117">
        <f>IF('3c AA'!AB158="-","-",'3c AA'!AB158)</f>
        <v>0</v>
      </c>
      <c r="Z77" s="117">
        <f>IF('3c AA'!AC158="-","-",'3c AA'!AC158)</f>
        <v>0</v>
      </c>
      <c r="AA77" s="117">
        <f>IF('3c AA'!AD158="-","-",'3c AA'!AD158)</f>
        <v>0</v>
      </c>
      <c r="AB77" s="117" t="str">
        <f>IF('3c AA'!AE158="-","-",'3c AA'!AE158)</f>
        <v>-</v>
      </c>
      <c r="AC77" s="117" t="str">
        <f>IF('3c AA'!AF158="-","-",'3c AA'!AF158)</f>
        <v>-</v>
      </c>
      <c r="AD77" s="25"/>
    </row>
    <row r="78" spans="1:30" s="26" customFormat="1" ht="11.4">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f>'3d PC'!AA61</f>
        <v>10.298637820906499</v>
      </c>
      <c r="AB78" s="117" t="str">
        <f>'3d PC'!AB61</f>
        <v>-</v>
      </c>
      <c r="AC78" s="117" t="str">
        <f>'3d PC'!AC61</f>
        <v>-</v>
      </c>
      <c r="AD78" s="25"/>
    </row>
    <row r="79" spans="1:30" s="26" customFormat="1" ht="11.4">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f>'3e NC-Elec'!AB48</f>
        <v>116.93286000000001</v>
      </c>
      <c r="AB79" s="117" t="str">
        <f>'3e NC-Elec'!AC48</f>
        <v>-</v>
      </c>
      <c r="AC79" s="117" t="str">
        <f>'3e NC-Elec'!AD48</f>
        <v>-</v>
      </c>
      <c r="AD79" s="25"/>
    </row>
    <row r="80" spans="1:30" s="26" customFormat="1" ht="11.4">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f>IF('3g CPIH'!W$17="-","-",'3h OC '!$E$9*('3g CPIH'!W$17/'3g CPIH'!$G$17))</f>
        <v>48.959197260273974</v>
      </c>
      <c r="AB80" s="117" t="str">
        <f>IF('3g CPIH'!X$17="-","-",'3h OC '!$E$9*('3g CPIH'!X$17/'3g CPIH'!$G$17))</f>
        <v>-</v>
      </c>
      <c r="AC80" s="117" t="str">
        <f>IF('3g CPIH'!Y$17="-","-",'3h OC '!$E$9*('3g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f>IF('3i SMNCC'!V$64="-","-",'3i SMNCC'!V$64)</f>
        <v>4.0728065027047933</v>
      </c>
      <c r="AA81" s="117">
        <f>IF('3i SMNCC'!W$64="-","-",'3i SMNCC'!W$64)</f>
        <v>4.6721736435258494</v>
      </c>
      <c r="AB81" s="117" t="str">
        <f>IF('3i SMNCC'!X$64="-","-",'3i SMNCC'!X$64)</f>
        <v>-</v>
      </c>
      <c r="AC81" s="117" t="str">
        <f>IF('3i SMNCC'!Y$64="-","-",'3i SMNCC'!Y$64)</f>
        <v>-</v>
      </c>
      <c r="AD81" s="25"/>
    </row>
    <row r="82" spans="1:30" s="26" customFormat="1" ht="11.25" customHeight="1">
      <c r="A82" s="207"/>
      <c r="B82" s="120" t="s">
        <v>244</v>
      </c>
      <c r="C82" s="120" t="s">
        <v>183</v>
      </c>
      <c r="D82" s="122" t="s">
        <v>119</v>
      </c>
      <c r="E82" s="119"/>
      <c r="F82" s="27"/>
      <c r="G82" s="117">
        <f>IF('3g CPIH'!C$17="-","-",'3j PAAC PAP'!$G$17*('3g CPIH'!C$17/'3g CPIH'!$G$17))</f>
        <v>23.857918590998043</v>
      </c>
      <c r="H82" s="117">
        <f>IF('3g CPIH'!D$17="-","-",'3j PAAC PAP'!$G$17*('3g CPIH'!D$17/'3g CPIH'!$G$17))</f>
        <v>23.905682191780819</v>
      </c>
      <c r="I82" s="117">
        <f>IF('3g CPIH'!E$17="-","-",'3j PAAC PAP'!$G$17*('3g CPIH'!E$17/'3g CPIH'!$G$17))</f>
        <v>23.977327592954992</v>
      </c>
      <c r="J82" s="117">
        <f>IF('3g CPIH'!F$17="-","-",'3j PAAC PAP'!$G$17*('3g CPIH'!F$17/'3g CPIH'!$G$17))</f>
        <v>24.120618395303325</v>
      </c>
      <c r="K82" s="117">
        <f>IF('3g CPIH'!G$17="-","-",'3j PAAC PAP'!$G$17*('3g CPIH'!G$17/'3g CPIH'!$G$17))</f>
        <v>24.4072</v>
      </c>
      <c r="L82" s="117">
        <f>IF('3g CPIH'!H$17="-","-",'3j PAAC PAP'!$G$17*('3g CPIH'!H$17/'3g CPIH'!$G$17))</f>
        <v>24.717663405088064</v>
      </c>
      <c r="M82" s="117">
        <f>IF('3g CPIH'!I$17="-","-",'3j PAAC PAP'!$G$17*('3g CPIH'!I$17/'3g CPIH'!$G$17))</f>
        <v>25.075890410958902</v>
      </c>
      <c r="N82" s="117">
        <f>IF('3g CPIH'!J$17="-","-",'3j PAAC PAP'!$G$17*('3g CPIH'!J$17/'3g CPIH'!$G$17))</f>
        <v>25.290826614481411</v>
      </c>
      <c r="O82" s="27"/>
      <c r="P82" s="117">
        <f>IF('3g CPIH'!L$17="-","-",'3j PAAC PAP'!$G$17*('3g CPIH'!L$17/'3g CPIH'!$G$17))</f>
        <v>25.290826614481411</v>
      </c>
      <c r="Q82" s="117">
        <f>IF('3g CPIH'!M$17="-","-",'3j PAAC PAP'!$G$17*('3g CPIH'!M$17/'3g CPIH'!$G$17))</f>
        <v>25.577408219178082</v>
      </c>
      <c r="R82" s="117">
        <f>IF('3g CPIH'!N$17="-","-",'3j PAAC PAP'!$G$17*('3g CPIH'!N$17/'3g CPIH'!$G$17))</f>
        <v>25.768462622309197</v>
      </c>
      <c r="S82" s="117">
        <f>IF('3g CPIH'!O$17="-","-",'3j PAAC PAP'!$G$17*('3g CPIH'!O$17/'3g CPIH'!$G$17))</f>
        <v>25.911753424657533</v>
      </c>
      <c r="T82" s="117">
        <f>IF('3g CPIH'!P$17="-","-",'3j PAAC PAP'!$G$17*('3g CPIH'!P$17/'3g CPIH'!$G$17))</f>
        <v>25.983398825831699</v>
      </c>
      <c r="U82" s="117">
        <f>IF('3g CPIH'!Q$17="-","-",'3j PAAC PAP'!$G$17*('3g CPIH'!Q$17/'3g CPIH'!$G$17))</f>
        <v>26.126689628180038</v>
      </c>
      <c r="V82" s="117">
        <f>IF('3g CPIH'!R$17="-","-",'3j PAAC PAP'!$G$17*('3g CPIH'!R$17/'3g CPIH'!$G$17))</f>
        <v>26.604325636007829</v>
      </c>
      <c r="W82" s="117">
        <f>IF('3g CPIH'!S$17="-","-",'3j PAAC PAP'!$G$17*('3g CPIH'!S$17/'3g CPIH'!$G$17))</f>
        <v>27.39242504892368</v>
      </c>
      <c r="X82" s="27"/>
      <c r="Y82" s="117">
        <f>IF('3g CPIH'!U$17="-","-",'3j PAAC PAP'!$G$17*('3g CPIH'!U$17/'3g CPIH'!$G$17))</f>
        <v>28.777569471624265</v>
      </c>
      <c r="Z82" s="117">
        <f>IF('3g CPIH'!V$17="-","-",'3j PAAC PAP'!$G$17*('3g CPIH'!V$17/'3g CPIH'!$G$17))</f>
        <v>28.777569471624265</v>
      </c>
      <c r="AA82" s="117">
        <f>IF('3g CPIH'!W$17="-","-",'3j PAAC PAP'!$G$17*('3g CPIH'!W$17/'3g CPIH'!$G$17))</f>
        <v>29.923895890410957</v>
      </c>
      <c r="AB82" s="117" t="str">
        <f>IF('3g CPIH'!X$17="-","-",'3j PAAC PAP'!$G$17*('3g CPIH'!X$17/'3g CPIH'!$G$17))</f>
        <v>-</v>
      </c>
      <c r="AC82" s="117" t="str">
        <f>IF('3g CPIH'!Y$17="-","-",'3j PAAC PAP'!$G$17*('3g CPIH'!Y$17/'3g CPIH'!$G$17))</f>
        <v>-</v>
      </c>
      <c r="AD82" s="25"/>
    </row>
    <row r="83" spans="1:30" s="26" customFormat="1" ht="11.25" customHeight="1">
      <c r="A83" s="207"/>
      <c r="B83" s="120" t="s">
        <v>244</v>
      </c>
      <c r="C83" s="120" t="s">
        <v>184</v>
      </c>
      <c r="D83" s="122" t="s">
        <v>119</v>
      </c>
      <c r="E83" s="119"/>
      <c r="F83" s="27"/>
      <c r="G83" s="117">
        <f>IF(G78="-","-",SUM(G75:G81)*'3j PAAC PAP'!$G$35)</f>
        <v>0</v>
      </c>
      <c r="H83" s="117">
        <f>IF(H78="-","-",SUM(H75:H81)*'3j PAAC PAP'!$G$35)</f>
        <v>0</v>
      </c>
      <c r="I83" s="117">
        <f>IF(I78="-","-",SUM(I75:I81)*'3j PAAC PAP'!$G$35)</f>
        <v>0</v>
      </c>
      <c r="J83" s="117">
        <f>IF(J78="-","-",SUM(J75:J81)*'3j PAAC PAP'!$G$35)</f>
        <v>0</v>
      </c>
      <c r="K83" s="117">
        <f>IF(K78="-","-",SUM(K75:K81)*'3j PAAC PAP'!$G$35)</f>
        <v>0</v>
      </c>
      <c r="L83" s="117">
        <f>IF(L78="-","-",SUM(L75:L81)*'3j PAAC PAP'!$G$35)</f>
        <v>0</v>
      </c>
      <c r="M83" s="117">
        <f>IF(M78="-","-",SUM(M75:M81)*'3j PAAC PAP'!$G$35)</f>
        <v>0</v>
      </c>
      <c r="N83" s="117">
        <f>IF(N78="-","-",SUM(N75:N81)*'3j PAAC PAP'!$G$35)</f>
        <v>0</v>
      </c>
      <c r="O83" s="27"/>
      <c r="P83" s="117">
        <f>IF(P78="-","-",SUM(P75:P81)*'3j PAAC PAP'!$G$35)</f>
        <v>0</v>
      </c>
      <c r="Q83" s="117">
        <f>IF(Q78="-","-",SUM(Q75:Q81)*'3j PAAC PAP'!$G$35)</f>
        <v>0</v>
      </c>
      <c r="R83" s="117">
        <f>IF(R78="-","-",SUM(R75:R81)*'3j PAAC PAP'!$G$35)</f>
        <v>0</v>
      </c>
      <c r="S83" s="117">
        <f>IF(S78="-","-",SUM(S75:S81)*'3j PAAC PAP'!$G$35)</f>
        <v>0</v>
      </c>
      <c r="T83" s="117">
        <f>IF(T78="-","-",SUM(T75:T81)*'3j PAAC PAP'!$G$35)</f>
        <v>0</v>
      </c>
      <c r="U83" s="117">
        <f>IF(U78="-","-",SUM(U75:U81)*'3j PAAC PAP'!$G$35)</f>
        <v>0</v>
      </c>
      <c r="V83" s="117">
        <f>IF(V78="-","-",SUM(V75:V81)*'3j PAAC PAP'!$G$35)</f>
        <v>0</v>
      </c>
      <c r="W83" s="117">
        <f>IF(W78="-","-",SUM(W75:W81)*'3j PAAC PAP'!$G$35)</f>
        <v>0</v>
      </c>
      <c r="X83" s="27"/>
      <c r="Y83" s="117">
        <f>IF(Y78="-","-",SUM(Y75:Y81)*'3j PAAC PAP'!$G$35)</f>
        <v>0</v>
      </c>
      <c r="Z83" s="117">
        <f>IF(Z78="-","-",SUM(Z75:Z81)*'3j PAAC PAP'!$G$35)</f>
        <v>0</v>
      </c>
      <c r="AA83" s="117">
        <f>IF(AA78="-","-",SUM(AA75:AA81)*'3j PAAC PAP'!$G$35)</f>
        <v>0</v>
      </c>
      <c r="AB83" s="117" t="str">
        <f>IF(AB78="-","-",SUM(AB75:AB81)*'3j PAAC PAP'!$G$35)</f>
        <v>-</v>
      </c>
      <c r="AC83" s="117" t="str">
        <f>IF(AC78="-","-",SUM(AC75:AC81)*'3j PAAC PAP'!$G$35)</f>
        <v>-</v>
      </c>
      <c r="AD83" s="25"/>
    </row>
    <row r="84" spans="1:30" s="26" customFormat="1" ht="11.25" customHeight="1">
      <c r="A84" s="207"/>
      <c r="B84" s="120" t="s">
        <v>185</v>
      </c>
      <c r="C84" s="120" t="s">
        <v>246</v>
      </c>
      <c r="D84" s="122" t="s">
        <v>119</v>
      </c>
      <c r="E84" s="119"/>
      <c r="F84" s="27"/>
      <c r="G84" s="117">
        <f>IF(G78="-","-",SUM(G75:G83)*'3k EBIT'!$E$9)</f>
        <v>2.0145564206831685</v>
      </c>
      <c r="H84" s="117">
        <f>IF(H78="-","-",SUM(H75:H83)*'3k EBIT'!$E$9)</f>
        <v>2.0169950603450078</v>
      </c>
      <c r="I84" s="117">
        <f>IF(I78="-","-",SUM(I75:I83)*'3k EBIT'!$E$9)</f>
        <v>1.7313237081152018</v>
      </c>
      <c r="J84" s="117">
        <f>IF(J78="-","-",SUM(J75:J83)*'3k EBIT'!$E$9)</f>
        <v>1.7386396271007203</v>
      </c>
      <c r="K84" s="117">
        <f>IF(K78="-","-",SUM(K75:K83)*'3k EBIT'!$E$9)</f>
        <v>1.7215905871103196</v>
      </c>
      <c r="L84" s="117">
        <f>IF(L78="-","-",SUM(L75:L83)*'3k EBIT'!$E$9)</f>
        <v>1.7349032534410314</v>
      </c>
      <c r="M84" s="117">
        <f>IF(M78="-","-",SUM(M75:M83)*'3k EBIT'!$E$9)</f>
        <v>1.8303204412441707</v>
      </c>
      <c r="N84" s="117">
        <f>IF(N78="-","-",SUM(N75:N83)*'3k EBIT'!$E$9)</f>
        <v>1.8423045575509354</v>
      </c>
      <c r="O84" s="27"/>
      <c r="P84" s="117">
        <f>IF(P78="-","-",SUM(P75:P83)*'3k EBIT'!$E$9)</f>
        <v>1.8423045575509354</v>
      </c>
      <c r="Q84" s="117">
        <f>IF(Q78="-","-",SUM(Q75:Q83)*'3k EBIT'!$E$9)</f>
        <v>1.90594459926374</v>
      </c>
      <c r="R84" s="117">
        <f>IF(R78="-","-",SUM(R75:R83)*'3k EBIT'!$E$9)</f>
        <v>1.9121846687716502</v>
      </c>
      <c r="S84" s="117">
        <f>IF(S78="-","-",SUM(S75:S83)*'3k EBIT'!$E$9)</f>
        <v>2.0332352477871947</v>
      </c>
      <c r="T84" s="117">
        <f>IF(T78="-","-",SUM(T75:T83)*'3k EBIT'!$E$9)</f>
        <v>2.0191515090058094</v>
      </c>
      <c r="U84" s="117">
        <f>IF(U78="-","-",SUM(U75:U83)*'3k EBIT'!$E$9)</f>
        <v>1.9908728698920124</v>
      </c>
      <c r="V84" s="117">
        <f>IF(V78="-","-",SUM(V75:V83)*'3k EBIT'!$E$9)</f>
        <v>2.0184813328850515</v>
      </c>
      <c r="W84" s="117">
        <f>IF(W78="-","-",SUM(W75:W83)*'3k EBIT'!$E$9)</f>
        <v>3.5362120418222931</v>
      </c>
      <c r="X84" s="27"/>
      <c r="Y84" s="117">
        <f>IF(Y78="-","-",SUM(Y75:Y83)*'3k EBIT'!$E$9)</f>
        <v>3.6107186728061715</v>
      </c>
      <c r="Z84" s="117">
        <f>IF(Z78="-","-",SUM(Z75:Z83)*'3k EBIT'!$E$9)</f>
        <v>3.6107186728061715</v>
      </c>
      <c r="AA84" s="117">
        <f>IF(AA78="-","-",SUM(AA75:AA83)*'3k EBIT'!$E$9)</f>
        <v>4.0825180570655917</v>
      </c>
      <c r="AB84" s="117" t="str">
        <f>IF(AB78="-","-",SUM(AB75:AB83)*'3k EBIT'!$E$9)</f>
        <v>-</v>
      </c>
      <c r="AC84" s="117" t="str">
        <f>IF(AC78="-","-",SUM(AC75:AC83)*'3k EBIT'!$E$9)</f>
        <v>-</v>
      </c>
      <c r="AD84" s="25"/>
    </row>
    <row r="85" spans="1:30" s="26" customFormat="1" ht="12.6" customHeight="1">
      <c r="A85" s="207"/>
      <c r="B85" s="120" t="s">
        <v>247</v>
      </c>
      <c r="C85" s="156" t="s">
        <v>248</v>
      </c>
      <c r="D85" s="122" t="s">
        <v>119</v>
      </c>
      <c r="E85" s="118"/>
      <c r="F85" s="27"/>
      <c r="G85" s="117">
        <f>IF(G80="-","-",SUM(G75:G78,G80:G84)*'3l HAP'!$E$10)</f>
        <v>1.0463006393521175</v>
      </c>
      <c r="H85" s="117">
        <f>IF(H80="-","-",SUM(H75:H78,H80:H84)*'3l HAP'!$E$10)</f>
        <v>1.0481798029595553</v>
      </c>
      <c r="I85" s="117">
        <f>IF(I80="-","-",SUM(I75:I78,I80:I84)*'3l HAP'!$E$10)</f>
        <v>1.0476845254911975</v>
      </c>
      <c r="J85" s="117">
        <f>IF(J80="-","-",SUM(J75:J78,J80:J84)*'3l HAP'!$E$10)</f>
        <v>1.0533220163135109</v>
      </c>
      <c r="K85" s="117">
        <f>IF(K80="-","-",SUM(K75:K78,K80:K84)*'3l HAP'!$E$10)</f>
        <v>1.0653010259505964</v>
      </c>
      <c r="L85" s="117">
        <f>IF(L80="-","-",SUM(L75:L78,L80:L84)*'3l HAP'!$E$10)</f>
        <v>1.0755594821211014</v>
      </c>
      <c r="M85" s="117">
        <f>IF(M80="-","-",SUM(M75:M78,M80:M84)*'3l HAP'!$E$10)</f>
        <v>1.1229004993890075</v>
      </c>
      <c r="N85" s="117">
        <f>IF(N80="-","-",SUM(N75:N78,N80:N84)*'3l HAP'!$E$10)</f>
        <v>1.1321352033033962</v>
      </c>
      <c r="O85" s="27"/>
      <c r="P85" s="117">
        <f>IF(P80="-","-",SUM(P75:P78,P80:P84)*'3l HAP'!$E$10)</f>
        <v>1.1321352033033962</v>
      </c>
      <c r="Q85" s="117">
        <f>IF(Q80="-","-",SUM(Q75:Q78,Q80:Q84)*'3l HAP'!$E$10)</f>
        <v>1.171021325900973</v>
      </c>
      <c r="R85" s="117">
        <f>IF(R80="-","-",SUM(R75:R78,R80:R84)*'3l HAP'!$E$10)</f>
        <v>1.1758297901077353</v>
      </c>
      <c r="S85" s="117">
        <f>IF(S80="-","-",SUM(S75:S78,S80:S84)*'3l HAP'!$E$10)</f>
        <v>1.2092563713347395</v>
      </c>
      <c r="T85" s="117">
        <f>IF(T80="-","-",SUM(T75:T78,T80:T84)*'3l HAP'!$E$10)</f>
        <v>1.1984037432122745</v>
      </c>
      <c r="U85" s="117">
        <f>IF(U80="-","-",SUM(U75:U78,U80:U84)*'3l HAP'!$E$10)</f>
        <v>1.2006606707517484</v>
      </c>
      <c r="V85" s="117">
        <f>IF(V80="-","-",SUM(V75:V78,V80:V84)*'3l HAP'!$E$10)</f>
        <v>1.2219351623158996</v>
      </c>
      <c r="W85" s="117">
        <f>IF(W80="-","-",SUM(W75:W78,W80:W84)*'3l HAP'!$E$10)</f>
        <v>1.3114506848196954</v>
      </c>
      <c r="X85" s="27"/>
      <c r="Y85" s="117">
        <f>IF(Y80="-","-",SUM(Y75:Y78,Y80:Y84)*'3l HAP'!$E$10)</f>
        <v>1.3688639023805391</v>
      </c>
      <c r="Z85" s="117">
        <f>IF(Z80="-","-",SUM(Z75:Z78,Z80:Z84)*'3l HAP'!$E$10)</f>
        <v>1.3688639023805391</v>
      </c>
      <c r="AA85" s="117">
        <f>IF(AA80="-","-",SUM(AA75:AA78,AA80:AA84)*'3l HAP'!$E$10)</f>
        <v>1.4338871643434297</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107.07554214280935</v>
      </c>
      <c r="H86" s="117">
        <f t="shared" si="15"/>
        <v>107.20577070928802</v>
      </c>
      <c r="I86" s="117">
        <f t="shared" si="15"/>
        <v>92.169947314316929</v>
      </c>
      <c r="J86" s="117">
        <f t="shared" si="15"/>
        <v>92.560633013752962</v>
      </c>
      <c r="K86" s="117">
        <f t="shared" si="15"/>
        <v>91.675294499797786</v>
      </c>
      <c r="L86" s="117">
        <f t="shared" si="15"/>
        <v>92.386219315541041</v>
      </c>
      <c r="M86" s="117">
        <f t="shared" si="15"/>
        <v>97.455515511273958</v>
      </c>
      <c r="N86" s="117">
        <f t="shared" si="15"/>
        <v>98.09549291817234</v>
      </c>
      <c r="O86" s="27"/>
      <c r="P86" s="117">
        <f t="shared" ref="P86:W86" si="16">IF(P80="-","-",SUM(P75:P85))</f>
        <v>98.09549291817234</v>
      </c>
      <c r="Q86" s="117">
        <f t="shared" si="16"/>
        <v>101.48385353688197</v>
      </c>
      <c r="R86" s="117">
        <f t="shared" si="16"/>
        <v>101.81708657637475</v>
      </c>
      <c r="S86" s="117">
        <f t="shared" si="16"/>
        <v>108.2215936320915</v>
      </c>
      <c r="T86" s="117">
        <f t="shared" si="16"/>
        <v>107.46949190059733</v>
      </c>
      <c r="U86" s="117">
        <f t="shared" si="16"/>
        <v>105.98340001586125</v>
      </c>
      <c r="V86" s="117">
        <f t="shared" si="16"/>
        <v>107.457750906862</v>
      </c>
      <c r="W86" s="117">
        <f t="shared" si="16"/>
        <v>187.42779706277858</v>
      </c>
      <c r="X86" s="27"/>
      <c r="Y86" s="117">
        <f t="shared" ref="Y86:AC86" si="17">IF(Y80="-","-",SUM(Y75:Y85))</f>
        <v>191.40661029132525</v>
      </c>
      <c r="Z86" s="117">
        <f t="shared" si="17"/>
        <v>191.40661029132525</v>
      </c>
      <c r="AA86" s="117">
        <f t="shared" si="17"/>
        <v>216.30316983652628</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AA'!J159="-","-",'3c AA'!J159)</f>
        <v>-</v>
      </c>
      <c r="H89" s="35" t="str">
        <f>IF('3c AA'!K159="-","-",'3c AA'!K159)</f>
        <v>-</v>
      </c>
      <c r="I89" s="35" t="str">
        <f>IF('3c AA'!L159="-","-",'3c AA'!L159)</f>
        <v>-</v>
      </c>
      <c r="J89" s="35" t="str">
        <f>IF('3c AA'!M159="-","-",'3c AA'!M159)</f>
        <v>-</v>
      </c>
      <c r="K89" s="35" t="str">
        <f>IF('3c AA'!N159="-","-",'3c AA'!N159)</f>
        <v>-</v>
      </c>
      <c r="L89" s="35" t="str">
        <f>IF('3c AA'!O159="-","-",'3c AA'!O159)</f>
        <v>-</v>
      </c>
      <c r="M89" s="35" t="str">
        <f>IF('3c AA'!P159="-","-",'3c AA'!P159)</f>
        <v>-</v>
      </c>
      <c r="N89" s="35" t="str">
        <f>IF('3c AA'!Q159="-","-",'3c AA'!Q159)</f>
        <v>-</v>
      </c>
      <c r="O89" s="27"/>
      <c r="P89" s="35" t="str">
        <f>IF('3c AA'!S159="-","-",'3c AA'!S159)</f>
        <v>-</v>
      </c>
      <c r="Q89" s="35" t="str">
        <f>IF('3c AA'!T159="-","-",'3c AA'!T159)</f>
        <v>-</v>
      </c>
      <c r="R89" s="35" t="str">
        <f>IF('3c AA'!U159="-","-",'3c AA'!U159)</f>
        <v>-</v>
      </c>
      <c r="S89" s="35" t="str">
        <f>IF('3c AA'!V159="-","-",'3c AA'!V159)</f>
        <v>-</v>
      </c>
      <c r="T89" s="35">
        <f>IF('3c AA'!W159="-","-",'3c AA'!W159)</f>
        <v>0</v>
      </c>
      <c r="U89" s="35">
        <f>IF('3c AA'!X159="-","-",'3c AA'!X159)</f>
        <v>0</v>
      </c>
      <c r="V89" s="35">
        <f>IF('3c AA'!Y159="-","-",'3c AA'!Y159)</f>
        <v>0</v>
      </c>
      <c r="W89" s="35" t="str">
        <f>IF('3c AA'!Z159="-","-",'3c AA'!Z159)</f>
        <v>-</v>
      </c>
      <c r="X89" s="27"/>
      <c r="Y89" s="35">
        <f>IF('3c AA'!AB159="-","-",'3c AA'!AB159)</f>
        <v>0</v>
      </c>
      <c r="Z89" s="35">
        <f>IF('3c AA'!AC159="-","-",'3c AA'!AC159)</f>
        <v>0</v>
      </c>
      <c r="AA89" s="35">
        <f>IF('3c AA'!AD159="-","-",'3c AA'!AD159)</f>
        <v>0</v>
      </c>
      <c r="AB89" s="35" t="str">
        <f>IF('3c AA'!AE159="-","-",'3c AA'!AE159)</f>
        <v>-</v>
      </c>
      <c r="AC89" s="35" t="str">
        <f>IF('3c AA'!AF159="-","-",'3c AA'!AF159)</f>
        <v>-</v>
      </c>
      <c r="AD89" s="25"/>
    </row>
    <row r="90" spans="1:30" s="26" customFormat="1" ht="11.4">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f>'3d PC'!AA61</f>
        <v>10.298637820906499</v>
      </c>
      <c r="AB90" s="35" t="str">
        <f>'3d PC'!AB61</f>
        <v>-</v>
      </c>
      <c r="AC90" s="35" t="str">
        <f>'3d PC'!AC61</f>
        <v>-</v>
      </c>
      <c r="AD90" s="25"/>
    </row>
    <row r="91" spans="1:30" s="26" customFormat="1" ht="11.4">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f>'3e NC-Elec'!AB49</f>
        <v>97.879860000000008</v>
      </c>
      <c r="AB91" s="35" t="str">
        <f>'3e NC-Elec'!AC49</f>
        <v>-</v>
      </c>
      <c r="AC91" s="35" t="str">
        <f>'3e NC-Elec'!AD49</f>
        <v>-</v>
      </c>
      <c r="AD91" s="25"/>
    </row>
    <row r="92" spans="1:30" s="26" customFormat="1" ht="11.4">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f>IF('3g CPIH'!W$17="-","-",'3h OC '!$E$9*('3g CPIH'!W$17/'3g CPIH'!$G$17))</f>
        <v>48.959197260273974</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f>IF('3i SMNCC'!V$64="-","-",'3i SMNCC'!V$64)</f>
        <v>4.0728065027047933</v>
      </c>
      <c r="AA93" s="35">
        <f>IF('3i SMNCC'!W$64="-","-",'3i SMNCC'!W$64)</f>
        <v>4.6721736435258494</v>
      </c>
      <c r="AB93" s="35" t="str">
        <f>IF('3i SMNCC'!X$64="-","-",'3i SMNCC'!X$64)</f>
        <v>-</v>
      </c>
      <c r="AC93" s="35" t="str">
        <f>IF('3i SMNCC'!Y$64="-","-",'3i SMNCC'!Y$64)</f>
        <v>-</v>
      </c>
      <c r="AD93" s="25"/>
    </row>
    <row r="94" spans="1:30" s="26" customFormat="1" ht="11.25" customHeight="1">
      <c r="A94" s="207"/>
      <c r="B94" s="123" t="s">
        <v>244</v>
      </c>
      <c r="C94" s="123" t="s">
        <v>183</v>
      </c>
      <c r="D94" s="121" t="s">
        <v>118</v>
      </c>
      <c r="E94" s="75"/>
      <c r="F94" s="27"/>
      <c r="G94" s="35">
        <f>IF('3g CPIH'!C$17="-","-",'3j PAAC PAP'!$G$17*('3g CPIH'!C$17/'3g CPIH'!$G$17))</f>
        <v>23.857918590998043</v>
      </c>
      <c r="H94" s="35">
        <f>IF('3g CPIH'!D$17="-","-",'3j PAAC PAP'!$G$17*('3g CPIH'!D$17/'3g CPIH'!$G$17))</f>
        <v>23.905682191780819</v>
      </c>
      <c r="I94" s="35">
        <f>IF('3g CPIH'!E$17="-","-",'3j PAAC PAP'!$G$17*('3g CPIH'!E$17/'3g CPIH'!$G$17))</f>
        <v>23.977327592954992</v>
      </c>
      <c r="J94" s="35">
        <f>IF('3g CPIH'!F$17="-","-",'3j PAAC PAP'!$G$17*('3g CPIH'!F$17/'3g CPIH'!$G$17))</f>
        <v>24.120618395303325</v>
      </c>
      <c r="K94" s="35">
        <f>IF('3g CPIH'!G$17="-","-",'3j PAAC PAP'!$G$17*('3g CPIH'!G$17/'3g CPIH'!$G$17))</f>
        <v>24.4072</v>
      </c>
      <c r="L94" s="35">
        <f>IF('3g CPIH'!H$17="-","-",'3j PAAC PAP'!$G$17*('3g CPIH'!H$17/'3g CPIH'!$G$17))</f>
        <v>24.717663405088064</v>
      </c>
      <c r="M94" s="35">
        <f>IF('3g CPIH'!I$17="-","-",'3j PAAC PAP'!$G$17*('3g CPIH'!I$17/'3g CPIH'!$G$17))</f>
        <v>25.075890410958902</v>
      </c>
      <c r="N94" s="35">
        <f>IF('3g CPIH'!J$17="-","-",'3j PAAC PAP'!$G$17*('3g CPIH'!J$17/'3g CPIH'!$G$17))</f>
        <v>25.290826614481411</v>
      </c>
      <c r="O94" s="27"/>
      <c r="P94" s="35">
        <f>IF('3g CPIH'!L$17="-","-",'3j PAAC PAP'!$G$17*('3g CPIH'!L$17/'3g CPIH'!$G$17))</f>
        <v>25.290826614481411</v>
      </c>
      <c r="Q94" s="35">
        <f>IF('3g CPIH'!M$17="-","-",'3j PAAC PAP'!$G$17*('3g CPIH'!M$17/'3g CPIH'!$G$17))</f>
        <v>25.577408219178082</v>
      </c>
      <c r="R94" s="35">
        <f>IF('3g CPIH'!N$17="-","-",'3j PAAC PAP'!$G$17*('3g CPIH'!N$17/'3g CPIH'!$G$17))</f>
        <v>25.768462622309197</v>
      </c>
      <c r="S94" s="35">
        <f>IF('3g CPIH'!O$17="-","-",'3j PAAC PAP'!$G$17*('3g CPIH'!O$17/'3g CPIH'!$G$17))</f>
        <v>25.911753424657533</v>
      </c>
      <c r="T94" s="35">
        <f>IF('3g CPIH'!P$17="-","-",'3j PAAC PAP'!$G$17*('3g CPIH'!P$17/'3g CPIH'!$G$17))</f>
        <v>25.983398825831699</v>
      </c>
      <c r="U94" s="35">
        <f>IF('3g CPIH'!Q$17="-","-",'3j PAAC PAP'!$G$17*('3g CPIH'!Q$17/'3g CPIH'!$G$17))</f>
        <v>26.126689628180038</v>
      </c>
      <c r="V94" s="35">
        <f>IF('3g CPIH'!R$17="-","-",'3j PAAC PAP'!$G$17*('3g CPIH'!R$17/'3g CPIH'!$G$17))</f>
        <v>26.604325636007829</v>
      </c>
      <c r="W94" s="35">
        <f>IF('3g CPIH'!S$17="-","-",'3j PAAC PAP'!$G$17*('3g CPIH'!S$17/'3g CPIH'!$G$17))</f>
        <v>27.39242504892368</v>
      </c>
      <c r="X94" s="27"/>
      <c r="Y94" s="35">
        <f>IF('3g CPIH'!U$17="-","-",'3j PAAC PAP'!$G$17*('3g CPIH'!U$17/'3g CPIH'!$G$17))</f>
        <v>28.777569471624265</v>
      </c>
      <c r="Z94" s="35">
        <f>IF('3g CPIH'!V$17="-","-",'3j PAAC PAP'!$G$17*('3g CPIH'!V$17/'3g CPIH'!$G$17))</f>
        <v>28.777569471624265</v>
      </c>
      <c r="AA94" s="35">
        <f>IF('3g CPIH'!W$17="-","-",'3j PAAC PAP'!$G$17*('3g CPIH'!W$17/'3g CPIH'!$G$17))</f>
        <v>29.923895890410957</v>
      </c>
      <c r="AB94" s="35" t="str">
        <f>IF('3g CPIH'!X$17="-","-",'3j PAAC PAP'!$G$17*('3g CPIH'!X$17/'3g CPIH'!$G$17))</f>
        <v>-</v>
      </c>
      <c r="AC94" s="35" t="str">
        <f>IF('3g CPIH'!Y$17="-","-",'3j PAAC PAP'!$G$17*('3g CPIH'!Y$17/'3g CPIH'!$G$17))</f>
        <v>-</v>
      </c>
      <c r="AD94" s="25"/>
    </row>
    <row r="95" spans="1:30" s="26" customFormat="1" ht="11.25" customHeight="1">
      <c r="A95" s="207"/>
      <c r="B95" s="123" t="s">
        <v>244</v>
      </c>
      <c r="C95" s="123" t="s">
        <v>184</v>
      </c>
      <c r="D95" s="121" t="s">
        <v>118</v>
      </c>
      <c r="E95" s="75"/>
      <c r="F95" s="27"/>
      <c r="G95" s="35">
        <f>IF(G90="-","-",SUM(G87:G93)*'3j PAAC PAP'!$G$35)</f>
        <v>0</v>
      </c>
      <c r="H95" s="35">
        <f>IF(H90="-","-",SUM(H87:H93)*'3j PAAC PAP'!$G$35)</f>
        <v>0</v>
      </c>
      <c r="I95" s="35">
        <f>IF(I90="-","-",SUM(I87:I93)*'3j PAAC PAP'!$G$35)</f>
        <v>0</v>
      </c>
      <c r="J95" s="35">
        <f>IF(J90="-","-",SUM(J87:J93)*'3j PAAC PAP'!$G$35)</f>
        <v>0</v>
      </c>
      <c r="K95" s="35">
        <f>IF(K90="-","-",SUM(K87:K93)*'3j PAAC PAP'!$G$35)</f>
        <v>0</v>
      </c>
      <c r="L95" s="35">
        <f>IF(L90="-","-",SUM(L87:L93)*'3j PAAC PAP'!$G$35)</f>
        <v>0</v>
      </c>
      <c r="M95" s="35">
        <f>IF(M90="-","-",SUM(M87:M93)*'3j PAAC PAP'!$G$35)</f>
        <v>0</v>
      </c>
      <c r="N95" s="35">
        <f>IF(N90="-","-",SUM(N87:N93)*'3j PAAC PAP'!$G$35)</f>
        <v>0</v>
      </c>
      <c r="O95" s="27"/>
      <c r="P95" s="35">
        <f>IF(P90="-","-",SUM(P87:P93)*'3j PAAC PAP'!$G$35)</f>
        <v>0</v>
      </c>
      <c r="Q95" s="35">
        <f>IF(Q90="-","-",SUM(Q87:Q93)*'3j PAAC PAP'!$G$35)</f>
        <v>0</v>
      </c>
      <c r="R95" s="35">
        <f>IF(R90="-","-",SUM(R87:R93)*'3j PAAC PAP'!$G$35)</f>
        <v>0</v>
      </c>
      <c r="S95" s="35">
        <f>IF(S90="-","-",SUM(S87:S93)*'3j PAAC PAP'!$G$35)</f>
        <v>0</v>
      </c>
      <c r="T95" s="35">
        <f>IF(T90="-","-",SUM(T87:T93)*'3j PAAC PAP'!$G$35)</f>
        <v>0</v>
      </c>
      <c r="U95" s="35">
        <f>IF(U90="-","-",SUM(U87:U93)*'3j PAAC PAP'!$G$35)</f>
        <v>0</v>
      </c>
      <c r="V95" s="35">
        <f>IF(V90="-","-",SUM(V87:V93)*'3j PAAC PAP'!$G$35)</f>
        <v>0</v>
      </c>
      <c r="W95" s="35">
        <f>IF(W90="-","-",SUM(W87:W93)*'3j PAAC PAP'!$G$35)</f>
        <v>0</v>
      </c>
      <c r="X95" s="27"/>
      <c r="Y95" s="35">
        <f>IF(Y90="-","-",SUM(Y87:Y93)*'3j PAAC PAP'!$G$35)</f>
        <v>0</v>
      </c>
      <c r="Z95" s="35">
        <f>IF(Z90="-","-",SUM(Z87:Z93)*'3j PAAC PAP'!$G$35)</f>
        <v>0</v>
      </c>
      <c r="AA95" s="35">
        <f>IF(AA90="-","-",SUM(AA87:AA93)*'3j PAAC PAP'!$G$35)</f>
        <v>0</v>
      </c>
      <c r="AB95" s="35" t="str">
        <f>IF(AB90="-","-",SUM(AB87:AB93)*'3j PAAC PAP'!$G$35)</f>
        <v>-</v>
      </c>
      <c r="AC95" s="35" t="str">
        <f>IF(AC90="-","-",SUM(AC87:AC93)*'3j PAAC PAP'!$G$35)</f>
        <v>-</v>
      </c>
      <c r="AD95" s="25"/>
    </row>
    <row r="96" spans="1:30" s="26" customFormat="1" ht="11.25" customHeight="1">
      <c r="A96" s="207"/>
      <c r="B96" s="123" t="s">
        <v>185</v>
      </c>
      <c r="C96" s="123" t="s">
        <v>246</v>
      </c>
      <c r="D96" s="121" t="s">
        <v>118</v>
      </c>
      <c r="E96" s="75"/>
      <c r="F96" s="27"/>
      <c r="G96" s="35">
        <f>IF(G90="-","-",SUM(G87:G95)*'3k EBIT'!$E$9)</f>
        <v>1.6787637206831683</v>
      </c>
      <c r="H96" s="35">
        <f>IF(H90="-","-",SUM(H87:H95)*'3k EBIT'!$E$9)</f>
        <v>1.6812023603450077</v>
      </c>
      <c r="I96" s="35">
        <f>IF(I90="-","-",SUM(I87:I95)*'3k EBIT'!$E$9)</f>
        <v>1.5800402601152019</v>
      </c>
      <c r="J96" s="35">
        <f>IF(J90="-","-",SUM(J87:J95)*'3k EBIT'!$E$9)</f>
        <v>1.5873561791007202</v>
      </c>
      <c r="K96" s="35">
        <f>IF(K90="-","-",SUM(K87:K95)*'3k EBIT'!$E$9)</f>
        <v>1.5971705551103195</v>
      </c>
      <c r="L96" s="35">
        <f>IF(L90="-","-",SUM(L87:L95)*'3k EBIT'!$E$9)</f>
        <v>1.6104832214410314</v>
      </c>
      <c r="M96" s="35">
        <f>IF(M90="-","-",SUM(M87:M95)*'3k EBIT'!$E$9)</f>
        <v>1.6839855172441704</v>
      </c>
      <c r="N96" s="35">
        <f>IF(N90="-","-",SUM(N87:N95)*'3k EBIT'!$E$9)</f>
        <v>1.6959696335509353</v>
      </c>
      <c r="O96" s="27"/>
      <c r="P96" s="35">
        <f>IF(P90="-","-",SUM(P87:P95)*'3k EBIT'!$E$9)</f>
        <v>1.6959696335509353</v>
      </c>
      <c r="Q96" s="35">
        <f>IF(Q90="-","-",SUM(Q87:Q95)*'3k EBIT'!$E$9)</f>
        <v>1.76738592726374</v>
      </c>
      <c r="R96" s="35">
        <f>IF(R90="-","-",SUM(R87:R95)*'3k EBIT'!$E$9)</f>
        <v>1.7736259967716503</v>
      </c>
      <c r="S96" s="35">
        <f>IF(S90="-","-",SUM(S87:S95)*'3k EBIT'!$E$9)</f>
        <v>1.8374150837871941</v>
      </c>
      <c r="T96" s="35">
        <f>IF(T90="-","-",SUM(T87:T95)*'3k EBIT'!$E$9)</f>
        <v>1.8233313450058093</v>
      </c>
      <c r="U96" s="35">
        <f>IF(U90="-","-",SUM(U87:U95)*'3k EBIT'!$E$9)</f>
        <v>1.8544349938920124</v>
      </c>
      <c r="V96" s="35">
        <f>IF(V90="-","-",SUM(V87:V95)*'3k EBIT'!$E$9)</f>
        <v>1.8820434568850513</v>
      </c>
      <c r="W96" s="35">
        <f>IF(W90="-","-",SUM(W87:W95)*'3k EBIT'!$E$9)</f>
        <v>3.0979142018222929</v>
      </c>
      <c r="X96" s="27"/>
      <c r="Y96" s="35">
        <f>IF(Y90="-","-",SUM(Y87:Y95)*'3k EBIT'!$E$9)</f>
        <v>3.1724208328061709</v>
      </c>
      <c r="Z96" s="35">
        <f>IF(Z90="-","-",SUM(Z87:Z95)*'3k EBIT'!$E$9)</f>
        <v>3.1724208328061709</v>
      </c>
      <c r="AA96" s="35">
        <f>IF(AA90="-","-",SUM(AA87:AA95)*'3k EBIT'!$E$9)</f>
        <v>3.7134995530655917</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1.0413842984314174</v>
      </c>
      <c r="H97" s="35">
        <f>IF(H92="-","-",SUM(H87:H90,H92:H96)*'3l HAP'!$E$10)</f>
        <v>1.0432634620388552</v>
      </c>
      <c r="I97" s="35">
        <f>IF(I92="-","-",SUM(I87:I90,I92:I96)*'3l HAP'!$E$10)</f>
        <v>1.0454695845290294</v>
      </c>
      <c r="J97" s="35">
        <f>IF(J92="-","-",SUM(J87:J90,J92:J96)*'3l HAP'!$E$10)</f>
        <v>1.0511070753513427</v>
      </c>
      <c r="K97" s="35">
        <f>IF(K92="-","-",SUM(K87:K90,K92:K96)*'3l HAP'!$E$10)</f>
        <v>1.0634793922620844</v>
      </c>
      <c r="L97" s="35">
        <f>IF(L92="-","-",SUM(L87:L90,L92:L96)*'3l HAP'!$E$10)</f>
        <v>1.0737378484325892</v>
      </c>
      <c r="M97" s="35">
        <f>IF(M92="-","-",SUM(M87:M90,M92:M96)*'3l HAP'!$E$10)</f>
        <v>1.1207580097667236</v>
      </c>
      <c r="N97" s="35">
        <f>IF(N92="-","-",SUM(N87:N90,N92:N96)*'3l HAP'!$E$10)</f>
        <v>1.1299927136811123</v>
      </c>
      <c r="O97" s="27"/>
      <c r="P97" s="35">
        <f>IF(P92="-","-",SUM(P87:P90,P92:P96)*'3l HAP'!$E$10)</f>
        <v>1.1299927136811123</v>
      </c>
      <c r="Q97" s="35">
        <f>IF(Q92="-","-",SUM(Q87:Q90,Q92:Q96)*'3l HAP'!$E$10)</f>
        <v>1.1689926883842212</v>
      </c>
      <c r="R97" s="35">
        <f>IF(R92="-","-",SUM(R87:R90,R92:R96)*'3l HAP'!$E$10)</f>
        <v>1.1738011525909833</v>
      </c>
      <c r="S97" s="35">
        <f>IF(S92="-","-",SUM(S87:S90,S92:S96)*'3l HAP'!$E$10)</f>
        <v>1.2063893683136155</v>
      </c>
      <c r="T97" s="35">
        <f>IF(T92="-","-",SUM(T87:T90,T92:T96)*'3l HAP'!$E$10)</f>
        <v>1.1955367401911505</v>
      </c>
      <c r="U97" s="35">
        <f>IF(U92="-","-",SUM(U87:U90,U92:U96)*'3l HAP'!$E$10)</f>
        <v>1.1986630838092325</v>
      </c>
      <c r="V97" s="35">
        <f>IF(V92="-","-",SUM(V87:V90,V92:V96)*'3l HAP'!$E$10)</f>
        <v>1.2199375753733839</v>
      </c>
      <c r="W97" s="35">
        <f>IF(W92="-","-",SUM(W87:W90,W92:W96)*'3l HAP'!$E$10)</f>
        <v>1.3050335661442554</v>
      </c>
      <c r="X97" s="27"/>
      <c r="Y97" s="35">
        <f>IF(Y92="-","-",SUM(Y87:Y90,Y92:Y96)*'3l HAP'!$E$10)</f>
        <v>1.3624467837050991</v>
      </c>
      <c r="Z97" s="35">
        <f>IF(Z92="-","-",SUM(Z87:Z90,Z92:Z96)*'3l HAP'!$E$10)</f>
        <v>1.3624467837050991</v>
      </c>
      <c r="AA97" s="35">
        <f>IF(AA92="-","-",SUM(AA87:AA90,AA92:AA96)*'3l HAP'!$E$10)</f>
        <v>1.4284843644263654</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89.397333101888663</v>
      </c>
      <c r="H98" s="35">
        <f t="shared" si="18"/>
        <v>89.527561668367326</v>
      </c>
      <c r="I98" s="35">
        <f t="shared" si="18"/>
        <v>84.205448925354773</v>
      </c>
      <c r="J98" s="35">
        <f t="shared" si="18"/>
        <v>84.596134624790778</v>
      </c>
      <c r="K98" s="35">
        <f t="shared" si="18"/>
        <v>85.125052834109269</v>
      </c>
      <c r="L98" s="35">
        <f t="shared" si="18"/>
        <v>85.835977649852524</v>
      </c>
      <c r="M98" s="35">
        <f t="shared" si="18"/>
        <v>89.751538097651661</v>
      </c>
      <c r="N98" s="35">
        <f t="shared" si="18"/>
        <v>90.391515504550071</v>
      </c>
      <c r="O98" s="27"/>
      <c r="P98" s="35">
        <f t="shared" ref="P98:W98" si="19">IF(P92="-","-",SUM(P87:P97))</f>
        <v>90.391515504550071</v>
      </c>
      <c r="Q98" s="35">
        <f t="shared" si="19"/>
        <v>94.189266227365238</v>
      </c>
      <c r="R98" s="35">
        <f t="shared" si="19"/>
        <v>94.522499266858006</v>
      </c>
      <c r="S98" s="35">
        <f t="shared" si="19"/>
        <v>97.912406465070347</v>
      </c>
      <c r="T98" s="35">
        <f t="shared" si="19"/>
        <v>97.160304733576211</v>
      </c>
      <c r="U98" s="35">
        <f t="shared" si="19"/>
        <v>98.80046455291874</v>
      </c>
      <c r="V98" s="35">
        <f t="shared" si="19"/>
        <v>100.27481544391949</v>
      </c>
      <c r="W98" s="35">
        <f t="shared" si="19"/>
        <v>164.35308210410312</v>
      </c>
      <c r="X98" s="27"/>
      <c r="Y98" s="35">
        <f t="shared" ref="Y98:AC98" si="20">IF(Y92="-","-",SUM(Y87:Y97))</f>
        <v>168.33189533264982</v>
      </c>
      <c r="Z98" s="35">
        <f t="shared" si="20"/>
        <v>168.33189533264982</v>
      </c>
      <c r="AA98" s="35">
        <f t="shared" si="20"/>
        <v>196.87574853260924</v>
      </c>
      <c r="AB98" s="35" t="str">
        <f t="shared" si="20"/>
        <v>-</v>
      </c>
      <c r="AC98" s="35" t="str">
        <f t="shared" si="20"/>
        <v>-</v>
      </c>
      <c r="AD98" s="25"/>
    </row>
    <row r="99" spans="1:30" s="26" customFormat="1" ht="12.6"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AA'!J160="-","-",'3c AA'!J160)</f>
        <v>-</v>
      </c>
      <c r="H101" s="117" t="str">
        <f>IF('3c AA'!K160="-","-",'3c AA'!K160)</f>
        <v>-</v>
      </c>
      <c r="I101" s="117" t="str">
        <f>IF('3c AA'!L160="-","-",'3c AA'!L160)</f>
        <v>-</v>
      </c>
      <c r="J101" s="117" t="str">
        <f>IF('3c AA'!M160="-","-",'3c AA'!M160)</f>
        <v>-</v>
      </c>
      <c r="K101" s="117" t="str">
        <f>IF('3c AA'!N160="-","-",'3c AA'!N160)</f>
        <v>-</v>
      </c>
      <c r="L101" s="117" t="str">
        <f>IF('3c AA'!O160="-","-",'3c AA'!O160)</f>
        <v>-</v>
      </c>
      <c r="M101" s="117" t="str">
        <f>IF('3c AA'!P160="-","-",'3c AA'!P160)</f>
        <v>-</v>
      </c>
      <c r="N101" s="117" t="str">
        <f>IF('3c AA'!Q160="-","-",'3c AA'!Q160)</f>
        <v>-</v>
      </c>
      <c r="O101" s="27"/>
      <c r="P101" s="117" t="str">
        <f>IF('3c AA'!S160="-","-",'3c AA'!S160)</f>
        <v>-</v>
      </c>
      <c r="Q101" s="117" t="str">
        <f>IF('3c AA'!T160="-","-",'3c AA'!T160)</f>
        <v>-</v>
      </c>
      <c r="R101" s="117" t="str">
        <f>IF('3c AA'!U160="-","-",'3c AA'!U160)</f>
        <v>-</v>
      </c>
      <c r="S101" s="117" t="str">
        <f>IF('3c AA'!V160="-","-",'3c AA'!V160)</f>
        <v>-</v>
      </c>
      <c r="T101" s="117">
        <f>IF('3c AA'!W160="-","-",'3c AA'!W160)</f>
        <v>0</v>
      </c>
      <c r="U101" s="117">
        <f>IF('3c AA'!X160="-","-",'3c AA'!X160)</f>
        <v>0</v>
      </c>
      <c r="V101" s="117">
        <f>IF('3c AA'!Y160="-","-",'3c AA'!Y160)</f>
        <v>0</v>
      </c>
      <c r="W101" s="117" t="str">
        <f>IF('3c AA'!Z160="-","-",'3c AA'!Z160)</f>
        <v>-</v>
      </c>
      <c r="X101" s="27"/>
      <c r="Y101" s="117">
        <f>IF('3c AA'!AB160="-","-",'3c AA'!AB160)</f>
        <v>0</v>
      </c>
      <c r="Z101" s="117">
        <f>IF('3c AA'!AC160="-","-",'3c AA'!AC160)</f>
        <v>0</v>
      </c>
      <c r="AA101" s="117">
        <f>IF('3c AA'!AD160="-","-",'3c AA'!AD160)</f>
        <v>0</v>
      </c>
      <c r="AB101" s="117" t="str">
        <f>IF('3c AA'!AE160="-","-",'3c AA'!AE160)</f>
        <v>-</v>
      </c>
      <c r="AC101" s="117" t="str">
        <f>IF('3c AA'!AF160="-","-",'3c AA'!AF160)</f>
        <v>-</v>
      </c>
      <c r="AD101" s="25"/>
    </row>
    <row r="102" spans="1:30" s="26" customFormat="1" ht="11.4">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f>'3d PC'!AA61</f>
        <v>10.298637820906499</v>
      </c>
      <c r="AB102" s="117" t="str">
        <f>'3d PC'!AB61</f>
        <v>-</v>
      </c>
      <c r="AC102" s="117" t="str">
        <f>'3d PC'!AC61</f>
        <v>-</v>
      </c>
      <c r="AD102" s="25"/>
    </row>
    <row r="103" spans="1:30" s="26" customFormat="1" ht="11.4">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f>'3e NC-Elec'!AB50</f>
        <v>91.711359999999999</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f>IF('3g CPIH'!W$17="-","-",'3h OC '!$E$9*('3g CPIH'!W$17/'3g CPIH'!$G$17))</f>
        <v>48.959197260273974</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f>IF('3i SMNCC'!V$64="-","-",'3i SMNCC'!V$64)</f>
        <v>4.0728065027047933</v>
      </c>
      <c r="AA105" s="117">
        <f>IF('3i SMNCC'!W$64="-","-",'3i SMNCC'!W$64)</f>
        <v>4.6721736435258494</v>
      </c>
      <c r="AB105" s="117" t="str">
        <f>IF('3i SMNCC'!X$64="-","-",'3i SMNCC'!X$64)</f>
        <v>-</v>
      </c>
      <c r="AC105" s="117" t="str">
        <f>IF('3i SMNCC'!Y$64="-","-",'3i SMNCC'!Y$64)</f>
        <v>-</v>
      </c>
      <c r="AD105" s="25"/>
    </row>
    <row r="106" spans="1:30" s="26" customFormat="1" ht="11.25" customHeight="1">
      <c r="A106" s="207"/>
      <c r="B106" s="120" t="s">
        <v>244</v>
      </c>
      <c r="C106" s="120" t="s">
        <v>183</v>
      </c>
      <c r="D106" s="122" t="s">
        <v>122</v>
      </c>
      <c r="E106" s="119"/>
      <c r="F106" s="27"/>
      <c r="G106" s="117">
        <f>IF('3g CPIH'!C$17="-","-",'3j PAAC PAP'!$G$17*('3g CPIH'!C$17/'3g CPIH'!$G$17))</f>
        <v>23.857918590998043</v>
      </c>
      <c r="H106" s="117">
        <f>IF('3g CPIH'!D$17="-","-",'3j PAAC PAP'!$G$17*('3g CPIH'!D$17/'3g CPIH'!$G$17))</f>
        <v>23.905682191780819</v>
      </c>
      <c r="I106" s="117">
        <f>IF('3g CPIH'!E$17="-","-",'3j PAAC PAP'!$G$17*('3g CPIH'!E$17/'3g CPIH'!$G$17))</f>
        <v>23.977327592954992</v>
      </c>
      <c r="J106" s="117">
        <f>IF('3g CPIH'!F$17="-","-",'3j PAAC PAP'!$G$17*('3g CPIH'!F$17/'3g CPIH'!$G$17))</f>
        <v>24.120618395303325</v>
      </c>
      <c r="K106" s="117">
        <f>IF('3g CPIH'!G$17="-","-",'3j PAAC PAP'!$G$17*('3g CPIH'!G$17/'3g CPIH'!$G$17))</f>
        <v>24.4072</v>
      </c>
      <c r="L106" s="117">
        <f>IF('3g CPIH'!H$17="-","-",'3j PAAC PAP'!$G$17*('3g CPIH'!H$17/'3g CPIH'!$G$17))</f>
        <v>24.717663405088064</v>
      </c>
      <c r="M106" s="117">
        <f>IF('3g CPIH'!I$17="-","-",'3j PAAC PAP'!$G$17*('3g CPIH'!I$17/'3g CPIH'!$G$17))</f>
        <v>25.075890410958902</v>
      </c>
      <c r="N106" s="117">
        <f>IF('3g CPIH'!J$17="-","-",'3j PAAC PAP'!$G$17*('3g CPIH'!J$17/'3g CPIH'!$G$17))</f>
        <v>25.290826614481411</v>
      </c>
      <c r="O106" s="27"/>
      <c r="P106" s="117">
        <f>IF('3g CPIH'!L$17="-","-",'3j PAAC PAP'!$G$17*('3g CPIH'!L$17/'3g CPIH'!$G$17))</f>
        <v>25.290826614481411</v>
      </c>
      <c r="Q106" s="117">
        <f>IF('3g CPIH'!M$17="-","-",'3j PAAC PAP'!$G$17*('3g CPIH'!M$17/'3g CPIH'!$G$17))</f>
        <v>25.577408219178082</v>
      </c>
      <c r="R106" s="117">
        <f>IF('3g CPIH'!N$17="-","-",'3j PAAC PAP'!$G$17*('3g CPIH'!N$17/'3g CPIH'!$G$17))</f>
        <v>25.768462622309197</v>
      </c>
      <c r="S106" s="117">
        <f>IF('3g CPIH'!O$17="-","-",'3j PAAC PAP'!$G$17*('3g CPIH'!O$17/'3g CPIH'!$G$17))</f>
        <v>25.911753424657533</v>
      </c>
      <c r="T106" s="117">
        <f>IF('3g CPIH'!P$17="-","-",'3j PAAC PAP'!$G$17*('3g CPIH'!P$17/'3g CPIH'!$G$17))</f>
        <v>25.983398825831699</v>
      </c>
      <c r="U106" s="117">
        <f>IF('3g CPIH'!Q$17="-","-",'3j PAAC PAP'!$G$17*('3g CPIH'!Q$17/'3g CPIH'!$G$17))</f>
        <v>26.126689628180038</v>
      </c>
      <c r="V106" s="117">
        <f>IF('3g CPIH'!R$17="-","-",'3j PAAC PAP'!$G$17*('3g CPIH'!R$17/'3g CPIH'!$G$17))</f>
        <v>26.604325636007829</v>
      </c>
      <c r="W106" s="117">
        <f>IF('3g CPIH'!S$17="-","-",'3j PAAC PAP'!$G$17*('3g CPIH'!S$17/'3g CPIH'!$G$17))</f>
        <v>27.39242504892368</v>
      </c>
      <c r="X106" s="27"/>
      <c r="Y106" s="117">
        <f>IF('3g CPIH'!U$17="-","-",'3j PAAC PAP'!$G$17*('3g CPIH'!U$17/'3g CPIH'!$G$17))</f>
        <v>28.777569471624265</v>
      </c>
      <c r="Z106" s="117">
        <f>IF('3g CPIH'!V$17="-","-",'3j PAAC PAP'!$G$17*('3g CPIH'!V$17/'3g CPIH'!$G$17))</f>
        <v>28.777569471624265</v>
      </c>
      <c r="AA106" s="117">
        <f>IF('3g CPIH'!W$17="-","-",'3j PAAC PAP'!$G$17*('3g CPIH'!W$17/'3g CPIH'!$G$17))</f>
        <v>29.923895890410957</v>
      </c>
      <c r="AB106" s="117" t="str">
        <f>IF('3g CPIH'!X$17="-","-",'3j PAAC PAP'!$G$17*('3g CPIH'!X$17/'3g CPIH'!$G$17))</f>
        <v>-</v>
      </c>
      <c r="AC106" s="117" t="str">
        <f>IF('3g CPIH'!Y$17="-","-",'3j PAAC PAP'!$G$17*('3g CPIH'!Y$17/'3g CPIH'!$G$17))</f>
        <v>-</v>
      </c>
      <c r="AD106" s="25"/>
    </row>
    <row r="107" spans="1:30" s="26" customFormat="1" ht="11.25" customHeight="1">
      <c r="A107" s="207"/>
      <c r="B107" s="120" t="s">
        <v>244</v>
      </c>
      <c r="C107" s="120" t="s">
        <v>184</v>
      </c>
      <c r="D107" s="122" t="s">
        <v>122</v>
      </c>
      <c r="E107" s="119"/>
      <c r="F107" s="27"/>
      <c r="G107" s="117">
        <f>IF(G102="-","-",SUM(G99:G105)*'3j PAAC PAP'!$G$35)</f>
        <v>0</v>
      </c>
      <c r="H107" s="117">
        <f>IF(H102="-","-",SUM(H99:H105)*'3j PAAC PAP'!$G$35)</f>
        <v>0</v>
      </c>
      <c r="I107" s="117">
        <f>IF(I102="-","-",SUM(I99:I105)*'3j PAAC PAP'!$G$35)</f>
        <v>0</v>
      </c>
      <c r="J107" s="117">
        <f>IF(J102="-","-",SUM(J99:J105)*'3j PAAC PAP'!$G$35)</f>
        <v>0</v>
      </c>
      <c r="K107" s="117">
        <f>IF(K102="-","-",SUM(K99:K105)*'3j PAAC PAP'!$G$35)</f>
        <v>0</v>
      </c>
      <c r="L107" s="117">
        <f>IF(L102="-","-",SUM(L99:L105)*'3j PAAC PAP'!$G$35)</f>
        <v>0</v>
      </c>
      <c r="M107" s="117">
        <f>IF(M102="-","-",SUM(M99:M105)*'3j PAAC PAP'!$G$35)</f>
        <v>0</v>
      </c>
      <c r="N107" s="117">
        <f>IF(N102="-","-",SUM(N99:N105)*'3j PAAC PAP'!$G$35)</f>
        <v>0</v>
      </c>
      <c r="O107" s="27"/>
      <c r="P107" s="117">
        <f>IF(P102="-","-",SUM(P99:P105)*'3j PAAC PAP'!$G$35)</f>
        <v>0</v>
      </c>
      <c r="Q107" s="117">
        <f>IF(Q102="-","-",SUM(Q99:Q105)*'3j PAAC PAP'!$G$35)</f>
        <v>0</v>
      </c>
      <c r="R107" s="117">
        <f>IF(R102="-","-",SUM(R99:R105)*'3j PAAC PAP'!$G$35)</f>
        <v>0</v>
      </c>
      <c r="S107" s="117">
        <f>IF(S102="-","-",SUM(S99:S105)*'3j PAAC PAP'!$G$35)</f>
        <v>0</v>
      </c>
      <c r="T107" s="117">
        <f>IF(T102="-","-",SUM(T99:T105)*'3j PAAC PAP'!$G$35)</f>
        <v>0</v>
      </c>
      <c r="U107" s="117">
        <f>IF(U102="-","-",SUM(U99:U105)*'3j PAAC PAP'!$G$35)</f>
        <v>0</v>
      </c>
      <c r="V107" s="117">
        <f>IF(V102="-","-",SUM(V99:V105)*'3j PAAC PAP'!$G$35)</f>
        <v>0</v>
      </c>
      <c r="W107" s="117">
        <f>IF(W102="-","-",SUM(W99:W105)*'3j PAAC PAP'!$G$35)</f>
        <v>0</v>
      </c>
      <c r="X107" s="27"/>
      <c r="Y107" s="117">
        <f>IF(Y102="-","-",SUM(Y99:Y105)*'3j PAAC PAP'!$G$35)</f>
        <v>0</v>
      </c>
      <c r="Z107" s="117">
        <f>IF(Z102="-","-",SUM(Z99:Z105)*'3j PAAC PAP'!$G$35)</f>
        <v>0</v>
      </c>
      <c r="AA107" s="117">
        <f>IF(AA102="-","-",SUM(AA99:AA105)*'3j PAAC PAP'!$G$35)</f>
        <v>0</v>
      </c>
      <c r="AB107" s="117" t="str">
        <f>IF(AB102="-","-",SUM(AB99:AB105)*'3j PAAC PAP'!$G$35)</f>
        <v>-</v>
      </c>
      <c r="AC107" s="117" t="str">
        <f>IF(AC102="-","-",SUM(AC99:AC105)*'3j PAAC PAP'!$G$35)</f>
        <v>-</v>
      </c>
      <c r="AD107" s="25"/>
    </row>
    <row r="108" spans="1:30" s="26" customFormat="1" ht="11.25" customHeight="1">
      <c r="A108" s="207"/>
      <c r="B108" s="120" t="s">
        <v>185</v>
      </c>
      <c r="C108" s="120" t="s">
        <v>246</v>
      </c>
      <c r="D108" s="122" t="s">
        <v>122</v>
      </c>
      <c r="E108" s="119"/>
      <c r="F108" s="27"/>
      <c r="G108" s="117">
        <f>IF(G102="-","-",SUM(G99:G107)*'3k EBIT'!$E$9)</f>
        <v>1.5727239206831682</v>
      </c>
      <c r="H108" s="117">
        <f>IF(H102="-","-",SUM(H99:H107)*'3k EBIT'!$E$9)</f>
        <v>1.5751625603450079</v>
      </c>
      <c r="I108" s="117">
        <f>IF(I102="-","-",SUM(I99:I107)*'3k EBIT'!$E$9)</f>
        <v>1.5581253681152019</v>
      </c>
      <c r="J108" s="117">
        <f>IF(J102="-","-",SUM(J99:J107)*'3k EBIT'!$E$9)</f>
        <v>1.5654412871007202</v>
      </c>
      <c r="K108" s="117">
        <f>IF(K102="-","-",SUM(K99:K107)*'3k EBIT'!$E$9)</f>
        <v>1.5908081671103194</v>
      </c>
      <c r="L108" s="117">
        <f>IF(L102="-","-",SUM(L99:L107)*'3k EBIT'!$E$9)</f>
        <v>1.6041208334410317</v>
      </c>
      <c r="M108" s="117">
        <f>IF(M102="-","-",SUM(M99:M107)*'3k EBIT'!$E$9)</f>
        <v>1.6592428972441704</v>
      </c>
      <c r="N108" s="117">
        <f>IF(N102="-","-",SUM(N99:N107)*'3k EBIT'!$E$9)</f>
        <v>1.6712270135509353</v>
      </c>
      <c r="O108" s="27"/>
      <c r="P108" s="117">
        <f>IF(P102="-","-",SUM(P99:P107)*'3k EBIT'!$E$9)</f>
        <v>1.6712270135509353</v>
      </c>
      <c r="Q108" s="117">
        <f>IF(Q102="-","-",SUM(Q99:Q107)*'3k EBIT'!$E$9)</f>
        <v>1.7313323952637403</v>
      </c>
      <c r="R108" s="117">
        <f>IF(R102="-","-",SUM(R99:R107)*'3k EBIT'!$E$9)</f>
        <v>1.7375724647716502</v>
      </c>
      <c r="S108" s="117">
        <f>IF(S102="-","-",SUM(S99:S107)*'3k EBIT'!$E$9)</f>
        <v>1.8084308717871944</v>
      </c>
      <c r="T108" s="117">
        <f>IF(T102="-","-",SUM(T99:T107)*'3k EBIT'!$E$9)</f>
        <v>1.7943471330058094</v>
      </c>
      <c r="U108" s="117">
        <f>IF(U102="-","-",SUM(U99:U107)*'3k EBIT'!$E$9)</f>
        <v>1.8367616938920124</v>
      </c>
      <c r="V108" s="117">
        <f>IF(V102="-","-",SUM(V99:V107)*'3k EBIT'!$E$9)</f>
        <v>1.8643701568850515</v>
      </c>
      <c r="W108" s="117">
        <f>IF(W102="-","-",SUM(W99:W107)*'3k EBIT'!$E$9)</f>
        <v>3.173555925822293</v>
      </c>
      <c r="X108" s="27"/>
      <c r="Y108" s="117">
        <f>IF(Y102="-","-",SUM(Y99:Y107)*'3k EBIT'!$E$9)</f>
        <v>3.2480625568061714</v>
      </c>
      <c r="Z108" s="117">
        <f>IF(Z102="-","-",SUM(Z99:Z107)*'3k EBIT'!$E$9)</f>
        <v>3.2480625568061714</v>
      </c>
      <c r="AA108" s="117">
        <f>IF(AA102="-","-",SUM(AA99:AA107)*'3k EBIT'!$E$9)</f>
        <v>3.5940280450655915</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1.0398317697196175</v>
      </c>
      <c r="H109" s="117">
        <f>IF(H104="-","-",SUM(H99:H102,H104:H108)*'3l HAP'!$E$10)</f>
        <v>1.0417109333270551</v>
      </c>
      <c r="I109" s="117">
        <f>IF(I104="-","-",SUM(I99:I102,I104:I108)*'3l HAP'!$E$10)</f>
        <v>1.0451487285952574</v>
      </c>
      <c r="J109" s="117">
        <f>IF(J104="-","-",SUM(J99:J102,J104:J108)*'3l HAP'!$E$10)</f>
        <v>1.0507862194175708</v>
      </c>
      <c r="K109" s="117">
        <f>IF(K104="-","-",SUM(K99:K102,K104:K108)*'3l HAP'!$E$10)</f>
        <v>1.0633862405393766</v>
      </c>
      <c r="L109" s="117">
        <f>IF(L104="-","-",SUM(L99:L102,L104:L108)*'3l HAP'!$E$10)</f>
        <v>1.0736446967098814</v>
      </c>
      <c r="M109" s="117">
        <f>IF(M104="-","-",SUM(M99:M102,M104:M108)*'3l HAP'!$E$10)</f>
        <v>1.1203957530673037</v>
      </c>
      <c r="N109" s="117">
        <f>IF(N104="-","-",SUM(N99:N102,N104:N108)*'3l HAP'!$E$10)</f>
        <v>1.1296304569816922</v>
      </c>
      <c r="O109" s="27"/>
      <c r="P109" s="117">
        <f>IF(P104="-","-",SUM(P99:P102,P104:P108)*'3l HAP'!$E$10)</f>
        <v>1.1296304569816922</v>
      </c>
      <c r="Q109" s="117">
        <f>IF(Q104="-","-",SUM(Q99:Q102,Q104:Q108)*'3l HAP'!$E$10)</f>
        <v>1.168464828622209</v>
      </c>
      <c r="R109" s="117">
        <f>IF(R104="-","-",SUM(R99:R102,R104:R108)*'3l HAP'!$E$10)</f>
        <v>1.1732732928289713</v>
      </c>
      <c r="S109" s="117">
        <f>IF(S104="-","-",SUM(S99:S102,S104:S108)*'3l HAP'!$E$10)</f>
        <v>1.2059650104657236</v>
      </c>
      <c r="T109" s="117">
        <f>IF(T104="-","-",SUM(T99:T102,T104:T108)*'3l HAP'!$E$10)</f>
        <v>1.1951123823432586</v>
      </c>
      <c r="U109" s="117">
        <f>IF(U104="-","-",SUM(U99:U102,U104:U108)*'3l HAP'!$E$10)</f>
        <v>1.1984043290239326</v>
      </c>
      <c r="V109" s="117">
        <f>IF(V104="-","-",SUM(V99:V102,V104:V108)*'3l HAP'!$E$10)</f>
        <v>1.2196788205880837</v>
      </c>
      <c r="W109" s="117">
        <f>IF(W104="-","-",SUM(W99:W102,W104:W108)*'3l HAP'!$E$10)</f>
        <v>1.3061410366253394</v>
      </c>
      <c r="X109" s="27"/>
      <c r="Y109" s="117">
        <f>IF(Y104="-","-",SUM(Y99:Y102,Y104:Y108)*'3l HAP'!$E$10)</f>
        <v>1.3635542541861831</v>
      </c>
      <c r="Z109" s="117">
        <f>IF(Z104="-","-",SUM(Z99:Z102,Z104:Z108)*'3l HAP'!$E$10)</f>
        <v>1.3635542541861831</v>
      </c>
      <c r="AA109" s="117">
        <f>IF(AA104="-","-",SUM(AA99:AA102,AA104:AA108)*'3l HAP'!$E$10)</f>
        <v>1.4267351820777374</v>
      </c>
      <c r="AB109" s="117" t="str">
        <f>IF(AB104="-","-",SUM(AB99:AB102,AB104:AB108)*'3l HAP'!$E$10)</f>
        <v>-</v>
      </c>
      <c r="AC109" s="117" t="str">
        <f>IF(AC104="-","-",SUM(AC99:AC102,AC104:AC108)*'3l HAP'!$E$10)</f>
        <v>-</v>
      </c>
      <c r="AD109" s="25"/>
    </row>
    <row r="110" spans="1:30" s="26" customFormat="1" ht="11.4">
      <c r="A110" s="207"/>
      <c r="B110" s="120" t="s">
        <v>249</v>
      </c>
      <c r="C110" s="120" t="str">
        <f>B110&amp;"_"&amp;D110</f>
        <v>Total_Southern</v>
      </c>
      <c r="D110" s="122" t="s">
        <v>122</v>
      </c>
      <c r="E110" s="119"/>
      <c r="F110" s="27"/>
      <c r="G110" s="117">
        <f t="shared" ref="G110:N110" si="21">IF(G104="-","-",SUM(G99:G109))</f>
        <v>83.814740773176865</v>
      </c>
      <c r="H110" s="117">
        <f t="shared" si="21"/>
        <v>83.944969339655529</v>
      </c>
      <c r="I110" s="117">
        <f t="shared" si="21"/>
        <v>83.051713177420993</v>
      </c>
      <c r="J110" s="117">
        <f t="shared" si="21"/>
        <v>83.442398876857013</v>
      </c>
      <c r="K110" s="117">
        <f t="shared" si="21"/>
        <v>84.790097294386555</v>
      </c>
      <c r="L110" s="117">
        <f t="shared" si="21"/>
        <v>85.501022110129824</v>
      </c>
      <c r="M110" s="117">
        <f t="shared" si="21"/>
        <v>88.448933220952242</v>
      </c>
      <c r="N110" s="117">
        <f t="shared" si="21"/>
        <v>89.088910627850638</v>
      </c>
      <c r="O110" s="27"/>
      <c r="P110" s="117">
        <f t="shared" ref="P110:W110" si="22">IF(P104="-","-",SUM(P99:P109))</f>
        <v>89.088910627850638</v>
      </c>
      <c r="Q110" s="117">
        <f t="shared" si="22"/>
        <v>92.291184835603218</v>
      </c>
      <c r="R110" s="117">
        <f t="shared" si="22"/>
        <v>92.624417875095972</v>
      </c>
      <c r="S110" s="117">
        <f t="shared" si="22"/>
        <v>96.386497895222476</v>
      </c>
      <c r="T110" s="117">
        <f t="shared" si="22"/>
        <v>95.634396163728326</v>
      </c>
      <c r="U110" s="117">
        <f t="shared" si="22"/>
        <v>97.87003249813344</v>
      </c>
      <c r="V110" s="117">
        <f t="shared" si="22"/>
        <v>99.344383389134194</v>
      </c>
      <c r="W110" s="117">
        <f t="shared" si="22"/>
        <v>168.33533129858421</v>
      </c>
      <c r="X110" s="27"/>
      <c r="Y110" s="117">
        <f t="shared" ref="Y110:AC110" si="23">IF(Y104="-","-",SUM(Y99:Y109))</f>
        <v>172.31414452713088</v>
      </c>
      <c r="Z110" s="117">
        <f t="shared" si="23"/>
        <v>172.31414452713088</v>
      </c>
      <c r="AA110" s="117">
        <f t="shared" si="23"/>
        <v>190.58602784226062</v>
      </c>
      <c r="AB110" s="117" t="str">
        <f t="shared" si="23"/>
        <v>-</v>
      </c>
      <c r="AC110" s="117" t="str">
        <f t="shared" si="23"/>
        <v>-</v>
      </c>
      <c r="AD110" s="25"/>
    </row>
    <row r="111" spans="1:30" s="26" customFormat="1" ht="11.4">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AA'!J161="-","-",'3c AA'!J161)</f>
        <v>-</v>
      </c>
      <c r="H113" s="35" t="str">
        <f>IF('3c AA'!K161="-","-",'3c AA'!K161)</f>
        <v>-</v>
      </c>
      <c r="I113" s="35" t="str">
        <f>IF('3c AA'!L161="-","-",'3c AA'!L161)</f>
        <v>-</v>
      </c>
      <c r="J113" s="35" t="str">
        <f>IF('3c AA'!M161="-","-",'3c AA'!M161)</f>
        <v>-</v>
      </c>
      <c r="K113" s="35" t="str">
        <f>IF('3c AA'!N161="-","-",'3c AA'!N161)</f>
        <v>-</v>
      </c>
      <c r="L113" s="35" t="str">
        <f>IF('3c AA'!O161="-","-",'3c AA'!O161)</f>
        <v>-</v>
      </c>
      <c r="M113" s="35" t="str">
        <f>IF('3c AA'!P161="-","-",'3c AA'!P161)</f>
        <v>-</v>
      </c>
      <c r="N113" s="35" t="str">
        <f>IF('3c AA'!Q161="-","-",'3c AA'!Q161)</f>
        <v>-</v>
      </c>
      <c r="O113" s="27"/>
      <c r="P113" s="35" t="str">
        <f>IF('3c AA'!S161="-","-",'3c AA'!S161)</f>
        <v>-</v>
      </c>
      <c r="Q113" s="35" t="str">
        <f>IF('3c AA'!T161="-","-",'3c AA'!T161)</f>
        <v>-</v>
      </c>
      <c r="R113" s="35" t="str">
        <f>IF('3c AA'!U161="-","-",'3c AA'!U161)</f>
        <v>-</v>
      </c>
      <c r="S113" s="35" t="str">
        <f>IF('3c AA'!V161="-","-",'3c AA'!V161)</f>
        <v>-</v>
      </c>
      <c r="T113" s="35">
        <f>IF('3c AA'!W161="-","-",'3c AA'!W161)</f>
        <v>0</v>
      </c>
      <c r="U113" s="35">
        <f>IF('3c AA'!X161="-","-",'3c AA'!X161)</f>
        <v>0</v>
      </c>
      <c r="V113" s="35">
        <f>IF('3c AA'!Y161="-","-",'3c AA'!Y161)</f>
        <v>0</v>
      </c>
      <c r="W113" s="35" t="str">
        <f>IF('3c AA'!Z161="-","-",'3c AA'!Z161)</f>
        <v>-</v>
      </c>
      <c r="X113" s="27"/>
      <c r="Y113" s="35">
        <f>IF('3c AA'!AB161="-","-",'3c AA'!AB161)</f>
        <v>0</v>
      </c>
      <c r="Z113" s="35">
        <f>IF('3c AA'!AC161="-","-",'3c AA'!AC161)</f>
        <v>0</v>
      </c>
      <c r="AA113" s="35">
        <f>IF('3c AA'!AD161="-","-",'3c AA'!AD161)</f>
        <v>0</v>
      </c>
      <c r="AB113" s="35" t="str">
        <f>IF('3c AA'!AE161="-","-",'3c AA'!AE161)</f>
        <v>-</v>
      </c>
      <c r="AC113" s="35" t="str">
        <f>IF('3c AA'!AF161="-","-",'3c AA'!AF161)</f>
        <v>-</v>
      </c>
      <c r="AD113" s="25"/>
    </row>
    <row r="114" spans="1:30" s="26" customFormat="1" ht="12.6"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f>'3d PC'!AA61</f>
        <v>10.298637820906499</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f>'3e NC-Elec'!AB51</f>
        <v>83.608360000000005</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f>IF('3g CPIH'!W$17="-","-",'3h OC '!$E$9*('3g CPIH'!W$17/'3g CPIH'!$G$17))</f>
        <v>48.959197260273974</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f>IF('3i SMNCC'!V$64="-","-",'3i SMNCC'!V$64)</f>
        <v>4.0728065027047933</v>
      </c>
      <c r="AA117" s="35">
        <f>IF('3i SMNCC'!W$64="-","-",'3i SMNCC'!W$64)</f>
        <v>4.6721736435258494</v>
      </c>
      <c r="AB117" s="35" t="str">
        <f>IF('3i SMNCC'!X$64="-","-",'3i SMNCC'!X$64)</f>
        <v>-</v>
      </c>
      <c r="AC117" s="35" t="str">
        <f>IF('3i SMNCC'!Y$64="-","-",'3i SMNCC'!Y$64)</f>
        <v>-</v>
      </c>
      <c r="AD117" s="25"/>
    </row>
    <row r="118" spans="1:30" s="26" customFormat="1" ht="11.25" customHeight="1">
      <c r="A118" s="207"/>
      <c r="B118" s="123" t="s">
        <v>244</v>
      </c>
      <c r="C118" s="123" t="s">
        <v>183</v>
      </c>
      <c r="D118" s="121" t="s">
        <v>126</v>
      </c>
      <c r="E118" s="75"/>
      <c r="F118" s="27"/>
      <c r="G118" s="35">
        <f>IF('3g CPIH'!C$17="-","-",'3j PAAC PAP'!$G$17*('3g CPIH'!C$17/'3g CPIH'!$G$17))</f>
        <v>23.857918590998043</v>
      </c>
      <c r="H118" s="35">
        <f>IF('3g CPIH'!D$17="-","-",'3j PAAC PAP'!$G$17*('3g CPIH'!D$17/'3g CPIH'!$G$17))</f>
        <v>23.905682191780819</v>
      </c>
      <c r="I118" s="35">
        <f>IF('3g CPIH'!E$17="-","-",'3j PAAC PAP'!$G$17*('3g CPIH'!E$17/'3g CPIH'!$G$17))</f>
        <v>23.977327592954992</v>
      </c>
      <c r="J118" s="35">
        <f>IF('3g CPIH'!F$17="-","-",'3j PAAC PAP'!$G$17*('3g CPIH'!F$17/'3g CPIH'!$G$17))</f>
        <v>24.120618395303325</v>
      </c>
      <c r="K118" s="35">
        <f>IF('3g CPIH'!G$17="-","-",'3j PAAC PAP'!$G$17*('3g CPIH'!G$17/'3g CPIH'!$G$17))</f>
        <v>24.4072</v>
      </c>
      <c r="L118" s="35">
        <f>IF('3g CPIH'!H$17="-","-",'3j PAAC PAP'!$G$17*('3g CPIH'!H$17/'3g CPIH'!$G$17))</f>
        <v>24.717663405088064</v>
      </c>
      <c r="M118" s="35">
        <f>IF('3g CPIH'!I$17="-","-",'3j PAAC PAP'!$G$17*('3g CPIH'!I$17/'3g CPIH'!$G$17))</f>
        <v>25.075890410958902</v>
      </c>
      <c r="N118" s="35">
        <f>IF('3g CPIH'!J$17="-","-",'3j PAAC PAP'!$G$17*('3g CPIH'!J$17/'3g CPIH'!$G$17))</f>
        <v>25.290826614481411</v>
      </c>
      <c r="O118" s="27"/>
      <c r="P118" s="35">
        <f>IF('3g CPIH'!L$17="-","-",'3j PAAC PAP'!$G$17*('3g CPIH'!L$17/'3g CPIH'!$G$17))</f>
        <v>25.290826614481411</v>
      </c>
      <c r="Q118" s="35">
        <f>IF('3g CPIH'!M$17="-","-",'3j PAAC PAP'!$G$17*('3g CPIH'!M$17/'3g CPIH'!$G$17))</f>
        <v>25.577408219178082</v>
      </c>
      <c r="R118" s="35">
        <f>IF('3g CPIH'!N$17="-","-",'3j PAAC PAP'!$G$17*('3g CPIH'!N$17/'3g CPIH'!$G$17))</f>
        <v>25.768462622309197</v>
      </c>
      <c r="S118" s="35">
        <f>IF('3g CPIH'!O$17="-","-",'3j PAAC PAP'!$G$17*('3g CPIH'!O$17/'3g CPIH'!$G$17))</f>
        <v>25.911753424657533</v>
      </c>
      <c r="T118" s="35">
        <f>IF('3g CPIH'!P$17="-","-",'3j PAAC PAP'!$G$17*('3g CPIH'!P$17/'3g CPIH'!$G$17))</f>
        <v>25.983398825831699</v>
      </c>
      <c r="U118" s="35">
        <f>IF('3g CPIH'!Q$17="-","-",'3j PAAC PAP'!$G$17*('3g CPIH'!Q$17/'3g CPIH'!$G$17))</f>
        <v>26.126689628180038</v>
      </c>
      <c r="V118" s="35">
        <f>IF('3g CPIH'!R$17="-","-",'3j PAAC PAP'!$G$17*('3g CPIH'!R$17/'3g CPIH'!$G$17))</f>
        <v>26.604325636007829</v>
      </c>
      <c r="W118" s="35">
        <f>IF('3g CPIH'!S$17="-","-",'3j PAAC PAP'!$G$17*('3g CPIH'!S$17/'3g CPIH'!$G$17))</f>
        <v>27.39242504892368</v>
      </c>
      <c r="X118" s="27"/>
      <c r="Y118" s="35">
        <f>IF('3g CPIH'!U$17="-","-",'3j PAAC PAP'!$G$17*('3g CPIH'!U$17/'3g CPIH'!$G$17))</f>
        <v>28.777569471624265</v>
      </c>
      <c r="Z118" s="35">
        <f>IF('3g CPIH'!V$17="-","-",'3j PAAC PAP'!$G$17*('3g CPIH'!V$17/'3g CPIH'!$G$17))</f>
        <v>28.777569471624265</v>
      </c>
      <c r="AA118" s="35">
        <f>IF('3g CPIH'!W$17="-","-",'3j PAAC PAP'!$G$17*('3g CPIH'!W$17/'3g CPIH'!$G$17))</f>
        <v>29.923895890410957</v>
      </c>
      <c r="AB118" s="35" t="str">
        <f>IF('3g CPIH'!X$17="-","-",'3j PAAC PAP'!$G$17*('3g CPIH'!X$17/'3g CPIH'!$G$17))</f>
        <v>-</v>
      </c>
      <c r="AC118" s="35" t="str">
        <f>IF('3g CPIH'!Y$17="-","-",'3j PAAC PAP'!$G$17*('3g CPIH'!Y$17/'3g CPIH'!$G$17))</f>
        <v>-</v>
      </c>
      <c r="AD118" s="25"/>
    </row>
    <row r="119" spans="1:30" s="26" customFormat="1" ht="11.25" customHeight="1">
      <c r="A119" s="207"/>
      <c r="B119" s="123" t="s">
        <v>244</v>
      </c>
      <c r="C119" s="123" t="s">
        <v>184</v>
      </c>
      <c r="D119" s="121" t="s">
        <v>126</v>
      </c>
      <c r="E119" s="75"/>
      <c r="F119" s="27"/>
      <c r="G119" s="35">
        <f>IF(G114="-","-",SUM(G111:G117)*'3j PAAC PAP'!$G$35)</f>
        <v>0</v>
      </c>
      <c r="H119" s="35">
        <f>IF(H114="-","-",SUM(H111:H117)*'3j PAAC PAP'!$G$35)</f>
        <v>0</v>
      </c>
      <c r="I119" s="35">
        <f>IF(I114="-","-",SUM(I111:I117)*'3j PAAC PAP'!$G$35)</f>
        <v>0</v>
      </c>
      <c r="J119" s="35">
        <f>IF(J114="-","-",SUM(J111:J117)*'3j PAAC PAP'!$G$35)</f>
        <v>0</v>
      </c>
      <c r="K119" s="35">
        <f>IF(K114="-","-",SUM(K111:K117)*'3j PAAC PAP'!$G$35)</f>
        <v>0</v>
      </c>
      <c r="L119" s="35">
        <f>IF(L114="-","-",SUM(L111:L117)*'3j PAAC PAP'!$G$35)</f>
        <v>0</v>
      </c>
      <c r="M119" s="35">
        <f>IF(M114="-","-",SUM(M111:M117)*'3j PAAC PAP'!$G$35)</f>
        <v>0</v>
      </c>
      <c r="N119" s="35">
        <f>IF(N114="-","-",SUM(N111:N117)*'3j PAAC PAP'!$G$35)</f>
        <v>0</v>
      </c>
      <c r="O119" s="27"/>
      <c r="P119" s="35">
        <f>IF(P114="-","-",SUM(P111:P117)*'3j PAAC PAP'!$G$35)</f>
        <v>0</v>
      </c>
      <c r="Q119" s="35">
        <f>IF(Q114="-","-",SUM(Q111:Q117)*'3j PAAC PAP'!$G$35)</f>
        <v>0</v>
      </c>
      <c r="R119" s="35">
        <f>IF(R114="-","-",SUM(R111:R117)*'3j PAAC PAP'!$G$35)</f>
        <v>0</v>
      </c>
      <c r="S119" s="35">
        <f>IF(S114="-","-",SUM(S111:S117)*'3j PAAC PAP'!$G$35)</f>
        <v>0</v>
      </c>
      <c r="T119" s="35">
        <f>IF(T114="-","-",SUM(T111:T117)*'3j PAAC PAP'!$G$35)</f>
        <v>0</v>
      </c>
      <c r="U119" s="35">
        <f>IF(U114="-","-",SUM(U111:U117)*'3j PAAC PAP'!$G$35)</f>
        <v>0</v>
      </c>
      <c r="V119" s="35">
        <f>IF(V114="-","-",SUM(V111:V117)*'3j PAAC PAP'!$G$35)</f>
        <v>0</v>
      </c>
      <c r="W119" s="35">
        <f>IF(W114="-","-",SUM(W111:W117)*'3j PAAC PAP'!$G$35)</f>
        <v>0</v>
      </c>
      <c r="X119" s="27"/>
      <c r="Y119" s="35">
        <f>IF(Y114="-","-",SUM(Y111:Y117)*'3j PAAC PAP'!$G$35)</f>
        <v>0</v>
      </c>
      <c r="Z119" s="35">
        <f>IF(Z114="-","-",SUM(Z111:Z117)*'3j PAAC PAP'!$G$35)</f>
        <v>0</v>
      </c>
      <c r="AA119" s="35">
        <f>IF(AA114="-","-",SUM(AA111:AA117)*'3j PAAC PAP'!$G$35)</f>
        <v>0</v>
      </c>
      <c r="AB119" s="35" t="str">
        <f>IF(AB114="-","-",SUM(AB111:AB117)*'3j PAAC PAP'!$G$35)</f>
        <v>-</v>
      </c>
      <c r="AC119" s="35" t="str">
        <f>IF(AC114="-","-",SUM(AC111:AC117)*'3j PAAC PAP'!$G$35)</f>
        <v>-</v>
      </c>
      <c r="AD119" s="25"/>
    </row>
    <row r="120" spans="1:30" s="26" customFormat="1" ht="11.25" customHeight="1">
      <c r="A120" s="207"/>
      <c r="B120" s="123" t="s">
        <v>185</v>
      </c>
      <c r="C120" s="123" t="s">
        <v>246</v>
      </c>
      <c r="D120" s="121" t="s">
        <v>126</v>
      </c>
      <c r="E120" s="75"/>
      <c r="F120" s="27"/>
      <c r="G120" s="35">
        <f>IF(G114="-","-",SUM(G111:G119)*'3k EBIT'!$E$9)</f>
        <v>1.6766429246831682</v>
      </c>
      <c r="H120" s="35">
        <f>IF(H114="-","-",SUM(H111:H119)*'3k EBIT'!$E$9)</f>
        <v>1.6790815643450077</v>
      </c>
      <c r="I120" s="35">
        <f>IF(I114="-","-",SUM(I111:I119)*'3k EBIT'!$E$9)</f>
        <v>1.8363738033152017</v>
      </c>
      <c r="J120" s="35">
        <f>IF(J114="-","-",SUM(J111:J119)*'3k EBIT'!$E$9)</f>
        <v>1.8436897223007203</v>
      </c>
      <c r="K120" s="35">
        <f>IF(K114="-","-",SUM(K111:K119)*'3k EBIT'!$E$9)</f>
        <v>1.6947271711103193</v>
      </c>
      <c r="L120" s="35">
        <f>IF(L114="-","-",SUM(L111:L119)*'3k EBIT'!$E$9)</f>
        <v>1.7080398374410315</v>
      </c>
      <c r="M120" s="35">
        <f>IF(M114="-","-",SUM(M111:M119)*'3k EBIT'!$E$9)</f>
        <v>1.7631619012441706</v>
      </c>
      <c r="N120" s="35">
        <f>IF(N114="-","-",SUM(N111:N119)*'3k EBIT'!$E$9)</f>
        <v>1.7751460175509353</v>
      </c>
      <c r="O120" s="27"/>
      <c r="P120" s="35">
        <f>IF(P114="-","-",SUM(P111:P119)*'3k EBIT'!$E$9)</f>
        <v>1.7751460175509353</v>
      </c>
      <c r="Q120" s="35">
        <f>IF(Q114="-","-",SUM(Q111:Q119)*'3k EBIT'!$E$9)</f>
        <v>1.8409068552637402</v>
      </c>
      <c r="R120" s="35">
        <f>IF(R114="-","-",SUM(R111:R119)*'3k EBIT'!$E$9)</f>
        <v>1.8471469247716503</v>
      </c>
      <c r="S120" s="35">
        <f>IF(S114="-","-",SUM(S111:S119)*'3k EBIT'!$E$9)</f>
        <v>1.9024528277871942</v>
      </c>
      <c r="T120" s="35">
        <f>IF(T114="-","-",SUM(T111:T119)*'3k EBIT'!$E$9)</f>
        <v>1.8883690890058096</v>
      </c>
      <c r="U120" s="35">
        <f>IF(U114="-","-",SUM(U111:U119)*'3k EBIT'!$E$9)</f>
        <v>1.8318131698920121</v>
      </c>
      <c r="V120" s="35">
        <f>IF(V114="-","-",SUM(V111:V119)*'3k EBIT'!$E$9)</f>
        <v>1.8594216328850515</v>
      </c>
      <c r="W120" s="35">
        <f>IF(W114="-","-",SUM(W111:W119)*'3k EBIT'!$E$9)</f>
        <v>3.0597398738222932</v>
      </c>
      <c r="X120" s="27"/>
      <c r="Y120" s="35">
        <f>IF(Y114="-","-",SUM(Y111:Y119)*'3k EBIT'!$E$9)</f>
        <v>3.1342465048061716</v>
      </c>
      <c r="Z120" s="35">
        <f>IF(Z114="-","-",SUM(Z111:Z119)*'3k EBIT'!$E$9)</f>
        <v>3.1342465048061716</v>
      </c>
      <c r="AA120" s="35">
        <f>IF(AA114="-","-",SUM(AA111:AA119)*'3k EBIT'!$E$9)</f>
        <v>3.4370891410655915</v>
      </c>
      <c r="AB120" s="35" t="str">
        <f>IF(AB114="-","-",SUM(AB111:AB119)*'3k EBIT'!$E$9)</f>
        <v>-</v>
      </c>
      <c r="AC120" s="35" t="str">
        <f>IF(AC114="-","-",SUM(AC111:AC119)*'3k EBIT'!$E$9)</f>
        <v>-</v>
      </c>
      <c r="AD120" s="25"/>
    </row>
    <row r="121" spans="1:30" s="26" customFormat="1" ht="11.4">
      <c r="A121" s="207"/>
      <c r="B121" s="123" t="s">
        <v>247</v>
      </c>
      <c r="C121" s="158" t="s">
        <v>248</v>
      </c>
      <c r="D121" s="121" t="s">
        <v>126</v>
      </c>
      <c r="E121" s="116"/>
      <c r="F121" s="27"/>
      <c r="G121" s="35">
        <f>IF(G116="-","-",SUM(G111:G114,G116:G120)*'3l HAP'!$E$10)</f>
        <v>1.0413532478571814</v>
      </c>
      <c r="H121" s="35">
        <f>IF(H116="-","-",SUM(H111:H114,H116:H120)*'3l HAP'!$E$10)</f>
        <v>1.0432324114646192</v>
      </c>
      <c r="I121" s="35">
        <f>IF(I116="-","-",SUM(I111:I114,I116:I120)*'3l HAP'!$E$10)</f>
        <v>1.0492225639350206</v>
      </c>
      <c r="J121" s="35">
        <f>IF(J116="-","-",SUM(J111:J114,J116:J120)*'3l HAP'!$E$10)</f>
        <v>1.0548600547573339</v>
      </c>
      <c r="K121" s="35">
        <f>IF(K116="-","-",SUM(K111:K114,K116:K120)*'3l HAP'!$E$10)</f>
        <v>1.0649077186769405</v>
      </c>
      <c r="L121" s="35">
        <f>IF(L116="-","-",SUM(L111:L114,L116:L120)*'3l HAP'!$E$10)</f>
        <v>1.0751661748474455</v>
      </c>
      <c r="M121" s="35">
        <f>IF(M116="-","-",SUM(M111:M114,M116:M120)*'3l HAP'!$E$10)</f>
        <v>1.1219172312048677</v>
      </c>
      <c r="N121" s="35">
        <f>IF(N116="-","-",SUM(N111:N114,N116:N120)*'3l HAP'!$E$10)</f>
        <v>1.1311519351192563</v>
      </c>
      <c r="O121" s="27"/>
      <c r="P121" s="35">
        <f>IF(P116="-","-",SUM(P111:P114,P116:P120)*'3l HAP'!$E$10)</f>
        <v>1.1311519351192563</v>
      </c>
      <c r="Q121" s="35">
        <f>IF(Q116="-","-",SUM(Q111:Q114,Q116:Q120)*'3l HAP'!$E$10)</f>
        <v>1.170069108291069</v>
      </c>
      <c r="R121" s="35">
        <f>IF(R116="-","-",SUM(R111:R114,R116:R120)*'3l HAP'!$E$10)</f>
        <v>1.1748775724978313</v>
      </c>
      <c r="S121" s="35">
        <f>IF(S116="-","-",SUM(S111:S114,S116:S120)*'3l HAP'!$E$10)</f>
        <v>1.2073415859235197</v>
      </c>
      <c r="T121" s="35">
        <f>IF(T116="-","-",SUM(T111:T114,T116:T120)*'3l HAP'!$E$10)</f>
        <v>1.1964889578010545</v>
      </c>
      <c r="U121" s="35">
        <f>IF(U116="-","-",SUM(U111:U114,U116:U120)*'3l HAP'!$E$10)</f>
        <v>1.1983318776840486</v>
      </c>
      <c r="V121" s="35">
        <f>IF(V116="-","-",SUM(V111:V114,V116:V120)*'3l HAP'!$E$10)</f>
        <v>1.2196063692481998</v>
      </c>
      <c r="W121" s="35">
        <f>IF(W116="-","-",SUM(W111:W114,W116:W120)*'3l HAP'!$E$10)</f>
        <v>1.3044746558080074</v>
      </c>
      <c r="X121" s="27"/>
      <c r="Y121" s="35">
        <f>IF(Y116="-","-",SUM(Y111:Y114,Y116:Y120)*'3l HAP'!$E$10)</f>
        <v>1.3618878733688511</v>
      </c>
      <c r="Z121" s="35">
        <f>IF(Z116="-","-",SUM(Z111:Z114,Z116:Z120)*'3l HAP'!$E$10)</f>
        <v>1.3618878733688511</v>
      </c>
      <c r="AA121" s="35">
        <f>IF(AA116="-","-",SUM(AA111:AA114,AA116:AA120)*'3l HAP'!$E$10)</f>
        <v>1.4244374395842734</v>
      </c>
      <c r="AB121" s="35" t="str">
        <f>IF(AB116="-","-",SUM(AB111:AB114,AB116:AB120)*'3l HAP'!$E$10)</f>
        <v>-</v>
      </c>
      <c r="AC121" s="35" t="str">
        <f>IF(AC116="-","-",SUM(AC111:AC114,AC116:AC120)*'3l HAP'!$E$10)</f>
        <v>-</v>
      </c>
      <c r="AD121" s="25"/>
    </row>
    <row r="122" spans="1:30" s="26" customFormat="1" ht="11.4">
      <c r="A122" s="207"/>
      <c r="B122" s="123" t="s">
        <v>249</v>
      </c>
      <c r="C122" s="123" t="str">
        <f>B122&amp;"_"&amp;D122</f>
        <v>Total_South East</v>
      </c>
      <c r="D122" s="121" t="s">
        <v>126</v>
      </c>
      <c r="E122" s="75"/>
      <c r="F122" s="27"/>
      <c r="G122" s="35">
        <f t="shared" ref="G122:N122" si="24">IF(G116="-","-",SUM(G111:G121))</f>
        <v>89.285681255314429</v>
      </c>
      <c r="H122" s="35">
        <f t="shared" si="24"/>
        <v>89.415909821793093</v>
      </c>
      <c r="I122" s="35">
        <f t="shared" si="24"/>
        <v>97.700435447960757</v>
      </c>
      <c r="J122" s="35">
        <f t="shared" si="24"/>
        <v>98.091121147396763</v>
      </c>
      <c r="K122" s="35">
        <f t="shared" si="24"/>
        <v>90.261037776524105</v>
      </c>
      <c r="L122" s="35">
        <f t="shared" si="24"/>
        <v>90.971962592267388</v>
      </c>
      <c r="M122" s="35">
        <f t="shared" si="24"/>
        <v>93.91987370308982</v>
      </c>
      <c r="N122" s="35">
        <f t="shared" si="24"/>
        <v>94.559851109988216</v>
      </c>
      <c r="O122" s="27"/>
      <c r="P122" s="35">
        <f t="shared" ref="P122:W122" si="25">IF(P116="-","-",SUM(P111:P121))</f>
        <v>94.559851109988216</v>
      </c>
      <c r="Q122" s="35">
        <f t="shared" si="25"/>
        <v>98.05986357527209</v>
      </c>
      <c r="R122" s="35">
        <f t="shared" si="25"/>
        <v>98.393096614764858</v>
      </c>
      <c r="S122" s="35">
        <f t="shared" si="25"/>
        <v>101.33639642668027</v>
      </c>
      <c r="T122" s="35">
        <f t="shared" si="25"/>
        <v>100.58429469518612</v>
      </c>
      <c r="U122" s="35">
        <f t="shared" si="25"/>
        <v>97.609511522793554</v>
      </c>
      <c r="V122" s="35">
        <f t="shared" si="25"/>
        <v>99.083862413794307</v>
      </c>
      <c r="W122" s="35">
        <f t="shared" si="25"/>
        <v>162.34334886576687</v>
      </c>
      <c r="X122" s="27"/>
      <c r="Y122" s="35">
        <f t="shared" ref="Y122:AC122" si="26">IF(Y116="-","-",SUM(Y111:Y121))</f>
        <v>166.3221620943136</v>
      </c>
      <c r="Z122" s="35">
        <f t="shared" si="26"/>
        <v>166.3221620943136</v>
      </c>
      <c r="AA122" s="35">
        <f t="shared" si="26"/>
        <v>182.32379119576714</v>
      </c>
      <c r="AB122" s="35" t="str">
        <f t="shared" si="26"/>
        <v>-</v>
      </c>
      <c r="AC122" s="35" t="str">
        <f t="shared" si="26"/>
        <v>-</v>
      </c>
      <c r="AD122" s="25"/>
    </row>
    <row r="123" spans="1:30" s="26" customFormat="1" ht="11.4">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AA'!J162="-","-",'3c AA'!J162)</f>
        <v>-</v>
      </c>
      <c r="H125" s="117" t="str">
        <f>IF('3c AA'!K162="-","-",'3c AA'!K162)</f>
        <v>-</v>
      </c>
      <c r="I125" s="117" t="str">
        <f>IF('3c AA'!L162="-","-",'3c AA'!L162)</f>
        <v>-</v>
      </c>
      <c r="J125" s="117" t="str">
        <f>IF('3c AA'!M162="-","-",'3c AA'!M162)</f>
        <v>-</v>
      </c>
      <c r="K125" s="117" t="str">
        <f>IF('3c AA'!N162="-","-",'3c AA'!N162)</f>
        <v>-</v>
      </c>
      <c r="L125" s="117" t="str">
        <f>IF('3c AA'!O162="-","-",'3c AA'!O162)</f>
        <v>-</v>
      </c>
      <c r="M125" s="117" t="str">
        <f>IF('3c AA'!P162="-","-",'3c AA'!P162)</f>
        <v>-</v>
      </c>
      <c r="N125" s="117" t="str">
        <f>IF('3c AA'!Q162="-","-",'3c AA'!Q162)</f>
        <v>-</v>
      </c>
      <c r="O125" s="27"/>
      <c r="P125" s="117" t="str">
        <f>IF('3c AA'!S162="-","-",'3c AA'!S162)</f>
        <v>-</v>
      </c>
      <c r="Q125" s="117" t="str">
        <f>IF('3c AA'!T162="-","-",'3c AA'!T162)</f>
        <v>-</v>
      </c>
      <c r="R125" s="117" t="str">
        <f>IF('3c AA'!U162="-","-",'3c AA'!U162)</f>
        <v>-</v>
      </c>
      <c r="S125" s="117" t="str">
        <f>IF('3c AA'!V162="-","-",'3c AA'!V162)</f>
        <v>-</v>
      </c>
      <c r="T125" s="117">
        <f>IF('3c AA'!W162="-","-",'3c AA'!W162)</f>
        <v>0</v>
      </c>
      <c r="U125" s="117">
        <f>IF('3c AA'!X162="-","-",'3c AA'!X162)</f>
        <v>0</v>
      </c>
      <c r="V125" s="117">
        <f>IF('3c AA'!Y162="-","-",'3c AA'!Y162)</f>
        <v>0</v>
      </c>
      <c r="W125" s="117" t="str">
        <f>IF('3c AA'!Z162="-","-",'3c AA'!Z162)</f>
        <v>-</v>
      </c>
      <c r="X125" s="27"/>
      <c r="Y125" s="117">
        <f>IF('3c AA'!AB162="-","-",'3c AA'!AB162)</f>
        <v>0</v>
      </c>
      <c r="Z125" s="117">
        <f>IF('3c AA'!AC162="-","-",'3c AA'!AC162)</f>
        <v>0</v>
      </c>
      <c r="AA125" s="117">
        <f>IF('3c AA'!AD162="-","-",'3c AA'!AD162)</f>
        <v>0</v>
      </c>
      <c r="AB125" s="117" t="str">
        <f>IF('3c AA'!AE162="-","-",'3c AA'!AE162)</f>
        <v>-</v>
      </c>
      <c r="AC125" s="117" t="str">
        <f>IF('3c AA'!AF162="-","-",'3c AA'!AF162)</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f>'3d PC'!AA61</f>
        <v>10.298637820906499</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f>'3e NC-Elec'!AB52</f>
        <v>106.05586</v>
      </c>
      <c r="AB127" s="117" t="str">
        <f>'3e NC-Elec'!AC52</f>
        <v>-</v>
      </c>
      <c r="AC127" s="117" t="str">
        <f>'3e NC-Elec'!AD52</f>
        <v>-</v>
      </c>
      <c r="AD127" s="25"/>
    </row>
    <row r="128" spans="1:30" s="26" customFormat="1" ht="12.6"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f>IF('3g CPIH'!W$17="-","-",'3h OC '!$E$9*('3g CPIH'!W$17/'3g CPIH'!$G$17))</f>
        <v>48.959197260273974</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f>IF('3i SMNCC'!V$64="-","-",'3i SMNCC'!V$64)</f>
        <v>4.0728065027047933</v>
      </c>
      <c r="AA129" s="117">
        <f>IF('3i SMNCC'!W$64="-","-",'3i SMNCC'!W$64)</f>
        <v>4.6721736435258494</v>
      </c>
      <c r="AB129" s="117" t="str">
        <f>IF('3i SMNCC'!X$64="-","-",'3i SMNCC'!X$64)</f>
        <v>-</v>
      </c>
      <c r="AC129" s="117" t="str">
        <f>IF('3i SMNCC'!Y$64="-","-",'3i SMNCC'!Y$64)</f>
        <v>-</v>
      </c>
      <c r="AD129" s="25"/>
    </row>
    <row r="130" spans="1:30" s="26" customFormat="1" ht="11.25" customHeight="1">
      <c r="A130" s="207"/>
      <c r="B130" s="120" t="s">
        <v>244</v>
      </c>
      <c r="C130" s="120" t="s">
        <v>183</v>
      </c>
      <c r="D130" s="122" t="s">
        <v>131</v>
      </c>
      <c r="E130" s="119"/>
      <c r="F130" s="27"/>
      <c r="G130" s="117">
        <f>IF('3g CPIH'!C$17="-","-",'3j PAAC PAP'!$G$17*('3g CPIH'!C$17/'3g CPIH'!$G$17))</f>
        <v>23.857918590998043</v>
      </c>
      <c r="H130" s="117">
        <f>IF('3g CPIH'!D$17="-","-",'3j PAAC PAP'!$G$17*('3g CPIH'!D$17/'3g CPIH'!$G$17))</f>
        <v>23.905682191780819</v>
      </c>
      <c r="I130" s="117">
        <f>IF('3g CPIH'!E$17="-","-",'3j PAAC PAP'!$G$17*('3g CPIH'!E$17/'3g CPIH'!$G$17))</f>
        <v>23.977327592954992</v>
      </c>
      <c r="J130" s="117">
        <f>IF('3g CPIH'!F$17="-","-",'3j PAAC PAP'!$G$17*('3g CPIH'!F$17/'3g CPIH'!$G$17))</f>
        <v>24.120618395303325</v>
      </c>
      <c r="K130" s="117">
        <f>IF('3g CPIH'!G$17="-","-",'3j PAAC PAP'!$G$17*('3g CPIH'!G$17/'3g CPIH'!$G$17))</f>
        <v>24.4072</v>
      </c>
      <c r="L130" s="117">
        <f>IF('3g CPIH'!H$17="-","-",'3j PAAC PAP'!$G$17*('3g CPIH'!H$17/'3g CPIH'!$G$17))</f>
        <v>24.717663405088064</v>
      </c>
      <c r="M130" s="117">
        <f>IF('3g CPIH'!I$17="-","-",'3j PAAC PAP'!$G$17*('3g CPIH'!I$17/'3g CPIH'!$G$17))</f>
        <v>25.075890410958902</v>
      </c>
      <c r="N130" s="117">
        <f>IF('3g CPIH'!J$17="-","-",'3j PAAC PAP'!$G$17*('3g CPIH'!J$17/'3g CPIH'!$G$17))</f>
        <v>25.290826614481411</v>
      </c>
      <c r="O130" s="27"/>
      <c r="P130" s="117">
        <f>IF('3g CPIH'!L$17="-","-",'3j PAAC PAP'!$G$17*('3g CPIH'!L$17/'3g CPIH'!$G$17))</f>
        <v>25.290826614481411</v>
      </c>
      <c r="Q130" s="117">
        <f>IF('3g CPIH'!M$17="-","-",'3j PAAC PAP'!$G$17*('3g CPIH'!M$17/'3g CPIH'!$G$17))</f>
        <v>25.577408219178082</v>
      </c>
      <c r="R130" s="117">
        <f>IF('3g CPIH'!N$17="-","-",'3j PAAC PAP'!$G$17*('3g CPIH'!N$17/'3g CPIH'!$G$17))</f>
        <v>25.768462622309197</v>
      </c>
      <c r="S130" s="117">
        <f>IF('3g CPIH'!O$17="-","-",'3j PAAC PAP'!$G$17*('3g CPIH'!O$17/'3g CPIH'!$G$17))</f>
        <v>25.911753424657533</v>
      </c>
      <c r="T130" s="117">
        <f>IF('3g CPIH'!P$17="-","-",'3j PAAC PAP'!$G$17*('3g CPIH'!P$17/'3g CPIH'!$G$17))</f>
        <v>25.983398825831699</v>
      </c>
      <c r="U130" s="117">
        <f>IF('3g CPIH'!Q$17="-","-",'3j PAAC PAP'!$G$17*('3g CPIH'!Q$17/'3g CPIH'!$G$17))</f>
        <v>26.126689628180038</v>
      </c>
      <c r="V130" s="117">
        <f>IF('3g CPIH'!R$17="-","-",'3j PAAC PAP'!$G$17*('3g CPIH'!R$17/'3g CPIH'!$G$17))</f>
        <v>26.604325636007829</v>
      </c>
      <c r="W130" s="117">
        <f>IF('3g CPIH'!S$17="-","-",'3j PAAC PAP'!$G$17*('3g CPIH'!S$17/'3g CPIH'!$G$17))</f>
        <v>27.39242504892368</v>
      </c>
      <c r="X130" s="27"/>
      <c r="Y130" s="117">
        <f>IF('3g CPIH'!U$17="-","-",'3j PAAC PAP'!$G$17*('3g CPIH'!U$17/'3g CPIH'!$G$17))</f>
        <v>28.777569471624265</v>
      </c>
      <c r="Z130" s="117">
        <f>IF('3g CPIH'!V$17="-","-",'3j PAAC PAP'!$G$17*('3g CPIH'!V$17/'3g CPIH'!$G$17))</f>
        <v>28.777569471624265</v>
      </c>
      <c r="AA130" s="117">
        <f>IF('3g CPIH'!W$17="-","-",'3j PAAC PAP'!$G$17*('3g CPIH'!W$17/'3g CPIH'!$G$17))</f>
        <v>29.923895890410957</v>
      </c>
      <c r="AB130" s="117" t="str">
        <f>IF('3g CPIH'!X$17="-","-",'3j PAAC PAP'!$G$17*('3g CPIH'!X$17/'3g CPIH'!$G$17))</f>
        <v>-</v>
      </c>
      <c r="AC130" s="117" t="str">
        <f>IF('3g CPIH'!Y$17="-","-",'3j PAAC PAP'!$G$17*('3g CPIH'!Y$17/'3g CPIH'!$G$17))</f>
        <v>-</v>
      </c>
      <c r="AD130" s="25"/>
    </row>
    <row r="131" spans="1:30" s="26" customFormat="1" ht="11.25" customHeight="1">
      <c r="A131" s="207"/>
      <c r="B131" s="120" t="s">
        <v>244</v>
      </c>
      <c r="C131" s="120" t="s">
        <v>184</v>
      </c>
      <c r="D131" s="122" t="s">
        <v>131</v>
      </c>
      <c r="E131" s="119"/>
      <c r="F131" s="27"/>
      <c r="G131" s="117">
        <f>IF(G126="-","-",SUM(G123:G129)*'3j PAAC PAP'!$G$35)</f>
        <v>0</v>
      </c>
      <c r="H131" s="117">
        <f>IF(H126="-","-",SUM(H123:H129)*'3j PAAC PAP'!$G$35)</f>
        <v>0</v>
      </c>
      <c r="I131" s="117">
        <f>IF(I126="-","-",SUM(I123:I129)*'3j PAAC PAP'!$G$35)</f>
        <v>0</v>
      </c>
      <c r="J131" s="117">
        <f>IF(J126="-","-",SUM(J123:J129)*'3j PAAC PAP'!$G$35)</f>
        <v>0</v>
      </c>
      <c r="K131" s="117">
        <f>IF(K126="-","-",SUM(K123:K129)*'3j PAAC PAP'!$G$35)</f>
        <v>0</v>
      </c>
      <c r="L131" s="117">
        <f>IF(L126="-","-",SUM(L123:L129)*'3j PAAC PAP'!$G$35)</f>
        <v>0</v>
      </c>
      <c r="M131" s="117">
        <f>IF(M126="-","-",SUM(M123:M129)*'3j PAAC PAP'!$G$35)</f>
        <v>0</v>
      </c>
      <c r="N131" s="117">
        <f>IF(N126="-","-",SUM(N123:N129)*'3j PAAC PAP'!$G$35)</f>
        <v>0</v>
      </c>
      <c r="O131" s="27"/>
      <c r="P131" s="117">
        <f>IF(P126="-","-",SUM(P123:P129)*'3j PAAC PAP'!$G$35)</f>
        <v>0</v>
      </c>
      <c r="Q131" s="117">
        <f>IF(Q126="-","-",SUM(Q123:Q129)*'3j PAAC PAP'!$G$35)</f>
        <v>0</v>
      </c>
      <c r="R131" s="117">
        <f>IF(R126="-","-",SUM(R123:R129)*'3j PAAC PAP'!$G$35)</f>
        <v>0</v>
      </c>
      <c r="S131" s="117">
        <f>IF(S126="-","-",SUM(S123:S129)*'3j PAAC PAP'!$G$35)</f>
        <v>0</v>
      </c>
      <c r="T131" s="117">
        <f>IF(T126="-","-",SUM(T123:T129)*'3j PAAC PAP'!$G$35)</f>
        <v>0</v>
      </c>
      <c r="U131" s="117">
        <f>IF(U126="-","-",SUM(U123:U129)*'3j PAAC PAP'!$G$35)</f>
        <v>0</v>
      </c>
      <c r="V131" s="117">
        <f>IF(V126="-","-",SUM(V123:V129)*'3j PAAC PAP'!$G$35)</f>
        <v>0</v>
      </c>
      <c r="W131" s="117">
        <f>IF(W126="-","-",SUM(W123:W129)*'3j PAAC PAP'!$G$35)</f>
        <v>0</v>
      </c>
      <c r="X131" s="27"/>
      <c r="Y131" s="117">
        <f>IF(Y126="-","-",SUM(Y123:Y129)*'3j PAAC PAP'!$G$35)</f>
        <v>0</v>
      </c>
      <c r="Z131" s="117">
        <f>IF(Z126="-","-",SUM(Z123:Z129)*'3j PAAC PAP'!$G$35)</f>
        <v>0</v>
      </c>
      <c r="AA131" s="117">
        <f>IF(AA126="-","-",SUM(AA123:AA129)*'3j PAAC PAP'!$G$35)</f>
        <v>0</v>
      </c>
      <c r="AB131" s="117" t="str">
        <f>IF(AB126="-","-",SUM(AB123:AB129)*'3j PAAC PAP'!$G$35)</f>
        <v>-</v>
      </c>
      <c r="AC131" s="117" t="str">
        <f>IF(AC126="-","-",SUM(AC123:AC129)*'3j PAAC PAP'!$G$35)</f>
        <v>-</v>
      </c>
      <c r="AD131" s="25"/>
    </row>
    <row r="132" spans="1:30" s="26" customFormat="1" ht="11.4">
      <c r="A132" s="207"/>
      <c r="B132" s="120" t="s">
        <v>185</v>
      </c>
      <c r="C132" s="120" t="s">
        <v>246</v>
      </c>
      <c r="D132" s="122" t="s">
        <v>131</v>
      </c>
      <c r="E132" s="119"/>
      <c r="F132" s="27"/>
      <c r="G132" s="117">
        <f>IF(G126="-","-",SUM(G123:G131)*'3k EBIT'!$E$9)</f>
        <v>1.6257438206831683</v>
      </c>
      <c r="H132" s="117">
        <f>IF(H126="-","-",SUM(H123:H131)*'3k EBIT'!$E$9)</f>
        <v>1.6281824603450077</v>
      </c>
      <c r="I132" s="117">
        <f>IF(I126="-","-",SUM(I123:I131)*'3k EBIT'!$E$9)</f>
        <v>1.7454623481152018</v>
      </c>
      <c r="J132" s="117">
        <f>IF(J126="-","-",SUM(J123:J131)*'3k EBIT'!$E$9)</f>
        <v>1.7527782671007202</v>
      </c>
      <c r="K132" s="117">
        <f>IF(K126="-","-",SUM(K123:K131)*'3k EBIT'!$E$9)</f>
        <v>1.6897786471103198</v>
      </c>
      <c r="L132" s="117">
        <f>IF(L126="-","-",SUM(L123:L131)*'3k EBIT'!$E$9)</f>
        <v>1.7030913134410317</v>
      </c>
      <c r="M132" s="117">
        <f>IF(M126="-","-",SUM(M123:M131)*'3k EBIT'!$E$9)</f>
        <v>1.7737658812441708</v>
      </c>
      <c r="N132" s="117">
        <f>IF(N126="-","-",SUM(N123:N131)*'3k EBIT'!$E$9)</f>
        <v>1.7857499975509357</v>
      </c>
      <c r="O132" s="27"/>
      <c r="P132" s="117">
        <f>IF(P126="-","-",SUM(P123:P131)*'3k EBIT'!$E$9)</f>
        <v>1.7857499975509357</v>
      </c>
      <c r="Q132" s="117">
        <f>IF(Q126="-","-",SUM(Q123:Q131)*'3k EBIT'!$E$9)</f>
        <v>1.8211127592637402</v>
      </c>
      <c r="R132" s="117">
        <f>IF(R126="-","-",SUM(R123:R131)*'3k EBIT'!$E$9)</f>
        <v>1.8273528287716503</v>
      </c>
      <c r="S132" s="117">
        <f>IF(S126="-","-",SUM(S123:S131)*'3k EBIT'!$E$9)</f>
        <v>1.8706408877871943</v>
      </c>
      <c r="T132" s="117">
        <f>IF(T126="-","-",SUM(T123:T131)*'3k EBIT'!$E$9)</f>
        <v>1.8565571490058093</v>
      </c>
      <c r="U132" s="117">
        <f>IF(U126="-","-",SUM(U123:U131)*'3k EBIT'!$E$9)</f>
        <v>1.8862469338920125</v>
      </c>
      <c r="V132" s="117">
        <f>IF(V126="-","-",SUM(V123:V131)*'3k EBIT'!$E$9)</f>
        <v>1.9138553968850516</v>
      </c>
      <c r="W132" s="117">
        <f>IF(W126="-","-",SUM(W123:W131)*'3k EBIT'!$E$9)</f>
        <v>3.4860198698222926</v>
      </c>
      <c r="X132" s="27"/>
      <c r="Y132" s="117">
        <f>IF(Y126="-","-",SUM(Y123:Y131)*'3k EBIT'!$E$9)</f>
        <v>3.5605265008061711</v>
      </c>
      <c r="Z132" s="117">
        <f>IF(Z126="-","-",SUM(Z123:Z131)*'3k EBIT'!$E$9)</f>
        <v>3.5605265008061711</v>
      </c>
      <c r="AA132" s="117">
        <f>IF(AA126="-","-",SUM(AA123:AA131)*'3k EBIT'!$E$9)</f>
        <v>3.8718523210655911</v>
      </c>
      <c r="AB132" s="117" t="str">
        <f>IF(AB126="-","-",SUM(AB123:AB131)*'3k EBIT'!$E$9)</f>
        <v>-</v>
      </c>
      <c r="AC132" s="117" t="str">
        <f>IF(AC126="-","-",SUM(AC123:AC131)*'3k EBIT'!$E$9)</f>
        <v>-</v>
      </c>
      <c r="AD132" s="25"/>
    </row>
    <row r="133" spans="1:30" s="26" customFormat="1" ht="11.4">
      <c r="A133" s="207"/>
      <c r="B133" s="120" t="s">
        <v>247</v>
      </c>
      <c r="C133" s="156" t="s">
        <v>248</v>
      </c>
      <c r="D133" s="122" t="s">
        <v>131</v>
      </c>
      <c r="E133" s="118"/>
      <c r="F133" s="27"/>
      <c r="G133" s="117">
        <f>IF(G128="-","-",SUM(G123:G126,G128:G132)*'3l HAP'!$E$10)</f>
        <v>1.0406080340755175</v>
      </c>
      <c r="H133" s="117">
        <f>IF(H128="-","-",SUM(H123:H126,H128:H132)*'3l HAP'!$E$10)</f>
        <v>1.0424871976829551</v>
      </c>
      <c r="I133" s="117">
        <f>IF(I128="-","-",SUM(I123:I126,I128:I132)*'3l HAP'!$E$10)</f>
        <v>1.0478915293194375</v>
      </c>
      <c r="J133" s="117">
        <f>IF(J128="-","-",SUM(J123:J126,J128:J132)*'3l HAP'!$E$10)</f>
        <v>1.0535290201417509</v>
      </c>
      <c r="K133" s="117">
        <f>IF(K128="-","-",SUM(K123:K126,K128:K132)*'3l HAP'!$E$10)</f>
        <v>1.0648352673370565</v>
      </c>
      <c r="L133" s="117">
        <f>IF(L128="-","-",SUM(L123:L126,L128:L132)*'3l HAP'!$E$10)</f>
        <v>1.0750937235075615</v>
      </c>
      <c r="M133" s="117">
        <f>IF(M128="-","-",SUM(M123:M126,M128:M132)*'3l HAP'!$E$10)</f>
        <v>1.1220724840760476</v>
      </c>
      <c r="N133" s="117">
        <f>IF(N128="-","-",SUM(N123:N126,N128:N132)*'3l HAP'!$E$10)</f>
        <v>1.1313071879904364</v>
      </c>
      <c r="O133" s="27"/>
      <c r="P133" s="117">
        <f>IF(P128="-","-",SUM(P123:P126,P128:P132)*'3l HAP'!$E$10)</f>
        <v>1.1313071879904364</v>
      </c>
      <c r="Q133" s="117">
        <f>IF(Q128="-","-",SUM(Q123:Q126,Q128:Q132)*'3l HAP'!$E$10)</f>
        <v>1.1697793029315331</v>
      </c>
      <c r="R133" s="117">
        <f>IF(R128="-","-",SUM(R123:R126,R128:R132)*'3l HAP'!$E$10)</f>
        <v>1.1745877671382954</v>
      </c>
      <c r="S133" s="117">
        <f>IF(S128="-","-",SUM(S123:S126,S128:S132)*'3l HAP'!$E$10)</f>
        <v>1.2068758273099793</v>
      </c>
      <c r="T133" s="117">
        <f>IF(T128="-","-",SUM(T123:T126,T128:T132)*'3l HAP'!$E$10)</f>
        <v>1.1960231991875145</v>
      </c>
      <c r="U133" s="117">
        <f>IF(U128="-","-",SUM(U123:U126,U128:U132)*'3l HAP'!$E$10)</f>
        <v>1.1991288424227724</v>
      </c>
      <c r="V133" s="117">
        <f>IF(V128="-","-",SUM(V123:V126,V128:V132)*'3l HAP'!$E$10)</f>
        <v>1.2204033339869238</v>
      </c>
      <c r="W133" s="117">
        <f>IF(W128="-","-",SUM(W123:W126,W128:W132)*'3l HAP'!$E$10)</f>
        <v>1.3107158212294432</v>
      </c>
      <c r="X133" s="27"/>
      <c r="Y133" s="117">
        <f>IF(Y128="-","-",SUM(Y123:Y126,Y128:Y132)*'3l HAP'!$E$10)</f>
        <v>1.3681290387902874</v>
      </c>
      <c r="Z133" s="117">
        <f>IF(Z128="-","-",SUM(Z123:Z126,Z128:Z132)*'3l HAP'!$E$10)</f>
        <v>1.3681290387902874</v>
      </c>
      <c r="AA133" s="117">
        <f>IF(AA128="-","-",SUM(AA123:AA126,AA128:AA132)*'3l HAP'!$E$10)</f>
        <v>1.4308028073026535</v>
      </c>
      <c r="AB133" s="117" t="str">
        <f>IF(AB128="-","-",SUM(AB123:AB126,AB128:AB132)*'3l HAP'!$E$10)</f>
        <v>-</v>
      </c>
      <c r="AC133" s="117" t="str">
        <f>IF(AC128="-","-",SUM(AC123:AC126,AC128:AC132)*'3l HAP'!$E$10)</f>
        <v>-</v>
      </c>
      <c r="AD133" s="25"/>
    </row>
    <row r="134" spans="1:30" s="26" customFormat="1" ht="11.4">
      <c r="A134" s="207"/>
      <c r="B134" s="120" t="s">
        <v>249</v>
      </c>
      <c r="C134" s="120" t="str">
        <f>B134&amp;"_"&amp;D134</f>
        <v>Total_South Wales</v>
      </c>
      <c r="D134" s="122" t="s">
        <v>131</v>
      </c>
      <c r="E134" s="119"/>
      <c r="F134" s="27"/>
      <c r="G134" s="117">
        <f t="shared" ref="G134:N134" si="27">IF(G128="-","-",SUM(G123:G133))</f>
        <v>86.606036937532764</v>
      </c>
      <c r="H134" s="117">
        <f t="shared" si="27"/>
        <v>86.736265504011428</v>
      </c>
      <c r="I134" s="117">
        <f t="shared" si="27"/>
        <v>92.914292958145182</v>
      </c>
      <c r="J134" s="117">
        <f t="shared" si="27"/>
        <v>93.304978657581188</v>
      </c>
      <c r="K134" s="117">
        <f t="shared" si="27"/>
        <v>90.000516801184247</v>
      </c>
      <c r="L134" s="117">
        <f t="shared" si="27"/>
        <v>90.711441616927516</v>
      </c>
      <c r="M134" s="117">
        <f t="shared" si="27"/>
        <v>94.478132935961</v>
      </c>
      <c r="N134" s="117">
        <f t="shared" si="27"/>
        <v>95.118110342859396</v>
      </c>
      <c r="O134" s="27"/>
      <c r="P134" s="117">
        <f t="shared" ref="P134:W134" si="28">IF(P128="-","-",SUM(P123:P133))</f>
        <v>95.118110342859396</v>
      </c>
      <c r="Q134" s="117">
        <f t="shared" si="28"/>
        <v>97.017779673912543</v>
      </c>
      <c r="R134" s="117">
        <f t="shared" si="28"/>
        <v>97.351012713405311</v>
      </c>
      <c r="S134" s="117">
        <f t="shared" si="28"/>
        <v>99.661618728066728</v>
      </c>
      <c r="T134" s="117">
        <f t="shared" si="28"/>
        <v>98.909516996572563</v>
      </c>
      <c r="U134" s="117">
        <f t="shared" si="28"/>
        <v>100.47524225153228</v>
      </c>
      <c r="V134" s="117">
        <f t="shared" si="28"/>
        <v>101.94959314253305</v>
      </c>
      <c r="W134" s="117">
        <f t="shared" si="28"/>
        <v>184.78537002718829</v>
      </c>
      <c r="X134" s="27"/>
      <c r="Y134" s="117">
        <f t="shared" ref="Y134:AC134" si="29">IF(Y128="-","-",SUM(Y123:Y133))</f>
        <v>188.76418325573499</v>
      </c>
      <c r="Z134" s="117">
        <f t="shared" si="29"/>
        <v>188.76418325573499</v>
      </c>
      <c r="AA134" s="117">
        <f t="shared" si="29"/>
        <v>205.21241974348553</v>
      </c>
      <c r="AB134" s="117" t="str">
        <f t="shared" si="29"/>
        <v>-</v>
      </c>
      <c r="AC134" s="117" t="str">
        <f t="shared" si="29"/>
        <v>-</v>
      </c>
      <c r="AD134" s="25"/>
    </row>
    <row r="135" spans="1:30" s="26" customFormat="1" ht="11.4">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AA'!J163="-","-",'3c AA'!J163)</f>
        <v>-</v>
      </c>
      <c r="H137" s="35" t="str">
        <f>IF('3c AA'!K163="-","-",'3c AA'!K163)</f>
        <v>-</v>
      </c>
      <c r="I137" s="35" t="str">
        <f>IF('3c AA'!L163="-","-",'3c AA'!L163)</f>
        <v>-</v>
      </c>
      <c r="J137" s="35" t="str">
        <f>IF('3c AA'!M163="-","-",'3c AA'!M163)</f>
        <v>-</v>
      </c>
      <c r="K137" s="35" t="str">
        <f>IF('3c AA'!N163="-","-",'3c AA'!N163)</f>
        <v>-</v>
      </c>
      <c r="L137" s="35" t="str">
        <f>IF('3c AA'!O163="-","-",'3c AA'!O163)</f>
        <v>-</v>
      </c>
      <c r="M137" s="35" t="str">
        <f>IF('3c AA'!P163="-","-",'3c AA'!P163)</f>
        <v>-</v>
      </c>
      <c r="N137" s="35" t="str">
        <f>IF('3c AA'!Q163="-","-",'3c AA'!Q163)</f>
        <v>-</v>
      </c>
      <c r="O137" s="27"/>
      <c r="P137" s="35" t="str">
        <f>IF('3c AA'!S163="-","-",'3c AA'!S163)</f>
        <v>-</v>
      </c>
      <c r="Q137" s="35" t="str">
        <f>IF('3c AA'!T163="-","-",'3c AA'!T163)</f>
        <v>-</v>
      </c>
      <c r="R137" s="35" t="str">
        <f>IF('3c AA'!U163="-","-",'3c AA'!U163)</f>
        <v>-</v>
      </c>
      <c r="S137" s="35" t="str">
        <f>IF('3c AA'!V163="-","-",'3c AA'!V163)</f>
        <v>-</v>
      </c>
      <c r="T137" s="35">
        <f>IF('3c AA'!W163="-","-",'3c AA'!W163)</f>
        <v>0</v>
      </c>
      <c r="U137" s="35">
        <f>IF('3c AA'!X163="-","-",'3c AA'!X163)</f>
        <v>0</v>
      </c>
      <c r="V137" s="35">
        <f>IF('3c AA'!Y163="-","-",'3c AA'!Y163)</f>
        <v>0</v>
      </c>
      <c r="W137" s="35" t="str">
        <f>IF('3c AA'!Z163="-","-",'3c AA'!Z163)</f>
        <v>-</v>
      </c>
      <c r="X137" s="27"/>
      <c r="Y137" s="35">
        <f>IF('3c AA'!AB163="-","-",'3c AA'!AB163)</f>
        <v>0</v>
      </c>
      <c r="Z137" s="35">
        <f>IF('3c AA'!AC163="-","-",'3c AA'!AC163)</f>
        <v>0</v>
      </c>
      <c r="AA137" s="35">
        <f>IF('3c AA'!AD163="-","-",'3c AA'!AD163)</f>
        <v>0</v>
      </c>
      <c r="AB137" s="35" t="str">
        <f>IF('3c AA'!AE163="-","-",'3c AA'!AE163)</f>
        <v>-</v>
      </c>
      <c r="AC137" s="35" t="str">
        <f>IF('3c AA'!AF163="-","-",'3c AA'!AF163)</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f>'3d PC'!AA61</f>
        <v>10.298637820906499</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f>'3e NC-Elec'!AB53</f>
        <v>121.16686000000001</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f>IF('3g CPIH'!W$17="-","-",'3h OC '!$E$9*('3g CPIH'!W$17/'3g CPIH'!$G$17))</f>
        <v>48.959197260273974</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f>IF('3i SMNCC'!V$64="-","-",'3i SMNCC'!V$64)</f>
        <v>4.0728065027047933</v>
      </c>
      <c r="AA141" s="35">
        <f>IF('3i SMNCC'!W$64="-","-",'3i SMNCC'!W$64)</f>
        <v>4.6721736435258494</v>
      </c>
      <c r="AB141" s="35" t="str">
        <f>IF('3i SMNCC'!X$64="-","-",'3i SMNCC'!X$64)</f>
        <v>-</v>
      </c>
      <c r="AC141" s="35" t="str">
        <f>IF('3i SMNCC'!Y$64="-","-",'3i SMNCC'!Y$64)</f>
        <v>-</v>
      </c>
      <c r="AD141" s="25"/>
    </row>
    <row r="142" spans="1:30" s="26" customFormat="1" ht="12.6" customHeight="1">
      <c r="A142" s="207"/>
      <c r="B142" s="123" t="s">
        <v>244</v>
      </c>
      <c r="C142" s="123" t="s">
        <v>183</v>
      </c>
      <c r="D142" s="121" t="s">
        <v>130</v>
      </c>
      <c r="E142" s="75"/>
      <c r="F142" s="27"/>
      <c r="G142" s="35">
        <f>IF('3g CPIH'!C$17="-","-",'3j PAAC PAP'!$G$17*('3g CPIH'!C$17/'3g CPIH'!$G$17))</f>
        <v>23.857918590998043</v>
      </c>
      <c r="H142" s="35">
        <f>IF('3g CPIH'!D$17="-","-",'3j PAAC PAP'!$G$17*('3g CPIH'!D$17/'3g CPIH'!$G$17))</f>
        <v>23.905682191780819</v>
      </c>
      <c r="I142" s="35">
        <f>IF('3g CPIH'!E$17="-","-",'3j PAAC PAP'!$G$17*('3g CPIH'!E$17/'3g CPIH'!$G$17))</f>
        <v>23.977327592954992</v>
      </c>
      <c r="J142" s="35">
        <f>IF('3g CPIH'!F$17="-","-",'3j PAAC PAP'!$G$17*('3g CPIH'!F$17/'3g CPIH'!$G$17))</f>
        <v>24.120618395303325</v>
      </c>
      <c r="K142" s="35">
        <f>IF('3g CPIH'!G$17="-","-",'3j PAAC PAP'!$G$17*('3g CPIH'!G$17/'3g CPIH'!$G$17))</f>
        <v>24.4072</v>
      </c>
      <c r="L142" s="35">
        <f>IF('3g CPIH'!H$17="-","-",'3j PAAC PAP'!$G$17*('3g CPIH'!H$17/'3g CPIH'!$G$17))</f>
        <v>24.717663405088064</v>
      </c>
      <c r="M142" s="35">
        <f>IF('3g CPIH'!I$17="-","-",'3j PAAC PAP'!$G$17*('3g CPIH'!I$17/'3g CPIH'!$G$17))</f>
        <v>25.075890410958902</v>
      </c>
      <c r="N142" s="35">
        <f>IF('3g CPIH'!J$17="-","-",'3j PAAC PAP'!$G$17*('3g CPIH'!J$17/'3g CPIH'!$G$17))</f>
        <v>25.290826614481411</v>
      </c>
      <c r="O142" s="27"/>
      <c r="P142" s="35">
        <f>IF('3g CPIH'!L$17="-","-",'3j PAAC PAP'!$G$17*('3g CPIH'!L$17/'3g CPIH'!$G$17))</f>
        <v>25.290826614481411</v>
      </c>
      <c r="Q142" s="35">
        <f>IF('3g CPIH'!M$17="-","-",'3j PAAC PAP'!$G$17*('3g CPIH'!M$17/'3g CPIH'!$G$17))</f>
        <v>25.577408219178082</v>
      </c>
      <c r="R142" s="35">
        <f>IF('3g CPIH'!N$17="-","-",'3j PAAC PAP'!$G$17*('3g CPIH'!N$17/'3g CPIH'!$G$17))</f>
        <v>25.768462622309197</v>
      </c>
      <c r="S142" s="35">
        <f>IF('3g CPIH'!O$17="-","-",'3j PAAC PAP'!$G$17*('3g CPIH'!O$17/'3g CPIH'!$G$17))</f>
        <v>25.911753424657533</v>
      </c>
      <c r="T142" s="35">
        <f>IF('3g CPIH'!P$17="-","-",'3j PAAC PAP'!$G$17*('3g CPIH'!P$17/'3g CPIH'!$G$17))</f>
        <v>25.983398825831699</v>
      </c>
      <c r="U142" s="35">
        <f>IF('3g CPIH'!Q$17="-","-",'3j PAAC PAP'!$G$17*('3g CPIH'!Q$17/'3g CPIH'!$G$17))</f>
        <v>26.126689628180038</v>
      </c>
      <c r="V142" s="35">
        <f>IF('3g CPIH'!R$17="-","-",'3j PAAC PAP'!$G$17*('3g CPIH'!R$17/'3g CPIH'!$G$17))</f>
        <v>26.604325636007829</v>
      </c>
      <c r="W142" s="35">
        <f>IF('3g CPIH'!S$17="-","-",'3j PAAC PAP'!$G$17*('3g CPIH'!S$17/'3g CPIH'!$G$17))</f>
        <v>27.39242504892368</v>
      </c>
      <c r="X142" s="27"/>
      <c r="Y142" s="35">
        <f>IF('3g CPIH'!U$17="-","-",'3j PAAC PAP'!$G$17*('3g CPIH'!U$17/'3g CPIH'!$G$17))</f>
        <v>28.777569471624265</v>
      </c>
      <c r="Z142" s="35">
        <f>IF('3g CPIH'!V$17="-","-",'3j PAAC PAP'!$G$17*('3g CPIH'!V$17/'3g CPIH'!$G$17))</f>
        <v>28.777569471624265</v>
      </c>
      <c r="AA142" s="35">
        <f>IF('3g CPIH'!W$17="-","-",'3j PAAC PAP'!$G$17*('3g CPIH'!W$17/'3g CPIH'!$G$17))</f>
        <v>29.923895890410957</v>
      </c>
      <c r="AB142" s="35" t="str">
        <f>IF('3g CPIH'!X$17="-","-",'3j PAAC PAP'!$G$17*('3g CPIH'!X$17/'3g CPIH'!$G$17))</f>
        <v>-</v>
      </c>
      <c r="AC142" s="35" t="str">
        <f>IF('3g CPIH'!Y$17="-","-",'3j PAAC PAP'!$G$17*('3g CPIH'!Y$17/'3g CPIH'!$G$17))</f>
        <v>-</v>
      </c>
      <c r="AD142" s="25"/>
    </row>
    <row r="143" spans="1:30" s="26" customFormat="1" ht="11.25" customHeight="1">
      <c r="A143" s="207"/>
      <c r="B143" s="123" t="s">
        <v>244</v>
      </c>
      <c r="C143" s="123" t="s">
        <v>184</v>
      </c>
      <c r="D143" s="121" t="s">
        <v>130</v>
      </c>
      <c r="E143" s="75"/>
      <c r="F143" s="27"/>
      <c r="G143" s="35">
        <f>IF(G138="-","-",SUM(G135:G141)*'3j PAAC PAP'!$G$35)</f>
        <v>0</v>
      </c>
      <c r="H143" s="35">
        <f>IF(H138="-","-",SUM(H135:H141)*'3j PAAC PAP'!$G$35)</f>
        <v>0</v>
      </c>
      <c r="I143" s="35">
        <f>IF(I138="-","-",SUM(I135:I141)*'3j PAAC PAP'!$G$35)</f>
        <v>0</v>
      </c>
      <c r="J143" s="35">
        <f>IF(J138="-","-",SUM(J135:J141)*'3j PAAC PAP'!$G$35)</f>
        <v>0</v>
      </c>
      <c r="K143" s="35">
        <f>IF(K138="-","-",SUM(K135:K141)*'3j PAAC PAP'!$G$35)</f>
        <v>0</v>
      </c>
      <c r="L143" s="35">
        <f>IF(L138="-","-",SUM(L135:L141)*'3j PAAC PAP'!$G$35)</f>
        <v>0</v>
      </c>
      <c r="M143" s="35">
        <f>IF(M138="-","-",SUM(M135:M141)*'3j PAAC PAP'!$G$35)</f>
        <v>0</v>
      </c>
      <c r="N143" s="35">
        <f>IF(N138="-","-",SUM(N135:N141)*'3j PAAC PAP'!$G$35)</f>
        <v>0</v>
      </c>
      <c r="O143" s="27"/>
      <c r="P143" s="35">
        <f>IF(P138="-","-",SUM(P135:P141)*'3j PAAC PAP'!$G$35)</f>
        <v>0</v>
      </c>
      <c r="Q143" s="35">
        <f>IF(Q138="-","-",SUM(Q135:Q141)*'3j PAAC PAP'!$G$35)</f>
        <v>0</v>
      </c>
      <c r="R143" s="35">
        <f>IF(R138="-","-",SUM(R135:R141)*'3j PAAC PAP'!$G$35)</f>
        <v>0</v>
      </c>
      <c r="S143" s="35">
        <f>IF(S138="-","-",SUM(S135:S141)*'3j PAAC PAP'!$G$35)</f>
        <v>0</v>
      </c>
      <c r="T143" s="35">
        <f>IF(T138="-","-",SUM(T135:T141)*'3j PAAC PAP'!$G$35)</f>
        <v>0</v>
      </c>
      <c r="U143" s="35">
        <f>IF(U138="-","-",SUM(U135:U141)*'3j PAAC PAP'!$G$35)</f>
        <v>0</v>
      </c>
      <c r="V143" s="35">
        <f>IF(V138="-","-",SUM(V135:V141)*'3j PAAC PAP'!$G$35)</f>
        <v>0</v>
      </c>
      <c r="W143" s="35">
        <f>IF(W138="-","-",SUM(W135:W141)*'3j PAAC PAP'!$G$35)</f>
        <v>0</v>
      </c>
      <c r="X143" s="27"/>
      <c r="Y143" s="35">
        <f>IF(Y138="-","-",SUM(Y135:Y141)*'3j PAAC PAP'!$G$35)</f>
        <v>0</v>
      </c>
      <c r="Z143" s="35">
        <f>IF(Z138="-","-",SUM(Z135:Z141)*'3j PAAC PAP'!$G$35)</f>
        <v>0</v>
      </c>
      <c r="AA143" s="35">
        <f>IF(AA138="-","-",SUM(AA135:AA141)*'3j PAAC PAP'!$G$35)</f>
        <v>0</v>
      </c>
      <c r="AB143" s="35" t="str">
        <f>IF(AB138="-","-",SUM(AB135:AB141)*'3j PAAC PAP'!$G$35)</f>
        <v>-</v>
      </c>
      <c r="AC143" s="35" t="str">
        <f>IF(AC138="-","-",SUM(AC135:AC141)*'3j PAAC PAP'!$G$35)</f>
        <v>-</v>
      </c>
      <c r="AD143" s="25"/>
    </row>
    <row r="144" spans="1:30" s="26" customFormat="1" ht="11.4">
      <c r="A144" s="207"/>
      <c r="B144" s="123" t="s">
        <v>185</v>
      </c>
      <c r="C144" s="123" t="s">
        <v>246</v>
      </c>
      <c r="D144" s="121" t="s">
        <v>130</v>
      </c>
      <c r="E144" s="75"/>
      <c r="F144" s="27"/>
      <c r="G144" s="35">
        <f>IF(G138="-","-",SUM(G135:G143)*'3k EBIT'!$E$9)</f>
        <v>1.6674528086831681</v>
      </c>
      <c r="H144" s="35">
        <f>IF(H138="-","-",SUM(H135:H143)*'3k EBIT'!$E$9)</f>
        <v>1.669891448345008</v>
      </c>
      <c r="I144" s="35">
        <f>IF(I138="-","-",SUM(I135:I143)*'3k EBIT'!$E$9)</f>
        <v>1.7822228121152017</v>
      </c>
      <c r="J144" s="35">
        <f>IF(J138="-","-",SUM(J135:J143)*'3k EBIT'!$E$9)</f>
        <v>1.78953873110072</v>
      </c>
      <c r="K144" s="35">
        <f>IF(K138="-","-",SUM(K135:K143)*'3k EBIT'!$E$9)</f>
        <v>1.7053311511103197</v>
      </c>
      <c r="L144" s="35">
        <f>IF(L138="-","-",SUM(L135:L143)*'3k EBIT'!$E$9)</f>
        <v>1.7186438174410312</v>
      </c>
      <c r="M144" s="35">
        <f>IF(M138="-","-",SUM(M135:M143)*'3k EBIT'!$E$9)</f>
        <v>1.8211303252441706</v>
      </c>
      <c r="N144" s="35">
        <f>IF(N138="-","-",SUM(N135:N143)*'3k EBIT'!$E$9)</f>
        <v>1.8331144415509353</v>
      </c>
      <c r="O144" s="27"/>
      <c r="P144" s="35">
        <f>IF(P138="-","-",SUM(P135:P143)*'3k EBIT'!$E$9)</f>
        <v>1.8331144415509353</v>
      </c>
      <c r="Q144" s="35">
        <f>IF(Q138="-","-",SUM(Q135:Q143)*'3k EBIT'!$E$9)</f>
        <v>1.8727187952637401</v>
      </c>
      <c r="R144" s="35">
        <f>IF(R138="-","-",SUM(R135:R143)*'3k EBIT'!$E$9)</f>
        <v>1.8789588647716504</v>
      </c>
      <c r="S144" s="35">
        <f>IF(S138="-","-",SUM(S135:S143)*'3k EBIT'!$E$9)</f>
        <v>1.9081082837871943</v>
      </c>
      <c r="T144" s="35">
        <f>IF(T138="-","-",SUM(T135:T143)*'3k EBIT'!$E$9)</f>
        <v>1.8940245450058093</v>
      </c>
      <c r="U144" s="35">
        <f>IF(U138="-","-",SUM(U135:U143)*'3k EBIT'!$E$9)</f>
        <v>1.9385599018920123</v>
      </c>
      <c r="V144" s="35">
        <f>IF(V138="-","-",SUM(V135:V143)*'3k EBIT'!$E$9)</f>
        <v>1.9661683648850514</v>
      </c>
      <c r="W144" s="35">
        <f>IF(W138="-","-",SUM(W135:W143)*'3k EBIT'!$E$9)</f>
        <v>3.714358905822293</v>
      </c>
      <c r="X144" s="27"/>
      <c r="Y144" s="35">
        <f>IF(Y138="-","-",SUM(Y135:Y143)*'3k EBIT'!$E$9)</f>
        <v>3.788865536806171</v>
      </c>
      <c r="Z144" s="35">
        <f>IF(Z138="-","-",SUM(Z135:Z143)*'3k EBIT'!$E$9)</f>
        <v>3.788865536806171</v>
      </c>
      <c r="AA144" s="35">
        <f>IF(AA138="-","-",SUM(AA135:AA143)*'3k EBIT'!$E$9)</f>
        <v>4.1645221690655916</v>
      </c>
      <c r="AB144" s="35" t="str">
        <f>IF(AB138="-","-",SUM(AB135:AB143)*'3k EBIT'!$E$9)</f>
        <v>-</v>
      </c>
      <c r="AC144" s="35" t="str">
        <f>IF(AC138="-","-",SUM(AC135:AC143)*'3k EBIT'!$E$9)</f>
        <v>-</v>
      </c>
      <c r="AD144" s="25"/>
    </row>
    <row r="145" spans="1:30" s="26" customFormat="1" ht="11.4">
      <c r="A145" s="207"/>
      <c r="B145" s="123" t="s">
        <v>247</v>
      </c>
      <c r="C145" s="158" t="s">
        <v>248</v>
      </c>
      <c r="D145" s="121" t="s">
        <v>130</v>
      </c>
      <c r="E145" s="116"/>
      <c r="F145" s="27"/>
      <c r="G145" s="35">
        <f>IF(G140="-","-",SUM(G135:G138,G140:G144)*'3l HAP'!$E$10)</f>
        <v>1.0412186953688254</v>
      </c>
      <c r="H145" s="35">
        <f>IF(H140="-","-",SUM(H135:H138,H140:H144)*'3l HAP'!$E$10)</f>
        <v>1.0430978589762632</v>
      </c>
      <c r="I145" s="35">
        <f>IF(I140="-","-",SUM(I135:I138,I140:I144)*'3l HAP'!$E$10)</f>
        <v>1.0484297392728616</v>
      </c>
      <c r="J145" s="35">
        <f>IF(J140="-","-",SUM(J135:J138,J140:J144)*'3l HAP'!$E$10)</f>
        <v>1.0540672300951748</v>
      </c>
      <c r="K145" s="35">
        <f>IF(K140="-","-",SUM(K135:K138,K140:K144)*'3l HAP'!$E$10)</f>
        <v>1.0650629715481204</v>
      </c>
      <c r="L145" s="35">
        <f>IF(L140="-","-",SUM(L135:L138,L140:L144)*'3l HAP'!$E$10)</f>
        <v>1.0753214277186254</v>
      </c>
      <c r="M145" s="35">
        <f>IF(M140="-","-",SUM(M135:M138,M140:M144)*'3l HAP'!$E$10)</f>
        <v>1.1227659469006517</v>
      </c>
      <c r="N145" s="35">
        <f>IF(N140="-","-",SUM(N135:N138,N140:N144)*'3l HAP'!$E$10)</f>
        <v>1.1320006508150402</v>
      </c>
      <c r="O145" s="27"/>
      <c r="P145" s="35">
        <f>IF(P140="-","-",SUM(P135:P138,P140:P144)*'3l HAP'!$E$10)</f>
        <v>1.1320006508150402</v>
      </c>
      <c r="Q145" s="35">
        <f>IF(Q140="-","-",SUM(Q135:Q138,Q140:Q144)*'3l HAP'!$E$10)</f>
        <v>1.170534866904609</v>
      </c>
      <c r="R145" s="35">
        <f>IF(R140="-","-",SUM(R135:R138,R140:R144)*'3l HAP'!$E$10)</f>
        <v>1.1753433311113712</v>
      </c>
      <c r="S145" s="35">
        <f>IF(S140="-","-",SUM(S135:S138,S140:S144)*'3l HAP'!$E$10)</f>
        <v>1.2074243874548156</v>
      </c>
      <c r="T145" s="35">
        <f>IF(T140="-","-",SUM(T135:T138,T140:T144)*'3l HAP'!$E$10)</f>
        <v>1.1965717593323506</v>
      </c>
      <c r="U145" s="35">
        <f>IF(U140="-","-",SUM(U135:U138,U140:U144)*'3l HAP'!$E$10)</f>
        <v>1.1998947565872604</v>
      </c>
      <c r="V145" s="35">
        <f>IF(V140="-","-",SUM(V135:V138,V140:V144)*'3l HAP'!$E$10)</f>
        <v>1.2211692481514118</v>
      </c>
      <c r="W145" s="35">
        <f>IF(W140="-","-",SUM(W135:W138,W140:W144)*'3l HAP'!$E$10)</f>
        <v>1.3140589330555195</v>
      </c>
      <c r="X145" s="27"/>
      <c r="Y145" s="35">
        <f>IF(Y140="-","-",SUM(Y135:Y138,Y140:Y144)*'3l HAP'!$E$10)</f>
        <v>1.3714721506163632</v>
      </c>
      <c r="Z145" s="35">
        <f>IF(Z140="-","-",SUM(Z135:Z138,Z140:Z144)*'3l HAP'!$E$10)</f>
        <v>1.3714721506163632</v>
      </c>
      <c r="AA145" s="35">
        <f>IF(AA140="-","-",SUM(AA135:AA138,AA140:AA144)*'3l HAP'!$E$10)</f>
        <v>1.4350877865472216</v>
      </c>
      <c r="AB145" s="35" t="str">
        <f>IF(AB140="-","-",SUM(AB135:AB138,AB140:AB144)*'3l HAP'!$E$10)</f>
        <v>-</v>
      </c>
      <c r="AC145" s="35" t="str">
        <f>IF(AC140="-","-",SUM(AC135:AC138,AC140:AC144)*'3l HAP'!$E$10)</f>
        <v>-</v>
      </c>
      <c r="AD145" s="25"/>
    </row>
    <row r="146" spans="1:30" s="26" customFormat="1" ht="11.4">
      <c r="A146" s="207"/>
      <c r="B146" s="123" t="s">
        <v>249</v>
      </c>
      <c r="C146" s="123" t="str">
        <f>B146&amp;"_"&amp;D146</f>
        <v>Total_Southern Western</v>
      </c>
      <c r="D146" s="121" t="s">
        <v>130</v>
      </c>
      <c r="E146" s="75"/>
      <c r="F146" s="27"/>
      <c r="G146" s="35">
        <f t="shared" ref="G146:N146" si="30">IF(G140="-","-",SUM(G135:G145))</f>
        <v>88.801856586826062</v>
      </c>
      <c r="H146" s="35">
        <f t="shared" si="30"/>
        <v>88.932085153304754</v>
      </c>
      <c r="I146" s="35">
        <f t="shared" si="30"/>
        <v>94.849591632098608</v>
      </c>
      <c r="J146" s="35">
        <f t="shared" si="30"/>
        <v>95.2402773315346</v>
      </c>
      <c r="K146" s="35">
        <f t="shared" si="30"/>
        <v>90.819297009395299</v>
      </c>
      <c r="L146" s="35">
        <f t="shared" si="30"/>
        <v>91.530221825138554</v>
      </c>
      <c r="M146" s="35">
        <f t="shared" si="30"/>
        <v>96.971690842785605</v>
      </c>
      <c r="N146" s="35">
        <f t="shared" si="30"/>
        <v>97.611668249683987</v>
      </c>
      <c r="O146" s="27"/>
      <c r="P146" s="35">
        <f t="shared" ref="P146:W146" si="31">IF(P140="-","-",SUM(P135:P145))</f>
        <v>97.611668249683987</v>
      </c>
      <c r="Q146" s="35">
        <f t="shared" si="31"/>
        <v>99.734641273885615</v>
      </c>
      <c r="R146" s="35">
        <f t="shared" si="31"/>
        <v>100.0678743133784</v>
      </c>
      <c r="S146" s="35">
        <f t="shared" si="31"/>
        <v>101.63413468421157</v>
      </c>
      <c r="T146" s="35">
        <f t="shared" si="31"/>
        <v>100.88203295271741</v>
      </c>
      <c r="U146" s="35">
        <f t="shared" si="31"/>
        <v>103.22932113369676</v>
      </c>
      <c r="V146" s="35">
        <f t="shared" si="31"/>
        <v>104.70367202469752</v>
      </c>
      <c r="W146" s="35">
        <f t="shared" si="31"/>
        <v>196.80655217501436</v>
      </c>
      <c r="X146" s="27"/>
      <c r="Y146" s="35">
        <f t="shared" ref="Y146:AC146" si="32">IF(Y140="-","-",SUM(Y135:Y145))</f>
        <v>200.78536540356109</v>
      </c>
      <c r="Z146" s="35">
        <f t="shared" si="32"/>
        <v>200.78536540356109</v>
      </c>
      <c r="AA146" s="35">
        <f t="shared" si="32"/>
        <v>220.62037457073012</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AA'!J164="-","-",'3c AA'!J164)</f>
        <v>-</v>
      </c>
      <c r="H149" s="117" t="str">
        <f>IF('3c AA'!K164="-","-",'3c AA'!K164)</f>
        <v>-</v>
      </c>
      <c r="I149" s="117" t="str">
        <f>IF('3c AA'!L164="-","-",'3c AA'!L164)</f>
        <v>-</v>
      </c>
      <c r="J149" s="117" t="str">
        <f>IF('3c AA'!M164="-","-",'3c AA'!M164)</f>
        <v>-</v>
      </c>
      <c r="K149" s="117" t="str">
        <f>IF('3c AA'!N164="-","-",'3c AA'!N164)</f>
        <v>-</v>
      </c>
      <c r="L149" s="117" t="str">
        <f>IF('3c AA'!O164="-","-",'3c AA'!O164)</f>
        <v>-</v>
      </c>
      <c r="M149" s="117" t="str">
        <f>IF('3c AA'!P164="-","-",'3c AA'!P164)</f>
        <v>-</v>
      </c>
      <c r="N149" s="117" t="str">
        <f>IF('3c AA'!Q164="-","-",'3c AA'!Q164)</f>
        <v>-</v>
      </c>
      <c r="O149" s="27"/>
      <c r="P149" s="117" t="str">
        <f>IF('3c AA'!S164="-","-",'3c AA'!S164)</f>
        <v>-</v>
      </c>
      <c r="Q149" s="117" t="str">
        <f>IF('3c AA'!T164="-","-",'3c AA'!T164)</f>
        <v>-</v>
      </c>
      <c r="R149" s="117" t="str">
        <f>IF('3c AA'!U164="-","-",'3c AA'!U164)</f>
        <v>-</v>
      </c>
      <c r="S149" s="117" t="str">
        <f>IF('3c AA'!V164="-","-",'3c AA'!V164)</f>
        <v>-</v>
      </c>
      <c r="T149" s="117">
        <f>IF('3c AA'!W164="-","-",'3c AA'!W164)</f>
        <v>0</v>
      </c>
      <c r="U149" s="117">
        <f>IF('3c AA'!X164="-","-",'3c AA'!X164)</f>
        <v>0</v>
      </c>
      <c r="V149" s="117">
        <f>IF('3c AA'!Y164="-","-",'3c AA'!Y164)</f>
        <v>0</v>
      </c>
      <c r="W149" s="117" t="str">
        <f>IF('3c AA'!Z164="-","-",'3c AA'!Z164)</f>
        <v>-</v>
      </c>
      <c r="X149" s="27"/>
      <c r="Y149" s="117">
        <f>IF('3c AA'!AB164="-","-",'3c AA'!AB164)</f>
        <v>0</v>
      </c>
      <c r="Z149" s="117">
        <f>IF('3c AA'!AC164="-","-",'3c AA'!AC164)</f>
        <v>0</v>
      </c>
      <c r="AA149" s="117">
        <f>IF('3c AA'!AD164="-","-",'3c AA'!AD164)</f>
        <v>0</v>
      </c>
      <c r="AB149" s="117" t="str">
        <f>IF('3c AA'!AE164="-","-",'3c AA'!AE164)</f>
        <v>-</v>
      </c>
      <c r="AC149" s="117" t="str">
        <f>IF('3c AA'!AF164="-","-",'3c AA'!AF164)</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f>'3d PC'!AA61</f>
        <v>10.298637820906499</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f>'3e NC-Elec'!AB54</f>
        <v>112.07836</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f>IF('3g CPIH'!W$17="-","-",'3h OC '!$E$9*('3g CPIH'!W$17/'3g CPIH'!$G$17))</f>
        <v>48.959197260273974</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f>IF('3i SMNCC'!V$64="-","-",'3i SMNCC'!V$64)</f>
        <v>4.0728065027047933</v>
      </c>
      <c r="AA153" s="117">
        <f>IF('3i SMNCC'!W$64="-","-",'3i SMNCC'!W$64)</f>
        <v>4.6721736435258494</v>
      </c>
      <c r="AB153" s="117" t="str">
        <f>IF('3i SMNCC'!X$64="-","-",'3i SMNCC'!X$64)</f>
        <v>-</v>
      </c>
      <c r="AC153" s="117" t="str">
        <f>IF('3i SMNCC'!Y$64="-","-",'3i SMNCC'!Y$64)</f>
        <v>-</v>
      </c>
      <c r="AD153" s="25"/>
    </row>
    <row r="154" spans="1:30" s="26" customFormat="1" ht="11.25" customHeight="1">
      <c r="A154" s="207"/>
      <c r="B154" s="120" t="s">
        <v>244</v>
      </c>
      <c r="C154" s="120" t="s">
        <v>183</v>
      </c>
      <c r="D154" s="122" t="s">
        <v>120</v>
      </c>
      <c r="E154" s="119"/>
      <c r="F154" s="27"/>
      <c r="G154" s="117">
        <f>IF('3g CPIH'!C$17="-","-",'3j PAAC PAP'!$G$17*('3g CPIH'!C$17/'3g CPIH'!$G$17))</f>
        <v>23.857918590998043</v>
      </c>
      <c r="H154" s="117">
        <f>IF('3g CPIH'!D$17="-","-",'3j PAAC PAP'!$G$17*('3g CPIH'!D$17/'3g CPIH'!$G$17))</f>
        <v>23.905682191780819</v>
      </c>
      <c r="I154" s="117">
        <f>IF('3g CPIH'!E$17="-","-",'3j PAAC PAP'!$G$17*('3g CPIH'!E$17/'3g CPIH'!$G$17))</f>
        <v>23.977327592954992</v>
      </c>
      <c r="J154" s="117">
        <f>IF('3g CPIH'!F$17="-","-",'3j PAAC PAP'!$G$17*('3g CPIH'!F$17/'3g CPIH'!$G$17))</f>
        <v>24.120618395303325</v>
      </c>
      <c r="K154" s="117">
        <f>IF('3g CPIH'!G$17="-","-",'3j PAAC PAP'!$G$17*('3g CPIH'!G$17/'3g CPIH'!$G$17))</f>
        <v>24.4072</v>
      </c>
      <c r="L154" s="117">
        <f>IF('3g CPIH'!H$17="-","-",'3j PAAC PAP'!$G$17*('3g CPIH'!H$17/'3g CPIH'!$G$17))</f>
        <v>24.717663405088064</v>
      </c>
      <c r="M154" s="117">
        <f>IF('3g CPIH'!I$17="-","-",'3j PAAC PAP'!$G$17*('3g CPIH'!I$17/'3g CPIH'!$G$17))</f>
        <v>25.075890410958902</v>
      </c>
      <c r="N154" s="117">
        <f>IF('3g CPIH'!J$17="-","-",'3j PAAC PAP'!$G$17*('3g CPIH'!J$17/'3g CPIH'!$G$17))</f>
        <v>25.290826614481411</v>
      </c>
      <c r="O154" s="27"/>
      <c r="P154" s="117">
        <f>IF('3g CPIH'!L$17="-","-",'3j PAAC PAP'!$G$17*('3g CPIH'!L$17/'3g CPIH'!$G$17))</f>
        <v>25.290826614481411</v>
      </c>
      <c r="Q154" s="117">
        <f>IF('3g CPIH'!M$17="-","-",'3j PAAC PAP'!$G$17*('3g CPIH'!M$17/'3g CPIH'!$G$17))</f>
        <v>25.577408219178082</v>
      </c>
      <c r="R154" s="117">
        <f>IF('3g CPIH'!N$17="-","-",'3j PAAC PAP'!$G$17*('3g CPIH'!N$17/'3g CPIH'!$G$17))</f>
        <v>25.768462622309197</v>
      </c>
      <c r="S154" s="117">
        <f>IF('3g CPIH'!O$17="-","-",'3j PAAC PAP'!$G$17*('3g CPIH'!O$17/'3g CPIH'!$G$17))</f>
        <v>25.911753424657533</v>
      </c>
      <c r="T154" s="117">
        <f>IF('3g CPIH'!P$17="-","-",'3j PAAC PAP'!$G$17*('3g CPIH'!P$17/'3g CPIH'!$G$17))</f>
        <v>25.983398825831699</v>
      </c>
      <c r="U154" s="117">
        <f>IF('3g CPIH'!Q$17="-","-",'3j PAAC PAP'!$G$17*('3g CPIH'!Q$17/'3g CPIH'!$G$17))</f>
        <v>26.126689628180038</v>
      </c>
      <c r="V154" s="117">
        <f>IF('3g CPIH'!R$17="-","-",'3j PAAC PAP'!$G$17*('3g CPIH'!R$17/'3g CPIH'!$G$17))</f>
        <v>26.604325636007829</v>
      </c>
      <c r="W154" s="117">
        <f>IF('3g CPIH'!S$17="-","-",'3j PAAC PAP'!$G$17*('3g CPIH'!S$17/'3g CPIH'!$G$17))</f>
        <v>27.39242504892368</v>
      </c>
      <c r="X154" s="27"/>
      <c r="Y154" s="117">
        <f>IF('3g CPIH'!U$17="-","-",'3j PAAC PAP'!$G$17*('3g CPIH'!U$17/'3g CPIH'!$G$17))</f>
        <v>28.777569471624265</v>
      </c>
      <c r="Z154" s="117">
        <f>IF('3g CPIH'!V$17="-","-",'3j PAAC PAP'!$G$17*('3g CPIH'!V$17/'3g CPIH'!$G$17))</f>
        <v>28.777569471624265</v>
      </c>
      <c r="AA154" s="117">
        <f>IF('3g CPIH'!W$17="-","-",'3j PAAC PAP'!$G$17*('3g CPIH'!W$17/'3g CPIH'!$G$17))</f>
        <v>29.923895890410957</v>
      </c>
      <c r="AB154" s="117" t="str">
        <f>IF('3g CPIH'!X$17="-","-",'3j PAAC PAP'!$G$17*('3g CPIH'!X$17/'3g CPIH'!$G$17))</f>
        <v>-</v>
      </c>
      <c r="AC154" s="117" t="str">
        <f>IF('3g CPIH'!Y$17="-","-",'3j PAAC PAP'!$G$17*('3g CPIH'!Y$17/'3g CPIH'!$G$17))</f>
        <v>-</v>
      </c>
      <c r="AD154" s="25"/>
    </row>
    <row r="155" spans="1:30" s="26" customFormat="1" ht="11.4">
      <c r="A155" s="207"/>
      <c r="B155" s="120" t="s">
        <v>244</v>
      </c>
      <c r="C155" s="120" t="s">
        <v>184</v>
      </c>
      <c r="D155" s="122" t="s">
        <v>120</v>
      </c>
      <c r="E155" s="119"/>
      <c r="F155" s="27"/>
      <c r="G155" s="117">
        <f>IF(G150="-","-",SUM(G147:G153)*'3j PAAC PAP'!$G$35)</f>
        <v>0</v>
      </c>
      <c r="H155" s="117">
        <f>IF(H150="-","-",SUM(H147:H153)*'3j PAAC PAP'!$G$35)</f>
        <v>0</v>
      </c>
      <c r="I155" s="117">
        <f>IF(I150="-","-",SUM(I147:I153)*'3j PAAC PAP'!$G$35)</f>
        <v>0</v>
      </c>
      <c r="J155" s="117">
        <f>IF(J150="-","-",SUM(J147:J153)*'3j PAAC PAP'!$G$35)</f>
        <v>0</v>
      </c>
      <c r="K155" s="117">
        <f>IF(K150="-","-",SUM(K147:K153)*'3j PAAC PAP'!$G$35)</f>
        <v>0</v>
      </c>
      <c r="L155" s="117">
        <f>IF(L150="-","-",SUM(L147:L153)*'3j PAAC PAP'!$G$35)</f>
        <v>0</v>
      </c>
      <c r="M155" s="117">
        <f>IF(M150="-","-",SUM(M147:M153)*'3j PAAC PAP'!$G$35)</f>
        <v>0</v>
      </c>
      <c r="N155" s="117">
        <f>IF(N150="-","-",SUM(N147:N153)*'3j PAAC PAP'!$G$35)</f>
        <v>0</v>
      </c>
      <c r="O155" s="27"/>
      <c r="P155" s="117">
        <f>IF(P150="-","-",SUM(P147:P153)*'3j PAAC PAP'!$G$35)</f>
        <v>0</v>
      </c>
      <c r="Q155" s="117">
        <f>IF(Q150="-","-",SUM(Q147:Q153)*'3j PAAC PAP'!$G$35)</f>
        <v>0</v>
      </c>
      <c r="R155" s="117">
        <f>IF(R150="-","-",SUM(R147:R153)*'3j PAAC PAP'!$G$35)</f>
        <v>0</v>
      </c>
      <c r="S155" s="117">
        <f>IF(S150="-","-",SUM(S147:S153)*'3j PAAC PAP'!$G$35)</f>
        <v>0</v>
      </c>
      <c r="T155" s="117">
        <f>IF(T150="-","-",SUM(T147:T153)*'3j PAAC PAP'!$G$35)</f>
        <v>0</v>
      </c>
      <c r="U155" s="117">
        <f>IF(U150="-","-",SUM(U147:U153)*'3j PAAC PAP'!$G$35)</f>
        <v>0</v>
      </c>
      <c r="V155" s="117">
        <f>IF(V150="-","-",SUM(V147:V153)*'3j PAAC PAP'!$G$35)</f>
        <v>0</v>
      </c>
      <c r="W155" s="117">
        <f>IF(W150="-","-",SUM(W147:W153)*'3j PAAC PAP'!$G$35)</f>
        <v>0</v>
      </c>
      <c r="X155" s="27"/>
      <c r="Y155" s="117">
        <f>IF(Y150="-","-",SUM(Y147:Y153)*'3j PAAC PAP'!$G$35)</f>
        <v>0</v>
      </c>
      <c r="Z155" s="117">
        <f>IF(Z150="-","-",SUM(Z147:Z153)*'3j PAAC PAP'!$G$35)</f>
        <v>0</v>
      </c>
      <c r="AA155" s="117">
        <f>IF(AA150="-","-",SUM(AA147:AA153)*'3j PAAC PAP'!$G$35)</f>
        <v>0</v>
      </c>
      <c r="AB155" s="117" t="str">
        <f>IF(AB150="-","-",SUM(AB147:AB153)*'3j PAAC PAP'!$G$35)</f>
        <v>-</v>
      </c>
      <c r="AC155" s="117" t="str">
        <f>IF(AC150="-","-",SUM(AC147:AC153)*'3j PAAC PAP'!$G$35)</f>
        <v>-</v>
      </c>
      <c r="AD155" s="25"/>
    </row>
    <row r="156" spans="1:30" s="26" customFormat="1" ht="11.4">
      <c r="A156" s="207"/>
      <c r="B156" s="120" t="s">
        <v>185</v>
      </c>
      <c r="C156" s="120" t="s">
        <v>246</v>
      </c>
      <c r="D156" s="122" t="s">
        <v>120</v>
      </c>
      <c r="E156" s="161"/>
      <c r="F156" s="27"/>
      <c r="G156" s="117">
        <f>IF(G150="-","-",SUM(G147:G155)*'3k EBIT'!$E$9)</f>
        <v>1.8880155926831683</v>
      </c>
      <c r="H156" s="117">
        <f>IF(H150="-","-",SUM(H147:H155)*'3k EBIT'!$E$9)</f>
        <v>1.8904542323450075</v>
      </c>
      <c r="I156" s="117">
        <f>IF(I150="-","-",SUM(I147:I155)*'3k EBIT'!$E$9)</f>
        <v>1.7277890481152016</v>
      </c>
      <c r="J156" s="117">
        <f>IF(J150="-","-",SUM(J147:J155)*'3k EBIT'!$E$9)</f>
        <v>1.7351049671007204</v>
      </c>
      <c r="K156" s="117">
        <f>IF(K150="-","-",SUM(K147:K155)*'3k EBIT'!$E$9)</f>
        <v>1.7371430911103196</v>
      </c>
      <c r="L156" s="117">
        <f>IF(L150="-","-",SUM(L147:L155)*'3k EBIT'!$E$9)</f>
        <v>1.7504557574410315</v>
      </c>
      <c r="M156" s="117">
        <f>IF(M150="-","-",SUM(M147:M155)*'3k EBIT'!$E$9)</f>
        <v>1.8161818012441706</v>
      </c>
      <c r="N156" s="117">
        <f>IF(N150="-","-",SUM(N147:N155)*'3k EBIT'!$E$9)</f>
        <v>1.8281659175509355</v>
      </c>
      <c r="O156" s="27"/>
      <c r="P156" s="117">
        <f>IF(P150="-","-",SUM(P147:P155)*'3k EBIT'!$E$9)</f>
        <v>1.8281659175509355</v>
      </c>
      <c r="Q156" s="117">
        <f>IF(Q150="-","-",SUM(Q147:Q155)*'3k EBIT'!$E$9)</f>
        <v>1.9207901712637401</v>
      </c>
      <c r="R156" s="117">
        <f>IF(R150="-","-",SUM(R147:R155)*'3k EBIT'!$E$9)</f>
        <v>1.9270302407716504</v>
      </c>
      <c r="S156" s="117">
        <f>IF(S150="-","-",SUM(S147:S155)*'3k EBIT'!$E$9)</f>
        <v>2.0417184317871944</v>
      </c>
      <c r="T156" s="117">
        <f>IF(T150="-","-",SUM(T147:T155)*'3k EBIT'!$E$9)</f>
        <v>2.0276346930058091</v>
      </c>
      <c r="U156" s="117">
        <f>IF(U150="-","-",SUM(U147:U155)*'3k EBIT'!$E$9)</f>
        <v>2.0149085578920127</v>
      </c>
      <c r="V156" s="117">
        <f>IF(V150="-","-",SUM(V147:V155)*'3k EBIT'!$E$9)</f>
        <v>2.0425170208850516</v>
      </c>
      <c r="W156" s="117">
        <f>IF(W150="-","-",SUM(W147:W155)*'3k EBIT'!$E$9)</f>
        <v>3.5107624898222927</v>
      </c>
      <c r="X156" s="27"/>
      <c r="Y156" s="117">
        <f>IF(Y150="-","-",SUM(Y147:Y155)*'3k EBIT'!$E$9)</f>
        <v>3.5852691208061711</v>
      </c>
      <c r="Z156" s="117">
        <f>IF(Z150="-","-",SUM(Z147:Z155)*'3k EBIT'!$E$9)</f>
        <v>3.5852691208061711</v>
      </c>
      <c r="AA156" s="117">
        <f>IF(AA150="-","-",SUM(AA147:AA155)*'3k EBIT'!$E$9)</f>
        <v>3.9884961010655915</v>
      </c>
      <c r="AB156" s="117" t="str">
        <f>IF(AB150="-","-",SUM(AB147:AB155)*'3k EBIT'!$E$9)</f>
        <v>-</v>
      </c>
      <c r="AC156" s="117" t="str">
        <f>IF(AC150="-","-",SUM(AC147:AC155)*'3k EBIT'!$E$9)</f>
        <v>-</v>
      </c>
      <c r="AD156" s="25"/>
    </row>
    <row r="157" spans="1:30" s="26" customFormat="1" ht="11.4">
      <c r="A157" s="207"/>
      <c r="B157" s="120" t="s">
        <v>247</v>
      </c>
      <c r="C157" s="156" t="s">
        <v>248</v>
      </c>
      <c r="D157" s="122" t="s">
        <v>120</v>
      </c>
      <c r="E157" s="122"/>
      <c r="F157" s="27"/>
      <c r="G157" s="117">
        <f>IF(G152="-","-",SUM(G147:G150,G152:G156)*'3l HAP'!$E$10)</f>
        <v>1.0444479550893697</v>
      </c>
      <c r="H157" s="117">
        <f>IF(H152="-","-",SUM(H147:H150,H152:H156)*'3l HAP'!$E$10)</f>
        <v>1.0463271186968073</v>
      </c>
      <c r="I157" s="117">
        <f>IF(I152="-","-",SUM(I147:I150,I152:I156)*'3l HAP'!$E$10)</f>
        <v>1.0476327745341374</v>
      </c>
      <c r="J157" s="117">
        <f>IF(J152="-","-",SUM(J147:J150,J152:J156)*'3l HAP'!$E$10)</f>
        <v>1.0532702653564507</v>
      </c>
      <c r="K157" s="117">
        <f>IF(K152="-","-",SUM(K147:K150,K152:K156)*'3l HAP'!$E$10)</f>
        <v>1.0655287301616605</v>
      </c>
      <c r="L157" s="117">
        <f>IF(L152="-","-",SUM(L147:L150,L152:L156)*'3l HAP'!$E$10)</f>
        <v>1.0757871863321653</v>
      </c>
      <c r="M157" s="117">
        <f>IF(M152="-","-",SUM(M147:M150,M152:M156)*'3l HAP'!$E$10)</f>
        <v>1.1226934955607677</v>
      </c>
      <c r="N157" s="117">
        <f>IF(N152="-","-",SUM(N147:N150,N152:N156)*'3l HAP'!$E$10)</f>
        <v>1.1319281994751562</v>
      </c>
      <c r="O157" s="27"/>
      <c r="P157" s="117">
        <f>IF(P152="-","-",SUM(P147:P150,P152:P156)*'3l HAP'!$E$10)</f>
        <v>1.1319281994751562</v>
      </c>
      <c r="Q157" s="117">
        <f>IF(Q152="-","-",SUM(Q147:Q150,Q152:Q156)*'3l HAP'!$E$10)</f>
        <v>1.1712386799206251</v>
      </c>
      <c r="R157" s="117">
        <f>IF(R152="-","-",SUM(R147:R150,R152:R156)*'3l HAP'!$E$10)</f>
        <v>1.1760471441273874</v>
      </c>
      <c r="S157" s="117">
        <f>IF(S152="-","-",SUM(S147:S150,S152:S156)*'3l HAP'!$E$10)</f>
        <v>1.2093805736316834</v>
      </c>
      <c r="T157" s="117">
        <f>IF(T152="-","-",SUM(T147:T150,T152:T156)*'3l HAP'!$E$10)</f>
        <v>1.1985279455092186</v>
      </c>
      <c r="U157" s="117">
        <f>IF(U152="-","-",SUM(U147:U150,U152:U156)*'3l HAP'!$E$10)</f>
        <v>1.2010125772597564</v>
      </c>
      <c r="V157" s="117">
        <f>IF(V152="-","-",SUM(V147:V150,V152:V156)*'3l HAP'!$E$10)</f>
        <v>1.2222870688239078</v>
      </c>
      <c r="W157" s="117">
        <f>IF(W152="-","-",SUM(W147:W150,W152:W156)*'3l HAP'!$E$10)</f>
        <v>1.3110780779288633</v>
      </c>
      <c r="X157" s="27"/>
      <c r="Y157" s="117">
        <f>IF(Y152="-","-",SUM(Y147:Y150,Y152:Y156)*'3l HAP'!$E$10)</f>
        <v>1.3684912954897073</v>
      </c>
      <c r="Z157" s="117">
        <f>IF(Z152="-","-",SUM(Z147:Z150,Z152:Z156)*'3l HAP'!$E$10)</f>
        <v>1.3684912954897073</v>
      </c>
      <c r="AA157" s="117">
        <f>IF(AA152="-","-",SUM(AA147:AA150,AA152:AA156)*'3l HAP'!$E$10)</f>
        <v>1.4325105888856335</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100.41364863054662</v>
      </c>
      <c r="H158" s="117">
        <f t="shared" si="33"/>
        <v>100.54387719702527</v>
      </c>
      <c r="I158" s="117">
        <f t="shared" si="33"/>
        <v>91.983860903359869</v>
      </c>
      <c r="J158" s="117">
        <f t="shared" si="33"/>
        <v>92.374546602795888</v>
      </c>
      <c r="K158" s="117">
        <f t="shared" si="33"/>
        <v>92.494074708008853</v>
      </c>
      <c r="L158" s="117">
        <f t="shared" si="33"/>
        <v>93.204999523752107</v>
      </c>
      <c r="M158" s="117">
        <f t="shared" si="33"/>
        <v>96.711169867445719</v>
      </c>
      <c r="N158" s="117">
        <f t="shared" si="33"/>
        <v>97.351147274344115</v>
      </c>
      <c r="O158" s="27"/>
      <c r="P158" s="117">
        <f t="shared" ref="P158:W158" si="34">IF(P152="-","-",SUM(P147:P157))</f>
        <v>97.351147274344115</v>
      </c>
      <c r="Q158" s="117">
        <f t="shared" si="34"/>
        <v>102.26541646290164</v>
      </c>
      <c r="R158" s="117">
        <f t="shared" si="34"/>
        <v>102.59864950239441</v>
      </c>
      <c r="S158" s="117">
        <f t="shared" si="34"/>
        <v>108.66820101838842</v>
      </c>
      <c r="T158" s="117">
        <f t="shared" si="34"/>
        <v>107.91609928689427</v>
      </c>
      <c r="U158" s="117">
        <f t="shared" si="34"/>
        <v>107.24878761036928</v>
      </c>
      <c r="V158" s="117">
        <f t="shared" si="34"/>
        <v>108.72313850137003</v>
      </c>
      <c r="W158" s="117">
        <f t="shared" si="34"/>
        <v>186.08797490388773</v>
      </c>
      <c r="X158" s="27"/>
      <c r="Y158" s="117">
        <f t="shared" ref="Y158:AC158" si="35">IF(Y152="-","-",SUM(Y147:Y157))</f>
        <v>190.06678813243443</v>
      </c>
      <c r="Z158" s="117">
        <f t="shared" si="35"/>
        <v>190.06678813243443</v>
      </c>
      <c r="AA158" s="117">
        <f t="shared" si="35"/>
        <v>211.35327130506849</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AA'!J165="-","-",'3c AA'!J165)</f>
        <v>-</v>
      </c>
      <c r="H161" s="35" t="str">
        <f>IF('3c AA'!K165="-","-",'3c AA'!K165)</f>
        <v>-</v>
      </c>
      <c r="I161" s="35" t="str">
        <f>IF('3c AA'!L165="-","-",'3c AA'!L165)</f>
        <v>-</v>
      </c>
      <c r="J161" s="35" t="str">
        <f>IF('3c AA'!M165="-","-",'3c AA'!M165)</f>
        <v>-</v>
      </c>
      <c r="K161" s="35" t="str">
        <f>IF('3c AA'!N165="-","-",'3c AA'!N165)</f>
        <v>-</v>
      </c>
      <c r="L161" s="35" t="str">
        <f>IF('3c AA'!O165="-","-",'3c AA'!O165)</f>
        <v>-</v>
      </c>
      <c r="M161" s="35" t="str">
        <f>IF('3c AA'!P165="-","-",'3c AA'!P165)</f>
        <v>-</v>
      </c>
      <c r="N161" s="35" t="str">
        <f>IF('3c AA'!Q165="-","-",'3c AA'!Q165)</f>
        <v>-</v>
      </c>
      <c r="O161" s="27"/>
      <c r="P161" s="35" t="str">
        <f>IF('3c AA'!S165="-","-",'3c AA'!S165)</f>
        <v>-</v>
      </c>
      <c r="Q161" s="35" t="str">
        <f>IF('3c AA'!T165="-","-",'3c AA'!T165)</f>
        <v>-</v>
      </c>
      <c r="R161" s="35" t="str">
        <f>IF('3c AA'!U165="-","-",'3c AA'!U165)</f>
        <v>-</v>
      </c>
      <c r="S161" s="35" t="str">
        <f>IF('3c AA'!V165="-","-",'3c AA'!V165)</f>
        <v>-</v>
      </c>
      <c r="T161" s="35">
        <f>IF('3c AA'!W165="-","-",'3c AA'!W165)</f>
        <v>0</v>
      </c>
      <c r="U161" s="35">
        <f>IF('3c AA'!X165="-","-",'3c AA'!X165)</f>
        <v>0</v>
      </c>
      <c r="V161" s="35">
        <f>IF('3c AA'!Y165="-","-",'3c AA'!Y165)</f>
        <v>0</v>
      </c>
      <c r="W161" s="35" t="str">
        <f>IF('3c AA'!Z165="-","-",'3c AA'!Z165)</f>
        <v>-</v>
      </c>
      <c r="X161" s="27"/>
      <c r="Y161" s="35">
        <f>IF('3c AA'!AB165="-","-",'3c AA'!AB165)</f>
        <v>0</v>
      </c>
      <c r="Z161" s="35">
        <f>IF('3c AA'!AC165="-","-",'3c AA'!AC165)</f>
        <v>0</v>
      </c>
      <c r="AA161" s="35">
        <f>IF('3c AA'!AD165="-","-",'3c AA'!AD165)</f>
        <v>0</v>
      </c>
      <c r="AB161" s="35" t="str">
        <f>IF('3c AA'!AE165="-","-",'3c AA'!AE165)</f>
        <v>-</v>
      </c>
      <c r="AC161" s="35" t="str">
        <f>IF('3c AA'!AF165="-","-",'3c AA'!AF165)</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f>'3d PC'!AA61</f>
        <v>10.298637820906499</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f>'3e NC-Elec'!AB55</f>
        <v>132.66436000000002</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f>IF('3g CPIH'!W$17="-","-",'3h OC '!$E$9*('3g CPIH'!W$17/'3g CPIH'!$G$17))</f>
        <v>48.959197260273974</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f>IF('3i SMNCC'!V$64="-","-",'3i SMNCC'!V$64)</f>
        <v>4.0728065027047933</v>
      </c>
      <c r="AA165" s="35">
        <f>IF('3i SMNCC'!W$64="-","-",'3i SMNCC'!W$64)</f>
        <v>4.6721736435258494</v>
      </c>
      <c r="AB165" s="35" t="str">
        <f>IF('3i SMNCC'!X$64="-","-",'3i SMNCC'!X$64)</f>
        <v>-</v>
      </c>
      <c r="AC165" s="35" t="str">
        <f>IF('3i SMNCC'!Y$64="-","-",'3i SMNCC'!Y$64)</f>
        <v>-</v>
      </c>
      <c r="AD165" s="25"/>
    </row>
    <row r="166" spans="1:30" s="26" customFormat="1" ht="11.4">
      <c r="A166" s="207"/>
      <c r="B166" s="123" t="s">
        <v>244</v>
      </c>
      <c r="C166" s="123" t="s">
        <v>183</v>
      </c>
      <c r="D166" s="121" t="s">
        <v>123</v>
      </c>
      <c r="E166" s="160"/>
      <c r="F166" s="27"/>
      <c r="G166" s="35">
        <f>IF('3g CPIH'!C$17="-","-",'3j PAAC PAP'!$G$17*('3g CPIH'!C$17/'3g CPIH'!$G$17))</f>
        <v>23.857918590998043</v>
      </c>
      <c r="H166" s="35">
        <f>IF('3g CPIH'!D$17="-","-",'3j PAAC PAP'!$G$17*('3g CPIH'!D$17/'3g CPIH'!$G$17))</f>
        <v>23.905682191780819</v>
      </c>
      <c r="I166" s="35">
        <f>IF('3g CPIH'!E$17="-","-",'3j PAAC PAP'!$G$17*('3g CPIH'!E$17/'3g CPIH'!$G$17))</f>
        <v>23.977327592954992</v>
      </c>
      <c r="J166" s="35">
        <f>IF('3g CPIH'!F$17="-","-",'3j PAAC PAP'!$G$17*('3g CPIH'!F$17/'3g CPIH'!$G$17))</f>
        <v>24.120618395303325</v>
      </c>
      <c r="K166" s="35">
        <f>IF('3g CPIH'!G$17="-","-",'3j PAAC PAP'!$G$17*('3g CPIH'!G$17/'3g CPIH'!$G$17))</f>
        <v>24.4072</v>
      </c>
      <c r="L166" s="35">
        <f>IF('3g CPIH'!H$17="-","-",'3j PAAC PAP'!$G$17*('3g CPIH'!H$17/'3g CPIH'!$G$17))</f>
        <v>24.717663405088064</v>
      </c>
      <c r="M166" s="35">
        <f>IF('3g CPIH'!I$17="-","-",'3j PAAC PAP'!$G$17*('3g CPIH'!I$17/'3g CPIH'!$G$17))</f>
        <v>25.075890410958902</v>
      </c>
      <c r="N166" s="35">
        <f>IF('3g CPIH'!J$17="-","-",'3j PAAC PAP'!$G$17*('3g CPIH'!J$17/'3g CPIH'!$G$17))</f>
        <v>25.290826614481411</v>
      </c>
      <c r="O166" s="27"/>
      <c r="P166" s="35">
        <f>IF('3g CPIH'!L$17="-","-",'3j PAAC PAP'!$G$17*('3g CPIH'!L$17/'3g CPIH'!$G$17))</f>
        <v>25.290826614481411</v>
      </c>
      <c r="Q166" s="35">
        <f>IF('3g CPIH'!M$17="-","-",'3j PAAC PAP'!$G$17*('3g CPIH'!M$17/'3g CPIH'!$G$17))</f>
        <v>25.577408219178082</v>
      </c>
      <c r="R166" s="35">
        <f>IF('3g CPIH'!N$17="-","-",'3j PAAC PAP'!$G$17*('3g CPIH'!N$17/'3g CPIH'!$G$17))</f>
        <v>25.768462622309197</v>
      </c>
      <c r="S166" s="35">
        <f>IF('3g CPIH'!O$17="-","-",'3j PAAC PAP'!$G$17*('3g CPIH'!O$17/'3g CPIH'!$G$17))</f>
        <v>25.911753424657533</v>
      </c>
      <c r="T166" s="35">
        <f>IF('3g CPIH'!P$17="-","-",'3j PAAC PAP'!$G$17*('3g CPIH'!P$17/'3g CPIH'!$G$17))</f>
        <v>25.983398825831699</v>
      </c>
      <c r="U166" s="35">
        <f>IF('3g CPIH'!Q$17="-","-",'3j PAAC PAP'!$G$17*('3g CPIH'!Q$17/'3g CPIH'!$G$17))</f>
        <v>26.126689628180038</v>
      </c>
      <c r="V166" s="35">
        <f>IF('3g CPIH'!R$17="-","-",'3j PAAC PAP'!$G$17*('3g CPIH'!R$17/'3g CPIH'!$G$17))</f>
        <v>26.604325636007829</v>
      </c>
      <c r="W166" s="35">
        <f>IF('3g CPIH'!S$17="-","-",'3j PAAC PAP'!$G$17*('3g CPIH'!S$17/'3g CPIH'!$G$17))</f>
        <v>27.39242504892368</v>
      </c>
      <c r="X166" s="27"/>
      <c r="Y166" s="35">
        <f>IF('3g CPIH'!U$17="-","-",'3j PAAC PAP'!$G$17*('3g CPIH'!U$17/'3g CPIH'!$G$17))</f>
        <v>28.777569471624265</v>
      </c>
      <c r="Z166" s="35">
        <f>IF('3g CPIH'!V$17="-","-",'3j PAAC PAP'!$G$17*('3g CPIH'!V$17/'3g CPIH'!$G$17))</f>
        <v>28.777569471624265</v>
      </c>
      <c r="AA166" s="35">
        <f>IF('3g CPIH'!W$17="-","-",'3j PAAC PAP'!$G$17*('3g CPIH'!W$17/'3g CPIH'!$G$17))</f>
        <v>29.923895890410957</v>
      </c>
      <c r="AB166" s="35" t="str">
        <f>IF('3g CPIH'!X$17="-","-",'3j PAAC PAP'!$G$17*('3g CPIH'!X$17/'3g CPIH'!$G$17))</f>
        <v>-</v>
      </c>
      <c r="AC166" s="35" t="str">
        <f>IF('3g CPIH'!Y$17="-","-",'3j PAAC PAP'!$G$17*('3g CPIH'!Y$17/'3g CPIH'!$G$17))</f>
        <v>-</v>
      </c>
      <c r="AD166" s="25"/>
    </row>
    <row r="167" spans="1:30" s="26" customFormat="1" ht="11.4">
      <c r="A167" s="207"/>
      <c r="B167" s="123" t="s">
        <v>244</v>
      </c>
      <c r="C167" s="123" t="s">
        <v>184</v>
      </c>
      <c r="D167" s="121" t="s">
        <v>123</v>
      </c>
      <c r="E167" s="160"/>
      <c r="F167" s="27"/>
      <c r="G167" s="35">
        <f>IF(G162="-","-",SUM(G159:G165)*'3j PAAC PAP'!$G$35)</f>
        <v>0</v>
      </c>
      <c r="H167" s="35">
        <f>IF(H162="-","-",SUM(H159:H165)*'3j PAAC PAP'!$G$35)</f>
        <v>0</v>
      </c>
      <c r="I167" s="35">
        <f>IF(I162="-","-",SUM(I159:I165)*'3j PAAC PAP'!$G$35)</f>
        <v>0</v>
      </c>
      <c r="J167" s="35">
        <f>IF(J162="-","-",SUM(J159:J165)*'3j PAAC PAP'!$G$35)</f>
        <v>0</v>
      </c>
      <c r="K167" s="35">
        <f>IF(K162="-","-",SUM(K159:K165)*'3j PAAC PAP'!$G$35)</f>
        <v>0</v>
      </c>
      <c r="L167" s="35">
        <f>IF(L162="-","-",SUM(L159:L165)*'3j PAAC PAP'!$G$35)</f>
        <v>0</v>
      </c>
      <c r="M167" s="35">
        <f>IF(M162="-","-",SUM(M159:M165)*'3j PAAC PAP'!$G$35)</f>
        <v>0</v>
      </c>
      <c r="N167" s="35">
        <f>IF(N162="-","-",SUM(N159:N165)*'3j PAAC PAP'!$G$35)</f>
        <v>0</v>
      </c>
      <c r="O167" s="27"/>
      <c r="P167" s="35">
        <f>IF(P162="-","-",SUM(P159:P165)*'3j PAAC PAP'!$G$35)</f>
        <v>0</v>
      </c>
      <c r="Q167" s="35">
        <f>IF(Q162="-","-",SUM(Q159:Q165)*'3j PAAC PAP'!$G$35)</f>
        <v>0</v>
      </c>
      <c r="R167" s="35">
        <f>IF(R162="-","-",SUM(R159:R165)*'3j PAAC PAP'!$G$35)</f>
        <v>0</v>
      </c>
      <c r="S167" s="35">
        <f>IF(S162="-","-",SUM(S159:S165)*'3j PAAC PAP'!$G$35)</f>
        <v>0</v>
      </c>
      <c r="T167" s="35">
        <f>IF(T162="-","-",SUM(T159:T165)*'3j PAAC PAP'!$G$35)</f>
        <v>0</v>
      </c>
      <c r="U167" s="35">
        <f>IF(U162="-","-",SUM(U159:U165)*'3j PAAC PAP'!$G$35)</f>
        <v>0</v>
      </c>
      <c r="V167" s="35">
        <f>IF(V162="-","-",SUM(V159:V165)*'3j PAAC PAP'!$G$35)</f>
        <v>0</v>
      </c>
      <c r="W167" s="35">
        <f>IF(W162="-","-",SUM(W159:W165)*'3j PAAC PAP'!$G$35)</f>
        <v>0</v>
      </c>
      <c r="X167" s="27"/>
      <c r="Y167" s="35">
        <f>IF(Y162="-","-",SUM(Y159:Y165)*'3j PAAC PAP'!$G$35)</f>
        <v>0</v>
      </c>
      <c r="Z167" s="35">
        <f>IF(Z162="-","-",SUM(Z159:Z165)*'3j PAAC PAP'!$G$35)</f>
        <v>0</v>
      </c>
      <c r="AA167" s="35">
        <f>IF(AA162="-","-",SUM(AA159:AA165)*'3j PAAC PAP'!$G$35)</f>
        <v>0</v>
      </c>
      <c r="AB167" s="35" t="str">
        <f>IF(AB162="-","-",SUM(AB159:AB165)*'3j PAAC PAP'!$G$35)</f>
        <v>-</v>
      </c>
      <c r="AC167" s="35" t="str">
        <f>IF(AC162="-","-",SUM(AC159:AC165)*'3j PAAC PAP'!$G$35)</f>
        <v>-</v>
      </c>
      <c r="AD167" s="25"/>
    </row>
    <row r="168" spans="1:30" s="26" customFormat="1" ht="11.4">
      <c r="A168" s="207"/>
      <c r="B168" s="123" t="s">
        <v>185</v>
      </c>
      <c r="C168" s="123" t="s">
        <v>246</v>
      </c>
      <c r="D168" s="121" t="s">
        <v>123</v>
      </c>
      <c r="E168" s="160"/>
      <c r="F168" s="27"/>
      <c r="G168" s="35">
        <f>IF(G162="-","-",SUM(G159:G167)*'3k EBIT'!$E$9)</f>
        <v>1.6978508846831684</v>
      </c>
      <c r="H168" s="35">
        <f>IF(H162="-","-",SUM(H159:H167)*'3k EBIT'!$E$9)</f>
        <v>1.7002895243450078</v>
      </c>
      <c r="I168" s="35">
        <f>IF(I162="-","-",SUM(I159:I167)*'3k EBIT'!$E$9)</f>
        <v>1.7037533601152015</v>
      </c>
      <c r="J168" s="35">
        <f>IF(J162="-","-",SUM(J159:J167)*'3k EBIT'!$E$9)</f>
        <v>1.7110692791007203</v>
      </c>
      <c r="K168" s="35">
        <f>IF(K162="-","-",SUM(K159:K167)*'3k EBIT'!$E$9)</f>
        <v>1.7399708191103196</v>
      </c>
      <c r="L168" s="35">
        <f>IF(L162="-","-",SUM(L159:L167)*'3k EBIT'!$E$9)</f>
        <v>1.7532834854410313</v>
      </c>
      <c r="M168" s="35">
        <f>IF(M162="-","-",SUM(M159:M167)*'3k EBIT'!$E$9)</f>
        <v>1.8105263452441707</v>
      </c>
      <c r="N168" s="35">
        <f>IF(N162="-","-",SUM(N159:N167)*'3k EBIT'!$E$9)</f>
        <v>1.8225104615509355</v>
      </c>
      <c r="O168" s="27"/>
      <c r="P168" s="35">
        <f>IF(P162="-","-",SUM(P159:P167)*'3k EBIT'!$E$9)</f>
        <v>1.8225104615509355</v>
      </c>
      <c r="Q168" s="35">
        <f>IF(Q162="-","-",SUM(Q159:Q167)*'3k EBIT'!$E$9)</f>
        <v>1.8394929912637401</v>
      </c>
      <c r="R168" s="35">
        <f>IF(R162="-","-",SUM(R159:R167)*'3k EBIT'!$E$9)</f>
        <v>1.8457330607716502</v>
      </c>
      <c r="S168" s="35">
        <f>IF(S162="-","-",SUM(S159:S167)*'3k EBIT'!$E$9)</f>
        <v>1.8656923637871943</v>
      </c>
      <c r="T168" s="35">
        <f>IF(T162="-","-",SUM(T159:T167)*'3k EBIT'!$E$9)</f>
        <v>1.8516086250058092</v>
      </c>
      <c r="U168" s="35">
        <f>IF(U162="-","-",SUM(U159:U167)*'3k EBIT'!$E$9)</f>
        <v>1.8862469338920125</v>
      </c>
      <c r="V168" s="35">
        <f>IF(V162="-","-",SUM(V159:V167)*'3k EBIT'!$E$9)</f>
        <v>1.9138553968850516</v>
      </c>
      <c r="W168" s="35">
        <f>IF(W162="-","-",SUM(W159:W167)*'3k EBIT'!$E$9)</f>
        <v>3.5842834178222929</v>
      </c>
      <c r="X168" s="27"/>
      <c r="Y168" s="35">
        <f>IF(Y162="-","-",SUM(Y159:Y167)*'3k EBIT'!$E$9)</f>
        <v>3.6587900488061709</v>
      </c>
      <c r="Z168" s="35">
        <f>IF(Z162="-","-",SUM(Z159:Z167)*'3k EBIT'!$E$9)</f>
        <v>3.6587900488061709</v>
      </c>
      <c r="AA168" s="35">
        <f>IF(AA162="-","-",SUM(AA159:AA167)*'3k EBIT'!$E$9)</f>
        <v>4.3872057490655916</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1.0416637535995414</v>
      </c>
      <c r="H169" s="35">
        <f>IF(H164="-","-",SUM(H159:H162,H164:H168)*'3l HAP'!$E$10)</f>
        <v>1.0435429172069792</v>
      </c>
      <c r="I169" s="35">
        <f>IF(I164="-","-",SUM(I159:I162,I164:I168)*'3l HAP'!$E$10)</f>
        <v>1.0472808680261294</v>
      </c>
      <c r="J169" s="35">
        <f>IF(J164="-","-",SUM(J159:J162,J164:J168)*'3l HAP'!$E$10)</f>
        <v>1.0529183588484428</v>
      </c>
      <c r="K169" s="35">
        <f>IF(K164="-","-",SUM(K159:K162,K164:K168)*'3l HAP'!$E$10)</f>
        <v>1.0655701309273085</v>
      </c>
      <c r="L169" s="35">
        <f>IF(L164="-","-",SUM(L159:L162,L164:L168)*'3l HAP'!$E$10)</f>
        <v>1.0758285870978135</v>
      </c>
      <c r="M169" s="35">
        <f>IF(M164="-","-",SUM(M159:M162,M164:M168)*'3l HAP'!$E$10)</f>
        <v>1.1226106940294716</v>
      </c>
      <c r="N169" s="35">
        <f>IF(N164="-","-",SUM(N159:N162,N164:N168)*'3l HAP'!$E$10)</f>
        <v>1.1318453979438603</v>
      </c>
      <c r="O169" s="27"/>
      <c r="P169" s="35">
        <f>IF(P164="-","-",SUM(P159:P162,P164:P168)*'3l HAP'!$E$10)</f>
        <v>1.1318453979438603</v>
      </c>
      <c r="Q169" s="35">
        <f>IF(Q164="-","-",SUM(Q159:Q162,Q164:Q168)*'3l HAP'!$E$10)</f>
        <v>1.1700484079082452</v>
      </c>
      <c r="R169" s="35">
        <f>IF(R164="-","-",SUM(R159:R162,R164:R168)*'3l HAP'!$E$10)</f>
        <v>1.1748568721150072</v>
      </c>
      <c r="S169" s="35">
        <f>IF(S164="-","-",SUM(S159:S162,S164:S168)*'3l HAP'!$E$10)</f>
        <v>1.2068033759700953</v>
      </c>
      <c r="T169" s="35">
        <f>IF(T164="-","-",SUM(T159:T162,T164:T168)*'3l HAP'!$E$10)</f>
        <v>1.1959507478476306</v>
      </c>
      <c r="U169" s="35">
        <f>IF(U164="-","-",SUM(U159:U162,U164:U168)*'3l HAP'!$E$10)</f>
        <v>1.1991288424227724</v>
      </c>
      <c r="V169" s="35">
        <f>IF(V164="-","-",SUM(V159:V162,V164:V168)*'3l HAP'!$E$10)</f>
        <v>1.2204033339869238</v>
      </c>
      <c r="W169" s="35">
        <f>IF(W164="-","-",SUM(W159:W162,W164:W168)*'3l HAP'!$E$10)</f>
        <v>1.3121544978357114</v>
      </c>
      <c r="X169" s="27"/>
      <c r="Y169" s="35">
        <f>IF(Y164="-","-",SUM(Y159:Y162,Y164:Y168)*'3l HAP'!$E$10)</f>
        <v>1.3695677153965551</v>
      </c>
      <c r="Z169" s="35">
        <f>IF(Z164="-","-",SUM(Z159:Z162,Z164:Z168)*'3l HAP'!$E$10)</f>
        <v>1.3695677153965551</v>
      </c>
      <c r="AA169" s="35">
        <f>IF(AA164="-","-",SUM(AA159:AA162,AA164:AA168)*'3l HAP'!$E$10)</f>
        <v>1.4383480968420015</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90.402199721056775</v>
      </c>
      <c r="H170" s="35">
        <f t="shared" si="36"/>
        <v>90.532428287535453</v>
      </c>
      <c r="I170" s="35">
        <f t="shared" si="36"/>
        <v>90.71847330885187</v>
      </c>
      <c r="J170" s="35">
        <f t="shared" si="36"/>
        <v>91.109159008287889</v>
      </c>
      <c r="K170" s="35">
        <f t="shared" si="36"/>
        <v>92.642943836774506</v>
      </c>
      <c r="L170" s="35">
        <f t="shared" si="36"/>
        <v>93.353868652517747</v>
      </c>
      <c r="M170" s="35">
        <f t="shared" si="36"/>
        <v>96.413431609914426</v>
      </c>
      <c r="N170" s="35">
        <f t="shared" si="36"/>
        <v>97.053409016812822</v>
      </c>
      <c r="O170" s="27"/>
      <c r="P170" s="35">
        <f t="shared" ref="P170:W170" si="37">IF(P164="-","-",SUM(P159:P169))</f>
        <v>97.053409016812822</v>
      </c>
      <c r="Q170" s="35">
        <f t="shared" si="37"/>
        <v>97.985429010889249</v>
      </c>
      <c r="R170" s="35">
        <f t="shared" si="37"/>
        <v>98.318662050382017</v>
      </c>
      <c r="S170" s="35">
        <f t="shared" si="37"/>
        <v>99.401097752726841</v>
      </c>
      <c r="T170" s="35">
        <f t="shared" si="37"/>
        <v>98.648996021232691</v>
      </c>
      <c r="U170" s="35">
        <f t="shared" si="37"/>
        <v>100.47524225153228</v>
      </c>
      <c r="V170" s="35">
        <f t="shared" si="37"/>
        <v>101.94959314253305</v>
      </c>
      <c r="W170" s="35">
        <f t="shared" si="37"/>
        <v>189.95857225179455</v>
      </c>
      <c r="X170" s="27"/>
      <c r="Y170" s="35">
        <f t="shared" ref="Y170:AC170" si="38">IF(Y164="-","-",SUM(Y159:Y169))</f>
        <v>193.93738548034125</v>
      </c>
      <c r="Z170" s="35">
        <f t="shared" si="38"/>
        <v>193.93738548034125</v>
      </c>
      <c r="AA170" s="35">
        <f t="shared" si="38"/>
        <v>232.34381846102488</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AA'!J166="-","-",'3c AA'!J166)</f>
        <v>-</v>
      </c>
      <c r="H173" s="117" t="str">
        <f>IF('3c AA'!K166="-","-",'3c AA'!K166)</f>
        <v>-</v>
      </c>
      <c r="I173" s="117" t="str">
        <f>IF('3c AA'!L166="-","-",'3c AA'!L166)</f>
        <v>-</v>
      </c>
      <c r="J173" s="117" t="str">
        <f>IF('3c AA'!M166="-","-",'3c AA'!M166)</f>
        <v>-</v>
      </c>
      <c r="K173" s="117" t="str">
        <f>IF('3c AA'!N166="-","-",'3c AA'!N166)</f>
        <v>-</v>
      </c>
      <c r="L173" s="117" t="str">
        <f>IF('3c AA'!O166="-","-",'3c AA'!O166)</f>
        <v>-</v>
      </c>
      <c r="M173" s="117" t="str">
        <f>IF('3c AA'!P166="-","-",'3c AA'!P166)</f>
        <v>-</v>
      </c>
      <c r="N173" s="117" t="str">
        <f>IF('3c AA'!Q166="-","-",'3c AA'!Q166)</f>
        <v>-</v>
      </c>
      <c r="O173" s="27"/>
      <c r="P173" s="117" t="str">
        <f>IF('3c AA'!S166="-","-",'3c AA'!S166)</f>
        <v>-</v>
      </c>
      <c r="Q173" s="117" t="str">
        <f>IF('3c AA'!T166="-","-",'3c AA'!T166)</f>
        <v>-</v>
      </c>
      <c r="R173" s="117" t="str">
        <f>IF('3c AA'!U166="-","-",'3c AA'!U166)</f>
        <v>-</v>
      </c>
      <c r="S173" s="117" t="str">
        <f>IF('3c AA'!V166="-","-",'3c AA'!V166)</f>
        <v>-</v>
      </c>
      <c r="T173" s="117">
        <f>IF('3c AA'!W166="-","-",'3c AA'!W166)</f>
        <v>0</v>
      </c>
      <c r="U173" s="117">
        <f>IF('3c AA'!X166="-","-",'3c AA'!X166)</f>
        <v>0</v>
      </c>
      <c r="V173" s="117">
        <f>IF('3c AA'!Y166="-","-",'3c AA'!Y166)</f>
        <v>0</v>
      </c>
      <c r="W173" s="117" t="str">
        <f>IF('3c AA'!Z166="-","-",'3c AA'!Z166)</f>
        <v>-</v>
      </c>
      <c r="X173" s="27"/>
      <c r="Y173" s="117">
        <f>IF('3c AA'!AB166="-","-",'3c AA'!AB166)</f>
        <v>0</v>
      </c>
      <c r="Z173" s="117">
        <f>IF('3c AA'!AC166="-","-",'3c AA'!AC166)</f>
        <v>0</v>
      </c>
      <c r="AA173" s="117">
        <f>IF('3c AA'!AD166="-","-",'3c AA'!AD166)</f>
        <v>0</v>
      </c>
      <c r="AB173" s="117" t="str">
        <f>IF('3c AA'!AE166="-","-",'3c AA'!AE166)</f>
        <v>-</v>
      </c>
      <c r="AC173" s="117" t="str">
        <f>IF('3c AA'!AF166="-","-",'3c AA'!AF166)</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f>'3d PC'!AA61</f>
        <v>10.298637820906499</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f>'3e NC-Elec'!AB56</f>
        <v>123.53935999999999</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f>IF('3g CPIH'!W$17="-","-",'3h OC '!$E$9*('3g CPIH'!W$17/'3g CPIH'!$G$17))</f>
        <v>48.959197260273974</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f>IF('3i SMNCC'!V$64="-","-",'3i SMNCC'!V$64)</f>
        <v>4.0728065027047933</v>
      </c>
      <c r="AA177" s="117">
        <f>IF('3i SMNCC'!W$64="-","-",'3i SMNCC'!W$64)</f>
        <v>4.6721736435258494</v>
      </c>
      <c r="AB177" s="117" t="str">
        <f>IF('3i SMNCC'!X$64="-","-",'3i SMNCC'!X$64)</f>
        <v>-</v>
      </c>
      <c r="AC177" s="117" t="str">
        <f>IF('3i SMNCC'!Y$64="-","-",'3i SMNCC'!Y$64)</f>
        <v>-</v>
      </c>
      <c r="AD177" s="25"/>
    </row>
    <row r="178" spans="1:30" s="26" customFormat="1" ht="12.6" customHeight="1">
      <c r="A178" s="207"/>
      <c r="B178" s="120" t="s">
        <v>244</v>
      </c>
      <c r="C178" s="157" t="s">
        <v>183</v>
      </c>
      <c r="D178" s="122" t="s">
        <v>121</v>
      </c>
      <c r="E178" s="119"/>
      <c r="F178" s="27"/>
      <c r="G178" s="117">
        <f>IF('3g CPIH'!C$17="-","-",'3j PAAC PAP'!$G$17*('3g CPIH'!C$17/'3g CPIH'!$G$17))</f>
        <v>23.857918590998043</v>
      </c>
      <c r="H178" s="117">
        <f>IF('3g CPIH'!D$17="-","-",'3j PAAC PAP'!$G$17*('3g CPIH'!D$17/'3g CPIH'!$G$17))</f>
        <v>23.905682191780819</v>
      </c>
      <c r="I178" s="117">
        <f>IF('3g CPIH'!E$17="-","-",'3j PAAC PAP'!$G$17*('3g CPIH'!E$17/'3g CPIH'!$G$17))</f>
        <v>23.977327592954992</v>
      </c>
      <c r="J178" s="117">
        <f>IF('3g CPIH'!F$17="-","-",'3j PAAC PAP'!$G$17*('3g CPIH'!F$17/'3g CPIH'!$G$17))</f>
        <v>24.120618395303325</v>
      </c>
      <c r="K178" s="117">
        <f>IF('3g CPIH'!G$17="-","-",'3j PAAC PAP'!$G$17*('3g CPIH'!G$17/'3g CPIH'!$G$17))</f>
        <v>24.4072</v>
      </c>
      <c r="L178" s="117">
        <f>IF('3g CPIH'!H$17="-","-",'3j PAAC PAP'!$G$17*('3g CPIH'!H$17/'3g CPIH'!$G$17))</f>
        <v>24.717663405088064</v>
      </c>
      <c r="M178" s="117">
        <f>IF('3g CPIH'!I$17="-","-",'3j PAAC PAP'!$G$17*('3g CPIH'!I$17/'3g CPIH'!$G$17))</f>
        <v>25.075890410958902</v>
      </c>
      <c r="N178" s="117">
        <f>IF('3g CPIH'!J$17="-","-",'3j PAAC PAP'!$G$17*('3g CPIH'!J$17/'3g CPIH'!$G$17))</f>
        <v>25.290826614481411</v>
      </c>
      <c r="O178" s="27"/>
      <c r="P178" s="117">
        <f>IF('3g CPIH'!L$17="-","-",'3j PAAC PAP'!$G$17*('3g CPIH'!L$17/'3g CPIH'!$G$17))</f>
        <v>25.290826614481411</v>
      </c>
      <c r="Q178" s="117">
        <f>IF('3g CPIH'!M$17="-","-",'3j PAAC PAP'!$G$17*('3g CPIH'!M$17/'3g CPIH'!$G$17))</f>
        <v>25.577408219178082</v>
      </c>
      <c r="R178" s="117">
        <f>IF('3g CPIH'!N$17="-","-",'3j PAAC PAP'!$G$17*('3g CPIH'!N$17/'3g CPIH'!$G$17))</f>
        <v>25.768462622309197</v>
      </c>
      <c r="S178" s="117">
        <f>IF('3g CPIH'!O$17="-","-",'3j PAAC PAP'!$G$17*('3g CPIH'!O$17/'3g CPIH'!$G$17))</f>
        <v>25.911753424657533</v>
      </c>
      <c r="T178" s="117">
        <f>IF('3g CPIH'!P$17="-","-",'3j PAAC PAP'!$G$17*('3g CPIH'!P$17/'3g CPIH'!$G$17))</f>
        <v>25.983398825831699</v>
      </c>
      <c r="U178" s="117">
        <f>IF('3g CPIH'!Q$17="-","-",'3j PAAC PAP'!$G$17*('3g CPIH'!Q$17/'3g CPIH'!$G$17))</f>
        <v>26.126689628180038</v>
      </c>
      <c r="V178" s="117">
        <f>IF('3g CPIH'!R$17="-","-",'3j PAAC PAP'!$G$17*('3g CPIH'!R$17/'3g CPIH'!$G$17))</f>
        <v>26.604325636007829</v>
      </c>
      <c r="W178" s="117">
        <f>IF('3g CPIH'!S$17="-","-",'3j PAAC PAP'!$G$17*('3g CPIH'!S$17/'3g CPIH'!$G$17))</f>
        <v>27.39242504892368</v>
      </c>
      <c r="X178" s="27"/>
      <c r="Y178" s="117">
        <f>IF('3g CPIH'!U$17="-","-",'3j PAAC PAP'!$G$17*('3g CPIH'!U$17/'3g CPIH'!$G$17))</f>
        <v>28.777569471624265</v>
      </c>
      <c r="Z178" s="117">
        <f>IF('3g CPIH'!V$17="-","-",'3j PAAC PAP'!$G$17*('3g CPIH'!V$17/'3g CPIH'!$G$17))</f>
        <v>28.777569471624265</v>
      </c>
      <c r="AA178" s="117">
        <f>IF('3g CPIH'!W$17="-","-",'3j PAAC PAP'!$G$17*('3g CPIH'!W$17/'3g CPIH'!$G$17))</f>
        <v>29.923895890410957</v>
      </c>
      <c r="AB178" s="117" t="str">
        <f>IF('3g CPIH'!X$17="-","-",'3j PAAC PAP'!$G$17*('3g CPIH'!X$17/'3g CPIH'!$G$17))</f>
        <v>-</v>
      </c>
      <c r="AC178" s="117" t="str">
        <f>IF('3g CPIH'!Y$17="-","-",'3j PAAC PAP'!$G$17*('3g CPIH'!Y$17/'3g CPIH'!$G$17))</f>
        <v>-</v>
      </c>
      <c r="AD178" s="25"/>
    </row>
    <row r="179" spans="1:30" s="26" customFormat="1" ht="11.25" customHeight="1">
      <c r="A179" s="207"/>
      <c r="B179" s="120" t="s">
        <v>244</v>
      </c>
      <c r="C179" s="120" t="s">
        <v>184</v>
      </c>
      <c r="D179" s="122" t="s">
        <v>121</v>
      </c>
      <c r="E179" s="119"/>
      <c r="F179" s="27"/>
      <c r="G179" s="117">
        <f>IF(G174="-","-",SUM(G171:G177)*'3j PAAC PAP'!$G$35)</f>
        <v>0</v>
      </c>
      <c r="H179" s="117">
        <f>IF(H174="-","-",SUM(H171:H177)*'3j PAAC PAP'!$G$35)</f>
        <v>0</v>
      </c>
      <c r="I179" s="117">
        <f>IF(I174="-","-",SUM(I171:I177)*'3j PAAC PAP'!$G$35)</f>
        <v>0</v>
      </c>
      <c r="J179" s="117">
        <f>IF(J174="-","-",SUM(J171:J177)*'3j PAAC PAP'!$G$35)</f>
        <v>0</v>
      </c>
      <c r="K179" s="117">
        <f>IF(K174="-","-",SUM(K171:K177)*'3j PAAC PAP'!$G$35)</f>
        <v>0</v>
      </c>
      <c r="L179" s="117">
        <f>IF(L174="-","-",SUM(L171:L177)*'3j PAAC PAP'!$G$35)</f>
        <v>0</v>
      </c>
      <c r="M179" s="117">
        <f>IF(M174="-","-",SUM(M171:M177)*'3j PAAC PAP'!$G$35)</f>
        <v>0</v>
      </c>
      <c r="N179" s="117">
        <f>IF(N174="-","-",SUM(N171:N177)*'3j PAAC PAP'!$G$35)</f>
        <v>0</v>
      </c>
      <c r="O179" s="27"/>
      <c r="P179" s="117">
        <f>IF(P174="-","-",SUM(P171:P177)*'3j PAAC PAP'!$G$35)</f>
        <v>0</v>
      </c>
      <c r="Q179" s="117">
        <f>IF(Q174="-","-",SUM(Q171:Q177)*'3j PAAC PAP'!$G$35)</f>
        <v>0</v>
      </c>
      <c r="R179" s="117">
        <f>IF(R174="-","-",SUM(R171:R177)*'3j PAAC PAP'!$G$35)</f>
        <v>0</v>
      </c>
      <c r="S179" s="117">
        <f>IF(S174="-","-",SUM(S171:S177)*'3j PAAC PAP'!$G$35)</f>
        <v>0</v>
      </c>
      <c r="T179" s="117">
        <f>IF(T174="-","-",SUM(T171:T177)*'3j PAAC PAP'!$G$35)</f>
        <v>0</v>
      </c>
      <c r="U179" s="117">
        <f>IF(U174="-","-",SUM(U171:U177)*'3j PAAC PAP'!$G$35)</f>
        <v>0</v>
      </c>
      <c r="V179" s="117">
        <f>IF(V174="-","-",SUM(V171:V177)*'3j PAAC PAP'!$G$35)</f>
        <v>0</v>
      </c>
      <c r="W179" s="117">
        <f>IF(W174="-","-",SUM(W171:W177)*'3j PAAC PAP'!$G$35)</f>
        <v>0</v>
      </c>
      <c r="X179" s="27"/>
      <c r="Y179" s="117">
        <f>IF(Y174="-","-",SUM(Y171:Y177)*'3j PAAC PAP'!$G$35)</f>
        <v>0</v>
      </c>
      <c r="Z179" s="117">
        <f>IF(Z174="-","-",SUM(Z171:Z177)*'3j PAAC PAP'!$G$35)</f>
        <v>0</v>
      </c>
      <c r="AA179" s="117">
        <f>IF(AA174="-","-",SUM(AA171:AA177)*'3j PAAC PAP'!$G$35)</f>
        <v>0</v>
      </c>
      <c r="AB179" s="117" t="str">
        <f>IF(AB174="-","-",SUM(AB171:AB177)*'3j PAAC PAP'!$G$35)</f>
        <v>-</v>
      </c>
      <c r="AC179" s="117" t="str">
        <f>IF(AC174="-","-",SUM(AC171:AC177)*'3j PAAC PAP'!$G$35)</f>
        <v>-</v>
      </c>
      <c r="AD179" s="25"/>
    </row>
    <row r="180" spans="1:30">
      <c r="A180" s="207"/>
      <c r="B180" s="120" t="s">
        <v>185</v>
      </c>
      <c r="C180" s="157" t="s">
        <v>246</v>
      </c>
      <c r="D180" s="122" t="s">
        <v>121</v>
      </c>
      <c r="E180" s="119"/>
      <c r="F180" s="27"/>
      <c r="G180" s="117">
        <f>IF(G174="-","-",SUM(G171:G179)*'3k EBIT'!$E$9)</f>
        <v>1.8830670686831683</v>
      </c>
      <c r="H180" s="117">
        <f>IF(H174="-","-",SUM(H171:H179)*'3k EBIT'!$E$9)</f>
        <v>1.8855057083450077</v>
      </c>
      <c r="I180" s="117">
        <f>IF(I174="-","-",SUM(I171:I179)*'3k EBIT'!$E$9)</f>
        <v>1.8507952161152019</v>
      </c>
      <c r="J180" s="117">
        <f>IF(J174="-","-",SUM(J171:J179)*'3k EBIT'!$E$9)</f>
        <v>1.8581111351007202</v>
      </c>
      <c r="K180" s="117">
        <f>IF(K174="-","-",SUM(K171:K179)*'3k EBIT'!$E$9)</f>
        <v>1.9527573511103196</v>
      </c>
      <c r="L180" s="117">
        <f>IF(L174="-","-",SUM(L171:L179)*'3k EBIT'!$E$9)</f>
        <v>1.9660700174410315</v>
      </c>
      <c r="M180" s="117">
        <f>IF(M174="-","-",SUM(M171:M179)*'3k EBIT'!$E$9)</f>
        <v>2.0169504892441705</v>
      </c>
      <c r="N180" s="117">
        <f>IF(N174="-","-",SUM(N171:N179)*'3k EBIT'!$E$9)</f>
        <v>2.0289346055509352</v>
      </c>
      <c r="O180" s="27"/>
      <c r="P180" s="117">
        <f>IF(P174="-","-",SUM(P171:P179)*'3k EBIT'!$E$9)</f>
        <v>2.0289346055509352</v>
      </c>
      <c r="Q180" s="117">
        <f>IF(Q174="-","-",SUM(Q171:Q179)*'3k EBIT'!$E$9)</f>
        <v>1.98441405126374</v>
      </c>
      <c r="R180" s="117">
        <f>IF(R174="-","-",SUM(R171:R179)*'3k EBIT'!$E$9)</f>
        <v>1.9906541207716502</v>
      </c>
      <c r="S180" s="117">
        <f>IF(S174="-","-",SUM(S171:S179)*'3k EBIT'!$E$9)</f>
        <v>2.035356043787194</v>
      </c>
      <c r="T180" s="117">
        <f>IF(T174="-","-",SUM(T171:T179)*'3k EBIT'!$E$9)</f>
        <v>2.0212723050058092</v>
      </c>
      <c r="U180" s="117">
        <f>IF(U174="-","-",SUM(U171:U179)*'3k EBIT'!$E$9)</f>
        <v>2.0523759538920121</v>
      </c>
      <c r="V180" s="117">
        <f>IF(V174="-","-",SUM(V171:V179)*'3k EBIT'!$E$9)</f>
        <v>2.0799844168850514</v>
      </c>
      <c r="W180" s="117">
        <f>IF(W174="-","-",SUM(W171:W179)*'3k EBIT'!$E$9)</f>
        <v>3.6111468338222932</v>
      </c>
      <c r="X180" s="27"/>
      <c r="Y180" s="117">
        <f>IF(Y174="-","-",SUM(Y171:Y179)*'3k EBIT'!$E$9)</f>
        <v>3.6856534648061716</v>
      </c>
      <c r="Z180" s="117">
        <f>IF(Z174="-","-",SUM(Z171:Z179)*'3k EBIT'!$E$9)</f>
        <v>3.6856534648061716</v>
      </c>
      <c r="AA180" s="117">
        <f>IF(AA174="-","-",SUM(AA171:AA179)*'3k EBIT'!$E$9)</f>
        <v>4.2104727490655911</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1.0443755037494857</v>
      </c>
      <c r="H181" s="117">
        <f>IF(H176="-","-",SUM(H171:H174,H176:H180)*'3l HAP'!$E$10)</f>
        <v>1.0462546673569233</v>
      </c>
      <c r="I181" s="117">
        <f>IF(I176="-","-",SUM(I171:I174,I176:I180)*'3l HAP'!$E$10)</f>
        <v>1.0494337078398255</v>
      </c>
      <c r="J181" s="117">
        <f>IF(J176="-","-",SUM(J171:J174,J176:J180)*'3l HAP'!$E$10)</f>
        <v>1.0550711986621386</v>
      </c>
      <c r="K181" s="117">
        <f>IF(K176="-","-",SUM(K171:K174,K176:K180)*'3l HAP'!$E$10)</f>
        <v>1.0686855385423204</v>
      </c>
      <c r="L181" s="117">
        <f>IF(L176="-","-",SUM(L171:L174,L176:L180)*'3l HAP'!$E$10)</f>
        <v>1.0789439947128252</v>
      </c>
      <c r="M181" s="117">
        <f>IF(M176="-","-",SUM(M171:M174,M176:M180)*'3l HAP'!$E$10)</f>
        <v>1.1256329499217754</v>
      </c>
      <c r="N181" s="117">
        <f>IF(N176="-","-",SUM(N171:N174,N176:N180)*'3l HAP'!$E$10)</f>
        <v>1.1348676538361642</v>
      </c>
      <c r="O181" s="27"/>
      <c r="P181" s="117">
        <f>IF(P176="-","-",SUM(P171:P174,P176:P180)*'3l HAP'!$E$10)</f>
        <v>1.1348676538361642</v>
      </c>
      <c r="Q181" s="117">
        <f>IF(Q176="-","-",SUM(Q171:Q174,Q176:Q180)*'3l HAP'!$E$10)</f>
        <v>1.172170197147705</v>
      </c>
      <c r="R181" s="117">
        <f>IF(R176="-","-",SUM(R171:R174,R176:R180)*'3l HAP'!$E$10)</f>
        <v>1.1769786613544673</v>
      </c>
      <c r="S181" s="117">
        <f>IF(S176="-","-",SUM(S171:S174,S176:S180)*'3l HAP'!$E$10)</f>
        <v>1.2092874219089755</v>
      </c>
      <c r="T181" s="117">
        <f>IF(T176="-","-",SUM(T171:T174,T176:T180)*'3l HAP'!$E$10)</f>
        <v>1.1984347937865105</v>
      </c>
      <c r="U181" s="117">
        <f>IF(U176="-","-",SUM(U171:U174,U176:U180)*'3l HAP'!$E$10)</f>
        <v>1.2015611374045925</v>
      </c>
      <c r="V181" s="117">
        <f>IF(V176="-","-",SUM(V171:V174,V176:V180)*'3l HAP'!$E$10)</f>
        <v>1.2228356289687439</v>
      </c>
      <c r="W181" s="117">
        <f>IF(W176="-","-",SUM(W171:W174,W176:W180)*'3l HAP'!$E$10)</f>
        <v>1.3125478051093673</v>
      </c>
      <c r="X181" s="27"/>
      <c r="Y181" s="117">
        <f>IF(Y176="-","-",SUM(Y171:Y174,Y176:Y180)*'3l HAP'!$E$10)</f>
        <v>1.369961022670211</v>
      </c>
      <c r="Z181" s="117">
        <f>IF(Z176="-","-",SUM(Z171:Z174,Z176:Z180)*'3l HAP'!$E$10)</f>
        <v>1.369961022670211</v>
      </c>
      <c r="AA181" s="117">
        <f>IF(AA176="-","-",SUM(AA171:AA174,AA176:AA180)*'3l HAP'!$E$10)</f>
        <v>1.4357605489890015</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100.15312765520675</v>
      </c>
      <c r="H182" s="117">
        <f t="shared" si="39"/>
        <v>100.28335622168539</v>
      </c>
      <c r="I182" s="117">
        <f t="shared" si="39"/>
        <v>98.459668004665573</v>
      </c>
      <c r="J182" s="117">
        <f t="shared" si="39"/>
        <v>98.850353704101565</v>
      </c>
      <c r="K182" s="117">
        <f t="shared" si="39"/>
        <v>103.84534577638951</v>
      </c>
      <c r="L182" s="117">
        <f t="shared" si="39"/>
        <v>104.55627059213276</v>
      </c>
      <c r="M182" s="117">
        <f t="shared" si="39"/>
        <v>107.28087800980673</v>
      </c>
      <c r="N182" s="117">
        <f t="shared" si="39"/>
        <v>107.92085541670511</v>
      </c>
      <c r="O182" s="27"/>
      <c r="P182" s="117">
        <f t="shared" ref="P182:W182" si="40">IF(P176="-","-",SUM(P171:P181))</f>
        <v>107.92085541670511</v>
      </c>
      <c r="Q182" s="117">
        <f t="shared" si="40"/>
        <v>105.61497186012872</v>
      </c>
      <c r="R182" s="117">
        <f t="shared" si="40"/>
        <v>105.94820489962149</v>
      </c>
      <c r="S182" s="117">
        <f t="shared" si="40"/>
        <v>108.33324547866572</v>
      </c>
      <c r="T182" s="117">
        <f t="shared" si="40"/>
        <v>107.58114374717157</v>
      </c>
      <c r="U182" s="117">
        <f t="shared" si="40"/>
        <v>109.22130356651409</v>
      </c>
      <c r="V182" s="117">
        <f t="shared" si="40"/>
        <v>110.69565445751485</v>
      </c>
      <c r="W182" s="117">
        <f t="shared" si="40"/>
        <v>191.37282897506824</v>
      </c>
      <c r="X182" s="27"/>
      <c r="Y182" s="117">
        <f t="shared" ref="Y182:AC182" si="41">IF(Y176="-","-",SUM(Y171:Y181))</f>
        <v>195.35164220361494</v>
      </c>
      <c r="Z182" s="117">
        <f t="shared" si="41"/>
        <v>195.35164220361494</v>
      </c>
      <c r="AA182" s="117">
        <f t="shared" si="41"/>
        <v>223.03949791317186</v>
      </c>
      <c r="AB182" s="117" t="str">
        <f t="shared" si="41"/>
        <v>-</v>
      </c>
      <c r="AC182" s="117" t="str">
        <f t="shared" si="41"/>
        <v>-</v>
      </c>
    </row>
    <row r="183" spans="1:30" s="26" customFormat="1" ht="11.4">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f t="shared" si="46"/>
        <v>0</v>
      </c>
      <c r="AA185" s="35">
        <f t="shared" si="46"/>
        <v>0</v>
      </c>
      <c r="AB185" s="35" t="str">
        <f t="shared" si="46"/>
        <v>-</v>
      </c>
      <c r="AC185" s="35" t="str">
        <f t="shared" si="46"/>
        <v>-</v>
      </c>
      <c r="AD185" s="25"/>
    </row>
    <row r="186" spans="1:30" s="26" customFormat="1" ht="11.4">
      <c r="A186" s="207"/>
      <c r="B186" s="123" t="s">
        <v>242</v>
      </c>
      <c r="C186" s="123" t="s">
        <v>179</v>
      </c>
      <c r="D186" s="121" t="s">
        <v>132</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f t="shared" si="49"/>
        <v>9.9504863797742455</v>
      </c>
      <c r="AA186" s="35">
        <f t="shared" si="49"/>
        <v>10.298637820906496</v>
      </c>
      <c r="AB186" s="35" t="str">
        <f t="shared" si="49"/>
        <v>-</v>
      </c>
      <c r="AC186" s="35" t="str">
        <f t="shared" si="49"/>
        <v>-</v>
      </c>
      <c r="AD186" s="25"/>
    </row>
    <row r="187" spans="1:30" s="26" customFormat="1" ht="11.4">
      <c r="A187" s="207"/>
      <c r="B187" s="123" t="s">
        <v>243</v>
      </c>
      <c r="C187" s="123" t="s">
        <v>180</v>
      </c>
      <c r="D187" s="121" t="s">
        <v>132</v>
      </c>
      <c r="E187" s="75"/>
      <c r="F187" s="27"/>
      <c r="G187" s="35">
        <f t="shared" si="47"/>
        <v>18.601964285714285</v>
      </c>
      <c r="H187" s="35">
        <f t="shared" si="47"/>
        <v>18.601964285714285</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f t="shared" si="50"/>
        <v>84.411464285714274</v>
      </c>
      <c r="AA187" s="35">
        <f t="shared" si="50"/>
        <v>103.14368142857143</v>
      </c>
      <c r="AB187" s="35" t="str">
        <f t="shared" si="50"/>
        <v>-</v>
      </c>
      <c r="AC187" s="35" t="str">
        <f t="shared" si="50"/>
        <v>-</v>
      </c>
      <c r="AD187" s="25"/>
    </row>
    <row r="188" spans="1:30" s="26" customFormat="1" ht="11.4">
      <c r="A188" s="207"/>
      <c r="B188" s="123" t="s">
        <v>244</v>
      </c>
      <c r="C188" s="123" t="s">
        <v>181</v>
      </c>
      <c r="D188" s="121" t="s">
        <v>132</v>
      </c>
      <c r="E188" s="75"/>
      <c r="F188" s="27"/>
      <c r="G188" s="35">
        <f t="shared" si="47"/>
        <v>39.034507632093941</v>
      </c>
      <c r="H188" s="35">
        <f t="shared" si="47"/>
        <v>39.112654794520544</v>
      </c>
      <c r="I188" s="35">
        <f t="shared" si="47"/>
        <v>39.229875538160464</v>
      </c>
      <c r="J188" s="35">
        <f t="shared" si="47"/>
        <v>39.464317025440316</v>
      </c>
      <c r="K188" s="35">
        <f t="shared" si="47"/>
        <v>39.933199999999992</v>
      </c>
      <c r="L188" s="35">
        <f t="shared" si="47"/>
        <v>40.441156555772992</v>
      </c>
      <c r="M188" s="35">
        <f t="shared" si="47"/>
        <v>41.027260273972608</v>
      </c>
      <c r="N188" s="35">
        <f t="shared" si="47"/>
        <v>41.37892250489238</v>
      </c>
      <c r="O188" s="27"/>
      <c r="P188" s="35">
        <f t="shared" si="48"/>
        <v>41.37892250489238</v>
      </c>
      <c r="Q188" s="35">
        <f t="shared" si="48"/>
        <v>41.847805479452056</v>
      </c>
      <c r="R188" s="35">
        <f t="shared" si="48"/>
        <v>42.160394129158519</v>
      </c>
      <c r="S188" s="35">
        <f t="shared" si="48"/>
        <v>42.39483561643835</v>
      </c>
      <c r="T188" s="35">
        <f t="shared" si="48"/>
        <v>42.51205636007829</v>
      </c>
      <c r="U188" s="35">
        <f t="shared" si="48"/>
        <v>42.746497847358121</v>
      </c>
      <c r="V188" s="35">
        <f t="shared" si="48"/>
        <v>43.527969471624267</v>
      </c>
      <c r="W188" s="35">
        <f t="shared" si="48"/>
        <v>44.817397651663399</v>
      </c>
      <c r="X188" s="27"/>
      <c r="Y188" s="35">
        <f t="shared" ref="Y188:AC188" si="51">IF(Y20="-","-",AVERAGE(Y20,Y32,Y44,Y56,Y68,Y80,Y92,Y104,Y116,Y128,Y140,Y152,Y164,Y176))</f>
        <v>47.083665362035234</v>
      </c>
      <c r="Z188" s="35">
        <f t="shared" si="51"/>
        <v>47.083665362035234</v>
      </c>
      <c r="AA188" s="35">
        <f t="shared" si="51"/>
        <v>48.959197260273974</v>
      </c>
      <c r="AB188" s="35" t="str">
        <f t="shared" si="51"/>
        <v>-</v>
      </c>
      <c r="AC188" s="35" t="str">
        <f t="shared" si="51"/>
        <v>-</v>
      </c>
      <c r="AD188" s="25"/>
    </row>
    <row r="189" spans="1:30" s="26" customFormat="1" ht="11.4">
      <c r="A189" s="207"/>
      <c r="B189" s="123" t="s">
        <v>244</v>
      </c>
      <c r="C189" s="123" t="s">
        <v>182</v>
      </c>
      <c r="D189" s="121" t="s">
        <v>132</v>
      </c>
      <c r="E189" s="75"/>
      <c r="F189" s="27"/>
      <c r="G189" s="35" t="str">
        <f t="shared" si="47"/>
        <v>-</v>
      </c>
      <c r="H189" s="35" t="str">
        <f t="shared" si="47"/>
        <v>-</v>
      </c>
      <c r="I189" s="35" t="str">
        <f t="shared" si="47"/>
        <v>-</v>
      </c>
      <c r="J189" s="35" t="str">
        <f t="shared" si="47"/>
        <v>-</v>
      </c>
      <c r="K189" s="35">
        <f t="shared" si="47"/>
        <v>0</v>
      </c>
      <c r="L189" s="35">
        <f t="shared" si="47"/>
        <v>-0.1310662676190151</v>
      </c>
      <c r="M189" s="35">
        <f t="shared" si="47"/>
        <v>1.6490220555819268</v>
      </c>
      <c r="N189" s="35">
        <f t="shared" si="47"/>
        <v>1.7011822078168848</v>
      </c>
      <c r="O189" s="27"/>
      <c r="P189" s="35">
        <f t="shared" si="48"/>
        <v>1.7011822078168848</v>
      </c>
      <c r="Q189" s="35">
        <f t="shared" si="48"/>
        <v>3.37071596157242</v>
      </c>
      <c r="R189" s="35">
        <f t="shared" si="48"/>
        <v>3.2761312765157915</v>
      </c>
      <c r="S189" s="35">
        <f t="shared" si="48"/>
        <v>4.8946129781636989</v>
      </c>
      <c r="T189" s="35">
        <f t="shared" si="48"/>
        <v>4.2887571563853459</v>
      </c>
      <c r="U189" s="35">
        <f t="shared" si="48"/>
        <v>4.0337120778428703</v>
      </c>
      <c r="V189" s="35">
        <f t="shared" si="48"/>
        <v>4.3260832188341771</v>
      </c>
      <c r="W189" s="35">
        <f t="shared" si="48"/>
        <v>4.2015880379606623</v>
      </c>
      <c r="X189" s="27"/>
      <c r="Y189" s="35">
        <f t="shared" ref="Y189:AC189" si="52">IF(Y21="-","-",AVERAGE(Y21,Y33,Y45,Y57,Y69,Y81,Y93,Y105,Y117,Y129,Y141,Y153,Y165,Y177))</f>
        <v>4.0728065027047933</v>
      </c>
      <c r="Z189" s="35">
        <f t="shared" si="52"/>
        <v>4.0728065027047933</v>
      </c>
      <c r="AA189" s="35">
        <f t="shared" si="52"/>
        <v>4.6721736435258503</v>
      </c>
      <c r="AB189" s="35" t="str">
        <f t="shared" si="52"/>
        <v>-</v>
      </c>
      <c r="AC189" s="35" t="str">
        <f t="shared" si="52"/>
        <v>-</v>
      </c>
      <c r="AD189" s="25"/>
    </row>
    <row r="190" spans="1:30" s="26" customFormat="1" ht="11.4">
      <c r="A190" s="207"/>
      <c r="B190" s="123" t="s">
        <v>244</v>
      </c>
      <c r="C190" s="123" t="s">
        <v>183</v>
      </c>
      <c r="D190" s="121" t="s">
        <v>132</v>
      </c>
      <c r="E190" s="75"/>
      <c r="F190" s="27"/>
      <c r="G190" s="35">
        <f t="shared" si="47"/>
        <v>23.85791859099805</v>
      </c>
      <c r="H190" s="35">
        <f t="shared" si="47"/>
        <v>23.905682191780819</v>
      </c>
      <c r="I190" s="35">
        <f t="shared" si="47"/>
        <v>23.977327592954996</v>
      </c>
      <c r="J190" s="35">
        <f t="shared" si="47"/>
        <v>24.120618395303325</v>
      </c>
      <c r="K190" s="35">
        <f t="shared" si="47"/>
        <v>24.407199999999992</v>
      </c>
      <c r="L190" s="35">
        <f t="shared" si="47"/>
        <v>24.717663405088064</v>
      </c>
      <c r="M190" s="35">
        <f t="shared" si="47"/>
        <v>25.075890410958895</v>
      </c>
      <c r="N190" s="35">
        <f t="shared" si="47"/>
        <v>25.290826614481411</v>
      </c>
      <c r="O190" s="27"/>
      <c r="P190" s="35">
        <f t="shared" si="48"/>
        <v>25.290826614481411</v>
      </c>
      <c r="Q190" s="35">
        <f t="shared" si="48"/>
        <v>25.577408219178089</v>
      </c>
      <c r="R190" s="35">
        <f t="shared" si="48"/>
        <v>25.76846262230919</v>
      </c>
      <c r="S190" s="35">
        <f t="shared" si="48"/>
        <v>25.911753424657544</v>
      </c>
      <c r="T190" s="35">
        <f t="shared" si="48"/>
        <v>25.983398825831703</v>
      </c>
      <c r="U190" s="35">
        <f t="shared" si="48"/>
        <v>26.126689628180035</v>
      </c>
      <c r="V190" s="35">
        <f t="shared" si="48"/>
        <v>26.60432563600784</v>
      </c>
      <c r="W190" s="35">
        <f t="shared" si="48"/>
        <v>27.392425048923673</v>
      </c>
      <c r="X190" s="27"/>
      <c r="Y190" s="35">
        <f t="shared" ref="Y190:AC190" si="53">IF(Y22="-","-",AVERAGE(Y22,Y34,Y46,Y58,Y70,Y82,Y94,Y106,Y118,Y130,Y142,Y154,Y166,Y178))</f>
        <v>28.777569471624258</v>
      </c>
      <c r="Z190" s="35">
        <f t="shared" si="53"/>
        <v>28.777569471624258</v>
      </c>
      <c r="AA190" s="35">
        <f t="shared" si="53"/>
        <v>29.923895890410957</v>
      </c>
      <c r="AB190" s="35" t="str">
        <f t="shared" si="53"/>
        <v>-</v>
      </c>
      <c r="AC190" s="35" t="str">
        <f t="shared" si="53"/>
        <v>-</v>
      </c>
      <c r="AD190" s="25"/>
    </row>
    <row r="191" spans="1:30" s="26" customFormat="1" ht="11.4">
      <c r="A191" s="207"/>
      <c r="B191" s="123" t="s">
        <v>244</v>
      </c>
      <c r="C191" s="123" t="s">
        <v>184</v>
      </c>
      <c r="D191" s="121" t="s">
        <v>132</v>
      </c>
      <c r="E191" s="75"/>
      <c r="F191" s="27"/>
      <c r="G191" s="35">
        <f t="shared" si="47"/>
        <v>0</v>
      </c>
      <c r="H191" s="35">
        <f t="shared" si="47"/>
        <v>0</v>
      </c>
      <c r="I191" s="35">
        <f t="shared" si="47"/>
        <v>0</v>
      </c>
      <c r="J191" s="35">
        <f t="shared" si="47"/>
        <v>0</v>
      </c>
      <c r="K191" s="35">
        <f t="shared" si="47"/>
        <v>0</v>
      </c>
      <c r="L191" s="35">
        <f t="shared" si="47"/>
        <v>0</v>
      </c>
      <c r="M191" s="35">
        <f t="shared" si="47"/>
        <v>0</v>
      </c>
      <c r="N191" s="35">
        <f t="shared" si="47"/>
        <v>0</v>
      </c>
      <c r="O191" s="27"/>
      <c r="P191" s="35">
        <f t="shared" si="48"/>
        <v>0</v>
      </c>
      <c r="Q191" s="35">
        <f t="shared" si="48"/>
        <v>0</v>
      </c>
      <c r="R191" s="35">
        <f t="shared" si="48"/>
        <v>0</v>
      </c>
      <c r="S191" s="35">
        <f t="shared" si="48"/>
        <v>0</v>
      </c>
      <c r="T191" s="35">
        <f t="shared" si="48"/>
        <v>0</v>
      </c>
      <c r="U191" s="35">
        <f t="shared" si="48"/>
        <v>0</v>
      </c>
      <c r="V191" s="35">
        <f t="shared" si="48"/>
        <v>0</v>
      </c>
      <c r="W191" s="35">
        <f t="shared" si="48"/>
        <v>0</v>
      </c>
      <c r="X191" s="27"/>
      <c r="Y191" s="35">
        <f t="shared" ref="Y191:AC191" si="54">IF(Y23="-","-",AVERAGE(Y23,Y35,Y47,Y59,Y71,Y83,Y95,Y107,Y119,Y131,Y143,Y155,Y167,Y179))</f>
        <v>0</v>
      </c>
      <c r="Z191" s="35">
        <f t="shared" si="54"/>
        <v>0</v>
      </c>
      <c r="AA191" s="35">
        <f t="shared" si="54"/>
        <v>0</v>
      </c>
      <c r="AB191" s="35" t="str">
        <f t="shared" si="54"/>
        <v>-</v>
      </c>
      <c r="AC191" s="35" t="str">
        <f t="shared" si="54"/>
        <v>-</v>
      </c>
      <c r="AD191" s="25"/>
    </row>
    <row r="192" spans="1:30" s="26" customFormat="1" ht="11.4">
      <c r="A192" s="207"/>
      <c r="B192" s="123" t="s">
        <v>185</v>
      </c>
      <c r="C192" s="123" t="s">
        <v>246</v>
      </c>
      <c r="D192" s="121" t="s">
        <v>132</v>
      </c>
      <c r="E192" s="75"/>
      <c r="F192" s="27"/>
      <c r="G192" s="35">
        <f t="shared" si="47"/>
        <v>1.7053746609688827</v>
      </c>
      <c r="H192" s="35">
        <f t="shared" si="47"/>
        <v>1.7078133006307219</v>
      </c>
      <c r="I192" s="35">
        <f t="shared" si="47"/>
        <v>1.7173971477152015</v>
      </c>
      <c r="J192" s="35">
        <f t="shared" si="47"/>
        <v>1.7247130667007204</v>
      </c>
      <c r="K192" s="35">
        <f t="shared" si="47"/>
        <v>1.6941717245388905</v>
      </c>
      <c r="L192" s="35">
        <f t="shared" si="47"/>
        <v>1.7074843908696027</v>
      </c>
      <c r="M192" s="35">
        <f t="shared" si="47"/>
        <v>1.773967861815599</v>
      </c>
      <c r="N192" s="35">
        <f t="shared" si="47"/>
        <v>1.7859519781223645</v>
      </c>
      <c r="O192" s="27"/>
      <c r="P192" s="35">
        <f t="shared" si="48"/>
        <v>1.7859519781223645</v>
      </c>
      <c r="Q192" s="35">
        <f t="shared" si="48"/>
        <v>1.8325751566923116</v>
      </c>
      <c r="R192" s="35">
        <f t="shared" si="48"/>
        <v>1.838815226200222</v>
      </c>
      <c r="S192" s="35">
        <f t="shared" si="48"/>
        <v>1.8947270709300512</v>
      </c>
      <c r="T192" s="35">
        <f t="shared" si="48"/>
        <v>1.8806433321486664</v>
      </c>
      <c r="U192" s="35">
        <f t="shared" si="48"/>
        <v>1.8870043610348692</v>
      </c>
      <c r="V192" s="35">
        <f t="shared" si="48"/>
        <v>1.9146128240279083</v>
      </c>
      <c r="W192" s="35">
        <f t="shared" si="48"/>
        <v>3.3012581421080074</v>
      </c>
      <c r="X192" s="27"/>
      <c r="Y192" s="35">
        <f t="shared" ref="Y192:AC192" si="55">IF(Y24="-","-",AVERAGE(Y24,Y36,Y48,Y60,Y72,Y84,Y96,Y108,Y120,Y132,Y144,Y156,Y168,Y180))</f>
        <v>3.3757647730918854</v>
      </c>
      <c r="Z192" s="35">
        <f t="shared" si="55"/>
        <v>3.3757647730918854</v>
      </c>
      <c r="AA192" s="35">
        <f t="shared" si="55"/>
        <v>3.8154492464941634</v>
      </c>
      <c r="AB192" s="35" t="str">
        <f t="shared" si="55"/>
        <v>-</v>
      </c>
      <c r="AC192" s="35" t="str">
        <f t="shared" si="55"/>
        <v>-</v>
      </c>
      <c r="AD192" s="25"/>
    </row>
    <row r="193" spans="1:30" s="26" customFormat="1" ht="11.4">
      <c r="A193" s="207"/>
      <c r="B193" s="123" t="s">
        <v>247</v>
      </c>
      <c r="C193" s="123" t="s">
        <v>248</v>
      </c>
      <c r="D193" s="121" t="s">
        <v>132</v>
      </c>
      <c r="E193" s="75"/>
      <c r="F193" s="27"/>
      <c r="G193" s="35">
        <f t="shared" si="47"/>
        <v>1.0417739092081406</v>
      </c>
      <c r="H193" s="35">
        <f t="shared" si="47"/>
        <v>1.0436530728155782</v>
      </c>
      <c r="I193" s="35">
        <f t="shared" si="47"/>
        <v>1.0474806267203811</v>
      </c>
      <c r="J193" s="35">
        <f t="shared" si="47"/>
        <v>1.0531181175426945</v>
      </c>
      <c r="K193" s="35">
        <f t="shared" si="47"/>
        <v>1.0648995863836881</v>
      </c>
      <c r="L193" s="35">
        <f t="shared" si="47"/>
        <v>1.0751580425541933</v>
      </c>
      <c r="M193" s="35">
        <f t="shared" si="47"/>
        <v>1.122075441273594</v>
      </c>
      <c r="N193" s="35">
        <f t="shared" si="47"/>
        <v>1.1313101451879828</v>
      </c>
      <c r="O193" s="27"/>
      <c r="P193" s="35">
        <f t="shared" si="48"/>
        <v>1.1313101451879828</v>
      </c>
      <c r="Q193" s="35">
        <f t="shared" si="48"/>
        <v>1.1699471238922847</v>
      </c>
      <c r="R193" s="35">
        <f t="shared" si="48"/>
        <v>1.1747555880990472</v>
      </c>
      <c r="S193" s="35">
        <f t="shared" si="48"/>
        <v>1.2072284731173739</v>
      </c>
      <c r="T193" s="35">
        <f t="shared" si="48"/>
        <v>1.1963758449949091</v>
      </c>
      <c r="U193" s="35">
        <f t="shared" si="48"/>
        <v>1.1991399319135709</v>
      </c>
      <c r="V193" s="35">
        <f t="shared" si="48"/>
        <v>1.2204144234777223</v>
      </c>
      <c r="W193" s="35">
        <f t="shared" si="48"/>
        <v>1.3080107247739787</v>
      </c>
      <c r="X193" s="27"/>
      <c r="Y193" s="35">
        <f t="shared" ref="Y193:AC193" si="56">IF(Y25="-","-",AVERAGE(Y25,Y37,Y49,Y61,Y73,Y85,Y97,Y109,Y121,Y133,Y145,Y157,Y169,Y181))</f>
        <v>1.3654239423348222</v>
      </c>
      <c r="Z193" s="35">
        <f t="shared" si="56"/>
        <v>1.3654239423348222</v>
      </c>
      <c r="AA193" s="35">
        <f t="shared" si="56"/>
        <v>1.4299770098878533</v>
      </c>
      <c r="AB193" s="35" t="str">
        <f t="shared" si="56"/>
        <v>-</v>
      </c>
      <c r="AC193" s="35" t="str">
        <f t="shared" si="56"/>
        <v>-</v>
      </c>
      <c r="AD193" s="25"/>
    </row>
    <row r="194" spans="1:30" s="26" customFormat="1" ht="11.4">
      <c r="A194" s="207"/>
      <c r="B194" s="123" t="s">
        <v>249</v>
      </c>
      <c r="C194" s="123" t="str">
        <f>B194&amp;"_"&amp;D194</f>
        <v>Total_GB average</v>
      </c>
      <c r="D194" s="116" t="s">
        <v>132</v>
      </c>
      <c r="E194" s="75"/>
      <c r="F194" s="27"/>
      <c r="G194" s="35">
        <f t="shared" si="47"/>
        <v>90.798297938665385</v>
      </c>
      <c r="H194" s="35">
        <f t="shared" si="47"/>
        <v>90.928526505144049</v>
      </c>
      <c r="I194" s="35">
        <f t="shared" si="47"/>
        <v>91.436766855146132</v>
      </c>
      <c r="J194" s="35">
        <f t="shared" si="47"/>
        <v>91.827452554582123</v>
      </c>
      <c r="K194" s="35">
        <f t="shared" si="47"/>
        <v>90.231795626230877</v>
      </c>
      <c r="L194" s="35">
        <f t="shared" si="47"/>
        <v>90.942720441974146</v>
      </c>
      <c r="M194" s="35">
        <f t="shared" si="47"/>
        <v>94.488766445158518</v>
      </c>
      <c r="N194" s="35">
        <f t="shared" si="47"/>
        <v>95.128743852056928</v>
      </c>
      <c r="O194" s="27"/>
      <c r="P194" s="35">
        <f t="shared" si="48"/>
        <v>95.128743852056928</v>
      </c>
      <c r="Q194" s="35">
        <f t="shared" si="48"/>
        <v>97.621231320873292</v>
      </c>
      <c r="R194" s="35">
        <f t="shared" si="48"/>
        <v>97.95446436036606</v>
      </c>
      <c r="S194" s="35">
        <f t="shared" si="48"/>
        <v>100.92966469987412</v>
      </c>
      <c r="T194" s="35">
        <f t="shared" si="48"/>
        <v>100.17756296837999</v>
      </c>
      <c r="U194" s="35">
        <f t="shared" si="48"/>
        <v>100.51511791102307</v>
      </c>
      <c r="V194" s="35">
        <f t="shared" si="48"/>
        <v>101.98946880202382</v>
      </c>
      <c r="W194" s="35">
        <f t="shared" si="48"/>
        <v>175.05836748873284</v>
      </c>
      <c r="X194" s="27"/>
      <c r="Y194" s="35">
        <f t="shared" ref="Y194:AC194" si="57">IF(Y26="-","-",AVERAGE(Y26,Y38,Y50,Y62,Y74,Y86,Y98,Y110,Y122,Y134,Y146,Y158,Y170,Y182))</f>
        <v>179.03718071727954</v>
      </c>
      <c r="Z194" s="35">
        <f t="shared" si="57"/>
        <v>179.03718071727954</v>
      </c>
      <c r="AA194" s="35">
        <f t="shared" si="57"/>
        <v>202.24301230007077</v>
      </c>
      <c r="AB194" s="35" t="str">
        <f t="shared" si="57"/>
        <v>-</v>
      </c>
      <c r="AC194" s="35" t="str">
        <f t="shared" si="5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6"/>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J170"/>
  <sheetViews>
    <sheetView zoomScaleNormal="100" workbookViewId="0"/>
  </sheetViews>
  <sheetFormatPr defaultColWidth="0" defaultRowHeight="11.25" customHeight="1" zeroHeight="1"/>
  <cols>
    <col min="1" max="1" width="6" style="76" customWidth="1"/>
    <col min="2" max="2" width="35" style="76" customWidth="1"/>
    <col min="3" max="3" width="15.08984375" style="76" customWidth="1"/>
    <col min="4" max="4" width="17.26953125" style="76" customWidth="1"/>
    <col min="5" max="5" width="13" style="76" customWidth="1"/>
    <col min="6" max="6" width="25.453125" style="76" customWidth="1"/>
    <col min="7" max="7" width="1" style="76" customWidth="1"/>
    <col min="8" max="15" width="13.6328125" style="76" customWidth="1"/>
    <col min="16" max="16" width="0.90625" style="76" customWidth="1"/>
    <col min="17" max="24" width="13.6328125" style="76" customWidth="1"/>
    <col min="25" max="25" width="0.90625" style="76" customWidth="1"/>
    <col min="26" max="29" width="13.6328125" style="76" customWidth="1"/>
    <col min="30" max="30" width="16.453125" style="76" customWidth="1"/>
    <col min="31" max="31" width="7.90625" style="78" customWidth="1"/>
    <col min="32" max="62" width="0" style="76" hidden="1" customWidth="1"/>
    <col min="63" max="16384" width="7.90625" style="76" hidden="1"/>
  </cols>
  <sheetData>
    <row r="1" spans="1:43" s="102" customFormat="1" ht="12.6" customHeight="1"/>
    <row r="2" spans="1:43" s="102" customFormat="1" ht="18.600000000000001" customHeight="1">
      <c r="A2" s="3" t="s">
        <v>253</v>
      </c>
      <c r="B2" s="103"/>
      <c r="C2" s="103"/>
      <c r="D2" s="103"/>
      <c r="E2" s="103"/>
      <c r="F2" s="103"/>
      <c r="G2" s="103"/>
      <c r="H2" s="103"/>
      <c r="I2" s="103"/>
      <c r="J2" s="103"/>
      <c r="K2" s="103"/>
      <c r="O2" s="103"/>
      <c r="P2" s="103"/>
      <c r="Q2" s="103"/>
      <c r="R2" s="103"/>
      <c r="S2" s="103"/>
      <c r="U2" s="103"/>
      <c r="V2" s="103"/>
      <c r="W2" s="103"/>
      <c r="X2" s="103"/>
      <c r="Y2" s="103"/>
      <c r="Z2" s="103"/>
      <c r="AC2" s="103"/>
      <c r="AE2" s="103"/>
      <c r="AF2" s="103"/>
      <c r="AG2" s="103"/>
      <c r="AH2" s="103"/>
      <c r="AI2" s="103"/>
      <c r="AK2" s="103"/>
      <c r="AL2" s="103"/>
      <c r="AM2" s="103"/>
      <c r="AN2" s="103"/>
      <c r="AO2" s="103"/>
    </row>
    <row r="3" spans="1:43" s="102" customFormat="1" ht="50.1" customHeight="1">
      <c r="A3" s="479" t="s">
        <v>254</v>
      </c>
      <c r="B3" s="479"/>
      <c r="C3" s="479"/>
      <c r="D3" s="479"/>
      <c r="E3" s="479"/>
      <c r="F3" s="479"/>
      <c r="G3" s="86"/>
      <c r="H3" s="86"/>
      <c r="I3" s="86"/>
      <c r="J3" s="86"/>
      <c r="K3" s="86"/>
      <c r="L3" s="86"/>
      <c r="N3" s="104"/>
      <c r="O3" s="86"/>
      <c r="P3" s="86"/>
      <c r="Q3" s="86"/>
      <c r="R3" s="86"/>
      <c r="S3" s="86"/>
      <c r="T3" s="86"/>
      <c r="U3" s="86"/>
      <c r="V3" s="86"/>
      <c r="W3" s="86"/>
      <c r="X3" s="86"/>
      <c r="Y3" s="86"/>
      <c r="Z3" s="86"/>
      <c r="AA3" s="86"/>
      <c r="AB3" s="104"/>
      <c r="AC3" s="86"/>
      <c r="AD3" s="86"/>
      <c r="AE3" s="86"/>
      <c r="AF3" s="86"/>
      <c r="AG3" s="86"/>
      <c r="AH3" s="86"/>
      <c r="AI3" s="86"/>
      <c r="AJ3" s="86"/>
      <c r="AK3" s="86"/>
      <c r="AL3" s="86"/>
      <c r="AM3" s="86"/>
      <c r="AN3" s="86"/>
      <c r="AO3" s="86"/>
      <c r="AP3" s="86"/>
      <c r="AQ3" s="104"/>
    </row>
    <row r="4" spans="1:43" s="78" customFormat="1" ht="12.6" customHeight="1"/>
    <row r="5" spans="1:43" s="78" customFormat="1" ht="12.6" customHeight="1">
      <c r="B5" s="469" t="s">
        <v>255</v>
      </c>
      <c r="C5" s="470" t="s">
        <v>256</v>
      </c>
      <c r="D5" s="472" t="s">
        <v>108</v>
      </c>
      <c r="E5" s="472" t="s">
        <v>257</v>
      </c>
      <c r="F5" s="454"/>
      <c r="G5" s="20"/>
      <c r="H5" s="457" t="s">
        <v>200</v>
      </c>
      <c r="I5" s="458"/>
      <c r="J5" s="458"/>
      <c r="K5" s="458"/>
      <c r="L5" s="458"/>
      <c r="M5" s="458"/>
      <c r="N5" s="458"/>
      <c r="O5" s="459"/>
      <c r="P5" s="20"/>
      <c r="Q5" s="347" t="s">
        <v>201</v>
      </c>
      <c r="R5" s="338"/>
      <c r="S5" s="338"/>
      <c r="T5" s="338"/>
      <c r="U5" s="338"/>
      <c r="V5" s="338"/>
      <c r="W5" s="338"/>
      <c r="X5" s="338"/>
      <c r="Y5" s="20"/>
      <c r="Z5" s="348" t="s">
        <v>202</v>
      </c>
      <c r="AA5" s="338"/>
      <c r="AB5" s="338"/>
      <c r="AC5" s="338"/>
      <c r="AD5" s="339"/>
    </row>
    <row r="6" spans="1:43" s="78" customFormat="1" ht="12.6" customHeight="1">
      <c r="B6" s="469"/>
      <c r="C6" s="470"/>
      <c r="D6" s="473"/>
      <c r="E6" s="473"/>
      <c r="F6" s="454"/>
      <c r="G6" s="20"/>
      <c r="H6" s="480" t="s">
        <v>203</v>
      </c>
      <c r="I6" s="481"/>
      <c r="J6" s="481"/>
      <c r="K6" s="481"/>
      <c r="L6" s="481"/>
      <c r="M6" s="481"/>
      <c r="N6" s="481"/>
      <c r="O6" s="482"/>
      <c r="P6" s="20"/>
      <c r="Q6" s="370" t="s">
        <v>204</v>
      </c>
      <c r="R6" s="341"/>
      <c r="S6" s="341"/>
      <c r="T6" s="341"/>
      <c r="U6" s="341"/>
      <c r="V6" s="341"/>
      <c r="W6" s="341"/>
      <c r="X6" s="341"/>
      <c r="Y6" s="20"/>
      <c r="Z6" s="371" t="s">
        <v>205</v>
      </c>
      <c r="AA6" s="341"/>
      <c r="AB6" s="341"/>
      <c r="AC6" s="341"/>
      <c r="AD6" s="342"/>
    </row>
    <row r="7" spans="1:43" s="78" customFormat="1" ht="22.8">
      <c r="B7" s="469"/>
      <c r="C7" s="470"/>
      <c r="D7" s="473"/>
      <c r="E7" s="473"/>
      <c r="F7" s="10" t="s">
        <v>105</v>
      </c>
      <c r="G7" s="20"/>
      <c r="H7" s="11" t="s">
        <v>139</v>
      </c>
      <c r="I7" s="11" t="s">
        <v>141</v>
      </c>
      <c r="J7" s="11" t="s">
        <v>142</v>
      </c>
      <c r="K7" s="11" t="s">
        <v>143</v>
      </c>
      <c r="L7" s="11" t="s">
        <v>144</v>
      </c>
      <c r="M7" s="12" t="s">
        <v>145</v>
      </c>
      <c r="N7" s="11" t="s">
        <v>146</v>
      </c>
      <c r="O7" s="11" t="s">
        <v>147</v>
      </c>
      <c r="P7" s="20"/>
      <c r="Q7" s="11" t="s">
        <v>148</v>
      </c>
      <c r="R7" s="13" t="s">
        <v>149</v>
      </c>
      <c r="S7" s="13" t="s">
        <v>150</v>
      </c>
      <c r="T7" s="14" t="s">
        <v>151</v>
      </c>
      <c r="U7" s="13" t="s">
        <v>152</v>
      </c>
      <c r="V7" s="13" t="s">
        <v>153</v>
      </c>
      <c r="W7" s="13" t="s">
        <v>154</v>
      </c>
      <c r="X7" s="13" t="s">
        <v>106</v>
      </c>
      <c r="Y7" s="20"/>
      <c r="Z7" s="13" t="s">
        <v>155</v>
      </c>
      <c r="AA7" s="13" t="s">
        <v>156</v>
      </c>
      <c r="AB7" s="13" t="s">
        <v>157</v>
      </c>
      <c r="AC7" s="13" t="s">
        <v>158</v>
      </c>
      <c r="AD7" s="13" t="s">
        <v>206</v>
      </c>
    </row>
    <row r="8" spans="1:43" s="78" customFormat="1" ht="11.4">
      <c r="B8" s="469"/>
      <c r="C8" s="470"/>
      <c r="D8" s="473"/>
      <c r="E8" s="473"/>
      <c r="F8" s="10" t="s">
        <v>258</v>
      </c>
      <c r="G8" s="20"/>
      <c r="H8" s="15" t="s">
        <v>208</v>
      </c>
      <c r="I8" s="15" t="s">
        <v>209</v>
      </c>
      <c r="J8" s="15" t="s">
        <v>210</v>
      </c>
      <c r="K8" s="15" t="s">
        <v>211</v>
      </c>
      <c r="L8" s="15" t="s">
        <v>212</v>
      </c>
      <c r="M8" s="16" t="s">
        <v>213</v>
      </c>
      <c r="N8" s="15" t="s">
        <v>214</v>
      </c>
      <c r="O8" s="15" t="s">
        <v>215</v>
      </c>
      <c r="P8" s="20"/>
      <c r="Q8" s="352" t="s">
        <v>216</v>
      </c>
      <c r="R8" s="15" t="s">
        <v>217</v>
      </c>
      <c r="S8" s="15" t="s">
        <v>218</v>
      </c>
      <c r="T8" s="17" t="s">
        <v>219</v>
      </c>
      <c r="U8" s="15" t="s">
        <v>220</v>
      </c>
      <c r="V8" s="15" t="s">
        <v>221</v>
      </c>
      <c r="W8" s="15" t="s">
        <v>222</v>
      </c>
      <c r="X8" s="15" t="s">
        <v>223</v>
      </c>
      <c r="Y8" s="20"/>
      <c r="Z8" s="15" t="s">
        <v>224</v>
      </c>
      <c r="AA8" s="15" t="s">
        <v>225</v>
      </c>
      <c r="AB8" s="15" t="s">
        <v>226</v>
      </c>
      <c r="AC8" s="15" t="s">
        <v>227</v>
      </c>
      <c r="AD8" s="15" t="s">
        <v>228</v>
      </c>
    </row>
    <row r="9" spans="1:43" s="78" customFormat="1" ht="19.5" customHeight="1">
      <c r="B9" s="469"/>
      <c r="C9" s="470"/>
      <c r="D9" s="474"/>
      <c r="E9" s="474"/>
      <c r="F9" s="18" t="s">
        <v>259</v>
      </c>
      <c r="G9" s="20"/>
      <c r="H9" s="13" t="s">
        <v>260</v>
      </c>
      <c r="I9" s="13" t="s">
        <v>261</v>
      </c>
      <c r="J9" s="13" t="s">
        <v>262</v>
      </c>
      <c r="K9" s="13" t="s">
        <v>263</v>
      </c>
      <c r="L9" s="13" t="s">
        <v>264</v>
      </c>
      <c r="M9" s="13" t="s">
        <v>265</v>
      </c>
      <c r="N9" s="13" t="s">
        <v>266</v>
      </c>
      <c r="O9" s="13" t="s">
        <v>267</v>
      </c>
      <c r="P9" s="20"/>
      <c r="Q9" s="13" t="s">
        <v>267</v>
      </c>
      <c r="R9" s="13" t="s">
        <v>268</v>
      </c>
      <c r="S9" s="13" t="s">
        <v>269</v>
      </c>
      <c r="T9" s="14" t="s">
        <v>270</v>
      </c>
      <c r="U9" s="13" t="s">
        <v>271</v>
      </c>
      <c r="V9" s="13" t="s">
        <v>272</v>
      </c>
      <c r="W9" s="13" t="s">
        <v>273</v>
      </c>
      <c r="X9" s="13" t="s">
        <v>274</v>
      </c>
      <c r="Y9" s="20"/>
      <c r="Z9" s="13" t="s">
        <v>275</v>
      </c>
      <c r="AA9" s="13"/>
      <c r="AB9" s="13" t="s">
        <v>276</v>
      </c>
      <c r="AC9" s="13"/>
      <c r="AD9" s="13" t="s">
        <v>277</v>
      </c>
    </row>
    <row r="10" spans="1:43" ht="9" customHeight="1">
      <c r="A10" s="78"/>
      <c r="B10" s="483" t="s">
        <v>278</v>
      </c>
      <c r="C10" s="484"/>
      <c r="D10" s="484"/>
      <c r="E10" s="484"/>
      <c r="F10" s="485"/>
      <c r="G10" s="20"/>
      <c r="H10" s="353"/>
      <c r="I10" s="353"/>
      <c r="J10" s="353"/>
      <c r="K10" s="353"/>
      <c r="L10" s="353"/>
      <c r="M10" s="353"/>
      <c r="N10" s="353"/>
      <c r="O10" s="353"/>
      <c r="P10" s="20"/>
      <c r="Q10" s="354"/>
      <c r="R10" s="354"/>
      <c r="S10" s="354"/>
      <c r="T10" s="354"/>
      <c r="U10" s="354"/>
      <c r="V10" s="354"/>
      <c r="W10" s="354"/>
      <c r="X10" s="354"/>
      <c r="Y10" s="20"/>
      <c r="Z10" s="354"/>
      <c r="AA10" s="354"/>
      <c r="AB10" s="354"/>
      <c r="AC10" s="354"/>
      <c r="AD10" s="354"/>
    </row>
    <row r="11" spans="1:43" ht="11.4">
      <c r="A11" s="78"/>
      <c r="B11" s="455" t="s">
        <v>279</v>
      </c>
      <c r="C11" s="456" t="s">
        <v>280</v>
      </c>
      <c r="D11" s="355" t="s">
        <v>127</v>
      </c>
      <c r="E11" s="486" t="s">
        <v>281</v>
      </c>
      <c r="F11" s="461"/>
      <c r="G11" s="20"/>
      <c r="H11" s="77">
        <v>191.97</v>
      </c>
      <c r="I11" s="77">
        <v>171.97</v>
      </c>
      <c r="J11" s="77">
        <v>154.91</v>
      </c>
      <c r="K11" s="77">
        <v>147.21</v>
      </c>
      <c r="L11" s="77">
        <v>172.21</v>
      </c>
      <c r="M11" s="77">
        <v>165.54</v>
      </c>
      <c r="N11" s="77">
        <v>174.32</v>
      </c>
      <c r="O11" s="77">
        <v>193.97</v>
      </c>
      <c r="P11" s="20"/>
      <c r="Q11" s="77">
        <v>193.97</v>
      </c>
      <c r="R11" s="77">
        <v>227.11</v>
      </c>
      <c r="S11" s="77">
        <v>202.7</v>
      </c>
      <c r="T11" s="77">
        <v>185.7</v>
      </c>
      <c r="U11" s="77">
        <v>155.44999999999999</v>
      </c>
      <c r="V11" s="77">
        <v>185.47</v>
      </c>
      <c r="W11" s="77">
        <v>255.97</v>
      </c>
      <c r="X11" s="77">
        <v>517.26</v>
      </c>
      <c r="Y11" s="20"/>
      <c r="Z11" s="77">
        <v>1068.8808800650174</v>
      </c>
      <c r="AA11" s="77">
        <v>1250.7437543004187</v>
      </c>
      <c r="AB11" s="77">
        <v>900.30789310430987</v>
      </c>
      <c r="AC11" s="77" t="s">
        <v>245</v>
      </c>
      <c r="AD11" s="77" t="s">
        <v>245</v>
      </c>
    </row>
    <row r="12" spans="1:43" ht="11.4">
      <c r="A12" s="78"/>
      <c r="B12" s="455"/>
      <c r="C12" s="456"/>
      <c r="D12" s="355" t="s">
        <v>128</v>
      </c>
      <c r="E12" s="486"/>
      <c r="F12" s="461"/>
      <c r="G12" s="20"/>
      <c r="H12" s="77">
        <v>187.73</v>
      </c>
      <c r="I12" s="77">
        <v>168.17</v>
      </c>
      <c r="J12" s="77">
        <v>151.49</v>
      </c>
      <c r="K12" s="77">
        <v>143.96</v>
      </c>
      <c r="L12" s="77">
        <v>168.41</v>
      </c>
      <c r="M12" s="77">
        <v>161.88</v>
      </c>
      <c r="N12" s="77">
        <v>172.15</v>
      </c>
      <c r="O12" s="77">
        <v>191.55</v>
      </c>
      <c r="P12" s="20"/>
      <c r="Q12" s="77">
        <v>191.55</v>
      </c>
      <c r="R12" s="77">
        <v>222.71</v>
      </c>
      <c r="S12" s="77">
        <v>198.77</v>
      </c>
      <c r="T12" s="77">
        <v>182.62</v>
      </c>
      <c r="U12" s="77">
        <v>152.87</v>
      </c>
      <c r="V12" s="77">
        <v>182.31</v>
      </c>
      <c r="W12" s="77">
        <v>251.6</v>
      </c>
      <c r="X12" s="77">
        <v>507.9</v>
      </c>
      <c r="Y12" s="20"/>
      <c r="Z12" s="77">
        <v>1049.53909596417</v>
      </c>
      <c r="AA12" s="77">
        <v>1228.1110960572566</v>
      </c>
      <c r="AB12" s="77">
        <v>887.63315857631858</v>
      </c>
      <c r="AC12" s="77" t="s">
        <v>245</v>
      </c>
      <c r="AD12" s="77" t="s">
        <v>245</v>
      </c>
    </row>
    <row r="13" spans="1:43" ht="11.4">
      <c r="A13" s="78"/>
      <c r="B13" s="455"/>
      <c r="C13" s="456"/>
      <c r="D13" s="355" t="s">
        <v>125</v>
      </c>
      <c r="E13" s="486"/>
      <c r="F13" s="461"/>
      <c r="G13" s="20"/>
      <c r="H13" s="77">
        <v>189.65</v>
      </c>
      <c r="I13" s="77">
        <v>169.89</v>
      </c>
      <c r="J13" s="77">
        <v>153.04</v>
      </c>
      <c r="K13" s="77">
        <v>145.43</v>
      </c>
      <c r="L13" s="77">
        <v>170.13</v>
      </c>
      <c r="M13" s="77">
        <v>163.54</v>
      </c>
      <c r="N13" s="77">
        <v>175.82</v>
      </c>
      <c r="O13" s="77">
        <v>195.63</v>
      </c>
      <c r="P13" s="20"/>
      <c r="Q13" s="77">
        <v>195.63</v>
      </c>
      <c r="R13" s="77">
        <v>228.27</v>
      </c>
      <c r="S13" s="77">
        <v>203.74</v>
      </c>
      <c r="T13" s="77">
        <v>187.24</v>
      </c>
      <c r="U13" s="77">
        <v>156.74</v>
      </c>
      <c r="V13" s="77">
        <v>187.36</v>
      </c>
      <c r="W13" s="77">
        <v>258.58</v>
      </c>
      <c r="X13" s="77">
        <v>523.87</v>
      </c>
      <c r="Y13" s="20"/>
      <c r="Z13" s="77">
        <v>1082.4927954346983</v>
      </c>
      <c r="AA13" s="77">
        <v>1266.6716452845469</v>
      </c>
      <c r="AB13" s="77">
        <v>908.3956367502858</v>
      </c>
      <c r="AC13" s="77" t="s">
        <v>245</v>
      </c>
      <c r="AD13" s="77" t="s">
        <v>245</v>
      </c>
    </row>
    <row r="14" spans="1:43" ht="11.4">
      <c r="A14" s="78"/>
      <c r="B14" s="455"/>
      <c r="C14" s="456"/>
      <c r="D14" s="355" t="s">
        <v>124</v>
      </c>
      <c r="E14" s="486"/>
      <c r="F14" s="461"/>
      <c r="G14" s="20"/>
      <c r="H14" s="77">
        <v>191.96</v>
      </c>
      <c r="I14" s="77">
        <v>171.96</v>
      </c>
      <c r="J14" s="77">
        <v>154.9</v>
      </c>
      <c r="K14" s="77">
        <v>147.21</v>
      </c>
      <c r="L14" s="77">
        <v>172.21</v>
      </c>
      <c r="M14" s="77">
        <v>165.53</v>
      </c>
      <c r="N14" s="77">
        <v>177.09</v>
      </c>
      <c r="O14" s="77">
        <v>197.05</v>
      </c>
      <c r="P14" s="20"/>
      <c r="Q14" s="77">
        <v>197.05</v>
      </c>
      <c r="R14" s="77">
        <v>230</v>
      </c>
      <c r="S14" s="77">
        <v>205.29</v>
      </c>
      <c r="T14" s="77">
        <v>188.96</v>
      </c>
      <c r="U14" s="77">
        <v>158.16999999999999</v>
      </c>
      <c r="V14" s="77">
        <v>188.54</v>
      </c>
      <c r="W14" s="77">
        <v>260.2</v>
      </c>
      <c r="X14" s="77">
        <v>529.79999999999995</v>
      </c>
      <c r="Y14" s="20"/>
      <c r="Z14" s="77">
        <v>1094.8893918036754</v>
      </c>
      <c r="AA14" s="77">
        <v>1281.1774389349468</v>
      </c>
      <c r="AB14" s="77">
        <v>912.73162190823041</v>
      </c>
      <c r="AC14" s="77" t="s">
        <v>245</v>
      </c>
      <c r="AD14" s="77" t="s">
        <v>245</v>
      </c>
    </row>
    <row r="15" spans="1:43" ht="11.4">
      <c r="A15" s="78"/>
      <c r="B15" s="455"/>
      <c r="C15" s="456"/>
      <c r="D15" s="355" t="s">
        <v>129</v>
      </c>
      <c r="E15" s="486"/>
      <c r="F15" s="461"/>
      <c r="G15" s="20"/>
      <c r="H15" s="77">
        <v>188.13</v>
      </c>
      <c r="I15" s="77">
        <v>168.52</v>
      </c>
      <c r="J15" s="77">
        <v>151.81</v>
      </c>
      <c r="K15" s="77">
        <v>144.26</v>
      </c>
      <c r="L15" s="77">
        <v>168.76</v>
      </c>
      <c r="M15" s="77">
        <v>162.22</v>
      </c>
      <c r="N15" s="77">
        <v>173.4</v>
      </c>
      <c r="O15" s="77">
        <v>192.95</v>
      </c>
      <c r="P15" s="20"/>
      <c r="Q15" s="77">
        <v>192.95</v>
      </c>
      <c r="R15" s="77">
        <v>225.2</v>
      </c>
      <c r="S15" s="77">
        <v>201</v>
      </c>
      <c r="T15" s="77">
        <v>185.57</v>
      </c>
      <c r="U15" s="77">
        <v>155.33000000000001</v>
      </c>
      <c r="V15" s="77">
        <v>185.61</v>
      </c>
      <c r="W15" s="77">
        <v>256.16000000000003</v>
      </c>
      <c r="X15" s="77">
        <v>518.1</v>
      </c>
      <c r="Y15" s="20"/>
      <c r="Z15" s="77">
        <v>1070.6268056513147</v>
      </c>
      <c r="AA15" s="77">
        <v>1252.7867373523766</v>
      </c>
      <c r="AB15" s="77">
        <v>894.32279916231334</v>
      </c>
      <c r="AC15" s="77" t="s">
        <v>245</v>
      </c>
      <c r="AD15" s="77" t="s">
        <v>245</v>
      </c>
    </row>
    <row r="16" spans="1:43" ht="11.4">
      <c r="A16" s="78"/>
      <c r="B16" s="455"/>
      <c r="C16" s="456"/>
      <c r="D16" s="355" t="s">
        <v>119</v>
      </c>
      <c r="E16" s="486"/>
      <c r="F16" s="461"/>
      <c r="G16" s="20"/>
      <c r="H16" s="77">
        <v>189.65</v>
      </c>
      <c r="I16" s="77">
        <v>169.88</v>
      </c>
      <c r="J16" s="77">
        <v>153.03</v>
      </c>
      <c r="K16" s="77">
        <v>145.43</v>
      </c>
      <c r="L16" s="77">
        <v>170.13</v>
      </c>
      <c r="M16" s="77">
        <v>163.53</v>
      </c>
      <c r="N16" s="77">
        <v>171.31</v>
      </c>
      <c r="O16" s="77">
        <v>190.62</v>
      </c>
      <c r="P16" s="20"/>
      <c r="Q16" s="77">
        <v>190.62</v>
      </c>
      <c r="R16" s="77">
        <v>221.01</v>
      </c>
      <c r="S16" s="77">
        <v>197.26</v>
      </c>
      <c r="T16" s="77">
        <v>180.46</v>
      </c>
      <c r="U16" s="77">
        <v>151.06</v>
      </c>
      <c r="V16" s="77">
        <v>179.5</v>
      </c>
      <c r="W16" s="77">
        <v>247.73</v>
      </c>
      <c r="X16" s="77">
        <v>502.76</v>
      </c>
      <c r="Y16" s="20"/>
      <c r="Z16" s="77">
        <v>1038.9595315388203</v>
      </c>
      <c r="AA16" s="77">
        <v>1215.7314900833712</v>
      </c>
      <c r="AB16" s="77">
        <v>873.33955928034368</v>
      </c>
      <c r="AC16" s="77" t="s">
        <v>245</v>
      </c>
      <c r="AD16" s="77" t="s">
        <v>245</v>
      </c>
    </row>
    <row r="17" spans="1:30" ht="11.4">
      <c r="A17" s="78"/>
      <c r="B17" s="455"/>
      <c r="C17" s="456"/>
      <c r="D17" s="355" t="s">
        <v>118</v>
      </c>
      <c r="E17" s="486"/>
      <c r="F17" s="461"/>
      <c r="G17" s="20"/>
      <c r="H17" s="77">
        <v>190.53</v>
      </c>
      <c r="I17" s="77">
        <v>170.68</v>
      </c>
      <c r="J17" s="77">
        <v>153.74</v>
      </c>
      <c r="K17" s="77">
        <v>146.11000000000001</v>
      </c>
      <c r="L17" s="77">
        <v>170.92</v>
      </c>
      <c r="M17" s="77">
        <v>164.29</v>
      </c>
      <c r="N17" s="77">
        <v>174.22</v>
      </c>
      <c r="O17" s="77">
        <v>193.85</v>
      </c>
      <c r="P17" s="20"/>
      <c r="Q17" s="77">
        <v>193.85</v>
      </c>
      <c r="R17" s="77">
        <v>226.01</v>
      </c>
      <c r="S17" s="77">
        <v>201.73</v>
      </c>
      <c r="T17" s="77">
        <v>184.19</v>
      </c>
      <c r="U17" s="77">
        <v>154.18</v>
      </c>
      <c r="V17" s="77">
        <v>182.68</v>
      </c>
      <c r="W17" s="77">
        <v>252.12</v>
      </c>
      <c r="X17" s="77">
        <v>510.85</v>
      </c>
      <c r="Y17" s="20"/>
      <c r="Z17" s="77">
        <v>1053.842695729559</v>
      </c>
      <c r="AA17" s="77">
        <v>1233.1469243033769</v>
      </c>
      <c r="AB17" s="77">
        <v>873.65101163416477</v>
      </c>
      <c r="AC17" s="77" t="s">
        <v>245</v>
      </c>
      <c r="AD17" s="77" t="s">
        <v>245</v>
      </c>
    </row>
    <row r="18" spans="1:30" ht="11.4">
      <c r="A18" s="78"/>
      <c r="B18" s="455"/>
      <c r="C18" s="456"/>
      <c r="D18" s="355" t="s">
        <v>122</v>
      </c>
      <c r="E18" s="486"/>
      <c r="F18" s="461"/>
      <c r="G18" s="20"/>
      <c r="H18" s="77">
        <v>187.25</v>
      </c>
      <c r="I18" s="77">
        <v>167.73</v>
      </c>
      <c r="J18" s="77">
        <v>151.09</v>
      </c>
      <c r="K18" s="77">
        <v>143.59</v>
      </c>
      <c r="L18" s="77">
        <v>167.97</v>
      </c>
      <c r="M18" s="77">
        <v>161.46</v>
      </c>
      <c r="N18" s="77">
        <v>172.88</v>
      </c>
      <c r="O18" s="77">
        <v>192.37</v>
      </c>
      <c r="P18" s="20"/>
      <c r="Q18" s="77">
        <v>192.37</v>
      </c>
      <c r="R18" s="77">
        <v>224.82</v>
      </c>
      <c r="S18" s="77">
        <v>201.56</v>
      </c>
      <c r="T18" s="77">
        <v>185.41</v>
      </c>
      <c r="U18" s="77">
        <v>155.74</v>
      </c>
      <c r="V18" s="77">
        <v>186.74</v>
      </c>
      <c r="W18" s="77">
        <v>257.2</v>
      </c>
      <c r="X18" s="77">
        <v>516.63</v>
      </c>
      <c r="Y18" s="20"/>
      <c r="Z18" s="77">
        <v>1067.244618629104</v>
      </c>
      <c r="AA18" s="77">
        <v>1248.8290940145625</v>
      </c>
      <c r="AB18" s="77">
        <v>898.43496780922214</v>
      </c>
      <c r="AC18" s="77" t="s">
        <v>245</v>
      </c>
      <c r="AD18" s="77" t="s">
        <v>245</v>
      </c>
    </row>
    <row r="19" spans="1:30" ht="11.4">
      <c r="A19" s="78"/>
      <c r="B19" s="455"/>
      <c r="C19" s="456"/>
      <c r="D19" s="355" t="s">
        <v>126</v>
      </c>
      <c r="E19" s="486"/>
      <c r="F19" s="461"/>
      <c r="G19" s="20"/>
      <c r="H19" s="77">
        <v>189.41</v>
      </c>
      <c r="I19" s="77">
        <v>169.67</v>
      </c>
      <c r="J19" s="77">
        <v>152.84</v>
      </c>
      <c r="K19" s="77">
        <v>145.24</v>
      </c>
      <c r="L19" s="77">
        <v>169.91</v>
      </c>
      <c r="M19" s="77">
        <v>163.33000000000001</v>
      </c>
      <c r="N19" s="77">
        <v>173.27</v>
      </c>
      <c r="O19" s="77">
        <v>192.8</v>
      </c>
      <c r="P19" s="20"/>
      <c r="Q19" s="77">
        <v>192.8</v>
      </c>
      <c r="R19" s="77">
        <v>225.28</v>
      </c>
      <c r="S19" s="77">
        <v>201.07</v>
      </c>
      <c r="T19" s="77">
        <v>185.5</v>
      </c>
      <c r="U19" s="77">
        <v>155.28</v>
      </c>
      <c r="V19" s="77">
        <v>185.7</v>
      </c>
      <c r="W19" s="77">
        <v>256.29000000000002</v>
      </c>
      <c r="X19" s="77">
        <v>517.57000000000005</v>
      </c>
      <c r="Y19" s="20"/>
      <c r="Z19" s="77">
        <v>1069.4743153651386</v>
      </c>
      <c r="AA19" s="77">
        <v>1251.438158615297</v>
      </c>
      <c r="AB19" s="77">
        <v>900.95271838373287</v>
      </c>
      <c r="AC19" s="77" t="s">
        <v>245</v>
      </c>
      <c r="AD19" s="77" t="s">
        <v>245</v>
      </c>
    </row>
    <row r="20" spans="1:30" ht="11.4">
      <c r="A20" s="78"/>
      <c r="B20" s="455"/>
      <c r="C20" s="456"/>
      <c r="D20" s="355" t="s">
        <v>131</v>
      </c>
      <c r="E20" s="486"/>
      <c r="F20" s="461"/>
      <c r="G20" s="20"/>
      <c r="H20" s="77">
        <v>188.34</v>
      </c>
      <c r="I20" s="77">
        <v>168.71</v>
      </c>
      <c r="J20" s="77">
        <v>151.97999999999999</v>
      </c>
      <c r="K20" s="77">
        <v>144.43</v>
      </c>
      <c r="L20" s="77">
        <v>168.96</v>
      </c>
      <c r="M20" s="77">
        <v>162.41</v>
      </c>
      <c r="N20" s="77">
        <v>170.89</v>
      </c>
      <c r="O20" s="77">
        <v>190.15</v>
      </c>
      <c r="P20" s="20"/>
      <c r="Q20" s="77">
        <v>190.15</v>
      </c>
      <c r="R20" s="77">
        <v>223.23</v>
      </c>
      <c r="S20" s="77">
        <v>199.23</v>
      </c>
      <c r="T20" s="77">
        <v>182.91</v>
      </c>
      <c r="U20" s="77">
        <v>153.1</v>
      </c>
      <c r="V20" s="77">
        <v>183.72</v>
      </c>
      <c r="W20" s="77">
        <v>253.56</v>
      </c>
      <c r="X20" s="77">
        <v>514.57000000000005</v>
      </c>
      <c r="Y20" s="20"/>
      <c r="Z20" s="77">
        <v>1063.2789899947688</v>
      </c>
      <c r="AA20" s="77">
        <v>1244.1887404084921</v>
      </c>
      <c r="AB20" s="77">
        <v>888.49249390493219</v>
      </c>
      <c r="AC20" s="77" t="s">
        <v>245</v>
      </c>
      <c r="AD20" s="77" t="s">
        <v>245</v>
      </c>
    </row>
    <row r="21" spans="1:30" ht="11.4">
      <c r="A21" s="78"/>
      <c r="B21" s="455"/>
      <c r="C21" s="456"/>
      <c r="D21" s="355" t="s">
        <v>130</v>
      </c>
      <c r="E21" s="486"/>
      <c r="F21" s="461"/>
      <c r="G21" s="20"/>
      <c r="H21" s="77">
        <v>185.23</v>
      </c>
      <c r="I21" s="77">
        <v>165.93</v>
      </c>
      <c r="J21" s="77">
        <v>149.47</v>
      </c>
      <c r="K21" s="77">
        <v>142.04</v>
      </c>
      <c r="L21" s="77">
        <v>166.17</v>
      </c>
      <c r="M21" s="77">
        <v>159.72999999999999</v>
      </c>
      <c r="N21" s="77">
        <v>170.13</v>
      </c>
      <c r="O21" s="77">
        <v>189.3</v>
      </c>
      <c r="P21" s="20"/>
      <c r="Q21" s="77">
        <v>189.3</v>
      </c>
      <c r="R21" s="77">
        <v>222.92</v>
      </c>
      <c r="S21" s="77">
        <v>198.96</v>
      </c>
      <c r="T21" s="77">
        <v>183.21</v>
      </c>
      <c r="U21" s="77">
        <v>153.36000000000001</v>
      </c>
      <c r="V21" s="77">
        <v>183.63</v>
      </c>
      <c r="W21" s="77">
        <v>253.43</v>
      </c>
      <c r="X21" s="77">
        <v>509.55</v>
      </c>
      <c r="Y21" s="20"/>
      <c r="Z21" s="77">
        <v>1052.8544390310899</v>
      </c>
      <c r="AA21" s="77">
        <v>1231.9905223915184</v>
      </c>
      <c r="AB21" s="77">
        <v>879.04475745947923</v>
      </c>
      <c r="AC21" s="77" t="s">
        <v>245</v>
      </c>
      <c r="AD21" s="77" t="s">
        <v>245</v>
      </c>
    </row>
    <row r="22" spans="1:30" ht="11.4">
      <c r="A22" s="78"/>
      <c r="B22" s="455"/>
      <c r="C22" s="456"/>
      <c r="D22" s="355" t="s">
        <v>120</v>
      </c>
      <c r="E22" s="486"/>
      <c r="F22" s="461"/>
      <c r="G22" s="20"/>
      <c r="H22" s="77">
        <v>192.1</v>
      </c>
      <c r="I22" s="77">
        <v>172.08</v>
      </c>
      <c r="J22" s="77">
        <v>155.01</v>
      </c>
      <c r="K22" s="77">
        <v>147.31</v>
      </c>
      <c r="L22" s="77">
        <v>172.32</v>
      </c>
      <c r="M22" s="77">
        <v>165.65</v>
      </c>
      <c r="N22" s="77">
        <v>173.5</v>
      </c>
      <c r="O22" s="77">
        <v>193.05</v>
      </c>
      <c r="P22" s="20"/>
      <c r="Q22" s="77">
        <v>193.05</v>
      </c>
      <c r="R22" s="77">
        <v>224.96</v>
      </c>
      <c r="S22" s="77">
        <v>200.79</v>
      </c>
      <c r="T22" s="77">
        <v>185.37</v>
      </c>
      <c r="U22" s="77">
        <v>155.16999999999999</v>
      </c>
      <c r="V22" s="77">
        <v>184.23</v>
      </c>
      <c r="W22" s="77">
        <v>254.24</v>
      </c>
      <c r="X22" s="77">
        <v>513.99</v>
      </c>
      <c r="Y22" s="20"/>
      <c r="Z22" s="77">
        <v>1062.1633023751654</v>
      </c>
      <c r="AA22" s="77">
        <v>1242.8832260635406</v>
      </c>
      <c r="AB22" s="77">
        <v>892.66859899253507</v>
      </c>
      <c r="AC22" s="77" t="s">
        <v>245</v>
      </c>
      <c r="AD22" s="77" t="s">
        <v>245</v>
      </c>
    </row>
    <row r="23" spans="1:30" ht="11.4">
      <c r="A23" s="78"/>
      <c r="B23" s="455"/>
      <c r="C23" s="456"/>
      <c r="D23" s="355" t="s">
        <v>123</v>
      </c>
      <c r="E23" s="486"/>
      <c r="F23" s="461"/>
      <c r="G23" s="20"/>
      <c r="H23" s="77">
        <v>190.81</v>
      </c>
      <c r="I23" s="77">
        <v>170.93</v>
      </c>
      <c r="J23" s="77">
        <v>153.97</v>
      </c>
      <c r="K23" s="77">
        <v>146.32</v>
      </c>
      <c r="L23" s="77">
        <v>171.18</v>
      </c>
      <c r="M23" s="77">
        <v>164.54</v>
      </c>
      <c r="N23" s="77">
        <v>173.63</v>
      </c>
      <c r="O23" s="77">
        <v>193.2</v>
      </c>
      <c r="P23" s="20"/>
      <c r="Q23" s="77">
        <v>193.2</v>
      </c>
      <c r="R23" s="77">
        <v>225.18</v>
      </c>
      <c r="S23" s="77">
        <v>200.99</v>
      </c>
      <c r="T23" s="77">
        <v>183.79</v>
      </c>
      <c r="U23" s="77">
        <v>153.85</v>
      </c>
      <c r="V23" s="77">
        <v>184.19</v>
      </c>
      <c r="W23" s="77">
        <v>254.19</v>
      </c>
      <c r="X23" s="77">
        <v>519.6</v>
      </c>
      <c r="Y23" s="20"/>
      <c r="Z23" s="77">
        <v>1073.7808736018605</v>
      </c>
      <c r="AA23" s="77">
        <v>1256.4774486966983</v>
      </c>
      <c r="AB23" s="77">
        <v>895.01080912255372</v>
      </c>
      <c r="AC23" s="77" t="s">
        <v>245</v>
      </c>
      <c r="AD23" s="77" t="s">
        <v>245</v>
      </c>
    </row>
    <row r="24" spans="1:30" ht="11.4">
      <c r="A24" s="78"/>
      <c r="B24" s="455"/>
      <c r="C24" s="456"/>
      <c r="D24" s="355" t="s">
        <v>121</v>
      </c>
      <c r="E24" s="486"/>
      <c r="F24" s="461"/>
      <c r="G24" s="20"/>
      <c r="H24" s="77">
        <v>190.88</v>
      </c>
      <c r="I24" s="77">
        <v>170.99</v>
      </c>
      <c r="J24" s="77">
        <v>154.03</v>
      </c>
      <c r="K24" s="77">
        <v>146.38</v>
      </c>
      <c r="L24" s="77">
        <v>171.24</v>
      </c>
      <c r="M24" s="77">
        <v>164.6</v>
      </c>
      <c r="N24" s="77">
        <v>171.6</v>
      </c>
      <c r="O24" s="77">
        <v>190.95</v>
      </c>
      <c r="P24" s="20"/>
      <c r="Q24" s="77">
        <v>190.95</v>
      </c>
      <c r="R24" s="77">
        <v>220.28</v>
      </c>
      <c r="S24" s="77">
        <v>195.7</v>
      </c>
      <c r="T24" s="77">
        <v>178</v>
      </c>
      <c r="U24" s="77">
        <v>150.25</v>
      </c>
      <c r="V24" s="77">
        <v>179.01</v>
      </c>
      <c r="W24" s="77">
        <v>248.59</v>
      </c>
      <c r="X24" s="77">
        <v>507.43</v>
      </c>
      <c r="Y24" s="20"/>
      <c r="Z24" s="77">
        <v>1043.4875808612376</v>
      </c>
      <c r="AA24" s="77">
        <v>1221.029956465175</v>
      </c>
      <c r="AB24" s="77">
        <v>866.19762146290338</v>
      </c>
      <c r="AC24" s="77" t="s">
        <v>245</v>
      </c>
      <c r="AD24" s="77" t="s">
        <v>245</v>
      </c>
    </row>
    <row r="25" spans="1:30" ht="11.4">
      <c r="A25" s="78"/>
      <c r="B25" s="455"/>
      <c r="C25" s="456" t="s">
        <v>282</v>
      </c>
      <c r="D25" s="355" t="s">
        <v>127</v>
      </c>
      <c r="E25" s="486"/>
      <c r="F25" s="461"/>
      <c r="G25" s="20"/>
      <c r="H25" s="77">
        <v>260.73</v>
      </c>
      <c r="I25" s="77">
        <v>233.4</v>
      </c>
      <c r="J25" s="77">
        <v>210.47</v>
      </c>
      <c r="K25" s="77">
        <v>200.48</v>
      </c>
      <c r="L25" s="77">
        <v>233.96</v>
      </c>
      <c r="M25" s="77">
        <v>225.3</v>
      </c>
      <c r="N25" s="77">
        <v>236.91</v>
      </c>
      <c r="O25" s="77">
        <v>264.41000000000003</v>
      </c>
      <c r="P25" s="20"/>
      <c r="Q25" s="77">
        <v>264.41000000000003</v>
      </c>
      <c r="R25" s="77">
        <v>308.14999999999998</v>
      </c>
      <c r="S25" s="77">
        <v>275.92</v>
      </c>
      <c r="T25" s="77">
        <v>252.84</v>
      </c>
      <c r="U25" s="77">
        <v>211.22</v>
      </c>
      <c r="V25" s="77">
        <v>252.29</v>
      </c>
      <c r="W25" s="77">
        <v>350.24</v>
      </c>
      <c r="X25" s="77">
        <v>689.01</v>
      </c>
      <c r="Y25" s="20"/>
      <c r="Z25" s="77">
        <v>1420.4422031497097</v>
      </c>
      <c r="AA25" s="77">
        <v>1746.3305265375216</v>
      </c>
      <c r="AB25" s="77">
        <v>1225.6867855021821</v>
      </c>
      <c r="AC25" s="77" t="s">
        <v>245</v>
      </c>
      <c r="AD25" s="77" t="s">
        <v>245</v>
      </c>
    </row>
    <row r="26" spans="1:30" ht="11.4">
      <c r="A26" s="78"/>
      <c r="B26" s="455"/>
      <c r="C26" s="456"/>
      <c r="D26" s="355" t="s">
        <v>128</v>
      </c>
      <c r="E26" s="486"/>
      <c r="F26" s="461"/>
      <c r="G26" s="20"/>
      <c r="H26" s="77">
        <v>255.31</v>
      </c>
      <c r="I26" s="77">
        <v>228.54</v>
      </c>
      <c r="J26" s="77">
        <v>206.09</v>
      </c>
      <c r="K26" s="77">
        <v>196.31</v>
      </c>
      <c r="L26" s="77">
        <v>229.09</v>
      </c>
      <c r="M26" s="77">
        <v>220.61</v>
      </c>
      <c r="N26" s="77">
        <v>234.22</v>
      </c>
      <c r="O26" s="77">
        <v>261.41000000000003</v>
      </c>
      <c r="P26" s="20"/>
      <c r="Q26" s="77">
        <v>261.41000000000003</v>
      </c>
      <c r="R26" s="77">
        <v>302.73</v>
      </c>
      <c r="S26" s="77">
        <v>271.08</v>
      </c>
      <c r="T26" s="77">
        <v>249.09</v>
      </c>
      <c r="U26" s="77">
        <v>208.1</v>
      </c>
      <c r="V26" s="77">
        <v>248.44</v>
      </c>
      <c r="W26" s="77">
        <v>344.9</v>
      </c>
      <c r="X26" s="77">
        <v>677.84</v>
      </c>
      <c r="Y26" s="20"/>
      <c r="Z26" s="77">
        <v>1397.0131204389502</v>
      </c>
      <c r="AA26" s="77">
        <v>1717.5261709249903</v>
      </c>
      <c r="AB26" s="77">
        <v>1210.84837604161</v>
      </c>
      <c r="AC26" s="77" t="s">
        <v>245</v>
      </c>
      <c r="AD26" s="77" t="s">
        <v>245</v>
      </c>
    </row>
    <row r="27" spans="1:30" ht="11.4">
      <c r="A27" s="78"/>
      <c r="B27" s="455"/>
      <c r="C27" s="456"/>
      <c r="D27" s="355" t="s">
        <v>125</v>
      </c>
      <c r="E27" s="486"/>
      <c r="F27" s="461"/>
      <c r="G27" s="20"/>
      <c r="H27" s="77">
        <v>257.51</v>
      </c>
      <c r="I27" s="77">
        <v>230.52</v>
      </c>
      <c r="J27" s="77">
        <v>207.87</v>
      </c>
      <c r="K27" s="77">
        <v>198</v>
      </c>
      <c r="L27" s="77">
        <v>231.07</v>
      </c>
      <c r="M27" s="77">
        <v>222.52</v>
      </c>
      <c r="N27" s="77">
        <v>238.82</v>
      </c>
      <c r="O27" s="77">
        <v>266.55</v>
      </c>
      <c r="P27" s="20"/>
      <c r="Q27" s="77">
        <v>266.55</v>
      </c>
      <c r="R27" s="77">
        <v>309.56</v>
      </c>
      <c r="S27" s="77">
        <v>277.17</v>
      </c>
      <c r="T27" s="77">
        <v>254.75</v>
      </c>
      <c r="U27" s="77">
        <v>212.81</v>
      </c>
      <c r="V27" s="77">
        <v>254.72</v>
      </c>
      <c r="W27" s="77">
        <v>353.61</v>
      </c>
      <c r="X27" s="77">
        <v>697.22</v>
      </c>
      <c r="Y27" s="20"/>
      <c r="Z27" s="77">
        <v>1437.5183178764501</v>
      </c>
      <c r="AA27" s="77">
        <v>1767.3243694097196</v>
      </c>
      <c r="AB27" s="77">
        <v>1236.7320101568462</v>
      </c>
      <c r="AC27" s="77" t="s">
        <v>245</v>
      </c>
      <c r="AD27" s="77" t="s">
        <v>245</v>
      </c>
    </row>
    <row r="28" spans="1:30" ht="11.4">
      <c r="A28" s="78"/>
      <c r="B28" s="455"/>
      <c r="C28" s="456"/>
      <c r="D28" s="355" t="s">
        <v>124</v>
      </c>
      <c r="E28" s="486"/>
      <c r="F28" s="461"/>
      <c r="G28" s="20"/>
      <c r="H28" s="77">
        <v>260.47000000000003</v>
      </c>
      <c r="I28" s="77">
        <v>233.17</v>
      </c>
      <c r="J28" s="77">
        <v>210.26</v>
      </c>
      <c r="K28" s="77">
        <v>200.27</v>
      </c>
      <c r="L28" s="77">
        <v>233.72</v>
      </c>
      <c r="M28" s="77">
        <v>225.07</v>
      </c>
      <c r="N28" s="77">
        <v>240.32</v>
      </c>
      <c r="O28" s="77">
        <v>268.22000000000003</v>
      </c>
      <c r="P28" s="20"/>
      <c r="Q28" s="77">
        <v>268.22000000000003</v>
      </c>
      <c r="R28" s="77">
        <v>311.7</v>
      </c>
      <c r="S28" s="77">
        <v>279.08</v>
      </c>
      <c r="T28" s="77">
        <v>256.88</v>
      </c>
      <c r="U28" s="77">
        <v>214.59</v>
      </c>
      <c r="V28" s="77">
        <v>256.08999999999997</v>
      </c>
      <c r="W28" s="77">
        <v>355.51</v>
      </c>
      <c r="X28" s="77">
        <v>704.31</v>
      </c>
      <c r="Y28" s="20"/>
      <c r="Z28" s="77">
        <v>1452.4083465440792</v>
      </c>
      <c r="AA28" s="77">
        <v>1785.6305782407724</v>
      </c>
      <c r="AB28" s="77">
        <v>1241.3558064939155</v>
      </c>
      <c r="AC28" s="77" t="s">
        <v>245</v>
      </c>
      <c r="AD28" s="77" t="s">
        <v>245</v>
      </c>
    </row>
    <row r="29" spans="1:30" ht="11.4">
      <c r="A29" s="78"/>
      <c r="B29" s="455"/>
      <c r="C29" s="456"/>
      <c r="D29" s="355" t="s">
        <v>129</v>
      </c>
      <c r="E29" s="486"/>
      <c r="F29" s="461"/>
      <c r="G29" s="20"/>
      <c r="H29" s="77">
        <v>255.68</v>
      </c>
      <c r="I29" s="77">
        <v>228.88</v>
      </c>
      <c r="J29" s="77">
        <v>206.4</v>
      </c>
      <c r="K29" s="77">
        <v>196.6</v>
      </c>
      <c r="L29" s="77">
        <v>229.43</v>
      </c>
      <c r="M29" s="77">
        <v>220.94</v>
      </c>
      <c r="N29" s="77">
        <v>235.82</v>
      </c>
      <c r="O29" s="77">
        <v>263.19</v>
      </c>
      <c r="P29" s="20"/>
      <c r="Q29" s="77">
        <v>263.19</v>
      </c>
      <c r="R29" s="77">
        <v>305.98</v>
      </c>
      <c r="S29" s="77">
        <v>273.99</v>
      </c>
      <c r="T29" s="77">
        <v>252.96</v>
      </c>
      <c r="U29" s="77">
        <v>211.34</v>
      </c>
      <c r="V29" s="77">
        <v>252.8</v>
      </c>
      <c r="W29" s="77">
        <v>350.94</v>
      </c>
      <c r="X29" s="77">
        <v>691.04</v>
      </c>
      <c r="Y29" s="20"/>
      <c r="Z29" s="77">
        <v>1424.3879237109575</v>
      </c>
      <c r="AA29" s="77">
        <v>1751.1815034023421</v>
      </c>
      <c r="AB29" s="77">
        <v>1219.6187184555797</v>
      </c>
      <c r="AC29" s="77" t="s">
        <v>245</v>
      </c>
      <c r="AD29" s="77" t="s">
        <v>245</v>
      </c>
    </row>
    <row r="30" spans="1:30" ht="11.4">
      <c r="A30" s="78"/>
      <c r="B30" s="455"/>
      <c r="C30" s="456"/>
      <c r="D30" s="355" t="s">
        <v>119</v>
      </c>
      <c r="E30" s="486"/>
      <c r="F30" s="461"/>
      <c r="G30" s="20"/>
      <c r="H30" s="77">
        <v>257.52999999999997</v>
      </c>
      <c r="I30" s="77">
        <v>230.53</v>
      </c>
      <c r="J30" s="77">
        <v>207.88</v>
      </c>
      <c r="K30" s="77">
        <v>198.01</v>
      </c>
      <c r="L30" s="77">
        <v>231.08</v>
      </c>
      <c r="M30" s="77">
        <v>222.53</v>
      </c>
      <c r="N30" s="77">
        <v>232.85</v>
      </c>
      <c r="O30" s="77">
        <v>259.88</v>
      </c>
      <c r="P30" s="20"/>
      <c r="Q30" s="77">
        <v>259.88</v>
      </c>
      <c r="R30" s="77">
        <v>300.31</v>
      </c>
      <c r="S30" s="77">
        <v>268.91000000000003</v>
      </c>
      <c r="T30" s="77">
        <v>246.1</v>
      </c>
      <c r="U30" s="77">
        <v>205.6</v>
      </c>
      <c r="V30" s="77">
        <v>244.47</v>
      </c>
      <c r="W30" s="77">
        <v>339.39</v>
      </c>
      <c r="X30" s="77">
        <v>670.53</v>
      </c>
      <c r="Y30" s="20"/>
      <c r="Z30" s="77">
        <v>1382.1076939755592</v>
      </c>
      <c r="AA30" s="77">
        <v>1699.2010316223414</v>
      </c>
      <c r="AB30" s="77">
        <v>1190.7922054880876</v>
      </c>
      <c r="AC30" s="77" t="s">
        <v>245</v>
      </c>
      <c r="AD30" s="77" t="s">
        <v>245</v>
      </c>
    </row>
    <row r="31" spans="1:30" ht="11.4">
      <c r="A31" s="78"/>
      <c r="B31" s="455"/>
      <c r="C31" s="456"/>
      <c r="D31" s="355" t="s">
        <v>118</v>
      </c>
      <c r="E31" s="486"/>
      <c r="F31" s="461"/>
      <c r="G31" s="20"/>
      <c r="H31" s="77">
        <v>258.94</v>
      </c>
      <c r="I31" s="77">
        <v>231.8</v>
      </c>
      <c r="J31" s="77">
        <v>209.02</v>
      </c>
      <c r="K31" s="77">
        <v>199.1</v>
      </c>
      <c r="L31" s="77">
        <v>232.35</v>
      </c>
      <c r="M31" s="77">
        <v>223.75</v>
      </c>
      <c r="N31" s="77">
        <v>236.84</v>
      </c>
      <c r="O31" s="77">
        <v>264.33</v>
      </c>
      <c r="P31" s="20"/>
      <c r="Q31" s="77">
        <v>264.33</v>
      </c>
      <c r="R31" s="77">
        <v>306.92</v>
      </c>
      <c r="S31" s="77">
        <v>274.83</v>
      </c>
      <c r="T31" s="77">
        <v>250.86</v>
      </c>
      <c r="U31" s="77">
        <v>209.57</v>
      </c>
      <c r="V31" s="77">
        <v>248.67</v>
      </c>
      <c r="W31" s="77">
        <v>345.23</v>
      </c>
      <c r="X31" s="77">
        <v>680.96</v>
      </c>
      <c r="Y31" s="20"/>
      <c r="Z31" s="77">
        <v>1401.4296604128715</v>
      </c>
      <c r="AA31" s="77">
        <v>1722.9559860635645</v>
      </c>
      <c r="AB31" s="77">
        <v>1191.9816017854837</v>
      </c>
      <c r="AC31" s="77" t="s">
        <v>245</v>
      </c>
      <c r="AD31" s="77" t="s">
        <v>245</v>
      </c>
    </row>
    <row r="32" spans="1:30" ht="11.4">
      <c r="A32" s="78"/>
      <c r="B32" s="455"/>
      <c r="C32" s="456"/>
      <c r="D32" s="355" t="s">
        <v>122</v>
      </c>
      <c r="E32" s="486"/>
      <c r="F32" s="461"/>
      <c r="G32" s="20"/>
      <c r="H32" s="77">
        <v>254.63</v>
      </c>
      <c r="I32" s="77">
        <v>227.94</v>
      </c>
      <c r="J32" s="77">
        <v>205.55</v>
      </c>
      <c r="K32" s="77">
        <v>195.79</v>
      </c>
      <c r="L32" s="77">
        <v>228.48</v>
      </c>
      <c r="M32" s="77">
        <v>220.03</v>
      </c>
      <c r="N32" s="77">
        <v>235.27</v>
      </c>
      <c r="O32" s="77">
        <v>262.58</v>
      </c>
      <c r="P32" s="20"/>
      <c r="Q32" s="77">
        <v>262.58</v>
      </c>
      <c r="R32" s="77">
        <v>305.69</v>
      </c>
      <c r="S32" s="77">
        <v>274.86</v>
      </c>
      <c r="T32" s="77">
        <v>252.83</v>
      </c>
      <c r="U32" s="77">
        <v>211.93</v>
      </c>
      <c r="V32" s="77">
        <v>254.4</v>
      </c>
      <c r="W32" s="77">
        <v>352.52</v>
      </c>
      <c r="X32" s="77">
        <v>689.51</v>
      </c>
      <c r="Y32" s="20"/>
      <c r="Z32" s="77">
        <v>1420.5264920775685</v>
      </c>
      <c r="AA32" s="77">
        <v>1746.4341536526849</v>
      </c>
      <c r="AB32" s="77">
        <v>1225.5435198729031</v>
      </c>
      <c r="AC32" s="77" t="s">
        <v>245</v>
      </c>
      <c r="AD32" s="77" t="s">
        <v>245</v>
      </c>
    </row>
    <row r="33" spans="1:30" ht="11.4">
      <c r="A33" s="78"/>
      <c r="B33" s="455"/>
      <c r="C33" s="456"/>
      <c r="D33" s="355" t="s">
        <v>126</v>
      </c>
      <c r="E33" s="486"/>
      <c r="F33" s="461"/>
      <c r="G33" s="20"/>
      <c r="H33" s="77">
        <v>257.02999999999997</v>
      </c>
      <c r="I33" s="77">
        <v>230.09</v>
      </c>
      <c r="J33" s="77">
        <v>207.48</v>
      </c>
      <c r="K33" s="77">
        <v>197.63</v>
      </c>
      <c r="L33" s="77">
        <v>230.64</v>
      </c>
      <c r="M33" s="77">
        <v>222.11</v>
      </c>
      <c r="N33" s="77">
        <v>235.55</v>
      </c>
      <c r="O33" s="77">
        <v>262.89</v>
      </c>
      <c r="P33" s="20"/>
      <c r="Q33" s="77">
        <v>262.89</v>
      </c>
      <c r="R33" s="77">
        <v>305.77</v>
      </c>
      <c r="S33" s="77">
        <v>273.77999999999997</v>
      </c>
      <c r="T33" s="77">
        <v>252.57</v>
      </c>
      <c r="U33" s="77">
        <v>210.99</v>
      </c>
      <c r="V33" s="77">
        <v>252.64</v>
      </c>
      <c r="W33" s="77">
        <v>350.73</v>
      </c>
      <c r="X33" s="77">
        <v>689.44</v>
      </c>
      <c r="Y33" s="20"/>
      <c r="Z33" s="77">
        <v>1421.3050956868053</v>
      </c>
      <c r="AA33" s="77">
        <v>1747.3913902427187</v>
      </c>
      <c r="AB33" s="77">
        <v>1226.7473856782842</v>
      </c>
      <c r="AC33" s="77" t="s">
        <v>245</v>
      </c>
      <c r="AD33" s="77" t="s">
        <v>245</v>
      </c>
    </row>
    <row r="34" spans="1:30" ht="11.4">
      <c r="A34" s="78"/>
      <c r="B34" s="455"/>
      <c r="C34" s="456"/>
      <c r="D34" s="355" t="s">
        <v>131</v>
      </c>
      <c r="E34" s="486"/>
      <c r="F34" s="461"/>
      <c r="G34" s="20"/>
      <c r="H34" s="77">
        <v>256.06</v>
      </c>
      <c r="I34" s="77">
        <v>229.22</v>
      </c>
      <c r="J34" s="77">
        <v>206.7</v>
      </c>
      <c r="K34" s="77">
        <v>196.89</v>
      </c>
      <c r="L34" s="77">
        <v>229.77</v>
      </c>
      <c r="M34" s="77">
        <v>221.27</v>
      </c>
      <c r="N34" s="77">
        <v>232.51</v>
      </c>
      <c r="O34" s="77">
        <v>259.5</v>
      </c>
      <c r="P34" s="20"/>
      <c r="Q34" s="77">
        <v>259.5</v>
      </c>
      <c r="R34" s="77">
        <v>303.52</v>
      </c>
      <c r="S34" s="77">
        <v>271.79000000000002</v>
      </c>
      <c r="T34" s="77">
        <v>249.65</v>
      </c>
      <c r="U34" s="77">
        <v>208.58</v>
      </c>
      <c r="V34" s="77">
        <v>250.59</v>
      </c>
      <c r="W34" s="77">
        <v>347.88</v>
      </c>
      <c r="X34" s="77">
        <v>687.35</v>
      </c>
      <c r="Y34" s="20"/>
      <c r="Z34" s="77">
        <v>1416.450041444929</v>
      </c>
      <c r="AA34" s="77">
        <v>1741.4224536596012</v>
      </c>
      <c r="AB34" s="77">
        <v>1213.0460680322717</v>
      </c>
      <c r="AC34" s="77" t="s">
        <v>245</v>
      </c>
      <c r="AD34" s="77" t="s">
        <v>245</v>
      </c>
    </row>
    <row r="35" spans="1:30" ht="11.4">
      <c r="A35" s="78"/>
      <c r="B35" s="455"/>
      <c r="C35" s="456"/>
      <c r="D35" s="355" t="s">
        <v>130</v>
      </c>
      <c r="E35" s="486"/>
      <c r="F35" s="461"/>
      <c r="G35" s="20"/>
      <c r="H35" s="77">
        <v>252.02</v>
      </c>
      <c r="I35" s="77">
        <v>225.6</v>
      </c>
      <c r="J35" s="77">
        <v>203.43</v>
      </c>
      <c r="K35" s="77">
        <v>193.78</v>
      </c>
      <c r="L35" s="77">
        <v>226.14</v>
      </c>
      <c r="M35" s="77">
        <v>217.77</v>
      </c>
      <c r="N35" s="77">
        <v>231.62</v>
      </c>
      <c r="O35" s="77">
        <v>258.51</v>
      </c>
      <c r="P35" s="20"/>
      <c r="Q35" s="77">
        <v>258.51</v>
      </c>
      <c r="R35" s="77">
        <v>303.26</v>
      </c>
      <c r="S35" s="77">
        <v>271.56</v>
      </c>
      <c r="T35" s="77">
        <v>250.06</v>
      </c>
      <c r="U35" s="77">
        <v>208.92</v>
      </c>
      <c r="V35" s="77">
        <v>250.43</v>
      </c>
      <c r="W35" s="77">
        <v>347.66</v>
      </c>
      <c r="X35" s="77">
        <v>680.8</v>
      </c>
      <c r="Y35" s="20"/>
      <c r="Z35" s="77">
        <v>1402.8781736525546</v>
      </c>
      <c r="AA35" s="77">
        <v>1724.7368278908089</v>
      </c>
      <c r="AB35" s="77">
        <v>1200.2087307050344</v>
      </c>
      <c r="AC35" s="77" t="s">
        <v>245</v>
      </c>
      <c r="AD35" s="77" t="s">
        <v>245</v>
      </c>
    </row>
    <row r="36" spans="1:30" ht="11.4">
      <c r="A36" s="78"/>
      <c r="B36" s="455"/>
      <c r="C36" s="456"/>
      <c r="D36" s="355" t="s">
        <v>120</v>
      </c>
      <c r="E36" s="486"/>
      <c r="F36" s="461"/>
      <c r="G36" s="20"/>
      <c r="H36" s="77">
        <v>260.75</v>
      </c>
      <c r="I36" s="77">
        <v>233.42</v>
      </c>
      <c r="J36" s="77">
        <v>210.48</v>
      </c>
      <c r="K36" s="77">
        <v>200.49</v>
      </c>
      <c r="L36" s="77">
        <v>233.97</v>
      </c>
      <c r="M36" s="77">
        <v>225.32</v>
      </c>
      <c r="N36" s="77">
        <v>235.72</v>
      </c>
      <c r="O36" s="77">
        <v>263.08</v>
      </c>
      <c r="P36" s="20"/>
      <c r="Q36" s="77">
        <v>263.08</v>
      </c>
      <c r="R36" s="77">
        <v>305.39999999999998</v>
      </c>
      <c r="S36" s="77">
        <v>273.45999999999998</v>
      </c>
      <c r="T36" s="77">
        <v>252.41</v>
      </c>
      <c r="U36" s="77">
        <v>210.87</v>
      </c>
      <c r="V36" s="77">
        <v>250.62</v>
      </c>
      <c r="W36" s="77">
        <v>347.92</v>
      </c>
      <c r="X36" s="77">
        <v>684.48</v>
      </c>
      <c r="Y36" s="20"/>
      <c r="Z36" s="77">
        <v>1411.160342021315</v>
      </c>
      <c r="AA36" s="77">
        <v>1734.9191523924455</v>
      </c>
      <c r="AB36" s="77">
        <v>1215.8534845145257</v>
      </c>
      <c r="AC36" s="77" t="s">
        <v>245</v>
      </c>
      <c r="AD36" s="77" t="s">
        <v>245</v>
      </c>
    </row>
    <row r="37" spans="1:30" ht="11.4">
      <c r="A37" s="78"/>
      <c r="B37" s="455"/>
      <c r="C37" s="456"/>
      <c r="D37" s="355" t="s">
        <v>123</v>
      </c>
      <c r="E37" s="486"/>
      <c r="F37" s="461"/>
      <c r="G37" s="20"/>
      <c r="H37" s="77">
        <v>259.02999999999997</v>
      </c>
      <c r="I37" s="77">
        <v>231.88</v>
      </c>
      <c r="J37" s="77">
        <v>209.09</v>
      </c>
      <c r="K37" s="77">
        <v>199.17</v>
      </c>
      <c r="L37" s="77">
        <v>232.43</v>
      </c>
      <c r="M37" s="77">
        <v>223.83</v>
      </c>
      <c r="N37" s="77">
        <v>235.65</v>
      </c>
      <c r="O37" s="77">
        <v>263</v>
      </c>
      <c r="P37" s="20"/>
      <c r="Q37" s="77">
        <v>263</v>
      </c>
      <c r="R37" s="77">
        <v>305.44</v>
      </c>
      <c r="S37" s="77">
        <v>273.49</v>
      </c>
      <c r="T37" s="77">
        <v>250.09</v>
      </c>
      <c r="U37" s="77">
        <v>208.91</v>
      </c>
      <c r="V37" s="77">
        <v>250.24</v>
      </c>
      <c r="W37" s="77">
        <v>347.41</v>
      </c>
      <c r="X37" s="77">
        <v>691.28</v>
      </c>
      <c r="Y37" s="20"/>
      <c r="Z37" s="77">
        <v>1425.3312371517757</v>
      </c>
      <c r="AA37" s="77">
        <v>1752.3412387679493</v>
      </c>
      <c r="AB37" s="77">
        <v>1217.9213730336239</v>
      </c>
      <c r="AC37" s="77" t="s">
        <v>245</v>
      </c>
      <c r="AD37" s="77" t="s">
        <v>245</v>
      </c>
    </row>
    <row r="38" spans="1:30" ht="11.4">
      <c r="A38" s="78"/>
      <c r="B38" s="455"/>
      <c r="C38" s="456"/>
      <c r="D38" s="355" t="s">
        <v>121</v>
      </c>
      <c r="E38" s="486"/>
      <c r="F38" s="461"/>
      <c r="G38" s="20"/>
      <c r="H38" s="77">
        <v>259.79000000000002</v>
      </c>
      <c r="I38" s="77">
        <v>232.56</v>
      </c>
      <c r="J38" s="77">
        <v>209.71</v>
      </c>
      <c r="K38" s="77">
        <v>199.75</v>
      </c>
      <c r="L38" s="77">
        <v>233.11</v>
      </c>
      <c r="M38" s="77">
        <v>224.49</v>
      </c>
      <c r="N38" s="77">
        <v>233.66</v>
      </c>
      <c r="O38" s="77">
        <v>260.77999999999997</v>
      </c>
      <c r="P38" s="20"/>
      <c r="Q38" s="77">
        <v>260.77999999999997</v>
      </c>
      <c r="R38" s="77">
        <v>299.68</v>
      </c>
      <c r="S38" s="77">
        <v>267.16000000000003</v>
      </c>
      <c r="T38" s="77">
        <v>243.04</v>
      </c>
      <c r="U38" s="77">
        <v>204.82</v>
      </c>
      <c r="V38" s="77">
        <v>244.1</v>
      </c>
      <c r="W38" s="77">
        <v>341.05</v>
      </c>
      <c r="X38" s="77">
        <v>677.75</v>
      </c>
      <c r="Y38" s="20"/>
      <c r="Z38" s="77">
        <v>1389.3420369981168</v>
      </c>
      <c r="AA38" s="77">
        <v>1708.09513096107</v>
      </c>
      <c r="AB38" s="77">
        <v>1182.7739144431632</v>
      </c>
      <c r="AC38" s="77" t="s">
        <v>245</v>
      </c>
      <c r="AD38" s="77" t="s">
        <v>245</v>
      </c>
    </row>
    <row r="39" spans="1:30" ht="11.4">
      <c r="A39" s="78"/>
      <c r="B39" s="331" t="s">
        <v>283</v>
      </c>
      <c r="C39" s="462" t="s">
        <v>46</v>
      </c>
      <c r="D39" s="463"/>
      <c r="E39" s="486"/>
      <c r="F39" s="461"/>
      <c r="G39" s="20"/>
      <c r="H39" s="77">
        <v>253.15</v>
      </c>
      <c r="I39" s="77">
        <v>213.57</v>
      </c>
      <c r="J39" s="77">
        <v>174.75</v>
      </c>
      <c r="K39" s="77">
        <v>160.27000000000001</v>
      </c>
      <c r="L39" s="77">
        <v>200.75</v>
      </c>
      <c r="M39" s="77">
        <v>199.06</v>
      </c>
      <c r="N39" s="77">
        <v>215.77</v>
      </c>
      <c r="O39" s="77">
        <v>243.36</v>
      </c>
      <c r="P39" s="20"/>
      <c r="Q39" s="77">
        <v>243.36</v>
      </c>
      <c r="R39" s="77">
        <v>281.18</v>
      </c>
      <c r="S39" s="77">
        <v>230.78</v>
      </c>
      <c r="T39" s="77">
        <v>206.32</v>
      </c>
      <c r="U39" s="77">
        <v>145.13</v>
      </c>
      <c r="V39" s="77">
        <v>187.07</v>
      </c>
      <c r="W39" s="77">
        <v>276.51</v>
      </c>
      <c r="X39" s="77">
        <v>586.80999999999995</v>
      </c>
      <c r="Y39" s="20"/>
      <c r="Z39" s="77">
        <v>1340.8984343575014</v>
      </c>
      <c r="AA39" s="77">
        <v>1493.3584444516641</v>
      </c>
      <c r="AB39" s="77">
        <v>1053.6069406614124</v>
      </c>
      <c r="AC39" s="77" t="s">
        <v>245</v>
      </c>
      <c r="AD39" s="77" t="s">
        <v>245</v>
      </c>
    </row>
    <row r="40" spans="1:30" ht="11.4">
      <c r="A40" s="78"/>
      <c r="B40" s="331" t="s">
        <v>284</v>
      </c>
      <c r="C40" s="464"/>
      <c r="D40" s="465"/>
      <c r="E40" s="486"/>
      <c r="F40" s="461"/>
      <c r="G40" s="20"/>
      <c r="H40" s="77"/>
      <c r="I40" s="77"/>
      <c r="J40" s="77"/>
      <c r="K40" s="77"/>
      <c r="L40" s="77"/>
      <c r="M40" s="77"/>
      <c r="N40" s="77"/>
      <c r="O40" s="77"/>
      <c r="P40" s="20"/>
      <c r="Q40" s="77"/>
      <c r="R40" s="77"/>
      <c r="S40" s="77"/>
      <c r="T40" s="77"/>
      <c r="U40" s="77"/>
      <c r="V40" s="77"/>
      <c r="W40" s="77"/>
      <c r="X40" s="77">
        <v>605.44000000000005</v>
      </c>
      <c r="Y40" s="20"/>
      <c r="Z40" s="77">
        <v>1412.1519869088315</v>
      </c>
      <c r="AA40" s="77">
        <v>1576.5453559129382</v>
      </c>
      <c r="AB40" s="77">
        <v>1117.085766717194</v>
      </c>
      <c r="AC40" s="77" t="s">
        <v>245</v>
      </c>
      <c r="AD40" s="77" t="s">
        <v>245</v>
      </c>
    </row>
    <row r="41" spans="1:30" s="78" customFormat="1" ht="11.4">
      <c r="C41" s="357"/>
      <c r="D41" s="357"/>
      <c r="E41" s="358"/>
      <c r="F41" s="108"/>
      <c r="G41" s="359"/>
      <c r="H41" s="109"/>
      <c r="I41" s="109"/>
      <c r="J41" s="109"/>
      <c r="K41" s="109"/>
      <c r="L41" s="109"/>
      <c r="M41" s="109"/>
      <c r="N41" s="109"/>
      <c r="O41" s="109"/>
      <c r="P41" s="359"/>
      <c r="Q41" s="109"/>
      <c r="R41" s="109"/>
      <c r="S41" s="109"/>
      <c r="T41" s="109"/>
      <c r="U41" s="109"/>
      <c r="V41" s="109"/>
      <c r="W41" s="109"/>
      <c r="X41" s="109"/>
      <c r="Y41" s="359"/>
      <c r="Z41" s="109"/>
      <c r="AA41" s="109"/>
      <c r="AB41" s="109"/>
      <c r="AC41" s="109"/>
      <c r="AD41" s="109"/>
    </row>
    <row r="42" spans="1:30" s="78" customFormat="1" ht="12.6" customHeight="1">
      <c r="B42" s="469" t="s">
        <v>255</v>
      </c>
      <c r="C42" s="470" t="s">
        <v>256</v>
      </c>
      <c r="D42" s="472" t="s">
        <v>108</v>
      </c>
      <c r="E42" s="472" t="s">
        <v>257</v>
      </c>
      <c r="F42" s="454"/>
      <c r="G42" s="20"/>
      <c r="H42" s="457" t="s">
        <v>200</v>
      </c>
      <c r="I42" s="458"/>
      <c r="J42" s="458"/>
      <c r="K42" s="458"/>
      <c r="L42" s="458"/>
      <c r="M42" s="458"/>
      <c r="N42" s="458"/>
      <c r="O42" s="459"/>
      <c r="P42" s="20"/>
      <c r="Q42" s="337" t="s">
        <v>285</v>
      </c>
      <c r="R42" s="338"/>
      <c r="S42" s="338"/>
      <c r="T42" s="338"/>
      <c r="U42" s="338"/>
      <c r="V42" s="338"/>
      <c r="W42" s="338"/>
      <c r="X42" s="338"/>
      <c r="Y42" s="20"/>
      <c r="Z42" s="338"/>
      <c r="AA42" s="338"/>
      <c r="AB42" s="338"/>
      <c r="AC42" s="338"/>
      <c r="AD42" s="339"/>
    </row>
    <row r="43" spans="1:30" s="78" customFormat="1" ht="12.6" customHeight="1">
      <c r="B43" s="469"/>
      <c r="C43" s="470"/>
      <c r="D43" s="473"/>
      <c r="E43" s="473"/>
      <c r="F43" s="454"/>
      <c r="G43" s="20"/>
      <c r="H43" s="480" t="s">
        <v>203</v>
      </c>
      <c r="I43" s="481"/>
      <c r="J43" s="481"/>
      <c r="K43" s="481"/>
      <c r="L43" s="481"/>
      <c r="M43" s="481"/>
      <c r="N43" s="481"/>
      <c r="O43" s="482"/>
      <c r="P43" s="20"/>
      <c r="Q43" s="340" t="s">
        <v>286</v>
      </c>
      <c r="R43" s="341"/>
      <c r="S43" s="341"/>
      <c r="T43" s="341"/>
      <c r="U43" s="341"/>
      <c r="V43" s="341"/>
      <c r="W43" s="341"/>
      <c r="X43" s="341"/>
      <c r="Y43" s="20"/>
      <c r="Z43" s="341"/>
      <c r="AA43" s="341"/>
      <c r="AB43" s="341"/>
      <c r="AC43" s="341"/>
      <c r="AD43" s="342"/>
    </row>
    <row r="44" spans="1:30" s="78" customFormat="1" ht="22.8">
      <c r="B44" s="469"/>
      <c r="C44" s="470"/>
      <c r="D44" s="473"/>
      <c r="E44" s="473"/>
      <c r="F44" s="10" t="s">
        <v>105</v>
      </c>
      <c r="G44" s="20"/>
      <c r="H44" s="11" t="s">
        <v>139</v>
      </c>
      <c r="I44" s="11" t="s">
        <v>141</v>
      </c>
      <c r="J44" s="11" t="s">
        <v>142</v>
      </c>
      <c r="K44" s="11" t="s">
        <v>143</v>
      </c>
      <c r="L44" s="11" t="s">
        <v>144</v>
      </c>
      <c r="M44" s="12" t="s">
        <v>145</v>
      </c>
      <c r="N44" s="11" t="s">
        <v>146</v>
      </c>
      <c r="O44" s="11" t="s">
        <v>147</v>
      </c>
      <c r="P44" s="20"/>
      <c r="Q44" s="11" t="s">
        <v>148</v>
      </c>
      <c r="R44" s="13" t="s">
        <v>149</v>
      </c>
      <c r="S44" s="13" t="s">
        <v>150</v>
      </c>
      <c r="T44" s="14" t="s">
        <v>151</v>
      </c>
      <c r="U44" s="13" t="s">
        <v>152</v>
      </c>
      <c r="V44" s="13" t="s">
        <v>153</v>
      </c>
      <c r="W44" s="13" t="s">
        <v>154</v>
      </c>
      <c r="X44" s="13" t="s">
        <v>106</v>
      </c>
      <c r="Y44" s="20"/>
      <c r="Z44" s="13" t="s">
        <v>155</v>
      </c>
      <c r="AA44" s="13" t="s">
        <v>156</v>
      </c>
      <c r="AB44" s="13" t="s">
        <v>157</v>
      </c>
      <c r="AC44" s="13" t="s">
        <v>158</v>
      </c>
      <c r="AD44" s="13" t="s">
        <v>206</v>
      </c>
    </row>
    <row r="45" spans="1:30" s="78" customFormat="1" ht="11.4">
      <c r="B45" s="469"/>
      <c r="C45" s="470"/>
      <c r="D45" s="473"/>
      <c r="E45" s="473"/>
      <c r="F45" s="10" t="s">
        <v>258</v>
      </c>
      <c r="G45" s="20"/>
      <c r="H45" s="15" t="s">
        <v>208</v>
      </c>
      <c r="I45" s="15" t="s">
        <v>209</v>
      </c>
      <c r="J45" s="15" t="s">
        <v>210</v>
      </c>
      <c r="K45" s="15" t="s">
        <v>211</v>
      </c>
      <c r="L45" s="15" t="s">
        <v>212</v>
      </c>
      <c r="M45" s="16" t="s">
        <v>213</v>
      </c>
      <c r="N45" s="15" t="s">
        <v>214</v>
      </c>
      <c r="O45" s="15" t="s">
        <v>215</v>
      </c>
      <c r="P45" s="20"/>
      <c r="Q45" s="352" t="s">
        <v>216</v>
      </c>
      <c r="R45" s="15" t="s">
        <v>217</v>
      </c>
      <c r="S45" s="15" t="s">
        <v>218</v>
      </c>
      <c r="T45" s="17" t="s">
        <v>219</v>
      </c>
      <c r="U45" s="15" t="s">
        <v>220</v>
      </c>
      <c r="V45" s="15" t="s">
        <v>221</v>
      </c>
      <c r="W45" s="15" t="s">
        <v>222</v>
      </c>
      <c r="X45" s="15" t="s">
        <v>223</v>
      </c>
      <c r="Y45" s="20"/>
      <c r="Z45" s="15" t="s">
        <v>224</v>
      </c>
      <c r="AA45" s="15" t="s">
        <v>225</v>
      </c>
      <c r="AB45" s="15" t="s">
        <v>226</v>
      </c>
      <c r="AC45" s="15" t="s">
        <v>227</v>
      </c>
      <c r="AD45" s="15" t="s">
        <v>228</v>
      </c>
    </row>
    <row r="46" spans="1:30" s="78" customFormat="1" ht="12.6" customHeight="1">
      <c r="B46" s="469"/>
      <c r="C46" s="470"/>
      <c r="D46" s="474"/>
      <c r="E46" s="474"/>
      <c r="F46" s="18" t="s">
        <v>259</v>
      </c>
      <c r="G46" s="20"/>
      <c r="H46" s="13" t="s">
        <v>260</v>
      </c>
      <c r="I46" s="13" t="s">
        <v>261</v>
      </c>
      <c r="J46" s="13" t="s">
        <v>262</v>
      </c>
      <c r="K46" s="13" t="s">
        <v>263</v>
      </c>
      <c r="L46" s="13" t="s">
        <v>264</v>
      </c>
      <c r="M46" s="13" t="s">
        <v>265</v>
      </c>
      <c r="N46" s="13" t="s">
        <v>266</v>
      </c>
      <c r="O46" s="13" t="s">
        <v>267</v>
      </c>
      <c r="P46" s="20"/>
      <c r="Q46" s="13" t="s">
        <v>267</v>
      </c>
      <c r="R46" s="13" t="s">
        <v>268</v>
      </c>
      <c r="S46" s="13" t="s">
        <v>269</v>
      </c>
      <c r="T46" s="14" t="s">
        <v>270</v>
      </c>
      <c r="U46" s="13" t="s">
        <v>271</v>
      </c>
      <c r="V46" s="13" t="s">
        <v>272</v>
      </c>
      <c r="W46" s="13" t="s">
        <v>273</v>
      </c>
      <c r="X46" s="13" t="s">
        <v>274</v>
      </c>
      <c r="Y46" s="20"/>
      <c r="Z46" s="13" t="s">
        <v>275</v>
      </c>
      <c r="AA46" s="13"/>
      <c r="AB46" s="13" t="s">
        <v>276</v>
      </c>
      <c r="AC46" s="13"/>
      <c r="AD46" s="13" t="s">
        <v>277</v>
      </c>
    </row>
    <row r="47" spans="1:30" ht="9" customHeight="1">
      <c r="A47" s="78"/>
      <c r="B47" s="483" t="s">
        <v>287</v>
      </c>
      <c r="C47" s="484"/>
      <c r="D47" s="484"/>
      <c r="E47" s="484"/>
      <c r="F47" s="485"/>
      <c r="G47" s="20"/>
      <c r="H47" s="353"/>
      <c r="I47" s="353"/>
      <c r="J47" s="353"/>
      <c r="K47" s="353"/>
      <c r="L47" s="353"/>
      <c r="M47" s="353"/>
      <c r="N47" s="353"/>
      <c r="O47" s="353"/>
      <c r="P47" s="20"/>
      <c r="Q47" s="354"/>
      <c r="R47" s="354"/>
      <c r="S47" s="354"/>
      <c r="T47" s="354"/>
      <c r="U47" s="354"/>
      <c r="V47" s="354"/>
      <c r="W47" s="354"/>
      <c r="X47" s="354"/>
      <c r="Y47" s="20"/>
      <c r="Z47" s="354"/>
      <c r="AA47" s="354"/>
      <c r="AB47" s="354"/>
      <c r="AC47" s="354"/>
      <c r="AD47" s="354"/>
    </row>
    <row r="48" spans="1:30" ht="11.4">
      <c r="A48" s="78"/>
      <c r="B48" s="455" t="s">
        <v>279</v>
      </c>
      <c r="C48" s="456" t="s">
        <v>280</v>
      </c>
      <c r="D48" s="355" t="s">
        <v>127</v>
      </c>
      <c r="E48" s="486" t="s">
        <v>281</v>
      </c>
      <c r="F48" s="461"/>
      <c r="G48" s="20"/>
      <c r="H48" s="77"/>
      <c r="I48" s="77"/>
      <c r="J48" s="77"/>
      <c r="K48" s="77"/>
      <c r="L48" s="77"/>
      <c r="M48" s="77"/>
      <c r="N48" s="77"/>
      <c r="O48" s="77"/>
      <c r="P48" s="20"/>
      <c r="Q48" s="77"/>
      <c r="R48" s="77"/>
      <c r="S48" s="77"/>
      <c r="T48" s="77"/>
      <c r="U48" s="77"/>
      <c r="V48" s="77"/>
      <c r="W48" s="77"/>
      <c r="X48" s="77"/>
      <c r="Y48" s="20"/>
      <c r="Z48" s="77">
        <v>115.64174154827565</v>
      </c>
      <c r="AA48" s="77">
        <v>397.03220002482789</v>
      </c>
      <c r="AB48" s="77">
        <v>257.53269388197009</v>
      </c>
      <c r="AC48" s="77" t="s">
        <v>245</v>
      </c>
      <c r="AD48" s="77" t="s">
        <v>245</v>
      </c>
    </row>
    <row r="49" spans="1:30" ht="11.4">
      <c r="A49" s="78"/>
      <c r="B49" s="455"/>
      <c r="C49" s="456"/>
      <c r="D49" s="355" t="s">
        <v>128</v>
      </c>
      <c r="E49" s="486"/>
      <c r="F49" s="461"/>
      <c r="G49" s="20"/>
      <c r="H49" s="77"/>
      <c r="I49" s="77"/>
      <c r="J49" s="77"/>
      <c r="K49" s="77"/>
      <c r="L49" s="77"/>
      <c r="M49" s="77"/>
      <c r="N49" s="77"/>
      <c r="O49" s="77"/>
      <c r="P49" s="20"/>
      <c r="Q49" s="77"/>
      <c r="R49" s="77"/>
      <c r="S49" s="77"/>
      <c r="T49" s="77"/>
      <c r="U49" s="77"/>
      <c r="V49" s="77"/>
      <c r="W49" s="77"/>
      <c r="X49" s="77"/>
      <c r="Y49" s="20"/>
      <c r="Z49" s="77">
        <v>113.42092996346099</v>
      </c>
      <c r="AA49" s="77">
        <v>389.57877208677263</v>
      </c>
      <c r="AB49" s="77">
        <v>252.76524506796164</v>
      </c>
      <c r="AC49" s="77" t="s">
        <v>245</v>
      </c>
      <c r="AD49" s="77" t="s">
        <v>245</v>
      </c>
    </row>
    <row r="50" spans="1:30" ht="11.4">
      <c r="A50" s="78"/>
      <c r="B50" s="455"/>
      <c r="C50" s="456"/>
      <c r="D50" s="355" t="s">
        <v>125</v>
      </c>
      <c r="E50" s="486"/>
      <c r="F50" s="461"/>
      <c r="G50" s="20"/>
      <c r="H50" s="77"/>
      <c r="I50" s="77"/>
      <c r="J50" s="77"/>
      <c r="K50" s="77"/>
      <c r="L50" s="77"/>
      <c r="M50" s="77"/>
      <c r="N50" s="77"/>
      <c r="O50" s="77"/>
      <c r="P50" s="20"/>
      <c r="Q50" s="77"/>
      <c r="R50" s="77"/>
      <c r="S50" s="77"/>
      <c r="T50" s="77"/>
      <c r="U50" s="77"/>
      <c r="V50" s="77"/>
      <c r="W50" s="77"/>
      <c r="X50" s="77"/>
      <c r="Y50" s="20"/>
      <c r="Z50" s="77">
        <v>117.20465317974102</v>
      </c>
      <c r="AA50" s="77">
        <v>402.2776018852685</v>
      </c>
      <c r="AB50" s="77">
        <v>260.91836086771048</v>
      </c>
      <c r="AC50" s="77" t="s">
        <v>245</v>
      </c>
      <c r="AD50" s="77" t="s">
        <v>245</v>
      </c>
    </row>
    <row r="51" spans="1:30" ht="11.4">
      <c r="A51" s="78"/>
      <c r="B51" s="455"/>
      <c r="C51" s="456"/>
      <c r="D51" s="355" t="s">
        <v>124</v>
      </c>
      <c r="E51" s="486"/>
      <c r="F51" s="461"/>
      <c r="G51" s="20"/>
      <c r="H51" s="77"/>
      <c r="I51" s="77"/>
      <c r="J51" s="77"/>
      <c r="K51" s="77"/>
      <c r="L51" s="77"/>
      <c r="M51" s="77"/>
      <c r="N51" s="77"/>
      <c r="O51" s="77"/>
      <c r="P51" s="20"/>
      <c r="Q51" s="77"/>
      <c r="R51" s="77"/>
      <c r="S51" s="77"/>
      <c r="T51" s="77"/>
      <c r="U51" s="77"/>
      <c r="V51" s="77"/>
      <c r="W51" s="77"/>
      <c r="X51" s="77"/>
      <c r="Y51" s="20"/>
      <c r="Z51" s="77">
        <v>118.62802264167661</v>
      </c>
      <c r="AA51" s="77">
        <v>407.05467608026373</v>
      </c>
      <c r="AB51" s="77">
        <v>264.11293330954823</v>
      </c>
      <c r="AC51" s="77" t="s">
        <v>245</v>
      </c>
      <c r="AD51" s="77" t="s">
        <v>245</v>
      </c>
    </row>
    <row r="52" spans="1:30" ht="11.4">
      <c r="A52" s="78"/>
      <c r="B52" s="455"/>
      <c r="C52" s="456"/>
      <c r="D52" s="355" t="s">
        <v>129</v>
      </c>
      <c r="E52" s="486"/>
      <c r="F52" s="461"/>
      <c r="G52" s="20"/>
      <c r="H52" s="77"/>
      <c r="I52" s="77"/>
      <c r="J52" s="77"/>
      <c r="K52" s="77"/>
      <c r="L52" s="77"/>
      <c r="M52" s="77"/>
      <c r="N52" s="77"/>
      <c r="O52" s="77"/>
      <c r="P52" s="20"/>
      <c r="Q52" s="77"/>
      <c r="R52" s="77"/>
      <c r="S52" s="77"/>
      <c r="T52" s="77"/>
      <c r="U52" s="77"/>
      <c r="V52" s="77"/>
      <c r="W52" s="77"/>
      <c r="X52" s="77"/>
      <c r="Y52" s="20"/>
      <c r="Z52" s="77">
        <v>115.84220763496435</v>
      </c>
      <c r="AA52" s="77">
        <v>397.70499889771486</v>
      </c>
      <c r="AB52" s="77">
        <v>258.22468187395771</v>
      </c>
      <c r="AC52" s="77" t="s">
        <v>245</v>
      </c>
      <c r="AD52" s="77" t="s">
        <v>245</v>
      </c>
    </row>
    <row r="53" spans="1:30" ht="11.4">
      <c r="A53" s="78"/>
      <c r="B53" s="455"/>
      <c r="C53" s="456"/>
      <c r="D53" s="355" t="s">
        <v>119</v>
      </c>
      <c r="E53" s="486"/>
      <c r="F53" s="461"/>
      <c r="G53" s="20"/>
      <c r="H53" s="77"/>
      <c r="I53" s="77"/>
      <c r="J53" s="77"/>
      <c r="K53" s="77"/>
      <c r="L53" s="77"/>
      <c r="M53" s="77"/>
      <c r="N53" s="77"/>
      <c r="O53" s="77"/>
      <c r="P53" s="20"/>
      <c r="Q53" s="77"/>
      <c r="R53" s="77"/>
      <c r="S53" s="77"/>
      <c r="T53" s="77"/>
      <c r="U53" s="77"/>
      <c r="V53" s="77"/>
      <c r="W53" s="77"/>
      <c r="X53" s="77"/>
      <c r="Y53" s="20"/>
      <c r="Z53" s="77">
        <v>112.20619097580567</v>
      </c>
      <c r="AA53" s="77">
        <v>385.5018978620779</v>
      </c>
      <c r="AB53" s="77">
        <v>250.4276903179215</v>
      </c>
      <c r="AC53" s="77" t="s">
        <v>245</v>
      </c>
      <c r="AD53" s="77" t="s">
        <v>245</v>
      </c>
    </row>
    <row r="54" spans="1:30" ht="11.4">
      <c r="A54" s="78"/>
      <c r="B54" s="455"/>
      <c r="C54" s="456"/>
      <c r="D54" s="355" t="s">
        <v>118</v>
      </c>
      <c r="E54" s="486"/>
      <c r="F54" s="461"/>
      <c r="G54" s="20"/>
      <c r="H54" s="77"/>
      <c r="I54" s="77"/>
      <c r="J54" s="77"/>
      <c r="K54" s="77"/>
      <c r="L54" s="77"/>
      <c r="M54" s="77"/>
      <c r="N54" s="77"/>
      <c r="O54" s="77"/>
      <c r="P54" s="20"/>
      <c r="Q54" s="77"/>
      <c r="R54" s="77"/>
      <c r="S54" s="77"/>
      <c r="T54" s="77"/>
      <c r="U54" s="77"/>
      <c r="V54" s="77"/>
      <c r="W54" s="77"/>
      <c r="X54" s="77"/>
      <c r="Y54" s="20"/>
      <c r="Z54" s="77">
        <v>113.91506660388404</v>
      </c>
      <c r="AA54" s="77">
        <v>391.23718015080198</v>
      </c>
      <c r="AB54" s="77">
        <v>254.44266655967411</v>
      </c>
      <c r="AC54" s="77" t="s">
        <v>245</v>
      </c>
      <c r="AD54" s="77" t="s">
        <v>245</v>
      </c>
    </row>
    <row r="55" spans="1:30" ht="11.4">
      <c r="A55" s="78"/>
      <c r="B55" s="455"/>
      <c r="C55" s="456"/>
      <c r="D55" s="355" t="s">
        <v>122</v>
      </c>
      <c r="E55" s="486"/>
      <c r="F55" s="461"/>
      <c r="G55" s="20"/>
      <c r="H55" s="77"/>
      <c r="I55" s="77"/>
      <c r="J55" s="77"/>
      <c r="K55" s="77"/>
      <c r="L55" s="77"/>
      <c r="M55" s="77"/>
      <c r="N55" s="77"/>
      <c r="O55" s="77"/>
      <c r="P55" s="20"/>
      <c r="Q55" s="77"/>
      <c r="R55" s="77"/>
      <c r="S55" s="77"/>
      <c r="T55" s="77"/>
      <c r="U55" s="77"/>
      <c r="V55" s="77"/>
      <c r="W55" s="77"/>
      <c r="X55" s="77"/>
      <c r="Y55" s="20"/>
      <c r="Z55" s="77">
        <v>115.45386703092433</v>
      </c>
      <c r="AA55" s="77">
        <v>396.40166063731289</v>
      </c>
      <c r="AB55" s="77">
        <v>257.15876607677296</v>
      </c>
      <c r="AC55" s="77" t="s">
        <v>245</v>
      </c>
      <c r="AD55" s="77" t="s">
        <v>245</v>
      </c>
    </row>
    <row r="56" spans="1:30" ht="11.4">
      <c r="A56" s="78"/>
      <c r="B56" s="455"/>
      <c r="C56" s="456"/>
      <c r="D56" s="355" t="s">
        <v>126</v>
      </c>
      <c r="E56" s="486"/>
      <c r="F56" s="461"/>
      <c r="G56" s="20"/>
      <c r="H56" s="77"/>
      <c r="I56" s="77"/>
      <c r="J56" s="77"/>
      <c r="K56" s="77"/>
      <c r="L56" s="77"/>
      <c r="M56" s="77"/>
      <c r="N56" s="77"/>
      <c r="O56" s="77"/>
      <c r="P56" s="20"/>
      <c r="Q56" s="77"/>
      <c r="R56" s="77"/>
      <c r="S56" s="77"/>
      <c r="T56" s="77"/>
      <c r="U56" s="77"/>
      <c r="V56" s="77"/>
      <c r="W56" s="77"/>
      <c r="X56" s="77"/>
      <c r="Y56" s="20"/>
      <c r="Z56" s="77">
        <v>115.70987941924344</v>
      </c>
      <c r="AA56" s="77">
        <v>397.26088250945776</v>
      </c>
      <c r="AB56" s="77">
        <v>257.66957316459116</v>
      </c>
      <c r="AC56" s="77" t="s">
        <v>245</v>
      </c>
      <c r="AD56" s="77" t="s">
        <v>245</v>
      </c>
    </row>
    <row r="57" spans="1:30" ht="11.4">
      <c r="A57" s="78"/>
      <c r="B57" s="455"/>
      <c r="C57" s="456"/>
      <c r="D57" s="355" t="s">
        <v>131</v>
      </c>
      <c r="E57" s="486"/>
      <c r="F57" s="461"/>
      <c r="G57" s="20"/>
      <c r="H57" s="77"/>
      <c r="I57" s="77"/>
      <c r="J57" s="77"/>
      <c r="K57" s="77"/>
      <c r="L57" s="77"/>
      <c r="M57" s="77"/>
      <c r="N57" s="77"/>
      <c r="O57" s="77"/>
      <c r="P57" s="20"/>
      <c r="Q57" s="77"/>
      <c r="R57" s="77"/>
      <c r="S57" s="77"/>
      <c r="T57" s="77"/>
      <c r="U57" s="77"/>
      <c r="V57" s="77"/>
      <c r="W57" s="77"/>
      <c r="X57" s="77"/>
      <c r="Y57" s="20"/>
      <c r="Z57" s="77">
        <v>114.99853602493809</v>
      </c>
      <c r="AA57" s="77">
        <v>394.87349099686014</v>
      </c>
      <c r="AB57" s="77">
        <v>256.45081998579309</v>
      </c>
      <c r="AC57" s="77" t="s">
        <v>245</v>
      </c>
      <c r="AD57" s="77" t="s">
        <v>245</v>
      </c>
    </row>
    <row r="58" spans="1:30" ht="11.4">
      <c r="A58" s="78"/>
      <c r="B58" s="455"/>
      <c r="C58" s="456"/>
      <c r="D58" s="355" t="s">
        <v>130</v>
      </c>
      <c r="E58" s="486"/>
      <c r="F58" s="461"/>
      <c r="G58" s="20"/>
      <c r="H58" s="77"/>
      <c r="I58" s="77"/>
      <c r="J58" s="77"/>
      <c r="K58" s="77"/>
      <c r="L58" s="77"/>
      <c r="M58" s="77"/>
      <c r="N58" s="77"/>
      <c r="O58" s="77"/>
      <c r="P58" s="20"/>
      <c r="Q58" s="77"/>
      <c r="R58" s="77"/>
      <c r="S58" s="77"/>
      <c r="T58" s="77"/>
      <c r="U58" s="77"/>
      <c r="V58" s="77"/>
      <c r="W58" s="77"/>
      <c r="X58" s="77"/>
      <c r="Y58" s="20"/>
      <c r="Z58" s="77">
        <v>113.80159558625266</v>
      </c>
      <c r="AA58" s="77">
        <v>390.85635178212948</v>
      </c>
      <c r="AB58" s="77">
        <v>253.97735670183565</v>
      </c>
      <c r="AC58" s="77" t="s">
        <v>245</v>
      </c>
      <c r="AD58" s="77" t="s">
        <v>245</v>
      </c>
    </row>
    <row r="59" spans="1:30" ht="11.4">
      <c r="A59" s="78"/>
      <c r="B59" s="455"/>
      <c r="C59" s="456"/>
      <c r="D59" s="355" t="s">
        <v>120</v>
      </c>
      <c r="E59" s="486"/>
      <c r="F59" s="461"/>
      <c r="G59" s="20"/>
      <c r="H59" s="77"/>
      <c r="I59" s="77"/>
      <c r="J59" s="77"/>
      <c r="K59" s="77"/>
      <c r="L59" s="77"/>
      <c r="M59" s="77"/>
      <c r="N59" s="77"/>
      <c r="O59" s="77"/>
      <c r="P59" s="20"/>
      <c r="Q59" s="77"/>
      <c r="R59" s="77"/>
      <c r="S59" s="77"/>
      <c r="T59" s="77"/>
      <c r="U59" s="77"/>
      <c r="V59" s="77"/>
      <c r="W59" s="77"/>
      <c r="X59" s="77"/>
      <c r="Y59" s="20"/>
      <c r="Z59" s="77">
        <v>114.87043346843511</v>
      </c>
      <c r="AA59" s="77">
        <v>394.44355665208957</v>
      </c>
      <c r="AB59" s="77">
        <v>255.99572356520619</v>
      </c>
      <c r="AC59" s="77" t="s">
        <v>245</v>
      </c>
      <c r="AD59" s="77" t="s">
        <v>245</v>
      </c>
    </row>
    <row r="60" spans="1:30" ht="11.4">
      <c r="A60" s="78"/>
      <c r="B60" s="455"/>
      <c r="C60" s="456"/>
      <c r="D60" s="355" t="s">
        <v>123</v>
      </c>
      <c r="E60" s="486"/>
      <c r="F60" s="461"/>
      <c r="G60" s="20"/>
      <c r="H60" s="77"/>
      <c r="I60" s="77"/>
      <c r="J60" s="77"/>
      <c r="K60" s="77"/>
      <c r="L60" s="77"/>
      <c r="M60" s="77"/>
      <c r="N60" s="77"/>
      <c r="O60" s="77"/>
      <c r="P60" s="20"/>
      <c r="Q60" s="77"/>
      <c r="R60" s="77"/>
      <c r="S60" s="77"/>
      <c r="T60" s="77"/>
      <c r="U60" s="77"/>
      <c r="V60" s="77"/>
      <c r="W60" s="77"/>
      <c r="X60" s="77"/>
      <c r="Y60" s="20"/>
      <c r="Z60" s="77">
        <v>116.20435574949937</v>
      </c>
      <c r="AA60" s="77">
        <v>398.92043063134162</v>
      </c>
      <c r="AB60" s="77">
        <v>259.05271526792916</v>
      </c>
      <c r="AC60" s="77" t="s">
        <v>245</v>
      </c>
      <c r="AD60" s="77" t="s">
        <v>245</v>
      </c>
    </row>
    <row r="61" spans="1:30" ht="11.4">
      <c r="A61" s="78"/>
      <c r="B61" s="455"/>
      <c r="C61" s="456"/>
      <c r="D61" s="355" t="s">
        <v>121</v>
      </c>
      <c r="E61" s="486"/>
      <c r="F61" s="461"/>
      <c r="G61" s="20"/>
      <c r="H61" s="77"/>
      <c r="I61" s="77"/>
      <c r="J61" s="77"/>
      <c r="K61" s="77"/>
      <c r="L61" s="77"/>
      <c r="M61" s="77"/>
      <c r="N61" s="77"/>
      <c r="O61" s="77"/>
      <c r="P61" s="20"/>
      <c r="Q61" s="77"/>
      <c r="R61" s="77"/>
      <c r="S61" s="77"/>
      <c r="T61" s="77"/>
      <c r="U61" s="77"/>
      <c r="V61" s="77"/>
      <c r="W61" s="77"/>
      <c r="X61" s="77"/>
      <c r="Y61" s="20"/>
      <c r="Z61" s="77">
        <v>112.72609877435235</v>
      </c>
      <c r="AA61" s="77">
        <v>387.24679839186496</v>
      </c>
      <c r="AB61" s="77">
        <v>251.91479486164619</v>
      </c>
      <c r="AC61" s="77" t="s">
        <v>245</v>
      </c>
      <c r="AD61" s="77" t="s">
        <v>245</v>
      </c>
    </row>
    <row r="62" spans="1:30" ht="11.4">
      <c r="A62" s="78"/>
      <c r="B62" s="455"/>
      <c r="C62" s="456" t="s">
        <v>282</v>
      </c>
      <c r="D62" s="355" t="s">
        <v>127</v>
      </c>
      <c r="E62" s="486"/>
      <c r="F62" s="461"/>
      <c r="G62" s="20"/>
      <c r="H62" s="77"/>
      <c r="I62" s="77"/>
      <c r="J62" s="77"/>
      <c r="K62" s="77"/>
      <c r="L62" s="77"/>
      <c r="M62" s="77"/>
      <c r="N62" s="77"/>
      <c r="O62" s="77"/>
      <c r="P62" s="20"/>
      <c r="Q62" s="77"/>
      <c r="R62" s="77"/>
      <c r="S62" s="77"/>
      <c r="T62" s="77"/>
      <c r="U62" s="77"/>
      <c r="V62" s="77"/>
      <c r="W62" s="77"/>
      <c r="X62" s="77"/>
      <c r="Y62" s="20"/>
      <c r="Z62" s="77">
        <v>133.29805313463677</v>
      </c>
      <c r="AA62" s="77">
        <v>533.84459203618394</v>
      </c>
      <c r="AB62" s="77">
        <v>359.64167617772227</v>
      </c>
      <c r="AC62" s="77" t="s">
        <v>245</v>
      </c>
      <c r="AD62" s="77" t="s">
        <v>245</v>
      </c>
    </row>
    <row r="63" spans="1:30" ht="11.4">
      <c r="A63" s="78"/>
      <c r="B63" s="455"/>
      <c r="C63" s="456"/>
      <c r="D63" s="355" t="s">
        <v>128</v>
      </c>
      <c r="E63" s="486"/>
      <c r="F63" s="461"/>
      <c r="G63" s="20"/>
      <c r="H63" s="77"/>
      <c r="I63" s="77"/>
      <c r="J63" s="77"/>
      <c r="K63" s="77"/>
      <c r="L63" s="77"/>
      <c r="M63" s="77"/>
      <c r="N63" s="77"/>
      <c r="O63" s="77"/>
      <c r="P63" s="20"/>
      <c r="Q63" s="77"/>
      <c r="R63" s="77"/>
      <c r="S63" s="77"/>
      <c r="T63" s="77"/>
      <c r="U63" s="77"/>
      <c r="V63" s="77"/>
      <c r="W63" s="77"/>
      <c r="X63" s="77"/>
      <c r="Y63" s="20"/>
      <c r="Z63" s="77">
        <v>130.99075870030109</v>
      </c>
      <c r="AA63" s="77">
        <v>524.80682236487996</v>
      </c>
      <c r="AB63" s="77">
        <v>353.52970236807323</v>
      </c>
      <c r="AC63" s="77" t="s">
        <v>245</v>
      </c>
      <c r="AD63" s="77" t="s">
        <v>245</v>
      </c>
    </row>
    <row r="64" spans="1:30" ht="11.4">
      <c r="A64" s="78"/>
      <c r="B64" s="455"/>
      <c r="C64" s="456"/>
      <c r="D64" s="355" t="s">
        <v>125</v>
      </c>
      <c r="E64" s="486"/>
      <c r="F64" s="461"/>
      <c r="G64" s="20"/>
      <c r="H64" s="77"/>
      <c r="I64" s="77"/>
      <c r="J64" s="77"/>
      <c r="K64" s="77"/>
      <c r="L64" s="77"/>
      <c r="M64" s="77"/>
      <c r="N64" s="77"/>
      <c r="O64" s="77"/>
      <c r="P64" s="20"/>
      <c r="Q64" s="77"/>
      <c r="R64" s="77"/>
      <c r="S64" s="77"/>
      <c r="T64" s="77"/>
      <c r="U64" s="77"/>
      <c r="V64" s="77"/>
      <c r="W64" s="77"/>
      <c r="X64" s="77"/>
      <c r="Y64" s="20"/>
      <c r="Z64" s="77">
        <v>134.9797077241694</v>
      </c>
      <c r="AA64" s="77">
        <v>540.43170403225758</v>
      </c>
      <c r="AB64" s="77">
        <v>364.086741435622</v>
      </c>
      <c r="AC64" s="77" t="s">
        <v>245</v>
      </c>
      <c r="AD64" s="77" t="s">
        <v>245</v>
      </c>
    </row>
    <row r="65" spans="1:30" ht="11.4">
      <c r="A65" s="78"/>
      <c r="B65" s="455"/>
      <c r="C65" s="456"/>
      <c r="D65" s="355" t="s">
        <v>124</v>
      </c>
      <c r="E65" s="486"/>
      <c r="F65" s="461"/>
      <c r="G65" s="20"/>
      <c r="H65" s="77"/>
      <c r="I65" s="77"/>
      <c r="J65" s="77"/>
      <c r="K65" s="77"/>
      <c r="L65" s="77"/>
      <c r="M65" s="77"/>
      <c r="N65" s="77"/>
      <c r="O65" s="77"/>
      <c r="P65" s="20"/>
      <c r="Q65" s="77"/>
      <c r="R65" s="77"/>
      <c r="S65" s="77"/>
      <c r="T65" s="77"/>
      <c r="U65" s="77"/>
      <c r="V65" s="77"/>
      <c r="W65" s="77"/>
      <c r="X65" s="77"/>
      <c r="Y65" s="20"/>
      <c r="Z65" s="77">
        <v>136.44607671078543</v>
      </c>
      <c r="AA65" s="77">
        <v>546.17553323626407</v>
      </c>
      <c r="AB65" s="77">
        <v>368.17147044137494</v>
      </c>
      <c r="AC65" s="77" t="s">
        <v>245</v>
      </c>
      <c r="AD65" s="77" t="s">
        <v>245</v>
      </c>
    </row>
    <row r="66" spans="1:30" ht="11.4">
      <c r="A66" s="78"/>
      <c r="B66" s="455"/>
      <c r="C66" s="456"/>
      <c r="D66" s="355" t="s">
        <v>129</v>
      </c>
      <c r="E66" s="486"/>
      <c r="F66" s="461"/>
      <c r="G66" s="20"/>
      <c r="H66" s="77"/>
      <c r="I66" s="77"/>
      <c r="J66" s="77"/>
      <c r="K66" s="77"/>
      <c r="L66" s="77"/>
      <c r="M66" s="77"/>
      <c r="N66" s="77"/>
      <c r="O66" s="77"/>
      <c r="P66" s="20"/>
      <c r="Q66" s="77"/>
      <c r="R66" s="77"/>
      <c r="S66" s="77"/>
      <c r="T66" s="77"/>
      <c r="U66" s="77"/>
      <c r="V66" s="77"/>
      <c r="W66" s="77"/>
      <c r="X66" s="77"/>
      <c r="Y66" s="20"/>
      <c r="Z66" s="77">
        <v>133.6866274208264</v>
      </c>
      <c r="AA66" s="77">
        <v>535.36665391372867</v>
      </c>
      <c r="AB66" s="77">
        <v>361.02809573859662</v>
      </c>
      <c r="AC66" s="77" t="s">
        <v>245</v>
      </c>
      <c r="AD66" s="77" t="s">
        <v>245</v>
      </c>
    </row>
    <row r="67" spans="1:30" ht="11.4">
      <c r="A67" s="78"/>
      <c r="B67" s="455"/>
      <c r="C67" s="456"/>
      <c r="D67" s="355" t="s">
        <v>119</v>
      </c>
      <c r="E67" s="486"/>
      <c r="F67" s="461"/>
      <c r="G67" s="20"/>
      <c r="H67" s="77"/>
      <c r="I67" s="77"/>
      <c r="J67" s="77"/>
      <c r="K67" s="77"/>
      <c r="L67" s="77"/>
      <c r="M67" s="77"/>
      <c r="N67" s="77"/>
      <c r="O67" s="77"/>
      <c r="P67" s="20"/>
      <c r="Q67" s="77"/>
      <c r="R67" s="77"/>
      <c r="S67" s="77"/>
      <c r="T67" s="77"/>
      <c r="U67" s="77"/>
      <c r="V67" s="77"/>
      <c r="W67" s="77"/>
      <c r="X67" s="77"/>
      <c r="Y67" s="20"/>
      <c r="Z67" s="77">
        <v>129.52287333983028</v>
      </c>
      <c r="AA67" s="77">
        <v>519.05705346049058</v>
      </c>
      <c r="AB67" s="77">
        <v>350.08380937603107</v>
      </c>
      <c r="AC67" s="77" t="s">
        <v>245</v>
      </c>
      <c r="AD67" s="77" t="s">
        <v>245</v>
      </c>
    </row>
    <row r="68" spans="1:30" ht="11.4">
      <c r="A68" s="78"/>
      <c r="B68" s="455"/>
      <c r="C68" s="456"/>
      <c r="D68" s="355" t="s">
        <v>118</v>
      </c>
      <c r="E68" s="486"/>
      <c r="F68" s="461"/>
      <c r="G68" s="20"/>
      <c r="H68" s="77"/>
      <c r="I68" s="77"/>
      <c r="J68" s="77"/>
      <c r="K68" s="77"/>
      <c r="L68" s="77"/>
      <c r="M68" s="77"/>
      <c r="N68" s="77"/>
      <c r="O68" s="77"/>
      <c r="P68" s="20"/>
      <c r="Q68" s="77"/>
      <c r="R68" s="77"/>
      <c r="S68" s="77"/>
      <c r="T68" s="77"/>
      <c r="U68" s="77"/>
      <c r="V68" s="77"/>
      <c r="W68" s="77"/>
      <c r="X68" s="77"/>
      <c r="Y68" s="20"/>
      <c r="Z68" s="77">
        <v>131.42569924947463</v>
      </c>
      <c r="AA68" s="77">
        <v>526.5105028512728</v>
      </c>
      <c r="AB68" s="77">
        <v>355.58485589209459</v>
      </c>
      <c r="AC68" s="77" t="s">
        <v>245</v>
      </c>
      <c r="AD68" s="77" t="s">
        <v>245</v>
      </c>
    </row>
    <row r="69" spans="1:30" ht="11.4">
      <c r="A69" s="78"/>
      <c r="B69" s="455"/>
      <c r="C69" s="456"/>
      <c r="D69" s="355" t="s">
        <v>122</v>
      </c>
      <c r="E69" s="486"/>
      <c r="F69" s="461"/>
      <c r="G69" s="20"/>
      <c r="H69" s="77"/>
      <c r="I69" s="77"/>
      <c r="J69" s="77"/>
      <c r="K69" s="77"/>
      <c r="L69" s="77"/>
      <c r="M69" s="77"/>
      <c r="N69" s="77"/>
      <c r="O69" s="77"/>
      <c r="P69" s="20"/>
      <c r="Q69" s="77"/>
      <c r="R69" s="77"/>
      <c r="S69" s="77"/>
      <c r="T69" s="77"/>
      <c r="U69" s="77"/>
      <c r="V69" s="77"/>
      <c r="W69" s="77"/>
      <c r="X69" s="77"/>
      <c r="Y69" s="20"/>
      <c r="Z69" s="77">
        <v>133.30635390238459</v>
      </c>
      <c r="AA69" s="77">
        <v>533.87710649375913</v>
      </c>
      <c r="AB69" s="77">
        <v>359.67186153159037</v>
      </c>
      <c r="AC69" s="77" t="s">
        <v>245</v>
      </c>
      <c r="AD69" s="77" t="s">
        <v>245</v>
      </c>
    </row>
    <row r="70" spans="1:30" ht="11.4">
      <c r="A70" s="78"/>
      <c r="B70" s="455"/>
      <c r="C70" s="456"/>
      <c r="D70" s="355" t="s">
        <v>126</v>
      </c>
      <c r="E70" s="486"/>
      <c r="F70" s="461"/>
      <c r="G70" s="20"/>
      <c r="H70" s="77"/>
      <c r="I70" s="77"/>
      <c r="J70" s="77"/>
      <c r="K70" s="77"/>
      <c r="L70" s="77"/>
      <c r="M70" s="77"/>
      <c r="N70" s="77"/>
      <c r="O70" s="77"/>
      <c r="P70" s="20"/>
      <c r="Q70" s="77"/>
      <c r="R70" s="77"/>
      <c r="S70" s="77"/>
      <c r="T70" s="77"/>
      <c r="U70" s="77"/>
      <c r="V70" s="77"/>
      <c r="W70" s="77"/>
      <c r="X70" s="77"/>
      <c r="Y70" s="20"/>
      <c r="Z70" s="77">
        <v>133.3830307316197</v>
      </c>
      <c r="AA70" s="77">
        <v>534.17745286977436</v>
      </c>
      <c r="AB70" s="77">
        <v>359.84535098859021</v>
      </c>
      <c r="AC70" s="77" t="s">
        <v>245</v>
      </c>
      <c r="AD70" s="77" t="s">
        <v>245</v>
      </c>
    </row>
    <row r="71" spans="1:30" ht="11.4">
      <c r="A71" s="78"/>
      <c r="B71" s="455"/>
      <c r="C71" s="456"/>
      <c r="D71" s="355" t="s">
        <v>131</v>
      </c>
      <c r="E71" s="486"/>
      <c r="F71" s="461"/>
      <c r="G71" s="20"/>
      <c r="H71" s="77"/>
      <c r="I71" s="77"/>
      <c r="J71" s="77"/>
      <c r="K71" s="77"/>
      <c r="L71" s="77"/>
      <c r="M71" s="77"/>
      <c r="N71" s="77"/>
      <c r="O71" s="77"/>
      <c r="P71" s="20"/>
      <c r="Q71" s="77"/>
      <c r="R71" s="77"/>
      <c r="S71" s="77"/>
      <c r="T71" s="77"/>
      <c r="U71" s="77"/>
      <c r="V71" s="77"/>
      <c r="W71" s="77"/>
      <c r="X71" s="77"/>
      <c r="Y71" s="20"/>
      <c r="Z71" s="77">
        <v>132.90490532786507</v>
      </c>
      <c r="AA71" s="77">
        <v>532.30461548550841</v>
      </c>
      <c r="AB71" s="77">
        <v>359.02174364990242</v>
      </c>
      <c r="AC71" s="77" t="s">
        <v>245</v>
      </c>
      <c r="AD71" s="77" t="s">
        <v>245</v>
      </c>
    </row>
    <row r="72" spans="1:30" ht="11.4">
      <c r="A72" s="78"/>
      <c r="B72" s="455"/>
      <c r="C72" s="456"/>
      <c r="D72" s="355" t="s">
        <v>130</v>
      </c>
      <c r="E72" s="486"/>
      <c r="F72" s="461"/>
      <c r="G72" s="20"/>
      <c r="H72" s="77"/>
      <c r="I72" s="77"/>
      <c r="J72" s="77"/>
      <c r="K72" s="77"/>
      <c r="L72" s="77"/>
      <c r="M72" s="77"/>
      <c r="N72" s="77"/>
      <c r="O72" s="77"/>
      <c r="P72" s="20"/>
      <c r="Q72" s="77"/>
      <c r="R72" s="77"/>
      <c r="S72" s="77"/>
      <c r="T72" s="77"/>
      <c r="U72" s="77"/>
      <c r="V72" s="77"/>
      <c r="W72" s="77"/>
      <c r="X72" s="77"/>
      <c r="Y72" s="20"/>
      <c r="Z72" s="77">
        <v>131.5683487324801</v>
      </c>
      <c r="AA72" s="77">
        <v>527.06926689627267</v>
      </c>
      <c r="AB72" s="77">
        <v>355.65804347171894</v>
      </c>
      <c r="AC72" s="77" t="s">
        <v>245</v>
      </c>
      <c r="AD72" s="77" t="s">
        <v>245</v>
      </c>
    </row>
    <row r="73" spans="1:30" ht="11.4">
      <c r="A73" s="78"/>
      <c r="B73" s="455"/>
      <c r="C73" s="456"/>
      <c r="D73" s="355" t="s">
        <v>120</v>
      </c>
      <c r="E73" s="486"/>
      <c r="F73" s="461"/>
      <c r="G73" s="20"/>
      <c r="H73" s="77"/>
      <c r="I73" s="77"/>
      <c r="J73" s="77"/>
      <c r="K73" s="77"/>
      <c r="L73" s="77"/>
      <c r="M73" s="77"/>
      <c r="N73" s="77"/>
      <c r="O73" s="77"/>
      <c r="P73" s="20"/>
      <c r="Q73" s="77"/>
      <c r="R73" s="77"/>
      <c r="S73" s="77"/>
      <c r="T73" s="77"/>
      <c r="U73" s="77"/>
      <c r="V73" s="77"/>
      <c r="W73" s="77"/>
      <c r="X73" s="77"/>
      <c r="Y73" s="20"/>
      <c r="Z73" s="77">
        <v>132.38397609687101</v>
      </c>
      <c r="AA73" s="77">
        <v>530.26411370354595</v>
      </c>
      <c r="AB73" s="77">
        <v>357.38515107020612</v>
      </c>
      <c r="AC73" s="77" t="s">
        <v>245</v>
      </c>
      <c r="AD73" s="77" t="s">
        <v>245</v>
      </c>
    </row>
    <row r="74" spans="1:30" ht="11.4">
      <c r="A74" s="78"/>
      <c r="B74" s="455"/>
      <c r="C74" s="456"/>
      <c r="D74" s="355" t="s">
        <v>123</v>
      </c>
      <c r="E74" s="486"/>
      <c r="F74" s="461"/>
      <c r="G74" s="20"/>
      <c r="H74" s="77"/>
      <c r="I74" s="77"/>
      <c r="J74" s="77"/>
      <c r="K74" s="77"/>
      <c r="L74" s="77"/>
      <c r="M74" s="77"/>
      <c r="N74" s="77"/>
      <c r="O74" s="77"/>
      <c r="P74" s="20"/>
      <c r="Q74" s="77"/>
      <c r="R74" s="77"/>
      <c r="S74" s="77"/>
      <c r="T74" s="77"/>
      <c r="U74" s="77"/>
      <c r="V74" s="77"/>
      <c r="W74" s="77"/>
      <c r="X74" s="77"/>
      <c r="Y74" s="20"/>
      <c r="Z74" s="77">
        <v>133.7795248628091</v>
      </c>
      <c r="AA74" s="77">
        <v>535.73053711441571</v>
      </c>
      <c r="AB74" s="77">
        <v>361.36983103207575</v>
      </c>
      <c r="AC74" s="77" t="s">
        <v>245</v>
      </c>
      <c r="AD74" s="77" t="s">
        <v>245</v>
      </c>
    </row>
    <row r="75" spans="1:30" ht="11.4">
      <c r="A75" s="78"/>
      <c r="B75" s="455"/>
      <c r="C75" s="456"/>
      <c r="D75" s="355" t="s">
        <v>121</v>
      </c>
      <c r="E75" s="486"/>
      <c r="F75" s="461"/>
      <c r="G75" s="20"/>
      <c r="H75" s="77"/>
      <c r="I75" s="77"/>
      <c r="J75" s="77"/>
      <c r="K75" s="77"/>
      <c r="L75" s="77"/>
      <c r="M75" s="77"/>
      <c r="N75" s="77"/>
      <c r="O75" s="77"/>
      <c r="P75" s="20"/>
      <c r="Q75" s="77"/>
      <c r="R75" s="77"/>
      <c r="S75" s="77"/>
      <c r="T75" s="77"/>
      <c r="U75" s="77"/>
      <c r="V75" s="77"/>
      <c r="W75" s="77"/>
      <c r="X75" s="77"/>
      <c r="Y75" s="20"/>
      <c r="Z75" s="77">
        <v>130.23531093707163</v>
      </c>
      <c r="AA75" s="77">
        <v>521.84770159504399</v>
      </c>
      <c r="AB75" s="77">
        <v>352.49624201909688</v>
      </c>
      <c r="AC75" s="77" t="s">
        <v>245</v>
      </c>
      <c r="AD75" s="77" t="s">
        <v>245</v>
      </c>
    </row>
    <row r="76" spans="1:30" ht="11.4">
      <c r="A76" s="78"/>
      <c r="B76" s="331" t="s">
        <v>283</v>
      </c>
      <c r="C76" s="462" t="s">
        <v>46</v>
      </c>
      <c r="D76" s="463"/>
      <c r="E76" s="486"/>
      <c r="F76" s="461"/>
      <c r="G76" s="20"/>
      <c r="H76" s="77"/>
      <c r="I76" s="77"/>
      <c r="J76" s="77"/>
      <c r="K76" s="77"/>
      <c r="L76" s="77"/>
      <c r="M76" s="77"/>
      <c r="N76" s="77"/>
      <c r="O76" s="77"/>
      <c r="P76" s="20"/>
      <c r="Q76" s="77"/>
      <c r="R76" s="77"/>
      <c r="S76" s="77"/>
      <c r="T76" s="77"/>
      <c r="U76" s="77"/>
      <c r="V76" s="77"/>
      <c r="W76" s="77"/>
      <c r="X76" s="77"/>
      <c r="Y76" s="20"/>
      <c r="Z76" s="77">
        <v>35.902490173606353</v>
      </c>
      <c r="AA76" s="77">
        <v>138.55273284297502</v>
      </c>
      <c r="AB76" s="77">
        <v>79.817144656729056</v>
      </c>
      <c r="AC76" s="77" t="s">
        <v>245</v>
      </c>
      <c r="AD76" s="77" t="s">
        <v>245</v>
      </c>
    </row>
    <row r="77" spans="1:30" ht="11.4">
      <c r="A77" s="78"/>
      <c r="B77" s="331" t="s">
        <v>284</v>
      </c>
      <c r="C77" s="464"/>
      <c r="D77" s="465"/>
      <c r="E77" s="486"/>
      <c r="F77" s="461"/>
      <c r="G77" s="20"/>
      <c r="H77" s="77"/>
      <c r="I77" s="77"/>
      <c r="J77" s="77"/>
      <c r="K77" s="77"/>
      <c r="L77" s="77"/>
      <c r="M77" s="77"/>
      <c r="N77" s="77"/>
      <c r="O77" s="77"/>
      <c r="P77" s="20"/>
      <c r="Q77" s="77"/>
      <c r="R77" s="77"/>
      <c r="S77" s="77"/>
      <c r="T77" s="77"/>
      <c r="U77" s="77"/>
      <c r="V77" s="77"/>
      <c r="W77" s="77"/>
      <c r="X77" s="77"/>
      <c r="Y77" s="20"/>
      <c r="Z77" s="77">
        <v>43.805648827802166</v>
      </c>
      <c r="AA77" s="77">
        <v>156.02989326520304</v>
      </c>
      <c r="AB77" s="77">
        <v>88.042315329834267</v>
      </c>
      <c r="AC77" s="77" t="s">
        <v>245</v>
      </c>
      <c r="AD77" s="77" t="s">
        <v>245</v>
      </c>
    </row>
    <row r="78" spans="1:30" s="78" customFormat="1" ht="11.4">
      <c r="C78" s="357"/>
      <c r="D78" s="357"/>
      <c r="E78" s="358"/>
      <c r="F78" s="108"/>
      <c r="G78" s="359"/>
      <c r="H78" s="109"/>
      <c r="I78" s="109"/>
      <c r="J78" s="109"/>
      <c r="K78" s="109"/>
      <c r="L78" s="109"/>
      <c r="M78" s="109"/>
      <c r="N78" s="109"/>
      <c r="O78" s="109"/>
      <c r="P78" s="359"/>
      <c r="Q78" s="109"/>
      <c r="R78" s="109"/>
      <c r="S78" s="109"/>
      <c r="T78" s="109"/>
      <c r="U78" s="109"/>
      <c r="V78" s="109"/>
      <c r="W78" s="109"/>
      <c r="X78" s="109"/>
      <c r="Y78" s="359"/>
      <c r="Z78" s="109"/>
      <c r="AA78" s="109"/>
      <c r="AB78" s="109"/>
      <c r="AC78" s="109"/>
      <c r="AD78" s="109"/>
    </row>
    <row r="79" spans="1:30" s="78" customFormat="1" ht="12.6" customHeight="1">
      <c r="B79" s="469" t="s">
        <v>255</v>
      </c>
      <c r="C79" s="470" t="s">
        <v>256</v>
      </c>
      <c r="D79" s="472" t="s">
        <v>108</v>
      </c>
      <c r="E79" s="472" t="s">
        <v>257</v>
      </c>
      <c r="F79" s="454"/>
      <c r="G79" s="20"/>
      <c r="H79" s="457" t="s">
        <v>200</v>
      </c>
      <c r="I79" s="458"/>
      <c r="J79" s="458"/>
      <c r="K79" s="458"/>
      <c r="L79" s="458"/>
      <c r="M79" s="458"/>
      <c r="N79" s="458"/>
      <c r="O79" s="459"/>
      <c r="P79" s="20"/>
      <c r="Q79" s="337" t="s">
        <v>285</v>
      </c>
      <c r="R79" s="338"/>
      <c r="S79" s="338"/>
      <c r="T79" s="338"/>
      <c r="U79" s="338"/>
      <c r="V79" s="338"/>
      <c r="W79" s="338"/>
      <c r="X79" s="338"/>
      <c r="Y79" s="20"/>
      <c r="Z79" s="338"/>
      <c r="AA79" s="338"/>
      <c r="AB79" s="338"/>
      <c r="AC79" s="338"/>
      <c r="AD79" s="339"/>
    </row>
    <row r="80" spans="1:30" s="78" customFormat="1" ht="12.6" customHeight="1">
      <c r="B80" s="469"/>
      <c r="C80" s="470"/>
      <c r="D80" s="473"/>
      <c r="E80" s="473"/>
      <c r="F80" s="454"/>
      <c r="G80" s="20"/>
      <c r="H80" s="480" t="s">
        <v>203</v>
      </c>
      <c r="I80" s="481"/>
      <c r="J80" s="481"/>
      <c r="K80" s="481"/>
      <c r="L80" s="481"/>
      <c r="M80" s="481"/>
      <c r="N80" s="481"/>
      <c r="O80" s="482"/>
      <c r="P80" s="20"/>
      <c r="Q80" s="340" t="s">
        <v>286</v>
      </c>
      <c r="R80" s="341"/>
      <c r="S80" s="341"/>
      <c r="T80" s="341"/>
      <c r="U80" s="341"/>
      <c r="V80" s="341"/>
      <c r="W80" s="341"/>
      <c r="X80" s="341"/>
      <c r="Y80" s="20"/>
      <c r="Z80" s="341"/>
      <c r="AA80" s="341"/>
      <c r="AB80" s="341"/>
      <c r="AC80" s="341"/>
      <c r="AD80" s="342"/>
    </row>
    <row r="81" spans="1:30" s="78" customFormat="1" ht="22.8">
      <c r="B81" s="469"/>
      <c r="C81" s="470"/>
      <c r="D81" s="473"/>
      <c r="E81" s="473"/>
      <c r="F81" s="10" t="s">
        <v>105</v>
      </c>
      <c r="G81" s="20"/>
      <c r="H81" s="11" t="s">
        <v>139</v>
      </c>
      <c r="I81" s="11" t="s">
        <v>141</v>
      </c>
      <c r="J81" s="11" t="s">
        <v>142</v>
      </c>
      <c r="K81" s="11" t="s">
        <v>143</v>
      </c>
      <c r="L81" s="11" t="s">
        <v>144</v>
      </c>
      <c r="M81" s="12" t="s">
        <v>145</v>
      </c>
      <c r="N81" s="11" t="s">
        <v>146</v>
      </c>
      <c r="O81" s="11" t="s">
        <v>147</v>
      </c>
      <c r="P81" s="20"/>
      <c r="Q81" s="11" t="s">
        <v>148</v>
      </c>
      <c r="R81" s="13" t="s">
        <v>149</v>
      </c>
      <c r="S81" s="13" t="s">
        <v>150</v>
      </c>
      <c r="T81" s="14" t="s">
        <v>151</v>
      </c>
      <c r="U81" s="13" t="s">
        <v>152</v>
      </c>
      <c r="V81" s="13" t="s">
        <v>153</v>
      </c>
      <c r="W81" s="13" t="s">
        <v>154</v>
      </c>
      <c r="X81" s="13" t="s">
        <v>106</v>
      </c>
      <c r="Y81" s="20"/>
      <c r="Z81" s="13" t="s">
        <v>155</v>
      </c>
      <c r="AA81" s="13" t="s">
        <v>156</v>
      </c>
      <c r="AB81" s="13" t="s">
        <v>157</v>
      </c>
      <c r="AC81" s="13" t="s">
        <v>158</v>
      </c>
      <c r="AD81" s="13" t="s">
        <v>206</v>
      </c>
    </row>
    <row r="82" spans="1:30" s="78" customFormat="1" ht="11.4">
      <c r="B82" s="469"/>
      <c r="C82" s="470"/>
      <c r="D82" s="473"/>
      <c r="E82" s="473"/>
      <c r="F82" s="10" t="s">
        <v>258</v>
      </c>
      <c r="G82" s="20"/>
      <c r="H82" s="15" t="s">
        <v>208</v>
      </c>
      <c r="I82" s="15" t="s">
        <v>209</v>
      </c>
      <c r="J82" s="15" t="s">
        <v>210</v>
      </c>
      <c r="K82" s="15" t="s">
        <v>211</v>
      </c>
      <c r="L82" s="15" t="s">
        <v>212</v>
      </c>
      <c r="M82" s="16" t="s">
        <v>213</v>
      </c>
      <c r="N82" s="15" t="s">
        <v>214</v>
      </c>
      <c r="O82" s="15" t="s">
        <v>215</v>
      </c>
      <c r="P82" s="20"/>
      <c r="Q82" s="352" t="s">
        <v>216</v>
      </c>
      <c r="R82" s="15" t="s">
        <v>217</v>
      </c>
      <c r="S82" s="15" t="s">
        <v>218</v>
      </c>
      <c r="T82" s="17" t="s">
        <v>219</v>
      </c>
      <c r="U82" s="15" t="s">
        <v>220</v>
      </c>
      <c r="V82" s="15" t="s">
        <v>221</v>
      </c>
      <c r="W82" s="15" t="s">
        <v>222</v>
      </c>
      <c r="X82" s="15" t="s">
        <v>223</v>
      </c>
      <c r="Y82" s="20"/>
      <c r="Z82" s="15" t="s">
        <v>224</v>
      </c>
      <c r="AA82" s="15" t="s">
        <v>225</v>
      </c>
      <c r="AB82" s="15" t="s">
        <v>226</v>
      </c>
      <c r="AC82" s="15" t="s">
        <v>227</v>
      </c>
      <c r="AD82" s="15" t="s">
        <v>228</v>
      </c>
    </row>
    <row r="83" spans="1:30" s="78" customFormat="1" ht="12.6" customHeight="1">
      <c r="B83" s="469"/>
      <c r="C83" s="470"/>
      <c r="D83" s="474"/>
      <c r="E83" s="474"/>
      <c r="F83" s="18" t="s">
        <v>259</v>
      </c>
      <c r="G83" s="20"/>
      <c r="H83" s="13" t="s">
        <v>260</v>
      </c>
      <c r="I83" s="13" t="s">
        <v>261</v>
      </c>
      <c r="J83" s="13" t="s">
        <v>262</v>
      </c>
      <c r="K83" s="13" t="s">
        <v>263</v>
      </c>
      <c r="L83" s="13" t="s">
        <v>264</v>
      </c>
      <c r="M83" s="13" t="s">
        <v>265</v>
      </c>
      <c r="N83" s="13" t="s">
        <v>266</v>
      </c>
      <c r="O83" s="13" t="s">
        <v>267</v>
      </c>
      <c r="P83" s="20"/>
      <c r="Q83" s="13" t="s">
        <v>267</v>
      </c>
      <c r="R83" s="13" t="s">
        <v>268</v>
      </c>
      <c r="S83" s="13" t="s">
        <v>269</v>
      </c>
      <c r="T83" s="14" t="s">
        <v>270</v>
      </c>
      <c r="U83" s="13" t="s">
        <v>271</v>
      </c>
      <c r="V83" s="13" t="s">
        <v>272</v>
      </c>
      <c r="W83" s="13" t="s">
        <v>273</v>
      </c>
      <c r="X83" s="13" t="s">
        <v>274</v>
      </c>
      <c r="Y83" s="20"/>
      <c r="Z83" s="13" t="s">
        <v>275</v>
      </c>
      <c r="AA83" s="13"/>
      <c r="AB83" s="13" t="s">
        <v>276</v>
      </c>
      <c r="AC83" s="13"/>
      <c r="AD83" s="13" t="s">
        <v>277</v>
      </c>
    </row>
    <row r="84" spans="1:30" ht="9" customHeight="1">
      <c r="A84" s="78"/>
      <c r="B84" s="483" t="s">
        <v>288</v>
      </c>
      <c r="C84" s="484"/>
      <c r="D84" s="484"/>
      <c r="E84" s="484"/>
      <c r="F84" s="485"/>
      <c r="G84" s="20"/>
      <c r="H84" s="353"/>
      <c r="I84" s="353"/>
      <c r="J84" s="353"/>
      <c r="K84" s="353"/>
      <c r="L84" s="353"/>
      <c r="M84" s="353"/>
      <c r="N84" s="353"/>
      <c r="O84" s="353"/>
      <c r="P84" s="20"/>
      <c r="Q84" s="354"/>
      <c r="R84" s="354"/>
      <c r="S84" s="354"/>
      <c r="T84" s="354"/>
      <c r="U84" s="354"/>
      <c r="V84" s="354"/>
      <c r="W84" s="354"/>
      <c r="X84" s="354"/>
      <c r="Y84" s="20"/>
      <c r="Z84" s="354"/>
      <c r="AA84" s="354"/>
      <c r="AB84" s="354"/>
      <c r="AC84" s="354"/>
      <c r="AD84" s="354"/>
    </row>
    <row r="85" spans="1:30" ht="11.4">
      <c r="A85" s="78"/>
      <c r="B85" s="455" t="s">
        <v>279</v>
      </c>
      <c r="C85" s="456" t="s">
        <v>280</v>
      </c>
      <c r="D85" s="355" t="s">
        <v>127</v>
      </c>
      <c r="E85" s="486" t="s">
        <v>281</v>
      </c>
      <c r="F85" s="461"/>
      <c r="G85" s="20"/>
      <c r="H85" s="77">
        <v>0.1363954259756332</v>
      </c>
      <c r="I85" s="77">
        <v>0.1363954259756332</v>
      </c>
      <c r="J85" s="77">
        <v>3.0448200011420834</v>
      </c>
      <c r="K85" s="77">
        <v>2.1112891428860374</v>
      </c>
      <c r="L85" s="77">
        <v>9.0789490128315435</v>
      </c>
      <c r="M85" s="77">
        <v>7.9383600687780831</v>
      </c>
      <c r="N85" s="77">
        <v>15.240554689567379</v>
      </c>
      <c r="O85" s="77">
        <v>13.060189821383197</v>
      </c>
      <c r="P85" s="20"/>
      <c r="Q85" s="77">
        <v>13.060189821383197</v>
      </c>
      <c r="R85" s="77">
        <v>19.769555961613786</v>
      </c>
      <c r="S85" s="77">
        <v>20.412873872430097</v>
      </c>
      <c r="T85" s="77">
        <v>29.208615795701132</v>
      </c>
      <c r="U85" s="77">
        <v>32.19392326595009</v>
      </c>
      <c r="V85" s="77">
        <v>37.473166310981512</v>
      </c>
      <c r="W85" s="77">
        <v>23.785915185887372</v>
      </c>
      <c r="X85" s="77">
        <v>0.295941752401226</v>
      </c>
      <c r="Y85" s="20"/>
      <c r="Z85" s="77">
        <v>-24.364177163733579</v>
      </c>
      <c r="AA85" s="77">
        <v>-42.71881502637244</v>
      </c>
      <c r="AB85" s="77">
        <v>-57.924663310076255</v>
      </c>
      <c r="AC85" s="77" t="s">
        <v>245</v>
      </c>
      <c r="AD85" s="77" t="s">
        <v>245</v>
      </c>
    </row>
    <row r="86" spans="1:30" ht="11.4">
      <c r="A86" s="78"/>
      <c r="B86" s="455"/>
      <c r="C86" s="456"/>
      <c r="D86" s="355" t="s">
        <v>128</v>
      </c>
      <c r="E86" s="486"/>
      <c r="F86" s="461"/>
      <c r="G86" s="20"/>
      <c r="H86" s="77">
        <v>0.13338312297945146</v>
      </c>
      <c r="I86" s="77">
        <v>0.13338312297945146</v>
      </c>
      <c r="J86" s="77">
        <v>2.9775749278805148</v>
      </c>
      <c r="K86" s="77">
        <v>2.064661167164493</v>
      </c>
      <c r="L86" s="77">
        <v>8.8784397573494775</v>
      </c>
      <c r="M86" s="77">
        <v>7.7630408038621068</v>
      </c>
      <c r="N86" s="77">
        <v>15.05035815375161</v>
      </c>
      <c r="O86" s="77">
        <v>12.897203439868838</v>
      </c>
      <c r="P86" s="20"/>
      <c r="Q86" s="77">
        <v>12.897203439868838</v>
      </c>
      <c r="R86" s="77">
        <v>19.386718101830265</v>
      </c>
      <c r="S86" s="77">
        <v>20.017656481937763</v>
      </c>
      <c r="T86" s="77">
        <v>28.724381310348235</v>
      </c>
      <c r="U86" s="77">
        <v>31.659100630532912</v>
      </c>
      <c r="V86" s="77">
        <v>36.834564653391595</v>
      </c>
      <c r="W86" s="77">
        <v>23.380388011730854</v>
      </c>
      <c r="X86" s="77">
        <v>0.29058210644333471</v>
      </c>
      <c r="Y86" s="20"/>
      <c r="Z86" s="77">
        <v>-23.923298611890583</v>
      </c>
      <c r="AA86" s="77">
        <v>-41.945802698531125</v>
      </c>
      <c r="AB86" s="77">
        <v>-57.109187031681081</v>
      </c>
      <c r="AC86" s="77" t="s">
        <v>245</v>
      </c>
      <c r="AD86" s="77" t="s">
        <v>245</v>
      </c>
    </row>
    <row r="87" spans="1:30" ht="11.4">
      <c r="A87" s="78"/>
      <c r="B87" s="455"/>
      <c r="C87" s="456"/>
      <c r="D87" s="355" t="s">
        <v>125</v>
      </c>
      <c r="E87" s="486"/>
      <c r="F87" s="461"/>
      <c r="G87" s="20"/>
      <c r="H87" s="77">
        <v>0.13474670064556979</v>
      </c>
      <c r="I87" s="77">
        <v>0.13474670064556979</v>
      </c>
      <c r="J87" s="77">
        <v>3.0080147210129433</v>
      </c>
      <c r="K87" s="77">
        <v>2.0857682292332154</v>
      </c>
      <c r="L87" s="77">
        <v>8.9692041801090472</v>
      </c>
      <c r="M87" s="77">
        <v>7.8424024863962778</v>
      </c>
      <c r="N87" s="77">
        <v>15.37138685562015</v>
      </c>
      <c r="O87" s="77">
        <v>13.172304698970997</v>
      </c>
      <c r="P87" s="20"/>
      <c r="Q87" s="77">
        <v>13.172304698970997</v>
      </c>
      <c r="R87" s="77">
        <v>19.871253241144576</v>
      </c>
      <c r="S87" s="77">
        <v>20.517853923791538</v>
      </c>
      <c r="T87" s="77">
        <v>29.450834463006842</v>
      </c>
      <c r="U87" s="77">
        <v>32.460904477541213</v>
      </c>
      <c r="V87" s="77">
        <v>37.855175884491857</v>
      </c>
      <c r="W87" s="77">
        <v>24.028725248567373</v>
      </c>
      <c r="X87" s="77">
        <v>0.29971881151897989</v>
      </c>
      <c r="Y87" s="20"/>
      <c r="Z87" s="77">
        <v>-24.674448517436232</v>
      </c>
      <c r="AA87" s="77">
        <v>-43.262827839845798</v>
      </c>
      <c r="AB87" s="77">
        <v>-58.445018436605274</v>
      </c>
      <c r="AC87" s="77" t="s">
        <v>245</v>
      </c>
      <c r="AD87" s="77" t="s">
        <v>245</v>
      </c>
    </row>
    <row r="88" spans="1:30" ht="11.4">
      <c r="A88" s="78"/>
      <c r="B88" s="455"/>
      <c r="C88" s="456"/>
      <c r="D88" s="355" t="s">
        <v>124</v>
      </c>
      <c r="E88" s="486"/>
      <c r="F88" s="461"/>
      <c r="G88" s="20"/>
      <c r="H88" s="77">
        <v>0.13639109899020474</v>
      </c>
      <c r="I88" s="77">
        <v>0.13639109899020474</v>
      </c>
      <c r="J88" s="77">
        <v>3.0447234077872634</v>
      </c>
      <c r="K88" s="77">
        <v>2.111222164706299</v>
      </c>
      <c r="L88" s="77">
        <v>9.0786609937883611</v>
      </c>
      <c r="M88" s="77">
        <v>7.9381082335856821</v>
      </c>
      <c r="N88" s="77">
        <v>15.482950149116936</v>
      </c>
      <c r="O88" s="77">
        <v>13.267907373535339</v>
      </c>
      <c r="P88" s="20"/>
      <c r="Q88" s="77">
        <v>13.267907373535339</v>
      </c>
      <c r="R88" s="77">
        <v>20.02132954424939</v>
      </c>
      <c r="S88" s="77">
        <v>20.673860412909526</v>
      </c>
      <c r="T88" s="77">
        <v>29.720626278596068</v>
      </c>
      <c r="U88" s="77">
        <v>32.758520832099748</v>
      </c>
      <c r="V88" s="77">
        <v>38.094823396405332</v>
      </c>
      <c r="W88" s="77">
        <v>24.179010317217703</v>
      </c>
      <c r="X88" s="77">
        <v>0.30311425756841076</v>
      </c>
      <c r="Y88" s="20"/>
      <c r="Z88" s="77">
        <v>-24.957017768878618</v>
      </c>
      <c r="AA88" s="77">
        <v>-43.758269303080418</v>
      </c>
      <c r="AB88" s="77">
        <v>-58.723990199837743</v>
      </c>
      <c r="AC88" s="77" t="s">
        <v>245</v>
      </c>
      <c r="AD88" s="77" t="s">
        <v>245</v>
      </c>
    </row>
    <row r="89" spans="1:30" ht="11.4">
      <c r="A89" s="78"/>
      <c r="B89" s="455"/>
      <c r="C89" s="456"/>
      <c r="D89" s="355" t="s">
        <v>129</v>
      </c>
      <c r="E89" s="486"/>
      <c r="F89" s="461"/>
      <c r="G89" s="20"/>
      <c r="H89" s="77">
        <v>0.13366360741799532</v>
      </c>
      <c r="I89" s="77">
        <v>0.13366360741799532</v>
      </c>
      <c r="J89" s="77">
        <v>2.9838363154774861</v>
      </c>
      <c r="K89" s="77">
        <v>2.069002835850303</v>
      </c>
      <c r="L89" s="77">
        <v>8.8971097669793267</v>
      </c>
      <c r="M89" s="77">
        <v>7.7793652989903226</v>
      </c>
      <c r="N89" s="77">
        <v>15.16015933969976</v>
      </c>
      <c r="O89" s="77">
        <v>12.991296099900261</v>
      </c>
      <c r="P89" s="20"/>
      <c r="Q89" s="77">
        <v>12.991296099900261</v>
      </c>
      <c r="R89" s="77">
        <v>19.603800511713359</v>
      </c>
      <c r="S89" s="77">
        <v>20.24183562439082</v>
      </c>
      <c r="T89" s="77">
        <v>29.187421130146486</v>
      </c>
      <c r="U89" s="77">
        <v>32.169643785238691</v>
      </c>
      <c r="V89" s="77">
        <v>37.502802866271004</v>
      </c>
      <c r="W89" s="77">
        <v>23.804176575691368</v>
      </c>
      <c r="X89" s="77">
        <v>0.29641826135807303</v>
      </c>
      <c r="Y89" s="20"/>
      <c r="Z89" s="77">
        <v>-24.403973965316048</v>
      </c>
      <c r="AA89" s="77">
        <v>-42.788592560578415</v>
      </c>
      <c r="AB89" s="77">
        <v>-57.539589987799872</v>
      </c>
      <c r="AC89" s="77" t="s">
        <v>245</v>
      </c>
      <c r="AD89" s="77" t="s">
        <v>245</v>
      </c>
    </row>
    <row r="90" spans="1:30" ht="11.4">
      <c r="A90" s="78"/>
      <c r="B90" s="455"/>
      <c r="C90" s="456"/>
      <c r="D90" s="355" t="s">
        <v>119</v>
      </c>
      <c r="E90" s="486"/>
      <c r="F90" s="461"/>
      <c r="G90" s="20"/>
      <c r="H90" s="77">
        <v>0.13474348385223744</v>
      </c>
      <c r="I90" s="77">
        <v>0.13474348385223744</v>
      </c>
      <c r="J90" s="77">
        <v>3.0079429110045957</v>
      </c>
      <c r="K90" s="77">
        <v>2.0857184359150822</v>
      </c>
      <c r="L90" s="77">
        <v>8.9689900592729561</v>
      </c>
      <c r="M90" s="77">
        <v>7.8422152655744926</v>
      </c>
      <c r="N90" s="77">
        <v>14.977300031075353</v>
      </c>
      <c r="O90" s="77">
        <v>12.834597257247482</v>
      </c>
      <c r="P90" s="20"/>
      <c r="Q90" s="77">
        <v>12.834597257247482</v>
      </c>
      <c r="R90" s="77">
        <v>19.238745915024364</v>
      </c>
      <c r="S90" s="77">
        <v>19.86511248195929</v>
      </c>
      <c r="T90" s="77">
        <v>28.384911940504058</v>
      </c>
      <c r="U90" s="77">
        <v>31.2848605709945</v>
      </c>
      <c r="V90" s="77">
        <v>36.268004595012769</v>
      </c>
      <c r="W90" s="77">
        <v>23.02035584291335</v>
      </c>
      <c r="X90" s="77">
        <v>0.28764179454031202</v>
      </c>
      <c r="Y90" s="20"/>
      <c r="Z90" s="77">
        <v>-23.68214696741672</v>
      </c>
      <c r="AA90" s="77">
        <v>-41.522980600975593</v>
      </c>
      <c r="AB90" s="77">
        <v>-56.189555055720433</v>
      </c>
      <c r="AC90" s="77" t="s">
        <v>245</v>
      </c>
      <c r="AD90" s="77" t="s">
        <v>245</v>
      </c>
    </row>
    <row r="91" spans="1:30" ht="11.4">
      <c r="A91" s="78"/>
      <c r="B91" s="455"/>
      <c r="C91" s="456"/>
      <c r="D91" s="355" t="s">
        <v>118</v>
      </c>
      <c r="E91" s="486"/>
      <c r="F91" s="461"/>
      <c r="G91" s="20"/>
      <c r="H91" s="77">
        <v>0.13537060181142077</v>
      </c>
      <c r="I91" s="77">
        <v>0.13537060181142077</v>
      </c>
      <c r="J91" s="77">
        <v>3.0219423636368119</v>
      </c>
      <c r="K91" s="77">
        <v>2.09542570673492</v>
      </c>
      <c r="L91" s="77">
        <v>9.0107331891156939</v>
      </c>
      <c r="M91" s="77">
        <v>7.8787142033503379</v>
      </c>
      <c r="N91" s="77">
        <v>15.231426614493348</v>
      </c>
      <c r="O91" s="77">
        <v>13.052367639343252</v>
      </c>
      <c r="P91" s="20"/>
      <c r="Q91" s="77">
        <v>13.052367639343252</v>
      </c>
      <c r="R91" s="77">
        <v>19.674516796915292</v>
      </c>
      <c r="S91" s="77">
        <v>20.315330770872464</v>
      </c>
      <c r="T91" s="77">
        <v>28.970078931535955</v>
      </c>
      <c r="U91" s="77">
        <v>31.930346930454625</v>
      </c>
      <c r="V91" s="77">
        <v>36.910446706224853</v>
      </c>
      <c r="W91" s="77">
        <v>23.428081929869634</v>
      </c>
      <c r="X91" s="77">
        <v>0.29227255085060172</v>
      </c>
      <c r="Y91" s="20"/>
      <c r="Z91" s="77">
        <v>-24.021395293271361</v>
      </c>
      <c r="AA91" s="77">
        <v>-42.117800051794681</v>
      </c>
      <c r="AB91" s="77">
        <v>-56.209593503534116</v>
      </c>
      <c r="AC91" s="77" t="s">
        <v>245</v>
      </c>
      <c r="AD91" s="77" t="s">
        <v>245</v>
      </c>
    </row>
    <row r="92" spans="1:30" ht="11.4">
      <c r="A92" s="78"/>
      <c r="B92" s="455"/>
      <c r="C92" s="456"/>
      <c r="D92" s="355" t="s">
        <v>122</v>
      </c>
      <c r="E92" s="486"/>
      <c r="F92" s="461"/>
      <c r="G92" s="20"/>
      <c r="H92" s="77">
        <v>0.13303778212174483</v>
      </c>
      <c r="I92" s="77">
        <v>0.13303778212174483</v>
      </c>
      <c r="J92" s="77">
        <v>2.9698657195750653</v>
      </c>
      <c r="K92" s="77">
        <v>2.0593155743907205</v>
      </c>
      <c r="L92" s="77">
        <v>8.85545268123062</v>
      </c>
      <c r="M92" s="77">
        <v>7.742941595583483</v>
      </c>
      <c r="N92" s="77">
        <v>15.114539585699022</v>
      </c>
      <c r="O92" s="77">
        <v>12.952202860907965</v>
      </c>
      <c r="P92" s="20"/>
      <c r="Q92" s="77">
        <v>12.952202860907965</v>
      </c>
      <c r="R92" s="77">
        <v>19.571014000349802</v>
      </c>
      <c r="S92" s="77">
        <v>20.297769165308718</v>
      </c>
      <c r="T92" s="77">
        <v>29.162472203464915</v>
      </c>
      <c r="U92" s="77">
        <v>32.255008965016842</v>
      </c>
      <c r="V92" s="77">
        <v>37.730406278189122</v>
      </c>
      <c r="W92" s="77">
        <v>23.90057272753009</v>
      </c>
      <c r="X92" s="77">
        <v>0.29557859255678043</v>
      </c>
      <c r="Y92" s="20"/>
      <c r="Z92" s="77">
        <v>-24.326880057709609</v>
      </c>
      <c r="AA92" s="77">
        <v>-42.65342032157492</v>
      </c>
      <c r="AB92" s="77">
        <v>-57.80416168174019</v>
      </c>
      <c r="AC92" s="77" t="s">
        <v>245</v>
      </c>
      <c r="AD92" s="77" t="s">
        <v>245</v>
      </c>
    </row>
    <row r="93" spans="1:30" ht="11.4">
      <c r="A93" s="78"/>
      <c r="B93" s="455"/>
      <c r="C93" s="456"/>
      <c r="D93" s="355" t="s">
        <v>126</v>
      </c>
      <c r="E93" s="486"/>
      <c r="F93" s="461"/>
      <c r="G93" s="20"/>
      <c r="H93" s="77">
        <v>0.13457253261365462</v>
      </c>
      <c r="I93" s="77">
        <v>0.13457253261365462</v>
      </c>
      <c r="J93" s="77">
        <v>3.004126685154398</v>
      </c>
      <c r="K93" s="77">
        <v>2.0830722511812385</v>
      </c>
      <c r="L93" s="77">
        <v>8.957610956435218</v>
      </c>
      <c r="M93" s="77">
        <v>7.832265720152666</v>
      </c>
      <c r="N93" s="77">
        <v>15.148712393358506</v>
      </c>
      <c r="O93" s="77">
        <v>12.981486792093749</v>
      </c>
      <c r="P93" s="20"/>
      <c r="Q93" s="77">
        <v>12.981486792093749</v>
      </c>
      <c r="R93" s="77">
        <v>19.610345241524076</v>
      </c>
      <c r="S93" s="77">
        <v>20.248421543114194</v>
      </c>
      <c r="T93" s="77">
        <v>29.177603108899156</v>
      </c>
      <c r="U93" s="77">
        <v>32.159868827543491</v>
      </c>
      <c r="V93" s="77">
        <v>37.51995270357434</v>
      </c>
      <c r="W93" s="77">
        <v>23.815645726298666</v>
      </c>
      <c r="X93" s="77">
        <v>0.2961162011753069</v>
      </c>
      <c r="Y93" s="20"/>
      <c r="Z93" s="77">
        <v>-24.377703987027942</v>
      </c>
      <c r="AA93" s="77">
        <v>-42.74253221814638</v>
      </c>
      <c r="AB93" s="77">
        <v>-57.966150547376394</v>
      </c>
      <c r="AC93" s="77" t="s">
        <v>245</v>
      </c>
      <c r="AD93" s="77" t="s">
        <v>245</v>
      </c>
    </row>
    <row r="94" spans="1:30" ht="11.4">
      <c r="A94" s="78"/>
      <c r="B94" s="455"/>
      <c r="C94" s="456"/>
      <c r="D94" s="355" t="s">
        <v>131</v>
      </c>
      <c r="E94" s="486"/>
      <c r="F94" s="461"/>
      <c r="G94" s="20"/>
      <c r="H94" s="77">
        <v>0.13381561619655638</v>
      </c>
      <c r="I94" s="77">
        <v>0.13381561619655638</v>
      </c>
      <c r="J94" s="77">
        <v>2.9872296797783866</v>
      </c>
      <c r="K94" s="77">
        <v>2.0713558068645703</v>
      </c>
      <c r="L94" s="77">
        <v>8.9072279944798947</v>
      </c>
      <c r="M94" s="77">
        <v>7.7882123729240798</v>
      </c>
      <c r="N94" s="77">
        <v>14.940302284155194</v>
      </c>
      <c r="O94" s="77">
        <v>12.802892532086032</v>
      </c>
      <c r="P94" s="20"/>
      <c r="Q94" s="77">
        <v>12.802892532086032</v>
      </c>
      <c r="R94" s="77">
        <v>19.431904416824011</v>
      </c>
      <c r="S94" s="77">
        <v>20.064101865992988</v>
      </c>
      <c r="T94" s="77">
        <v>28.769350157193536</v>
      </c>
      <c r="U94" s="77">
        <v>31.708531247163137</v>
      </c>
      <c r="V94" s="77">
        <v>37.120958407579742</v>
      </c>
      <c r="W94" s="77">
        <v>23.562732351027975</v>
      </c>
      <c r="X94" s="77">
        <v>0.29439974015947873</v>
      </c>
      <c r="Y94" s="20"/>
      <c r="Z94" s="77">
        <v>-24.236487123927652</v>
      </c>
      <c r="AA94" s="77">
        <v>-42.494930297800579</v>
      </c>
      <c r="AB94" s="77">
        <v>-57.164475572369938</v>
      </c>
      <c r="AC94" s="77" t="s">
        <v>245</v>
      </c>
      <c r="AD94" s="77" t="s">
        <v>245</v>
      </c>
    </row>
    <row r="95" spans="1:30" ht="11.4">
      <c r="A95" s="78"/>
      <c r="B95" s="455"/>
      <c r="C95" s="456"/>
      <c r="D95" s="355" t="s">
        <v>130</v>
      </c>
      <c r="E95" s="486"/>
      <c r="F95" s="461"/>
      <c r="G95" s="20"/>
      <c r="H95" s="77">
        <v>0.13160666391705969</v>
      </c>
      <c r="I95" s="77">
        <v>0.13160666391705969</v>
      </c>
      <c r="J95" s="77">
        <v>2.9379181868593975</v>
      </c>
      <c r="K95" s="77">
        <v>2.0371630402707117</v>
      </c>
      <c r="L95" s="77">
        <v>8.7601925277560238</v>
      </c>
      <c r="M95" s="77">
        <v>7.6596489812710074</v>
      </c>
      <c r="N95" s="77">
        <v>14.873730750408862</v>
      </c>
      <c r="O95" s="77">
        <v>12.74584494522734</v>
      </c>
      <c r="P95" s="20"/>
      <c r="Q95" s="77">
        <v>12.74584494522734</v>
      </c>
      <c r="R95" s="77">
        <v>19.404838968669097</v>
      </c>
      <c r="S95" s="77">
        <v>20.036108449135803</v>
      </c>
      <c r="T95" s="77">
        <v>28.81748210686423</v>
      </c>
      <c r="U95" s="77">
        <v>31.761734806032869</v>
      </c>
      <c r="V95" s="77">
        <v>37.100961269009986</v>
      </c>
      <c r="W95" s="77">
        <v>23.5501050274626</v>
      </c>
      <c r="X95" s="77">
        <v>0.29152571714050701</v>
      </c>
      <c r="Y95" s="20"/>
      <c r="Z95" s="77">
        <v>-23.998868871727282</v>
      </c>
      <c r="AA95" s="77">
        <v>-42.078303456909467</v>
      </c>
      <c r="AB95" s="77">
        <v>-56.556620241058539</v>
      </c>
      <c r="AC95" s="77" t="s">
        <v>245</v>
      </c>
      <c r="AD95" s="77" t="s">
        <v>245</v>
      </c>
    </row>
    <row r="96" spans="1:30" ht="11.4">
      <c r="A96" s="78"/>
      <c r="B96" s="455"/>
      <c r="C96" s="456"/>
      <c r="D96" s="355" t="s">
        <v>120</v>
      </c>
      <c r="E96" s="486"/>
      <c r="F96" s="461"/>
      <c r="G96" s="20"/>
      <c r="H96" s="77">
        <v>0.1364842824633796</v>
      </c>
      <c r="I96" s="77">
        <v>0.1364842824633796</v>
      </c>
      <c r="J96" s="77">
        <v>3.0468035868025725</v>
      </c>
      <c r="K96" s="77">
        <v>2.1126645683192002</v>
      </c>
      <c r="L96" s="77">
        <v>9.0848636064914015</v>
      </c>
      <c r="M96" s="77">
        <v>7.9435316116588846</v>
      </c>
      <c r="N96" s="77">
        <v>15.168358165998038</v>
      </c>
      <c r="O96" s="77">
        <v>12.998321974610803</v>
      </c>
      <c r="P96" s="20"/>
      <c r="Q96" s="77">
        <v>12.998321974610803</v>
      </c>
      <c r="R96" s="77">
        <v>19.582615229146633</v>
      </c>
      <c r="S96" s="77">
        <v>20.220316984345125</v>
      </c>
      <c r="T96" s="77">
        <v>29.156981769121831</v>
      </c>
      <c r="U96" s="77">
        <v>32.136620151854906</v>
      </c>
      <c r="V96" s="77">
        <v>37.222395237840146</v>
      </c>
      <c r="W96" s="77">
        <v>23.62567196417768</v>
      </c>
      <c r="X96" s="77">
        <v>0.29406705810316708</v>
      </c>
      <c r="Y96" s="20"/>
      <c r="Z96" s="77">
        <v>-24.211056029284304</v>
      </c>
      <c r="AA96" s="77">
        <v>-42.450340808047372</v>
      </c>
      <c r="AB96" s="77">
        <v>-57.433160855482157</v>
      </c>
      <c r="AC96" s="77" t="s">
        <v>245</v>
      </c>
      <c r="AD96" s="77" t="s">
        <v>245</v>
      </c>
    </row>
    <row r="97" spans="1:30" ht="11.4">
      <c r="A97" s="78"/>
      <c r="B97" s="455"/>
      <c r="C97" s="456"/>
      <c r="D97" s="355" t="s">
        <v>123</v>
      </c>
      <c r="E97" s="486"/>
      <c r="F97" s="461"/>
      <c r="G97" s="20"/>
      <c r="H97" s="77">
        <v>0.13557389943144538</v>
      </c>
      <c r="I97" s="77">
        <v>0.13557389943144538</v>
      </c>
      <c r="J97" s="77">
        <v>3.0264806731527489</v>
      </c>
      <c r="K97" s="77">
        <v>2.0985725868803673</v>
      </c>
      <c r="L97" s="77">
        <v>9.0242653784353202</v>
      </c>
      <c r="M97" s="77">
        <v>7.8905463428618878</v>
      </c>
      <c r="N97" s="77">
        <v>15.18027407111463</v>
      </c>
      <c r="O97" s="77">
        <v>13.008533150377447</v>
      </c>
      <c r="P97" s="20"/>
      <c r="Q97" s="77">
        <v>13.008533150377447</v>
      </c>
      <c r="R97" s="77">
        <v>19.602178132411421</v>
      </c>
      <c r="S97" s="77">
        <v>20.241032412222857</v>
      </c>
      <c r="T97" s="77">
        <v>28.90844261783198</v>
      </c>
      <c r="U97" s="77">
        <v>31.862868379458479</v>
      </c>
      <c r="V97" s="77">
        <v>37.215634080131849</v>
      </c>
      <c r="W97" s="77">
        <v>23.620784224669809</v>
      </c>
      <c r="X97" s="77">
        <v>0.29727907086274891</v>
      </c>
      <c r="Y97" s="20"/>
      <c r="Z97" s="77">
        <v>-24.475868104098733</v>
      </c>
      <c r="AA97" s="77">
        <v>-42.914647809458707</v>
      </c>
      <c r="AB97" s="77">
        <v>-57.58385567246858</v>
      </c>
      <c r="AC97" s="77" t="s">
        <v>245</v>
      </c>
      <c r="AD97" s="77" t="s">
        <v>245</v>
      </c>
    </row>
    <row r="98" spans="1:30" ht="11.4">
      <c r="A98" s="78"/>
      <c r="B98" s="455"/>
      <c r="C98" s="456"/>
      <c r="D98" s="355" t="s">
        <v>121</v>
      </c>
      <c r="E98" s="486"/>
      <c r="F98" s="461"/>
      <c r="G98" s="20"/>
      <c r="H98" s="77">
        <v>0.13562176589814195</v>
      </c>
      <c r="I98" s="77">
        <v>0.13562176589814195</v>
      </c>
      <c r="J98" s="77">
        <v>3.0275492190672408</v>
      </c>
      <c r="K98" s="77">
        <v>2.0993135204616942</v>
      </c>
      <c r="L98" s="77">
        <v>9.0274515352104032</v>
      </c>
      <c r="M98" s="77">
        <v>7.8933322225579223</v>
      </c>
      <c r="N98" s="77">
        <v>15.002942136546633</v>
      </c>
      <c r="O98" s="77">
        <v>12.856570917110666</v>
      </c>
      <c r="P98" s="20"/>
      <c r="Q98" s="77">
        <v>12.856570917110666</v>
      </c>
      <c r="R98" s="77">
        <v>19.175728364282776</v>
      </c>
      <c r="S98" s="77">
        <v>19.707691675738278</v>
      </c>
      <c r="T98" s="77">
        <v>27.997356261021054</v>
      </c>
      <c r="U98" s="77">
        <v>31.116926282707453</v>
      </c>
      <c r="V98" s="77">
        <v>36.168227167576823</v>
      </c>
      <c r="W98" s="77">
        <v>23.100645322139687</v>
      </c>
      <c r="X98" s="77">
        <v>0.29031310874913296</v>
      </c>
      <c r="Y98" s="20"/>
      <c r="Z98" s="77">
        <v>-23.785359774339398</v>
      </c>
      <c r="AA98" s="77">
        <v>-41.703948288808924</v>
      </c>
      <c r="AB98" s="77">
        <v>-55.730051871726019</v>
      </c>
      <c r="AC98" s="77" t="s">
        <v>245</v>
      </c>
      <c r="AD98" s="77" t="s">
        <v>245</v>
      </c>
    </row>
    <row r="99" spans="1:30" ht="11.4">
      <c r="A99" s="78"/>
      <c r="B99" s="455"/>
      <c r="C99" s="456" t="s">
        <v>282</v>
      </c>
      <c r="D99" s="355" t="s">
        <v>127</v>
      </c>
      <c r="E99" s="486"/>
      <c r="F99" s="461"/>
      <c r="G99" s="20"/>
      <c r="H99" s="77">
        <v>0.18446410247876588</v>
      </c>
      <c r="I99" s="77">
        <v>0.18446410247876588</v>
      </c>
      <c r="J99" s="77">
        <v>4.1738587655933292</v>
      </c>
      <c r="K99" s="77">
        <v>3.023908256919698</v>
      </c>
      <c r="L99" s="77">
        <v>12.630541304910786</v>
      </c>
      <c r="M99" s="77">
        <v>10.983410984674313</v>
      </c>
      <c r="N99" s="77">
        <v>20.684493202501919</v>
      </c>
      <c r="O99" s="77">
        <v>17.725866407873088</v>
      </c>
      <c r="P99" s="20"/>
      <c r="Q99" s="77">
        <v>17.725866407873088</v>
      </c>
      <c r="R99" s="77">
        <v>26.837190410665961</v>
      </c>
      <c r="S99" s="77">
        <v>27.746577668824308</v>
      </c>
      <c r="T99" s="77">
        <v>39.612753044264721</v>
      </c>
      <c r="U99" s="77">
        <v>43.749267948340602</v>
      </c>
      <c r="V99" s="77">
        <v>50.735287457698625</v>
      </c>
      <c r="W99" s="77">
        <v>32.10146438061512</v>
      </c>
      <c r="X99" s="77">
        <v>0.39996140550032255</v>
      </c>
      <c r="Y99" s="20"/>
      <c r="Z99" s="77">
        <v>-34.494024492877948</v>
      </c>
      <c r="AA99" s="77">
        <v>-62.421239232482357</v>
      </c>
      <c r="AB99" s="77">
        <v>-79.169034706623648</v>
      </c>
      <c r="AC99" s="77" t="s">
        <v>245</v>
      </c>
      <c r="AD99" s="77" t="s">
        <v>245</v>
      </c>
    </row>
    <row r="100" spans="1:30" ht="11.4">
      <c r="A100" s="78"/>
      <c r="B100" s="455"/>
      <c r="C100" s="456"/>
      <c r="D100" s="355" t="s">
        <v>128</v>
      </c>
      <c r="E100" s="486"/>
      <c r="F100" s="461"/>
      <c r="G100" s="20"/>
      <c r="H100" s="77">
        <v>0.18062366646853048</v>
      </c>
      <c r="I100" s="77">
        <v>0.18062366646853048</v>
      </c>
      <c r="J100" s="77">
        <v>4.0869614382021293</v>
      </c>
      <c r="K100" s="77">
        <v>2.9609522345529111</v>
      </c>
      <c r="L100" s="77">
        <v>12.367580734239709</v>
      </c>
      <c r="M100" s="77">
        <v>10.754742715379946</v>
      </c>
      <c r="N100" s="77">
        <v>20.449211842941516</v>
      </c>
      <c r="O100" s="77">
        <v>17.524238748592268</v>
      </c>
      <c r="P100" s="20"/>
      <c r="Q100" s="77">
        <v>17.524238748592268</v>
      </c>
      <c r="R100" s="77">
        <v>26.365151707641648</v>
      </c>
      <c r="S100" s="77">
        <v>27.260749294483603</v>
      </c>
      <c r="T100" s="77">
        <v>39.024826117003599</v>
      </c>
      <c r="U100" s="77">
        <v>43.102859075743524</v>
      </c>
      <c r="V100" s="77">
        <v>49.962352924563127</v>
      </c>
      <c r="W100" s="77">
        <v>31.612188041885091</v>
      </c>
      <c r="X100" s="77">
        <v>0.39347533330505569</v>
      </c>
      <c r="Y100" s="20"/>
      <c r="Z100" s="77">
        <v>-33.925072548843502</v>
      </c>
      <c r="AA100" s="77">
        <v>-61.391649733069421</v>
      </c>
      <c r="AB100" s="77">
        <v>-78.210598532333151</v>
      </c>
      <c r="AC100" s="77" t="s">
        <v>245</v>
      </c>
      <c r="AD100" s="77" t="s">
        <v>245</v>
      </c>
    </row>
    <row r="101" spans="1:30" ht="11.4">
      <c r="A101" s="78"/>
      <c r="B101" s="455"/>
      <c r="C101" s="456"/>
      <c r="D101" s="355" t="s">
        <v>125</v>
      </c>
      <c r="E101" s="486"/>
      <c r="F101" s="461"/>
      <c r="G101" s="20"/>
      <c r="H101" s="77">
        <v>0.18218378420247036</v>
      </c>
      <c r="I101" s="77">
        <v>0.18218378420247036</v>
      </c>
      <c r="J101" s="77">
        <v>4.1222621335225762</v>
      </c>
      <c r="K101" s="77">
        <v>2.9865271449773965</v>
      </c>
      <c r="L101" s="77">
        <v>12.474404399192728</v>
      </c>
      <c r="M101" s="77">
        <v>10.847635663254794</v>
      </c>
      <c r="N101" s="77">
        <v>20.851224987968806</v>
      </c>
      <c r="O101" s="77">
        <v>17.86874954869738</v>
      </c>
      <c r="P101" s="20"/>
      <c r="Q101" s="77">
        <v>17.86874954869738</v>
      </c>
      <c r="R101" s="77">
        <v>26.959593785623326</v>
      </c>
      <c r="S101" s="77">
        <v>27.872708871068664</v>
      </c>
      <c r="T101" s="77">
        <v>39.912769009468988</v>
      </c>
      <c r="U101" s="77">
        <v>44.0794574668952</v>
      </c>
      <c r="V101" s="77">
        <v>51.223626967710388</v>
      </c>
      <c r="W101" s="77">
        <v>32.410174070424553</v>
      </c>
      <c r="X101" s="77">
        <v>0.40472983218807912</v>
      </c>
      <c r="Y101" s="20"/>
      <c r="Z101" s="77">
        <v>-34.908700935412021</v>
      </c>
      <c r="AA101" s="77">
        <v>-63.171647971504349</v>
      </c>
      <c r="AB101" s="77">
        <v>-79.882463116206509</v>
      </c>
      <c r="AC101" s="77" t="s">
        <v>245</v>
      </c>
      <c r="AD101" s="77" t="s">
        <v>245</v>
      </c>
    </row>
    <row r="102" spans="1:30" ht="11.4">
      <c r="A102" s="78"/>
      <c r="B102" s="455"/>
      <c r="C102" s="456"/>
      <c r="D102" s="355" t="s">
        <v>124</v>
      </c>
      <c r="E102" s="486"/>
      <c r="F102" s="461"/>
      <c r="G102" s="20"/>
      <c r="H102" s="77">
        <v>0.18427565863088524</v>
      </c>
      <c r="I102" s="77">
        <v>0.18427565863088524</v>
      </c>
      <c r="J102" s="77">
        <v>4.1695948573546566</v>
      </c>
      <c r="K102" s="77">
        <v>3.0208191089504473</v>
      </c>
      <c r="L102" s="77">
        <v>12.617638264306523</v>
      </c>
      <c r="M102" s="77">
        <v>10.972190610623244</v>
      </c>
      <c r="N102" s="77">
        <v>20.981786552725136</v>
      </c>
      <c r="O102" s="77">
        <v>17.980636111844778</v>
      </c>
      <c r="P102" s="20"/>
      <c r="Q102" s="77">
        <v>17.980636111844778</v>
      </c>
      <c r="R102" s="77">
        <v>27.146500439456496</v>
      </c>
      <c r="S102" s="77">
        <v>28.065279529908114</v>
      </c>
      <c r="T102" s="77">
        <v>40.246176767980948</v>
      </c>
      <c r="U102" s="77">
        <v>44.446881536440024</v>
      </c>
      <c r="V102" s="77">
        <v>51.499544975588904</v>
      </c>
      <c r="W102" s="77">
        <v>32.584491572218582</v>
      </c>
      <c r="X102" s="77">
        <v>0.40884633144308552</v>
      </c>
      <c r="Y102" s="20"/>
      <c r="Z102" s="77">
        <v>-35.270290454803906</v>
      </c>
      <c r="AA102" s="77">
        <v>-63.82598930237976</v>
      </c>
      <c r="AB102" s="77">
        <v>-80.181121384383758</v>
      </c>
      <c r="AC102" s="77" t="s">
        <v>245</v>
      </c>
      <c r="AD102" s="77" t="s">
        <v>245</v>
      </c>
    </row>
    <row r="103" spans="1:30" ht="11.4">
      <c r="A103" s="78"/>
      <c r="B103" s="455"/>
      <c r="C103" s="456"/>
      <c r="D103" s="355" t="s">
        <v>129</v>
      </c>
      <c r="E103" s="486"/>
      <c r="F103" s="461"/>
      <c r="G103" s="20"/>
      <c r="H103" s="77">
        <v>0.1808915120684077</v>
      </c>
      <c r="I103" s="77">
        <v>0.1808915120684077</v>
      </c>
      <c r="J103" s="77">
        <v>4.093021965371646</v>
      </c>
      <c r="K103" s="77">
        <v>2.9653430103741387</v>
      </c>
      <c r="L103" s="77">
        <v>12.385920535139327</v>
      </c>
      <c r="M103" s="77">
        <v>10.770690849810203</v>
      </c>
      <c r="N103" s="77">
        <v>20.588918604196536</v>
      </c>
      <c r="O103" s="77">
        <v>17.643962416077802</v>
      </c>
      <c r="P103" s="20"/>
      <c r="Q103" s="77">
        <v>17.643962416077802</v>
      </c>
      <c r="R103" s="77">
        <v>26.648010037353714</v>
      </c>
      <c r="S103" s="77">
        <v>27.552851954857889</v>
      </c>
      <c r="T103" s="77">
        <v>39.632537525831019</v>
      </c>
      <c r="U103" s="77">
        <v>43.773496300083615</v>
      </c>
      <c r="V103" s="77">
        <v>50.838747454048104</v>
      </c>
      <c r="W103" s="77">
        <v>32.165921193232499</v>
      </c>
      <c r="X103" s="77">
        <v>0.40113988710059389</v>
      </c>
      <c r="Y103" s="20"/>
      <c r="Z103" s="77">
        <v>-34.589842387741918</v>
      </c>
      <c r="AA103" s="77">
        <v>-62.594633663140677</v>
      </c>
      <c r="AB103" s="77">
        <v>-78.777088724748893</v>
      </c>
      <c r="AC103" s="77" t="s">
        <v>245</v>
      </c>
      <c r="AD103" s="77" t="s">
        <v>245</v>
      </c>
    </row>
    <row r="104" spans="1:30" ht="11.4">
      <c r="A104" s="78"/>
      <c r="B104" s="455"/>
      <c r="C104" s="456"/>
      <c r="D104" s="355" t="s">
        <v>119</v>
      </c>
      <c r="E104" s="486"/>
      <c r="F104" s="461"/>
      <c r="G104" s="20"/>
      <c r="H104" s="77">
        <v>0.18219424878096599</v>
      </c>
      <c r="I104" s="77">
        <v>0.18219424878096599</v>
      </c>
      <c r="J104" s="77">
        <v>4.1224989149456022</v>
      </c>
      <c r="K104" s="77">
        <v>2.9866986901446833</v>
      </c>
      <c r="L104" s="77">
        <v>12.475120925005346</v>
      </c>
      <c r="M104" s="77">
        <v>10.848258747989732</v>
      </c>
      <c r="N104" s="77">
        <v>20.329803639221183</v>
      </c>
      <c r="O104" s="77">
        <v>17.42191021453398</v>
      </c>
      <c r="P104" s="20"/>
      <c r="Q104" s="77">
        <v>17.42191021453398</v>
      </c>
      <c r="R104" s="77">
        <v>26.154192841561869</v>
      </c>
      <c r="S104" s="77">
        <v>27.042409021941122</v>
      </c>
      <c r="T104" s="77">
        <v>38.5562661632231</v>
      </c>
      <c r="U104" s="77">
        <v>42.584411732638067</v>
      </c>
      <c r="V104" s="77">
        <v>49.162839932302859</v>
      </c>
      <c r="W104" s="77">
        <v>31.106988138196581</v>
      </c>
      <c r="X104" s="77">
        <v>0.38923730639359472</v>
      </c>
      <c r="Y104" s="20"/>
      <c r="Z104" s="77">
        <v>-33.563109109313956</v>
      </c>
      <c r="AA104" s="77">
        <v>-60.736631747071549</v>
      </c>
      <c r="AB104" s="77">
        <v>-76.915138973320921</v>
      </c>
      <c r="AC104" s="77" t="s">
        <v>245</v>
      </c>
      <c r="AD104" s="77" t="s">
        <v>245</v>
      </c>
    </row>
    <row r="105" spans="1:30" ht="11.4">
      <c r="A105" s="78"/>
      <c r="B105" s="455"/>
      <c r="C105" s="456"/>
      <c r="D105" s="355" t="s">
        <v>118</v>
      </c>
      <c r="E105" s="486"/>
      <c r="F105" s="461"/>
      <c r="G105" s="20"/>
      <c r="H105" s="77">
        <v>0.1831933815839166</v>
      </c>
      <c r="I105" s="77">
        <v>0.1831933815839166</v>
      </c>
      <c r="J105" s="77">
        <v>4.145106236107547</v>
      </c>
      <c r="K105" s="77">
        <v>3.0030774104051714</v>
      </c>
      <c r="L105" s="77">
        <v>12.543533087410829</v>
      </c>
      <c r="M105" s="77">
        <v>10.90774938088585</v>
      </c>
      <c r="N105" s="77">
        <v>20.677946679878353</v>
      </c>
      <c r="O105" s="77">
        <v>17.720256273540794</v>
      </c>
      <c r="P105" s="20"/>
      <c r="Q105" s="77">
        <v>17.720256273540794</v>
      </c>
      <c r="R105" s="77">
        <v>26.730115254911961</v>
      </c>
      <c r="S105" s="77">
        <v>27.637071290532219</v>
      </c>
      <c r="T105" s="77">
        <v>39.30263618966017</v>
      </c>
      <c r="U105" s="77">
        <v>43.40680750900345</v>
      </c>
      <c r="V105" s="77">
        <v>50.008036235909053</v>
      </c>
      <c r="W105" s="77">
        <v>31.642003128349298</v>
      </c>
      <c r="X105" s="77">
        <v>0.39528899546830165</v>
      </c>
      <c r="Y105" s="20"/>
      <c r="Z105" s="77">
        <v>-34.03232382432406</v>
      </c>
      <c r="AA105" s="77">
        <v>-61.585734291864313</v>
      </c>
      <c r="AB105" s="77">
        <v>-76.991963948397995</v>
      </c>
      <c r="AC105" s="77" t="s">
        <v>245</v>
      </c>
      <c r="AD105" s="77" t="s">
        <v>245</v>
      </c>
    </row>
    <row r="106" spans="1:30" ht="11.4">
      <c r="A106" s="78"/>
      <c r="B106" s="455"/>
      <c r="C106" s="456"/>
      <c r="D106" s="355" t="s">
        <v>122</v>
      </c>
      <c r="E106" s="486"/>
      <c r="F106" s="461"/>
      <c r="G106" s="20"/>
      <c r="H106" s="77">
        <v>0.18014770550412787</v>
      </c>
      <c r="I106" s="77">
        <v>0.18014770550412787</v>
      </c>
      <c r="J106" s="77">
        <v>4.0761918965045476</v>
      </c>
      <c r="K106" s="77">
        <v>2.9531498368457787</v>
      </c>
      <c r="L106" s="77">
        <v>12.334990953682784</v>
      </c>
      <c r="M106" s="77">
        <v>10.726402920187017</v>
      </c>
      <c r="N106" s="77">
        <v>20.540835511557034</v>
      </c>
      <c r="O106" s="77">
        <v>17.602756935805164</v>
      </c>
      <c r="P106" s="20"/>
      <c r="Q106" s="77">
        <v>17.602756935805164</v>
      </c>
      <c r="R106" s="77">
        <v>26.622638176448437</v>
      </c>
      <c r="S106" s="77">
        <v>27.640297559606154</v>
      </c>
      <c r="T106" s="77">
        <v>39.611009826881556</v>
      </c>
      <c r="U106" s="77">
        <v>43.896577641427193</v>
      </c>
      <c r="V106" s="77">
        <v>51.159505470999981</v>
      </c>
      <c r="W106" s="77">
        <v>32.310594734887239</v>
      </c>
      <c r="X106" s="77">
        <v>0.40025422344890499</v>
      </c>
      <c r="Y106" s="20"/>
      <c r="Z106" s="77">
        <v>-34.496071365559992</v>
      </c>
      <c r="AA106" s="77">
        <v>-62.424943303875658</v>
      </c>
      <c r="AB106" s="77">
        <v>-79.159780954595973</v>
      </c>
      <c r="AC106" s="77" t="s">
        <v>245</v>
      </c>
      <c r="AD106" s="77" t="s">
        <v>245</v>
      </c>
    </row>
    <row r="107" spans="1:30" ht="11.4">
      <c r="A107" s="78"/>
      <c r="B107" s="455"/>
      <c r="C107" s="456"/>
      <c r="D107" s="355" t="s">
        <v>126</v>
      </c>
      <c r="E107" s="486"/>
      <c r="F107" s="461"/>
      <c r="G107" s="20"/>
      <c r="H107" s="77">
        <v>0.18184532854499816</v>
      </c>
      <c r="I107" s="77">
        <v>0.18184532854499816</v>
      </c>
      <c r="J107" s="77">
        <v>4.1146039165918991</v>
      </c>
      <c r="K107" s="77">
        <v>2.980978862989311</v>
      </c>
      <c r="L107" s="77">
        <v>12.451229818859</v>
      </c>
      <c r="M107" s="77">
        <v>10.827483245867603</v>
      </c>
      <c r="N107" s="77">
        <v>20.565201837108976</v>
      </c>
      <c r="O107" s="77">
        <v>17.623638000057309</v>
      </c>
      <c r="P107" s="20"/>
      <c r="Q107" s="77">
        <v>17.623638000057309</v>
      </c>
      <c r="R107" s="77">
        <v>26.629307447910623</v>
      </c>
      <c r="S107" s="77">
        <v>27.532168152240754</v>
      </c>
      <c r="T107" s="77">
        <v>39.569980033490637</v>
      </c>
      <c r="U107" s="77">
        <v>43.702035551263876</v>
      </c>
      <c r="V107" s="77">
        <v>50.806719435465361</v>
      </c>
      <c r="W107" s="77">
        <v>32.145780663333156</v>
      </c>
      <c r="X107" s="77">
        <v>0.40020954200729275</v>
      </c>
      <c r="Y107" s="20"/>
      <c r="Z107" s="77">
        <v>-34.514978978912865</v>
      </c>
      <c r="AA107" s="77">
        <v>-62.4591589882954</v>
      </c>
      <c r="AB107" s="77">
        <v>-79.237540537921575</v>
      </c>
      <c r="AC107" s="77" t="s">
        <v>245</v>
      </c>
      <c r="AD107" s="77" t="s">
        <v>245</v>
      </c>
    </row>
    <row r="108" spans="1:30" ht="11.4">
      <c r="A108" s="78"/>
      <c r="B108" s="455"/>
      <c r="C108" s="456"/>
      <c r="D108" s="355" t="s">
        <v>131</v>
      </c>
      <c r="E108" s="486"/>
      <c r="F108" s="461"/>
      <c r="G108" s="20"/>
      <c r="H108" s="77">
        <v>0.18115909420851484</v>
      </c>
      <c r="I108" s="77">
        <v>0.18115909420851484</v>
      </c>
      <c r="J108" s="77">
        <v>4.0990765312519155</v>
      </c>
      <c r="K108" s="77">
        <v>2.9697294673161738</v>
      </c>
      <c r="L108" s="77">
        <v>12.404242296542572</v>
      </c>
      <c r="M108" s="77">
        <v>10.786623297248282</v>
      </c>
      <c r="N108" s="77">
        <v>20.300158061237298</v>
      </c>
      <c r="O108" s="77">
        <v>17.396505020905014</v>
      </c>
      <c r="P108" s="20"/>
      <c r="Q108" s="77">
        <v>17.396505020905014</v>
      </c>
      <c r="R108" s="77">
        <v>26.433827368366533</v>
      </c>
      <c r="S108" s="77">
        <v>27.33215592810943</v>
      </c>
      <c r="T108" s="77">
        <v>39.113463655188283</v>
      </c>
      <c r="U108" s="77">
        <v>43.201685963742044</v>
      </c>
      <c r="V108" s="77">
        <v>50.393771822345613</v>
      </c>
      <c r="W108" s="77">
        <v>31.885131279574356</v>
      </c>
      <c r="X108" s="77">
        <v>0.39899944815919453</v>
      </c>
      <c r="Y108" s="20"/>
      <c r="Z108" s="77">
        <v>-34.397078821087234</v>
      </c>
      <c r="AA108" s="77">
        <v>-62.245803948824708</v>
      </c>
      <c r="AB108" s="77">
        <v>-78.352550910005149</v>
      </c>
      <c r="AC108" s="77" t="s">
        <v>245</v>
      </c>
      <c r="AD108" s="77" t="s">
        <v>245</v>
      </c>
    </row>
    <row r="109" spans="1:30" ht="11.4">
      <c r="A109" s="78"/>
      <c r="B109" s="455"/>
      <c r="C109" s="456"/>
      <c r="D109" s="355" t="s">
        <v>130</v>
      </c>
      <c r="E109" s="486"/>
      <c r="F109" s="461"/>
      <c r="G109" s="20"/>
      <c r="H109" s="77">
        <v>0.17829713880575673</v>
      </c>
      <c r="I109" s="77">
        <v>0.17829713880575673</v>
      </c>
      <c r="J109" s="77">
        <v>4.0343192289691361</v>
      </c>
      <c r="K109" s="77">
        <v>2.9228136150877848</v>
      </c>
      <c r="L109" s="77">
        <v>12.208279800633592</v>
      </c>
      <c r="M109" s="77">
        <v>10.616215982297019</v>
      </c>
      <c r="N109" s="77">
        <v>20.222661898477131</v>
      </c>
      <c r="O109" s="77">
        <v>17.330093597876129</v>
      </c>
      <c r="P109" s="20"/>
      <c r="Q109" s="77">
        <v>17.330093597876129</v>
      </c>
      <c r="R109" s="77">
        <v>26.410838248597599</v>
      </c>
      <c r="S109" s="77">
        <v>27.308952644875465</v>
      </c>
      <c r="T109" s="77">
        <v>39.177800735165754</v>
      </c>
      <c r="U109" s="77">
        <v>43.272601541359158</v>
      </c>
      <c r="V109" s="77">
        <v>50.361966124872481</v>
      </c>
      <c r="W109" s="77">
        <v>31.864515171112746</v>
      </c>
      <c r="X109" s="77">
        <v>0.39519595659265505</v>
      </c>
      <c r="Y109" s="20"/>
      <c r="Z109" s="77">
        <v>-34.067499525987316</v>
      </c>
      <c r="AA109" s="77">
        <v>-61.649389110951766</v>
      </c>
      <c r="AB109" s="77">
        <v>-77.523367127963894</v>
      </c>
      <c r="AC109" s="77" t="s">
        <v>245</v>
      </c>
      <c r="AD109" s="77" t="s">
        <v>245</v>
      </c>
    </row>
    <row r="110" spans="1:30" ht="11.4">
      <c r="A110" s="78"/>
      <c r="B110" s="455"/>
      <c r="C110" s="456"/>
      <c r="D110" s="355" t="s">
        <v>120</v>
      </c>
      <c r="E110" s="486"/>
      <c r="F110" s="461"/>
      <c r="G110" s="20"/>
      <c r="H110" s="77">
        <v>0.18447510081368668</v>
      </c>
      <c r="I110" s="77">
        <v>0.18447510081368668</v>
      </c>
      <c r="J110" s="77">
        <v>4.1741076242926605</v>
      </c>
      <c r="K110" s="77">
        <v>3.0240885519219911</v>
      </c>
      <c r="L110" s="77">
        <v>12.631294377848207</v>
      </c>
      <c r="M110" s="77">
        <v>10.984065850477245</v>
      </c>
      <c r="N110" s="77">
        <v>20.580395940441516</v>
      </c>
      <c r="O110" s="77">
        <v>17.636658799901102</v>
      </c>
      <c r="P110" s="20"/>
      <c r="Q110" s="77">
        <v>17.636658799901102</v>
      </c>
      <c r="R110" s="77">
        <v>26.597129681887193</v>
      </c>
      <c r="S110" s="77">
        <v>27.49916804465261</v>
      </c>
      <c r="T110" s="77">
        <v>39.546129753508801</v>
      </c>
      <c r="U110" s="77">
        <v>43.676093936095654</v>
      </c>
      <c r="V110" s="77">
        <v>50.399160187078579</v>
      </c>
      <c r="W110" s="77">
        <v>31.888589121638667</v>
      </c>
      <c r="X110" s="77">
        <v>0.39733453179493383</v>
      </c>
      <c r="Y110" s="20"/>
      <c r="Z110" s="77">
        <v>-34.268623737822672</v>
      </c>
      <c r="AA110" s="77">
        <v>-62.013348455417685</v>
      </c>
      <c r="AB110" s="77">
        <v>-78.533886350305636</v>
      </c>
      <c r="AC110" s="77" t="s">
        <v>245</v>
      </c>
      <c r="AD110" s="77" t="s">
        <v>245</v>
      </c>
    </row>
    <row r="111" spans="1:30" ht="11.4">
      <c r="A111" s="78"/>
      <c r="B111" s="455"/>
      <c r="C111" s="456"/>
      <c r="D111" s="355" t="s">
        <v>123</v>
      </c>
      <c r="E111" s="486"/>
      <c r="F111" s="461"/>
      <c r="G111" s="20"/>
      <c r="H111" s="77">
        <v>0.18325744708915653</v>
      </c>
      <c r="I111" s="77">
        <v>0.18325744708915653</v>
      </c>
      <c r="J111" s="77">
        <v>4.1465558426544282</v>
      </c>
      <c r="K111" s="77">
        <v>3.0041276321430352</v>
      </c>
      <c r="L111" s="77">
        <v>12.547919751261841</v>
      </c>
      <c r="M111" s="77">
        <v>10.91156398635399</v>
      </c>
      <c r="N111" s="77">
        <v>20.573920961713231</v>
      </c>
      <c r="O111" s="77">
        <v>17.631109976112779</v>
      </c>
      <c r="P111" s="20"/>
      <c r="Q111" s="77">
        <v>17.631109976112779</v>
      </c>
      <c r="R111" s="77">
        <v>26.600974681832067</v>
      </c>
      <c r="S111" s="77">
        <v>27.502349612305455</v>
      </c>
      <c r="T111" s="77">
        <v>39.181809452759893</v>
      </c>
      <c r="U111" s="77">
        <v>43.270616736488506</v>
      </c>
      <c r="V111" s="77">
        <v>50.323455001409371</v>
      </c>
      <c r="W111" s="77">
        <v>31.841725654885327</v>
      </c>
      <c r="X111" s="77">
        <v>0.40128008235989698</v>
      </c>
      <c r="Y111" s="20"/>
      <c r="Z111" s="77">
        <v>-34.612749815344316</v>
      </c>
      <c r="AA111" s="77">
        <v>-62.636087510280639</v>
      </c>
      <c r="AB111" s="77">
        <v>-78.667454517862282</v>
      </c>
      <c r="AC111" s="77" t="s">
        <v>245</v>
      </c>
      <c r="AD111" s="77" t="s">
        <v>245</v>
      </c>
    </row>
    <row r="112" spans="1:30" ht="11.4">
      <c r="A112" s="78"/>
      <c r="B112" s="455"/>
      <c r="C112" s="456"/>
      <c r="D112" s="355" t="s">
        <v>121</v>
      </c>
      <c r="E112" s="486"/>
      <c r="F112" s="461"/>
      <c r="G112" s="20"/>
      <c r="H112" s="77">
        <v>0.18379480480359456</v>
      </c>
      <c r="I112" s="77">
        <v>0.18379480480359456</v>
      </c>
      <c r="J112" s="77">
        <v>4.1587146051265176</v>
      </c>
      <c r="K112" s="77">
        <v>3.0129365028543202</v>
      </c>
      <c r="L112" s="77">
        <v>12.584713461889107</v>
      </c>
      <c r="M112" s="77">
        <v>10.943559483278047</v>
      </c>
      <c r="N112" s="77">
        <v>20.400235891030839</v>
      </c>
      <c r="O112" s="77">
        <v>17.482268120050978</v>
      </c>
      <c r="P112" s="20"/>
      <c r="Q112" s="77">
        <v>17.482268120050978</v>
      </c>
      <c r="R112" s="77">
        <v>26.099394155926312</v>
      </c>
      <c r="S112" s="77">
        <v>26.865898484469586</v>
      </c>
      <c r="T112" s="77">
        <v>38.077200068130082</v>
      </c>
      <c r="U112" s="77">
        <v>42.42379080387169</v>
      </c>
      <c r="V112" s="77">
        <v>49.089142391736317</v>
      </c>
      <c r="W112" s="77">
        <v>31.258727491906861</v>
      </c>
      <c r="X112" s="77">
        <v>0.39342334894293002</v>
      </c>
      <c r="Y112" s="20"/>
      <c r="Z112" s="77">
        <v>-33.738787925992767</v>
      </c>
      <c r="AA112" s="77">
        <v>-61.054544475586354</v>
      </c>
      <c r="AB112" s="77">
        <v>-76.397224960106414</v>
      </c>
      <c r="AC112" s="77" t="s">
        <v>245</v>
      </c>
      <c r="AD112" s="77" t="s">
        <v>245</v>
      </c>
    </row>
    <row r="113" spans="1:30" s="78" customFormat="1" ht="11.4">
      <c r="C113" s="357"/>
      <c r="D113" s="357"/>
      <c r="E113" s="358"/>
      <c r="F113" s="108"/>
      <c r="G113" s="359"/>
      <c r="H113" s="109"/>
      <c r="I113" s="109"/>
      <c r="J113" s="109"/>
      <c r="K113" s="109"/>
      <c r="L113" s="109"/>
      <c r="M113" s="109"/>
      <c r="N113" s="109"/>
      <c r="O113" s="109"/>
      <c r="P113" s="359"/>
      <c r="Q113" s="109"/>
      <c r="R113" s="109"/>
      <c r="S113" s="109"/>
      <c r="T113" s="109"/>
      <c r="U113" s="109"/>
      <c r="V113" s="109"/>
      <c r="W113" s="109"/>
      <c r="X113" s="109"/>
      <c r="Y113" s="359"/>
      <c r="Z113" s="109"/>
      <c r="AA113" s="109"/>
      <c r="AB113" s="109"/>
      <c r="AC113" s="109"/>
      <c r="AD113" s="109"/>
    </row>
    <row r="114" spans="1:30" ht="14.25" customHeight="1">
      <c r="A114" s="78"/>
      <c r="B114" s="469" t="s">
        <v>289</v>
      </c>
      <c r="C114" s="470" t="s">
        <v>256</v>
      </c>
      <c r="D114" s="471" t="s">
        <v>108</v>
      </c>
      <c r="E114" s="472" t="s">
        <v>257</v>
      </c>
      <c r="F114" s="454"/>
      <c r="G114" s="20"/>
      <c r="H114" s="457" t="s">
        <v>200</v>
      </c>
      <c r="I114" s="458"/>
      <c r="J114" s="458"/>
      <c r="K114" s="458"/>
      <c r="L114" s="458"/>
      <c r="M114" s="458"/>
      <c r="N114" s="458"/>
      <c r="O114" s="459"/>
      <c r="P114" s="20"/>
      <c r="Q114" s="337" t="s">
        <v>285</v>
      </c>
      <c r="R114" s="338"/>
      <c r="S114" s="338"/>
      <c r="T114" s="338"/>
      <c r="U114" s="338"/>
      <c r="V114" s="338"/>
      <c r="W114" s="338"/>
      <c r="X114" s="338"/>
      <c r="Y114" s="20"/>
      <c r="Z114" s="338"/>
      <c r="AA114" s="338"/>
      <c r="AB114" s="338"/>
      <c r="AC114" s="338"/>
      <c r="AD114" s="339"/>
    </row>
    <row r="115" spans="1:30" ht="11.25" customHeight="1">
      <c r="A115" s="78"/>
      <c r="B115" s="469"/>
      <c r="C115" s="470"/>
      <c r="D115" s="471"/>
      <c r="E115" s="473"/>
      <c r="F115" s="454"/>
      <c r="G115" s="20"/>
      <c r="H115" s="448" t="s">
        <v>203</v>
      </c>
      <c r="I115" s="449"/>
      <c r="J115" s="449"/>
      <c r="K115" s="449"/>
      <c r="L115" s="449"/>
      <c r="M115" s="449"/>
      <c r="N115" s="449"/>
      <c r="O115" s="450"/>
      <c r="P115" s="20"/>
      <c r="Q115" s="340" t="s">
        <v>286</v>
      </c>
      <c r="R115" s="341"/>
      <c r="S115" s="341"/>
      <c r="T115" s="341"/>
      <c r="U115" s="341"/>
      <c r="V115" s="341"/>
      <c r="W115" s="341"/>
      <c r="X115" s="341"/>
      <c r="Y115" s="20"/>
      <c r="Z115" s="341"/>
      <c r="AA115" s="341"/>
      <c r="AB115" s="341"/>
      <c r="AC115" s="341"/>
      <c r="AD115" s="342"/>
    </row>
    <row r="116" spans="1:30" ht="25.5" customHeight="1">
      <c r="A116" s="78"/>
      <c r="B116" s="469"/>
      <c r="C116" s="470"/>
      <c r="D116" s="471"/>
      <c r="E116" s="473"/>
      <c r="F116" s="10" t="s">
        <v>105</v>
      </c>
      <c r="G116" s="20"/>
      <c r="H116" s="11" t="s">
        <v>139</v>
      </c>
      <c r="I116" s="11" t="s">
        <v>141</v>
      </c>
      <c r="J116" s="11" t="s">
        <v>142</v>
      </c>
      <c r="K116" s="11" t="s">
        <v>143</v>
      </c>
      <c r="L116" s="11" t="s">
        <v>144</v>
      </c>
      <c r="M116" s="12" t="s">
        <v>145</v>
      </c>
      <c r="N116" s="11" t="s">
        <v>146</v>
      </c>
      <c r="O116" s="11" t="s">
        <v>147</v>
      </c>
      <c r="P116" s="20"/>
      <c r="Q116" s="97" t="s">
        <v>148</v>
      </c>
      <c r="R116" s="13" t="s">
        <v>149</v>
      </c>
      <c r="S116" s="13" t="s">
        <v>150</v>
      </c>
      <c r="T116" s="14" t="s">
        <v>151</v>
      </c>
      <c r="U116" s="13" t="s">
        <v>152</v>
      </c>
      <c r="V116" s="13" t="s">
        <v>153</v>
      </c>
      <c r="W116" s="13" t="s">
        <v>154</v>
      </c>
      <c r="X116" s="13" t="s">
        <v>106</v>
      </c>
      <c r="Y116" s="20"/>
      <c r="Z116" s="13" t="s">
        <v>155</v>
      </c>
      <c r="AA116" s="13" t="s">
        <v>156</v>
      </c>
      <c r="AB116" s="13" t="s">
        <v>157</v>
      </c>
      <c r="AC116" s="13" t="s">
        <v>158</v>
      </c>
      <c r="AD116" s="13" t="s">
        <v>206</v>
      </c>
    </row>
    <row r="117" spans="1:30" ht="16.5" customHeight="1">
      <c r="A117" s="78"/>
      <c r="B117" s="469"/>
      <c r="C117" s="470"/>
      <c r="D117" s="471"/>
      <c r="E117" s="473"/>
      <c r="F117" s="10" t="s">
        <v>207</v>
      </c>
      <c r="G117" s="20"/>
      <c r="H117" s="15" t="s">
        <v>208</v>
      </c>
      <c r="I117" s="15" t="s">
        <v>209</v>
      </c>
      <c r="J117" s="15" t="s">
        <v>210</v>
      </c>
      <c r="K117" s="15" t="s">
        <v>211</v>
      </c>
      <c r="L117" s="15" t="s">
        <v>212</v>
      </c>
      <c r="M117" s="16" t="s">
        <v>213</v>
      </c>
      <c r="N117" s="15" t="s">
        <v>214</v>
      </c>
      <c r="O117" s="15" t="s">
        <v>215</v>
      </c>
      <c r="P117" s="20"/>
      <c r="Q117" s="31" t="s">
        <v>216</v>
      </c>
      <c r="R117" s="15" t="s">
        <v>217</v>
      </c>
      <c r="S117" s="15" t="s">
        <v>218</v>
      </c>
      <c r="T117" s="17" t="s">
        <v>219</v>
      </c>
      <c r="U117" s="15" t="s">
        <v>220</v>
      </c>
      <c r="V117" s="15" t="s">
        <v>221</v>
      </c>
      <c r="W117" s="15" t="s">
        <v>222</v>
      </c>
      <c r="X117" s="15" t="s">
        <v>223</v>
      </c>
      <c r="Y117" s="20"/>
      <c r="Z117" s="15" t="s">
        <v>224</v>
      </c>
      <c r="AA117" s="15" t="s">
        <v>225</v>
      </c>
      <c r="AB117" s="15" t="s">
        <v>226</v>
      </c>
      <c r="AC117" s="15" t="s">
        <v>227</v>
      </c>
      <c r="AD117" s="15" t="s">
        <v>228</v>
      </c>
    </row>
    <row r="118" spans="1:30" ht="15" customHeight="1">
      <c r="A118" s="78"/>
      <c r="B118" s="469"/>
      <c r="C118" s="470"/>
      <c r="D118" s="471"/>
      <c r="E118" s="474"/>
      <c r="F118" s="197" t="s">
        <v>290</v>
      </c>
      <c r="G118" s="20"/>
      <c r="H118" s="198" t="s">
        <v>291</v>
      </c>
      <c r="I118" s="198" t="s">
        <v>291</v>
      </c>
      <c r="J118" s="199" t="s">
        <v>292</v>
      </c>
      <c r="K118" s="199" t="s">
        <v>292</v>
      </c>
      <c r="L118" s="199" t="s">
        <v>293</v>
      </c>
      <c r="M118" s="199" t="s">
        <v>293</v>
      </c>
      <c r="N118" s="199" t="s">
        <v>234</v>
      </c>
      <c r="O118" s="199" t="s">
        <v>234</v>
      </c>
      <c r="P118" s="20"/>
      <c r="Q118" s="199" t="s">
        <v>234</v>
      </c>
      <c r="R118" s="199" t="s">
        <v>235</v>
      </c>
      <c r="S118" s="199" t="s">
        <v>235</v>
      </c>
      <c r="T118" s="199" t="s">
        <v>236</v>
      </c>
      <c r="U118" s="199" t="s">
        <v>236</v>
      </c>
      <c r="V118" s="199" t="s">
        <v>237</v>
      </c>
      <c r="W118" s="199" t="s">
        <v>237</v>
      </c>
      <c r="X118" s="199" t="s">
        <v>238</v>
      </c>
      <c r="Y118" s="20"/>
      <c r="Z118" s="199" t="s">
        <v>238</v>
      </c>
      <c r="AA118" s="199"/>
      <c r="AB118" s="199" t="s">
        <v>239</v>
      </c>
      <c r="AC118" s="199"/>
      <c r="AD118" s="199" t="s">
        <v>239</v>
      </c>
    </row>
    <row r="119" spans="1:30" ht="11.4" customHeight="1">
      <c r="A119" s="78"/>
      <c r="B119" s="455" t="s">
        <v>279</v>
      </c>
      <c r="C119" s="456" t="s">
        <v>280</v>
      </c>
      <c r="D119" s="332" t="s">
        <v>127</v>
      </c>
      <c r="E119" s="460" t="s">
        <v>281</v>
      </c>
      <c r="F119" s="461"/>
      <c r="G119" s="20"/>
      <c r="H119" s="356">
        <f>IF(H$11="-","-",H11+H48+H85)</f>
        <v>192.10639542597562</v>
      </c>
      <c r="I119" s="356">
        <f t="shared" ref="I119:AD131" si="0">IF(I$11="-","-",I11+I48+I85)</f>
        <v>172.10639542597562</v>
      </c>
      <c r="J119" s="356">
        <f t="shared" si="0"/>
        <v>157.95482000114208</v>
      </c>
      <c r="K119" s="356">
        <f t="shared" si="0"/>
        <v>149.32128914288606</v>
      </c>
      <c r="L119" s="356">
        <f t="shared" si="0"/>
        <v>181.28894901283155</v>
      </c>
      <c r="M119" s="356">
        <f t="shared" si="0"/>
        <v>173.47836006877807</v>
      </c>
      <c r="N119" s="356">
        <f t="shared" si="0"/>
        <v>189.56055468956737</v>
      </c>
      <c r="O119" s="356">
        <f t="shared" si="0"/>
        <v>207.0301898213832</v>
      </c>
      <c r="P119" s="20"/>
      <c r="Q119" s="356">
        <f t="shared" si="0"/>
        <v>207.0301898213832</v>
      </c>
      <c r="R119" s="356">
        <f t="shared" si="0"/>
        <v>246.87955596161379</v>
      </c>
      <c r="S119" s="356">
        <f t="shared" si="0"/>
        <v>223.1128738724301</v>
      </c>
      <c r="T119" s="356">
        <f t="shared" si="0"/>
        <v>214.90861579570111</v>
      </c>
      <c r="U119" s="356">
        <f t="shared" si="0"/>
        <v>187.64392326595009</v>
      </c>
      <c r="V119" s="356">
        <f t="shared" si="0"/>
        <v>222.9431663109815</v>
      </c>
      <c r="W119" s="356">
        <f t="shared" si="0"/>
        <v>279.75591518588737</v>
      </c>
      <c r="X119" s="356">
        <f t="shared" si="0"/>
        <v>517.55594175240117</v>
      </c>
      <c r="Y119" s="20"/>
      <c r="Z119" s="356">
        <f t="shared" si="0"/>
        <v>1160.1584444495595</v>
      </c>
      <c r="AA119" s="356">
        <f t="shared" si="0"/>
        <v>1605.0571392988743</v>
      </c>
      <c r="AB119" s="356">
        <f t="shared" si="0"/>
        <v>1099.9159236762036</v>
      </c>
      <c r="AC119" s="356" t="str">
        <f t="shared" si="0"/>
        <v>-</v>
      </c>
      <c r="AD119" s="356" t="str">
        <f t="shared" si="0"/>
        <v>-</v>
      </c>
    </row>
    <row r="120" spans="1:30" ht="11.4">
      <c r="A120" s="78"/>
      <c r="B120" s="455"/>
      <c r="C120" s="456"/>
      <c r="D120" s="332" t="s">
        <v>128</v>
      </c>
      <c r="E120" s="460"/>
      <c r="F120" s="461"/>
      <c r="G120" s="20"/>
      <c r="H120" s="356">
        <f t="shared" ref="H120:W132" si="1">IF(H$11="-","-",H12+H49+H86)</f>
        <v>187.86338312297943</v>
      </c>
      <c r="I120" s="356">
        <f t="shared" si="1"/>
        <v>168.30338312297943</v>
      </c>
      <c r="J120" s="356">
        <f t="shared" si="1"/>
        <v>154.46757492788052</v>
      </c>
      <c r="K120" s="356">
        <f t="shared" si="1"/>
        <v>146.02466116716451</v>
      </c>
      <c r="L120" s="356">
        <f t="shared" si="1"/>
        <v>177.28843975734947</v>
      </c>
      <c r="M120" s="356">
        <f t="shared" si="1"/>
        <v>169.64304080386211</v>
      </c>
      <c r="N120" s="356">
        <f t="shared" si="1"/>
        <v>187.20035815375161</v>
      </c>
      <c r="O120" s="356">
        <f t="shared" si="1"/>
        <v>204.44720343986884</v>
      </c>
      <c r="P120" s="20"/>
      <c r="Q120" s="356">
        <f t="shared" si="1"/>
        <v>204.44720343986884</v>
      </c>
      <c r="R120" s="356">
        <f t="shared" si="1"/>
        <v>242.09671810183028</v>
      </c>
      <c r="S120" s="356">
        <f t="shared" si="1"/>
        <v>218.78765648193777</v>
      </c>
      <c r="T120" s="356">
        <f t="shared" si="1"/>
        <v>211.34438131034824</v>
      </c>
      <c r="U120" s="356">
        <f t="shared" si="1"/>
        <v>184.52910063053292</v>
      </c>
      <c r="V120" s="356">
        <f t="shared" si="1"/>
        <v>219.1445646533916</v>
      </c>
      <c r="W120" s="356">
        <f t="shared" si="1"/>
        <v>274.98038801173084</v>
      </c>
      <c r="X120" s="356">
        <f t="shared" si="0"/>
        <v>508.19058210644329</v>
      </c>
      <c r="Y120" s="20"/>
      <c r="Z120" s="356">
        <f t="shared" si="0"/>
        <v>1139.0367273157403</v>
      </c>
      <c r="AA120" s="356">
        <f t="shared" si="0"/>
        <v>1575.7440654454981</v>
      </c>
      <c r="AB120" s="356">
        <f t="shared" si="0"/>
        <v>1083.2892166125991</v>
      </c>
      <c r="AC120" s="356" t="str">
        <f t="shared" si="0"/>
        <v>-</v>
      </c>
      <c r="AD120" s="356" t="str">
        <f t="shared" si="0"/>
        <v>-</v>
      </c>
    </row>
    <row r="121" spans="1:30" ht="11.4">
      <c r="A121" s="78"/>
      <c r="B121" s="455"/>
      <c r="C121" s="456"/>
      <c r="D121" s="332" t="s">
        <v>125</v>
      </c>
      <c r="E121" s="460"/>
      <c r="F121" s="461"/>
      <c r="G121" s="20"/>
      <c r="H121" s="356">
        <f t="shared" si="1"/>
        <v>189.78474670064557</v>
      </c>
      <c r="I121" s="356">
        <f t="shared" si="0"/>
        <v>170.02474670064555</v>
      </c>
      <c r="J121" s="356">
        <f t="shared" si="0"/>
        <v>156.04801472101295</v>
      </c>
      <c r="K121" s="356">
        <f t="shared" si="0"/>
        <v>147.51576822923323</v>
      </c>
      <c r="L121" s="356">
        <f t="shared" si="0"/>
        <v>179.09920418010904</v>
      </c>
      <c r="M121" s="356">
        <f t="shared" si="0"/>
        <v>171.38240248639627</v>
      </c>
      <c r="N121" s="356">
        <f t="shared" si="0"/>
        <v>191.19138685562015</v>
      </c>
      <c r="O121" s="356">
        <f t="shared" si="0"/>
        <v>208.802304698971</v>
      </c>
      <c r="P121" s="20"/>
      <c r="Q121" s="356">
        <f t="shared" si="0"/>
        <v>208.802304698971</v>
      </c>
      <c r="R121" s="356">
        <f t="shared" si="0"/>
        <v>248.1412532411446</v>
      </c>
      <c r="S121" s="356">
        <f t="shared" si="0"/>
        <v>224.25785392379154</v>
      </c>
      <c r="T121" s="356">
        <f t="shared" si="0"/>
        <v>216.69083446300687</v>
      </c>
      <c r="U121" s="356">
        <f t="shared" si="0"/>
        <v>189.20090447754123</v>
      </c>
      <c r="V121" s="356">
        <f t="shared" si="0"/>
        <v>225.21517588449188</v>
      </c>
      <c r="W121" s="356">
        <f t="shared" si="0"/>
        <v>282.60872524856734</v>
      </c>
      <c r="X121" s="356">
        <f t="shared" si="0"/>
        <v>524.16971881151903</v>
      </c>
      <c r="Y121" s="20"/>
      <c r="Z121" s="356">
        <f t="shared" ref="Z121:AA121" si="2">IF(Z$11="-","-",Z13+Z50+Z87)</f>
        <v>1175.023000097003</v>
      </c>
      <c r="AA121" s="356">
        <f t="shared" si="2"/>
        <v>1625.6864193299696</v>
      </c>
      <c r="AB121" s="356">
        <f t="shared" si="0"/>
        <v>1110.8689791813911</v>
      </c>
      <c r="AC121" s="356" t="str">
        <f t="shared" si="0"/>
        <v>-</v>
      </c>
      <c r="AD121" s="356" t="str">
        <f t="shared" si="0"/>
        <v>-</v>
      </c>
    </row>
    <row r="122" spans="1:30" ht="11.4">
      <c r="A122" s="78"/>
      <c r="B122" s="455"/>
      <c r="C122" s="456"/>
      <c r="D122" s="332" t="s">
        <v>124</v>
      </c>
      <c r="E122" s="460"/>
      <c r="F122" s="461"/>
      <c r="G122" s="20"/>
      <c r="H122" s="356">
        <f t="shared" si="1"/>
        <v>192.09639109899021</v>
      </c>
      <c r="I122" s="356">
        <f t="shared" si="0"/>
        <v>172.09639109899021</v>
      </c>
      <c r="J122" s="356">
        <f t="shared" si="0"/>
        <v>157.94472340778728</v>
      </c>
      <c r="K122" s="356">
        <f t="shared" si="0"/>
        <v>149.32122216470631</v>
      </c>
      <c r="L122" s="356">
        <f t="shared" si="0"/>
        <v>181.28866099378837</v>
      </c>
      <c r="M122" s="356">
        <f t="shared" si="0"/>
        <v>173.4681082335857</v>
      </c>
      <c r="N122" s="356">
        <f t="shared" si="0"/>
        <v>192.57295014911693</v>
      </c>
      <c r="O122" s="356">
        <f t="shared" si="0"/>
        <v>210.31790737353535</v>
      </c>
      <c r="P122" s="20"/>
      <c r="Q122" s="356">
        <f t="shared" si="0"/>
        <v>210.31790737353535</v>
      </c>
      <c r="R122" s="356">
        <f t="shared" si="0"/>
        <v>250.0213295442494</v>
      </c>
      <c r="S122" s="356">
        <f t="shared" si="0"/>
        <v>225.96386041290953</v>
      </c>
      <c r="T122" s="356">
        <f t="shared" si="0"/>
        <v>218.68062627859607</v>
      </c>
      <c r="U122" s="356">
        <f t="shared" si="0"/>
        <v>190.92852083209974</v>
      </c>
      <c r="V122" s="356">
        <f t="shared" si="0"/>
        <v>226.63482339640532</v>
      </c>
      <c r="W122" s="356">
        <f t="shared" si="0"/>
        <v>284.37901031721771</v>
      </c>
      <c r="X122" s="356">
        <f t="shared" si="0"/>
        <v>530.10311425756834</v>
      </c>
      <c r="Y122" s="20"/>
      <c r="Z122" s="356">
        <f t="shared" ref="Z122:AA122" si="3">IF(Z$11="-","-",Z14+Z51+Z88)</f>
        <v>1188.5603966764734</v>
      </c>
      <c r="AA122" s="356">
        <f t="shared" si="3"/>
        <v>1644.4738457121302</v>
      </c>
      <c r="AB122" s="356">
        <f t="shared" si="0"/>
        <v>1118.1205650179409</v>
      </c>
      <c r="AC122" s="356" t="str">
        <f t="shared" si="0"/>
        <v>-</v>
      </c>
      <c r="AD122" s="356" t="str">
        <f t="shared" si="0"/>
        <v>-</v>
      </c>
    </row>
    <row r="123" spans="1:30" ht="11.4">
      <c r="A123" s="78"/>
      <c r="B123" s="455"/>
      <c r="C123" s="456"/>
      <c r="D123" s="332" t="s">
        <v>129</v>
      </c>
      <c r="E123" s="460"/>
      <c r="F123" s="461"/>
      <c r="G123" s="20"/>
      <c r="H123" s="356">
        <f t="shared" si="1"/>
        <v>188.26366360741798</v>
      </c>
      <c r="I123" s="356">
        <f t="shared" si="0"/>
        <v>168.653663607418</v>
      </c>
      <c r="J123" s="356">
        <f t="shared" si="0"/>
        <v>154.79383631547748</v>
      </c>
      <c r="K123" s="356">
        <f t="shared" si="0"/>
        <v>146.3290028358503</v>
      </c>
      <c r="L123" s="356">
        <f t="shared" si="0"/>
        <v>177.65710976697932</v>
      </c>
      <c r="M123" s="356">
        <f t="shared" si="0"/>
        <v>169.99936529899031</v>
      </c>
      <c r="N123" s="356">
        <f t="shared" si="0"/>
        <v>188.56015933969977</v>
      </c>
      <c r="O123" s="356">
        <f t="shared" si="0"/>
        <v>205.94129609990026</v>
      </c>
      <c r="P123" s="20"/>
      <c r="Q123" s="356">
        <f t="shared" si="0"/>
        <v>205.94129609990026</v>
      </c>
      <c r="R123" s="356">
        <f t="shared" si="0"/>
        <v>244.80380051171335</v>
      </c>
      <c r="S123" s="356">
        <f t="shared" si="0"/>
        <v>221.24183562439083</v>
      </c>
      <c r="T123" s="356">
        <f t="shared" si="0"/>
        <v>214.75742113014647</v>
      </c>
      <c r="U123" s="356">
        <f t="shared" si="0"/>
        <v>187.4996437852387</v>
      </c>
      <c r="V123" s="356">
        <f t="shared" si="0"/>
        <v>223.11280286627101</v>
      </c>
      <c r="W123" s="356">
        <f t="shared" si="0"/>
        <v>279.9641765756914</v>
      </c>
      <c r="X123" s="356">
        <f t="shared" si="0"/>
        <v>518.39641826135812</v>
      </c>
      <c r="Y123" s="20"/>
      <c r="Z123" s="356">
        <f t="shared" ref="Z123:AA123" si="4">IF(Z$11="-","-",Z15+Z52+Z89)</f>
        <v>1162.065039320963</v>
      </c>
      <c r="AA123" s="356">
        <f t="shared" si="4"/>
        <v>1607.7031436895131</v>
      </c>
      <c r="AB123" s="356">
        <f t="shared" si="0"/>
        <v>1095.0078910484713</v>
      </c>
      <c r="AC123" s="356" t="str">
        <f t="shared" si="0"/>
        <v>-</v>
      </c>
      <c r="AD123" s="356" t="str">
        <f t="shared" si="0"/>
        <v>-</v>
      </c>
    </row>
    <row r="124" spans="1:30" ht="11.4">
      <c r="A124" s="78"/>
      <c r="B124" s="455"/>
      <c r="C124" s="456"/>
      <c r="D124" s="332" t="s">
        <v>119</v>
      </c>
      <c r="E124" s="460"/>
      <c r="F124" s="461"/>
      <c r="G124" s="20"/>
      <c r="H124" s="356">
        <f t="shared" si="1"/>
        <v>189.78474348385225</v>
      </c>
      <c r="I124" s="356">
        <f t="shared" si="0"/>
        <v>170.01474348385224</v>
      </c>
      <c r="J124" s="356">
        <f t="shared" si="0"/>
        <v>156.03794291100459</v>
      </c>
      <c r="K124" s="356">
        <f t="shared" si="0"/>
        <v>147.51571843591509</v>
      </c>
      <c r="L124" s="356">
        <f t="shared" si="0"/>
        <v>179.09899005927295</v>
      </c>
      <c r="M124" s="356">
        <f t="shared" si="0"/>
        <v>171.37221526557448</v>
      </c>
      <c r="N124" s="356">
        <f t="shared" si="0"/>
        <v>186.28730003107535</v>
      </c>
      <c r="O124" s="356">
        <f t="shared" si="0"/>
        <v>203.45459725724749</v>
      </c>
      <c r="P124" s="20"/>
      <c r="Q124" s="356">
        <f t="shared" si="0"/>
        <v>203.45459725724749</v>
      </c>
      <c r="R124" s="356">
        <f t="shared" si="0"/>
        <v>240.24874591502436</v>
      </c>
      <c r="S124" s="356">
        <f t="shared" si="0"/>
        <v>217.12511248195929</v>
      </c>
      <c r="T124" s="356">
        <f t="shared" si="0"/>
        <v>208.84491194050406</v>
      </c>
      <c r="U124" s="356">
        <f t="shared" si="0"/>
        <v>182.34486057099451</v>
      </c>
      <c r="V124" s="356">
        <f t="shared" si="0"/>
        <v>215.76800459501277</v>
      </c>
      <c r="W124" s="356">
        <f t="shared" si="0"/>
        <v>270.75035584291334</v>
      </c>
      <c r="X124" s="356">
        <f>IF(X$11="-","-",X16+X53+X90)</f>
        <v>503.04764179454031</v>
      </c>
      <c r="Y124" s="20"/>
      <c r="Z124" s="356">
        <f t="shared" ref="Z124:AA124" si="5">IF(Z$11="-","-",Z16+Z53+Z90)</f>
        <v>1127.4835755472093</v>
      </c>
      <c r="AA124" s="356">
        <f t="shared" si="5"/>
        <v>1559.7104073444734</v>
      </c>
      <c r="AB124" s="356">
        <f t="shared" si="0"/>
        <v>1067.5776945425448</v>
      </c>
      <c r="AC124" s="356" t="str">
        <f t="shared" si="0"/>
        <v>-</v>
      </c>
      <c r="AD124" s="356" t="str">
        <f t="shared" si="0"/>
        <v>-</v>
      </c>
    </row>
    <row r="125" spans="1:30" ht="11.4">
      <c r="A125" s="78"/>
      <c r="B125" s="455"/>
      <c r="C125" s="456"/>
      <c r="D125" s="332" t="s">
        <v>118</v>
      </c>
      <c r="E125" s="460"/>
      <c r="F125" s="461"/>
      <c r="G125" s="20"/>
      <c r="H125" s="356">
        <f t="shared" si="1"/>
        <v>190.66537060181142</v>
      </c>
      <c r="I125" s="356">
        <f t="shared" si="0"/>
        <v>170.81537060181142</v>
      </c>
      <c r="J125" s="356">
        <f t="shared" si="0"/>
        <v>156.76194236363682</v>
      </c>
      <c r="K125" s="356">
        <f t="shared" si="0"/>
        <v>148.20542570673493</v>
      </c>
      <c r="L125" s="356">
        <f t="shared" si="0"/>
        <v>179.93073318911567</v>
      </c>
      <c r="M125" s="356">
        <f t="shared" si="0"/>
        <v>172.16871420335033</v>
      </c>
      <c r="N125" s="356">
        <f t="shared" si="0"/>
        <v>189.45142661449336</v>
      </c>
      <c r="O125" s="356">
        <f t="shared" si="0"/>
        <v>206.90236763934325</v>
      </c>
      <c r="P125" s="20"/>
      <c r="Q125" s="356">
        <f t="shared" si="0"/>
        <v>206.90236763934325</v>
      </c>
      <c r="R125" s="356">
        <f t="shared" si="0"/>
        <v>245.68451679691529</v>
      </c>
      <c r="S125" s="356">
        <f t="shared" si="0"/>
        <v>222.04533077087245</v>
      </c>
      <c r="T125" s="356">
        <f t="shared" si="0"/>
        <v>213.16007893153596</v>
      </c>
      <c r="U125" s="356">
        <f t="shared" si="0"/>
        <v>186.11034693045463</v>
      </c>
      <c r="V125" s="356">
        <f t="shared" si="0"/>
        <v>219.59044670622487</v>
      </c>
      <c r="W125" s="356">
        <f t="shared" si="0"/>
        <v>275.54808192986962</v>
      </c>
      <c r="X125" s="356">
        <f t="shared" si="0"/>
        <v>511.14227255085063</v>
      </c>
      <c r="Y125" s="20"/>
      <c r="Z125" s="356">
        <f t="shared" ref="Z125:AA125" si="6">IF(Z$11="-","-",Z17+Z54+Z91)</f>
        <v>1143.7363670401717</v>
      </c>
      <c r="AA125" s="356">
        <f t="shared" si="6"/>
        <v>1582.2663044023843</v>
      </c>
      <c r="AB125" s="356">
        <f t="shared" si="0"/>
        <v>1071.8840846903049</v>
      </c>
      <c r="AC125" s="356" t="str">
        <f t="shared" si="0"/>
        <v>-</v>
      </c>
      <c r="AD125" s="356" t="str">
        <f t="shared" si="0"/>
        <v>-</v>
      </c>
    </row>
    <row r="126" spans="1:30" ht="11.4">
      <c r="A126" s="78"/>
      <c r="B126" s="455"/>
      <c r="C126" s="456"/>
      <c r="D126" s="332" t="s">
        <v>122</v>
      </c>
      <c r="E126" s="460"/>
      <c r="F126" s="461"/>
      <c r="G126" s="20"/>
      <c r="H126" s="356">
        <f t="shared" si="1"/>
        <v>187.38303778212173</v>
      </c>
      <c r="I126" s="356">
        <f t="shared" si="0"/>
        <v>167.86303778212172</v>
      </c>
      <c r="J126" s="356">
        <f t="shared" si="0"/>
        <v>154.05986571957507</v>
      </c>
      <c r="K126" s="356">
        <f t="shared" si="0"/>
        <v>145.64931557439073</v>
      </c>
      <c r="L126" s="356">
        <f t="shared" si="0"/>
        <v>176.82545268123062</v>
      </c>
      <c r="M126" s="356">
        <f t="shared" si="0"/>
        <v>169.2029415955835</v>
      </c>
      <c r="N126" s="356">
        <f t="shared" si="0"/>
        <v>187.99453958569902</v>
      </c>
      <c r="O126" s="356">
        <f t="shared" si="0"/>
        <v>205.32220286090796</v>
      </c>
      <c r="P126" s="20"/>
      <c r="Q126" s="356">
        <f t="shared" si="0"/>
        <v>205.32220286090796</v>
      </c>
      <c r="R126" s="356">
        <f t="shared" si="0"/>
        <v>244.3910140003498</v>
      </c>
      <c r="S126" s="356">
        <f t="shared" si="0"/>
        <v>221.85776916530872</v>
      </c>
      <c r="T126" s="356">
        <f t="shared" si="0"/>
        <v>214.57247220346491</v>
      </c>
      <c r="U126" s="356">
        <f t="shared" si="0"/>
        <v>187.99500896501684</v>
      </c>
      <c r="V126" s="356">
        <f t="shared" si="0"/>
        <v>224.47040627818913</v>
      </c>
      <c r="W126" s="356">
        <f t="shared" si="0"/>
        <v>281.10057272753011</v>
      </c>
      <c r="X126" s="356">
        <f t="shared" si="0"/>
        <v>516.9255785925568</v>
      </c>
      <c r="Y126" s="20"/>
      <c r="Z126" s="356">
        <f t="shared" ref="Z126:AA126" si="7">IF(Z$11="-","-",Z18+Z55+Z92)</f>
        <v>1158.3716056023188</v>
      </c>
      <c r="AA126" s="356">
        <f t="shared" si="7"/>
        <v>1602.5773343303006</v>
      </c>
      <c r="AB126" s="356">
        <f t="shared" si="0"/>
        <v>1097.7895722042549</v>
      </c>
      <c r="AC126" s="356" t="str">
        <f t="shared" si="0"/>
        <v>-</v>
      </c>
      <c r="AD126" s="356" t="str">
        <f t="shared" si="0"/>
        <v>-</v>
      </c>
    </row>
    <row r="127" spans="1:30" ht="11.4">
      <c r="A127" s="78"/>
      <c r="B127" s="455"/>
      <c r="C127" s="456"/>
      <c r="D127" s="332" t="s">
        <v>126</v>
      </c>
      <c r="E127" s="460"/>
      <c r="F127" s="461"/>
      <c r="G127" s="20"/>
      <c r="H127" s="356">
        <f t="shared" si="1"/>
        <v>189.54457253261364</v>
      </c>
      <c r="I127" s="356">
        <f t="shared" si="0"/>
        <v>169.80457253261363</v>
      </c>
      <c r="J127" s="356">
        <f t="shared" si="0"/>
        <v>155.84412668515441</v>
      </c>
      <c r="K127" s="356">
        <f t="shared" si="0"/>
        <v>147.32307225118126</v>
      </c>
      <c r="L127" s="356">
        <f t="shared" si="0"/>
        <v>178.86761095643521</v>
      </c>
      <c r="M127" s="356">
        <f t="shared" si="0"/>
        <v>171.16226572015267</v>
      </c>
      <c r="N127" s="356">
        <f t="shared" si="0"/>
        <v>188.4187123933585</v>
      </c>
      <c r="O127" s="356">
        <f t="shared" si="0"/>
        <v>205.78148679209377</v>
      </c>
      <c r="P127" s="20"/>
      <c r="Q127" s="356">
        <f t="shared" si="0"/>
        <v>205.78148679209377</v>
      </c>
      <c r="R127" s="356">
        <f t="shared" si="0"/>
        <v>244.89034524152407</v>
      </c>
      <c r="S127" s="356">
        <f t="shared" si="0"/>
        <v>221.3184215431142</v>
      </c>
      <c r="T127" s="356">
        <f t="shared" si="0"/>
        <v>214.67760310889915</v>
      </c>
      <c r="U127" s="356">
        <f t="shared" si="0"/>
        <v>187.43986882754348</v>
      </c>
      <c r="V127" s="356">
        <f t="shared" si="0"/>
        <v>223.21995270357434</v>
      </c>
      <c r="W127" s="356">
        <f t="shared" si="0"/>
        <v>280.10564572629869</v>
      </c>
      <c r="X127" s="356">
        <f t="shared" si="0"/>
        <v>517.86611620117537</v>
      </c>
      <c r="Y127" s="20"/>
      <c r="Z127" s="356">
        <f t="shared" ref="Z127:AA127" si="8">IF(Z$11="-","-",Z19+Z56+Z93)</f>
        <v>1160.8064907973542</v>
      </c>
      <c r="AA127" s="356">
        <f t="shared" si="8"/>
        <v>1605.9565089066084</v>
      </c>
      <c r="AB127" s="356">
        <f t="shared" si="0"/>
        <v>1100.6561410009476</v>
      </c>
      <c r="AC127" s="356" t="str">
        <f t="shared" si="0"/>
        <v>-</v>
      </c>
      <c r="AD127" s="356" t="str">
        <f t="shared" si="0"/>
        <v>-</v>
      </c>
    </row>
    <row r="128" spans="1:30" ht="11.4">
      <c r="A128" s="78"/>
      <c r="B128" s="455"/>
      <c r="C128" s="456"/>
      <c r="D128" s="332" t="s">
        <v>131</v>
      </c>
      <c r="E128" s="460"/>
      <c r="F128" s="461"/>
      <c r="G128" s="20"/>
      <c r="H128" s="356">
        <f t="shared" si="1"/>
        <v>188.47381561619656</v>
      </c>
      <c r="I128" s="356">
        <f t="shared" si="0"/>
        <v>168.84381561619657</v>
      </c>
      <c r="J128" s="356">
        <f t="shared" si="0"/>
        <v>154.96722967977837</v>
      </c>
      <c r="K128" s="356">
        <f t="shared" si="0"/>
        <v>146.50135580686458</v>
      </c>
      <c r="L128" s="356">
        <f t="shared" si="0"/>
        <v>177.86722799447989</v>
      </c>
      <c r="M128" s="356">
        <f t="shared" si="0"/>
        <v>170.19821237292408</v>
      </c>
      <c r="N128" s="356">
        <f t="shared" si="0"/>
        <v>185.83030228415518</v>
      </c>
      <c r="O128" s="356">
        <f t="shared" si="0"/>
        <v>202.95289253208603</v>
      </c>
      <c r="P128" s="20"/>
      <c r="Q128" s="356">
        <f t="shared" si="0"/>
        <v>202.95289253208603</v>
      </c>
      <c r="R128" s="356">
        <f t="shared" si="0"/>
        <v>242.661904416824</v>
      </c>
      <c r="S128" s="356">
        <f t="shared" si="0"/>
        <v>219.29410186599299</v>
      </c>
      <c r="T128" s="356">
        <f t="shared" si="0"/>
        <v>211.67935015719354</v>
      </c>
      <c r="U128" s="356">
        <f t="shared" si="0"/>
        <v>184.80853124716313</v>
      </c>
      <c r="V128" s="356">
        <f t="shared" si="0"/>
        <v>220.84095840757973</v>
      </c>
      <c r="W128" s="356">
        <f t="shared" si="0"/>
        <v>277.12273235102799</v>
      </c>
      <c r="X128" s="356">
        <f t="shared" si="0"/>
        <v>514.86439974015957</v>
      </c>
      <c r="Y128" s="20"/>
      <c r="Z128" s="356">
        <f t="shared" ref="Z128:AA128" si="9">IF(Z$11="-","-",Z20+Z57+Z94)</f>
        <v>1154.0410388957794</v>
      </c>
      <c r="AA128" s="356">
        <f t="shared" si="9"/>
        <v>1596.5673011075514</v>
      </c>
      <c r="AB128" s="356">
        <f t="shared" si="0"/>
        <v>1087.7788383183554</v>
      </c>
      <c r="AC128" s="356" t="str">
        <f t="shared" si="0"/>
        <v>-</v>
      </c>
      <c r="AD128" s="356" t="str">
        <f t="shared" si="0"/>
        <v>-</v>
      </c>
    </row>
    <row r="129" spans="1:30" ht="11.4">
      <c r="A129" s="78"/>
      <c r="B129" s="455"/>
      <c r="C129" s="456"/>
      <c r="D129" s="332" t="s">
        <v>130</v>
      </c>
      <c r="E129" s="460"/>
      <c r="F129" s="461"/>
      <c r="G129" s="20"/>
      <c r="H129" s="356">
        <f t="shared" si="1"/>
        <v>185.36160666391706</v>
      </c>
      <c r="I129" s="356">
        <f t="shared" si="0"/>
        <v>166.06160666391708</v>
      </c>
      <c r="J129" s="356">
        <f t="shared" si="0"/>
        <v>152.4079181868594</v>
      </c>
      <c r="K129" s="356">
        <f t="shared" si="0"/>
        <v>144.0771630402707</v>
      </c>
      <c r="L129" s="356">
        <f t="shared" si="0"/>
        <v>174.93019252775602</v>
      </c>
      <c r="M129" s="356">
        <f t="shared" si="0"/>
        <v>167.38964898127099</v>
      </c>
      <c r="N129" s="356">
        <f t="shared" si="0"/>
        <v>185.00373075040886</v>
      </c>
      <c r="O129" s="356">
        <f t="shared" si="0"/>
        <v>202.04584494522734</v>
      </c>
      <c r="P129" s="20"/>
      <c r="Q129" s="356">
        <f t="shared" si="0"/>
        <v>202.04584494522734</v>
      </c>
      <c r="R129" s="356">
        <f t="shared" si="0"/>
        <v>242.3248389686691</v>
      </c>
      <c r="S129" s="356">
        <f t="shared" si="0"/>
        <v>218.99610844913582</v>
      </c>
      <c r="T129" s="356">
        <f t="shared" si="0"/>
        <v>212.02748210686423</v>
      </c>
      <c r="U129" s="356">
        <f t="shared" si="0"/>
        <v>185.12173480603289</v>
      </c>
      <c r="V129" s="356">
        <f t="shared" si="0"/>
        <v>220.73096126900998</v>
      </c>
      <c r="W129" s="356">
        <f t="shared" si="0"/>
        <v>276.98010502746263</v>
      </c>
      <c r="X129" s="356">
        <f t="shared" si="0"/>
        <v>509.84152571714054</v>
      </c>
      <c r="Y129" s="20"/>
      <c r="Z129" s="356">
        <f t="shared" ref="Z129:AA129" si="10">IF(Z$11="-","-",Z21+Z58+Z95)</f>
        <v>1142.6571657456152</v>
      </c>
      <c r="AA129" s="356">
        <f t="shared" si="10"/>
        <v>1580.7685707167384</v>
      </c>
      <c r="AB129" s="356">
        <f t="shared" si="0"/>
        <v>1076.4654939202564</v>
      </c>
      <c r="AC129" s="356" t="str">
        <f t="shared" si="0"/>
        <v>-</v>
      </c>
      <c r="AD129" s="356" t="str">
        <f t="shared" si="0"/>
        <v>-</v>
      </c>
    </row>
    <row r="130" spans="1:30" ht="11.4">
      <c r="A130" s="78"/>
      <c r="B130" s="455"/>
      <c r="C130" s="456"/>
      <c r="D130" s="332" t="s">
        <v>120</v>
      </c>
      <c r="E130" s="460"/>
      <c r="F130" s="461"/>
      <c r="G130" s="20"/>
      <c r="H130" s="356">
        <f t="shared" si="1"/>
        <v>192.23648428246338</v>
      </c>
      <c r="I130" s="356">
        <f t="shared" si="0"/>
        <v>172.2164842824634</v>
      </c>
      <c r="J130" s="356">
        <f t="shared" si="0"/>
        <v>158.05680358680257</v>
      </c>
      <c r="K130" s="356">
        <f t="shared" si="0"/>
        <v>149.42266456831919</v>
      </c>
      <c r="L130" s="356">
        <f t="shared" si="0"/>
        <v>181.4048636064914</v>
      </c>
      <c r="M130" s="356">
        <f t="shared" si="0"/>
        <v>173.5935316116589</v>
      </c>
      <c r="N130" s="356">
        <f t="shared" si="0"/>
        <v>188.66835816599803</v>
      </c>
      <c r="O130" s="356">
        <f t="shared" si="0"/>
        <v>206.04832197461081</v>
      </c>
      <c r="P130" s="20"/>
      <c r="Q130" s="356">
        <f t="shared" si="0"/>
        <v>206.04832197461081</v>
      </c>
      <c r="R130" s="356">
        <f t="shared" si="0"/>
        <v>244.54261522914663</v>
      </c>
      <c r="S130" s="356">
        <f t="shared" si="0"/>
        <v>221.01031698434511</v>
      </c>
      <c r="T130" s="356">
        <f t="shared" si="0"/>
        <v>214.52698176912185</v>
      </c>
      <c r="U130" s="356">
        <f t="shared" si="0"/>
        <v>187.3066201518549</v>
      </c>
      <c r="V130" s="356">
        <f t="shared" si="0"/>
        <v>221.45239523784014</v>
      </c>
      <c r="W130" s="356">
        <f t="shared" si="0"/>
        <v>277.86567196417769</v>
      </c>
      <c r="X130" s="356">
        <f t="shared" si="0"/>
        <v>514.28406705810323</v>
      </c>
      <c r="Y130" s="20"/>
      <c r="Z130" s="356">
        <f t="shared" ref="Z130:AA130" si="11">IF(Z$11="-","-",Z22+Z59+Z96)</f>
        <v>1152.8226798143162</v>
      </c>
      <c r="AA130" s="356">
        <f t="shared" si="11"/>
        <v>1594.8764419075828</v>
      </c>
      <c r="AB130" s="356">
        <f t="shared" si="0"/>
        <v>1091.2311617022592</v>
      </c>
      <c r="AC130" s="356" t="str">
        <f t="shared" si="0"/>
        <v>-</v>
      </c>
      <c r="AD130" s="356" t="str">
        <f t="shared" si="0"/>
        <v>-</v>
      </c>
    </row>
    <row r="131" spans="1:30" ht="11.4">
      <c r="A131" s="78"/>
      <c r="B131" s="455"/>
      <c r="C131" s="456"/>
      <c r="D131" s="332" t="s">
        <v>123</v>
      </c>
      <c r="E131" s="460"/>
      <c r="F131" s="461"/>
      <c r="G131" s="20"/>
      <c r="H131" s="356">
        <f t="shared" si="1"/>
        <v>190.94557389943145</v>
      </c>
      <c r="I131" s="356">
        <f t="shared" si="0"/>
        <v>171.06557389943146</v>
      </c>
      <c r="J131" s="356">
        <f t="shared" si="0"/>
        <v>156.99648067315275</v>
      </c>
      <c r="K131" s="356">
        <f t="shared" si="0"/>
        <v>148.41857258688037</v>
      </c>
      <c r="L131" s="356">
        <f t="shared" si="0"/>
        <v>180.20426537843534</v>
      </c>
      <c r="M131" s="356">
        <f t="shared" si="0"/>
        <v>172.43054634286187</v>
      </c>
      <c r="N131" s="356">
        <f t="shared" si="0"/>
        <v>188.81027407111463</v>
      </c>
      <c r="O131" s="356">
        <f t="shared" ref="I131:AD132" si="12">IF(O$11="-","-",O23+O60+O97)</f>
        <v>206.20853315037743</v>
      </c>
      <c r="P131" s="20"/>
      <c r="Q131" s="356">
        <f t="shared" si="12"/>
        <v>206.20853315037743</v>
      </c>
      <c r="R131" s="356">
        <f t="shared" si="12"/>
        <v>244.78217813241142</v>
      </c>
      <c r="S131" s="356">
        <f t="shared" si="12"/>
        <v>221.23103241222287</v>
      </c>
      <c r="T131" s="356">
        <f t="shared" si="12"/>
        <v>212.69844261783197</v>
      </c>
      <c r="U131" s="356">
        <f t="shared" si="12"/>
        <v>185.71286837945848</v>
      </c>
      <c r="V131" s="356">
        <f t="shared" si="12"/>
        <v>221.40563408013185</v>
      </c>
      <c r="W131" s="356">
        <f t="shared" si="12"/>
        <v>277.81078422466982</v>
      </c>
      <c r="X131" s="356">
        <f t="shared" si="12"/>
        <v>519.89727907086274</v>
      </c>
      <c r="Y131" s="20"/>
      <c r="Z131" s="356">
        <f t="shared" ref="Z131:AA131" si="13">IF(Z$11="-","-",Z23+Z60+Z97)</f>
        <v>1165.5093612472613</v>
      </c>
      <c r="AA131" s="356">
        <f t="shared" si="13"/>
        <v>1612.4832315185811</v>
      </c>
      <c r="AB131" s="356">
        <f t="shared" si="12"/>
        <v>1096.4796687180142</v>
      </c>
      <c r="AC131" s="356" t="str">
        <f t="shared" si="12"/>
        <v>-</v>
      </c>
      <c r="AD131" s="356" t="str">
        <f t="shared" si="12"/>
        <v>-</v>
      </c>
    </row>
    <row r="132" spans="1:30" ht="11.4">
      <c r="A132" s="78"/>
      <c r="B132" s="455"/>
      <c r="C132" s="456"/>
      <c r="D132" s="332" t="s">
        <v>121</v>
      </c>
      <c r="E132" s="460"/>
      <c r="F132" s="461"/>
      <c r="G132" s="20"/>
      <c r="H132" s="356">
        <f t="shared" si="1"/>
        <v>191.01562176589815</v>
      </c>
      <c r="I132" s="356">
        <f t="shared" si="12"/>
        <v>171.12562176589816</v>
      </c>
      <c r="J132" s="356">
        <f t="shared" si="12"/>
        <v>157.05754921906725</v>
      </c>
      <c r="K132" s="356">
        <f t="shared" si="12"/>
        <v>148.47931352046169</v>
      </c>
      <c r="L132" s="356">
        <f t="shared" si="12"/>
        <v>180.2674515352104</v>
      </c>
      <c r="M132" s="356">
        <f t="shared" si="12"/>
        <v>172.49333222255791</v>
      </c>
      <c r="N132" s="356">
        <f t="shared" si="12"/>
        <v>186.60294213654663</v>
      </c>
      <c r="O132" s="356">
        <f t="shared" si="12"/>
        <v>203.80657091711066</v>
      </c>
      <c r="P132" s="20"/>
      <c r="Q132" s="356">
        <f t="shared" si="12"/>
        <v>203.80657091711066</v>
      </c>
      <c r="R132" s="356">
        <f t="shared" si="12"/>
        <v>239.45572836428278</v>
      </c>
      <c r="S132" s="356">
        <f t="shared" si="12"/>
        <v>215.40769167573828</v>
      </c>
      <c r="T132" s="356">
        <f t="shared" si="12"/>
        <v>205.99735626102105</v>
      </c>
      <c r="U132" s="356">
        <f t="shared" si="12"/>
        <v>181.36692628270745</v>
      </c>
      <c r="V132" s="356">
        <f t="shared" si="12"/>
        <v>215.17822716757681</v>
      </c>
      <c r="W132" s="356">
        <f t="shared" si="12"/>
        <v>271.69064532213969</v>
      </c>
      <c r="X132" s="356">
        <f t="shared" si="12"/>
        <v>507.72031310874917</v>
      </c>
      <c r="Y132" s="20"/>
      <c r="Z132" s="356">
        <f t="shared" ref="Z132:AA132" si="14">IF(Z$11="-","-",Z24+Z61+Z98)</f>
        <v>1132.4283198612504</v>
      </c>
      <c r="AA132" s="356">
        <f t="shared" si="14"/>
        <v>1566.572806568231</v>
      </c>
      <c r="AB132" s="356">
        <f t="shared" si="12"/>
        <v>1062.3823644528234</v>
      </c>
      <c r="AC132" s="356" t="str">
        <f t="shared" si="12"/>
        <v>-</v>
      </c>
      <c r="AD132" s="356" t="str">
        <f t="shared" si="12"/>
        <v>-</v>
      </c>
    </row>
    <row r="133" spans="1:30" ht="11.4">
      <c r="A133" s="78"/>
      <c r="B133" s="455"/>
      <c r="C133" s="456" t="s">
        <v>282</v>
      </c>
      <c r="D133" s="332" t="s">
        <v>127</v>
      </c>
      <c r="E133" s="460"/>
      <c r="F133" s="461"/>
      <c r="G133" s="20"/>
      <c r="H133" s="356">
        <f>IF(H$25="-","-",H25+H62+H99)</f>
        <v>260.9144641024788</v>
      </c>
      <c r="I133" s="356">
        <f t="shared" ref="I133:AD145" si="15">IF(I$25="-","-",I25+I62+I99)</f>
        <v>233.58446410247876</v>
      </c>
      <c r="J133" s="356">
        <f t="shared" si="15"/>
        <v>214.64385876559334</v>
      </c>
      <c r="K133" s="356">
        <f t="shared" si="15"/>
        <v>203.50390825691969</v>
      </c>
      <c r="L133" s="356">
        <f t="shared" si="15"/>
        <v>246.5905413049108</v>
      </c>
      <c r="M133" s="356">
        <f t="shared" si="15"/>
        <v>236.28341098467433</v>
      </c>
      <c r="N133" s="356">
        <f t="shared" si="15"/>
        <v>257.59449320250189</v>
      </c>
      <c r="O133" s="356">
        <f t="shared" si="15"/>
        <v>282.1358664078731</v>
      </c>
      <c r="P133" s="20"/>
      <c r="Q133" s="356">
        <f t="shared" si="15"/>
        <v>282.1358664078731</v>
      </c>
      <c r="R133" s="356">
        <f t="shared" si="15"/>
        <v>334.98719041066596</v>
      </c>
      <c r="S133" s="356">
        <f t="shared" si="15"/>
        <v>303.66657766882435</v>
      </c>
      <c r="T133" s="356">
        <f t="shared" si="15"/>
        <v>292.45275304426474</v>
      </c>
      <c r="U133" s="356">
        <f t="shared" si="15"/>
        <v>254.96926794834059</v>
      </c>
      <c r="V133" s="356">
        <f t="shared" si="15"/>
        <v>303.0252874576986</v>
      </c>
      <c r="W133" s="356">
        <f t="shared" si="15"/>
        <v>382.34146438061515</v>
      </c>
      <c r="X133" s="356">
        <f t="shared" si="15"/>
        <v>689.40996140550033</v>
      </c>
      <c r="Y133" s="20"/>
      <c r="Z133" s="356">
        <f t="shared" ref="Z133:AA133" si="16">IF(Z$25="-","-",Z25+Z62+Z99)</f>
        <v>1519.2462317914685</v>
      </c>
      <c r="AA133" s="356">
        <f t="shared" si="16"/>
        <v>2217.7538793412232</v>
      </c>
      <c r="AB133" s="356">
        <f t="shared" si="15"/>
        <v>1506.1594269732807</v>
      </c>
      <c r="AC133" s="356" t="str">
        <f t="shared" si="15"/>
        <v>-</v>
      </c>
      <c r="AD133" s="356" t="str">
        <f t="shared" si="15"/>
        <v>-</v>
      </c>
    </row>
    <row r="134" spans="1:30" ht="11.4">
      <c r="A134" s="78"/>
      <c r="B134" s="455"/>
      <c r="C134" s="456"/>
      <c r="D134" s="332" t="s">
        <v>128</v>
      </c>
      <c r="E134" s="460"/>
      <c r="F134" s="461"/>
      <c r="G134" s="20"/>
      <c r="H134" s="356">
        <f t="shared" ref="H134:W145" si="17">IF(H$25="-","-",H26+H63+H100)</f>
        <v>255.49062366646854</v>
      </c>
      <c r="I134" s="356">
        <f t="shared" si="17"/>
        <v>228.72062366646853</v>
      </c>
      <c r="J134" s="356">
        <f t="shared" si="17"/>
        <v>210.17696143820214</v>
      </c>
      <c r="K134" s="356">
        <f t="shared" si="17"/>
        <v>199.27095223455291</v>
      </c>
      <c r="L134" s="356">
        <f t="shared" si="17"/>
        <v>241.45758073423971</v>
      </c>
      <c r="M134" s="356">
        <f t="shared" si="17"/>
        <v>231.36474271537995</v>
      </c>
      <c r="N134" s="356">
        <f t="shared" si="17"/>
        <v>254.66921184294151</v>
      </c>
      <c r="O134" s="356">
        <f t="shared" si="17"/>
        <v>278.93423874859229</v>
      </c>
      <c r="P134" s="20"/>
      <c r="Q134" s="356">
        <f t="shared" si="17"/>
        <v>278.93423874859229</v>
      </c>
      <c r="R134" s="356">
        <f t="shared" si="17"/>
        <v>329.09515170764166</v>
      </c>
      <c r="S134" s="356">
        <f t="shared" si="17"/>
        <v>298.3407492944836</v>
      </c>
      <c r="T134" s="356">
        <f t="shared" si="17"/>
        <v>288.11482611700359</v>
      </c>
      <c r="U134" s="356">
        <f t="shared" si="17"/>
        <v>251.2028590757435</v>
      </c>
      <c r="V134" s="356">
        <f t="shared" si="17"/>
        <v>298.4023529245631</v>
      </c>
      <c r="W134" s="356">
        <f t="shared" si="17"/>
        <v>376.51218804188505</v>
      </c>
      <c r="X134" s="356">
        <f t="shared" si="15"/>
        <v>678.23347533330514</v>
      </c>
      <c r="Y134" s="20"/>
      <c r="Z134" s="356">
        <f t="shared" ref="Z134:AA134" si="18">IF(Z$25="-","-",Z26+Z63+Z100)</f>
        <v>1494.0788065904078</v>
      </c>
      <c r="AA134" s="356">
        <f t="shared" si="18"/>
        <v>2180.9413435568013</v>
      </c>
      <c r="AB134" s="356">
        <f t="shared" si="15"/>
        <v>1486.1674798773502</v>
      </c>
      <c r="AC134" s="356" t="str">
        <f t="shared" si="15"/>
        <v>-</v>
      </c>
      <c r="AD134" s="356" t="str">
        <f t="shared" si="15"/>
        <v>-</v>
      </c>
    </row>
    <row r="135" spans="1:30" ht="11.4">
      <c r="A135" s="78"/>
      <c r="B135" s="455"/>
      <c r="C135" s="456"/>
      <c r="D135" s="332" t="s">
        <v>125</v>
      </c>
      <c r="E135" s="460"/>
      <c r="F135" s="461"/>
      <c r="G135" s="20"/>
      <c r="H135" s="356">
        <f t="shared" si="17"/>
        <v>257.69218378420248</v>
      </c>
      <c r="I135" s="356">
        <f t="shared" si="15"/>
        <v>230.70218378420248</v>
      </c>
      <c r="J135" s="356">
        <f t="shared" si="15"/>
        <v>211.99226213352259</v>
      </c>
      <c r="K135" s="356">
        <f t="shared" si="15"/>
        <v>200.9865271449774</v>
      </c>
      <c r="L135" s="356">
        <f t="shared" si="15"/>
        <v>243.54440439919273</v>
      </c>
      <c r="M135" s="356">
        <f t="shared" si="15"/>
        <v>233.36763566325482</v>
      </c>
      <c r="N135" s="356">
        <f t="shared" si="15"/>
        <v>259.6712249879688</v>
      </c>
      <c r="O135" s="356">
        <f t="shared" si="15"/>
        <v>284.41874954869741</v>
      </c>
      <c r="P135" s="20"/>
      <c r="Q135" s="356">
        <f t="shared" si="15"/>
        <v>284.41874954869741</v>
      </c>
      <c r="R135" s="356">
        <f t="shared" si="15"/>
        <v>336.51959378562333</v>
      </c>
      <c r="S135" s="356">
        <f t="shared" si="15"/>
        <v>305.04270887106867</v>
      </c>
      <c r="T135" s="356">
        <f t="shared" si="15"/>
        <v>294.662769009469</v>
      </c>
      <c r="U135" s="356">
        <f t="shared" si="15"/>
        <v>256.88945746689518</v>
      </c>
      <c r="V135" s="356">
        <f t="shared" si="15"/>
        <v>305.94362696771037</v>
      </c>
      <c r="W135" s="356">
        <f t="shared" si="15"/>
        <v>386.02017407042456</v>
      </c>
      <c r="X135" s="356">
        <f t="shared" si="15"/>
        <v>697.62472983218811</v>
      </c>
      <c r="Y135" s="20"/>
      <c r="Z135" s="356">
        <f t="shared" ref="Z135:AA135" si="19">IF(Z$25="-","-",Z27+Z64+Z101)</f>
        <v>1537.5893246652074</v>
      </c>
      <c r="AA135" s="356">
        <f t="shared" si="19"/>
        <v>2244.584425470473</v>
      </c>
      <c r="AB135" s="356">
        <f t="shared" si="15"/>
        <v>1520.9362884762618</v>
      </c>
      <c r="AC135" s="356" t="str">
        <f t="shared" si="15"/>
        <v>-</v>
      </c>
      <c r="AD135" s="356" t="str">
        <f t="shared" si="15"/>
        <v>-</v>
      </c>
    </row>
    <row r="136" spans="1:30" ht="11.4">
      <c r="A136" s="78"/>
      <c r="B136" s="455"/>
      <c r="C136" s="456"/>
      <c r="D136" s="332" t="s">
        <v>124</v>
      </c>
      <c r="E136" s="460"/>
      <c r="F136" s="461"/>
      <c r="G136" s="20"/>
      <c r="H136" s="356">
        <f t="shared" si="17"/>
        <v>260.65427565863092</v>
      </c>
      <c r="I136" s="356">
        <f t="shared" si="15"/>
        <v>233.35427565863088</v>
      </c>
      <c r="J136" s="356">
        <f t="shared" si="15"/>
        <v>214.42959485735466</v>
      </c>
      <c r="K136" s="356">
        <f t="shared" si="15"/>
        <v>203.29081910895044</v>
      </c>
      <c r="L136" s="356">
        <f t="shared" si="15"/>
        <v>246.33763826430652</v>
      </c>
      <c r="M136" s="356">
        <f t="shared" si="15"/>
        <v>236.04219061062324</v>
      </c>
      <c r="N136" s="356">
        <f t="shared" si="15"/>
        <v>261.3017865527251</v>
      </c>
      <c r="O136" s="356">
        <f t="shared" si="15"/>
        <v>286.2006361118448</v>
      </c>
      <c r="P136" s="20"/>
      <c r="Q136" s="356">
        <f t="shared" si="15"/>
        <v>286.2006361118448</v>
      </c>
      <c r="R136" s="356">
        <f t="shared" si="15"/>
        <v>338.84650043945646</v>
      </c>
      <c r="S136" s="356">
        <f t="shared" si="15"/>
        <v>307.14527952990812</v>
      </c>
      <c r="T136" s="356">
        <f t="shared" si="15"/>
        <v>297.12617676798095</v>
      </c>
      <c r="U136" s="356">
        <f t="shared" si="15"/>
        <v>259.03688153644003</v>
      </c>
      <c r="V136" s="356">
        <f t="shared" si="15"/>
        <v>307.58954497558886</v>
      </c>
      <c r="W136" s="356">
        <f t="shared" si="15"/>
        <v>388.09449157221854</v>
      </c>
      <c r="X136" s="356">
        <f t="shared" si="15"/>
        <v>704.71884633144305</v>
      </c>
      <c r="Y136" s="20"/>
      <c r="Z136" s="356">
        <f t="shared" ref="Z136:AA136" si="20">IF(Z$25="-","-",Z28+Z65+Z102)</f>
        <v>1553.5841328000608</v>
      </c>
      <c r="AA136" s="356">
        <f t="shared" si="20"/>
        <v>2267.9801221746566</v>
      </c>
      <c r="AB136" s="356">
        <f t="shared" si="15"/>
        <v>1529.3461555509068</v>
      </c>
      <c r="AC136" s="356" t="str">
        <f t="shared" si="15"/>
        <v>-</v>
      </c>
      <c r="AD136" s="356" t="str">
        <f t="shared" si="15"/>
        <v>-</v>
      </c>
    </row>
    <row r="137" spans="1:30" ht="11.4">
      <c r="A137" s="78"/>
      <c r="B137" s="455"/>
      <c r="C137" s="456"/>
      <c r="D137" s="332" t="s">
        <v>129</v>
      </c>
      <c r="E137" s="460"/>
      <c r="F137" s="461"/>
      <c r="G137" s="20"/>
      <c r="H137" s="356">
        <f t="shared" si="17"/>
        <v>255.86089151206841</v>
      </c>
      <c r="I137" s="356">
        <f t="shared" si="15"/>
        <v>229.06089151206839</v>
      </c>
      <c r="J137" s="356">
        <f t="shared" si="15"/>
        <v>210.49302196537164</v>
      </c>
      <c r="K137" s="356">
        <f t="shared" si="15"/>
        <v>199.56534301037414</v>
      </c>
      <c r="L137" s="356">
        <f t="shared" si="15"/>
        <v>241.81592053513933</v>
      </c>
      <c r="M137" s="356">
        <f t="shared" si="15"/>
        <v>231.71069084981019</v>
      </c>
      <c r="N137" s="356">
        <f t="shared" si="15"/>
        <v>256.40891860419651</v>
      </c>
      <c r="O137" s="356">
        <f t="shared" si="15"/>
        <v>280.83396241607778</v>
      </c>
      <c r="P137" s="20"/>
      <c r="Q137" s="356">
        <f t="shared" si="15"/>
        <v>280.83396241607778</v>
      </c>
      <c r="R137" s="356">
        <f t="shared" si="15"/>
        <v>332.62801003735376</v>
      </c>
      <c r="S137" s="356">
        <f t="shared" si="15"/>
        <v>301.54285195485789</v>
      </c>
      <c r="T137" s="356">
        <f t="shared" si="15"/>
        <v>292.59253752583101</v>
      </c>
      <c r="U137" s="356">
        <f t="shared" si="15"/>
        <v>255.11349630008363</v>
      </c>
      <c r="V137" s="356">
        <f t="shared" si="15"/>
        <v>303.63874745404814</v>
      </c>
      <c r="W137" s="356">
        <f t="shared" si="15"/>
        <v>383.10592119323252</v>
      </c>
      <c r="X137" s="356">
        <f t="shared" si="15"/>
        <v>691.44113988710058</v>
      </c>
      <c r="Y137" s="20"/>
      <c r="Z137" s="356">
        <f t="shared" ref="Z137:AA137" si="21">IF(Z$25="-","-",Z29+Z66+Z103)</f>
        <v>1523.4847087440419</v>
      </c>
      <c r="AA137" s="356">
        <f t="shared" si="21"/>
        <v>2223.95352365293</v>
      </c>
      <c r="AB137" s="356">
        <f t="shared" si="15"/>
        <v>1501.8697254694275</v>
      </c>
      <c r="AC137" s="356" t="str">
        <f t="shared" si="15"/>
        <v>-</v>
      </c>
      <c r="AD137" s="356" t="str">
        <f t="shared" si="15"/>
        <v>-</v>
      </c>
    </row>
    <row r="138" spans="1:30" ht="11.4">
      <c r="A138" s="78"/>
      <c r="B138" s="455"/>
      <c r="C138" s="456"/>
      <c r="D138" s="332" t="s">
        <v>119</v>
      </c>
      <c r="E138" s="460"/>
      <c r="F138" s="461"/>
      <c r="G138" s="20"/>
      <c r="H138" s="356">
        <f t="shared" si="17"/>
        <v>257.71219424878092</v>
      </c>
      <c r="I138" s="356">
        <f t="shared" si="15"/>
        <v>230.71219424878097</v>
      </c>
      <c r="J138" s="356">
        <f t="shared" si="15"/>
        <v>212.00249891494559</v>
      </c>
      <c r="K138" s="356">
        <f t="shared" si="15"/>
        <v>200.99669869014468</v>
      </c>
      <c r="L138" s="356">
        <f t="shared" si="15"/>
        <v>243.55512092500535</v>
      </c>
      <c r="M138" s="356">
        <f t="shared" si="15"/>
        <v>233.37825874798972</v>
      </c>
      <c r="N138" s="356">
        <f t="shared" si="15"/>
        <v>253.17980363922118</v>
      </c>
      <c r="O138" s="356">
        <f t="shared" si="15"/>
        <v>277.30191021453396</v>
      </c>
      <c r="P138" s="20"/>
      <c r="Q138" s="356">
        <f t="shared" si="15"/>
        <v>277.30191021453396</v>
      </c>
      <c r="R138" s="356">
        <f t="shared" si="15"/>
        <v>326.4641928415619</v>
      </c>
      <c r="S138" s="356">
        <f t="shared" si="15"/>
        <v>295.95240902194115</v>
      </c>
      <c r="T138" s="356">
        <f t="shared" si="15"/>
        <v>284.65626616322311</v>
      </c>
      <c r="U138" s="356">
        <f t="shared" si="15"/>
        <v>248.18441173263807</v>
      </c>
      <c r="V138" s="356">
        <f t="shared" si="15"/>
        <v>293.63283993230289</v>
      </c>
      <c r="W138" s="356">
        <f t="shared" si="15"/>
        <v>370.49698813819657</v>
      </c>
      <c r="X138" s="356">
        <f t="shared" si="15"/>
        <v>670.9192373063936</v>
      </c>
      <c r="Y138" s="20"/>
      <c r="Z138" s="356">
        <f t="shared" ref="Z138:AA138" si="22">IF(Z$25="-","-",Z30+Z67+Z104)</f>
        <v>1478.0674582060756</v>
      </c>
      <c r="AA138" s="356">
        <f t="shared" si="22"/>
        <v>2157.5214533357603</v>
      </c>
      <c r="AB138" s="356">
        <f t="shared" si="15"/>
        <v>1463.9608758907978</v>
      </c>
      <c r="AC138" s="356" t="str">
        <f t="shared" si="15"/>
        <v>-</v>
      </c>
      <c r="AD138" s="356" t="str">
        <f t="shared" si="15"/>
        <v>-</v>
      </c>
    </row>
    <row r="139" spans="1:30" ht="11.4">
      <c r="A139" s="78"/>
      <c r="B139" s="455"/>
      <c r="C139" s="456"/>
      <c r="D139" s="332" t="s">
        <v>118</v>
      </c>
      <c r="E139" s="460"/>
      <c r="F139" s="461"/>
      <c r="G139" s="20"/>
      <c r="H139" s="356">
        <f t="shared" si="17"/>
        <v>259.12319338158392</v>
      </c>
      <c r="I139" s="356">
        <f t="shared" si="15"/>
        <v>231.98319338158393</v>
      </c>
      <c r="J139" s="356">
        <f t="shared" si="15"/>
        <v>213.16510623610756</v>
      </c>
      <c r="K139" s="356">
        <f t="shared" si="15"/>
        <v>202.10307741040518</v>
      </c>
      <c r="L139" s="356">
        <f t="shared" si="15"/>
        <v>244.89353308741082</v>
      </c>
      <c r="M139" s="356">
        <f t="shared" si="15"/>
        <v>234.65774938088586</v>
      </c>
      <c r="N139" s="356">
        <f t="shared" si="15"/>
        <v>257.51794667987838</v>
      </c>
      <c r="O139" s="356">
        <f t="shared" si="15"/>
        <v>282.05025627354075</v>
      </c>
      <c r="P139" s="20"/>
      <c r="Q139" s="356">
        <f t="shared" si="15"/>
        <v>282.05025627354075</v>
      </c>
      <c r="R139" s="356">
        <f t="shared" si="15"/>
        <v>333.65011525491195</v>
      </c>
      <c r="S139" s="356">
        <f t="shared" si="15"/>
        <v>302.4670712905322</v>
      </c>
      <c r="T139" s="356">
        <f t="shared" si="15"/>
        <v>290.16263618966019</v>
      </c>
      <c r="U139" s="356">
        <f t="shared" si="15"/>
        <v>252.97680750900344</v>
      </c>
      <c r="V139" s="356">
        <f t="shared" si="15"/>
        <v>298.67803623590902</v>
      </c>
      <c r="W139" s="356">
        <f t="shared" si="15"/>
        <v>376.87200312834932</v>
      </c>
      <c r="X139" s="356">
        <f t="shared" si="15"/>
        <v>681.3552889954683</v>
      </c>
      <c r="Y139" s="20"/>
      <c r="Z139" s="356">
        <f t="shared" ref="Z139:AA139" si="23">IF(Z$25="-","-",Z31+Z68+Z105)</f>
        <v>1498.823035838022</v>
      </c>
      <c r="AA139" s="356">
        <f t="shared" si="23"/>
        <v>2187.8807546229727</v>
      </c>
      <c r="AB139" s="356">
        <f t="shared" si="15"/>
        <v>1470.5744937291802</v>
      </c>
      <c r="AC139" s="356" t="str">
        <f t="shared" si="15"/>
        <v>-</v>
      </c>
      <c r="AD139" s="356" t="str">
        <f t="shared" si="15"/>
        <v>-</v>
      </c>
    </row>
    <row r="140" spans="1:30" ht="11.4">
      <c r="A140" s="78"/>
      <c r="B140" s="455"/>
      <c r="C140" s="456"/>
      <c r="D140" s="332" t="s">
        <v>122</v>
      </c>
      <c r="E140" s="460"/>
      <c r="F140" s="461"/>
      <c r="G140" s="20"/>
      <c r="H140" s="356">
        <f t="shared" si="17"/>
        <v>254.81014770550414</v>
      </c>
      <c r="I140" s="356">
        <f t="shared" si="15"/>
        <v>228.12014770550414</v>
      </c>
      <c r="J140" s="356">
        <f t="shared" si="15"/>
        <v>209.62619189650457</v>
      </c>
      <c r="K140" s="356">
        <f t="shared" si="15"/>
        <v>198.74314983684576</v>
      </c>
      <c r="L140" s="356">
        <f t="shared" si="15"/>
        <v>240.81499095368278</v>
      </c>
      <c r="M140" s="356">
        <f t="shared" si="15"/>
        <v>230.75640292018701</v>
      </c>
      <c r="N140" s="356">
        <f t="shared" si="15"/>
        <v>255.81083551155706</v>
      </c>
      <c r="O140" s="356">
        <f t="shared" si="15"/>
        <v>280.18275693580517</v>
      </c>
      <c r="P140" s="20"/>
      <c r="Q140" s="356">
        <f t="shared" si="15"/>
        <v>280.18275693580517</v>
      </c>
      <c r="R140" s="356">
        <f t="shared" si="15"/>
        <v>332.31263817644844</v>
      </c>
      <c r="S140" s="356">
        <f t="shared" si="15"/>
        <v>302.50029755960617</v>
      </c>
      <c r="T140" s="356">
        <f t="shared" si="15"/>
        <v>292.44100982688155</v>
      </c>
      <c r="U140" s="356">
        <f t="shared" si="15"/>
        <v>255.82657764142721</v>
      </c>
      <c r="V140" s="356">
        <f t="shared" si="15"/>
        <v>305.55950547099997</v>
      </c>
      <c r="W140" s="356">
        <f t="shared" si="15"/>
        <v>384.8305947348872</v>
      </c>
      <c r="X140" s="356">
        <f t="shared" si="15"/>
        <v>689.91025422344887</v>
      </c>
      <c r="Y140" s="20"/>
      <c r="Z140" s="356">
        <f t="shared" ref="Z140:AA140" si="24">IF(Z$25="-","-",Z32+Z69+Z106)</f>
        <v>1519.3367746143931</v>
      </c>
      <c r="AA140" s="356">
        <f t="shared" si="24"/>
        <v>2217.8863168425682</v>
      </c>
      <c r="AB140" s="356">
        <f t="shared" si="15"/>
        <v>1506.0556004498974</v>
      </c>
      <c r="AC140" s="356" t="str">
        <f t="shared" si="15"/>
        <v>-</v>
      </c>
      <c r="AD140" s="356" t="str">
        <f t="shared" si="15"/>
        <v>-</v>
      </c>
    </row>
    <row r="141" spans="1:30" ht="11.4">
      <c r="A141" s="78"/>
      <c r="B141" s="455"/>
      <c r="C141" s="456"/>
      <c r="D141" s="332" t="s">
        <v>126</v>
      </c>
      <c r="E141" s="460"/>
      <c r="F141" s="461"/>
      <c r="G141" s="20"/>
      <c r="H141" s="356">
        <f t="shared" si="17"/>
        <v>257.211845328545</v>
      </c>
      <c r="I141" s="356">
        <f t="shared" si="15"/>
        <v>230.271845328545</v>
      </c>
      <c r="J141" s="356">
        <f t="shared" si="15"/>
        <v>211.59460391659189</v>
      </c>
      <c r="K141" s="356">
        <f t="shared" si="15"/>
        <v>200.6109788629893</v>
      </c>
      <c r="L141" s="356">
        <f t="shared" si="15"/>
        <v>243.09122981885898</v>
      </c>
      <c r="M141" s="356">
        <f t="shared" si="15"/>
        <v>232.93748324586761</v>
      </c>
      <c r="N141" s="356">
        <f t="shared" si="15"/>
        <v>256.115201837109</v>
      </c>
      <c r="O141" s="356">
        <f t="shared" si="15"/>
        <v>280.51363800005731</v>
      </c>
      <c r="P141" s="20"/>
      <c r="Q141" s="356">
        <f t="shared" si="15"/>
        <v>280.51363800005731</v>
      </c>
      <c r="R141" s="356">
        <f t="shared" si="15"/>
        <v>332.39930744791059</v>
      </c>
      <c r="S141" s="356">
        <f t="shared" si="15"/>
        <v>301.3121681522407</v>
      </c>
      <c r="T141" s="356">
        <f t="shared" si="15"/>
        <v>292.13998003349064</v>
      </c>
      <c r="U141" s="356">
        <f t="shared" si="15"/>
        <v>254.69203555126387</v>
      </c>
      <c r="V141" s="356">
        <f t="shared" si="15"/>
        <v>303.44671943546535</v>
      </c>
      <c r="W141" s="356">
        <f t="shared" si="15"/>
        <v>382.87578066333316</v>
      </c>
      <c r="X141" s="356">
        <f t="shared" si="15"/>
        <v>689.8402095420073</v>
      </c>
      <c r="Y141" s="20"/>
      <c r="Z141" s="356">
        <f t="shared" ref="Z141:AA141" si="25">IF(Z$25="-","-",Z33+Z70+Z107)</f>
        <v>1520.1731474395121</v>
      </c>
      <c r="AA141" s="356">
        <f t="shared" si="25"/>
        <v>2219.1096841241979</v>
      </c>
      <c r="AB141" s="356">
        <f t="shared" si="15"/>
        <v>1507.3551961289527</v>
      </c>
      <c r="AC141" s="356" t="str">
        <f t="shared" si="15"/>
        <v>-</v>
      </c>
      <c r="AD141" s="356" t="str">
        <f t="shared" si="15"/>
        <v>-</v>
      </c>
    </row>
    <row r="142" spans="1:30" ht="11.4">
      <c r="A142" s="78"/>
      <c r="B142" s="455"/>
      <c r="C142" s="456"/>
      <c r="D142" s="332" t="s">
        <v>131</v>
      </c>
      <c r="E142" s="460"/>
      <c r="F142" s="461"/>
      <c r="G142" s="20"/>
      <c r="H142" s="356">
        <f t="shared" si="17"/>
        <v>256.24115909420851</v>
      </c>
      <c r="I142" s="356">
        <f t="shared" si="15"/>
        <v>229.40115909420851</v>
      </c>
      <c r="J142" s="356">
        <f t="shared" si="15"/>
        <v>210.7990765312519</v>
      </c>
      <c r="K142" s="356">
        <f t="shared" si="15"/>
        <v>199.85972946731616</v>
      </c>
      <c r="L142" s="356">
        <f t="shared" si="15"/>
        <v>242.17424229654259</v>
      </c>
      <c r="M142" s="356">
        <f t="shared" si="15"/>
        <v>232.05662329724828</v>
      </c>
      <c r="N142" s="356">
        <f t="shared" si="15"/>
        <v>252.8101580612373</v>
      </c>
      <c r="O142" s="356">
        <f t="shared" si="15"/>
        <v>276.89650502090501</v>
      </c>
      <c r="P142" s="20"/>
      <c r="Q142" s="356">
        <f t="shared" si="15"/>
        <v>276.89650502090501</v>
      </c>
      <c r="R142" s="356">
        <f t="shared" si="15"/>
        <v>329.95382736836649</v>
      </c>
      <c r="S142" s="356">
        <f t="shared" si="15"/>
        <v>299.12215592810946</v>
      </c>
      <c r="T142" s="356">
        <f t="shared" si="15"/>
        <v>288.76346365518827</v>
      </c>
      <c r="U142" s="356">
        <f t="shared" si="15"/>
        <v>251.78168596374206</v>
      </c>
      <c r="V142" s="356">
        <f t="shared" si="15"/>
        <v>300.9837718223456</v>
      </c>
      <c r="W142" s="356">
        <f t="shared" si="15"/>
        <v>379.76513127957435</v>
      </c>
      <c r="X142" s="356">
        <f t="shared" si="15"/>
        <v>687.74899944815922</v>
      </c>
      <c r="Y142" s="20"/>
      <c r="Z142" s="356">
        <f t="shared" ref="Z142:AA142" si="26">IF(Z$25="-","-",Z34+Z71+Z108)</f>
        <v>1514.9578679517067</v>
      </c>
      <c r="AA142" s="356">
        <f t="shared" si="26"/>
        <v>2211.4812651962848</v>
      </c>
      <c r="AB142" s="356">
        <f t="shared" si="15"/>
        <v>1493.7152607721689</v>
      </c>
      <c r="AC142" s="356" t="str">
        <f t="shared" si="15"/>
        <v>-</v>
      </c>
      <c r="AD142" s="356" t="str">
        <f t="shared" si="15"/>
        <v>-</v>
      </c>
    </row>
    <row r="143" spans="1:30" ht="11.4">
      <c r="A143" s="78"/>
      <c r="B143" s="455"/>
      <c r="C143" s="456"/>
      <c r="D143" s="332" t="s">
        <v>130</v>
      </c>
      <c r="E143" s="460"/>
      <c r="F143" s="461"/>
      <c r="G143" s="20"/>
      <c r="H143" s="356">
        <f t="shared" si="17"/>
        <v>252.19829713880577</v>
      </c>
      <c r="I143" s="356">
        <f t="shared" si="15"/>
        <v>225.77829713880575</v>
      </c>
      <c r="J143" s="356">
        <f t="shared" si="15"/>
        <v>207.46431922896915</v>
      </c>
      <c r="K143" s="356">
        <f t="shared" si="15"/>
        <v>196.70281361508779</v>
      </c>
      <c r="L143" s="356">
        <f t="shared" si="15"/>
        <v>238.34827980063358</v>
      </c>
      <c r="M143" s="356">
        <f t="shared" si="15"/>
        <v>228.38621598229702</v>
      </c>
      <c r="N143" s="356">
        <f t="shared" si="15"/>
        <v>251.84266189847713</v>
      </c>
      <c r="O143" s="356">
        <f t="shared" si="15"/>
        <v>275.84009359787615</v>
      </c>
      <c r="P143" s="20"/>
      <c r="Q143" s="356">
        <f t="shared" si="15"/>
        <v>275.84009359787615</v>
      </c>
      <c r="R143" s="356">
        <f t="shared" si="15"/>
        <v>329.67083824859759</v>
      </c>
      <c r="S143" s="356">
        <f t="shared" si="15"/>
        <v>298.86895264487549</v>
      </c>
      <c r="T143" s="356">
        <f t="shared" si="15"/>
        <v>289.23780073516576</v>
      </c>
      <c r="U143" s="356">
        <f t="shared" si="15"/>
        <v>252.19260154135915</v>
      </c>
      <c r="V143" s="356">
        <f t="shared" si="15"/>
        <v>300.79196612487249</v>
      </c>
      <c r="W143" s="356">
        <f t="shared" si="15"/>
        <v>379.5245151711128</v>
      </c>
      <c r="X143" s="356">
        <f t="shared" si="15"/>
        <v>681.19519595659256</v>
      </c>
      <c r="Y143" s="20"/>
      <c r="Z143" s="356">
        <f t="shared" ref="Z143:AA143" si="27">IF(Z$25="-","-",Z35+Z72+Z109)</f>
        <v>1500.3790228590474</v>
      </c>
      <c r="AA143" s="356">
        <f t="shared" si="27"/>
        <v>2190.1567056761301</v>
      </c>
      <c r="AB143" s="356">
        <f t="shared" si="15"/>
        <v>1478.3434070487895</v>
      </c>
      <c r="AC143" s="356" t="str">
        <f t="shared" si="15"/>
        <v>-</v>
      </c>
      <c r="AD143" s="356" t="str">
        <f t="shared" si="15"/>
        <v>-</v>
      </c>
    </row>
    <row r="144" spans="1:30" ht="11.4">
      <c r="A144" s="78"/>
      <c r="B144" s="455"/>
      <c r="C144" s="456"/>
      <c r="D144" s="332" t="s">
        <v>120</v>
      </c>
      <c r="E144" s="460"/>
      <c r="F144" s="461"/>
      <c r="G144" s="20"/>
      <c r="H144" s="356">
        <f t="shared" si="17"/>
        <v>260.9344751008137</v>
      </c>
      <c r="I144" s="356">
        <f t="shared" si="15"/>
        <v>233.60447510081369</v>
      </c>
      <c r="J144" s="356">
        <f t="shared" si="15"/>
        <v>214.65410762429266</v>
      </c>
      <c r="K144" s="356">
        <f t="shared" si="15"/>
        <v>203.51408855192199</v>
      </c>
      <c r="L144" s="356">
        <f t="shared" si="15"/>
        <v>246.60129437784821</v>
      </c>
      <c r="M144" s="356">
        <f t="shared" si="15"/>
        <v>236.30406585047723</v>
      </c>
      <c r="N144" s="356">
        <f t="shared" si="15"/>
        <v>256.30039594044149</v>
      </c>
      <c r="O144" s="356">
        <f t="shared" si="15"/>
        <v>280.7166587999011</v>
      </c>
      <c r="P144" s="20"/>
      <c r="Q144" s="356">
        <f t="shared" si="15"/>
        <v>280.7166587999011</v>
      </c>
      <c r="R144" s="356">
        <f t="shared" si="15"/>
        <v>331.99712968188715</v>
      </c>
      <c r="S144" s="356">
        <f t="shared" si="15"/>
        <v>300.95916804465259</v>
      </c>
      <c r="T144" s="356">
        <f t="shared" si="15"/>
        <v>291.95612975350878</v>
      </c>
      <c r="U144" s="356">
        <f t="shared" si="15"/>
        <v>254.54609393609564</v>
      </c>
      <c r="V144" s="356">
        <f t="shared" si="15"/>
        <v>301.01916018707857</v>
      </c>
      <c r="W144" s="356">
        <f t="shared" si="15"/>
        <v>379.8085891216387</v>
      </c>
      <c r="X144" s="356">
        <f t="shared" si="15"/>
        <v>684.87733453179499</v>
      </c>
      <c r="Y144" s="20"/>
      <c r="Z144" s="356">
        <f t="shared" ref="Z144:AA144" si="28">IF(Z$25="-","-",Z36+Z73+Z110)</f>
        <v>1509.2756943803633</v>
      </c>
      <c r="AA144" s="356">
        <f t="shared" si="28"/>
        <v>2203.1699176405741</v>
      </c>
      <c r="AB144" s="356">
        <f t="shared" si="15"/>
        <v>1494.7047492344261</v>
      </c>
      <c r="AC144" s="356" t="str">
        <f t="shared" si="15"/>
        <v>-</v>
      </c>
      <c r="AD144" s="356" t="str">
        <f t="shared" si="15"/>
        <v>-</v>
      </c>
    </row>
    <row r="145" spans="1:31" ht="11.4">
      <c r="A145" s="78"/>
      <c r="B145" s="455"/>
      <c r="C145" s="456"/>
      <c r="D145" s="332" t="s">
        <v>123</v>
      </c>
      <c r="E145" s="460"/>
      <c r="F145" s="461"/>
      <c r="G145" s="20"/>
      <c r="H145" s="356">
        <f t="shared" si="17"/>
        <v>259.21325744708912</v>
      </c>
      <c r="I145" s="356">
        <f t="shared" si="15"/>
        <v>232.06325744708914</v>
      </c>
      <c r="J145" s="356">
        <f t="shared" si="15"/>
        <v>213.23655584265444</v>
      </c>
      <c r="K145" s="356">
        <f t="shared" si="15"/>
        <v>202.17412763214301</v>
      </c>
      <c r="L145" s="356">
        <f t="shared" si="15"/>
        <v>244.97791975126185</v>
      </c>
      <c r="M145" s="356">
        <f t="shared" si="15"/>
        <v>234.74156398635401</v>
      </c>
      <c r="N145" s="356">
        <f t="shared" si="15"/>
        <v>256.22392096171325</v>
      </c>
      <c r="O145" s="356">
        <f t="shared" ref="O145:AD145" si="29">IF(O$25="-","-",O37+O74+O111)</f>
        <v>280.63110997611278</v>
      </c>
      <c r="P145" s="20"/>
      <c r="Q145" s="356">
        <f t="shared" si="29"/>
        <v>280.63110997611278</v>
      </c>
      <c r="R145" s="356">
        <f t="shared" si="29"/>
        <v>332.04097468183204</v>
      </c>
      <c r="S145" s="356">
        <f t="shared" si="29"/>
        <v>300.99234961230547</v>
      </c>
      <c r="T145" s="356">
        <f t="shared" si="29"/>
        <v>289.2718094527599</v>
      </c>
      <c r="U145" s="356">
        <f t="shared" si="29"/>
        <v>252.1806167364885</v>
      </c>
      <c r="V145" s="356">
        <f t="shared" si="29"/>
        <v>300.56345500140935</v>
      </c>
      <c r="W145" s="356">
        <f t="shared" si="29"/>
        <v>379.25172565488538</v>
      </c>
      <c r="X145" s="356">
        <f t="shared" si="29"/>
        <v>691.68128008235988</v>
      </c>
      <c r="Y145" s="20"/>
      <c r="Z145" s="356">
        <f t="shared" ref="Z145:AA145" si="30">IF(Z$25="-","-",Z37+Z74+Z111)</f>
        <v>1524.4980121992403</v>
      </c>
      <c r="AA145" s="356">
        <f t="shared" si="30"/>
        <v>2225.4356883720843</v>
      </c>
      <c r="AB145" s="356">
        <f t="shared" si="29"/>
        <v>1500.6237495478374</v>
      </c>
      <c r="AC145" s="356" t="str">
        <f t="shared" si="29"/>
        <v>-</v>
      </c>
      <c r="AD145" s="356" t="str">
        <f t="shared" si="29"/>
        <v>-</v>
      </c>
    </row>
    <row r="146" spans="1:31" ht="11.4">
      <c r="A146" s="78"/>
      <c r="B146" s="455"/>
      <c r="C146" s="456"/>
      <c r="D146" s="332" t="s">
        <v>121</v>
      </c>
      <c r="E146" s="460"/>
      <c r="F146" s="461"/>
      <c r="G146" s="20"/>
      <c r="H146" s="356">
        <f>IF(H$25="-","-",H38+H75+H112)</f>
        <v>259.97379480480362</v>
      </c>
      <c r="I146" s="356">
        <f t="shared" ref="I146:AD146" si="31">IF(I$25="-","-",I38+I75+I112)</f>
        <v>232.7437948048036</v>
      </c>
      <c r="J146" s="356">
        <f t="shared" si="31"/>
        <v>213.86871460512651</v>
      </c>
      <c r="K146" s="356">
        <f t="shared" si="31"/>
        <v>202.76293650285433</v>
      </c>
      <c r="L146" s="356">
        <f t="shared" si="31"/>
        <v>245.69471346188911</v>
      </c>
      <c r="M146" s="356">
        <f t="shared" si="31"/>
        <v>235.43355948327806</v>
      </c>
      <c r="N146" s="356">
        <f t="shared" si="31"/>
        <v>254.06023589103083</v>
      </c>
      <c r="O146" s="356">
        <f t="shared" si="31"/>
        <v>278.26226812005098</v>
      </c>
      <c r="P146" s="20"/>
      <c r="Q146" s="356">
        <f t="shared" si="31"/>
        <v>278.26226812005098</v>
      </c>
      <c r="R146" s="356">
        <f t="shared" si="31"/>
        <v>325.7793941559263</v>
      </c>
      <c r="S146" s="356">
        <f t="shared" si="31"/>
        <v>294.02589848446962</v>
      </c>
      <c r="T146" s="356">
        <f t="shared" si="31"/>
        <v>281.11720006813005</v>
      </c>
      <c r="U146" s="356">
        <f t="shared" si="31"/>
        <v>247.24379080387169</v>
      </c>
      <c r="V146" s="356">
        <f t="shared" si="31"/>
        <v>293.18914239173631</v>
      </c>
      <c r="W146" s="356">
        <f t="shared" si="31"/>
        <v>372.30872749190689</v>
      </c>
      <c r="X146" s="356">
        <f t="shared" si="31"/>
        <v>678.14342334894297</v>
      </c>
      <c r="Y146" s="20"/>
      <c r="Z146" s="356">
        <f t="shared" ref="Z146:AA146" si="32">IF(Z$25="-","-",Z38+Z75+Z112)</f>
        <v>1485.8385600091956</v>
      </c>
      <c r="AA146" s="356">
        <f t="shared" si="32"/>
        <v>2168.8882880805277</v>
      </c>
      <c r="AB146" s="356">
        <f t="shared" si="31"/>
        <v>1458.8729315021537</v>
      </c>
      <c r="AC146" s="356" t="str">
        <f t="shared" si="31"/>
        <v>-</v>
      </c>
      <c r="AD146" s="356" t="str">
        <f t="shared" si="31"/>
        <v>-</v>
      </c>
    </row>
    <row r="147" spans="1:31" ht="11.4">
      <c r="A147" s="78"/>
      <c r="B147" s="331" t="s">
        <v>283</v>
      </c>
      <c r="C147" s="462" t="s">
        <v>294</v>
      </c>
      <c r="D147" s="463"/>
      <c r="E147" s="460"/>
      <c r="F147" s="461"/>
      <c r="G147" s="20"/>
      <c r="H147" s="356">
        <f>IF(H39="-","-",H39+H76)</f>
        <v>253.15</v>
      </c>
      <c r="I147" s="356">
        <f t="shared" ref="I147:AD147" si="33">IF(I39="-","-",I39+I76)</f>
        <v>213.57</v>
      </c>
      <c r="J147" s="356">
        <f t="shared" si="33"/>
        <v>174.75</v>
      </c>
      <c r="K147" s="356">
        <f t="shared" si="33"/>
        <v>160.27000000000001</v>
      </c>
      <c r="L147" s="356">
        <f t="shared" si="33"/>
        <v>200.75</v>
      </c>
      <c r="M147" s="356">
        <f t="shared" si="33"/>
        <v>199.06</v>
      </c>
      <c r="N147" s="356">
        <f t="shared" si="33"/>
        <v>215.77</v>
      </c>
      <c r="O147" s="356">
        <f t="shared" si="33"/>
        <v>243.36</v>
      </c>
      <c r="P147" s="20"/>
      <c r="Q147" s="356">
        <f t="shared" si="33"/>
        <v>243.36</v>
      </c>
      <c r="R147" s="356">
        <f t="shared" si="33"/>
        <v>281.18</v>
      </c>
      <c r="S147" s="356">
        <f t="shared" si="33"/>
        <v>230.78</v>
      </c>
      <c r="T147" s="356">
        <f t="shared" si="33"/>
        <v>206.32</v>
      </c>
      <c r="U147" s="356">
        <f t="shared" si="33"/>
        <v>145.13</v>
      </c>
      <c r="V147" s="356">
        <f t="shared" si="33"/>
        <v>187.07</v>
      </c>
      <c r="W147" s="356">
        <f t="shared" si="33"/>
        <v>276.51</v>
      </c>
      <c r="X147" s="356">
        <f t="shared" si="33"/>
        <v>586.80999999999995</v>
      </c>
      <c r="Y147" s="20"/>
      <c r="Z147" s="356">
        <f t="shared" ref="Z147:AA147" si="34">IF(Z39="-","-",Z39+Z76)</f>
        <v>1376.8009245311077</v>
      </c>
      <c r="AA147" s="356">
        <f t="shared" si="34"/>
        <v>1631.9111772946392</v>
      </c>
      <c r="AB147" s="356">
        <f t="shared" si="33"/>
        <v>1133.4240853181414</v>
      </c>
      <c r="AC147" s="356" t="str">
        <f t="shared" si="33"/>
        <v>-</v>
      </c>
      <c r="AD147" s="356" t="str">
        <f t="shared" si="33"/>
        <v>-</v>
      </c>
    </row>
    <row r="148" spans="1:31" ht="11.4">
      <c r="A148" s="78"/>
      <c r="B148" s="331" t="s">
        <v>284</v>
      </c>
      <c r="C148" s="464"/>
      <c r="D148" s="465"/>
      <c r="E148" s="460"/>
      <c r="F148" s="461"/>
      <c r="G148" s="20"/>
      <c r="H148" s="356">
        <f>IF(H$40="-","-",H40+H77)</f>
        <v>0</v>
      </c>
      <c r="I148" s="356">
        <f t="shared" ref="I148:AD148" si="35">IF(I$40="-","-",I40+I77)</f>
        <v>0</v>
      </c>
      <c r="J148" s="356">
        <f t="shared" si="35"/>
        <v>0</v>
      </c>
      <c r="K148" s="356">
        <f t="shared" si="35"/>
        <v>0</v>
      </c>
      <c r="L148" s="356">
        <f t="shared" si="35"/>
        <v>0</v>
      </c>
      <c r="M148" s="356">
        <f t="shared" si="35"/>
        <v>0</v>
      </c>
      <c r="N148" s="356">
        <f t="shared" si="35"/>
        <v>0</v>
      </c>
      <c r="O148" s="356">
        <f t="shared" si="35"/>
        <v>0</v>
      </c>
      <c r="P148" s="20"/>
      <c r="Q148" s="356">
        <f t="shared" si="35"/>
        <v>0</v>
      </c>
      <c r="R148" s="356">
        <f t="shared" si="35"/>
        <v>0</v>
      </c>
      <c r="S148" s="356">
        <f t="shared" si="35"/>
        <v>0</v>
      </c>
      <c r="T148" s="356">
        <f t="shared" si="35"/>
        <v>0</v>
      </c>
      <c r="U148" s="356">
        <f t="shared" si="35"/>
        <v>0</v>
      </c>
      <c r="V148" s="356">
        <f t="shared" si="35"/>
        <v>0</v>
      </c>
      <c r="W148" s="356">
        <f t="shared" si="35"/>
        <v>0</v>
      </c>
      <c r="X148" s="356">
        <f t="shared" si="35"/>
        <v>605.44000000000005</v>
      </c>
      <c r="Y148" s="20"/>
      <c r="Z148" s="356">
        <f t="shared" ref="Z148:AA148" si="36">IF(Z$40="-","-",Z40+Z77)</f>
        <v>1455.9576357366336</v>
      </c>
      <c r="AA148" s="356">
        <f t="shared" si="36"/>
        <v>1732.5752491781413</v>
      </c>
      <c r="AB148" s="356">
        <f t="shared" si="35"/>
        <v>1205.1280820470283</v>
      </c>
      <c r="AC148" s="356" t="str">
        <f t="shared" si="35"/>
        <v>-</v>
      </c>
      <c r="AD148" s="356" t="str">
        <f t="shared" si="35"/>
        <v>-</v>
      </c>
    </row>
    <row r="149" spans="1:31" s="78" customFormat="1" ht="11.4">
      <c r="B149" s="107"/>
      <c r="C149" s="107"/>
      <c r="D149" s="108"/>
      <c r="E149" s="36"/>
      <c r="F149" s="108"/>
      <c r="G149" s="108"/>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row>
    <row r="150" spans="1:31" s="110" customFormat="1" ht="13.8">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1:31" s="111" customFormat="1" ht="11.4">
      <c r="B151" s="112" t="s">
        <v>295</v>
      </c>
    </row>
    <row r="152" spans="1:31" s="78" customFormat="1" ht="11.4"/>
    <row r="153" spans="1:31" ht="11.4">
      <c r="A153" s="78"/>
      <c r="B153" s="466" t="s">
        <v>296</v>
      </c>
      <c r="C153" s="467"/>
      <c r="D153" s="468"/>
      <c r="E153" s="101" t="s">
        <v>257</v>
      </c>
      <c r="F153" s="113" t="s">
        <v>297</v>
      </c>
      <c r="G153" s="20"/>
      <c r="H153" s="80" t="s">
        <v>230</v>
      </c>
      <c r="I153" s="80" t="s">
        <v>231</v>
      </c>
      <c r="J153" s="80" t="s">
        <v>232</v>
      </c>
      <c r="K153" s="78"/>
      <c r="L153" s="78"/>
      <c r="M153" s="78"/>
      <c r="N153" s="78"/>
      <c r="O153" s="78"/>
      <c r="P153" s="78"/>
      <c r="Q153" s="78"/>
      <c r="R153" s="78"/>
      <c r="S153" s="78"/>
      <c r="T153" s="78"/>
      <c r="U153" s="78"/>
      <c r="V153" s="78"/>
      <c r="W153" s="78"/>
      <c r="X153" s="78"/>
      <c r="Y153" s="78"/>
      <c r="Z153" s="78"/>
      <c r="AA153" s="78"/>
      <c r="AB153" s="78"/>
      <c r="AC153" s="78"/>
      <c r="AD153" s="78"/>
      <c r="AE153" s="76"/>
    </row>
    <row r="154" spans="1:31" ht="11.4">
      <c r="A154" s="78"/>
      <c r="B154" s="456" t="s">
        <v>193</v>
      </c>
      <c r="C154" s="456"/>
      <c r="D154" s="456"/>
      <c r="E154" s="475" t="s">
        <v>281</v>
      </c>
      <c r="F154" s="478"/>
      <c r="G154" s="20"/>
      <c r="H154" s="185">
        <v>178.33448071236876</v>
      </c>
      <c r="I154" s="185">
        <v>148.6368276293889</v>
      </c>
      <c r="J154" s="185">
        <v>166.29564018045022</v>
      </c>
      <c r="K154" s="78"/>
      <c r="L154" s="78"/>
      <c r="M154" s="78"/>
      <c r="N154" s="78"/>
      <c r="O154" s="78"/>
      <c r="P154" s="78"/>
      <c r="Q154" s="78"/>
      <c r="R154" s="78"/>
      <c r="S154" s="78"/>
      <c r="T154" s="78"/>
      <c r="U154" s="78"/>
      <c r="V154" s="78"/>
      <c r="W154" s="78"/>
      <c r="X154" s="78"/>
      <c r="Y154" s="78"/>
      <c r="Z154" s="78"/>
      <c r="AA154" s="78"/>
      <c r="AB154" s="78"/>
      <c r="AC154" s="78"/>
      <c r="AD154" s="78"/>
      <c r="AE154" s="76"/>
    </row>
    <row r="155" spans="1:31" ht="11.4">
      <c r="A155" s="78"/>
      <c r="B155" s="456" t="s">
        <v>251</v>
      </c>
      <c r="C155" s="456"/>
      <c r="D155" s="456"/>
      <c r="E155" s="476"/>
      <c r="F155" s="478"/>
      <c r="G155" s="20"/>
      <c r="H155" s="185">
        <v>241.19862672970493</v>
      </c>
      <c r="I155" s="185">
        <v>201.91575625447265</v>
      </c>
      <c r="J155" s="185">
        <v>225.91439154720877</v>
      </c>
      <c r="K155" s="78"/>
      <c r="L155" s="78"/>
      <c r="M155" s="78"/>
      <c r="N155" s="78"/>
      <c r="O155" s="78"/>
      <c r="P155" s="78"/>
      <c r="Q155" s="78"/>
      <c r="R155" s="78"/>
      <c r="S155" s="78"/>
      <c r="T155" s="78"/>
      <c r="U155" s="78"/>
      <c r="V155" s="78"/>
      <c r="W155" s="78"/>
      <c r="X155" s="78"/>
      <c r="Y155" s="78"/>
      <c r="Z155" s="78"/>
      <c r="AA155" s="78"/>
      <c r="AB155" s="78"/>
      <c r="AC155" s="78"/>
      <c r="AD155" s="78"/>
      <c r="AE155" s="76"/>
    </row>
    <row r="156" spans="1:31" ht="11.4">
      <c r="A156" s="78"/>
      <c r="B156" s="456" t="s">
        <v>111</v>
      </c>
      <c r="C156" s="456"/>
      <c r="D156" s="456"/>
      <c r="E156" s="477"/>
      <c r="F156" s="478"/>
      <c r="G156" s="20"/>
      <c r="H156" s="185">
        <v>223.35420693464852</v>
      </c>
      <c r="I156" s="185">
        <v>163.84598756890321</v>
      </c>
      <c r="J156" s="185">
        <v>199.47504466602001</v>
      </c>
      <c r="K156" s="78"/>
      <c r="L156" s="78"/>
      <c r="M156" s="78"/>
      <c r="N156" s="78"/>
      <c r="O156" s="78"/>
      <c r="P156" s="78"/>
      <c r="Q156" s="78"/>
      <c r="R156" s="78"/>
      <c r="S156" s="78"/>
      <c r="T156" s="78"/>
      <c r="U156" s="78"/>
      <c r="V156" s="78"/>
      <c r="W156" s="78"/>
      <c r="X156" s="78"/>
      <c r="Y156" s="78"/>
      <c r="Z156" s="78"/>
      <c r="AA156" s="78"/>
      <c r="AB156" s="78"/>
      <c r="AC156" s="78"/>
      <c r="AD156" s="78"/>
      <c r="AE156" s="76"/>
    </row>
    <row r="157" spans="1:31" s="78" customFormat="1" ht="11.4"/>
    <row r="158" spans="1:31" s="89" customFormat="1" ht="13.8" hidden="1"/>
    <row r="159" spans="1:31" s="78" customFormat="1" ht="11.4" hidden="1">
      <c r="D159" s="38"/>
      <c r="E159" s="38"/>
    </row>
    <row r="160" spans="1:31" ht="11.4" hidden="1">
      <c r="D160" s="39"/>
      <c r="E160" s="39"/>
    </row>
    <row r="161" spans="4:5" ht="11.4" hidden="1">
      <c r="D161" s="39"/>
      <c r="E161" s="39"/>
    </row>
    <row r="162" spans="4:5" ht="11.4" hidden="1">
      <c r="D162" s="39"/>
      <c r="E162" s="39"/>
    </row>
    <row r="163" spans="4:5" ht="11.4" hidden="1">
      <c r="D163" s="39"/>
      <c r="E163" s="39"/>
    </row>
    <row r="164" spans="4:5" ht="11.25" customHeight="1"/>
    <row r="165" spans="4:5" ht="11.25" customHeight="1"/>
    <row r="166" spans="4:5" ht="11.25" customHeight="1"/>
    <row r="167" spans="4:5" ht="11.25" customHeight="1"/>
    <row r="168" spans="4:5" ht="11.25" customHeight="1"/>
    <row r="169" spans="4:5" ht="11.25" customHeight="1"/>
    <row r="170" spans="4:5" ht="11.25" customHeight="1"/>
  </sheetData>
  <mergeCells count="61">
    <mergeCell ref="H79:O79"/>
    <mergeCell ref="H80:O80"/>
    <mergeCell ref="B84:F84"/>
    <mergeCell ref="B85:B112"/>
    <mergeCell ref="C85:C98"/>
    <mergeCell ref="E85:E112"/>
    <mergeCell ref="F85:F112"/>
    <mergeCell ref="C99:C112"/>
    <mergeCell ref="B79:B83"/>
    <mergeCell ref="C79:C83"/>
    <mergeCell ref="D79:D83"/>
    <mergeCell ref="E79:E83"/>
    <mergeCell ref="F79:F80"/>
    <mergeCell ref="H42:O42"/>
    <mergeCell ref="H43:O43"/>
    <mergeCell ref="B47:F47"/>
    <mergeCell ref="B48:B75"/>
    <mergeCell ref="C48:C61"/>
    <mergeCell ref="E48:E77"/>
    <mergeCell ref="F48:F77"/>
    <mergeCell ref="C62:C75"/>
    <mergeCell ref="C76:D77"/>
    <mergeCell ref="B42:B46"/>
    <mergeCell ref="C42:C46"/>
    <mergeCell ref="D42:D46"/>
    <mergeCell ref="E42:E46"/>
    <mergeCell ref="F42:F43"/>
    <mergeCell ref="H5:O5"/>
    <mergeCell ref="H6:O6"/>
    <mergeCell ref="B10:F10"/>
    <mergeCell ref="B11:B38"/>
    <mergeCell ref="C11:C24"/>
    <mergeCell ref="E11:E40"/>
    <mergeCell ref="F11:F40"/>
    <mergeCell ref="C25:C38"/>
    <mergeCell ref="C39:D40"/>
    <mergeCell ref="A3:F3"/>
    <mergeCell ref="B5:B9"/>
    <mergeCell ref="C5:C9"/>
    <mergeCell ref="D5:D9"/>
    <mergeCell ref="E5:E9"/>
    <mergeCell ref="F5:F6"/>
    <mergeCell ref="B154:D154"/>
    <mergeCell ref="E154:E156"/>
    <mergeCell ref="F154:F156"/>
    <mergeCell ref="B155:D155"/>
    <mergeCell ref="B156:D156"/>
    <mergeCell ref="B153:D153"/>
    <mergeCell ref="B114:B118"/>
    <mergeCell ref="C114:C118"/>
    <mergeCell ref="D114:D118"/>
    <mergeCell ref="E114:E118"/>
    <mergeCell ref="F114:F115"/>
    <mergeCell ref="B119:B146"/>
    <mergeCell ref="C119:C132"/>
    <mergeCell ref="C133:C146"/>
    <mergeCell ref="H114:O114"/>
    <mergeCell ref="H115:O115"/>
    <mergeCell ref="E119:E148"/>
    <mergeCell ref="F119:F148"/>
    <mergeCell ref="C147:D148"/>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D52"/>
  <sheetViews>
    <sheetView zoomScaleNormal="100" workbookViewId="0"/>
  </sheetViews>
  <sheetFormatPr defaultColWidth="0" defaultRowHeight="12.6" zeroHeight="1"/>
  <cols>
    <col min="1" max="1" width="6.453125" style="48" customWidth="1"/>
    <col min="2" max="2" width="17.7265625" style="48" customWidth="1"/>
    <col min="3" max="3" width="20.26953125" style="48" customWidth="1"/>
    <col min="4" max="4" width="20.36328125" style="48" customWidth="1"/>
    <col min="5" max="5" width="25.26953125" style="48" customWidth="1"/>
    <col min="6" max="6" width="1.453125" style="48" customWidth="1"/>
    <col min="7" max="14" width="15.7265625" style="48" customWidth="1"/>
    <col min="15" max="15" width="1.08984375" style="48" customWidth="1"/>
    <col min="16" max="23" width="15.7265625" style="48" customWidth="1"/>
    <col min="24" max="24" width="1.08984375" style="48" customWidth="1"/>
    <col min="25" max="29" width="15.7265625" style="48" customWidth="1"/>
    <col min="30" max="30" width="6.453125" style="48" customWidth="1"/>
    <col min="31" max="16384" width="6.453125" style="48" hidden="1"/>
  </cols>
  <sheetData>
    <row r="1" spans="1:30" s="40" customFormat="1" ht="12.6" customHeight="1"/>
    <row r="2" spans="1:30" s="40" customFormat="1" ht="18.600000000000001" customHeight="1">
      <c r="B2" s="282" t="s">
        <v>298</v>
      </c>
      <c r="C2" s="282"/>
      <c r="D2" s="282"/>
      <c r="E2" s="282"/>
      <c r="F2" s="282"/>
      <c r="G2" s="282"/>
      <c r="H2" s="282"/>
      <c r="I2" s="282"/>
      <c r="J2" s="282"/>
      <c r="K2" s="282"/>
      <c r="L2" s="282"/>
      <c r="O2" s="41"/>
      <c r="X2" s="41"/>
    </row>
    <row r="3" spans="1:30" s="40" customFormat="1" ht="51" customHeight="1">
      <c r="B3" s="487" t="s">
        <v>299</v>
      </c>
      <c r="C3" s="487"/>
      <c r="D3" s="487"/>
      <c r="E3" s="487"/>
      <c r="F3" s="487"/>
      <c r="G3" s="487"/>
      <c r="H3" s="487"/>
      <c r="I3" s="487"/>
      <c r="J3" s="487"/>
      <c r="K3" s="487"/>
      <c r="L3" s="487"/>
      <c r="M3" s="487"/>
      <c r="N3" s="487"/>
      <c r="O3" s="42"/>
      <c r="P3" s="42"/>
      <c r="Q3" s="42"/>
      <c r="R3" s="42"/>
      <c r="S3" s="42"/>
      <c r="T3" s="42"/>
      <c r="U3" s="42"/>
      <c r="V3" s="42"/>
      <c r="W3" s="42"/>
      <c r="X3" s="42"/>
      <c r="Y3" s="42"/>
      <c r="Z3" s="42"/>
      <c r="AA3" s="42"/>
      <c r="AB3" s="42"/>
      <c r="AC3" s="42"/>
    </row>
    <row r="4" spans="1:30" s="40" customFormat="1" ht="12.6" customHeight="1"/>
    <row r="5" spans="1:30" s="43" customFormat="1"/>
    <row r="6" spans="1:30" s="45" customFormat="1">
      <c r="B6" s="46" t="s">
        <v>300</v>
      </c>
    </row>
    <row r="7" spans="1:30" s="43" customFormat="1">
      <c r="B7" s="44"/>
      <c r="Y7" s="361"/>
      <c r="Z7" s="361"/>
    </row>
    <row r="8" spans="1:30" ht="12.6" customHeight="1">
      <c r="A8" s="43"/>
      <c r="B8" s="488" t="s">
        <v>256</v>
      </c>
      <c r="C8" s="489" t="s">
        <v>108</v>
      </c>
      <c r="D8" s="490" t="s">
        <v>257</v>
      </c>
      <c r="E8" s="491"/>
      <c r="F8" s="47"/>
      <c r="G8" s="492" t="s">
        <v>200</v>
      </c>
      <c r="H8" s="493"/>
      <c r="I8" s="493"/>
      <c r="J8" s="493"/>
      <c r="K8" s="493"/>
      <c r="L8" s="493"/>
      <c r="M8" s="493"/>
      <c r="N8" s="494"/>
      <c r="O8" s="47"/>
      <c r="P8" s="347" t="s">
        <v>201</v>
      </c>
      <c r="Q8" s="338"/>
      <c r="R8" s="338"/>
      <c r="S8" s="338"/>
      <c r="T8" s="338"/>
      <c r="U8" s="338"/>
      <c r="V8" s="338"/>
      <c r="W8" s="338"/>
      <c r="X8" s="47"/>
      <c r="Y8" s="348" t="s">
        <v>202</v>
      </c>
      <c r="Z8" s="338"/>
      <c r="AA8" s="338"/>
      <c r="AB8" s="338"/>
      <c r="AC8" s="339"/>
      <c r="AD8" s="43"/>
    </row>
    <row r="9" spans="1:30" ht="12.6" customHeight="1">
      <c r="A9" s="43"/>
      <c r="B9" s="488"/>
      <c r="C9" s="489"/>
      <c r="D9" s="490"/>
      <c r="E9" s="491"/>
      <c r="F9" s="47"/>
      <c r="G9" s="448" t="s">
        <v>203</v>
      </c>
      <c r="H9" s="449"/>
      <c r="I9" s="449"/>
      <c r="J9" s="449"/>
      <c r="K9" s="449"/>
      <c r="L9" s="449"/>
      <c r="M9" s="449"/>
      <c r="N9" s="450"/>
      <c r="O9" s="47"/>
      <c r="P9" s="370" t="s">
        <v>204</v>
      </c>
      <c r="Q9" s="341"/>
      <c r="R9" s="341"/>
      <c r="S9" s="341"/>
      <c r="T9" s="341"/>
      <c r="U9" s="341"/>
      <c r="V9" s="341"/>
      <c r="W9" s="341"/>
      <c r="X9" s="47"/>
      <c r="Y9" s="371" t="s">
        <v>205</v>
      </c>
      <c r="Z9" s="341"/>
      <c r="AA9" s="341"/>
      <c r="AB9" s="341"/>
      <c r="AC9" s="342"/>
      <c r="AD9" s="43"/>
    </row>
    <row r="10" spans="1:30" ht="22.8">
      <c r="A10" s="43"/>
      <c r="B10" s="488"/>
      <c r="C10" s="489"/>
      <c r="D10" s="490"/>
      <c r="E10" s="49" t="s">
        <v>301</v>
      </c>
      <c r="F10" s="47"/>
      <c r="G10" s="50" t="s">
        <v>139</v>
      </c>
      <c r="H10" s="50" t="s">
        <v>141</v>
      </c>
      <c r="I10" s="50" t="s">
        <v>142</v>
      </c>
      <c r="J10" s="50" t="s">
        <v>143</v>
      </c>
      <c r="K10" s="50" t="s">
        <v>144</v>
      </c>
      <c r="L10" s="51" t="s">
        <v>145</v>
      </c>
      <c r="M10" s="50" t="s">
        <v>146</v>
      </c>
      <c r="N10" s="50" t="s">
        <v>147</v>
      </c>
      <c r="O10" s="47"/>
      <c r="P10" s="97" t="s">
        <v>148</v>
      </c>
      <c r="Q10" s="52" t="s">
        <v>149</v>
      </c>
      <c r="R10" s="52" t="s">
        <v>150</v>
      </c>
      <c r="S10" s="53" t="s">
        <v>151</v>
      </c>
      <c r="T10" s="52" t="s">
        <v>152</v>
      </c>
      <c r="U10" s="52" t="s">
        <v>153</v>
      </c>
      <c r="V10" s="52" t="s">
        <v>154</v>
      </c>
      <c r="W10" s="52" t="s">
        <v>106</v>
      </c>
      <c r="X10" s="47"/>
      <c r="Y10" s="52" t="s">
        <v>302</v>
      </c>
      <c r="Z10" s="52" t="s">
        <v>302</v>
      </c>
      <c r="AA10" s="52" t="s">
        <v>303</v>
      </c>
      <c r="AB10" s="52" t="s">
        <v>303</v>
      </c>
      <c r="AC10" s="52" t="s">
        <v>206</v>
      </c>
      <c r="AD10" s="43"/>
    </row>
    <row r="11" spans="1:30" ht="22.8">
      <c r="A11" s="43"/>
      <c r="B11" s="488"/>
      <c r="C11" s="489"/>
      <c r="D11" s="490"/>
      <c r="E11" s="10" t="s">
        <v>105</v>
      </c>
      <c r="F11" s="9"/>
      <c r="G11" s="11" t="s">
        <v>139</v>
      </c>
      <c r="H11" s="11" t="s">
        <v>141</v>
      </c>
      <c r="I11" s="11" t="s">
        <v>142</v>
      </c>
      <c r="J11" s="11" t="s">
        <v>143</v>
      </c>
      <c r="K11" s="11" t="s">
        <v>144</v>
      </c>
      <c r="L11" s="12" t="s">
        <v>145</v>
      </c>
      <c r="M11" s="11" t="s">
        <v>146</v>
      </c>
      <c r="N11" s="11" t="s">
        <v>147</v>
      </c>
      <c r="O11" s="9"/>
      <c r="P11" s="13" t="s">
        <v>148</v>
      </c>
      <c r="Q11" s="13" t="s">
        <v>149</v>
      </c>
      <c r="R11" s="13" t="s">
        <v>150</v>
      </c>
      <c r="S11" s="14" t="s">
        <v>151</v>
      </c>
      <c r="T11" s="13" t="s">
        <v>152</v>
      </c>
      <c r="U11" s="13" t="s">
        <v>153</v>
      </c>
      <c r="V11" s="13" t="s">
        <v>154</v>
      </c>
      <c r="W11" s="13" t="s">
        <v>106</v>
      </c>
      <c r="X11" s="9"/>
      <c r="Y11" s="13" t="s">
        <v>155</v>
      </c>
      <c r="Z11" s="13" t="s">
        <v>156</v>
      </c>
      <c r="AA11" s="13" t="s">
        <v>157</v>
      </c>
      <c r="AB11" s="13" t="s">
        <v>158</v>
      </c>
      <c r="AC11" s="13" t="s">
        <v>206</v>
      </c>
      <c r="AD11" s="43"/>
    </row>
    <row r="12" spans="1:30" ht="12.6" customHeight="1">
      <c r="A12" s="43"/>
      <c r="B12" s="488"/>
      <c r="C12" s="489"/>
      <c r="D12" s="490"/>
      <c r="E12" s="49" t="s">
        <v>207</v>
      </c>
      <c r="F12" s="47"/>
      <c r="G12" s="54" t="s">
        <v>208</v>
      </c>
      <c r="H12" s="54" t="s">
        <v>209</v>
      </c>
      <c r="I12" s="54" t="s">
        <v>210</v>
      </c>
      <c r="J12" s="54" t="s">
        <v>211</v>
      </c>
      <c r="K12" s="54" t="s">
        <v>212</v>
      </c>
      <c r="L12" s="55" t="s">
        <v>213</v>
      </c>
      <c r="M12" s="54" t="s">
        <v>214</v>
      </c>
      <c r="N12" s="54" t="s">
        <v>215</v>
      </c>
      <c r="O12" s="47"/>
      <c r="P12" s="31" t="s">
        <v>216</v>
      </c>
      <c r="Q12" s="54" t="s">
        <v>217</v>
      </c>
      <c r="R12" s="54" t="s">
        <v>218</v>
      </c>
      <c r="S12" s="56" t="s">
        <v>219</v>
      </c>
      <c r="T12" s="54" t="s">
        <v>220</v>
      </c>
      <c r="U12" s="54" t="s">
        <v>221</v>
      </c>
      <c r="V12" s="54" t="s">
        <v>222</v>
      </c>
      <c r="W12" s="54" t="s">
        <v>223</v>
      </c>
      <c r="X12" s="47"/>
      <c r="Y12" s="15" t="s">
        <v>224</v>
      </c>
      <c r="Z12" s="15" t="s">
        <v>225</v>
      </c>
      <c r="AA12" s="15" t="s">
        <v>226</v>
      </c>
      <c r="AB12" s="15" t="s">
        <v>227</v>
      </c>
      <c r="AC12" s="15" t="s">
        <v>228</v>
      </c>
      <c r="AD12" s="43"/>
    </row>
    <row r="13" spans="1:30" ht="12.6" customHeight="1">
      <c r="A13" s="43"/>
      <c r="B13" s="488"/>
      <c r="C13" s="489"/>
      <c r="D13" s="490"/>
      <c r="E13" s="114" t="s">
        <v>290</v>
      </c>
      <c r="F13" s="58"/>
      <c r="G13" s="52" t="s">
        <v>230</v>
      </c>
      <c r="H13" s="52" t="s">
        <v>230</v>
      </c>
      <c r="I13" s="52" t="s">
        <v>231</v>
      </c>
      <c r="J13" s="52" t="s">
        <v>231</v>
      </c>
      <c r="K13" s="52" t="s">
        <v>232</v>
      </c>
      <c r="L13" s="52" t="s">
        <v>232</v>
      </c>
      <c r="M13" s="52" t="s">
        <v>233</v>
      </c>
      <c r="N13" s="52" t="s">
        <v>233</v>
      </c>
      <c r="O13" s="58"/>
      <c r="P13" s="52" t="s">
        <v>234</v>
      </c>
      <c r="Q13" s="52" t="s">
        <v>235</v>
      </c>
      <c r="R13" s="52" t="s">
        <v>235</v>
      </c>
      <c r="S13" s="52" t="s">
        <v>236</v>
      </c>
      <c r="T13" s="52" t="s">
        <v>236</v>
      </c>
      <c r="U13" s="52" t="s">
        <v>237</v>
      </c>
      <c r="V13" s="52" t="s">
        <v>237</v>
      </c>
      <c r="W13" s="52" t="s">
        <v>238</v>
      </c>
      <c r="X13" s="58"/>
      <c r="Y13" s="52" t="s">
        <v>238</v>
      </c>
      <c r="Z13" s="52"/>
      <c r="AA13" s="52" t="s">
        <v>239</v>
      </c>
      <c r="AB13" s="52"/>
      <c r="AC13" s="52" t="s">
        <v>239</v>
      </c>
      <c r="AD13" s="43"/>
    </row>
    <row r="14" spans="1:30" ht="12.6" customHeight="1">
      <c r="A14" s="43"/>
      <c r="B14" s="499" t="s">
        <v>280</v>
      </c>
      <c r="C14" s="57" t="s">
        <v>127</v>
      </c>
      <c r="D14" s="497" t="s">
        <v>281</v>
      </c>
      <c r="E14" s="502"/>
      <c r="F14" s="47"/>
      <c r="G14" s="186">
        <v>5.7199162492486987E-2</v>
      </c>
      <c r="H14" s="186">
        <v>8.5798743738730476E-2</v>
      </c>
      <c r="I14" s="186">
        <v>0.27017091694487855</v>
      </c>
      <c r="J14" s="186">
        <v>0.2747503666693672</v>
      </c>
      <c r="K14" s="186">
        <v>3.5288369919445137</v>
      </c>
      <c r="L14" s="186">
        <v>3.4233284643042605</v>
      </c>
      <c r="M14" s="186">
        <v>11.820075926151441</v>
      </c>
      <c r="N14" s="186">
        <v>11.23650039616815</v>
      </c>
      <c r="O14" s="47"/>
      <c r="P14" s="186">
        <v>11.23650039616815</v>
      </c>
      <c r="Q14" s="186">
        <v>15.217885194859468</v>
      </c>
      <c r="R14" s="186">
        <v>15.148042252053873</v>
      </c>
      <c r="S14" s="186">
        <v>17.904770251104306</v>
      </c>
      <c r="T14" s="186">
        <v>18.9798419743104</v>
      </c>
      <c r="U14" s="186">
        <v>14.504523269083327</v>
      </c>
      <c r="V14" s="186">
        <v>14.876163475786743</v>
      </c>
      <c r="W14" s="186">
        <v>9.3244004374110183</v>
      </c>
      <c r="X14" s="47"/>
      <c r="Y14" s="186">
        <v>11.813205533667807</v>
      </c>
      <c r="Z14" s="186">
        <v>11.813205533667807</v>
      </c>
      <c r="AA14" s="186">
        <v>18.357505320729238</v>
      </c>
      <c r="AB14" s="186" t="s">
        <v>245</v>
      </c>
      <c r="AC14" s="186" t="s">
        <v>245</v>
      </c>
      <c r="AD14" s="43"/>
    </row>
    <row r="15" spans="1:30" ht="12.6" customHeight="1">
      <c r="A15" s="43"/>
      <c r="B15" s="500"/>
      <c r="C15" s="57" t="s">
        <v>128</v>
      </c>
      <c r="D15" s="497"/>
      <c r="E15" s="502"/>
      <c r="F15" s="47"/>
      <c r="G15" s="186">
        <v>5.5304472239826249E-2</v>
      </c>
      <c r="H15" s="186">
        <v>8.2956708359739381E-2</v>
      </c>
      <c r="I15" s="186">
        <v>0.26122165649101947</v>
      </c>
      <c r="J15" s="186">
        <v>0.26564941450574442</v>
      </c>
      <c r="K15" s="186">
        <v>3.4119462410922781</v>
      </c>
      <c r="L15" s="186">
        <v>3.3099326243944498</v>
      </c>
      <c r="M15" s="186">
        <v>11.513796865231745</v>
      </c>
      <c r="N15" s="186">
        <v>10.945342808783455</v>
      </c>
      <c r="O15" s="47"/>
      <c r="P15" s="186">
        <v>10.945342808783455</v>
      </c>
      <c r="Q15" s="186">
        <v>14.665239004197298</v>
      </c>
      <c r="R15" s="186">
        <v>14.597846166128626</v>
      </c>
      <c r="S15" s="186">
        <v>17.390021956752758</v>
      </c>
      <c r="T15" s="186">
        <v>18.433863840816127</v>
      </c>
      <c r="U15" s="186">
        <v>14.100647761151276</v>
      </c>
      <c r="V15" s="186">
        <v>14.461983176944335</v>
      </c>
      <c r="W15" s="186">
        <v>9.0328404312509996</v>
      </c>
      <c r="X15" s="47"/>
      <c r="Y15" s="186">
        <v>11.444009925971333</v>
      </c>
      <c r="Z15" s="186">
        <v>11.444009925971333</v>
      </c>
      <c r="AA15" s="186">
        <v>17.898840994093391</v>
      </c>
      <c r="AB15" s="186" t="s">
        <v>245</v>
      </c>
      <c r="AC15" s="186" t="s">
        <v>245</v>
      </c>
      <c r="AD15" s="43"/>
    </row>
    <row r="16" spans="1:30" ht="12.6" customHeight="1">
      <c r="A16" s="43"/>
      <c r="B16" s="500"/>
      <c r="C16" s="57" t="s">
        <v>125</v>
      </c>
      <c r="D16" s="497"/>
      <c r="E16" s="502"/>
      <c r="F16" s="47"/>
      <c r="G16" s="186">
        <v>5.6226213443823357E-2</v>
      </c>
      <c r="H16" s="186">
        <v>8.4339320165735032E-2</v>
      </c>
      <c r="I16" s="186">
        <v>0.2655753507658698</v>
      </c>
      <c r="J16" s="186">
        <v>0.27007690474750684</v>
      </c>
      <c r="K16" s="186">
        <v>3.4688120117771488</v>
      </c>
      <c r="L16" s="186">
        <v>3.3650981681343572</v>
      </c>
      <c r="M16" s="186">
        <v>11.907204039153976</v>
      </c>
      <c r="N16" s="186">
        <v>11.319326858738016</v>
      </c>
      <c r="O16" s="47"/>
      <c r="P16" s="186">
        <v>11.319326858738016</v>
      </c>
      <c r="Q16" s="186">
        <v>15.232508313769655</v>
      </c>
      <c r="R16" s="186">
        <v>15.162636096084153</v>
      </c>
      <c r="S16" s="186">
        <v>18.010418613276087</v>
      </c>
      <c r="T16" s="186">
        <v>19.09184860369589</v>
      </c>
      <c r="U16" s="186">
        <v>14.668754236620025</v>
      </c>
      <c r="V16" s="186">
        <v>15.044426820005809</v>
      </c>
      <c r="W16" s="186">
        <v>9.4480122753179767</v>
      </c>
      <c r="X16" s="47"/>
      <c r="Y16" s="186">
        <v>11.969789434840063</v>
      </c>
      <c r="Z16" s="186">
        <v>11.969789434840063</v>
      </c>
      <c r="AA16" s="186">
        <v>18.438466185637573</v>
      </c>
      <c r="AB16" s="186" t="s">
        <v>245</v>
      </c>
      <c r="AC16" s="186" t="s">
        <v>245</v>
      </c>
      <c r="AD16" s="43"/>
    </row>
    <row r="17" spans="1:30" ht="12.6" customHeight="1">
      <c r="A17" s="43"/>
      <c r="B17" s="500"/>
      <c r="C17" s="57" t="s">
        <v>124</v>
      </c>
      <c r="D17" s="497"/>
      <c r="E17" s="502"/>
      <c r="F17" s="47"/>
      <c r="G17" s="186">
        <v>5.7506409560486027E-2</v>
      </c>
      <c r="H17" s="186">
        <v>8.6259614340729041E-2</v>
      </c>
      <c r="I17" s="186">
        <v>0.27162214836982868</v>
      </c>
      <c r="J17" s="186">
        <v>0.27622619674995474</v>
      </c>
      <c r="K17" s="186">
        <v>3.547792248839472</v>
      </c>
      <c r="L17" s="186">
        <v>3.4417169788842301</v>
      </c>
      <c r="M17" s="186">
        <v>12.060640597709659</v>
      </c>
      <c r="N17" s="186">
        <v>11.465188015787197</v>
      </c>
      <c r="O17" s="47"/>
      <c r="P17" s="186">
        <v>11.465188015787197</v>
      </c>
      <c r="Q17" s="186">
        <v>15.382265186051335</v>
      </c>
      <c r="R17" s="186">
        <v>15.311437840011674</v>
      </c>
      <c r="S17" s="186">
        <v>18.362914083511907</v>
      </c>
      <c r="T17" s="186">
        <v>19.465037159322346</v>
      </c>
      <c r="U17" s="186">
        <v>14.847761612022696</v>
      </c>
      <c r="V17" s="186">
        <v>15.228461879286145</v>
      </c>
      <c r="W17" s="186">
        <v>9.6491559997748109</v>
      </c>
      <c r="X17" s="47"/>
      <c r="Y17" s="186">
        <v>12.224677338142028</v>
      </c>
      <c r="Z17" s="186">
        <v>12.224677338142028</v>
      </c>
      <c r="AA17" s="186">
        <v>18.804313413526604</v>
      </c>
      <c r="AB17" s="186" t="s">
        <v>245</v>
      </c>
      <c r="AC17" s="186" t="s">
        <v>245</v>
      </c>
      <c r="AD17" s="43"/>
    </row>
    <row r="18" spans="1:30" ht="12.6" customHeight="1">
      <c r="A18" s="43"/>
      <c r="B18" s="500"/>
      <c r="C18" s="57" t="s">
        <v>129</v>
      </c>
      <c r="D18" s="497"/>
      <c r="E18" s="502"/>
      <c r="F18" s="47"/>
      <c r="G18" s="186">
        <v>5.5662927152491819E-2</v>
      </c>
      <c r="H18" s="186">
        <v>8.3494390728737725E-2</v>
      </c>
      <c r="I18" s="186">
        <v>0.26291475982012807</v>
      </c>
      <c r="J18" s="186">
        <v>0.2673712162664299</v>
      </c>
      <c r="K18" s="186">
        <v>3.4340607074697291</v>
      </c>
      <c r="L18" s="186">
        <v>3.3313858914044152</v>
      </c>
      <c r="M18" s="186">
        <v>11.64388002361488</v>
      </c>
      <c r="N18" s="186">
        <v>11.069003559343694</v>
      </c>
      <c r="O18" s="47"/>
      <c r="P18" s="186">
        <v>11.069003559343694</v>
      </c>
      <c r="Q18" s="186">
        <v>14.865594162418741</v>
      </c>
      <c r="R18" s="186">
        <v>14.797332801348015</v>
      </c>
      <c r="S18" s="186">
        <v>17.741474539120862</v>
      </c>
      <c r="T18" s="186">
        <v>18.806674713475257</v>
      </c>
      <c r="U18" s="186">
        <v>14.448829132318501</v>
      </c>
      <c r="V18" s="186">
        <v>14.819034712264759</v>
      </c>
      <c r="W18" s="186">
        <v>9.2696737533300819</v>
      </c>
      <c r="X18" s="47"/>
      <c r="Y18" s="186">
        <v>11.743884694102263</v>
      </c>
      <c r="Z18" s="186">
        <v>11.743884694102263</v>
      </c>
      <c r="AA18" s="186">
        <v>18.057150384846992</v>
      </c>
      <c r="AB18" s="186" t="s">
        <v>245</v>
      </c>
      <c r="AC18" s="186" t="s">
        <v>245</v>
      </c>
      <c r="AD18" s="43"/>
    </row>
    <row r="19" spans="1:30" ht="12.6" customHeight="1">
      <c r="A19" s="43"/>
      <c r="B19" s="500"/>
      <c r="C19" s="57" t="s">
        <v>119</v>
      </c>
      <c r="D19" s="497"/>
      <c r="E19" s="502"/>
      <c r="F19" s="47"/>
      <c r="G19" s="186">
        <v>5.6256662357449895E-2</v>
      </c>
      <c r="H19" s="186">
        <v>8.4384993536174846E-2</v>
      </c>
      <c r="I19" s="186">
        <v>0.26571917124428224</v>
      </c>
      <c r="J19" s="186">
        <v>0.2702231630110728</v>
      </c>
      <c r="K19" s="186">
        <v>3.4706905227218496</v>
      </c>
      <c r="L19" s="186">
        <v>3.3669205135705971</v>
      </c>
      <c r="M19" s="186">
        <v>11.48998299740572</v>
      </c>
      <c r="N19" s="186">
        <v>10.922704668645167</v>
      </c>
      <c r="O19" s="47"/>
      <c r="P19" s="186">
        <v>10.922704668645167</v>
      </c>
      <c r="Q19" s="186">
        <v>14.558987946385416</v>
      </c>
      <c r="R19" s="186">
        <v>14.492465736914953</v>
      </c>
      <c r="S19" s="186">
        <v>17.181194828314531</v>
      </c>
      <c r="T19" s="186">
        <v>18.214025568489518</v>
      </c>
      <c r="U19" s="186">
        <v>13.849815370689248</v>
      </c>
      <c r="V19" s="186">
        <v>14.205043940538802</v>
      </c>
      <c r="W19" s="186">
        <v>8.9335569638307746</v>
      </c>
      <c r="X19" s="47"/>
      <c r="Y19" s="186">
        <v>11.318349458764127</v>
      </c>
      <c r="Z19" s="186">
        <v>11.318349458764127</v>
      </c>
      <c r="AA19" s="186">
        <v>17.595434747909689</v>
      </c>
      <c r="AB19" s="186" t="s">
        <v>245</v>
      </c>
      <c r="AC19" s="186" t="s">
        <v>245</v>
      </c>
      <c r="AD19" s="43"/>
    </row>
    <row r="20" spans="1:30" ht="12.6" customHeight="1">
      <c r="A20" s="43"/>
      <c r="B20" s="500"/>
      <c r="C20" s="57" t="s">
        <v>118</v>
      </c>
      <c r="D20" s="497"/>
      <c r="E20" s="502"/>
      <c r="F20" s="47"/>
      <c r="G20" s="186">
        <v>5.643104482248941E-2</v>
      </c>
      <c r="H20" s="186">
        <v>8.4646567233734107E-2</v>
      </c>
      <c r="I20" s="186">
        <v>0.26654283838250331</v>
      </c>
      <c r="J20" s="186">
        <v>0.27106079146789858</v>
      </c>
      <c r="K20" s="186">
        <v>3.4814488497071223</v>
      </c>
      <c r="L20" s="186">
        <v>3.3773571778543388</v>
      </c>
      <c r="M20" s="186">
        <v>11.713543315665916</v>
      </c>
      <c r="N20" s="186">
        <v>11.135227466332141</v>
      </c>
      <c r="O20" s="47"/>
      <c r="P20" s="186">
        <v>11.135227466332141</v>
      </c>
      <c r="Q20" s="186">
        <v>14.908847907513994</v>
      </c>
      <c r="R20" s="186">
        <v>14.840341561805861</v>
      </c>
      <c r="S20" s="186">
        <v>17.65520814469221</v>
      </c>
      <c r="T20" s="186">
        <v>18.715390910050182</v>
      </c>
      <c r="U20" s="186">
        <v>14.157233676645898</v>
      </c>
      <c r="V20" s="186">
        <v>14.520299552346499</v>
      </c>
      <c r="W20" s="186">
        <v>9.098174179149856</v>
      </c>
      <c r="X20" s="47"/>
      <c r="Y20" s="186">
        <v>11.495203193316435</v>
      </c>
      <c r="Z20" s="186">
        <v>11.495203193316435</v>
      </c>
      <c r="AA20" s="186">
        <v>17.539460886149307</v>
      </c>
      <c r="AB20" s="186" t="s">
        <v>245</v>
      </c>
      <c r="AC20" s="186" t="s">
        <v>245</v>
      </c>
      <c r="AD20" s="43"/>
    </row>
    <row r="21" spans="1:30" ht="12.6" customHeight="1">
      <c r="A21" s="43"/>
      <c r="B21" s="500"/>
      <c r="C21" s="57" t="s">
        <v>122</v>
      </c>
      <c r="D21" s="497"/>
      <c r="E21" s="502"/>
      <c r="F21" s="58"/>
      <c r="G21" s="186">
        <v>5.5253264395159783E-2</v>
      </c>
      <c r="H21" s="186">
        <v>8.2879896592739671E-2</v>
      </c>
      <c r="I21" s="186">
        <v>0.26097978458686133</v>
      </c>
      <c r="J21" s="186">
        <v>0.26540344282564671</v>
      </c>
      <c r="K21" s="186">
        <v>3.4087870316097875</v>
      </c>
      <c r="L21" s="186">
        <v>3.3068678719644566</v>
      </c>
      <c r="M21" s="186">
        <v>11.616376346884401</v>
      </c>
      <c r="N21" s="186">
        <v>11.042857781904621</v>
      </c>
      <c r="O21" s="58"/>
      <c r="P21" s="186">
        <v>11.042857781904621</v>
      </c>
      <c r="Q21" s="186">
        <v>14.854031497940696</v>
      </c>
      <c r="R21" s="186">
        <v>14.922944451951974</v>
      </c>
      <c r="S21" s="186">
        <v>17.771247126179681</v>
      </c>
      <c r="T21" s="186">
        <v>18.924922297892913</v>
      </c>
      <c r="U21" s="186">
        <v>14.605282700767461</v>
      </c>
      <c r="V21" s="186">
        <v>14.897124543379949</v>
      </c>
      <c r="W21" s="186">
        <v>9.2710140799288698</v>
      </c>
      <c r="X21" s="58"/>
      <c r="Y21" s="186">
        <v>11.745525641986619</v>
      </c>
      <c r="Z21" s="186">
        <v>11.745525641986619</v>
      </c>
      <c r="AA21" s="186">
        <v>18.104874144608591</v>
      </c>
      <c r="AB21" s="186" t="s">
        <v>245</v>
      </c>
      <c r="AC21" s="186" t="s">
        <v>245</v>
      </c>
      <c r="AD21" s="43"/>
    </row>
    <row r="22" spans="1:30" ht="12.6" customHeight="1">
      <c r="A22" s="43"/>
      <c r="B22" s="500"/>
      <c r="C22" s="57" t="s">
        <v>126</v>
      </c>
      <c r="D22" s="497"/>
      <c r="E22" s="502"/>
      <c r="F22" s="58"/>
      <c r="G22" s="186">
        <v>5.6123797754490334E-2</v>
      </c>
      <c r="H22" s="186">
        <v>8.4185696631735515E-2</v>
      </c>
      <c r="I22" s="186">
        <v>0.26509160695755307</v>
      </c>
      <c r="J22" s="186">
        <v>0.26958496138731097</v>
      </c>
      <c r="K22" s="186">
        <v>3.4624935928121627</v>
      </c>
      <c r="L22" s="186">
        <v>3.3589686632743669</v>
      </c>
      <c r="M22" s="186">
        <v>11.735460395993773</v>
      </c>
      <c r="N22" s="186">
        <v>11.156062466320758</v>
      </c>
      <c r="O22" s="58"/>
      <c r="P22" s="186">
        <v>11.156062466320758</v>
      </c>
      <c r="Q22" s="186">
        <v>15.031064537267056</v>
      </c>
      <c r="R22" s="186">
        <v>14.962039383766744</v>
      </c>
      <c r="S22" s="186">
        <v>17.868079612309856</v>
      </c>
      <c r="T22" s="186">
        <v>18.940999076748088</v>
      </c>
      <c r="U22" s="186">
        <v>14.547213097256693</v>
      </c>
      <c r="V22" s="186">
        <v>14.919835332417646</v>
      </c>
      <c r="W22" s="186">
        <v>9.3494857189779026</v>
      </c>
      <c r="X22" s="58"/>
      <c r="Y22" s="186">
        <v>11.844972313771336</v>
      </c>
      <c r="Z22" s="186">
        <v>11.844972313771336</v>
      </c>
      <c r="AA22" s="186">
        <v>18.292187949192872</v>
      </c>
      <c r="AB22" s="186" t="s">
        <v>245</v>
      </c>
      <c r="AC22" s="186" t="s">
        <v>245</v>
      </c>
      <c r="AD22" s="43"/>
    </row>
    <row r="23" spans="1:30" ht="12.6" customHeight="1">
      <c r="A23" s="43"/>
      <c r="B23" s="500"/>
      <c r="C23" s="57" t="s">
        <v>131</v>
      </c>
      <c r="D23" s="497"/>
      <c r="E23" s="502"/>
      <c r="F23" s="58"/>
      <c r="G23" s="186">
        <v>5.5509303618492253E-2</v>
      </c>
      <c r="H23" s="186">
        <v>8.3263955427738387E-2</v>
      </c>
      <c r="I23" s="186">
        <v>0.26218914410765282</v>
      </c>
      <c r="J23" s="186">
        <v>0.26663330122613599</v>
      </c>
      <c r="K23" s="186">
        <v>3.4245830790222476</v>
      </c>
      <c r="L23" s="186">
        <v>3.3221916341144282</v>
      </c>
      <c r="M23" s="186">
        <v>11.406239831446058</v>
      </c>
      <c r="N23" s="186">
        <v>10.843096033018703</v>
      </c>
      <c r="O23" s="58"/>
      <c r="P23" s="186">
        <v>10.843096033018703</v>
      </c>
      <c r="Q23" s="186">
        <v>14.698769655470986</v>
      </c>
      <c r="R23" s="186">
        <v>14.631288012720409</v>
      </c>
      <c r="S23" s="186">
        <v>17.304138631284552</v>
      </c>
      <c r="T23" s="186">
        <v>18.342620772054598</v>
      </c>
      <c r="U23" s="186">
        <v>14.162511060001705</v>
      </c>
      <c r="V23" s="186">
        <v>14.525225694644554</v>
      </c>
      <c r="W23" s="186">
        <v>9.1618440751822217</v>
      </c>
      <c r="X23" s="58"/>
      <c r="Y23" s="186">
        <v>11.607298384632639</v>
      </c>
      <c r="Z23" s="186">
        <v>11.607298384632639</v>
      </c>
      <c r="AA23" s="186">
        <v>17.824890384462186</v>
      </c>
      <c r="AB23" s="186" t="s">
        <v>245</v>
      </c>
      <c r="AC23" s="186" t="s">
        <v>245</v>
      </c>
      <c r="AD23" s="43"/>
    </row>
    <row r="24" spans="1:30" ht="12.6" customHeight="1">
      <c r="A24" s="43"/>
      <c r="B24" s="500"/>
      <c r="C24" s="57" t="s">
        <v>130</v>
      </c>
      <c r="D24" s="497"/>
      <c r="E24" s="502"/>
      <c r="F24" s="58"/>
      <c r="G24" s="186">
        <v>5.438273103582917E-2</v>
      </c>
      <c r="H24" s="186">
        <v>8.1574096553743758E-2</v>
      </c>
      <c r="I24" s="186">
        <v>0.25686796221616925</v>
      </c>
      <c r="J24" s="186">
        <v>0.26122192426398211</v>
      </c>
      <c r="K24" s="186">
        <v>3.3550804704074078</v>
      </c>
      <c r="L24" s="186">
        <v>3.2547670806545437</v>
      </c>
      <c r="M24" s="186">
        <v>11.3739039895618</v>
      </c>
      <c r="N24" s="186">
        <v>10.812356661934036</v>
      </c>
      <c r="O24" s="58"/>
      <c r="P24" s="186">
        <v>10.812356661934036</v>
      </c>
      <c r="Q24" s="186">
        <v>14.653510570211337</v>
      </c>
      <c r="R24" s="186">
        <v>14.586379343382038</v>
      </c>
      <c r="S24" s="186">
        <v>17.393529431054528</v>
      </c>
      <c r="T24" s="186">
        <v>18.438069360462734</v>
      </c>
      <c r="U24" s="186">
        <v>14.162946170779563</v>
      </c>
      <c r="V24" s="186">
        <v>14.52557607956934</v>
      </c>
      <c r="W24" s="186">
        <v>9.0791707791294396</v>
      </c>
      <c r="X24" s="58"/>
      <c r="Y24" s="186">
        <v>11.502334245188777</v>
      </c>
      <c r="Z24" s="186">
        <v>11.502334245188777</v>
      </c>
      <c r="AA24" s="186">
        <v>17.54690005133941</v>
      </c>
      <c r="AB24" s="186" t="s">
        <v>245</v>
      </c>
      <c r="AC24" s="186" t="s">
        <v>245</v>
      </c>
      <c r="AD24" s="43"/>
    </row>
    <row r="25" spans="1:30" ht="12.6" customHeight="1">
      <c r="A25" s="43"/>
      <c r="B25" s="500"/>
      <c r="C25" s="57" t="s">
        <v>120</v>
      </c>
      <c r="D25" s="497"/>
      <c r="E25" s="502"/>
      <c r="F25" s="58"/>
      <c r="G25" s="186">
        <v>5.7352786026486517E-2</v>
      </c>
      <c r="H25" s="186">
        <v>8.6029179039729772E-2</v>
      </c>
      <c r="I25" s="186">
        <v>0.27089653265735369</v>
      </c>
      <c r="J25" s="186">
        <v>0.27548828170966105</v>
      </c>
      <c r="K25" s="186">
        <v>3.5383146203919931</v>
      </c>
      <c r="L25" s="186">
        <v>3.4325227215942462</v>
      </c>
      <c r="M25" s="186">
        <v>11.674347723612401</v>
      </c>
      <c r="N25" s="186">
        <v>11.097967021611735</v>
      </c>
      <c r="O25" s="58"/>
      <c r="P25" s="186">
        <v>11.097967021611735</v>
      </c>
      <c r="Q25" s="186">
        <v>14.924114124512787</v>
      </c>
      <c r="R25" s="186">
        <v>14.855519100112103</v>
      </c>
      <c r="S25" s="186">
        <v>17.828049148755994</v>
      </c>
      <c r="T25" s="186">
        <v>18.898269679832435</v>
      </c>
      <c r="U25" s="186">
        <v>14.390054921947449</v>
      </c>
      <c r="V25" s="186">
        <v>14.759098709543119</v>
      </c>
      <c r="W25" s="186">
        <v>9.2418921665464318</v>
      </c>
      <c r="X25" s="58"/>
      <c r="Y25" s="186">
        <v>11.708850853506386</v>
      </c>
      <c r="Z25" s="186">
        <v>11.708850853506386</v>
      </c>
      <c r="AA25" s="186">
        <v>18.143946148767171</v>
      </c>
      <c r="AB25" s="186" t="s">
        <v>245</v>
      </c>
      <c r="AC25" s="186" t="s">
        <v>245</v>
      </c>
      <c r="AD25" s="43"/>
    </row>
    <row r="26" spans="1:30" ht="12.6" customHeight="1">
      <c r="A26" s="43"/>
      <c r="B26" s="500"/>
      <c r="C26" s="57" t="s">
        <v>123</v>
      </c>
      <c r="D26" s="497"/>
      <c r="E26" s="502"/>
      <c r="F26" s="58"/>
      <c r="G26" s="186">
        <v>5.699433111382092E-2</v>
      </c>
      <c r="H26" s="186">
        <v>8.5491496670731373E-2</v>
      </c>
      <c r="I26" s="186">
        <v>0.26920342932824498</v>
      </c>
      <c r="J26" s="186">
        <v>0.27376647994897541</v>
      </c>
      <c r="K26" s="186">
        <v>3.5162001540145398</v>
      </c>
      <c r="L26" s="186">
        <v>3.411069454584279</v>
      </c>
      <c r="M26" s="186">
        <v>11.796224299080484</v>
      </c>
      <c r="N26" s="186">
        <v>11.213826361017571</v>
      </c>
      <c r="O26" s="58"/>
      <c r="P26" s="186">
        <v>11.213826361017571</v>
      </c>
      <c r="Q26" s="186">
        <v>15.043725244660884</v>
      </c>
      <c r="R26" s="186">
        <v>14.975042557017401</v>
      </c>
      <c r="S26" s="186">
        <v>17.81652010215473</v>
      </c>
      <c r="T26" s="186">
        <v>18.886863590805135</v>
      </c>
      <c r="U26" s="186">
        <v>14.373497403545668</v>
      </c>
      <c r="V26" s="186">
        <v>14.742481122034583</v>
      </c>
      <c r="W26" s="186">
        <v>9.3626918682737088</v>
      </c>
      <c r="X26" s="58"/>
      <c r="Y26" s="186">
        <v>11.862715507282715</v>
      </c>
      <c r="Z26" s="186">
        <v>11.862715507282715</v>
      </c>
      <c r="AA26" s="186">
        <v>18.300283841507362</v>
      </c>
      <c r="AB26" s="186" t="s">
        <v>245</v>
      </c>
      <c r="AC26" s="186" t="s">
        <v>245</v>
      </c>
      <c r="AD26" s="43"/>
    </row>
    <row r="27" spans="1:30" ht="12.6" customHeight="1">
      <c r="A27" s="43"/>
      <c r="B27" s="501"/>
      <c r="C27" s="57" t="s">
        <v>121</v>
      </c>
      <c r="D27" s="497"/>
      <c r="E27" s="502"/>
      <c r="F27" s="58"/>
      <c r="G27" s="186">
        <v>5.6072589909823813E-2</v>
      </c>
      <c r="H27" s="186">
        <v>8.4108884864735722E-2</v>
      </c>
      <c r="I27" s="186">
        <v>0.26484973505339465</v>
      </c>
      <c r="J27" s="186">
        <v>0.26933898970721293</v>
      </c>
      <c r="K27" s="186">
        <v>3.459334383329669</v>
      </c>
      <c r="L27" s="186">
        <v>3.3559039108443711</v>
      </c>
      <c r="M27" s="186">
        <v>11.38196650616657</v>
      </c>
      <c r="N27" s="186">
        <v>10.820021119555937</v>
      </c>
      <c r="O27" s="58"/>
      <c r="P27" s="186">
        <v>10.820021119555937</v>
      </c>
      <c r="Q27" s="186">
        <v>14.328685699058877</v>
      </c>
      <c r="R27" s="186">
        <v>14.185156414919366</v>
      </c>
      <c r="S27" s="186">
        <v>16.817862047615261</v>
      </c>
      <c r="T27" s="186">
        <v>17.877519256298584</v>
      </c>
      <c r="U27" s="186">
        <v>13.501244945734562</v>
      </c>
      <c r="V27" s="186">
        <v>13.924125614936395</v>
      </c>
      <c r="W27" s="186">
        <v>8.8200398641774385</v>
      </c>
      <c r="X27" s="58"/>
      <c r="Y27" s="186">
        <v>11.114868673639029</v>
      </c>
      <c r="Z27" s="186">
        <v>11.114868673639029</v>
      </c>
      <c r="AA27" s="186">
        <v>17.096481852394014</v>
      </c>
      <c r="AB27" s="186" t="s">
        <v>245</v>
      </c>
      <c r="AC27" s="186" t="s">
        <v>245</v>
      </c>
      <c r="AD27" s="43"/>
    </row>
    <row r="28" spans="1:30" ht="12.6" customHeight="1">
      <c r="A28" s="43"/>
      <c r="B28" s="499" t="s">
        <v>282</v>
      </c>
      <c r="C28" s="57" t="s">
        <v>127</v>
      </c>
      <c r="D28" s="497"/>
      <c r="E28" s="502"/>
      <c r="F28" s="58"/>
      <c r="G28" s="186">
        <v>6.1011775675744784E-2</v>
      </c>
      <c r="H28" s="186">
        <v>9.1517663513617176E-2</v>
      </c>
      <c r="I28" s="186">
        <v>0.28817917361843015</v>
      </c>
      <c r="J28" s="186">
        <v>0.29306386680507518</v>
      </c>
      <c r="K28" s="186">
        <v>3.764051807175814</v>
      </c>
      <c r="L28" s="186">
        <v>3.6515106030784503</v>
      </c>
      <c r="M28" s="186">
        <v>12.607940425782811</v>
      </c>
      <c r="N28" s="186">
        <v>11.985466800237363</v>
      </c>
      <c r="O28" s="58"/>
      <c r="P28" s="186">
        <v>11.985466800237363</v>
      </c>
      <c r="Q28" s="186">
        <v>16.232234302150637</v>
      </c>
      <c r="R28" s="186">
        <v>15.590984993531084</v>
      </c>
      <c r="S28" s="186">
        <v>18.428315219925938</v>
      </c>
      <c r="T28" s="186">
        <v>18.777418188378089</v>
      </c>
      <c r="U28" s="186">
        <v>14.349836437258105</v>
      </c>
      <c r="V28" s="186">
        <v>14.505573419733921</v>
      </c>
      <c r="W28" s="186">
        <v>9.0921078398250241</v>
      </c>
      <c r="X28" s="58"/>
      <c r="Y28" s="186">
        <v>12.15547442383323</v>
      </c>
      <c r="Z28" s="186">
        <v>12.15547442383323</v>
      </c>
      <c r="AA28" s="186">
        <v>18.889509025929613</v>
      </c>
      <c r="AB28" s="186" t="s">
        <v>245</v>
      </c>
      <c r="AC28" s="186" t="s">
        <v>245</v>
      </c>
      <c r="AD28" s="43"/>
    </row>
    <row r="29" spans="1:30" ht="12.6" customHeight="1">
      <c r="A29" s="43"/>
      <c r="B29" s="500"/>
      <c r="C29" s="57" t="s">
        <v>128</v>
      </c>
      <c r="D29" s="497"/>
      <c r="E29" s="502"/>
      <c r="F29" s="58"/>
      <c r="G29" s="186">
        <v>5.8990794744677166E-2</v>
      </c>
      <c r="H29" s="186">
        <v>8.8486192117015749E-2</v>
      </c>
      <c r="I29" s="186">
        <v>0.27863339973850021</v>
      </c>
      <c r="J29" s="186">
        <v>0.28335629019649178</v>
      </c>
      <c r="K29" s="186">
        <v>3.6393696971798395</v>
      </c>
      <c r="L29" s="186">
        <v>3.5305563574975185</v>
      </c>
      <c r="M29" s="186">
        <v>12.281250309832373</v>
      </c>
      <c r="N29" s="186">
        <v>11.674905883350215</v>
      </c>
      <c r="O29" s="58"/>
      <c r="P29" s="186">
        <v>11.674905883350215</v>
      </c>
      <c r="Q29" s="186">
        <v>15.642753831643274</v>
      </c>
      <c r="R29" s="186">
        <v>15.024679064961514</v>
      </c>
      <c r="S29" s="186">
        <v>17.898495738038093</v>
      </c>
      <c r="T29" s="186">
        <v>18.237258369771993</v>
      </c>
      <c r="U29" s="186">
        <v>13.950265991922514</v>
      </c>
      <c r="V29" s="186">
        <v>14.101705309051653</v>
      </c>
      <c r="W29" s="186">
        <v>8.8078033750554727</v>
      </c>
      <c r="X29" s="58"/>
      <c r="Y29" s="186">
        <v>11.775492952972469</v>
      </c>
      <c r="Z29" s="186">
        <v>11.775492952972469</v>
      </c>
      <c r="AA29" s="186">
        <v>18.417499319285575</v>
      </c>
      <c r="AB29" s="186" t="s">
        <v>245</v>
      </c>
      <c r="AC29" s="186" t="s">
        <v>245</v>
      </c>
      <c r="AD29" s="43"/>
    </row>
    <row r="30" spans="1:30" ht="12.6" customHeight="1">
      <c r="A30" s="43"/>
      <c r="B30" s="500"/>
      <c r="C30" s="57" t="s">
        <v>125</v>
      </c>
      <c r="D30" s="497"/>
      <c r="E30" s="502"/>
      <c r="F30" s="58"/>
      <c r="G30" s="186">
        <v>5.9973974657088445E-2</v>
      </c>
      <c r="H30" s="186">
        <v>8.9960961985632665E-2</v>
      </c>
      <c r="I30" s="186">
        <v>0.28327728973414185</v>
      </c>
      <c r="J30" s="186">
        <v>0.28807889503309997</v>
      </c>
      <c r="K30" s="186">
        <v>3.7000258587995032</v>
      </c>
      <c r="L30" s="186">
        <v>3.5893989634558103</v>
      </c>
      <c r="M30" s="186">
        <v>12.700873646217769</v>
      </c>
      <c r="N30" s="186">
        <v>12.073811763058139</v>
      </c>
      <c r="O30" s="58"/>
      <c r="P30" s="186">
        <v>12.073811763058139</v>
      </c>
      <c r="Q30" s="186">
        <v>16.247831079086424</v>
      </c>
      <c r="R30" s="186">
        <v>15.60601504808902</v>
      </c>
      <c r="S30" s="186">
        <v>18.53705369524036</v>
      </c>
      <c r="T30" s="186">
        <v>18.888230457310328</v>
      </c>
      <c r="U30" s="186">
        <v>14.512324658129021</v>
      </c>
      <c r="V30" s="186">
        <v>14.669668216155127</v>
      </c>
      <c r="W30" s="186">
        <v>9.2126411357996503</v>
      </c>
      <c r="X30" s="58"/>
      <c r="Y30" s="186">
        <v>12.316605435398193</v>
      </c>
      <c r="Z30" s="186">
        <v>12.316605435398193</v>
      </c>
      <c r="AA30" s="186">
        <v>18.973052434865732</v>
      </c>
      <c r="AB30" s="186" t="s">
        <v>245</v>
      </c>
      <c r="AC30" s="186" t="s">
        <v>245</v>
      </c>
      <c r="AD30" s="43"/>
    </row>
    <row r="31" spans="1:30" ht="12.6" customHeight="1">
      <c r="A31" s="43"/>
      <c r="B31" s="500"/>
      <c r="C31" s="57" t="s">
        <v>124</v>
      </c>
      <c r="D31" s="497"/>
      <c r="E31" s="502"/>
      <c r="F31" s="58"/>
      <c r="G31" s="186">
        <v>6.1339502313215229E-2</v>
      </c>
      <c r="H31" s="186">
        <v>9.2009253469822833E-2</v>
      </c>
      <c r="I31" s="186">
        <v>0.28972713695031077</v>
      </c>
      <c r="J31" s="186">
        <v>0.29463806841727797</v>
      </c>
      <c r="K31" s="186">
        <v>3.7842705277157025</v>
      </c>
      <c r="L31" s="186">
        <v>3.6711248050645486</v>
      </c>
      <c r="M31" s="186">
        <v>12.864546782952862</v>
      </c>
      <c r="N31" s="186">
        <v>12.229404102503015</v>
      </c>
      <c r="O31" s="58"/>
      <c r="P31" s="186">
        <v>12.229404102503015</v>
      </c>
      <c r="Q31" s="186">
        <v>16.407577415023749</v>
      </c>
      <c r="R31" s="186">
        <v>15.759100843440974</v>
      </c>
      <c r="S31" s="186">
        <v>18.899827505440921</v>
      </c>
      <c r="T31" s="186">
        <v>19.257432072154582</v>
      </c>
      <c r="U31" s="186">
        <v>14.689401034415951</v>
      </c>
      <c r="V31" s="186">
        <v>14.849060449891649</v>
      </c>
      <c r="W31" s="186">
        <v>9.4087715050564196</v>
      </c>
      <c r="X31" s="58"/>
      <c r="Y31" s="186">
        <v>12.578851324560679</v>
      </c>
      <c r="Z31" s="186">
        <v>12.578851324560679</v>
      </c>
      <c r="AA31" s="186">
        <v>19.348920743832995</v>
      </c>
      <c r="AB31" s="186" t="s">
        <v>245</v>
      </c>
      <c r="AC31" s="186" t="s">
        <v>245</v>
      </c>
      <c r="AD31" s="43"/>
    </row>
    <row r="32" spans="1:30" ht="12.6" customHeight="1">
      <c r="A32" s="43"/>
      <c r="B32" s="500"/>
      <c r="C32" s="57" t="s">
        <v>129</v>
      </c>
      <c r="D32" s="497"/>
      <c r="E32" s="502"/>
      <c r="F32" s="58"/>
      <c r="G32" s="186">
        <v>5.9373142488392754E-2</v>
      </c>
      <c r="H32" s="186">
        <v>8.9059713732589127E-2</v>
      </c>
      <c r="I32" s="186">
        <v>0.28043935695902794</v>
      </c>
      <c r="J32" s="186">
        <v>0.28519285874406208</v>
      </c>
      <c r="K32" s="186">
        <v>3.6629582044763804</v>
      </c>
      <c r="L32" s="186">
        <v>3.5534395931479712</v>
      </c>
      <c r="M32" s="186">
        <v>12.42000229066795</v>
      </c>
      <c r="N32" s="186">
        <v>11.806807463117455</v>
      </c>
      <c r="O32" s="58"/>
      <c r="P32" s="186">
        <v>11.806807463117455</v>
      </c>
      <c r="Q32" s="186">
        <v>15.856462264293087</v>
      </c>
      <c r="R32" s="186">
        <v>15.230011644987618</v>
      </c>
      <c r="S32" s="186">
        <v>18.26024058740331</v>
      </c>
      <c r="T32" s="186">
        <v>18.606096829399728</v>
      </c>
      <c r="U32" s="186">
        <v>14.294736641926631</v>
      </c>
      <c r="V32" s="186">
        <v>14.449868833392371</v>
      </c>
      <c r="W32" s="186">
        <v>9.0387439670376803</v>
      </c>
      <c r="X32" s="58"/>
      <c r="Y32" s="186">
        <v>12.084138832873665</v>
      </c>
      <c r="Z32" s="186">
        <v>12.084138832873665</v>
      </c>
      <c r="AA32" s="186">
        <v>18.58042745526047</v>
      </c>
      <c r="AB32" s="186" t="s">
        <v>245</v>
      </c>
      <c r="AC32" s="186" t="s">
        <v>245</v>
      </c>
      <c r="AD32" s="43"/>
    </row>
    <row r="33" spans="1:30" ht="12.6" customHeight="1">
      <c r="A33" s="43"/>
      <c r="B33" s="500"/>
      <c r="C33" s="57" t="s">
        <v>119</v>
      </c>
      <c r="D33" s="497"/>
      <c r="E33" s="502"/>
      <c r="F33" s="58"/>
      <c r="G33" s="186">
        <v>6.0006922858012957E-2</v>
      </c>
      <c r="H33" s="186">
        <v>9.0010384287019435E-2</v>
      </c>
      <c r="I33" s="186">
        <v>0.28343291518856395</v>
      </c>
      <c r="J33" s="186">
        <v>0.2882371583693209</v>
      </c>
      <c r="K33" s="186">
        <v>3.7020585604191414</v>
      </c>
      <c r="L33" s="186">
        <v>3.5913708894274063</v>
      </c>
      <c r="M33" s="186">
        <v>12.255924401571948</v>
      </c>
      <c r="N33" s="186">
        <v>11.650830354565159</v>
      </c>
      <c r="O33" s="58"/>
      <c r="P33" s="186">
        <v>11.650830354565159</v>
      </c>
      <c r="Q33" s="186">
        <v>15.529494556748226</v>
      </c>
      <c r="R33" s="186">
        <v>14.916374061202896</v>
      </c>
      <c r="S33" s="186">
        <v>17.68372351586488</v>
      </c>
      <c r="T33" s="186">
        <v>18.019604553879944</v>
      </c>
      <c r="U33" s="186">
        <v>13.701961932538957</v>
      </c>
      <c r="V33" s="186">
        <v>13.85078071770749</v>
      </c>
      <c r="W33" s="186">
        <v>8.7107985210243157</v>
      </c>
      <c r="X33" s="58"/>
      <c r="Y33" s="186">
        <v>11.645730795775677</v>
      </c>
      <c r="Z33" s="186">
        <v>11.645730795775677</v>
      </c>
      <c r="AA33" s="186">
        <v>18.104178793426744</v>
      </c>
      <c r="AB33" s="186" t="s">
        <v>245</v>
      </c>
      <c r="AC33" s="186" t="s">
        <v>245</v>
      </c>
      <c r="AD33" s="43"/>
    </row>
    <row r="34" spans="1:30" ht="12.6" customHeight="1">
      <c r="A34" s="43"/>
      <c r="B34" s="500"/>
      <c r="C34" s="57" t="s">
        <v>118</v>
      </c>
      <c r="D34" s="497"/>
      <c r="E34" s="502"/>
      <c r="F34" s="58"/>
      <c r="G34" s="186">
        <v>6.0192459082068814E-2</v>
      </c>
      <c r="H34" s="186">
        <v>9.0288688623103228E-2</v>
      </c>
      <c r="I34" s="186">
        <v>0.28430926528872924</v>
      </c>
      <c r="J34" s="186">
        <v>0.28912836277456888</v>
      </c>
      <c r="K34" s="186">
        <v>3.7135050058261001</v>
      </c>
      <c r="L34" s="186">
        <v>3.6024750981132136</v>
      </c>
      <c r="M34" s="186">
        <v>12.494315032774898</v>
      </c>
      <c r="N34" s="186">
        <v>11.877451269582151</v>
      </c>
      <c r="O34" s="58"/>
      <c r="P34" s="186">
        <v>11.877451269582151</v>
      </c>
      <c r="Q34" s="186">
        <v>15.902600376244944</v>
      </c>
      <c r="R34" s="186">
        <v>15.274266387209391</v>
      </c>
      <c r="S34" s="186">
        <v>18.171461627247051</v>
      </c>
      <c r="T34" s="186">
        <v>18.515788928093528</v>
      </c>
      <c r="U34" s="186">
        <v>14.006234481024579</v>
      </c>
      <c r="V34" s="186">
        <v>14.158531899757607</v>
      </c>
      <c r="W34" s="186">
        <v>8.871510680604576</v>
      </c>
      <c r="X34" s="58"/>
      <c r="Y34" s="186">
        <v>11.828182898597044</v>
      </c>
      <c r="Z34" s="186">
        <v>11.828182898597044</v>
      </c>
      <c r="AA34" s="186">
        <v>18.047323742996355</v>
      </c>
      <c r="AB34" s="186" t="s">
        <v>245</v>
      </c>
      <c r="AC34" s="186" t="s">
        <v>245</v>
      </c>
      <c r="AD34" s="43"/>
    </row>
    <row r="35" spans="1:30" ht="12.6" customHeight="1">
      <c r="A35" s="43"/>
      <c r="B35" s="500"/>
      <c r="C35" s="57" t="s">
        <v>122</v>
      </c>
      <c r="D35" s="497"/>
      <c r="E35" s="502"/>
      <c r="F35" s="58"/>
      <c r="G35" s="186">
        <v>5.8936173638432211E-2</v>
      </c>
      <c r="H35" s="186">
        <v>8.8404260457648334E-2</v>
      </c>
      <c r="I35" s="186">
        <v>0.27837540584985404</v>
      </c>
      <c r="J35" s="186">
        <v>0.28309392326112526</v>
      </c>
      <c r="K35" s="186">
        <v>3.635999910423199</v>
      </c>
      <c r="L35" s="186">
        <v>3.5272873238331761</v>
      </c>
      <c r="M35" s="186">
        <v>12.390661095788976</v>
      </c>
      <c r="N35" s="186">
        <v>11.778914888658418</v>
      </c>
      <c r="O35" s="58"/>
      <c r="P35" s="186">
        <v>11.778914888658418</v>
      </c>
      <c r="Q35" s="186">
        <v>15.844126460963835</v>
      </c>
      <c r="R35" s="186">
        <v>15.35931839476833</v>
      </c>
      <c r="S35" s="186">
        <v>18.290895530858808</v>
      </c>
      <c r="T35" s="186">
        <v>18.72308607499177</v>
      </c>
      <c r="U35" s="186">
        <v>14.449532574548579</v>
      </c>
      <c r="V35" s="186">
        <v>14.5260420757206</v>
      </c>
      <c r="W35" s="186">
        <v>9.0400533345291603</v>
      </c>
      <c r="X35" s="58"/>
      <c r="Y35" s="186">
        <v>12.08585472183945</v>
      </c>
      <c r="Z35" s="186">
        <v>12.08585472183945</v>
      </c>
      <c r="AA35" s="186">
        <v>18.629862331801373</v>
      </c>
      <c r="AB35" s="186" t="s">
        <v>245</v>
      </c>
      <c r="AC35" s="186" t="s">
        <v>245</v>
      </c>
      <c r="AD35" s="43"/>
    </row>
    <row r="36" spans="1:30" ht="12.6" customHeight="1">
      <c r="A36" s="43"/>
      <c r="B36" s="500"/>
      <c r="C36" s="57" t="s">
        <v>126</v>
      </c>
      <c r="D36" s="497"/>
      <c r="E36" s="502"/>
      <c r="F36" s="58"/>
      <c r="G36" s="186">
        <v>5.9864732444598376E-2</v>
      </c>
      <c r="H36" s="186">
        <v>8.9797098666897557E-2</v>
      </c>
      <c r="I36" s="186">
        <v>0.28276130195684862</v>
      </c>
      <c r="J36" s="186">
        <v>0.28755416116236604</v>
      </c>
      <c r="K36" s="186">
        <v>3.6932862852862112</v>
      </c>
      <c r="L36" s="186">
        <v>3.5828608961271158</v>
      </c>
      <c r="M36" s="186">
        <v>12.517681425449977</v>
      </c>
      <c r="N36" s="186">
        <v>11.899664027113566</v>
      </c>
      <c r="O36" s="58"/>
      <c r="P36" s="186">
        <v>11.899664027113566</v>
      </c>
      <c r="Q36" s="186">
        <v>16.032962198182869</v>
      </c>
      <c r="R36" s="186">
        <v>15.399533308107312</v>
      </c>
      <c r="S36" s="186">
        <v>18.390554827256402</v>
      </c>
      <c r="T36" s="186">
        <v>18.738990290728669</v>
      </c>
      <c r="U36" s="186">
        <v>14.392076548584091</v>
      </c>
      <c r="V36" s="186">
        <v>14.5481720884864</v>
      </c>
      <c r="W36" s="186">
        <v>9.116568788255778</v>
      </c>
      <c r="X36" s="58"/>
      <c r="Y36" s="186">
        <v>12.188168354480215</v>
      </c>
      <c r="Z36" s="186">
        <v>12.188168354480215</v>
      </c>
      <c r="AA36" s="186">
        <v>18.822449265398852</v>
      </c>
      <c r="AB36" s="186" t="s">
        <v>245</v>
      </c>
      <c r="AC36" s="186" t="s">
        <v>245</v>
      </c>
      <c r="AD36" s="43"/>
    </row>
    <row r="37" spans="1:30" ht="12.6" customHeight="1">
      <c r="A37" s="43"/>
      <c r="B37" s="500"/>
      <c r="C37" s="57" t="s">
        <v>131</v>
      </c>
      <c r="D37" s="497"/>
      <c r="E37" s="502"/>
      <c r="F37" s="58"/>
      <c r="G37" s="186">
        <v>5.9209279169657465E-2</v>
      </c>
      <c r="H37" s="186">
        <v>8.8813918754486187E-2</v>
      </c>
      <c r="I37" s="186">
        <v>0.27966537529308733</v>
      </c>
      <c r="J37" s="186">
        <v>0.28440575793796036</v>
      </c>
      <c r="K37" s="186">
        <v>3.6528488442064324</v>
      </c>
      <c r="L37" s="186">
        <v>3.5436324921549178</v>
      </c>
      <c r="M37" s="186">
        <v>12.166521478151626</v>
      </c>
      <c r="N37" s="186">
        <v>11.56584139250541</v>
      </c>
      <c r="O37" s="58"/>
      <c r="P37" s="186">
        <v>11.56584139250541</v>
      </c>
      <c r="Q37" s="186">
        <v>15.678517669860684</v>
      </c>
      <c r="R37" s="186">
        <v>15.059115076494207</v>
      </c>
      <c r="S37" s="186">
        <v>17.81008875030097</v>
      </c>
      <c r="T37" s="186">
        <v>18.146985498310233</v>
      </c>
      <c r="U37" s="186">
        <v>14.011479772212601</v>
      </c>
      <c r="V37" s="186">
        <v>14.163399515475627</v>
      </c>
      <c r="W37" s="186">
        <v>8.9335995341159595</v>
      </c>
      <c r="X37" s="58"/>
      <c r="Y37" s="186">
        <v>11.943583389140418</v>
      </c>
      <c r="Z37" s="186">
        <v>11.943583389140418</v>
      </c>
      <c r="AA37" s="186">
        <v>18.341602536018073</v>
      </c>
      <c r="AB37" s="186" t="s">
        <v>245</v>
      </c>
      <c r="AC37" s="186" t="s">
        <v>245</v>
      </c>
      <c r="AD37" s="43"/>
    </row>
    <row r="38" spans="1:30" ht="12.6" customHeight="1">
      <c r="A38" s="43"/>
      <c r="B38" s="500"/>
      <c r="C38" s="57" t="s">
        <v>130</v>
      </c>
      <c r="D38" s="497"/>
      <c r="E38" s="502"/>
      <c r="F38" s="58"/>
      <c r="G38" s="186">
        <v>5.8007614832265873E-2</v>
      </c>
      <c r="H38" s="186">
        <v>8.7011422248398793E-2</v>
      </c>
      <c r="I38" s="186">
        <v>0.27398950974285841</v>
      </c>
      <c r="J38" s="186">
        <v>0.27863368535988353</v>
      </c>
      <c r="K38" s="186">
        <v>3.5787135355601745</v>
      </c>
      <c r="L38" s="186">
        <v>3.4717137515392262</v>
      </c>
      <c r="M38" s="186">
        <v>12.132027166930358</v>
      </c>
      <c r="N38" s="186">
        <v>11.533050119071559</v>
      </c>
      <c r="O38" s="58"/>
      <c r="P38" s="186">
        <v>11.533050119071559</v>
      </c>
      <c r="Q38" s="186">
        <v>15.630237889277227</v>
      </c>
      <c r="R38" s="186">
        <v>15.012928961467846</v>
      </c>
      <c r="S38" s="186">
        <v>17.902135523089459</v>
      </c>
      <c r="T38" s="186">
        <v>18.241426068635057</v>
      </c>
      <c r="U38" s="186">
        <v>14.011915010100404</v>
      </c>
      <c r="V38" s="186">
        <v>14.163753823033856</v>
      </c>
      <c r="W38" s="186">
        <v>8.8529953677293616</v>
      </c>
      <c r="X38" s="58"/>
      <c r="Y38" s="186">
        <v>11.835685624025492</v>
      </c>
      <c r="Z38" s="186">
        <v>11.835685624025492</v>
      </c>
      <c r="AA38" s="186">
        <v>18.055739495531395</v>
      </c>
      <c r="AB38" s="186" t="s">
        <v>245</v>
      </c>
      <c r="AC38" s="186" t="s">
        <v>245</v>
      </c>
      <c r="AD38" s="43"/>
    </row>
    <row r="39" spans="1:30" ht="12.6" customHeight="1">
      <c r="A39" s="43"/>
      <c r="B39" s="500"/>
      <c r="C39" s="57" t="s">
        <v>120</v>
      </c>
      <c r="D39" s="497"/>
      <c r="E39" s="502"/>
      <c r="F39" s="58"/>
      <c r="G39" s="186">
        <v>6.1175638994480051E-2</v>
      </c>
      <c r="H39" s="186">
        <v>9.176345849172006E-2</v>
      </c>
      <c r="I39" s="186">
        <v>0.28895315528437066</v>
      </c>
      <c r="J39" s="186">
        <v>0.29385096761117679</v>
      </c>
      <c r="K39" s="186">
        <v>3.7741611674457607</v>
      </c>
      <c r="L39" s="186">
        <v>3.6613177040715024</v>
      </c>
      <c r="M39" s="186">
        <v>12.452506250272078</v>
      </c>
      <c r="N39" s="186">
        <v>11.837706651688718</v>
      </c>
      <c r="O39" s="58"/>
      <c r="P39" s="186">
        <v>11.837706651688718</v>
      </c>
      <c r="Q39" s="186">
        <v>15.9188846789134</v>
      </c>
      <c r="R39" s="186">
        <v>15.289883070643905</v>
      </c>
      <c r="S39" s="186">
        <v>18.3493358255399</v>
      </c>
      <c r="T39" s="186">
        <v>18.696712350571481</v>
      </c>
      <c r="U39" s="186">
        <v>14.236572129873764</v>
      </c>
      <c r="V39" s="186">
        <v>14.391380524548923</v>
      </c>
      <c r="W39" s="186">
        <v>9.0116475461123571</v>
      </c>
      <c r="X39" s="58"/>
      <c r="Y39" s="186">
        <v>12.048011765323993</v>
      </c>
      <c r="Z39" s="186">
        <v>12.048011765323993</v>
      </c>
      <c r="AA39" s="186">
        <v>18.669421456667781</v>
      </c>
      <c r="AB39" s="186" t="s">
        <v>245</v>
      </c>
      <c r="AC39" s="186" t="s">
        <v>245</v>
      </c>
      <c r="AD39" s="43"/>
    </row>
    <row r="40" spans="1:30" ht="12.6" customHeight="1">
      <c r="A40" s="43"/>
      <c r="B40" s="500"/>
      <c r="C40" s="57" t="s">
        <v>123</v>
      </c>
      <c r="D40" s="497"/>
      <c r="E40" s="502"/>
      <c r="F40" s="58"/>
      <c r="G40" s="186">
        <v>6.0793291250764596E-2</v>
      </c>
      <c r="H40" s="186">
        <v>9.118993687614689E-2</v>
      </c>
      <c r="I40" s="186">
        <v>0.28714719806384359</v>
      </c>
      <c r="J40" s="186">
        <v>0.29201439906360716</v>
      </c>
      <c r="K40" s="186">
        <v>3.7505726601492277</v>
      </c>
      <c r="L40" s="186">
        <v>3.6384344684210581</v>
      </c>
      <c r="M40" s="186">
        <v>12.582511626457007</v>
      </c>
      <c r="N40" s="186">
        <v>11.961293460278837</v>
      </c>
      <c r="O40" s="58"/>
      <c r="P40" s="186">
        <v>11.961293460278837</v>
      </c>
      <c r="Q40" s="186">
        <v>16.046455722949823</v>
      </c>
      <c r="R40" s="186">
        <v>15.413016991808922</v>
      </c>
      <c r="S40" s="186">
        <v>18.337519418375734</v>
      </c>
      <c r="T40" s="186">
        <v>18.685439670025019</v>
      </c>
      <c r="U40" s="186">
        <v>14.2201730840514</v>
      </c>
      <c r="V40" s="186">
        <v>14.375128853585602</v>
      </c>
      <c r="W40" s="186">
        <v>9.129402862189238</v>
      </c>
      <c r="X40" s="58"/>
      <c r="Y40" s="186">
        <v>12.20594023915382</v>
      </c>
      <c r="Z40" s="186">
        <v>12.20594023915382</v>
      </c>
      <c r="AA40" s="186">
        <v>18.829831009683392</v>
      </c>
      <c r="AB40" s="186" t="s">
        <v>245</v>
      </c>
      <c r="AC40" s="186" t="s">
        <v>245</v>
      </c>
      <c r="AD40" s="43"/>
    </row>
    <row r="41" spans="1:30" ht="12.6" customHeight="1">
      <c r="A41" s="43"/>
      <c r="B41" s="501"/>
      <c r="C41" s="57" t="s">
        <v>121</v>
      </c>
      <c r="D41" s="497"/>
      <c r="E41" s="502"/>
      <c r="F41" s="58"/>
      <c r="G41" s="186">
        <v>5.9810111338353213E-2</v>
      </c>
      <c r="H41" s="186">
        <v>8.9715167007529809E-2</v>
      </c>
      <c r="I41" s="186">
        <v>0.2825033080682014</v>
      </c>
      <c r="J41" s="186">
        <v>0.28729179422699846</v>
      </c>
      <c r="K41" s="186">
        <v>3.6899164985295574</v>
      </c>
      <c r="L41" s="186">
        <v>3.5795918624627601</v>
      </c>
      <c r="M41" s="186">
        <v>12.14064704031469</v>
      </c>
      <c r="N41" s="186">
        <v>11.54124441590206</v>
      </c>
      <c r="O41" s="58"/>
      <c r="P41" s="186">
        <v>11.54124441590206</v>
      </c>
      <c r="Q41" s="186">
        <v>15.283756412106852</v>
      </c>
      <c r="R41" s="186">
        <v>14.600022184893897</v>
      </c>
      <c r="S41" s="186">
        <v>17.309672761263766</v>
      </c>
      <c r="T41" s="186">
        <v>17.686863223320724</v>
      </c>
      <c r="U41" s="186">
        <v>13.357211663985179</v>
      </c>
      <c r="V41" s="186">
        <v>13.577129289864155</v>
      </c>
      <c r="W41" s="186">
        <v>8.6002414553104138</v>
      </c>
      <c r="X41" s="58"/>
      <c r="Y41" s="186">
        <v>11.436113101732106</v>
      </c>
      <c r="Z41" s="186">
        <v>11.436113101732106</v>
      </c>
      <c r="AA41" s="186">
        <v>17.590536219013867</v>
      </c>
      <c r="AB41" s="186" t="s">
        <v>245</v>
      </c>
      <c r="AC41" s="186" t="s">
        <v>245</v>
      </c>
      <c r="AD41" s="43"/>
    </row>
    <row r="42" spans="1:30">
      <c r="A42" s="43"/>
      <c r="B42" s="43"/>
      <c r="C42" s="43"/>
      <c r="D42" s="59"/>
      <c r="E42" s="5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row>
    <row r="44" spans="1:30" s="45" customFormat="1">
      <c r="B44" s="8" t="s">
        <v>295</v>
      </c>
    </row>
    <row r="45" spans="1:30" s="43" customFormat="1">
      <c r="B45" s="44"/>
    </row>
    <row r="46" spans="1:30" s="43" customFormat="1"/>
    <row r="47" spans="1:30">
      <c r="A47" s="43"/>
      <c r="B47" s="503" t="s">
        <v>296</v>
      </c>
      <c r="C47" s="504"/>
      <c r="D47" s="99" t="s">
        <v>257</v>
      </c>
      <c r="E47" s="61" t="s">
        <v>297</v>
      </c>
      <c r="F47" s="58"/>
      <c r="G47" s="60" t="s">
        <v>230</v>
      </c>
      <c r="H47" s="60" t="s">
        <v>231</v>
      </c>
      <c r="I47" s="60" t="s">
        <v>232</v>
      </c>
      <c r="J47" s="43"/>
      <c r="K47" s="43"/>
      <c r="L47" s="43"/>
      <c r="M47" s="43"/>
      <c r="N47" s="43"/>
      <c r="O47" s="43"/>
      <c r="P47" s="43"/>
      <c r="Q47" s="43"/>
      <c r="R47" s="43"/>
      <c r="S47" s="43"/>
      <c r="T47" s="43"/>
      <c r="U47" s="43"/>
      <c r="V47" s="43"/>
      <c r="W47" s="43"/>
      <c r="X47" s="43"/>
      <c r="Y47" s="43"/>
      <c r="Z47" s="43"/>
      <c r="AA47" s="43"/>
      <c r="AB47" s="43"/>
      <c r="AC47" s="43"/>
      <c r="AD47" s="43"/>
    </row>
    <row r="48" spans="1:30">
      <c r="A48" s="43"/>
      <c r="B48" s="495" t="s">
        <v>193</v>
      </c>
      <c r="C48" s="496"/>
      <c r="D48" s="497" t="s">
        <v>281</v>
      </c>
      <c r="E48" s="498"/>
      <c r="F48" s="58"/>
      <c r="G48" s="186">
        <v>7.2101529750016338E-2</v>
      </c>
      <c r="H48" s="186">
        <v>0.26782684222547759</v>
      </c>
      <c r="I48" s="186">
        <v>3.4060828489830097</v>
      </c>
      <c r="J48" s="43"/>
      <c r="K48" s="43"/>
      <c r="L48" s="43"/>
      <c r="M48" s="43"/>
      <c r="N48" s="43"/>
      <c r="O48" s="43"/>
      <c r="P48" s="43"/>
      <c r="Q48" s="43"/>
      <c r="R48" s="43"/>
      <c r="S48" s="43"/>
      <c r="T48" s="43"/>
      <c r="U48" s="43"/>
      <c r="V48" s="43"/>
      <c r="W48" s="43"/>
      <c r="X48" s="43"/>
      <c r="Y48" s="43"/>
      <c r="Z48" s="43"/>
      <c r="AA48" s="43"/>
      <c r="AB48" s="43"/>
      <c r="AC48" s="43"/>
      <c r="AD48" s="43"/>
    </row>
    <row r="49" spans="1:30">
      <c r="A49" s="43"/>
      <c r="B49" s="495" t="s">
        <v>251</v>
      </c>
      <c r="C49" s="496"/>
      <c r="D49" s="497"/>
      <c r="E49" s="498"/>
      <c r="F49" s="58"/>
      <c r="G49" s="186">
        <v>7.8031552018613143E-2</v>
      </c>
      <c r="H49" s="186">
        <v>0.28585900036048262</v>
      </c>
      <c r="I49" s="186">
        <v>3.6289707186326705</v>
      </c>
      <c r="J49" s="43"/>
      <c r="K49" s="43"/>
      <c r="L49" s="43"/>
      <c r="M49" s="43"/>
      <c r="N49" s="43"/>
      <c r="O49" s="43"/>
      <c r="P49" s="43"/>
      <c r="Q49" s="43"/>
      <c r="R49" s="43"/>
      <c r="S49" s="43"/>
      <c r="T49" s="43"/>
      <c r="U49" s="43"/>
      <c r="V49" s="43"/>
      <c r="W49" s="43"/>
      <c r="X49" s="43"/>
      <c r="Y49" s="43"/>
      <c r="Z49" s="43"/>
      <c r="AA49" s="43"/>
      <c r="AB49" s="43"/>
      <c r="AC49" s="43"/>
      <c r="AD49" s="43"/>
    </row>
    <row r="50" spans="1:30" s="43" customFormat="1"/>
    <row r="51" spans="1:30" s="43" customFormat="1"/>
    <row r="52" spans="1:30" s="43" customFormat="1"/>
  </sheetData>
  <mergeCells count="16">
    <mergeCell ref="B48:C48"/>
    <mergeCell ref="D48:D49"/>
    <mergeCell ref="E48:E49"/>
    <mergeCell ref="B49:C49"/>
    <mergeCell ref="B14:B27"/>
    <mergeCell ref="D14:D41"/>
    <mergeCell ref="E14:E41"/>
    <mergeCell ref="B28:B41"/>
    <mergeCell ref="B47:C47"/>
    <mergeCell ref="B3:N3"/>
    <mergeCell ref="B8:B13"/>
    <mergeCell ref="C8:C13"/>
    <mergeCell ref="D8:D13"/>
    <mergeCell ref="E8:E9"/>
    <mergeCell ref="G8:N8"/>
    <mergeCell ref="G9:N9"/>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S267"/>
  <sheetViews>
    <sheetView zoomScaleNormal="100" workbookViewId="0"/>
  </sheetViews>
  <sheetFormatPr defaultColWidth="0" defaultRowHeight="12.6" zeroHeight="1"/>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3.26953125"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36328125" customWidth="1"/>
    <col min="28" max="28" width="13.90625" customWidth="1"/>
    <col min="29" max="29" width="12.90625" customWidth="1"/>
    <col min="30" max="30" width="14.6328125" customWidth="1"/>
    <col min="31" max="31" width="14.90625" customWidth="1"/>
    <col min="32" max="32" width="20.90625" customWidth="1"/>
    <col min="33" max="33" width="9" customWidth="1"/>
    <col min="34" max="45" width="0" hidden="1" customWidth="1"/>
    <col min="46" max="16384" width="9" hidden="1"/>
  </cols>
  <sheetData>
    <row r="1" spans="1:45" s="102" customFormat="1" ht="12.6" customHeight="1"/>
    <row r="2" spans="1:45" s="102" customFormat="1" ht="18.600000000000001" customHeight="1">
      <c r="A2" s="3"/>
      <c r="B2" s="520" t="s">
        <v>304</v>
      </c>
      <c r="C2" s="520"/>
      <c r="D2" s="520"/>
      <c r="E2" s="520"/>
      <c r="F2" s="520"/>
      <c r="G2" s="520"/>
      <c r="H2" s="520"/>
      <c r="I2" s="520"/>
      <c r="J2" s="520"/>
      <c r="K2" s="520"/>
      <c r="L2" s="520"/>
      <c r="M2" s="520"/>
      <c r="N2" s="520"/>
      <c r="O2" s="520"/>
      <c r="P2" s="520"/>
      <c r="Q2" s="103"/>
      <c r="R2" s="103"/>
      <c r="S2" s="103"/>
      <c r="T2" s="103"/>
      <c r="U2" s="103"/>
      <c r="W2" s="103"/>
      <c r="X2" s="103"/>
      <c r="Y2" s="103"/>
      <c r="Z2" s="103"/>
      <c r="AA2" s="103"/>
      <c r="AB2" s="103"/>
      <c r="AC2" s="103"/>
      <c r="AG2" s="103"/>
      <c r="AH2" s="103"/>
      <c r="AI2" s="103"/>
      <c r="AJ2" s="103"/>
      <c r="AK2" s="103"/>
      <c r="AM2" s="103"/>
      <c r="AN2" s="103"/>
      <c r="AO2" s="103"/>
      <c r="AP2" s="103"/>
      <c r="AQ2" s="103"/>
    </row>
    <row r="3" spans="1:45" s="102" customFormat="1" ht="46.35" customHeight="1">
      <c r="A3" s="281"/>
      <c r="B3" s="479" t="s">
        <v>305</v>
      </c>
      <c r="C3" s="479"/>
      <c r="D3" s="479"/>
      <c r="E3" s="479"/>
      <c r="F3" s="479"/>
      <c r="G3" s="479"/>
      <c r="H3" s="479"/>
      <c r="I3" s="479"/>
      <c r="J3" s="479"/>
      <c r="K3" s="479"/>
      <c r="L3" s="479"/>
      <c r="M3" s="479"/>
      <c r="N3" s="479"/>
      <c r="O3" s="479"/>
      <c r="P3" s="479"/>
      <c r="Q3" s="86"/>
      <c r="R3" s="86"/>
      <c r="S3" s="86"/>
      <c r="T3" s="86"/>
      <c r="U3" s="86"/>
      <c r="V3" s="86"/>
      <c r="W3" s="86"/>
      <c r="X3" s="86"/>
      <c r="Y3" s="86"/>
      <c r="Z3" s="86"/>
      <c r="AA3" s="86"/>
      <c r="AB3" s="86"/>
      <c r="AC3" s="86"/>
      <c r="AD3" s="86"/>
      <c r="AE3" s="86"/>
      <c r="AF3" s="104"/>
      <c r="AG3" s="86"/>
      <c r="AH3" s="86"/>
      <c r="AI3" s="86"/>
      <c r="AJ3" s="86"/>
      <c r="AK3" s="86"/>
      <c r="AL3" s="86"/>
      <c r="AM3" s="86"/>
      <c r="AN3" s="86"/>
      <c r="AO3" s="86"/>
      <c r="AP3" s="86"/>
      <c r="AQ3" s="86"/>
      <c r="AR3" s="86"/>
      <c r="AS3" s="104"/>
    </row>
    <row r="4" spans="1:45" s="78" customFormat="1" ht="17.399999999999999" customHeight="1">
      <c r="A4" s="187"/>
      <c r="B4" s="187"/>
      <c r="C4" s="187"/>
      <c r="D4" s="187"/>
      <c r="E4" s="187"/>
      <c r="F4" s="187"/>
      <c r="G4" s="187"/>
      <c r="H4" s="187"/>
      <c r="I4" s="188"/>
      <c r="J4" s="188"/>
      <c r="K4" s="188"/>
      <c r="L4" s="188"/>
      <c r="M4" s="188"/>
      <c r="N4" s="188"/>
      <c r="P4" s="189"/>
      <c r="Q4" s="188"/>
      <c r="R4" s="188"/>
      <c r="S4" s="188"/>
      <c r="T4" s="188"/>
      <c r="U4" s="188"/>
      <c r="V4" s="188"/>
      <c r="W4" s="188"/>
      <c r="X4" s="188"/>
      <c r="Y4" s="188"/>
      <c r="Z4" s="188"/>
      <c r="AA4" s="188"/>
      <c r="AB4" s="188"/>
      <c r="AC4" s="188"/>
      <c r="AD4" s="188"/>
      <c r="AE4" s="188"/>
      <c r="AF4" s="189"/>
      <c r="AG4" s="188"/>
      <c r="AH4" s="188"/>
      <c r="AI4" s="188"/>
      <c r="AJ4" s="188"/>
      <c r="AK4" s="188"/>
      <c r="AL4" s="188"/>
      <c r="AM4" s="188"/>
      <c r="AN4" s="188"/>
      <c r="AO4" s="188"/>
      <c r="AP4" s="188"/>
      <c r="AQ4" s="188"/>
      <c r="AR4" s="188"/>
      <c r="AS4" s="189"/>
    </row>
    <row r="5" spans="1:45" s="45" customFormat="1">
      <c r="A5" s="46"/>
      <c r="B5" s="46"/>
    </row>
    <row r="6" spans="1:45" s="78" customFormat="1" ht="12.6" customHeight="1"/>
    <row r="7" spans="1:45" s="76" customFormat="1" ht="12" thickBot="1">
      <c r="A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row>
    <row r="8" spans="1:45" s="76" customFormat="1" ht="14.25" customHeight="1">
      <c r="A8" s="78"/>
      <c r="B8" s="521" t="s">
        <v>289</v>
      </c>
      <c r="C8" s="518" t="s">
        <v>256</v>
      </c>
      <c r="D8" s="518" t="s">
        <v>306</v>
      </c>
      <c r="E8" s="518" t="s">
        <v>194</v>
      </c>
      <c r="F8" s="524" t="s">
        <v>108</v>
      </c>
      <c r="G8" s="526" t="s">
        <v>257</v>
      </c>
      <c r="H8" s="527"/>
      <c r="I8" s="296"/>
      <c r="J8" s="528" t="s">
        <v>200</v>
      </c>
      <c r="K8" s="529"/>
      <c r="L8" s="529"/>
      <c r="M8" s="529"/>
      <c r="N8" s="529"/>
      <c r="O8" s="529"/>
      <c r="P8" s="529"/>
      <c r="Q8" s="529"/>
      <c r="R8" s="296"/>
      <c r="S8" s="347" t="s">
        <v>201</v>
      </c>
      <c r="T8" s="363"/>
      <c r="U8" s="363"/>
      <c r="V8" s="363"/>
      <c r="W8" s="363"/>
      <c r="X8" s="363"/>
      <c r="Y8" s="363"/>
      <c r="Z8" s="363"/>
      <c r="AA8" s="296"/>
      <c r="AB8" s="348" t="s">
        <v>202</v>
      </c>
      <c r="AC8" s="363"/>
      <c r="AD8" s="363"/>
      <c r="AE8" s="364"/>
      <c r="AF8" s="365"/>
      <c r="AG8" s="78"/>
    </row>
    <row r="9" spans="1:45" s="76" customFormat="1" ht="11.25" customHeight="1">
      <c r="A9" s="78"/>
      <c r="B9" s="522"/>
      <c r="C9" s="470"/>
      <c r="D9" s="470"/>
      <c r="E9" s="470"/>
      <c r="F9" s="471"/>
      <c r="G9" s="469"/>
      <c r="H9" s="454"/>
      <c r="I9" s="295"/>
      <c r="J9" s="530" t="s">
        <v>203</v>
      </c>
      <c r="K9" s="530"/>
      <c r="L9" s="530"/>
      <c r="M9" s="530"/>
      <c r="N9" s="530"/>
      <c r="O9" s="530"/>
      <c r="P9" s="530"/>
      <c r="Q9" s="530"/>
      <c r="R9" s="295"/>
      <c r="S9" s="370" t="s">
        <v>204</v>
      </c>
      <c r="T9" s="366"/>
      <c r="U9" s="366"/>
      <c r="V9" s="366"/>
      <c r="W9" s="366"/>
      <c r="X9" s="366"/>
      <c r="Y9" s="366"/>
      <c r="Z9" s="366"/>
      <c r="AA9" s="295"/>
      <c r="AB9" s="371" t="s">
        <v>205</v>
      </c>
      <c r="AC9" s="366"/>
      <c r="AD9" s="366"/>
      <c r="AE9" s="367"/>
      <c r="AF9" s="368"/>
      <c r="AG9" s="78"/>
    </row>
    <row r="10" spans="1:45" s="76" customFormat="1" ht="33.9" customHeight="1">
      <c r="A10" s="78"/>
      <c r="B10" s="522"/>
      <c r="C10" s="470"/>
      <c r="D10" s="470"/>
      <c r="E10" s="470"/>
      <c r="F10" s="471"/>
      <c r="G10" s="469"/>
      <c r="H10" s="10" t="s">
        <v>105</v>
      </c>
      <c r="I10" s="295"/>
      <c r="J10" s="13" t="s">
        <v>139</v>
      </c>
      <c r="K10" s="13" t="s">
        <v>141</v>
      </c>
      <c r="L10" s="13" t="s">
        <v>142</v>
      </c>
      <c r="M10" s="13" t="s">
        <v>143</v>
      </c>
      <c r="N10" s="13" t="s">
        <v>144</v>
      </c>
      <c r="O10" s="13" t="s">
        <v>145</v>
      </c>
      <c r="P10" s="13" t="s">
        <v>146</v>
      </c>
      <c r="Q10" s="13" t="s">
        <v>147</v>
      </c>
      <c r="R10" s="295"/>
      <c r="S10" s="97" t="s">
        <v>148</v>
      </c>
      <c r="T10" s="13" t="s">
        <v>149</v>
      </c>
      <c r="U10" s="13" t="s">
        <v>150</v>
      </c>
      <c r="V10" s="13" t="s">
        <v>151</v>
      </c>
      <c r="W10" s="13" t="s">
        <v>152</v>
      </c>
      <c r="X10" s="13" t="s">
        <v>153</v>
      </c>
      <c r="Y10" s="13" t="s">
        <v>154</v>
      </c>
      <c r="Z10" s="13" t="s">
        <v>106</v>
      </c>
      <c r="AA10" s="295"/>
      <c r="AB10" s="13" t="s">
        <v>155</v>
      </c>
      <c r="AC10" s="13" t="s">
        <v>156</v>
      </c>
      <c r="AD10" s="13" t="s">
        <v>157</v>
      </c>
      <c r="AE10" s="13" t="s">
        <v>158</v>
      </c>
      <c r="AF10" s="13" t="s">
        <v>206</v>
      </c>
      <c r="AG10" s="78"/>
    </row>
    <row r="11" spans="1:45" s="76" customFormat="1" ht="16.350000000000001" customHeight="1">
      <c r="A11" s="78"/>
      <c r="B11" s="522"/>
      <c r="C11" s="470"/>
      <c r="D11" s="470"/>
      <c r="E11" s="470"/>
      <c r="F11" s="471"/>
      <c r="G11" s="469"/>
      <c r="H11" s="10" t="s">
        <v>207</v>
      </c>
      <c r="I11" s="295"/>
      <c r="J11" s="15" t="s">
        <v>208</v>
      </c>
      <c r="K11" s="15" t="s">
        <v>209</v>
      </c>
      <c r="L11" s="15" t="s">
        <v>210</v>
      </c>
      <c r="M11" s="15" t="s">
        <v>211</v>
      </c>
      <c r="N11" s="15" t="s">
        <v>212</v>
      </c>
      <c r="O11" s="15" t="s">
        <v>213</v>
      </c>
      <c r="P11" s="15" t="s">
        <v>214</v>
      </c>
      <c r="Q11" s="15" t="s">
        <v>215</v>
      </c>
      <c r="R11" s="295"/>
      <c r="S11" s="31" t="s">
        <v>216</v>
      </c>
      <c r="T11" s="15" t="s">
        <v>217</v>
      </c>
      <c r="U11" s="15" t="s">
        <v>218</v>
      </c>
      <c r="V11" s="15" t="s">
        <v>219</v>
      </c>
      <c r="W11" s="15" t="s">
        <v>220</v>
      </c>
      <c r="X11" s="15" t="s">
        <v>221</v>
      </c>
      <c r="Y11" s="15" t="s">
        <v>222</v>
      </c>
      <c r="Z11" s="15" t="s">
        <v>223</v>
      </c>
      <c r="AA11" s="295"/>
      <c r="AB11" s="15" t="s">
        <v>224</v>
      </c>
      <c r="AC11" s="15" t="s">
        <v>225</v>
      </c>
      <c r="AD11" s="15" t="s">
        <v>226</v>
      </c>
      <c r="AE11" s="15" t="s">
        <v>227</v>
      </c>
      <c r="AF11" s="15" t="s">
        <v>228</v>
      </c>
      <c r="AG11" s="78"/>
    </row>
    <row r="12" spans="1:45" s="76" customFormat="1" ht="15" customHeight="1" thickBot="1">
      <c r="A12" s="78"/>
      <c r="B12" s="523"/>
      <c r="C12" s="519"/>
      <c r="D12" s="519"/>
      <c r="E12" s="519"/>
      <c r="F12" s="525"/>
      <c r="G12" s="469"/>
      <c r="H12" s="197" t="s">
        <v>290</v>
      </c>
      <c r="I12" s="295"/>
      <c r="J12" s="198" t="s">
        <v>291</v>
      </c>
      <c r="K12" s="198" t="s">
        <v>291</v>
      </c>
      <c r="L12" s="301" t="s">
        <v>292</v>
      </c>
      <c r="M12" s="301" t="s">
        <v>292</v>
      </c>
      <c r="N12" s="301" t="s">
        <v>293</v>
      </c>
      <c r="O12" s="301" t="s">
        <v>293</v>
      </c>
      <c r="P12" s="301" t="s">
        <v>234</v>
      </c>
      <c r="Q12" s="301" t="s">
        <v>234</v>
      </c>
      <c r="R12" s="295"/>
      <c r="S12" s="301" t="s">
        <v>234</v>
      </c>
      <c r="T12" s="301" t="s">
        <v>235</v>
      </c>
      <c r="U12" s="301" t="s">
        <v>235</v>
      </c>
      <c r="V12" s="301" t="s">
        <v>236</v>
      </c>
      <c r="W12" s="301" t="s">
        <v>236</v>
      </c>
      <c r="X12" s="301" t="s">
        <v>237</v>
      </c>
      <c r="Y12" s="301" t="s">
        <v>237</v>
      </c>
      <c r="Z12" s="301" t="s">
        <v>238</v>
      </c>
      <c r="AA12" s="295"/>
      <c r="AB12" s="13" t="s">
        <v>275</v>
      </c>
      <c r="AC12" s="13"/>
      <c r="AD12" s="13" t="s">
        <v>276</v>
      </c>
      <c r="AE12" s="13"/>
      <c r="AF12" s="13" t="s">
        <v>277</v>
      </c>
      <c r="AG12" s="78"/>
    </row>
    <row r="13" spans="1:45" s="76" customFormat="1" ht="11.25" customHeight="1">
      <c r="A13" s="78"/>
      <c r="B13" s="510" t="s">
        <v>279</v>
      </c>
      <c r="C13" s="514" t="s">
        <v>280</v>
      </c>
      <c r="D13" s="507" t="s">
        <v>307</v>
      </c>
      <c r="E13" s="509" t="s">
        <v>308</v>
      </c>
      <c r="F13" s="302" t="s">
        <v>127</v>
      </c>
      <c r="G13" s="534" t="s">
        <v>281</v>
      </c>
      <c r="H13" s="461"/>
      <c r="I13" s="295"/>
      <c r="J13" s="77" t="s">
        <v>245</v>
      </c>
      <c r="K13" s="77" t="s">
        <v>245</v>
      </c>
      <c r="L13" s="77" t="s">
        <v>245</v>
      </c>
      <c r="M13" s="77" t="s">
        <v>245</v>
      </c>
      <c r="N13" s="77" t="s">
        <v>245</v>
      </c>
      <c r="O13" s="77" t="s">
        <v>245</v>
      </c>
      <c r="P13" s="77" t="s">
        <v>245</v>
      </c>
      <c r="Q13" s="77" t="s">
        <v>245</v>
      </c>
      <c r="R13" s="295"/>
      <c r="S13" s="77" t="s">
        <v>245</v>
      </c>
      <c r="T13" s="77" t="s">
        <v>245</v>
      </c>
      <c r="U13" s="77" t="s">
        <v>245</v>
      </c>
      <c r="V13" s="77" t="s">
        <v>245</v>
      </c>
      <c r="W13" s="77">
        <v>0</v>
      </c>
      <c r="X13" s="77">
        <v>1.4870742269298105</v>
      </c>
      <c r="Y13" s="77">
        <v>0.70457099735818829</v>
      </c>
      <c r="Z13" s="77" t="s">
        <v>245</v>
      </c>
      <c r="AA13" s="295"/>
      <c r="AB13" s="77">
        <v>0</v>
      </c>
      <c r="AC13" s="77">
        <v>0</v>
      </c>
      <c r="AD13" s="77">
        <v>0.4107912515748855</v>
      </c>
      <c r="AE13" s="77" t="s">
        <v>245</v>
      </c>
      <c r="AF13" s="77" t="s">
        <v>245</v>
      </c>
      <c r="AG13" s="78"/>
    </row>
    <row r="14" spans="1:45" s="76" customFormat="1" ht="12.6" customHeight="1">
      <c r="A14" s="78"/>
      <c r="B14" s="511"/>
      <c r="C14" s="513"/>
      <c r="D14" s="508"/>
      <c r="E14" s="505"/>
      <c r="F14" s="303" t="s">
        <v>128</v>
      </c>
      <c r="G14" s="534"/>
      <c r="H14" s="461"/>
      <c r="I14" s="295"/>
      <c r="J14" s="77" t="s">
        <v>245</v>
      </c>
      <c r="K14" s="77" t="s">
        <v>245</v>
      </c>
      <c r="L14" s="77" t="s">
        <v>245</v>
      </c>
      <c r="M14" s="77" t="s">
        <v>245</v>
      </c>
      <c r="N14" s="77" t="s">
        <v>245</v>
      </c>
      <c r="O14" s="77" t="s">
        <v>245</v>
      </c>
      <c r="P14" s="77" t="s">
        <v>245</v>
      </c>
      <c r="Q14" s="77" t="s">
        <v>245</v>
      </c>
      <c r="R14" s="295"/>
      <c r="S14" s="77" t="s">
        <v>245</v>
      </c>
      <c r="T14" s="77" t="s">
        <v>245</v>
      </c>
      <c r="U14" s="77" t="s">
        <v>245</v>
      </c>
      <c r="V14" s="77" t="s">
        <v>245</v>
      </c>
      <c r="W14" s="77">
        <v>0</v>
      </c>
      <c r="X14" s="77">
        <v>1.4870742269298105</v>
      </c>
      <c r="Y14" s="77">
        <v>0.70457099735818829</v>
      </c>
      <c r="Z14" s="77" t="s">
        <v>245</v>
      </c>
      <c r="AA14" s="295"/>
      <c r="AB14" s="77">
        <v>0</v>
      </c>
      <c r="AC14" s="77">
        <v>0</v>
      </c>
      <c r="AD14" s="77">
        <v>0.4107912515748855</v>
      </c>
      <c r="AE14" s="77" t="s">
        <v>245</v>
      </c>
      <c r="AF14" s="77" t="s">
        <v>245</v>
      </c>
      <c r="AG14" s="78"/>
    </row>
    <row r="15" spans="1:45" s="76" customFormat="1" ht="12.6" customHeight="1">
      <c r="A15" s="78"/>
      <c r="B15" s="511"/>
      <c r="C15" s="513"/>
      <c r="D15" s="508"/>
      <c r="E15" s="505"/>
      <c r="F15" s="303" t="s">
        <v>125</v>
      </c>
      <c r="G15" s="534"/>
      <c r="H15" s="461"/>
      <c r="I15" s="295"/>
      <c r="J15" s="77" t="s">
        <v>245</v>
      </c>
      <c r="K15" s="77" t="s">
        <v>245</v>
      </c>
      <c r="L15" s="77" t="s">
        <v>245</v>
      </c>
      <c r="M15" s="77" t="s">
        <v>245</v>
      </c>
      <c r="N15" s="77" t="s">
        <v>245</v>
      </c>
      <c r="O15" s="77" t="s">
        <v>245</v>
      </c>
      <c r="P15" s="77" t="s">
        <v>245</v>
      </c>
      <c r="Q15" s="77" t="s">
        <v>245</v>
      </c>
      <c r="R15" s="295"/>
      <c r="S15" s="77" t="s">
        <v>245</v>
      </c>
      <c r="T15" s="77" t="s">
        <v>245</v>
      </c>
      <c r="U15" s="77" t="s">
        <v>245</v>
      </c>
      <c r="V15" s="77" t="s">
        <v>245</v>
      </c>
      <c r="W15" s="77">
        <v>0</v>
      </c>
      <c r="X15" s="77">
        <v>1.4870742269298105</v>
      </c>
      <c r="Y15" s="77">
        <v>0.70457099735818829</v>
      </c>
      <c r="Z15" s="77" t="s">
        <v>245</v>
      </c>
      <c r="AA15" s="295"/>
      <c r="AB15" s="77">
        <v>0</v>
      </c>
      <c r="AC15" s="77">
        <v>0</v>
      </c>
      <c r="AD15" s="77">
        <v>0.4107912515748855</v>
      </c>
      <c r="AE15" s="77" t="s">
        <v>245</v>
      </c>
      <c r="AF15" s="77" t="s">
        <v>245</v>
      </c>
      <c r="AG15" s="78"/>
    </row>
    <row r="16" spans="1:45" s="76" customFormat="1" ht="12.6" customHeight="1">
      <c r="A16" s="78"/>
      <c r="B16" s="511"/>
      <c r="C16" s="513"/>
      <c r="D16" s="508"/>
      <c r="E16" s="505"/>
      <c r="F16" s="303" t="s">
        <v>124</v>
      </c>
      <c r="G16" s="534"/>
      <c r="H16" s="461"/>
      <c r="I16" s="295"/>
      <c r="J16" s="77" t="s">
        <v>245</v>
      </c>
      <c r="K16" s="77" t="s">
        <v>245</v>
      </c>
      <c r="L16" s="77" t="s">
        <v>245</v>
      </c>
      <c r="M16" s="77" t="s">
        <v>245</v>
      </c>
      <c r="N16" s="77" t="s">
        <v>245</v>
      </c>
      <c r="O16" s="77" t="s">
        <v>245</v>
      </c>
      <c r="P16" s="77" t="s">
        <v>245</v>
      </c>
      <c r="Q16" s="77" t="s">
        <v>245</v>
      </c>
      <c r="R16" s="295"/>
      <c r="S16" s="77" t="s">
        <v>245</v>
      </c>
      <c r="T16" s="77" t="s">
        <v>245</v>
      </c>
      <c r="U16" s="77" t="s">
        <v>245</v>
      </c>
      <c r="V16" s="77" t="s">
        <v>245</v>
      </c>
      <c r="W16" s="77">
        <v>0</v>
      </c>
      <c r="X16" s="77">
        <v>1.4870742269298105</v>
      </c>
      <c r="Y16" s="77">
        <v>0.70457099735818829</v>
      </c>
      <c r="Z16" s="77" t="s">
        <v>245</v>
      </c>
      <c r="AA16" s="295"/>
      <c r="AB16" s="77">
        <v>0</v>
      </c>
      <c r="AC16" s="77">
        <v>0</v>
      </c>
      <c r="AD16" s="77">
        <v>0.4107912515748855</v>
      </c>
      <c r="AE16" s="77" t="s">
        <v>245</v>
      </c>
      <c r="AF16" s="77" t="s">
        <v>245</v>
      </c>
      <c r="AG16" s="78"/>
    </row>
    <row r="17" spans="1:33" s="76" customFormat="1" ht="12.6" customHeight="1">
      <c r="A17" s="78"/>
      <c r="B17" s="511"/>
      <c r="C17" s="513"/>
      <c r="D17" s="508"/>
      <c r="E17" s="505"/>
      <c r="F17" s="303" t="s">
        <v>129</v>
      </c>
      <c r="G17" s="534"/>
      <c r="H17" s="461"/>
      <c r="I17" s="295"/>
      <c r="J17" s="77" t="s">
        <v>245</v>
      </c>
      <c r="K17" s="77" t="s">
        <v>245</v>
      </c>
      <c r="L17" s="77" t="s">
        <v>245</v>
      </c>
      <c r="M17" s="77" t="s">
        <v>245</v>
      </c>
      <c r="N17" s="77" t="s">
        <v>245</v>
      </c>
      <c r="O17" s="77" t="s">
        <v>245</v>
      </c>
      <c r="P17" s="77" t="s">
        <v>245</v>
      </c>
      <c r="Q17" s="77" t="s">
        <v>245</v>
      </c>
      <c r="R17" s="295"/>
      <c r="S17" s="77" t="s">
        <v>245</v>
      </c>
      <c r="T17" s="77" t="s">
        <v>245</v>
      </c>
      <c r="U17" s="77" t="s">
        <v>245</v>
      </c>
      <c r="V17" s="77" t="s">
        <v>245</v>
      </c>
      <c r="W17" s="77">
        <v>0</v>
      </c>
      <c r="X17" s="77">
        <v>1.4870742269298105</v>
      </c>
      <c r="Y17" s="77">
        <v>0.70457099735818829</v>
      </c>
      <c r="Z17" s="77" t="s">
        <v>245</v>
      </c>
      <c r="AA17" s="295"/>
      <c r="AB17" s="77">
        <v>0</v>
      </c>
      <c r="AC17" s="77">
        <v>0</v>
      </c>
      <c r="AD17" s="77">
        <v>0.4107912515748855</v>
      </c>
      <c r="AE17" s="77" t="s">
        <v>245</v>
      </c>
      <c r="AF17" s="77" t="s">
        <v>245</v>
      </c>
      <c r="AG17" s="78"/>
    </row>
    <row r="18" spans="1:33" s="76" customFormat="1" ht="12.6" customHeight="1">
      <c r="A18" s="78"/>
      <c r="B18" s="511"/>
      <c r="C18" s="513"/>
      <c r="D18" s="508"/>
      <c r="E18" s="505"/>
      <c r="F18" s="303" t="s">
        <v>119</v>
      </c>
      <c r="G18" s="534"/>
      <c r="H18" s="461"/>
      <c r="I18" s="295"/>
      <c r="J18" s="77" t="s">
        <v>245</v>
      </c>
      <c r="K18" s="77" t="s">
        <v>245</v>
      </c>
      <c r="L18" s="77" t="s">
        <v>245</v>
      </c>
      <c r="M18" s="77" t="s">
        <v>245</v>
      </c>
      <c r="N18" s="77" t="s">
        <v>245</v>
      </c>
      <c r="O18" s="77" t="s">
        <v>245</v>
      </c>
      <c r="P18" s="77" t="s">
        <v>245</v>
      </c>
      <c r="Q18" s="77" t="s">
        <v>245</v>
      </c>
      <c r="R18" s="295"/>
      <c r="S18" s="77" t="s">
        <v>245</v>
      </c>
      <c r="T18" s="77" t="s">
        <v>245</v>
      </c>
      <c r="U18" s="77" t="s">
        <v>245</v>
      </c>
      <c r="V18" s="77" t="s">
        <v>245</v>
      </c>
      <c r="W18" s="77">
        <v>0</v>
      </c>
      <c r="X18" s="77">
        <v>1.4870742269298105</v>
      </c>
      <c r="Y18" s="77">
        <v>0.70457099735818829</v>
      </c>
      <c r="Z18" s="77" t="s">
        <v>245</v>
      </c>
      <c r="AA18" s="295"/>
      <c r="AB18" s="77">
        <v>0</v>
      </c>
      <c r="AC18" s="77">
        <v>0</v>
      </c>
      <c r="AD18" s="77">
        <v>0.4107912515748855</v>
      </c>
      <c r="AE18" s="77" t="s">
        <v>245</v>
      </c>
      <c r="AF18" s="77" t="s">
        <v>245</v>
      </c>
      <c r="AG18" s="78"/>
    </row>
    <row r="19" spans="1:33" s="76" customFormat="1" ht="12.6" customHeight="1">
      <c r="A19" s="78"/>
      <c r="B19" s="511"/>
      <c r="C19" s="513"/>
      <c r="D19" s="508"/>
      <c r="E19" s="505"/>
      <c r="F19" s="303" t="s">
        <v>118</v>
      </c>
      <c r="G19" s="534"/>
      <c r="H19" s="461"/>
      <c r="I19" s="295"/>
      <c r="J19" s="77" t="s">
        <v>245</v>
      </c>
      <c r="K19" s="77" t="s">
        <v>245</v>
      </c>
      <c r="L19" s="77" t="s">
        <v>245</v>
      </c>
      <c r="M19" s="77" t="s">
        <v>245</v>
      </c>
      <c r="N19" s="77" t="s">
        <v>245</v>
      </c>
      <c r="O19" s="77" t="s">
        <v>245</v>
      </c>
      <c r="P19" s="77" t="s">
        <v>245</v>
      </c>
      <c r="Q19" s="77" t="s">
        <v>245</v>
      </c>
      <c r="R19" s="295"/>
      <c r="S19" s="77" t="s">
        <v>245</v>
      </c>
      <c r="T19" s="77" t="s">
        <v>245</v>
      </c>
      <c r="U19" s="77" t="s">
        <v>245</v>
      </c>
      <c r="V19" s="77" t="s">
        <v>245</v>
      </c>
      <c r="W19" s="77">
        <v>0</v>
      </c>
      <c r="X19" s="77">
        <v>1.4870742269298105</v>
      </c>
      <c r="Y19" s="77">
        <v>0.70457099735818829</v>
      </c>
      <c r="Z19" s="77" t="s">
        <v>245</v>
      </c>
      <c r="AA19" s="295"/>
      <c r="AB19" s="77">
        <v>0</v>
      </c>
      <c r="AC19" s="77">
        <v>0</v>
      </c>
      <c r="AD19" s="77">
        <v>0.4107912515748855</v>
      </c>
      <c r="AE19" s="77" t="s">
        <v>245</v>
      </c>
      <c r="AF19" s="77" t="s">
        <v>245</v>
      </c>
      <c r="AG19" s="78"/>
    </row>
    <row r="20" spans="1:33" s="76" customFormat="1" ht="12.6" customHeight="1">
      <c r="A20" s="78"/>
      <c r="B20" s="511"/>
      <c r="C20" s="513"/>
      <c r="D20" s="508"/>
      <c r="E20" s="505"/>
      <c r="F20" s="303" t="s">
        <v>122</v>
      </c>
      <c r="G20" s="534"/>
      <c r="H20" s="461"/>
      <c r="I20" s="295"/>
      <c r="J20" s="77" t="s">
        <v>245</v>
      </c>
      <c r="K20" s="77" t="s">
        <v>245</v>
      </c>
      <c r="L20" s="77" t="s">
        <v>245</v>
      </c>
      <c r="M20" s="77" t="s">
        <v>245</v>
      </c>
      <c r="N20" s="77" t="s">
        <v>245</v>
      </c>
      <c r="O20" s="77" t="s">
        <v>245</v>
      </c>
      <c r="P20" s="77" t="s">
        <v>245</v>
      </c>
      <c r="Q20" s="77" t="s">
        <v>245</v>
      </c>
      <c r="R20" s="295"/>
      <c r="S20" s="77" t="s">
        <v>245</v>
      </c>
      <c r="T20" s="77" t="s">
        <v>245</v>
      </c>
      <c r="U20" s="77" t="s">
        <v>245</v>
      </c>
      <c r="V20" s="77" t="s">
        <v>245</v>
      </c>
      <c r="W20" s="77">
        <v>0</v>
      </c>
      <c r="X20" s="77">
        <v>1.4870742269298105</v>
      </c>
      <c r="Y20" s="77">
        <v>0.70457099735818829</v>
      </c>
      <c r="Z20" s="77" t="s">
        <v>245</v>
      </c>
      <c r="AA20" s="295"/>
      <c r="AB20" s="77">
        <v>0</v>
      </c>
      <c r="AC20" s="77">
        <v>0</v>
      </c>
      <c r="AD20" s="77">
        <v>0.4107912515748855</v>
      </c>
      <c r="AE20" s="77" t="s">
        <v>245</v>
      </c>
      <c r="AF20" s="77" t="s">
        <v>245</v>
      </c>
      <c r="AG20" s="78"/>
    </row>
    <row r="21" spans="1:33" s="76" customFormat="1" ht="12.6" customHeight="1">
      <c r="A21" s="78"/>
      <c r="B21" s="511"/>
      <c r="C21" s="513"/>
      <c r="D21" s="508"/>
      <c r="E21" s="505"/>
      <c r="F21" s="303" t="s">
        <v>126</v>
      </c>
      <c r="G21" s="534"/>
      <c r="H21" s="461"/>
      <c r="I21" s="295"/>
      <c r="J21" s="77" t="s">
        <v>245</v>
      </c>
      <c r="K21" s="77" t="s">
        <v>245</v>
      </c>
      <c r="L21" s="77" t="s">
        <v>245</v>
      </c>
      <c r="M21" s="77" t="s">
        <v>245</v>
      </c>
      <c r="N21" s="77" t="s">
        <v>245</v>
      </c>
      <c r="O21" s="77" t="s">
        <v>245</v>
      </c>
      <c r="P21" s="77" t="s">
        <v>245</v>
      </c>
      <c r="Q21" s="77" t="s">
        <v>245</v>
      </c>
      <c r="R21" s="295"/>
      <c r="S21" s="77" t="s">
        <v>245</v>
      </c>
      <c r="T21" s="77" t="s">
        <v>245</v>
      </c>
      <c r="U21" s="77" t="s">
        <v>245</v>
      </c>
      <c r="V21" s="77" t="s">
        <v>245</v>
      </c>
      <c r="W21" s="77">
        <v>0</v>
      </c>
      <c r="X21" s="77">
        <v>1.4870742269298105</v>
      </c>
      <c r="Y21" s="77">
        <v>0.70457099735818829</v>
      </c>
      <c r="Z21" s="77" t="s">
        <v>245</v>
      </c>
      <c r="AA21" s="295"/>
      <c r="AB21" s="77">
        <v>0</v>
      </c>
      <c r="AC21" s="77">
        <v>0</v>
      </c>
      <c r="AD21" s="77">
        <v>0.4107912515748855</v>
      </c>
      <c r="AE21" s="77" t="s">
        <v>245</v>
      </c>
      <c r="AF21" s="77" t="s">
        <v>245</v>
      </c>
      <c r="AG21" s="78"/>
    </row>
    <row r="22" spans="1:33" s="76" customFormat="1" ht="12.6" customHeight="1">
      <c r="A22" s="78"/>
      <c r="B22" s="511"/>
      <c r="C22" s="513"/>
      <c r="D22" s="508"/>
      <c r="E22" s="505"/>
      <c r="F22" s="303" t="s">
        <v>131</v>
      </c>
      <c r="G22" s="534"/>
      <c r="H22" s="461"/>
      <c r="I22" s="295"/>
      <c r="J22" s="77" t="s">
        <v>245</v>
      </c>
      <c r="K22" s="77" t="s">
        <v>245</v>
      </c>
      <c r="L22" s="77" t="s">
        <v>245</v>
      </c>
      <c r="M22" s="77" t="s">
        <v>245</v>
      </c>
      <c r="N22" s="77" t="s">
        <v>245</v>
      </c>
      <c r="O22" s="77" t="s">
        <v>245</v>
      </c>
      <c r="P22" s="77" t="s">
        <v>245</v>
      </c>
      <c r="Q22" s="77" t="s">
        <v>245</v>
      </c>
      <c r="R22" s="295"/>
      <c r="S22" s="77" t="s">
        <v>245</v>
      </c>
      <c r="T22" s="77" t="s">
        <v>245</v>
      </c>
      <c r="U22" s="77" t="s">
        <v>245</v>
      </c>
      <c r="V22" s="77" t="s">
        <v>245</v>
      </c>
      <c r="W22" s="77">
        <v>0</v>
      </c>
      <c r="X22" s="77">
        <v>1.4870742269298105</v>
      </c>
      <c r="Y22" s="77">
        <v>0.70457099735818829</v>
      </c>
      <c r="Z22" s="77" t="s">
        <v>245</v>
      </c>
      <c r="AA22" s="295"/>
      <c r="AB22" s="77">
        <v>0</v>
      </c>
      <c r="AC22" s="77">
        <v>0</v>
      </c>
      <c r="AD22" s="77">
        <v>0.4107912515748855</v>
      </c>
      <c r="AE22" s="77" t="s">
        <v>245</v>
      </c>
      <c r="AF22" s="77" t="s">
        <v>245</v>
      </c>
      <c r="AG22" s="78"/>
    </row>
    <row r="23" spans="1:33" s="76" customFormat="1" ht="12.6" customHeight="1">
      <c r="A23" s="78"/>
      <c r="B23" s="511"/>
      <c r="C23" s="513"/>
      <c r="D23" s="508"/>
      <c r="E23" s="505"/>
      <c r="F23" s="303" t="s">
        <v>130</v>
      </c>
      <c r="G23" s="534"/>
      <c r="H23" s="461"/>
      <c r="I23" s="295"/>
      <c r="J23" s="77" t="s">
        <v>245</v>
      </c>
      <c r="K23" s="77" t="s">
        <v>245</v>
      </c>
      <c r="L23" s="77" t="s">
        <v>245</v>
      </c>
      <c r="M23" s="77" t="s">
        <v>245</v>
      </c>
      <c r="N23" s="77" t="s">
        <v>245</v>
      </c>
      <c r="O23" s="77" t="s">
        <v>245</v>
      </c>
      <c r="P23" s="77" t="s">
        <v>245</v>
      </c>
      <c r="Q23" s="77" t="s">
        <v>245</v>
      </c>
      <c r="R23" s="295"/>
      <c r="S23" s="77" t="s">
        <v>245</v>
      </c>
      <c r="T23" s="77" t="s">
        <v>245</v>
      </c>
      <c r="U23" s="77" t="s">
        <v>245</v>
      </c>
      <c r="V23" s="77" t="s">
        <v>245</v>
      </c>
      <c r="W23" s="77">
        <v>0</v>
      </c>
      <c r="X23" s="77">
        <v>1.4870742269298105</v>
      </c>
      <c r="Y23" s="77">
        <v>0.70457099735818829</v>
      </c>
      <c r="Z23" s="77" t="s">
        <v>245</v>
      </c>
      <c r="AA23" s="295"/>
      <c r="AB23" s="77">
        <v>0</v>
      </c>
      <c r="AC23" s="77">
        <v>0</v>
      </c>
      <c r="AD23" s="77">
        <v>0.4107912515748855</v>
      </c>
      <c r="AE23" s="77" t="s">
        <v>245</v>
      </c>
      <c r="AF23" s="77" t="s">
        <v>245</v>
      </c>
      <c r="AG23" s="78"/>
    </row>
    <row r="24" spans="1:33" s="76" customFormat="1" ht="12.6" customHeight="1">
      <c r="A24" s="78"/>
      <c r="B24" s="511"/>
      <c r="C24" s="513"/>
      <c r="D24" s="508"/>
      <c r="E24" s="505"/>
      <c r="F24" s="303" t="s">
        <v>120</v>
      </c>
      <c r="G24" s="534"/>
      <c r="H24" s="461"/>
      <c r="I24" s="295"/>
      <c r="J24" s="77" t="s">
        <v>245</v>
      </c>
      <c r="K24" s="77" t="s">
        <v>245</v>
      </c>
      <c r="L24" s="77" t="s">
        <v>245</v>
      </c>
      <c r="M24" s="77" t="s">
        <v>245</v>
      </c>
      <c r="N24" s="77" t="s">
        <v>245</v>
      </c>
      <c r="O24" s="77" t="s">
        <v>245</v>
      </c>
      <c r="P24" s="77" t="s">
        <v>245</v>
      </c>
      <c r="Q24" s="77" t="s">
        <v>245</v>
      </c>
      <c r="R24" s="295"/>
      <c r="S24" s="77" t="s">
        <v>245</v>
      </c>
      <c r="T24" s="77" t="s">
        <v>245</v>
      </c>
      <c r="U24" s="77" t="s">
        <v>245</v>
      </c>
      <c r="V24" s="77" t="s">
        <v>245</v>
      </c>
      <c r="W24" s="77">
        <v>0</v>
      </c>
      <c r="X24" s="77">
        <v>1.4870742269298105</v>
      </c>
      <c r="Y24" s="77">
        <v>0.70457099735818829</v>
      </c>
      <c r="Z24" s="77" t="s">
        <v>245</v>
      </c>
      <c r="AA24" s="295"/>
      <c r="AB24" s="77">
        <v>0</v>
      </c>
      <c r="AC24" s="77">
        <v>0</v>
      </c>
      <c r="AD24" s="77">
        <v>0.4107912515748855</v>
      </c>
      <c r="AE24" s="77" t="s">
        <v>245</v>
      </c>
      <c r="AF24" s="77" t="s">
        <v>245</v>
      </c>
      <c r="AG24" s="78"/>
    </row>
    <row r="25" spans="1:33" s="76" customFormat="1" ht="12.6" customHeight="1">
      <c r="A25" s="78"/>
      <c r="B25" s="511"/>
      <c r="C25" s="513"/>
      <c r="D25" s="508"/>
      <c r="E25" s="505"/>
      <c r="F25" s="303" t="s">
        <v>123</v>
      </c>
      <c r="G25" s="534"/>
      <c r="H25" s="461"/>
      <c r="I25" s="295"/>
      <c r="J25" s="77" t="s">
        <v>245</v>
      </c>
      <c r="K25" s="77" t="s">
        <v>245</v>
      </c>
      <c r="L25" s="77" t="s">
        <v>245</v>
      </c>
      <c r="M25" s="77" t="s">
        <v>245</v>
      </c>
      <c r="N25" s="77" t="s">
        <v>245</v>
      </c>
      <c r="O25" s="77" t="s">
        <v>245</v>
      </c>
      <c r="P25" s="77" t="s">
        <v>245</v>
      </c>
      <c r="Q25" s="77" t="s">
        <v>245</v>
      </c>
      <c r="R25" s="295"/>
      <c r="S25" s="77" t="s">
        <v>245</v>
      </c>
      <c r="T25" s="77" t="s">
        <v>245</v>
      </c>
      <c r="U25" s="77" t="s">
        <v>245</v>
      </c>
      <c r="V25" s="77" t="s">
        <v>245</v>
      </c>
      <c r="W25" s="77">
        <v>0</v>
      </c>
      <c r="X25" s="77">
        <v>1.4870742269298105</v>
      </c>
      <c r="Y25" s="77">
        <v>0.70457099735818829</v>
      </c>
      <c r="Z25" s="77" t="s">
        <v>245</v>
      </c>
      <c r="AA25" s="295"/>
      <c r="AB25" s="77">
        <v>0</v>
      </c>
      <c r="AC25" s="77">
        <v>0</v>
      </c>
      <c r="AD25" s="77">
        <v>0.4107912515748855</v>
      </c>
      <c r="AE25" s="77" t="s">
        <v>245</v>
      </c>
      <c r="AF25" s="77" t="s">
        <v>245</v>
      </c>
      <c r="AG25" s="78"/>
    </row>
    <row r="26" spans="1:33" s="76" customFormat="1" ht="12.6" customHeight="1">
      <c r="A26" s="78"/>
      <c r="B26" s="511"/>
      <c r="C26" s="513"/>
      <c r="D26" s="508"/>
      <c r="E26" s="505"/>
      <c r="F26" s="303" t="s">
        <v>121</v>
      </c>
      <c r="G26" s="534"/>
      <c r="H26" s="461"/>
      <c r="I26" s="295"/>
      <c r="J26" s="77" t="s">
        <v>245</v>
      </c>
      <c r="K26" s="77" t="s">
        <v>245</v>
      </c>
      <c r="L26" s="77" t="s">
        <v>245</v>
      </c>
      <c r="M26" s="77" t="s">
        <v>245</v>
      </c>
      <c r="N26" s="77" t="s">
        <v>245</v>
      </c>
      <c r="O26" s="77" t="s">
        <v>245</v>
      </c>
      <c r="P26" s="77" t="s">
        <v>245</v>
      </c>
      <c r="Q26" s="77" t="s">
        <v>245</v>
      </c>
      <c r="R26" s="295"/>
      <c r="S26" s="77" t="s">
        <v>245</v>
      </c>
      <c r="T26" s="77" t="s">
        <v>245</v>
      </c>
      <c r="U26" s="77" t="s">
        <v>245</v>
      </c>
      <c r="V26" s="77" t="s">
        <v>245</v>
      </c>
      <c r="W26" s="77">
        <v>0</v>
      </c>
      <c r="X26" s="77">
        <v>1.4870742269298105</v>
      </c>
      <c r="Y26" s="77">
        <v>0.70457099735818829</v>
      </c>
      <c r="Z26" s="77" t="s">
        <v>245</v>
      </c>
      <c r="AA26" s="295"/>
      <c r="AB26" s="77">
        <v>0</v>
      </c>
      <c r="AC26" s="77">
        <v>0</v>
      </c>
      <c r="AD26" s="77">
        <v>0.4107912515748855</v>
      </c>
      <c r="AE26" s="77" t="s">
        <v>245</v>
      </c>
      <c r="AF26" s="77" t="s">
        <v>245</v>
      </c>
      <c r="AG26" s="78"/>
    </row>
    <row r="27" spans="1:33" s="76" customFormat="1" ht="12.6" customHeight="1">
      <c r="A27" s="78"/>
      <c r="B27" s="511"/>
      <c r="C27" s="513" t="s">
        <v>280</v>
      </c>
      <c r="D27" s="508" t="s">
        <v>307</v>
      </c>
      <c r="E27" s="505" t="s">
        <v>309</v>
      </c>
      <c r="F27" s="303" t="s">
        <v>127</v>
      </c>
      <c r="G27" s="534"/>
      <c r="H27" s="461"/>
      <c r="I27" s="295"/>
      <c r="J27" s="77" t="s">
        <v>245</v>
      </c>
      <c r="K27" s="77" t="s">
        <v>245</v>
      </c>
      <c r="L27" s="77" t="s">
        <v>245</v>
      </c>
      <c r="M27" s="77" t="s">
        <v>245</v>
      </c>
      <c r="N27" s="77" t="s">
        <v>245</v>
      </c>
      <c r="O27" s="77" t="s">
        <v>245</v>
      </c>
      <c r="P27" s="77" t="s">
        <v>245</v>
      </c>
      <c r="Q27" s="77" t="s">
        <v>245</v>
      </c>
      <c r="R27" s="295"/>
      <c r="S27" s="77" t="s">
        <v>245</v>
      </c>
      <c r="T27" s="77" t="s">
        <v>245</v>
      </c>
      <c r="U27" s="77" t="s">
        <v>245</v>
      </c>
      <c r="V27" s="77" t="s">
        <v>245</v>
      </c>
      <c r="W27" s="77">
        <v>4.5858898534688404</v>
      </c>
      <c r="X27" s="77">
        <v>9.9756950960531068</v>
      </c>
      <c r="Y27" s="77">
        <v>4.43</v>
      </c>
      <c r="Z27" s="77" t="s">
        <v>245</v>
      </c>
      <c r="AA27" s="295"/>
      <c r="AB27" s="77">
        <v>20.827976873198978</v>
      </c>
      <c r="AC27" s="77">
        <v>20.827976873198978</v>
      </c>
      <c r="AD27" s="77">
        <v>26.83919408679073</v>
      </c>
      <c r="AE27" s="77" t="s">
        <v>245</v>
      </c>
      <c r="AF27" s="77" t="s">
        <v>245</v>
      </c>
      <c r="AG27" s="78"/>
    </row>
    <row r="28" spans="1:33" s="76" customFormat="1" ht="12.6" customHeight="1">
      <c r="A28" s="78"/>
      <c r="B28" s="511"/>
      <c r="C28" s="513"/>
      <c r="D28" s="508"/>
      <c r="E28" s="505"/>
      <c r="F28" s="303" t="s">
        <v>128</v>
      </c>
      <c r="G28" s="534"/>
      <c r="H28" s="461"/>
      <c r="I28" s="295"/>
      <c r="J28" s="77" t="s">
        <v>245</v>
      </c>
      <c r="K28" s="77" t="s">
        <v>245</v>
      </c>
      <c r="L28" s="77" t="s">
        <v>245</v>
      </c>
      <c r="M28" s="77" t="s">
        <v>245</v>
      </c>
      <c r="N28" s="77" t="s">
        <v>245</v>
      </c>
      <c r="O28" s="77" t="s">
        <v>245</v>
      </c>
      <c r="P28" s="77" t="s">
        <v>245</v>
      </c>
      <c r="Q28" s="77" t="s">
        <v>245</v>
      </c>
      <c r="R28" s="295"/>
      <c r="S28" s="77" t="s">
        <v>245</v>
      </c>
      <c r="T28" s="77" t="s">
        <v>245</v>
      </c>
      <c r="U28" s="77" t="s">
        <v>245</v>
      </c>
      <c r="V28" s="77" t="s">
        <v>245</v>
      </c>
      <c r="W28" s="77">
        <v>4.5286596291411447</v>
      </c>
      <c r="X28" s="77">
        <v>9.9756950960531068</v>
      </c>
      <c r="Y28" s="77">
        <v>4.43</v>
      </c>
      <c r="Z28" s="77" t="s">
        <v>245</v>
      </c>
      <c r="AA28" s="295"/>
      <c r="AB28" s="77">
        <v>20.450772301171746</v>
      </c>
      <c r="AC28" s="77">
        <v>20.450772301171746</v>
      </c>
      <c r="AD28" s="77">
        <v>26.461989514763498</v>
      </c>
      <c r="AE28" s="77" t="s">
        <v>245</v>
      </c>
      <c r="AF28" s="77" t="s">
        <v>245</v>
      </c>
      <c r="AG28" s="78"/>
    </row>
    <row r="29" spans="1:33" s="76" customFormat="1" ht="12.6" customHeight="1">
      <c r="A29" s="78"/>
      <c r="B29" s="511"/>
      <c r="C29" s="513"/>
      <c r="D29" s="508"/>
      <c r="E29" s="505"/>
      <c r="F29" s="303" t="s">
        <v>125</v>
      </c>
      <c r="G29" s="534"/>
      <c r="H29" s="461"/>
      <c r="I29" s="295"/>
      <c r="J29" s="77" t="s">
        <v>245</v>
      </c>
      <c r="K29" s="77" t="s">
        <v>245</v>
      </c>
      <c r="L29" s="77" t="s">
        <v>245</v>
      </c>
      <c r="M29" s="77" t="s">
        <v>245</v>
      </c>
      <c r="N29" s="77" t="s">
        <v>245</v>
      </c>
      <c r="O29" s="77" t="s">
        <v>245</v>
      </c>
      <c r="P29" s="77" t="s">
        <v>245</v>
      </c>
      <c r="Q29" s="77" t="s">
        <v>245</v>
      </c>
      <c r="R29" s="295"/>
      <c r="S29" s="77" t="s">
        <v>245</v>
      </c>
      <c r="T29" s="77" t="s">
        <v>245</v>
      </c>
      <c r="U29" s="77" t="s">
        <v>245</v>
      </c>
      <c r="V29" s="77" t="s">
        <v>245</v>
      </c>
      <c r="W29" s="77">
        <v>4.6252573118737148</v>
      </c>
      <c r="X29" s="77">
        <v>9.9756950960531068</v>
      </c>
      <c r="Y29" s="77">
        <v>4.43</v>
      </c>
      <c r="Z29" s="77" t="s">
        <v>245</v>
      </c>
      <c r="AA29" s="295"/>
      <c r="AB29" s="77">
        <v>21.093801142045734</v>
      </c>
      <c r="AC29" s="77">
        <v>21.093801142045734</v>
      </c>
      <c r="AD29" s="77">
        <v>27.105018355637487</v>
      </c>
      <c r="AE29" s="77" t="s">
        <v>245</v>
      </c>
      <c r="AF29" s="77" t="s">
        <v>245</v>
      </c>
      <c r="AG29" s="78"/>
    </row>
    <row r="30" spans="1:33" s="76" customFormat="1" ht="12.6" customHeight="1">
      <c r="A30" s="78"/>
      <c r="B30" s="511"/>
      <c r="C30" s="513"/>
      <c r="D30" s="508"/>
      <c r="E30" s="505"/>
      <c r="F30" s="303" t="s">
        <v>124</v>
      </c>
      <c r="G30" s="534"/>
      <c r="H30" s="461"/>
      <c r="I30" s="295"/>
      <c r="J30" s="77" t="s">
        <v>245</v>
      </c>
      <c r="K30" s="77" t="s">
        <v>245</v>
      </c>
      <c r="L30" s="77" t="s">
        <v>245</v>
      </c>
      <c r="M30" s="77" t="s">
        <v>245</v>
      </c>
      <c r="N30" s="77" t="s">
        <v>245</v>
      </c>
      <c r="O30" s="77" t="s">
        <v>245</v>
      </c>
      <c r="P30" s="77" t="s">
        <v>245</v>
      </c>
      <c r="Q30" s="77" t="s">
        <v>245</v>
      </c>
      <c r="R30" s="295"/>
      <c r="S30" s="77" t="s">
        <v>245</v>
      </c>
      <c r="T30" s="77" t="s">
        <v>245</v>
      </c>
      <c r="U30" s="77" t="s">
        <v>245</v>
      </c>
      <c r="V30" s="77" t="s">
        <v>245</v>
      </c>
      <c r="W30" s="77">
        <v>4.6588267577428137</v>
      </c>
      <c r="X30" s="77">
        <v>9.9756950960531068</v>
      </c>
      <c r="Y30" s="77">
        <v>4.43</v>
      </c>
      <c r="Z30" s="77" t="s">
        <v>245</v>
      </c>
      <c r="AA30" s="295"/>
      <c r="AB30" s="77">
        <v>21.332768003659304</v>
      </c>
      <c r="AC30" s="77">
        <v>21.332768003659304</v>
      </c>
      <c r="AD30" s="77">
        <v>27.343985217251056</v>
      </c>
      <c r="AE30" s="77" t="s">
        <v>245</v>
      </c>
      <c r="AF30" s="77" t="s">
        <v>245</v>
      </c>
      <c r="AG30" s="78"/>
    </row>
    <row r="31" spans="1:33" s="76" customFormat="1" ht="12.6" customHeight="1">
      <c r="A31" s="78"/>
      <c r="B31" s="511"/>
      <c r="C31" s="513"/>
      <c r="D31" s="508"/>
      <c r="E31" s="505"/>
      <c r="F31" s="303" t="s">
        <v>129</v>
      </c>
      <c r="G31" s="534"/>
      <c r="H31" s="461"/>
      <c r="I31" s="295"/>
      <c r="J31" s="77" t="s">
        <v>245</v>
      </c>
      <c r="K31" s="77" t="s">
        <v>245</v>
      </c>
      <c r="L31" s="77" t="s">
        <v>245</v>
      </c>
      <c r="M31" s="77" t="s">
        <v>245</v>
      </c>
      <c r="N31" s="77" t="s">
        <v>245</v>
      </c>
      <c r="O31" s="77" t="s">
        <v>245</v>
      </c>
      <c r="P31" s="77" t="s">
        <v>245</v>
      </c>
      <c r="Q31" s="77" t="s">
        <v>245</v>
      </c>
      <c r="R31" s="295"/>
      <c r="S31" s="77" t="s">
        <v>245</v>
      </c>
      <c r="T31" s="77" t="s">
        <v>245</v>
      </c>
      <c r="U31" s="77" t="s">
        <v>245</v>
      </c>
      <c r="V31" s="77" t="s">
        <v>245</v>
      </c>
      <c r="W31" s="77">
        <v>4.5616988560456058</v>
      </c>
      <c r="X31" s="77">
        <v>9.9756950960531068</v>
      </c>
      <c r="Y31" s="77">
        <v>4.43</v>
      </c>
      <c r="Z31" s="77" t="s">
        <v>245</v>
      </c>
      <c r="AA31" s="295"/>
      <c r="AB31" s="77">
        <v>20.8615129236297</v>
      </c>
      <c r="AC31" s="77">
        <v>20.8615129236297</v>
      </c>
      <c r="AD31" s="77">
        <v>26.872730137221453</v>
      </c>
      <c r="AE31" s="77" t="s">
        <v>245</v>
      </c>
      <c r="AF31" s="77" t="s">
        <v>245</v>
      </c>
      <c r="AG31" s="78"/>
    </row>
    <row r="32" spans="1:33" s="76" customFormat="1" ht="12.6" customHeight="1">
      <c r="A32" s="78"/>
      <c r="B32" s="511"/>
      <c r="C32" s="513"/>
      <c r="D32" s="508"/>
      <c r="E32" s="505"/>
      <c r="F32" s="303" t="s">
        <v>119</v>
      </c>
      <c r="G32" s="534"/>
      <c r="H32" s="461"/>
      <c r="I32" s="295"/>
      <c r="J32" s="77" t="s">
        <v>245</v>
      </c>
      <c r="K32" s="77" t="s">
        <v>245</v>
      </c>
      <c r="L32" s="77" t="s">
        <v>245</v>
      </c>
      <c r="M32" s="77" t="s">
        <v>245</v>
      </c>
      <c r="N32" s="77" t="s">
        <v>245</v>
      </c>
      <c r="O32" s="77" t="s">
        <v>245</v>
      </c>
      <c r="P32" s="77" t="s">
        <v>245</v>
      </c>
      <c r="Q32" s="77" t="s">
        <v>245</v>
      </c>
      <c r="R32" s="295"/>
      <c r="S32" s="77" t="s">
        <v>245</v>
      </c>
      <c r="T32" s="77" t="s">
        <v>245</v>
      </c>
      <c r="U32" s="77" t="s">
        <v>245</v>
      </c>
      <c r="V32" s="77" t="s">
        <v>245</v>
      </c>
      <c r="W32" s="77">
        <v>4.5066764067244529</v>
      </c>
      <c r="X32" s="77">
        <v>9.9756950960531068</v>
      </c>
      <c r="Y32" s="77">
        <v>4.43</v>
      </c>
      <c r="Z32" s="77" t="s">
        <v>245</v>
      </c>
      <c r="AA32" s="295"/>
      <c r="AB32" s="77">
        <v>20.243837159985176</v>
      </c>
      <c r="AC32" s="77">
        <v>20.243837159985176</v>
      </c>
      <c r="AD32" s="77">
        <v>26.255054373576929</v>
      </c>
      <c r="AE32" s="77" t="s">
        <v>245</v>
      </c>
      <c r="AF32" s="77" t="s">
        <v>245</v>
      </c>
      <c r="AG32" s="78"/>
    </row>
    <row r="33" spans="1:33" s="76" customFormat="1" ht="12.6" customHeight="1">
      <c r="A33" s="78"/>
      <c r="B33" s="511"/>
      <c r="C33" s="513"/>
      <c r="D33" s="508"/>
      <c r="E33" s="505"/>
      <c r="F33" s="303" t="s">
        <v>118</v>
      </c>
      <c r="G33" s="534"/>
      <c r="H33" s="461"/>
      <c r="I33" s="295"/>
      <c r="J33" s="77" t="s">
        <v>245</v>
      </c>
      <c r="K33" s="77" t="s">
        <v>245</v>
      </c>
      <c r="L33" s="77" t="s">
        <v>245</v>
      </c>
      <c r="M33" s="77" t="s">
        <v>245</v>
      </c>
      <c r="N33" s="77" t="s">
        <v>245</v>
      </c>
      <c r="O33" s="77" t="s">
        <v>245</v>
      </c>
      <c r="P33" s="77" t="s">
        <v>245</v>
      </c>
      <c r="Q33" s="77" t="s">
        <v>245</v>
      </c>
      <c r="R33" s="295"/>
      <c r="S33" s="77" t="s">
        <v>245</v>
      </c>
      <c r="T33" s="77" t="s">
        <v>245</v>
      </c>
      <c r="U33" s="77" t="s">
        <v>245</v>
      </c>
      <c r="V33" s="77" t="s">
        <v>245</v>
      </c>
      <c r="W33" s="77">
        <v>4.583143211518049</v>
      </c>
      <c r="X33" s="77">
        <v>9.9756950960531068</v>
      </c>
      <c r="Y33" s="77">
        <v>4.43</v>
      </c>
      <c r="Z33" s="77" t="s">
        <v>245</v>
      </c>
      <c r="AA33" s="295"/>
      <c r="AB33" s="77">
        <v>20.569743472810451</v>
      </c>
      <c r="AC33" s="77">
        <v>20.569743472810451</v>
      </c>
      <c r="AD33" s="77">
        <v>26.580960686402204</v>
      </c>
      <c r="AE33" s="77" t="s">
        <v>245</v>
      </c>
      <c r="AF33" s="77" t="s">
        <v>245</v>
      </c>
      <c r="AG33" s="78"/>
    </row>
    <row r="34" spans="1:33" s="76" customFormat="1" ht="12.6" customHeight="1">
      <c r="A34" s="78"/>
      <c r="B34" s="511"/>
      <c r="C34" s="513"/>
      <c r="D34" s="508"/>
      <c r="E34" s="505"/>
      <c r="F34" s="303" t="s">
        <v>122</v>
      </c>
      <c r="G34" s="534"/>
      <c r="H34" s="461"/>
      <c r="I34" s="295"/>
      <c r="J34" s="77" t="s">
        <v>245</v>
      </c>
      <c r="K34" s="77" t="s">
        <v>245</v>
      </c>
      <c r="L34" s="77" t="s">
        <v>245</v>
      </c>
      <c r="M34" s="77" t="s">
        <v>245</v>
      </c>
      <c r="N34" s="77" t="s">
        <v>245</v>
      </c>
      <c r="O34" s="77" t="s">
        <v>245</v>
      </c>
      <c r="P34" s="77" t="s">
        <v>245</v>
      </c>
      <c r="Q34" s="77" t="s">
        <v>245</v>
      </c>
      <c r="R34" s="295"/>
      <c r="S34" s="77" t="s">
        <v>245</v>
      </c>
      <c r="T34" s="77" t="s">
        <v>245</v>
      </c>
      <c r="U34" s="77" t="s">
        <v>245</v>
      </c>
      <c r="V34" s="77" t="s">
        <v>245</v>
      </c>
      <c r="W34" s="77">
        <v>4.5479718512711056</v>
      </c>
      <c r="X34" s="77">
        <v>9.9756950960531068</v>
      </c>
      <c r="Y34" s="77">
        <v>4.43</v>
      </c>
      <c r="Z34" s="77" t="s">
        <v>245</v>
      </c>
      <c r="AA34" s="295"/>
      <c r="AB34" s="77">
        <v>20.802418178692324</v>
      </c>
      <c r="AC34" s="77">
        <v>20.802418178692324</v>
      </c>
      <c r="AD34" s="77">
        <v>26.813635392284077</v>
      </c>
      <c r="AE34" s="77" t="s">
        <v>245</v>
      </c>
      <c r="AF34" s="77" t="s">
        <v>245</v>
      </c>
      <c r="AG34" s="78"/>
    </row>
    <row r="35" spans="1:33" s="76" customFormat="1" ht="12.6" customHeight="1">
      <c r="A35" s="78"/>
      <c r="B35" s="511"/>
      <c r="C35" s="513"/>
      <c r="D35" s="508"/>
      <c r="E35" s="505"/>
      <c r="F35" s="303" t="s">
        <v>126</v>
      </c>
      <c r="G35" s="534"/>
      <c r="H35" s="461"/>
      <c r="I35" s="295"/>
      <c r="J35" s="77" t="s">
        <v>245</v>
      </c>
      <c r="K35" s="77" t="s">
        <v>245</v>
      </c>
      <c r="L35" s="77" t="s">
        <v>245</v>
      </c>
      <c r="M35" s="77" t="s">
        <v>245</v>
      </c>
      <c r="N35" s="77" t="s">
        <v>245</v>
      </c>
      <c r="O35" s="77" t="s">
        <v>245</v>
      </c>
      <c r="P35" s="77" t="s">
        <v>245</v>
      </c>
      <c r="Q35" s="77" t="s">
        <v>245</v>
      </c>
      <c r="R35" s="295"/>
      <c r="S35" s="77" t="s">
        <v>245</v>
      </c>
      <c r="T35" s="77" t="s">
        <v>245</v>
      </c>
      <c r="U35" s="77" t="s">
        <v>245</v>
      </c>
      <c r="V35" s="77" t="s">
        <v>245</v>
      </c>
      <c r="W35" s="77">
        <v>4.5582544646734542</v>
      </c>
      <c r="X35" s="77">
        <v>9.9756950960531068</v>
      </c>
      <c r="Y35" s="77">
        <v>4.43</v>
      </c>
      <c r="Z35" s="77" t="s">
        <v>245</v>
      </c>
      <c r="AA35" s="295"/>
      <c r="AB35" s="77">
        <v>20.840254339972876</v>
      </c>
      <c r="AC35" s="77">
        <v>20.840254339972876</v>
      </c>
      <c r="AD35" s="77">
        <v>26.851471553564629</v>
      </c>
      <c r="AE35" s="77" t="s">
        <v>245</v>
      </c>
      <c r="AF35" s="77" t="s">
        <v>245</v>
      </c>
      <c r="AG35" s="78"/>
    </row>
    <row r="36" spans="1:33" s="76" customFormat="1" ht="12.6" customHeight="1">
      <c r="A36" s="78"/>
      <c r="B36" s="511"/>
      <c r="C36" s="513"/>
      <c r="D36" s="508"/>
      <c r="E36" s="505"/>
      <c r="F36" s="303" t="s">
        <v>131</v>
      </c>
      <c r="G36" s="534"/>
      <c r="H36" s="461"/>
      <c r="I36" s="295"/>
      <c r="J36" s="77" t="s">
        <v>245</v>
      </c>
      <c r="K36" s="77" t="s">
        <v>245</v>
      </c>
      <c r="L36" s="77" t="s">
        <v>245</v>
      </c>
      <c r="M36" s="77" t="s">
        <v>245</v>
      </c>
      <c r="N36" s="77" t="s">
        <v>245</v>
      </c>
      <c r="O36" s="77" t="s">
        <v>245</v>
      </c>
      <c r="P36" s="77" t="s">
        <v>245</v>
      </c>
      <c r="Q36" s="77" t="s">
        <v>245</v>
      </c>
      <c r="R36" s="295"/>
      <c r="S36" s="77" t="s">
        <v>245</v>
      </c>
      <c r="T36" s="77" t="s">
        <v>245</v>
      </c>
      <c r="U36" s="77" t="s">
        <v>245</v>
      </c>
      <c r="V36" s="77" t="s">
        <v>245</v>
      </c>
      <c r="W36" s="77">
        <v>4.4955437678108234</v>
      </c>
      <c r="X36" s="77">
        <v>9.9756950960531068</v>
      </c>
      <c r="Y36" s="77">
        <v>4.43</v>
      </c>
      <c r="Z36" s="77" t="s">
        <v>245</v>
      </c>
      <c r="AA36" s="295"/>
      <c r="AB36" s="77">
        <v>20.719452154909956</v>
      </c>
      <c r="AC36" s="77">
        <v>20.719452154909956</v>
      </c>
      <c r="AD36" s="77">
        <v>26.730669368501708</v>
      </c>
      <c r="AE36" s="77" t="s">
        <v>245</v>
      </c>
      <c r="AF36" s="77" t="s">
        <v>245</v>
      </c>
      <c r="AG36" s="78"/>
    </row>
    <row r="37" spans="1:33" s="76" customFormat="1" ht="12.6" customHeight="1">
      <c r="A37" s="78"/>
      <c r="B37" s="511"/>
      <c r="C37" s="513"/>
      <c r="D37" s="508"/>
      <c r="E37" s="505"/>
      <c r="F37" s="303" t="s">
        <v>130</v>
      </c>
      <c r="G37" s="534"/>
      <c r="H37" s="461"/>
      <c r="I37" s="295"/>
      <c r="J37" s="77" t="s">
        <v>245</v>
      </c>
      <c r="K37" s="77" t="s">
        <v>245</v>
      </c>
      <c r="L37" s="77" t="s">
        <v>245</v>
      </c>
      <c r="M37" s="77" t="s">
        <v>245</v>
      </c>
      <c r="N37" s="77" t="s">
        <v>245</v>
      </c>
      <c r="O37" s="77" t="s">
        <v>245</v>
      </c>
      <c r="P37" s="77" t="s">
        <v>245</v>
      </c>
      <c r="Q37" s="77" t="s">
        <v>245</v>
      </c>
      <c r="R37" s="295"/>
      <c r="S37" s="77" t="s">
        <v>245</v>
      </c>
      <c r="T37" s="77" t="s">
        <v>245</v>
      </c>
      <c r="U37" s="77" t="s">
        <v>245</v>
      </c>
      <c r="V37" s="77" t="s">
        <v>245</v>
      </c>
      <c r="W37" s="77">
        <v>4.4755123629600444</v>
      </c>
      <c r="X37" s="77">
        <v>9.9756950960531068</v>
      </c>
      <c r="Y37" s="77">
        <v>4.43</v>
      </c>
      <c r="Z37" s="77" t="s">
        <v>245</v>
      </c>
      <c r="AA37" s="295"/>
      <c r="AB37" s="77">
        <v>20.517182334965703</v>
      </c>
      <c r="AC37" s="77">
        <v>20.517182334965703</v>
      </c>
      <c r="AD37" s="77">
        <v>26.528399548557456</v>
      </c>
      <c r="AE37" s="77" t="s">
        <v>245</v>
      </c>
      <c r="AF37" s="77" t="s">
        <v>245</v>
      </c>
      <c r="AG37" s="78"/>
    </row>
    <row r="38" spans="1:33" s="76" customFormat="1" ht="12.6" customHeight="1">
      <c r="A38" s="78"/>
      <c r="B38" s="511"/>
      <c r="C38" s="513"/>
      <c r="D38" s="508"/>
      <c r="E38" s="505"/>
      <c r="F38" s="303" t="s">
        <v>120</v>
      </c>
      <c r="G38" s="534"/>
      <c r="H38" s="461"/>
      <c r="I38" s="295"/>
      <c r="J38" s="77" t="s">
        <v>245</v>
      </c>
      <c r="K38" s="77" t="s">
        <v>245</v>
      </c>
      <c r="L38" s="77" t="s">
        <v>245</v>
      </c>
      <c r="M38" s="77" t="s">
        <v>245</v>
      </c>
      <c r="N38" s="77" t="s">
        <v>245</v>
      </c>
      <c r="O38" s="77" t="s">
        <v>245</v>
      </c>
      <c r="P38" s="77" t="s">
        <v>245</v>
      </c>
      <c r="Q38" s="77" t="s">
        <v>245</v>
      </c>
      <c r="R38" s="295"/>
      <c r="S38" s="77" t="s">
        <v>245</v>
      </c>
      <c r="T38" s="77" t="s">
        <v>245</v>
      </c>
      <c r="U38" s="77" t="s">
        <v>245</v>
      </c>
      <c r="V38" s="77" t="s">
        <v>245</v>
      </c>
      <c r="W38" s="77">
        <v>4.5641658866161769</v>
      </c>
      <c r="X38" s="77">
        <v>9.9756950960531068</v>
      </c>
      <c r="Y38" s="77">
        <v>4.43</v>
      </c>
      <c r="Z38" s="77" t="s">
        <v>245</v>
      </c>
      <c r="AA38" s="295"/>
      <c r="AB38" s="77">
        <v>20.696038445560852</v>
      </c>
      <c r="AC38" s="77">
        <v>20.696038445560852</v>
      </c>
      <c r="AD38" s="77">
        <v>26.707255659152604</v>
      </c>
      <c r="AE38" s="77" t="s">
        <v>245</v>
      </c>
      <c r="AF38" s="77" t="s">
        <v>245</v>
      </c>
      <c r="AG38" s="78"/>
    </row>
    <row r="39" spans="1:33" s="76" customFormat="1" ht="12.6" customHeight="1">
      <c r="A39" s="78"/>
      <c r="B39" s="511"/>
      <c r="C39" s="513"/>
      <c r="D39" s="508"/>
      <c r="E39" s="505"/>
      <c r="F39" s="303" t="s">
        <v>123</v>
      </c>
      <c r="G39" s="534"/>
      <c r="H39" s="461"/>
      <c r="I39" s="295"/>
      <c r="J39" s="77" t="s">
        <v>245</v>
      </c>
      <c r="K39" s="77" t="s">
        <v>245</v>
      </c>
      <c r="L39" s="77" t="s">
        <v>245</v>
      </c>
      <c r="M39" s="77" t="s">
        <v>245</v>
      </c>
      <c r="N39" s="77" t="s">
        <v>245</v>
      </c>
      <c r="O39" s="77" t="s">
        <v>245</v>
      </c>
      <c r="P39" s="77" t="s">
        <v>245</v>
      </c>
      <c r="Q39" s="77" t="s">
        <v>245</v>
      </c>
      <c r="R39" s="295"/>
      <c r="S39" s="77" t="s">
        <v>245</v>
      </c>
      <c r="T39" s="77" t="s">
        <v>245</v>
      </c>
      <c r="U39" s="77" t="s">
        <v>245</v>
      </c>
      <c r="V39" s="77" t="s">
        <v>245</v>
      </c>
      <c r="W39" s="77">
        <v>4.5677513878976033</v>
      </c>
      <c r="X39" s="77">
        <v>9.9756950960531068</v>
      </c>
      <c r="Y39" s="77">
        <v>4.43</v>
      </c>
      <c r="Z39" s="77" t="s">
        <v>245</v>
      </c>
      <c r="AA39" s="295"/>
      <c r="AB39" s="77">
        <v>20.92209552243553</v>
      </c>
      <c r="AC39" s="77">
        <v>20.92209552243553</v>
      </c>
      <c r="AD39" s="77">
        <v>26.933312736027283</v>
      </c>
      <c r="AE39" s="77" t="s">
        <v>245</v>
      </c>
      <c r="AF39" s="77" t="s">
        <v>245</v>
      </c>
      <c r="AG39" s="78"/>
    </row>
    <row r="40" spans="1:33" s="76" customFormat="1" ht="12.6" customHeight="1">
      <c r="A40" s="78"/>
      <c r="B40" s="511"/>
      <c r="C40" s="513"/>
      <c r="D40" s="508"/>
      <c r="E40" s="505"/>
      <c r="F40" s="303" t="s">
        <v>121</v>
      </c>
      <c r="G40" s="534"/>
      <c r="H40" s="461"/>
      <c r="I40" s="295"/>
      <c r="J40" s="77" t="s">
        <v>245</v>
      </c>
      <c r="K40" s="77" t="s">
        <v>245</v>
      </c>
      <c r="L40" s="77" t="s">
        <v>245</v>
      </c>
      <c r="M40" s="77" t="s">
        <v>245</v>
      </c>
      <c r="N40" s="77" t="s">
        <v>245</v>
      </c>
      <c r="O40" s="77" t="s">
        <v>245</v>
      </c>
      <c r="P40" s="77" t="s">
        <v>245</v>
      </c>
      <c r="Q40" s="77" t="s">
        <v>245</v>
      </c>
      <c r="R40" s="295"/>
      <c r="S40" s="77" t="s">
        <v>245</v>
      </c>
      <c r="T40" s="77" t="s">
        <v>245</v>
      </c>
      <c r="U40" s="77" t="s">
        <v>245</v>
      </c>
      <c r="V40" s="77" t="s">
        <v>245</v>
      </c>
      <c r="W40" s="77">
        <v>4.514392127949665</v>
      </c>
      <c r="X40" s="77">
        <v>9.9756950960531068</v>
      </c>
      <c r="Y40" s="77">
        <v>4.43</v>
      </c>
      <c r="Z40" s="77" t="s">
        <v>245</v>
      </c>
      <c r="AA40" s="295"/>
      <c r="AB40" s="77">
        <v>20.431840610363274</v>
      </c>
      <c r="AC40" s="77">
        <v>20.431840610363274</v>
      </c>
      <c r="AD40" s="77">
        <v>26.443057823955026</v>
      </c>
      <c r="AE40" s="77" t="s">
        <v>245</v>
      </c>
      <c r="AF40" s="77" t="s">
        <v>245</v>
      </c>
      <c r="AG40" s="78"/>
    </row>
    <row r="41" spans="1:33" s="76" customFormat="1" ht="12.6" customHeight="1">
      <c r="A41" s="78"/>
      <c r="B41" s="511"/>
      <c r="C41" s="513" t="s">
        <v>280</v>
      </c>
      <c r="D41" s="508" t="s">
        <v>107</v>
      </c>
      <c r="E41" s="505" t="s">
        <v>308</v>
      </c>
      <c r="F41" s="303" t="s">
        <v>127</v>
      </c>
      <c r="G41" s="534"/>
      <c r="H41" s="461"/>
      <c r="I41" s="295"/>
      <c r="J41" s="77" t="s">
        <v>245</v>
      </c>
      <c r="K41" s="77" t="s">
        <v>245</v>
      </c>
      <c r="L41" s="77" t="s">
        <v>245</v>
      </c>
      <c r="M41" s="77" t="s">
        <v>245</v>
      </c>
      <c r="N41" s="77" t="s">
        <v>245</v>
      </c>
      <c r="O41" s="77" t="s">
        <v>245</v>
      </c>
      <c r="P41" s="77" t="s">
        <v>245</v>
      </c>
      <c r="Q41" s="77" t="s">
        <v>245</v>
      </c>
      <c r="R41" s="295"/>
      <c r="S41" s="77" t="s">
        <v>245</v>
      </c>
      <c r="T41" s="77" t="s">
        <v>245</v>
      </c>
      <c r="U41" s="77" t="s">
        <v>245</v>
      </c>
      <c r="V41" s="77" t="s">
        <v>245</v>
      </c>
      <c r="W41" s="77">
        <v>0</v>
      </c>
      <c r="X41" s="77">
        <v>1.4870742269298105</v>
      </c>
      <c r="Y41" s="77">
        <v>0.70457099735818829</v>
      </c>
      <c r="Z41" s="77" t="s">
        <v>245</v>
      </c>
      <c r="AA41" s="295"/>
      <c r="AB41" s="77">
        <v>0</v>
      </c>
      <c r="AC41" s="77">
        <v>0</v>
      </c>
      <c r="AD41" s="77">
        <v>0.4107912515748855</v>
      </c>
      <c r="AE41" s="77" t="s">
        <v>245</v>
      </c>
      <c r="AF41" s="77" t="s">
        <v>245</v>
      </c>
      <c r="AG41" s="78"/>
    </row>
    <row r="42" spans="1:33" s="76" customFormat="1" ht="12.6" customHeight="1">
      <c r="A42" s="78"/>
      <c r="B42" s="511"/>
      <c r="C42" s="513"/>
      <c r="D42" s="508"/>
      <c r="E42" s="505"/>
      <c r="F42" s="303" t="s">
        <v>128</v>
      </c>
      <c r="G42" s="534"/>
      <c r="H42" s="461"/>
      <c r="I42" s="295"/>
      <c r="J42" s="77" t="s">
        <v>245</v>
      </c>
      <c r="K42" s="77" t="s">
        <v>245</v>
      </c>
      <c r="L42" s="77" t="s">
        <v>245</v>
      </c>
      <c r="M42" s="77" t="s">
        <v>245</v>
      </c>
      <c r="N42" s="77" t="s">
        <v>245</v>
      </c>
      <c r="O42" s="77" t="s">
        <v>245</v>
      </c>
      <c r="P42" s="77" t="s">
        <v>245</v>
      </c>
      <c r="Q42" s="77" t="s">
        <v>245</v>
      </c>
      <c r="R42" s="295"/>
      <c r="S42" s="77" t="s">
        <v>245</v>
      </c>
      <c r="T42" s="77" t="s">
        <v>245</v>
      </c>
      <c r="U42" s="77" t="s">
        <v>245</v>
      </c>
      <c r="V42" s="77" t="s">
        <v>245</v>
      </c>
      <c r="W42" s="77">
        <v>0</v>
      </c>
      <c r="X42" s="77">
        <v>1.4870742269298105</v>
      </c>
      <c r="Y42" s="77">
        <v>0.70457099735818829</v>
      </c>
      <c r="Z42" s="77" t="s">
        <v>245</v>
      </c>
      <c r="AA42" s="295"/>
      <c r="AB42" s="77">
        <v>0</v>
      </c>
      <c r="AC42" s="77">
        <v>0</v>
      </c>
      <c r="AD42" s="77">
        <v>0.4107912515748855</v>
      </c>
      <c r="AE42" s="77" t="s">
        <v>245</v>
      </c>
      <c r="AF42" s="77" t="s">
        <v>245</v>
      </c>
      <c r="AG42" s="78"/>
    </row>
    <row r="43" spans="1:33" s="76" customFormat="1" ht="12.6" customHeight="1">
      <c r="A43" s="78"/>
      <c r="B43" s="511"/>
      <c r="C43" s="513"/>
      <c r="D43" s="508"/>
      <c r="E43" s="505"/>
      <c r="F43" s="303" t="s">
        <v>125</v>
      </c>
      <c r="G43" s="534"/>
      <c r="H43" s="461"/>
      <c r="I43" s="295"/>
      <c r="J43" s="77" t="s">
        <v>245</v>
      </c>
      <c r="K43" s="77" t="s">
        <v>245</v>
      </c>
      <c r="L43" s="77" t="s">
        <v>245</v>
      </c>
      <c r="M43" s="77" t="s">
        <v>245</v>
      </c>
      <c r="N43" s="77" t="s">
        <v>245</v>
      </c>
      <c r="O43" s="77" t="s">
        <v>245</v>
      </c>
      <c r="P43" s="77" t="s">
        <v>245</v>
      </c>
      <c r="Q43" s="77" t="s">
        <v>245</v>
      </c>
      <c r="R43" s="295"/>
      <c r="S43" s="77" t="s">
        <v>245</v>
      </c>
      <c r="T43" s="77" t="s">
        <v>245</v>
      </c>
      <c r="U43" s="77" t="s">
        <v>245</v>
      </c>
      <c r="V43" s="77" t="s">
        <v>245</v>
      </c>
      <c r="W43" s="77">
        <v>0</v>
      </c>
      <c r="X43" s="77">
        <v>1.4870742269298105</v>
      </c>
      <c r="Y43" s="77">
        <v>0.70457099735818829</v>
      </c>
      <c r="Z43" s="77" t="s">
        <v>245</v>
      </c>
      <c r="AA43" s="295"/>
      <c r="AB43" s="77">
        <v>0</v>
      </c>
      <c r="AC43" s="77">
        <v>0</v>
      </c>
      <c r="AD43" s="77">
        <v>0.4107912515748855</v>
      </c>
      <c r="AE43" s="77" t="s">
        <v>245</v>
      </c>
      <c r="AF43" s="77" t="s">
        <v>245</v>
      </c>
      <c r="AG43" s="78"/>
    </row>
    <row r="44" spans="1:33" s="76" customFormat="1" ht="12.6" customHeight="1">
      <c r="A44" s="78"/>
      <c r="B44" s="511"/>
      <c r="C44" s="513"/>
      <c r="D44" s="508"/>
      <c r="E44" s="505"/>
      <c r="F44" s="303" t="s">
        <v>124</v>
      </c>
      <c r="G44" s="534"/>
      <c r="H44" s="461"/>
      <c r="I44" s="295"/>
      <c r="J44" s="77" t="s">
        <v>245</v>
      </c>
      <c r="K44" s="77" t="s">
        <v>245</v>
      </c>
      <c r="L44" s="77" t="s">
        <v>245</v>
      </c>
      <c r="M44" s="77" t="s">
        <v>245</v>
      </c>
      <c r="N44" s="77" t="s">
        <v>245</v>
      </c>
      <c r="O44" s="77" t="s">
        <v>245</v>
      </c>
      <c r="P44" s="77" t="s">
        <v>245</v>
      </c>
      <c r="Q44" s="77" t="s">
        <v>245</v>
      </c>
      <c r="R44" s="295"/>
      <c r="S44" s="77" t="s">
        <v>245</v>
      </c>
      <c r="T44" s="77" t="s">
        <v>245</v>
      </c>
      <c r="U44" s="77" t="s">
        <v>245</v>
      </c>
      <c r="V44" s="77" t="s">
        <v>245</v>
      </c>
      <c r="W44" s="77">
        <v>0</v>
      </c>
      <c r="X44" s="77">
        <v>1.4870742269298105</v>
      </c>
      <c r="Y44" s="77">
        <v>0.70457099735818829</v>
      </c>
      <c r="Z44" s="77" t="s">
        <v>245</v>
      </c>
      <c r="AA44" s="295"/>
      <c r="AB44" s="77">
        <v>0</v>
      </c>
      <c r="AC44" s="77">
        <v>0</v>
      </c>
      <c r="AD44" s="77">
        <v>0.4107912515748855</v>
      </c>
      <c r="AE44" s="77" t="s">
        <v>245</v>
      </c>
      <c r="AF44" s="77" t="s">
        <v>245</v>
      </c>
      <c r="AG44" s="78"/>
    </row>
    <row r="45" spans="1:33" s="76" customFormat="1" ht="12.6" customHeight="1">
      <c r="A45" s="78"/>
      <c r="B45" s="511"/>
      <c r="C45" s="513"/>
      <c r="D45" s="508"/>
      <c r="E45" s="505"/>
      <c r="F45" s="303" t="s">
        <v>129</v>
      </c>
      <c r="G45" s="534"/>
      <c r="H45" s="461"/>
      <c r="I45" s="295"/>
      <c r="J45" s="77" t="s">
        <v>245</v>
      </c>
      <c r="K45" s="77" t="s">
        <v>245</v>
      </c>
      <c r="L45" s="77" t="s">
        <v>245</v>
      </c>
      <c r="M45" s="77" t="s">
        <v>245</v>
      </c>
      <c r="N45" s="77" t="s">
        <v>245</v>
      </c>
      <c r="O45" s="77" t="s">
        <v>245</v>
      </c>
      <c r="P45" s="77" t="s">
        <v>245</v>
      </c>
      <c r="Q45" s="77" t="s">
        <v>245</v>
      </c>
      <c r="R45" s="295"/>
      <c r="S45" s="77" t="s">
        <v>245</v>
      </c>
      <c r="T45" s="77" t="s">
        <v>245</v>
      </c>
      <c r="U45" s="77" t="s">
        <v>245</v>
      </c>
      <c r="V45" s="77" t="s">
        <v>245</v>
      </c>
      <c r="W45" s="77">
        <v>0</v>
      </c>
      <c r="X45" s="77">
        <v>1.4870742269298105</v>
      </c>
      <c r="Y45" s="77">
        <v>0.70457099735818829</v>
      </c>
      <c r="Z45" s="77" t="s">
        <v>245</v>
      </c>
      <c r="AA45" s="295"/>
      <c r="AB45" s="77">
        <v>0</v>
      </c>
      <c r="AC45" s="77">
        <v>0</v>
      </c>
      <c r="AD45" s="77">
        <v>0.4107912515748855</v>
      </c>
      <c r="AE45" s="77" t="s">
        <v>245</v>
      </c>
      <c r="AF45" s="77" t="s">
        <v>245</v>
      </c>
      <c r="AG45" s="78"/>
    </row>
    <row r="46" spans="1:33" s="76" customFormat="1" ht="12.6" customHeight="1">
      <c r="A46" s="78"/>
      <c r="B46" s="511"/>
      <c r="C46" s="513"/>
      <c r="D46" s="508"/>
      <c r="E46" s="505"/>
      <c r="F46" s="303" t="s">
        <v>119</v>
      </c>
      <c r="G46" s="534"/>
      <c r="H46" s="461"/>
      <c r="I46" s="295"/>
      <c r="J46" s="77" t="s">
        <v>245</v>
      </c>
      <c r="K46" s="77" t="s">
        <v>245</v>
      </c>
      <c r="L46" s="77" t="s">
        <v>245</v>
      </c>
      <c r="M46" s="77" t="s">
        <v>245</v>
      </c>
      <c r="N46" s="77" t="s">
        <v>245</v>
      </c>
      <c r="O46" s="77" t="s">
        <v>245</v>
      </c>
      <c r="P46" s="77" t="s">
        <v>245</v>
      </c>
      <c r="Q46" s="77" t="s">
        <v>245</v>
      </c>
      <c r="R46" s="295"/>
      <c r="S46" s="77" t="s">
        <v>245</v>
      </c>
      <c r="T46" s="77" t="s">
        <v>245</v>
      </c>
      <c r="U46" s="77" t="s">
        <v>245</v>
      </c>
      <c r="V46" s="77" t="s">
        <v>245</v>
      </c>
      <c r="W46" s="77">
        <v>0</v>
      </c>
      <c r="X46" s="77">
        <v>1.4870742269298105</v>
      </c>
      <c r="Y46" s="77">
        <v>0.70457099735818829</v>
      </c>
      <c r="Z46" s="77" t="s">
        <v>245</v>
      </c>
      <c r="AA46" s="295"/>
      <c r="AB46" s="77">
        <v>0</v>
      </c>
      <c r="AC46" s="77">
        <v>0</v>
      </c>
      <c r="AD46" s="77">
        <v>0.4107912515748855</v>
      </c>
      <c r="AE46" s="77" t="s">
        <v>245</v>
      </c>
      <c r="AF46" s="77" t="s">
        <v>245</v>
      </c>
      <c r="AG46" s="78"/>
    </row>
    <row r="47" spans="1:33" s="76" customFormat="1" ht="12.6" customHeight="1">
      <c r="A47" s="78"/>
      <c r="B47" s="511"/>
      <c r="C47" s="513"/>
      <c r="D47" s="508"/>
      <c r="E47" s="505"/>
      <c r="F47" s="303" t="s">
        <v>118</v>
      </c>
      <c r="G47" s="534"/>
      <c r="H47" s="461"/>
      <c r="I47" s="295"/>
      <c r="J47" s="77" t="s">
        <v>245</v>
      </c>
      <c r="K47" s="77" t="s">
        <v>245</v>
      </c>
      <c r="L47" s="77" t="s">
        <v>245</v>
      </c>
      <c r="M47" s="77" t="s">
        <v>245</v>
      </c>
      <c r="N47" s="77" t="s">
        <v>245</v>
      </c>
      <c r="O47" s="77" t="s">
        <v>245</v>
      </c>
      <c r="P47" s="77" t="s">
        <v>245</v>
      </c>
      <c r="Q47" s="77" t="s">
        <v>245</v>
      </c>
      <c r="R47" s="295"/>
      <c r="S47" s="77" t="s">
        <v>245</v>
      </c>
      <c r="T47" s="77" t="s">
        <v>245</v>
      </c>
      <c r="U47" s="77" t="s">
        <v>245</v>
      </c>
      <c r="V47" s="77" t="s">
        <v>245</v>
      </c>
      <c r="W47" s="77">
        <v>0</v>
      </c>
      <c r="X47" s="77">
        <v>1.4870742269298105</v>
      </c>
      <c r="Y47" s="77">
        <v>0.70457099735818829</v>
      </c>
      <c r="Z47" s="77" t="s">
        <v>245</v>
      </c>
      <c r="AA47" s="295"/>
      <c r="AB47" s="77">
        <v>0</v>
      </c>
      <c r="AC47" s="77">
        <v>0</v>
      </c>
      <c r="AD47" s="77">
        <v>0.4107912515748855</v>
      </c>
      <c r="AE47" s="77" t="s">
        <v>245</v>
      </c>
      <c r="AF47" s="77" t="s">
        <v>245</v>
      </c>
      <c r="AG47" s="78"/>
    </row>
    <row r="48" spans="1:33" s="76" customFormat="1" ht="12.6" customHeight="1">
      <c r="A48" s="78"/>
      <c r="B48" s="511"/>
      <c r="C48" s="513"/>
      <c r="D48" s="508"/>
      <c r="E48" s="505"/>
      <c r="F48" s="303" t="s">
        <v>122</v>
      </c>
      <c r="G48" s="534"/>
      <c r="H48" s="461"/>
      <c r="I48" s="295"/>
      <c r="J48" s="77" t="s">
        <v>245</v>
      </c>
      <c r="K48" s="77" t="s">
        <v>245</v>
      </c>
      <c r="L48" s="77" t="s">
        <v>245</v>
      </c>
      <c r="M48" s="77" t="s">
        <v>245</v>
      </c>
      <c r="N48" s="77" t="s">
        <v>245</v>
      </c>
      <c r="O48" s="77" t="s">
        <v>245</v>
      </c>
      <c r="P48" s="77" t="s">
        <v>245</v>
      </c>
      <c r="Q48" s="77" t="s">
        <v>245</v>
      </c>
      <c r="R48" s="295"/>
      <c r="S48" s="77" t="s">
        <v>245</v>
      </c>
      <c r="T48" s="77" t="s">
        <v>245</v>
      </c>
      <c r="U48" s="77" t="s">
        <v>245</v>
      </c>
      <c r="V48" s="77" t="s">
        <v>245</v>
      </c>
      <c r="W48" s="77">
        <v>0</v>
      </c>
      <c r="X48" s="77">
        <v>1.4870742269298105</v>
      </c>
      <c r="Y48" s="77">
        <v>0.70457099735818829</v>
      </c>
      <c r="Z48" s="77" t="s">
        <v>245</v>
      </c>
      <c r="AA48" s="295"/>
      <c r="AB48" s="77">
        <v>0</v>
      </c>
      <c r="AC48" s="77">
        <v>0</v>
      </c>
      <c r="AD48" s="77">
        <v>0.4107912515748855</v>
      </c>
      <c r="AE48" s="77" t="s">
        <v>245</v>
      </c>
      <c r="AF48" s="77" t="s">
        <v>245</v>
      </c>
      <c r="AG48" s="78"/>
    </row>
    <row r="49" spans="1:33" s="76" customFormat="1" ht="12.6" customHeight="1">
      <c r="A49" s="78"/>
      <c r="B49" s="511"/>
      <c r="C49" s="513"/>
      <c r="D49" s="508"/>
      <c r="E49" s="505"/>
      <c r="F49" s="303" t="s">
        <v>126</v>
      </c>
      <c r="G49" s="534"/>
      <c r="H49" s="461"/>
      <c r="I49" s="295"/>
      <c r="J49" s="77" t="s">
        <v>245</v>
      </c>
      <c r="K49" s="77" t="s">
        <v>245</v>
      </c>
      <c r="L49" s="77" t="s">
        <v>245</v>
      </c>
      <c r="M49" s="77" t="s">
        <v>245</v>
      </c>
      <c r="N49" s="77" t="s">
        <v>245</v>
      </c>
      <c r="O49" s="77" t="s">
        <v>245</v>
      </c>
      <c r="P49" s="77" t="s">
        <v>245</v>
      </c>
      <c r="Q49" s="77" t="s">
        <v>245</v>
      </c>
      <c r="R49" s="295"/>
      <c r="S49" s="77" t="s">
        <v>245</v>
      </c>
      <c r="T49" s="77" t="s">
        <v>245</v>
      </c>
      <c r="U49" s="77" t="s">
        <v>245</v>
      </c>
      <c r="V49" s="77" t="s">
        <v>245</v>
      </c>
      <c r="W49" s="77">
        <v>0</v>
      </c>
      <c r="X49" s="77">
        <v>1.4870742269298105</v>
      </c>
      <c r="Y49" s="77">
        <v>0.70457099735818829</v>
      </c>
      <c r="Z49" s="77" t="s">
        <v>245</v>
      </c>
      <c r="AA49" s="295"/>
      <c r="AB49" s="77">
        <v>0</v>
      </c>
      <c r="AC49" s="77">
        <v>0</v>
      </c>
      <c r="AD49" s="77">
        <v>0.4107912515748855</v>
      </c>
      <c r="AE49" s="77" t="s">
        <v>245</v>
      </c>
      <c r="AF49" s="77" t="s">
        <v>245</v>
      </c>
      <c r="AG49" s="78"/>
    </row>
    <row r="50" spans="1:33" s="76" customFormat="1" ht="12.6" customHeight="1">
      <c r="A50" s="78"/>
      <c r="B50" s="511"/>
      <c r="C50" s="513"/>
      <c r="D50" s="508"/>
      <c r="E50" s="505"/>
      <c r="F50" s="303" t="s">
        <v>131</v>
      </c>
      <c r="G50" s="534"/>
      <c r="H50" s="461"/>
      <c r="I50" s="295"/>
      <c r="J50" s="77" t="s">
        <v>245</v>
      </c>
      <c r="K50" s="77" t="s">
        <v>245</v>
      </c>
      <c r="L50" s="77" t="s">
        <v>245</v>
      </c>
      <c r="M50" s="77" t="s">
        <v>245</v>
      </c>
      <c r="N50" s="77" t="s">
        <v>245</v>
      </c>
      <c r="O50" s="77" t="s">
        <v>245</v>
      </c>
      <c r="P50" s="77" t="s">
        <v>245</v>
      </c>
      <c r="Q50" s="77" t="s">
        <v>245</v>
      </c>
      <c r="R50" s="295"/>
      <c r="S50" s="77" t="s">
        <v>245</v>
      </c>
      <c r="T50" s="77" t="s">
        <v>245</v>
      </c>
      <c r="U50" s="77" t="s">
        <v>245</v>
      </c>
      <c r="V50" s="77" t="s">
        <v>245</v>
      </c>
      <c r="W50" s="77">
        <v>0</v>
      </c>
      <c r="X50" s="77">
        <v>1.4870742269298105</v>
      </c>
      <c r="Y50" s="77">
        <v>0.70457099735818829</v>
      </c>
      <c r="Z50" s="77" t="s">
        <v>245</v>
      </c>
      <c r="AA50" s="295"/>
      <c r="AB50" s="77">
        <v>0</v>
      </c>
      <c r="AC50" s="77">
        <v>0</v>
      </c>
      <c r="AD50" s="77">
        <v>0.4107912515748855</v>
      </c>
      <c r="AE50" s="77" t="s">
        <v>245</v>
      </c>
      <c r="AF50" s="77" t="s">
        <v>245</v>
      </c>
      <c r="AG50" s="78"/>
    </row>
    <row r="51" spans="1:33" s="76" customFormat="1" ht="12.6" customHeight="1">
      <c r="A51" s="78"/>
      <c r="B51" s="511"/>
      <c r="C51" s="513"/>
      <c r="D51" s="508"/>
      <c r="E51" s="505"/>
      <c r="F51" s="303" t="s">
        <v>130</v>
      </c>
      <c r="G51" s="534"/>
      <c r="H51" s="461"/>
      <c r="I51" s="295"/>
      <c r="J51" s="77" t="s">
        <v>245</v>
      </c>
      <c r="K51" s="77" t="s">
        <v>245</v>
      </c>
      <c r="L51" s="77" t="s">
        <v>245</v>
      </c>
      <c r="M51" s="77" t="s">
        <v>245</v>
      </c>
      <c r="N51" s="77" t="s">
        <v>245</v>
      </c>
      <c r="O51" s="77" t="s">
        <v>245</v>
      </c>
      <c r="P51" s="77" t="s">
        <v>245</v>
      </c>
      <c r="Q51" s="77" t="s">
        <v>245</v>
      </c>
      <c r="R51" s="295"/>
      <c r="S51" s="77" t="s">
        <v>245</v>
      </c>
      <c r="T51" s="77" t="s">
        <v>245</v>
      </c>
      <c r="U51" s="77" t="s">
        <v>245</v>
      </c>
      <c r="V51" s="77" t="s">
        <v>245</v>
      </c>
      <c r="W51" s="77">
        <v>0</v>
      </c>
      <c r="X51" s="77">
        <v>1.4870742269298105</v>
      </c>
      <c r="Y51" s="77">
        <v>0.70457099735818829</v>
      </c>
      <c r="Z51" s="77" t="s">
        <v>245</v>
      </c>
      <c r="AA51" s="295"/>
      <c r="AB51" s="77">
        <v>0</v>
      </c>
      <c r="AC51" s="77">
        <v>0</v>
      </c>
      <c r="AD51" s="77">
        <v>0.4107912515748855</v>
      </c>
      <c r="AE51" s="77" t="s">
        <v>245</v>
      </c>
      <c r="AF51" s="77" t="s">
        <v>245</v>
      </c>
      <c r="AG51" s="78"/>
    </row>
    <row r="52" spans="1:33" s="76" customFormat="1" ht="12.6" customHeight="1">
      <c r="A52" s="78"/>
      <c r="B52" s="511"/>
      <c r="C52" s="513"/>
      <c r="D52" s="508"/>
      <c r="E52" s="505"/>
      <c r="F52" s="303" t="s">
        <v>120</v>
      </c>
      <c r="G52" s="534"/>
      <c r="H52" s="461"/>
      <c r="I52" s="295"/>
      <c r="J52" s="77" t="s">
        <v>245</v>
      </c>
      <c r="K52" s="77" t="s">
        <v>245</v>
      </c>
      <c r="L52" s="77" t="s">
        <v>245</v>
      </c>
      <c r="M52" s="77" t="s">
        <v>245</v>
      </c>
      <c r="N52" s="77" t="s">
        <v>245</v>
      </c>
      <c r="O52" s="77" t="s">
        <v>245</v>
      </c>
      <c r="P52" s="77" t="s">
        <v>245</v>
      </c>
      <c r="Q52" s="77" t="s">
        <v>245</v>
      </c>
      <c r="R52" s="295"/>
      <c r="S52" s="77" t="s">
        <v>245</v>
      </c>
      <c r="T52" s="77" t="s">
        <v>245</v>
      </c>
      <c r="U52" s="77" t="s">
        <v>245</v>
      </c>
      <c r="V52" s="77" t="s">
        <v>245</v>
      </c>
      <c r="W52" s="77">
        <v>0</v>
      </c>
      <c r="X52" s="77">
        <v>1.4870742269298105</v>
      </c>
      <c r="Y52" s="77">
        <v>0.70457099735818829</v>
      </c>
      <c r="Z52" s="77" t="s">
        <v>245</v>
      </c>
      <c r="AA52" s="295"/>
      <c r="AB52" s="77">
        <v>0</v>
      </c>
      <c r="AC52" s="77">
        <v>0</v>
      </c>
      <c r="AD52" s="77">
        <v>0.4107912515748855</v>
      </c>
      <c r="AE52" s="77" t="s">
        <v>245</v>
      </c>
      <c r="AF52" s="77" t="s">
        <v>245</v>
      </c>
      <c r="AG52" s="78"/>
    </row>
    <row r="53" spans="1:33" s="76" customFormat="1" ht="12.6" customHeight="1">
      <c r="A53" s="78"/>
      <c r="B53" s="511"/>
      <c r="C53" s="513"/>
      <c r="D53" s="508"/>
      <c r="E53" s="505"/>
      <c r="F53" s="303" t="s">
        <v>123</v>
      </c>
      <c r="G53" s="534"/>
      <c r="H53" s="461"/>
      <c r="I53" s="295"/>
      <c r="J53" s="77" t="s">
        <v>245</v>
      </c>
      <c r="K53" s="77" t="s">
        <v>245</v>
      </c>
      <c r="L53" s="77" t="s">
        <v>245</v>
      </c>
      <c r="M53" s="77" t="s">
        <v>245</v>
      </c>
      <c r="N53" s="77" t="s">
        <v>245</v>
      </c>
      <c r="O53" s="77" t="s">
        <v>245</v>
      </c>
      <c r="P53" s="77" t="s">
        <v>245</v>
      </c>
      <c r="Q53" s="77" t="s">
        <v>245</v>
      </c>
      <c r="R53" s="295"/>
      <c r="S53" s="77" t="s">
        <v>245</v>
      </c>
      <c r="T53" s="77" t="s">
        <v>245</v>
      </c>
      <c r="U53" s="77" t="s">
        <v>245</v>
      </c>
      <c r="V53" s="77" t="s">
        <v>245</v>
      </c>
      <c r="W53" s="77">
        <v>0</v>
      </c>
      <c r="X53" s="77">
        <v>1.4870742269298105</v>
      </c>
      <c r="Y53" s="77">
        <v>0.70457099735818829</v>
      </c>
      <c r="Z53" s="77" t="s">
        <v>245</v>
      </c>
      <c r="AA53" s="295"/>
      <c r="AB53" s="77">
        <v>0</v>
      </c>
      <c r="AC53" s="77">
        <v>0</v>
      </c>
      <c r="AD53" s="77">
        <v>0.4107912515748855</v>
      </c>
      <c r="AE53" s="77" t="s">
        <v>245</v>
      </c>
      <c r="AF53" s="77" t="s">
        <v>245</v>
      </c>
      <c r="AG53" s="78"/>
    </row>
    <row r="54" spans="1:33" s="76" customFormat="1" ht="12.6" customHeight="1">
      <c r="A54" s="78"/>
      <c r="B54" s="511"/>
      <c r="C54" s="513"/>
      <c r="D54" s="508"/>
      <c r="E54" s="505"/>
      <c r="F54" s="303" t="s">
        <v>121</v>
      </c>
      <c r="G54" s="534"/>
      <c r="H54" s="461"/>
      <c r="I54" s="295"/>
      <c r="J54" s="77" t="s">
        <v>245</v>
      </c>
      <c r="K54" s="77" t="s">
        <v>245</v>
      </c>
      <c r="L54" s="77" t="s">
        <v>245</v>
      </c>
      <c r="M54" s="77" t="s">
        <v>245</v>
      </c>
      <c r="N54" s="77" t="s">
        <v>245</v>
      </c>
      <c r="O54" s="77" t="s">
        <v>245</v>
      </c>
      <c r="P54" s="77" t="s">
        <v>245</v>
      </c>
      <c r="Q54" s="77" t="s">
        <v>245</v>
      </c>
      <c r="R54" s="295"/>
      <c r="S54" s="77" t="s">
        <v>245</v>
      </c>
      <c r="T54" s="77" t="s">
        <v>245</v>
      </c>
      <c r="U54" s="77" t="s">
        <v>245</v>
      </c>
      <c r="V54" s="77" t="s">
        <v>245</v>
      </c>
      <c r="W54" s="77">
        <v>0</v>
      </c>
      <c r="X54" s="77">
        <v>1.4870742269298105</v>
      </c>
      <c r="Y54" s="77">
        <v>0.70457099735818829</v>
      </c>
      <c r="Z54" s="77" t="s">
        <v>245</v>
      </c>
      <c r="AA54" s="295"/>
      <c r="AB54" s="77">
        <v>0</v>
      </c>
      <c r="AC54" s="77">
        <v>0</v>
      </c>
      <c r="AD54" s="77">
        <v>0.4107912515748855</v>
      </c>
      <c r="AE54" s="77" t="s">
        <v>245</v>
      </c>
      <c r="AF54" s="77" t="s">
        <v>245</v>
      </c>
      <c r="AG54" s="78"/>
    </row>
    <row r="55" spans="1:33" s="76" customFormat="1" ht="12.6" customHeight="1">
      <c r="A55" s="78"/>
      <c r="B55" s="511"/>
      <c r="C55" s="513" t="s">
        <v>280</v>
      </c>
      <c r="D55" s="508" t="s">
        <v>107</v>
      </c>
      <c r="E55" s="505" t="s">
        <v>309</v>
      </c>
      <c r="F55" s="303" t="s">
        <v>127</v>
      </c>
      <c r="G55" s="534"/>
      <c r="H55" s="461"/>
      <c r="I55" s="295"/>
      <c r="J55" s="77" t="s">
        <v>245</v>
      </c>
      <c r="K55" s="77" t="s">
        <v>245</v>
      </c>
      <c r="L55" s="77" t="s">
        <v>245</v>
      </c>
      <c r="M55" s="77" t="s">
        <v>245</v>
      </c>
      <c r="N55" s="77" t="s">
        <v>245</v>
      </c>
      <c r="O55" s="77" t="s">
        <v>245</v>
      </c>
      <c r="P55" s="77" t="s">
        <v>245</v>
      </c>
      <c r="Q55" s="77" t="s">
        <v>245</v>
      </c>
      <c r="R55" s="295"/>
      <c r="S55" s="77" t="s">
        <v>245</v>
      </c>
      <c r="T55" s="77" t="s">
        <v>245</v>
      </c>
      <c r="U55" s="77" t="s">
        <v>245</v>
      </c>
      <c r="V55" s="77" t="s">
        <v>245</v>
      </c>
      <c r="W55" s="77">
        <v>4.5858898534688404</v>
      </c>
      <c r="X55" s="77">
        <v>9.9756950960531068</v>
      </c>
      <c r="Y55" s="77">
        <v>4.43</v>
      </c>
      <c r="Z55" s="77" t="s">
        <v>245</v>
      </c>
      <c r="AA55" s="295"/>
      <c r="AB55" s="77">
        <v>20.827976873198978</v>
      </c>
      <c r="AC55" s="77">
        <v>20.827976873198978</v>
      </c>
      <c r="AD55" s="77">
        <v>26.83919408679073</v>
      </c>
      <c r="AE55" s="77" t="s">
        <v>245</v>
      </c>
      <c r="AF55" s="77" t="s">
        <v>245</v>
      </c>
      <c r="AG55" s="78"/>
    </row>
    <row r="56" spans="1:33" s="76" customFormat="1" ht="11.25" customHeight="1">
      <c r="A56" s="78"/>
      <c r="B56" s="511"/>
      <c r="C56" s="513"/>
      <c r="D56" s="508"/>
      <c r="E56" s="505"/>
      <c r="F56" s="303" t="s">
        <v>128</v>
      </c>
      <c r="G56" s="534"/>
      <c r="H56" s="461"/>
      <c r="I56" s="295"/>
      <c r="J56" s="77" t="s">
        <v>245</v>
      </c>
      <c r="K56" s="77" t="s">
        <v>245</v>
      </c>
      <c r="L56" s="77" t="s">
        <v>245</v>
      </c>
      <c r="M56" s="77" t="s">
        <v>245</v>
      </c>
      <c r="N56" s="77" t="s">
        <v>245</v>
      </c>
      <c r="O56" s="77" t="s">
        <v>245</v>
      </c>
      <c r="P56" s="77" t="s">
        <v>245</v>
      </c>
      <c r="Q56" s="77" t="s">
        <v>245</v>
      </c>
      <c r="R56" s="295"/>
      <c r="S56" s="77" t="s">
        <v>245</v>
      </c>
      <c r="T56" s="77" t="s">
        <v>245</v>
      </c>
      <c r="U56" s="77" t="s">
        <v>245</v>
      </c>
      <c r="V56" s="77" t="s">
        <v>245</v>
      </c>
      <c r="W56" s="77">
        <v>4.5286596291411447</v>
      </c>
      <c r="X56" s="77">
        <v>9.9756950960531068</v>
      </c>
      <c r="Y56" s="77">
        <v>4.43</v>
      </c>
      <c r="Z56" s="77" t="s">
        <v>245</v>
      </c>
      <c r="AA56" s="295"/>
      <c r="AB56" s="77">
        <v>20.450772301171746</v>
      </c>
      <c r="AC56" s="77">
        <v>20.450772301171746</v>
      </c>
      <c r="AD56" s="77">
        <v>26.461989514763498</v>
      </c>
      <c r="AE56" s="77" t="s">
        <v>245</v>
      </c>
      <c r="AF56" s="77" t="s">
        <v>245</v>
      </c>
      <c r="AG56" s="78"/>
    </row>
    <row r="57" spans="1:33" s="76" customFormat="1" ht="11.25" customHeight="1">
      <c r="A57" s="78"/>
      <c r="B57" s="511"/>
      <c r="C57" s="513"/>
      <c r="D57" s="508"/>
      <c r="E57" s="505"/>
      <c r="F57" s="303" t="s">
        <v>125</v>
      </c>
      <c r="G57" s="534"/>
      <c r="H57" s="461"/>
      <c r="I57" s="295"/>
      <c r="J57" s="77" t="s">
        <v>245</v>
      </c>
      <c r="K57" s="77" t="s">
        <v>245</v>
      </c>
      <c r="L57" s="77" t="s">
        <v>245</v>
      </c>
      <c r="M57" s="77" t="s">
        <v>245</v>
      </c>
      <c r="N57" s="77" t="s">
        <v>245</v>
      </c>
      <c r="O57" s="77" t="s">
        <v>245</v>
      </c>
      <c r="P57" s="77" t="s">
        <v>245</v>
      </c>
      <c r="Q57" s="77" t="s">
        <v>245</v>
      </c>
      <c r="R57" s="295"/>
      <c r="S57" s="77" t="s">
        <v>245</v>
      </c>
      <c r="T57" s="77" t="s">
        <v>245</v>
      </c>
      <c r="U57" s="77" t="s">
        <v>245</v>
      </c>
      <c r="V57" s="77" t="s">
        <v>245</v>
      </c>
      <c r="W57" s="77">
        <v>4.6252573118737148</v>
      </c>
      <c r="X57" s="77">
        <v>9.9756950960531068</v>
      </c>
      <c r="Y57" s="77">
        <v>4.43</v>
      </c>
      <c r="Z57" s="77" t="s">
        <v>245</v>
      </c>
      <c r="AA57" s="295"/>
      <c r="AB57" s="77">
        <v>21.093801142045734</v>
      </c>
      <c r="AC57" s="77">
        <v>21.093801142045734</v>
      </c>
      <c r="AD57" s="77">
        <v>27.105018355637487</v>
      </c>
      <c r="AE57" s="77" t="s">
        <v>245</v>
      </c>
      <c r="AF57" s="77" t="s">
        <v>245</v>
      </c>
      <c r="AG57" s="78"/>
    </row>
    <row r="58" spans="1:33" s="76" customFormat="1" ht="11.25" customHeight="1">
      <c r="A58" s="78"/>
      <c r="B58" s="511"/>
      <c r="C58" s="513"/>
      <c r="D58" s="508"/>
      <c r="E58" s="505"/>
      <c r="F58" s="303" t="s">
        <v>124</v>
      </c>
      <c r="G58" s="534"/>
      <c r="H58" s="461"/>
      <c r="I58" s="295"/>
      <c r="J58" s="77" t="s">
        <v>245</v>
      </c>
      <c r="K58" s="77" t="s">
        <v>245</v>
      </c>
      <c r="L58" s="77" t="s">
        <v>245</v>
      </c>
      <c r="M58" s="77" t="s">
        <v>245</v>
      </c>
      <c r="N58" s="77" t="s">
        <v>245</v>
      </c>
      <c r="O58" s="77" t="s">
        <v>245</v>
      </c>
      <c r="P58" s="77" t="s">
        <v>245</v>
      </c>
      <c r="Q58" s="77" t="s">
        <v>245</v>
      </c>
      <c r="R58" s="295"/>
      <c r="S58" s="77" t="s">
        <v>245</v>
      </c>
      <c r="T58" s="77" t="s">
        <v>245</v>
      </c>
      <c r="U58" s="77" t="s">
        <v>245</v>
      </c>
      <c r="V58" s="77" t="s">
        <v>245</v>
      </c>
      <c r="W58" s="77">
        <v>4.6588267577428137</v>
      </c>
      <c r="X58" s="77">
        <v>9.9756950960531068</v>
      </c>
      <c r="Y58" s="77">
        <v>4.43</v>
      </c>
      <c r="Z58" s="77" t="s">
        <v>245</v>
      </c>
      <c r="AA58" s="295"/>
      <c r="AB58" s="77">
        <v>21.332768003659304</v>
      </c>
      <c r="AC58" s="77">
        <v>21.332768003659304</v>
      </c>
      <c r="AD58" s="77">
        <v>27.343985217251056</v>
      </c>
      <c r="AE58" s="77" t="s">
        <v>245</v>
      </c>
      <c r="AF58" s="77" t="s">
        <v>245</v>
      </c>
      <c r="AG58" s="78"/>
    </row>
    <row r="59" spans="1:33" s="76" customFormat="1" ht="11.25" customHeight="1">
      <c r="A59" s="78"/>
      <c r="B59" s="511"/>
      <c r="C59" s="513"/>
      <c r="D59" s="508"/>
      <c r="E59" s="505"/>
      <c r="F59" s="303" t="s">
        <v>129</v>
      </c>
      <c r="G59" s="534"/>
      <c r="H59" s="461"/>
      <c r="I59" s="295"/>
      <c r="J59" s="77" t="s">
        <v>245</v>
      </c>
      <c r="K59" s="77" t="s">
        <v>245</v>
      </c>
      <c r="L59" s="77" t="s">
        <v>245</v>
      </c>
      <c r="M59" s="77" t="s">
        <v>245</v>
      </c>
      <c r="N59" s="77" t="s">
        <v>245</v>
      </c>
      <c r="O59" s="77" t="s">
        <v>245</v>
      </c>
      <c r="P59" s="77" t="s">
        <v>245</v>
      </c>
      <c r="Q59" s="77" t="s">
        <v>245</v>
      </c>
      <c r="R59" s="295"/>
      <c r="S59" s="77" t="s">
        <v>245</v>
      </c>
      <c r="T59" s="77" t="s">
        <v>245</v>
      </c>
      <c r="U59" s="77" t="s">
        <v>245</v>
      </c>
      <c r="V59" s="77" t="s">
        <v>245</v>
      </c>
      <c r="W59" s="77">
        <v>4.5616988560456058</v>
      </c>
      <c r="X59" s="77">
        <v>9.9756950960531068</v>
      </c>
      <c r="Y59" s="77">
        <v>4.43</v>
      </c>
      <c r="Z59" s="77" t="s">
        <v>245</v>
      </c>
      <c r="AA59" s="295"/>
      <c r="AB59" s="77">
        <v>20.8615129236297</v>
      </c>
      <c r="AC59" s="77">
        <v>20.8615129236297</v>
      </c>
      <c r="AD59" s="77">
        <v>26.872730137221453</v>
      </c>
      <c r="AE59" s="77" t="s">
        <v>245</v>
      </c>
      <c r="AF59" s="77" t="s">
        <v>245</v>
      </c>
      <c r="AG59" s="78"/>
    </row>
    <row r="60" spans="1:33" s="76" customFormat="1" ht="11.25" customHeight="1">
      <c r="A60" s="78"/>
      <c r="B60" s="511"/>
      <c r="C60" s="513"/>
      <c r="D60" s="508"/>
      <c r="E60" s="505"/>
      <c r="F60" s="303" t="s">
        <v>119</v>
      </c>
      <c r="G60" s="534"/>
      <c r="H60" s="461"/>
      <c r="I60" s="295"/>
      <c r="J60" s="77" t="s">
        <v>245</v>
      </c>
      <c r="K60" s="77" t="s">
        <v>245</v>
      </c>
      <c r="L60" s="77" t="s">
        <v>245</v>
      </c>
      <c r="M60" s="77" t="s">
        <v>245</v>
      </c>
      <c r="N60" s="77" t="s">
        <v>245</v>
      </c>
      <c r="O60" s="77" t="s">
        <v>245</v>
      </c>
      <c r="P60" s="77" t="s">
        <v>245</v>
      </c>
      <c r="Q60" s="77" t="s">
        <v>245</v>
      </c>
      <c r="R60" s="295"/>
      <c r="S60" s="77" t="s">
        <v>245</v>
      </c>
      <c r="T60" s="77" t="s">
        <v>245</v>
      </c>
      <c r="U60" s="77" t="s">
        <v>245</v>
      </c>
      <c r="V60" s="77" t="s">
        <v>245</v>
      </c>
      <c r="W60" s="77">
        <v>4.5066764067244529</v>
      </c>
      <c r="X60" s="77">
        <v>9.9756950960531068</v>
      </c>
      <c r="Y60" s="77">
        <v>4.43</v>
      </c>
      <c r="Z60" s="77" t="s">
        <v>245</v>
      </c>
      <c r="AA60" s="295"/>
      <c r="AB60" s="77">
        <v>20.243837159985176</v>
      </c>
      <c r="AC60" s="77">
        <v>20.243837159985176</v>
      </c>
      <c r="AD60" s="77">
        <v>26.255054373576929</v>
      </c>
      <c r="AE60" s="77" t="s">
        <v>245</v>
      </c>
      <c r="AF60" s="77" t="s">
        <v>245</v>
      </c>
      <c r="AG60" s="78"/>
    </row>
    <row r="61" spans="1:33" s="76" customFormat="1" ht="11.25" customHeight="1">
      <c r="A61" s="78"/>
      <c r="B61" s="511"/>
      <c r="C61" s="513"/>
      <c r="D61" s="508"/>
      <c r="E61" s="505"/>
      <c r="F61" s="303" t="s">
        <v>118</v>
      </c>
      <c r="G61" s="534"/>
      <c r="H61" s="461"/>
      <c r="I61" s="295"/>
      <c r="J61" s="77" t="s">
        <v>245</v>
      </c>
      <c r="K61" s="77" t="s">
        <v>245</v>
      </c>
      <c r="L61" s="77" t="s">
        <v>245</v>
      </c>
      <c r="M61" s="77" t="s">
        <v>245</v>
      </c>
      <c r="N61" s="77" t="s">
        <v>245</v>
      </c>
      <c r="O61" s="77" t="s">
        <v>245</v>
      </c>
      <c r="P61" s="77" t="s">
        <v>245</v>
      </c>
      <c r="Q61" s="77" t="s">
        <v>245</v>
      </c>
      <c r="R61" s="295"/>
      <c r="S61" s="77" t="s">
        <v>245</v>
      </c>
      <c r="T61" s="77" t="s">
        <v>245</v>
      </c>
      <c r="U61" s="77" t="s">
        <v>245</v>
      </c>
      <c r="V61" s="77" t="s">
        <v>245</v>
      </c>
      <c r="W61" s="77">
        <v>4.583143211518049</v>
      </c>
      <c r="X61" s="77">
        <v>9.9756950960531068</v>
      </c>
      <c r="Y61" s="77">
        <v>4.43</v>
      </c>
      <c r="Z61" s="77" t="s">
        <v>245</v>
      </c>
      <c r="AA61" s="295"/>
      <c r="AB61" s="77">
        <v>20.569743472810451</v>
      </c>
      <c r="AC61" s="77">
        <v>20.569743472810451</v>
      </c>
      <c r="AD61" s="77">
        <v>26.580960686402204</v>
      </c>
      <c r="AE61" s="77" t="s">
        <v>245</v>
      </c>
      <c r="AF61" s="77" t="s">
        <v>245</v>
      </c>
      <c r="AG61" s="78"/>
    </row>
    <row r="62" spans="1:33" s="76" customFormat="1" ht="11.25" customHeight="1">
      <c r="A62" s="78"/>
      <c r="B62" s="511"/>
      <c r="C62" s="513"/>
      <c r="D62" s="508"/>
      <c r="E62" s="505"/>
      <c r="F62" s="303" t="s">
        <v>122</v>
      </c>
      <c r="G62" s="534"/>
      <c r="H62" s="461"/>
      <c r="I62" s="295"/>
      <c r="J62" s="77" t="s">
        <v>245</v>
      </c>
      <c r="K62" s="77" t="s">
        <v>245</v>
      </c>
      <c r="L62" s="77" t="s">
        <v>245</v>
      </c>
      <c r="M62" s="77" t="s">
        <v>245</v>
      </c>
      <c r="N62" s="77" t="s">
        <v>245</v>
      </c>
      <c r="O62" s="77" t="s">
        <v>245</v>
      </c>
      <c r="P62" s="77" t="s">
        <v>245</v>
      </c>
      <c r="Q62" s="77" t="s">
        <v>245</v>
      </c>
      <c r="R62" s="295"/>
      <c r="S62" s="77" t="s">
        <v>245</v>
      </c>
      <c r="T62" s="77" t="s">
        <v>245</v>
      </c>
      <c r="U62" s="77" t="s">
        <v>245</v>
      </c>
      <c r="V62" s="77" t="s">
        <v>245</v>
      </c>
      <c r="W62" s="77">
        <v>4.5479718512711056</v>
      </c>
      <c r="X62" s="77">
        <v>9.9756950960531068</v>
      </c>
      <c r="Y62" s="77">
        <v>4.43</v>
      </c>
      <c r="Z62" s="77" t="s">
        <v>245</v>
      </c>
      <c r="AA62" s="295"/>
      <c r="AB62" s="77">
        <v>20.802418178692324</v>
      </c>
      <c r="AC62" s="77">
        <v>20.802418178692324</v>
      </c>
      <c r="AD62" s="77">
        <v>26.813635392284077</v>
      </c>
      <c r="AE62" s="77" t="s">
        <v>245</v>
      </c>
      <c r="AF62" s="77" t="s">
        <v>245</v>
      </c>
      <c r="AG62" s="78"/>
    </row>
    <row r="63" spans="1:33" s="76" customFormat="1" ht="11.25" customHeight="1">
      <c r="A63" s="78"/>
      <c r="B63" s="511"/>
      <c r="C63" s="513"/>
      <c r="D63" s="508"/>
      <c r="E63" s="505"/>
      <c r="F63" s="303" t="s">
        <v>126</v>
      </c>
      <c r="G63" s="534"/>
      <c r="H63" s="461"/>
      <c r="I63" s="295"/>
      <c r="J63" s="77" t="s">
        <v>245</v>
      </c>
      <c r="K63" s="77" t="s">
        <v>245</v>
      </c>
      <c r="L63" s="77" t="s">
        <v>245</v>
      </c>
      <c r="M63" s="77" t="s">
        <v>245</v>
      </c>
      <c r="N63" s="77" t="s">
        <v>245</v>
      </c>
      <c r="O63" s="77" t="s">
        <v>245</v>
      </c>
      <c r="P63" s="77" t="s">
        <v>245</v>
      </c>
      <c r="Q63" s="77" t="s">
        <v>245</v>
      </c>
      <c r="R63" s="295"/>
      <c r="S63" s="77" t="s">
        <v>245</v>
      </c>
      <c r="T63" s="77" t="s">
        <v>245</v>
      </c>
      <c r="U63" s="77" t="s">
        <v>245</v>
      </c>
      <c r="V63" s="77" t="s">
        <v>245</v>
      </c>
      <c r="W63" s="77">
        <v>4.5582544646734542</v>
      </c>
      <c r="X63" s="77">
        <v>9.9756950960531068</v>
      </c>
      <c r="Y63" s="77">
        <v>4.43</v>
      </c>
      <c r="Z63" s="77" t="s">
        <v>245</v>
      </c>
      <c r="AA63" s="295"/>
      <c r="AB63" s="77">
        <v>20.840254339972876</v>
      </c>
      <c r="AC63" s="77">
        <v>20.840254339972876</v>
      </c>
      <c r="AD63" s="77">
        <v>26.851471553564629</v>
      </c>
      <c r="AE63" s="77" t="s">
        <v>245</v>
      </c>
      <c r="AF63" s="77" t="s">
        <v>245</v>
      </c>
      <c r="AG63" s="78"/>
    </row>
    <row r="64" spans="1:33" s="76" customFormat="1" ht="11.25" customHeight="1">
      <c r="A64" s="78"/>
      <c r="B64" s="511"/>
      <c r="C64" s="513"/>
      <c r="D64" s="508"/>
      <c r="E64" s="505"/>
      <c r="F64" s="303" t="s">
        <v>131</v>
      </c>
      <c r="G64" s="534"/>
      <c r="H64" s="461"/>
      <c r="I64" s="295"/>
      <c r="J64" s="77" t="s">
        <v>245</v>
      </c>
      <c r="K64" s="77" t="s">
        <v>245</v>
      </c>
      <c r="L64" s="77" t="s">
        <v>245</v>
      </c>
      <c r="M64" s="77" t="s">
        <v>245</v>
      </c>
      <c r="N64" s="77" t="s">
        <v>245</v>
      </c>
      <c r="O64" s="77" t="s">
        <v>245</v>
      </c>
      <c r="P64" s="77" t="s">
        <v>245</v>
      </c>
      <c r="Q64" s="77" t="s">
        <v>245</v>
      </c>
      <c r="R64" s="295"/>
      <c r="S64" s="77" t="s">
        <v>245</v>
      </c>
      <c r="T64" s="77" t="s">
        <v>245</v>
      </c>
      <c r="U64" s="77" t="s">
        <v>245</v>
      </c>
      <c r="V64" s="77" t="s">
        <v>245</v>
      </c>
      <c r="W64" s="77">
        <v>4.4955437678108234</v>
      </c>
      <c r="X64" s="77">
        <v>9.9756950960531068</v>
      </c>
      <c r="Y64" s="77">
        <v>4.43</v>
      </c>
      <c r="Z64" s="77" t="s">
        <v>245</v>
      </c>
      <c r="AA64" s="295"/>
      <c r="AB64" s="77">
        <v>20.719452154909956</v>
      </c>
      <c r="AC64" s="77">
        <v>20.719452154909956</v>
      </c>
      <c r="AD64" s="77">
        <v>26.730669368501708</v>
      </c>
      <c r="AE64" s="77" t="s">
        <v>245</v>
      </c>
      <c r="AF64" s="77" t="s">
        <v>245</v>
      </c>
      <c r="AG64" s="78"/>
    </row>
    <row r="65" spans="1:33" s="76" customFormat="1" ht="11.25" customHeight="1">
      <c r="A65" s="78"/>
      <c r="B65" s="511"/>
      <c r="C65" s="513"/>
      <c r="D65" s="508"/>
      <c r="E65" s="505"/>
      <c r="F65" s="303" t="s">
        <v>130</v>
      </c>
      <c r="G65" s="534"/>
      <c r="H65" s="461"/>
      <c r="I65" s="295"/>
      <c r="J65" s="77" t="s">
        <v>245</v>
      </c>
      <c r="K65" s="77" t="s">
        <v>245</v>
      </c>
      <c r="L65" s="77" t="s">
        <v>245</v>
      </c>
      <c r="M65" s="77" t="s">
        <v>245</v>
      </c>
      <c r="N65" s="77" t="s">
        <v>245</v>
      </c>
      <c r="O65" s="77" t="s">
        <v>245</v>
      </c>
      <c r="P65" s="77" t="s">
        <v>245</v>
      </c>
      <c r="Q65" s="77" t="s">
        <v>245</v>
      </c>
      <c r="R65" s="295"/>
      <c r="S65" s="77" t="s">
        <v>245</v>
      </c>
      <c r="T65" s="77" t="s">
        <v>245</v>
      </c>
      <c r="U65" s="77" t="s">
        <v>245</v>
      </c>
      <c r="V65" s="77" t="s">
        <v>245</v>
      </c>
      <c r="W65" s="77">
        <v>4.4755123629600444</v>
      </c>
      <c r="X65" s="77">
        <v>9.9756950960531068</v>
      </c>
      <c r="Y65" s="77">
        <v>4.43</v>
      </c>
      <c r="Z65" s="77" t="s">
        <v>245</v>
      </c>
      <c r="AA65" s="295"/>
      <c r="AB65" s="77">
        <v>20.517182334965703</v>
      </c>
      <c r="AC65" s="77">
        <v>20.517182334965703</v>
      </c>
      <c r="AD65" s="77">
        <v>26.528399548557456</v>
      </c>
      <c r="AE65" s="77" t="s">
        <v>245</v>
      </c>
      <c r="AF65" s="77" t="s">
        <v>245</v>
      </c>
      <c r="AG65" s="78"/>
    </row>
    <row r="66" spans="1:33" s="76" customFormat="1" ht="11.25" customHeight="1">
      <c r="A66" s="78"/>
      <c r="B66" s="511"/>
      <c r="C66" s="513"/>
      <c r="D66" s="508"/>
      <c r="E66" s="505"/>
      <c r="F66" s="303" t="s">
        <v>120</v>
      </c>
      <c r="G66" s="534"/>
      <c r="H66" s="461"/>
      <c r="I66" s="295"/>
      <c r="J66" s="77" t="s">
        <v>245</v>
      </c>
      <c r="K66" s="77" t="s">
        <v>245</v>
      </c>
      <c r="L66" s="77" t="s">
        <v>245</v>
      </c>
      <c r="M66" s="77" t="s">
        <v>245</v>
      </c>
      <c r="N66" s="77" t="s">
        <v>245</v>
      </c>
      <c r="O66" s="77" t="s">
        <v>245</v>
      </c>
      <c r="P66" s="77" t="s">
        <v>245</v>
      </c>
      <c r="Q66" s="77" t="s">
        <v>245</v>
      </c>
      <c r="R66" s="295"/>
      <c r="S66" s="77" t="s">
        <v>245</v>
      </c>
      <c r="T66" s="77" t="s">
        <v>245</v>
      </c>
      <c r="U66" s="77" t="s">
        <v>245</v>
      </c>
      <c r="V66" s="77" t="s">
        <v>245</v>
      </c>
      <c r="W66" s="77">
        <v>4.5641658866161769</v>
      </c>
      <c r="X66" s="77">
        <v>9.9756950960531068</v>
      </c>
      <c r="Y66" s="77">
        <v>4.43</v>
      </c>
      <c r="Z66" s="77" t="s">
        <v>245</v>
      </c>
      <c r="AA66" s="295"/>
      <c r="AB66" s="77">
        <v>20.696038445560852</v>
      </c>
      <c r="AC66" s="77">
        <v>20.696038445560852</v>
      </c>
      <c r="AD66" s="77">
        <v>26.707255659152604</v>
      </c>
      <c r="AE66" s="77" t="s">
        <v>245</v>
      </c>
      <c r="AF66" s="77" t="s">
        <v>245</v>
      </c>
      <c r="AG66" s="78"/>
    </row>
    <row r="67" spans="1:33" s="76" customFormat="1" ht="11.25" customHeight="1">
      <c r="A67" s="78"/>
      <c r="B67" s="511"/>
      <c r="C67" s="513"/>
      <c r="D67" s="508"/>
      <c r="E67" s="505"/>
      <c r="F67" s="303" t="s">
        <v>123</v>
      </c>
      <c r="G67" s="534"/>
      <c r="H67" s="461"/>
      <c r="I67" s="295"/>
      <c r="J67" s="77" t="s">
        <v>245</v>
      </c>
      <c r="K67" s="77" t="s">
        <v>245</v>
      </c>
      <c r="L67" s="77" t="s">
        <v>245</v>
      </c>
      <c r="M67" s="77" t="s">
        <v>245</v>
      </c>
      <c r="N67" s="77" t="s">
        <v>245</v>
      </c>
      <c r="O67" s="77" t="s">
        <v>245</v>
      </c>
      <c r="P67" s="77" t="s">
        <v>245</v>
      </c>
      <c r="Q67" s="77" t="s">
        <v>245</v>
      </c>
      <c r="R67" s="295"/>
      <c r="S67" s="77" t="s">
        <v>245</v>
      </c>
      <c r="T67" s="77" t="s">
        <v>245</v>
      </c>
      <c r="U67" s="77" t="s">
        <v>245</v>
      </c>
      <c r="V67" s="77" t="s">
        <v>245</v>
      </c>
      <c r="W67" s="77">
        <v>4.5677513878976033</v>
      </c>
      <c r="X67" s="77">
        <v>9.9756950960531068</v>
      </c>
      <c r="Y67" s="77">
        <v>4.43</v>
      </c>
      <c r="Z67" s="77" t="s">
        <v>245</v>
      </c>
      <c r="AA67" s="295"/>
      <c r="AB67" s="77">
        <v>20.92209552243553</v>
      </c>
      <c r="AC67" s="77">
        <v>20.92209552243553</v>
      </c>
      <c r="AD67" s="77">
        <v>26.933312736027283</v>
      </c>
      <c r="AE67" s="77" t="s">
        <v>245</v>
      </c>
      <c r="AF67" s="77" t="s">
        <v>245</v>
      </c>
      <c r="AG67" s="78"/>
    </row>
    <row r="68" spans="1:33" s="76" customFormat="1" ht="11.25" customHeight="1">
      <c r="A68" s="78"/>
      <c r="B68" s="511"/>
      <c r="C68" s="513"/>
      <c r="D68" s="508"/>
      <c r="E68" s="505"/>
      <c r="F68" s="303" t="s">
        <v>121</v>
      </c>
      <c r="G68" s="534"/>
      <c r="H68" s="461"/>
      <c r="I68" s="295"/>
      <c r="J68" s="77" t="s">
        <v>245</v>
      </c>
      <c r="K68" s="77" t="s">
        <v>245</v>
      </c>
      <c r="L68" s="77" t="s">
        <v>245</v>
      </c>
      <c r="M68" s="77" t="s">
        <v>245</v>
      </c>
      <c r="N68" s="77" t="s">
        <v>245</v>
      </c>
      <c r="O68" s="77" t="s">
        <v>245</v>
      </c>
      <c r="P68" s="77" t="s">
        <v>245</v>
      </c>
      <c r="Q68" s="77" t="s">
        <v>245</v>
      </c>
      <c r="R68" s="295"/>
      <c r="S68" s="77" t="s">
        <v>245</v>
      </c>
      <c r="T68" s="77" t="s">
        <v>245</v>
      </c>
      <c r="U68" s="77" t="s">
        <v>245</v>
      </c>
      <c r="V68" s="77" t="s">
        <v>245</v>
      </c>
      <c r="W68" s="77">
        <v>4.514392127949665</v>
      </c>
      <c r="X68" s="77">
        <v>9.9756950960531068</v>
      </c>
      <c r="Y68" s="77">
        <v>4.43</v>
      </c>
      <c r="Z68" s="77" t="s">
        <v>245</v>
      </c>
      <c r="AA68" s="295"/>
      <c r="AB68" s="77">
        <v>20.431840610363274</v>
      </c>
      <c r="AC68" s="77">
        <v>20.431840610363274</v>
      </c>
      <c r="AD68" s="77">
        <v>26.443057823955026</v>
      </c>
      <c r="AE68" s="77" t="s">
        <v>245</v>
      </c>
      <c r="AF68" s="77" t="s">
        <v>245</v>
      </c>
      <c r="AG68" s="78"/>
    </row>
    <row r="69" spans="1:33" s="76" customFormat="1" ht="12.6" customHeight="1">
      <c r="A69" s="78"/>
      <c r="B69" s="511"/>
      <c r="C69" s="513" t="s">
        <v>280</v>
      </c>
      <c r="D69" s="508" t="s">
        <v>135</v>
      </c>
      <c r="E69" s="505" t="s">
        <v>308</v>
      </c>
      <c r="F69" s="303" t="s">
        <v>127</v>
      </c>
      <c r="G69" s="534"/>
      <c r="H69" s="461"/>
      <c r="I69" s="295"/>
      <c r="J69" s="77" t="s">
        <v>245</v>
      </c>
      <c r="K69" s="77" t="s">
        <v>245</v>
      </c>
      <c r="L69" s="77" t="s">
        <v>245</v>
      </c>
      <c r="M69" s="77" t="s">
        <v>245</v>
      </c>
      <c r="N69" s="77" t="s">
        <v>245</v>
      </c>
      <c r="O69" s="77" t="s">
        <v>245</v>
      </c>
      <c r="P69" s="77" t="s">
        <v>245</v>
      </c>
      <c r="Q69" s="77" t="s">
        <v>245</v>
      </c>
      <c r="R69" s="295"/>
      <c r="S69" s="77" t="s">
        <v>245</v>
      </c>
      <c r="T69" s="77" t="s">
        <v>245</v>
      </c>
      <c r="U69" s="77" t="s">
        <v>245</v>
      </c>
      <c r="V69" s="77" t="s">
        <v>245</v>
      </c>
      <c r="W69" s="77">
        <v>0</v>
      </c>
      <c r="X69" s="77">
        <v>0</v>
      </c>
      <c r="Y69" s="77">
        <v>0</v>
      </c>
      <c r="Z69" s="77" t="s">
        <v>245</v>
      </c>
      <c r="AA69" s="295"/>
      <c r="AB69" s="77">
        <v>0</v>
      </c>
      <c r="AC69" s="77">
        <v>0</v>
      </c>
      <c r="AD69" s="77">
        <v>0</v>
      </c>
      <c r="AE69" s="77" t="s">
        <v>245</v>
      </c>
      <c r="AF69" s="77" t="s">
        <v>245</v>
      </c>
      <c r="AG69" s="78"/>
    </row>
    <row r="70" spans="1:33" s="76" customFormat="1" ht="11.25" customHeight="1">
      <c r="A70" s="78"/>
      <c r="B70" s="511"/>
      <c r="C70" s="513"/>
      <c r="D70" s="508"/>
      <c r="E70" s="505"/>
      <c r="F70" s="303" t="s">
        <v>128</v>
      </c>
      <c r="G70" s="534"/>
      <c r="H70" s="461"/>
      <c r="I70" s="295"/>
      <c r="J70" s="77" t="s">
        <v>245</v>
      </c>
      <c r="K70" s="77" t="s">
        <v>245</v>
      </c>
      <c r="L70" s="77" t="s">
        <v>245</v>
      </c>
      <c r="M70" s="77" t="s">
        <v>245</v>
      </c>
      <c r="N70" s="77" t="s">
        <v>245</v>
      </c>
      <c r="O70" s="77" t="s">
        <v>245</v>
      </c>
      <c r="P70" s="77" t="s">
        <v>245</v>
      </c>
      <c r="Q70" s="77" t="s">
        <v>245</v>
      </c>
      <c r="R70" s="295"/>
      <c r="S70" s="77" t="s">
        <v>245</v>
      </c>
      <c r="T70" s="77" t="s">
        <v>245</v>
      </c>
      <c r="U70" s="77" t="s">
        <v>245</v>
      </c>
      <c r="V70" s="77" t="s">
        <v>245</v>
      </c>
      <c r="W70" s="77">
        <v>0</v>
      </c>
      <c r="X70" s="77">
        <v>0</v>
      </c>
      <c r="Y70" s="77">
        <v>0</v>
      </c>
      <c r="Z70" s="77" t="s">
        <v>245</v>
      </c>
      <c r="AA70" s="295"/>
      <c r="AB70" s="77">
        <v>0</v>
      </c>
      <c r="AC70" s="77">
        <v>0</v>
      </c>
      <c r="AD70" s="77">
        <v>0</v>
      </c>
      <c r="AE70" s="77" t="s">
        <v>245</v>
      </c>
      <c r="AF70" s="77" t="s">
        <v>245</v>
      </c>
      <c r="AG70" s="78"/>
    </row>
    <row r="71" spans="1:33" s="76" customFormat="1" ht="11.25" customHeight="1">
      <c r="A71" s="78"/>
      <c r="B71" s="511"/>
      <c r="C71" s="513"/>
      <c r="D71" s="508"/>
      <c r="E71" s="505"/>
      <c r="F71" s="303" t="s">
        <v>125</v>
      </c>
      <c r="G71" s="534"/>
      <c r="H71" s="461"/>
      <c r="I71" s="295"/>
      <c r="J71" s="77" t="s">
        <v>245</v>
      </c>
      <c r="K71" s="77" t="s">
        <v>245</v>
      </c>
      <c r="L71" s="77" t="s">
        <v>245</v>
      </c>
      <c r="M71" s="77" t="s">
        <v>245</v>
      </c>
      <c r="N71" s="77" t="s">
        <v>245</v>
      </c>
      <c r="O71" s="77" t="s">
        <v>245</v>
      </c>
      <c r="P71" s="77" t="s">
        <v>245</v>
      </c>
      <c r="Q71" s="77" t="s">
        <v>245</v>
      </c>
      <c r="R71" s="295"/>
      <c r="S71" s="77" t="s">
        <v>245</v>
      </c>
      <c r="T71" s="77" t="s">
        <v>245</v>
      </c>
      <c r="U71" s="77" t="s">
        <v>245</v>
      </c>
      <c r="V71" s="77" t="s">
        <v>245</v>
      </c>
      <c r="W71" s="77">
        <v>0</v>
      </c>
      <c r="X71" s="77">
        <v>0</v>
      </c>
      <c r="Y71" s="77">
        <v>0</v>
      </c>
      <c r="Z71" s="77" t="s">
        <v>245</v>
      </c>
      <c r="AA71" s="295"/>
      <c r="AB71" s="77">
        <v>0</v>
      </c>
      <c r="AC71" s="77">
        <v>0</v>
      </c>
      <c r="AD71" s="77">
        <v>0</v>
      </c>
      <c r="AE71" s="77" t="s">
        <v>245</v>
      </c>
      <c r="AF71" s="77" t="s">
        <v>245</v>
      </c>
      <c r="AG71" s="78"/>
    </row>
    <row r="72" spans="1:33" s="76" customFormat="1" ht="11.25" customHeight="1">
      <c r="A72" s="78"/>
      <c r="B72" s="511"/>
      <c r="C72" s="513"/>
      <c r="D72" s="508"/>
      <c r="E72" s="505"/>
      <c r="F72" s="303" t="s">
        <v>124</v>
      </c>
      <c r="G72" s="534"/>
      <c r="H72" s="461"/>
      <c r="I72" s="295"/>
      <c r="J72" s="77" t="s">
        <v>245</v>
      </c>
      <c r="K72" s="77" t="s">
        <v>245</v>
      </c>
      <c r="L72" s="77" t="s">
        <v>245</v>
      </c>
      <c r="M72" s="77" t="s">
        <v>245</v>
      </c>
      <c r="N72" s="77" t="s">
        <v>245</v>
      </c>
      <c r="O72" s="77" t="s">
        <v>245</v>
      </c>
      <c r="P72" s="77" t="s">
        <v>245</v>
      </c>
      <c r="Q72" s="77" t="s">
        <v>245</v>
      </c>
      <c r="R72" s="295"/>
      <c r="S72" s="77" t="s">
        <v>245</v>
      </c>
      <c r="T72" s="77" t="s">
        <v>245</v>
      </c>
      <c r="U72" s="77" t="s">
        <v>245</v>
      </c>
      <c r="V72" s="77" t="s">
        <v>245</v>
      </c>
      <c r="W72" s="77">
        <v>0</v>
      </c>
      <c r="X72" s="77">
        <v>0</v>
      </c>
      <c r="Y72" s="77">
        <v>0</v>
      </c>
      <c r="Z72" s="77" t="s">
        <v>245</v>
      </c>
      <c r="AA72" s="295"/>
      <c r="AB72" s="77">
        <v>0</v>
      </c>
      <c r="AC72" s="77">
        <v>0</v>
      </c>
      <c r="AD72" s="77">
        <v>0</v>
      </c>
      <c r="AE72" s="77" t="s">
        <v>245</v>
      </c>
      <c r="AF72" s="77" t="s">
        <v>245</v>
      </c>
      <c r="AG72" s="78"/>
    </row>
    <row r="73" spans="1:33" s="76" customFormat="1" ht="11.25" customHeight="1">
      <c r="A73" s="78"/>
      <c r="B73" s="511"/>
      <c r="C73" s="513"/>
      <c r="D73" s="508"/>
      <c r="E73" s="505"/>
      <c r="F73" s="303" t="s">
        <v>129</v>
      </c>
      <c r="G73" s="534"/>
      <c r="H73" s="461"/>
      <c r="I73" s="295"/>
      <c r="J73" s="77" t="s">
        <v>245</v>
      </c>
      <c r="K73" s="77" t="s">
        <v>245</v>
      </c>
      <c r="L73" s="77" t="s">
        <v>245</v>
      </c>
      <c r="M73" s="77" t="s">
        <v>245</v>
      </c>
      <c r="N73" s="77" t="s">
        <v>245</v>
      </c>
      <c r="O73" s="77" t="s">
        <v>245</v>
      </c>
      <c r="P73" s="77" t="s">
        <v>245</v>
      </c>
      <c r="Q73" s="77" t="s">
        <v>245</v>
      </c>
      <c r="R73" s="295"/>
      <c r="S73" s="77" t="s">
        <v>245</v>
      </c>
      <c r="T73" s="77" t="s">
        <v>245</v>
      </c>
      <c r="U73" s="77" t="s">
        <v>245</v>
      </c>
      <c r="V73" s="77" t="s">
        <v>245</v>
      </c>
      <c r="W73" s="77">
        <v>0</v>
      </c>
      <c r="X73" s="77">
        <v>0</v>
      </c>
      <c r="Y73" s="77">
        <v>0</v>
      </c>
      <c r="Z73" s="77" t="s">
        <v>245</v>
      </c>
      <c r="AA73" s="295"/>
      <c r="AB73" s="77">
        <v>0</v>
      </c>
      <c r="AC73" s="77">
        <v>0</v>
      </c>
      <c r="AD73" s="77">
        <v>0</v>
      </c>
      <c r="AE73" s="77" t="s">
        <v>245</v>
      </c>
      <c r="AF73" s="77" t="s">
        <v>245</v>
      </c>
      <c r="AG73" s="78"/>
    </row>
    <row r="74" spans="1:33" s="76" customFormat="1" ht="11.25" customHeight="1">
      <c r="A74" s="78"/>
      <c r="B74" s="511"/>
      <c r="C74" s="513"/>
      <c r="D74" s="508"/>
      <c r="E74" s="505"/>
      <c r="F74" s="303" t="s">
        <v>119</v>
      </c>
      <c r="G74" s="534"/>
      <c r="H74" s="461"/>
      <c r="I74" s="295"/>
      <c r="J74" s="77" t="s">
        <v>245</v>
      </c>
      <c r="K74" s="77" t="s">
        <v>245</v>
      </c>
      <c r="L74" s="77" t="s">
        <v>245</v>
      </c>
      <c r="M74" s="77" t="s">
        <v>245</v>
      </c>
      <c r="N74" s="77" t="s">
        <v>245</v>
      </c>
      <c r="O74" s="77" t="s">
        <v>245</v>
      </c>
      <c r="P74" s="77" t="s">
        <v>245</v>
      </c>
      <c r="Q74" s="77" t="s">
        <v>245</v>
      </c>
      <c r="R74" s="295"/>
      <c r="S74" s="77" t="s">
        <v>245</v>
      </c>
      <c r="T74" s="77" t="s">
        <v>245</v>
      </c>
      <c r="U74" s="77" t="s">
        <v>245</v>
      </c>
      <c r="V74" s="77" t="s">
        <v>245</v>
      </c>
      <c r="W74" s="77">
        <v>0</v>
      </c>
      <c r="X74" s="77">
        <v>0</v>
      </c>
      <c r="Y74" s="77">
        <v>0</v>
      </c>
      <c r="Z74" s="77" t="s">
        <v>245</v>
      </c>
      <c r="AA74" s="295"/>
      <c r="AB74" s="77">
        <v>0</v>
      </c>
      <c r="AC74" s="77">
        <v>0</v>
      </c>
      <c r="AD74" s="77">
        <v>0</v>
      </c>
      <c r="AE74" s="77" t="s">
        <v>245</v>
      </c>
      <c r="AF74" s="77" t="s">
        <v>245</v>
      </c>
      <c r="AG74" s="78"/>
    </row>
    <row r="75" spans="1:33" s="76" customFormat="1" ht="11.25" customHeight="1">
      <c r="A75" s="78"/>
      <c r="B75" s="511"/>
      <c r="C75" s="513"/>
      <c r="D75" s="508"/>
      <c r="E75" s="505"/>
      <c r="F75" s="303" t="s">
        <v>118</v>
      </c>
      <c r="G75" s="534"/>
      <c r="H75" s="461"/>
      <c r="I75" s="295"/>
      <c r="J75" s="77" t="s">
        <v>245</v>
      </c>
      <c r="K75" s="77" t="s">
        <v>245</v>
      </c>
      <c r="L75" s="77" t="s">
        <v>245</v>
      </c>
      <c r="M75" s="77" t="s">
        <v>245</v>
      </c>
      <c r="N75" s="77" t="s">
        <v>245</v>
      </c>
      <c r="O75" s="77" t="s">
        <v>245</v>
      </c>
      <c r="P75" s="77" t="s">
        <v>245</v>
      </c>
      <c r="Q75" s="77" t="s">
        <v>245</v>
      </c>
      <c r="R75" s="295"/>
      <c r="S75" s="77" t="s">
        <v>245</v>
      </c>
      <c r="T75" s="77" t="s">
        <v>245</v>
      </c>
      <c r="U75" s="77" t="s">
        <v>245</v>
      </c>
      <c r="V75" s="77" t="s">
        <v>245</v>
      </c>
      <c r="W75" s="77">
        <v>0</v>
      </c>
      <c r="X75" s="77">
        <v>0</v>
      </c>
      <c r="Y75" s="77">
        <v>0</v>
      </c>
      <c r="Z75" s="77" t="s">
        <v>245</v>
      </c>
      <c r="AA75" s="295"/>
      <c r="AB75" s="77">
        <v>0</v>
      </c>
      <c r="AC75" s="77">
        <v>0</v>
      </c>
      <c r="AD75" s="77">
        <v>0</v>
      </c>
      <c r="AE75" s="77" t="s">
        <v>245</v>
      </c>
      <c r="AF75" s="77" t="s">
        <v>245</v>
      </c>
      <c r="AG75" s="78"/>
    </row>
    <row r="76" spans="1:33" s="76" customFormat="1" ht="11.25" customHeight="1">
      <c r="A76" s="78"/>
      <c r="B76" s="511"/>
      <c r="C76" s="513"/>
      <c r="D76" s="508"/>
      <c r="E76" s="505"/>
      <c r="F76" s="303" t="s">
        <v>122</v>
      </c>
      <c r="G76" s="534"/>
      <c r="H76" s="461"/>
      <c r="I76" s="295"/>
      <c r="J76" s="77" t="s">
        <v>245</v>
      </c>
      <c r="K76" s="77" t="s">
        <v>245</v>
      </c>
      <c r="L76" s="77" t="s">
        <v>245</v>
      </c>
      <c r="M76" s="77" t="s">
        <v>245</v>
      </c>
      <c r="N76" s="77" t="s">
        <v>245</v>
      </c>
      <c r="O76" s="77" t="s">
        <v>245</v>
      </c>
      <c r="P76" s="77" t="s">
        <v>245</v>
      </c>
      <c r="Q76" s="77" t="s">
        <v>245</v>
      </c>
      <c r="R76" s="295"/>
      <c r="S76" s="77" t="s">
        <v>245</v>
      </c>
      <c r="T76" s="77" t="s">
        <v>245</v>
      </c>
      <c r="U76" s="77" t="s">
        <v>245</v>
      </c>
      <c r="V76" s="77" t="s">
        <v>245</v>
      </c>
      <c r="W76" s="77">
        <v>0</v>
      </c>
      <c r="X76" s="77">
        <v>0</v>
      </c>
      <c r="Y76" s="77">
        <v>0</v>
      </c>
      <c r="Z76" s="77" t="s">
        <v>245</v>
      </c>
      <c r="AA76" s="295"/>
      <c r="AB76" s="77">
        <v>0</v>
      </c>
      <c r="AC76" s="77">
        <v>0</v>
      </c>
      <c r="AD76" s="77">
        <v>0</v>
      </c>
      <c r="AE76" s="77" t="s">
        <v>245</v>
      </c>
      <c r="AF76" s="77" t="s">
        <v>245</v>
      </c>
      <c r="AG76" s="78"/>
    </row>
    <row r="77" spans="1:33" s="76" customFormat="1" ht="11.25" customHeight="1">
      <c r="A77" s="78"/>
      <c r="B77" s="511"/>
      <c r="C77" s="513"/>
      <c r="D77" s="508"/>
      <c r="E77" s="505"/>
      <c r="F77" s="303" t="s">
        <v>126</v>
      </c>
      <c r="G77" s="534"/>
      <c r="H77" s="461"/>
      <c r="I77" s="295"/>
      <c r="J77" s="77" t="s">
        <v>245</v>
      </c>
      <c r="K77" s="77" t="s">
        <v>245</v>
      </c>
      <c r="L77" s="77" t="s">
        <v>245</v>
      </c>
      <c r="M77" s="77" t="s">
        <v>245</v>
      </c>
      <c r="N77" s="77" t="s">
        <v>245</v>
      </c>
      <c r="O77" s="77" t="s">
        <v>245</v>
      </c>
      <c r="P77" s="77" t="s">
        <v>245</v>
      </c>
      <c r="Q77" s="77" t="s">
        <v>245</v>
      </c>
      <c r="R77" s="295"/>
      <c r="S77" s="77" t="s">
        <v>245</v>
      </c>
      <c r="T77" s="77" t="s">
        <v>245</v>
      </c>
      <c r="U77" s="77" t="s">
        <v>245</v>
      </c>
      <c r="V77" s="77" t="s">
        <v>245</v>
      </c>
      <c r="W77" s="77">
        <v>0</v>
      </c>
      <c r="X77" s="77">
        <v>0</v>
      </c>
      <c r="Y77" s="77">
        <v>0</v>
      </c>
      <c r="Z77" s="77" t="s">
        <v>245</v>
      </c>
      <c r="AA77" s="295"/>
      <c r="AB77" s="77">
        <v>0</v>
      </c>
      <c r="AC77" s="77">
        <v>0</v>
      </c>
      <c r="AD77" s="77">
        <v>0</v>
      </c>
      <c r="AE77" s="77" t="s">
        <v>245</v>
      </c>
      <c r="AF77" s="77" t="s">
        <v>245</v>
      </c>
      <c r="AG77" s="78"/>
    </row>
    <row r="78" spans="1:33" s="76" customFormat="1" ht="11.25" customHeight="1">
      <c r="A78" s="78"/>
      <c r="B78" s="511"/>
      <c r="C78" s="513"/>
      <c r="D78" s="508"/>
      <c r="E78" s="505"/>
      <c r="F78" s="303" t="s">
        <v>131</v>
      </c>
      <c r="G78" s="534"/>
      <c r="H78" s="461"/>
      <c r="I78" s="295"/>
      <c r="J78" s="77" t="s">
        <v>245</v>
      </c>
      <c r="K78" s="77" t="s">
        <v>245</v>
      </c>
      <c r="L78" s="77" t="s">
        <v>245</v>
      </c>
      <c r="M78" s="77" t="s">
        <v>245</v>
      </c>
      <c r="N78" s="77" t="s">
        <v>245</v>
      </c>
      <c r="O78" s="77" t="s">
        <v>245</v>
      </c>
      <c r="P78" s="77" t="s">
        <v>245</v>
      </c>
      <c r="Q78" s="77" t="s">
        <v>245</v>
      </c>
      <c r="R78" s="295"/>
      <c r="S78" s="77" t="s">
        <v>245</v>
      </c>
      <c r="T78" s="77" t="s">
        <v>245</v>
      </c>
      <c r="U78" s="77" t="s">
        <v>245</v>
      </c>
      <c r="V78" s="77" t="s">
        <v>245</v>
      </c>
      <c r="W78" s="77">
        <v>0</v>
      </c>
      <c r="X78" s="77">
        <v>0</v>
      </c>
      <c r="Y78" s="77">
        <v>0</v>
      </c>
      <c r="Z78" s="77" t="s">
        <v>245</v>
      </c>
      <c r="AA78" s="295"/>
      <c r="AB78" s="77">
        <v>0</v>
      </c>
      <c r="AC78" s="77">
        <v>0</v>
      </c>
      <c r="AD78" s="77">
        <v>0</v>
      </c>
      <c r="AE78" s="77" t="s">
        <v>245</v>
      </c>
      <c r="AF78" s="77" t="s">
        <v>245</v>
      </c>
      <c r="AG78" s="78"/>
    </row>
    <row r="79" spans="1:33" s="76" customFormat="1" ht="11.25" customHeight="1">
      <c r="A79" s="78"/>
      <c r="B79" s="511"/>
      <c r="C79" s="513"/>
      <c r="D79" s="508"/>
      <c r="E79" s="505"/>
      <c r="F79" s="303" t="s">
        <v>130</v>
      </c>
      <c r="G79" s="534"/>
      <c r="H79" s="461"/>
      <c r="I79" s="295"/>
      <c r="J79" s="77" t="s">
        <v>245</v>
      </c>
      <c r="K79" s="77" t="s">
        <v>245</v>
      </c>
      <c r="L79" s="77" t="s">
        <v>245</v>
      </c>
      <c r="M79" s="77" t="s">
        <v>245</v>
      </c>
      <c r="N79" s="77" t="s">
        <v>245</v>
      </c>
      <c r="O79" s="77" t="s">
        <v>245</v>
      </c>
      <c r="P79" s="77" t="s">
        <v>245</v>
      </c>
      <c r="Q79" s="77" t="s">
        <v>245</v>
      </c>
      <c r="R79" s="295"/>
      <c r="S79" s="77" t="s">
        <v>245</v>
      </c>
      <c r="T79" s="77" t="s">
        <v>245</v>
      </c>
      <c r="U79" s="77" t="s">
        <v>245</v>
      </c>
      <c r="V79" s="77" t="s">
        <v>245</v>
      </c>
      <c r="W79" s="77">
        <v>0</v>
      </c>
      <c r="X79" s="77">
        <v>0</v>
      </c>
      <c r="Y79" s="77">
        <v>0</v>
      </c>
      <c r="Z79" s="77" t="s">
        <v>245</v>
      </c>
      <c r="AA79" s="295"/>
      <c r="AB79" s="77">
        <v>0</v>
      </c>
      <c r="AC79" s="77">
        <v>0</v>
      </c>
      <c r="AD79" s="77">
        <v>0</v>
      </c>
      <c r="AE79" s="77" t="s">
        <v>245</v>
      </c>
      <c r="AF79" s="77" t="s">
        <v>245</v>
      </c>
      <c r="AG79" s="78"/>
    </row>
    <row r="80" spans="1:33" s="76" customFormat="1" ht="11.25" customHeight="1">
      <c r="A80" s="78"/>
      <c r="B80" s="511"/>
      <c r="C80" s="513"/>
      <c r="D80" s="508"/>
      <c r="E80" s="505"/>
      <c r="F80" s="303" t="s">
        <v>120</v>
      </c>
      <c r="G80" s="534"/>
      <c r="H80" s="461"/>
      <c r="I80" s="295"/>
      <c r="J80" s="77" t="s">
        <v>245</v>
      </c>
      <c r="K80" s="77" t="s">
        <v>245</v>
      </c>
      <c r="L80" s="77" t="s">
        <v>245</v>
      </c>
      <c r="M80" s="77" t="s">
        <v>245</v>
      </c>
      <c r="N80" s="77" t="s">
        <v>245</v>
      </c>
      <c r="O80" s="77" t="s">
        <v>245</v>
      </c>
      <c r="P80" s="77" t="s">
        <v>245</v>
      </c>
      <c r="Q80" s="77" t="s">
        <v>245</v>
      </c>
      <c r="R80" s="295"/>
      <c r="S80" s="77" t="s">
        <v>245</v>
      </c>
      <c r="T80" s="77" t="s">
        <v>245</v>
      </c>
      <c r="U80" s="77" t="s">
        <v>245</v>
      </c>
      <c r="V80" s="77" t="s">
        <v>245</v>
      </c>
      <c r="W80" s="77">
        <v>0</v>
      </c>
      <c r="X80" s="77">
        <v>0</v>
      </c>
      <c r="Y80" s="77">
        <v>0</v>
      </c>
      <c r="Z80" s="77" t="s">
        <v>245</v>
      </c>
      <c r="AA80" s="295"/>
      <c r="AB80" s="77">
        <v>0</v>
      </c>
      <c r="AC80" s="77">
        <v>0</v>
      </c>
      <c r="AD80" s="77">
        <v>0</v>
      </c>
      <c r="AE80" s="77" t="s">
        <v>245</v>
      </c>
      <c r="AF80" s="77" t="s">
        <v>245</v>
      </c>
      <c r="AG80" s="78"/>
    </row>
    <row r="81" spans="1:33" s="76" customFormat="1" ht="11.25" customHeight="1">
      <c r="A81" s="78"/>
      <c r="B81" s="511"/>
      <c r="C81" s="513"/>
      <c r="D81" s="508"/>
      <c r="E81" s="505"/>
      <c r="F81" s="303" t="s">
        <v>123</v>
      </c>
      <c r="G81" s="534"/>
      <c r="H81" s="461"/>
      <c r="I81" s="295"/>
      <c r="J81" s="77" t="s">
        <v>245</v>
      </c>
      <c r="K81" s="77" t="s">
        <v>245</v>
      </c>
      <c r="L81" s="77" t="s">
        <v>245</v>
      </c>
      <c r="M81" s="77" t="s">
        <v>245</v>
      </c>
      <c r="N81" s="77" t="s">
        <v>245</v>
      </c>
      <c r="O81" s="77" t="s">
        <v>245</v>
      </c>
      <c r="P81" s="77" t="s">
        <v>245</v>
      </c>
      <c r="Q81" s="77" t="s">
        <v>245</v>
      </c>
      <c r="R81" s="295"/>
      <c r="S81" s="77" t="s">
        <v>245</v>
      </c>
      <c r="T81" s="77" t="s">
        <v>245</v>
      </c>
      <c r="U81" s="77" t="s">
        <v>245</v>
      </c>
      <c r="V81" s="77" t="s">
        <v>245</v>
      </c>
      <c r="W81" s="77">
        <v>0</v>
      </c>
      <c r="X81" s="77">
        <v>0</v>
      </c>
      <c r="Y81" s="77">
        <v>0</v>
      </c>
      <c r="Z81" s="77" t="s">
        <v>245</v>
      </c>
      <c r="AA81" s="295"/>
      <c r="AB81" s="77">
        <v>0</v>
      </c>
      <c r="AC81" s="77">
        <v>0</v>
      </c>
      <c r="AD81" s="77">
        <v>0</v>
      </c>
      <c r="AE81" s="77" t="s">
        <v>245</v>
      </c>
      <c r="AF81" s="77" t="s">
        <v>245</v>
      </c>
      <c r="AG81" s="78"/>
    </row>
    <row r="82" spans="1:33" s="76" customFormat="1" ht="11.25" customHeight="1">
      <c r="A82" s="78"/>
      <c r="B82" s="511"/>
      <c r="C82" s="513"/>
      <c r="D82" s="508"/>
      <c r="E82" s="505"/>
      <c r="F82" s="303" t="s">
        <v>121</v>
      </c>
      <c r="G82" s="534"/>
      <c r="H82" s="461"/>
      <c r="I82" s="295"/>
      <c r="J82" s="77" t="s">
        <v>245</v>
      </c>
      <c r="K82" s="77" t="s">
        <v>245</v>
      </c>
      <c r="L82" s="77" t="s">
        <v>245</v>
      </c>
      <c r="M82" s="77" t="s">
        <v>245</v>
      </c>
      <c r="N82" s="77" t="s">
        <v>245</v>
      </c>
      <c r="O82" s="77" t="s">
        <v>245</v>
      </c>
      <c r="P82" s="77" t="s">
        <v>245</v>
      </c>
      <c r="Q82" s="77" t="s">
        <v>245</v>
      </c>
      <c r="R82" s="295"/>
      <c r="S82" s="77" t="s">
        <v>245</v>
      </c>
      <c r="T82" s="77" t="s">
        <v>245</v>
      </c>
      <c r="U82" s="77" t="s">
        <v>245</v>
      </c>
      <c r="V82" s="77" t="s">
        <v>245</v>
      </c>
      <c r="W82" s="77">
        <v>0</v>
      </c>
      <c r="X82" s="77">
        <v>0</v>
      </c>
      <c r="Y82" s="77">
        <v>0</v>
      </c>
      <c r="Z82" s="77" t="s">
        <v>245</v>
      </c>
      <c r="AA82" s="295"/>
      <c r="AB82" s="77">
        <v>0</v>
      </c>
      <c r="AC82" s="77">
        <v>0</v>
      </c>
      <c r="AD82" s="77">
        <v>0</v>
      </c>
      <c r="AE82" s="77" t="s">
        <v>245</v>
      </c>
      <c r="AF82" s="77" t="s">
        <v>245</v>
      </c>
      <c r="AG82" s="78"/>
    </row>
    <row r="83" spans="1:33" s="76" customFormat="1" ht="12.6" customHeight="1">
      <c r="A83" s="78"/>
      <c r="B83" s="511"/>
      <c r="C83" s="513" t="s">
        <v>280</v>
      </c>
      <c r="D83" s="508" t="s">
        <v>135</v>
      </c>
      <c r="E83" s="505" t="s">
        <v>309</v>
      </c>
      <c r="F83" s="303" t="s">
        <v>127</v>
      </c>
      <c r="G83" s="534"/>
      <c r="H83" s="461"/>
      <c r="I83" s="295"/>
      <c r="J83" s="77" t="s">
        <v>245</v>
      </c>
      <c r="K83" s="77" t="s">
        <v>245</v>
      </c>
      <c r="L83" s="77" t="s">
        <v>245</v>
      </c>
      <c r="M83" s="77" t="s">
        <v>245</v>
      </c>
      <c r="N83" s="77" t="s">
        <v>245</v>
      </c>
      <c r="O83" s="77" t="s">
        <v>245</v>
      </c>
      <c r="P83" s="77" t="s">
        <v>245</v>
      </c>
      <c r="Q83" s="77" t="s">
        <v>245</v>
      </c>
      <c r="R83" s="295"/>
      <c r="S83" s="77" t="s">
        <v>245</v>
      </c>
      <c r="T83" s="77" t="s">
        <v>245</v>
      </c>
      <c r="U83" s="77" t="s">
        <v>245</v>
      </c>
      <c r="V83" s="77" t="s">
        <v>245</v>
      </c>
      <c r="W83" s="77">
        <v>0</v>
      </c>
      <c r="X83" s="77">
        <v>0</v>
      </c>
      <c r="Y83" s="77">
        <v>0</v>
      </c>
      <c r="Z83" s="77" t="s">
        <v>245</v>
      </c>
      <c r="AA83" s="295"/>
      <c r="AB83" s="77">
        <v>3.6441792373193169</v>
      </c>
      <c r="AC83" s="77">
        <v>3.6441792373193169</v>
      </c>
      <c r="AD83" s="77">
        <v>3.6441792373193169</v>
      </c>
      <c r="AE83" s="77" t="s">
        <v>245</v>
      </c>
      <c r="AF83" s="77" t="s">
        <v>245</v>
      </c>
      <c r="AG83" s="78"/>
    </row>
    <row r="84" spans="1:33" s="76" customFormat="1" ht="11.25" customHeight="1">
      <c r="A84" s="78"/>
      <c r="B84" s="511"/>
      <c r="C84" s="513"/>
      <c r="D84" s="508"/>
      <c r="E84" s="505"/>
      <c r="F84" s="303" t="s">
        <v>128</v>
      </c>
      <c r="G84" s="534"/>
      <c r="H84" s="461"/>
      <c r="I84" s="295"/>
      <c r="J84" s="77" t="s">
        <v>245</v>
      </c>
      <c r="K84" s="77" t="s">
        <v>245</v>
      </c>
      <c r="L84" s="77" t="s">
        <v>245</v>
      </c>
      <c r="M84" s="77" t="s">
        <v>245</v>
      </c>
      <c r="N84" s="77" t="s">
        <v>245</v>
      </c>
      <c r="O84" s="77" t="s">
        <v>245</v>
      </c>
      <c r="P84" s="77" t="s">
        <v>245</v>
      </c>
      <c r="Q84" s="77" t="s">
        <v>245</v>
      </c>
      <c r="R84" s="295"/>
      <c r="S84" s="77" t="s">
        <v>245</v>
      </c>
      <c r="T84" s="77" t="s">
        <v>245</v>
      </c>
      <c r="U84" s="77" t="s">
        <v>245</v>
      </c>
      <c r="V84" s="77" t="s">
        <v>245</v>
      </c>
      <c r="W84" s="77">
        <v>0</v>
      </c>
      <c r="X84" s="77">
        <v>0</v>
      </c>
      <c r="Y84" s="77">
        <v>0</v>
      </c>
      <c r="Z84" s="77" t="s">
        <v>245</v>
      </c>
      <c r="AA84" s="295"/>
      <c r="AB84" s="77">
        <v>3.5781814172731288</v>
      </c>
      <c r="AC84" s="77">
        <v>3.5781814172731288</v>
      </c>
      <c r="AD84" s="77">
        <v>3.5781814172731288</v>
      </c>
      <c r="AE84" s="77" t="s">
        <v>245</v>
      </c>
      <c r="AF84" s="77" t="s">
        <v>245</v>
      </c>
      <c r="AG84" s="78"/>
    </row>
    <row r="85" spans="1:33" s="76" customFormat="1" ht="11.25" customHeight="1">
      <c r="A85" s="78"/>
      <c r="B85" s="511"/>
      <c r="C85" s="513"/>
      <c r="D85" s="508"/>
      <c r="E85" s="505"/>
      <c r="F85" s="303" t="s">
        <v>125</v>
      </c>
      <c r="G85" s="534"/>
      <c r="H85" s="461"/>
      <c r="I85" s="295"/>
      <c r="J85" s="77" t="s">
        <v>245</v>
      </c>
      <c r="K85" s="77" t="s">
        <v>245</v>
      </c>
      <c r="L85" s="77" t="s">
        <v>245</v>
      </c>
      <c r="M85" s="77" t="s">
        <v>245</v>
      </c>
      <c r="N85" s="77" t="s">
        <v>245</v>
      </c>
      <c r="O85" s="77" t="s">
        <v>245</v>
      </c>
      <c r="P85" s="77" t="s">
        <v>245</v>
      </c>
      <c r="Q85" s="77" t="s">
        <v>245</v>
      </c>
      <c r="R85" s="295"/>
      <c r="S85" s="77" t="s">
        <v>245</v>
      </c>
      <c r="T85" s="77" t="s">
        <v>245</v>
      </c>
      <c r="U85" s="77" t="s">
        <v>245</v>
      </c>
      <c r="V85" s="77" t="s">
        <v>245</v>
      </c>
      <c r="W85" s="77">
        <v>0</v>
      </c>
      <c r="X85" s="77">
        <v>0</v>
      </c>
      <c r="Y85" s="77">
        <v>0</v>
      </c>
      <c r="Z85" s="77" t="s">
        <v>245</v>
      </c>
      <c r="AA85" s="295"/>
      <c r="AB85" s="77">
        <v>3.6906893370378095</v>
      </c>
      <c r="AC85" s="77">
        <v>3.6906893370378095</v>
      </c>
      <c r="AD85" s="77">
        <v>3.6906893370378095</v>
      </c>
      <c r="AE85" s="77" t="s">
        <v>245</v>
      </c>
      <c r="AF85" s="77" t="s">
        <v>245</v>
      </c>
      <c r="AG85" s="78"/>
    </row>
    <row r="86" spans="1:33" s="76" customFormat="1" ht="11.25" customHeight="1">
      <c r="A86" s="78"/>
      <c r="B86" s="511"/>
      <c r="C86" s="513"/>
      <c r="D86" s="508"/>
      <c r="E86" s="505"/>
      <c r="F86" s="303" t="s">
        <v>124</v>
      </c>
      <c r="G86" s="534"/>
      <c r="H86" s="461"/>
      <c r="I86" s="295"/>
      <c r="J86" s="77" t="s">
        <v>245</v>
      </c>
      <c r="K86" s="77" t="s">
        <v>245</v>
      </c>
      <c r="L86" s="77" t="s">
        <v>245</v>
      </c>
      <c r="M86" s="77" t="s">
        <v>245</v>
      </c>
      <c r="N86" s="77" t="s">
        <v>245</v>
      </c>
      <c r="O86" s="77" t="s">
        <v>245</v>
      </c>
      <c r="P86" s="77" t="s">
        <v>245</v>
      </c>
      <c r="Q86" s="77" t="s">
        <v>245</v>
      </c>
      <c r="R86" s="295"/>
      <c r="S86" s="77" t="s">
        <v>245</v>
      </c>
      <c r="T86" s="77" t="s">
        <v>245</v>
      </c>
      <c r="U86" s="77" t="s">
        <v>245</v>
      </c>
      <c r="V86" s="77" t="s">
        <v>245</v>
      </c>
      <c r="W86" s="77">
        <v>0</v>
      </c>
      <c r="X86" s="77">
        <v>0</v>
      </c>
      <c r="Y86" s="77">
        <v>0</v>
      </c>
      <c r="Z86" s="77" t="s">
        <v>245</v>
      </c>
      <c r="AA86" s="295"/>
      <c r="AB86" s="77">
        <v>3.7325003146858649</v>
      </c>
      <c r="AC86" s="77">
        <v>3.7325003146858649</v>
      </c>
      <c r="AD86" s="77">
        <v>3.7325003146858649</v>
      </c>
      <c r="AE86" s="77" t="s">
        <v>245</v>
      </c>
      <c r="AF86" s="77" t="s">
        <v>245</v>
      </c>
      <c r="AG86" s="78"/>
    </row>
    <row r="87" spans="1:33" s="76" customFormat="1" ht="11.25" customHeight="1">
      <c r="A87" s="78"/>
      <c r="B87" s="511"/>
      <c r="C87" s="513"/>
      <c r="D87" s="508"/>
      <c r="E87" s="505"/>
      <c r="F87" s="303" t="s">
        <v>129</v>
      </c>
      <c r="G87" s="534"/>
      <c r="H87" s="461"/>
      <c r="I87" s="295"/>
      <c r="J87" s="77" t="s">
        <v>245</v>
      </c>
      <c r="K87" s="77" t="s">
        <v>245</v>
      </c>
      <c r="L87" s="77" t="s">
        <v>245</v>
      </c>
      <c r="M87" s="77" t="s">
        <v>245</v>
      </c>
      <c r="N87" s="77" t="s">
        <v>245</v>
      </c>
      <c r="O87" s="77" t="s">
        <v>245</v>
      </c>
      <c r="P87" s="77" t="s">
        <v>245</v>
      </c>
      <c r="Q87" s="77" t="s">
        <v>245</v>
      </c>
      <c r="R87" s="295"/>
      <c r="S87" s="77" t="s">
        <v>245</v>
      </c>
      <c r="T87" s="77" t="s">
        <v>245</v>
      </c>
      <c r="U87" s="77" t="s">
        <v>245</v>
      </c>
      <c r="V87" s="77" t="s">
        <v>245</v>
      </c>
      <c r="W87" s="77">
        <v>0</v>
      </c>
      <c r="X87" s="77">
        <v>0</v>
      </c>
      <c r="Y87" s="77">
        <v>0</v>
      </c>
      <c r="Z87" s="77" t="s">
        <v>245</v>
      </c>
      <c r="AA87" s="295"/>
      <c r="AB87" s="77">
        <v>3.6500468921292559</v>
      </c>
      <c r="AC87" s="77">
        <v>3.6500468921292559</v>
      </c>
      <c r="AD87" s="77">
        <v>3.6500468921292559</v>
      </c>
      <c r="AE87" s="77" t="s">
        <v>245</v>
      </c>
      <c r="AF87" s="77" t="s">
        <v>245</v>
      </c>
      <c r="AG87" s="78"/>
    </row>
    <row r="88" spans="1:33" s="76" customFormat="1" ht="11.25" customHeight="1">
      <c r="A88" s="78"/>
      <c r="B88" s="511"/>
      <c r="C88" s="513"/>
      <c r="D88" s="508"/>
      <c r="E88" s="505"/>
      <c r="F88" s="303" t="s">
        <v>119</v>
      </c>
      <c r="G88" s="534"/>
      <c r="H88" s="461"/>
      <c r="I88" s="295"/>
      <c r="J88" s="77" t="s">
        <v>245</v>
      </c>
      <c r="K88" s="77" t="s">
        <v>245</v>
      </c>
      <c r="L88" s="77" t="s">
        <v>245</v>
      </c>
      <c r="M88" s="77" t="s">
        <v>245</v>
      </c>
      <c r="N88" s="77" t="s">
        <v>245</v>
      </c>
      <c r="O88" s="77" t="s">
        <v>245</v>
      </c>
      <c r="P88" s="77" t="s">
        <v>245</v>
      </c>
      <c r="Q88" s="77" t="s">
        <v>245</v>
      </c>
      <c r="R88" s="295"/>
      <c r="S88" s="77" t="s">
        <v>245</v>
      </c>
      <c r="T88" s="77" t="s">
        <v>245</v>
      </c>
      <c r="U88" s="77" t="s">
        <v>245</v>
      </c>
      <c r="V88" s="77" t="s">
        <v>245</v>
      </c>
      <c r="W88" s="77">
        <v>0</v>
      </c>
      <c r="X88" s="77">
        <v>0</v>
      </c>
      <c r="Y88" s="77">
        <v>0</v>
      </c>
      <c r="Z88" s="77" t="s">
        <v>245</v>
      </c>
      <c r="AA88" s="295"/>
      <c r="AB88" s="77">
        <v>3.5419748884501487</v>
      </c>
      <c r="AC88" s="77">
        <v>3.5419748884501487</v>
      </c>
      <c r="AD88" s="77">
        <v>3.5419748884501487</v>
      </c>
      <c r="AE88" s="77" t="s">
        <v>245</v>
      </c>
      <c r="AF88" s="77" t="s">
        <v>245</v>
      </c>
      <c r="AG88" s="78"/>
    </row>
    <row r="89" spans="1:33" s="76" customFormat="1" ht="11.25" customHeight="1">
      <c r="A89" s="78"/>
      <c r="B89" s="511"/>
      <c r="C89" s="513"/>
      <c r="D89" s="508"/>
      <c r="E89" s="505"/>
      <c r="F89" s="303" t="s">
        <v>118</v>
      </c>
      <c r="G89" s="534"/>
      <c r="H89" s="461"/>
      <c r="I89" s="295"/>
      <c r="J89" s="77" t="s">
        <v>245</v>
      </c>
      <c r="K89" s="77" t="s">
        <v>245</v>
      </c>
      <c r="L89" s="77" t="s">
        <v>245</v>
      </c>
      <c r="M89" s="77" t="s">
        <v>245</v>
      </c>
      <c r="N89" s="77" t="s">
        <v>245</v>
      </c>
      <c r="O89" s="77" t="s">
        <v>245</v>
      </c>
      <c r="P89" s="77" t="s">
        <v>245</v>
      </c>
      <c r="Q89" s="77" t="s">
        <v>245</v>
      </c>
      <c r="R89" s="295"/>
      <c r="S89" s="77" t="s">
        <v>245</v>
      </c>
      <c r="T89" s="77" t="s">
        <v>245</v>
      </c>
      <c r="U89" s="77" t="s">
        <v>245</v>
      </c>
      <c r="V89" s="77" t="s">
        <v>245</v>
      </c>
      <c r="W89" s="77">
        <v>0</v>
      </c>
      <c r="X89" s="77">
        <v>0</v>
      </c>
      <c r="Y89" s="77">
        <v>0</v>
      </c>
      <c r="Z89" s="77" t="s">
        <v>245</v>
      </c>
      <c r="AA89" s="295"/>
      <c r="AB89" s="77">
        <v>3.5989972783701902</v>
      </c>
      <c r="AC89" s="77">
        <v>3.5989972783701902</v>
      </c>
      <c r="AD89" s="77">
        <v>3.5989972783701902</v>
      </c>
      <c r="AE89" s="77" t="s">
        <v>245</v>
      </c>
      <c r="AF89" s="77" t="s">
        <v>245</v>
      </c>
      <c r="AG89" s="78"/>
    </row>
    <row r="90" spans="1:33" s="76" customFormat="1" ht="11.25" customHeight="1">
      <c r="A90" s="78"/>
      <c r="B90" s="511"/>
      <c r="C90" s="513"/>
      <c r="D90" s="508"/>
      <c r="E90" s="505"/>
      <c r="F90" s="303" t="s">
        <v>122</v>
      </c>
      <c r="G90" s="534"/>
      <c r="H90" s="461"/>
      <c r="I90" s="295"/>
      <c r="J90" s="77" t="s">
        <v>245</v>
      </c>
      <c r="K90" s="77" t="s">
        <v>245</v>
      </c>
      <c r="L90" s="77" t="s">
        <v>245</v>
      </c>
      <c r="M90" s="77" t="s">
        <v>245</v>
      </c>
      <c r="N90" s="77" t="s">
        <v>245</v>
      </c>
      <c r="O90" s="77" t="s">
        <v>245</v>
      </c>
      <c r="P90" s="77" t="s">
        <v>245</v>
      </c>
      <c r="Q90" s="77" t="s">
        <v>245</v>
      </c>
      <c r="R90" s="295"/>
      <c r="S90" s="77" t="s">
        <v>245</v>
      </c>
      <c r="T90" s="77" t="s">
        <v>245</v>
      </c>
      <c r="U90" s="77" t="s">
        <v>245</v>
      </c>
      <c r="V90" s="77" t="s">
        <v>245</v>
      </c>
      <c r="W90" s="77">
        <v>0</v>
      </c>
      <c r="X90" s="77">
        <v>0</v>
      </c>
      <c r="Y90" s="77">
        <v>0</v>
      </c>
      <c r="Z90" s="77" t="s">
        <v>245</v>
      </c>
      <c r="AA90" s="295"/>
      <c r="AB90" s="77">
        <v>3.6397073452857711</v>
      </c>
      <c r="AC90" s="77">
        <v>3.6397073452857711</v>
      </c>
      <c r="AD90" s="77">
        <v>3.6397073452857711</v>
      </c>
      <c r="AE90" s="77" t="s">
        <v>245</v>
      </c>
      <c r="AF90" s="77" t="s">
        <v>245</v>
      </c>
      <c r="AG90" s="78"/>
    </row>
    <row r="91" spans="1:33" s="76" customFormat="1" ht="11.25" customHeight="1">
      <c r="A91" s="78"/>
      <c r="B91" s="511"/>
      <c r="C91" s="513"/>
      <c r="D91" s="508"/>
      <c r="E91" s="505"/>
      <c r="F91" s="303" t="s">
        <v>126</v>
      </c>
      <c r="G91" s="534"/>
      <c r="H91" s="461"/>
      <c r="I91" s="295"/>
      <c r="J91" s="77" t="s">
        <v>245</v>
      </c>
      <c r="K91" s="77" t="s">
        <v>245</v>
      </c>
      <c r="L91" s="77" t="s">
        <v>245</v>
      </c>
      <c r="M91" s="77" t="s">
        <v>245</v>
      </c>
      <c r="N91" s="77" t="s">
        <v>245</v>
      </c>
      <c r="O91" s="77" t="s">
        <v>245</v>
      </c>
      <c r="P91" s="77" t="s">
        <v>245</v>
      </c>
      <c r="Q91" s="77" t="s">
        <v>245</v>
      </c>
      <c r="R91" s="295"/>
      <c r="S91" s="77" t="s">
        <v>245</v>
      </c>
      <c r="T91" s="77" t="s">
        <v>245</v>
      </c>
      <c r="U91" s="77" t="s">
        <v>245</v>
      </c>
      <c r="V91" s="77" t="s">
        <v>245</v>
      </c>
      <c r="W91" s="77">
        <v>0</v>
      </c>
      <c r="X91" s="77">
        <v>0</v>
      </c>
      <c r="Y91" s="77">
        <v>0</v>
      </c>
      <c r="Z91" s="77" t="s">
        <v>245</v>
      </c>
      <c r="AA91" s="295"/>
      <c r="AB91" s="77">
        <v>3.6463273715224953</v>
      </c>
      <c r="AC91" s="77">
        <v>3.6463273715224953</v>
      </c>
      <c r="AD91" s="77">
        <v>3.6463273715224953</v>
      </c>
      <c r="AE91" s="77" t="s">
        <v>245</v>
      </c>
      <c r="AF91" s="77" t="s">
        <v>245</v>
      </c>
      <c r="AG91" s="78"/>
    </row>
    <row r="92" spans="1:33" s="76" customFormat="1" ht="11.25" customHeight="1">
      <c r="A92" s="78"/>
      <c r="B92" s="511"/>
      <c r="C92" s="513"/>
      <c r="D92" s="508"/>
      <c r="E92" s="505"/>
      <c r="F92" s="303" t="s">
        <v>131</v>
      </c>
      <c r="G92" s="534"/>
      <c r="H92" s="461"/>
      <c r="I92" s="295"/>
      <c r="J92" s="77" t="s">
        <v>245</v>
      </c>
      <c r="K92" s="77" t="s">
        <v>245</v>
      </c>
      <c r="L92" s="77" t="s">
        <v>245</v>
      </c>
      <c r="M92" s="77" t="s">
        <v>245</v>
      </c>
      <c r="N92" s="77" t="s">
        <v>245</v>
      </c>
      <c r="O92" s="77" t="s">
        <v>245</v>
      </c>
      <c r="P92" s="77" t="s">
        <v>245</v>
      </c>
      <c r="Q92" s="77" t="s">
        <v>245</v>
      </c>
      <c r="R92" s="295"/>
      <c r="S92" s="77" t="s">
        <v>245</v>
      </c>
      <c r="T92" s="77" t="s">
        <v>245</v>
      </c>
      <c r="U92" s="77" t="s">
        <v>245</v>
      </c>
      <c r="V92" s="77" t="s">
        <v>245</v>
      </c>
      <c r="W92" s="77">
        <v>0</v>
      </c>
      <c r="X92" s="77">
        <v>0</v>
      </c>
      <c r="Y92" s="77">
        <v>0</v>
      </c>
      <c r="Z92" s="77" t="s">
        <v>245</v>
      </c>
      <c r="AA92" s="295"/>
      <c r="AB92" s="77">
        <v>3.6251911460835489</v>
      </c>
      <c r="AC92" s="77">
        <v>3.6251911460835489</v>
      </c>
      <c r="AD92" s="77">
        <v>3.6251911460835489</v>
      </c>
      <c r="AE92" s="77" t="s">
        <v>245</v>
      </c>
      <c r="AF92" s="77" t="s">
        <v>245</v>
      </c>
      <c r="AG92" s="78"/>
    </row>
    <row r="93" spans="1:33" s="76" customFormat="1" ht="11.25" customHeight="1">
      <c r="A93" s="78"/>
      <c r="B93" s="511"/>
      <c r="C93" s="513"/>
      <c r="D93" s="508"/>
      <c r="E93" s="505"/>
      <c r="F93" s="303" t="s">
        <v>130</v>
      </c>
      <c r="G93" s="534"/>
      <c r="H93" s="461"/>
      <c r="I93" s="295"/>
      <c r="J93" s="77" t="s">
        <v>245</v>
      </c>
      <c r="K93" s="77" t="s">
        <v>245</v>
      </c>
      <c r="L93" s="77" t="s">
        <v>245</v>
      </c>
      <c r="M93" s="77" t="s">
        <v>245</v>
      </c>
      <c r="N93" s="77" t="s">
        <v>245</v>
      </c>
      <c r="O93" s="77" t="s">
        <v>245</v>
      </c>
      <c r="P93" s="77" t="s">
        <v>245</v>
      </c>
      <c r="Q93" s="77" t="s">
        <v>245</v>
      </c>
      <c r="R93" s="295"/>
      <c r="S93" s="77" t="s">
        <v>245</v>
      </c>
      <c r="T93" s="77" t="s">
        <v>245</v>
      </c>
      <c r="U93" s="77" t="s">
        <v>245</v>
      </c>
      <c r="V93" s="77" t="s">
        <v>245</v>
      </c>
      <c r="W93" s="77">
        <v>0</v>
      </c>
      <c r="X93" s="77">
        <v>0</v>
      </c>
      <c r="Y93" s="77">
        <v>0</v>
      </c>
      <c r="Z93" s="77" t="s">
        <v>245</v>
      </c>
      <c r="AA93" s="295"/>
      <c r="AB93" s="77">
        <v>3.5898008879387131</v>
      </c>
      <c r="AC93" s="77">
        <v>3.5898008879387131</v>
      </c>
      <c r="AD93" s="77">
        <v>3.5898008879387131</v>
      </c>
      <c r="AE93" s="77" t="s">
        <v>245</v>
      </c>
      <c r="AF93" s="77" t="s">
        <v>245</v>
      </c>
      <c r="AG93" s="78"/>
    </row>
    <row r="94" spans="1:33" s="76" customFormat="1" ht="11.25" customHeight="1">
      <c r="A94" s="78"/>
      <c r="B94" s="511"/>
      <c r="C94" s="513"/>
      <c r="D94" s="508"/>
      <c r="E94" s="505"/>
      <c r="F94" s="303" t="s">
        <v>120</v>
      </c>
      <c r="G94" s="534"/>
      <c r="H94" s="461"/>
      <c r="I94" s="295"/>
      <c r="J94" s="77" t="s">
        <v>245</v>
      </c>
      <c r="K94" s="77" t="s">
        <v>245</v>
      </c>
      <c r="L94" s="77" t="s">
        <v>245</v>
      </c>
      <c r="M94" s="77" t="s">
        <v>245</v>
      </c>
      <c r="N94" s="77" t="s">
        <v>245</v>
      </c>
      <c r="O94" s="77" t="s">
        <v>245</v>
      </c>
      <c r="P94" s="77" t="s">
        <v>245</v>
      </c>
      <c r="Q94" s="77" t="s">
        <v>245</v>
      </c>
      <c r="R94" s="295"/>
      <c r="S94" s="77" t="s">
        <v>245</v>
      </c>
      <c r="T94" s="77" t="s">
        <v>245</v>
      </c>
      <c r="U94" s="77" t="s">
        <v>245</v>
      </c>
      <c r="V94" s="77" t="s">
        <v>245</v>
      </c>
      <c r="W94" s="77">
        <v>0</v>
      </c>
      <c r="X94" s="77">
        <v>0</v>
      </c>
      <c r="Y94" s="77">
        <v>0</v>
      </c>
      <c r="Z94" s="77" t="s">
        <v>245</v>
      </c>
      <c r="AA94" s="295"/>
      <c r="AB94" s="77">
        <v>3.6210945526410803</v>
      </c>
      <c r="AC94" s="77">
        <v>3.6210945526410803</v>
      </c>
      <c r="AD94" s="77">
        <v>3.6210945526410803</v>
      </c>
      <c r="AE94" s="77" t="s">
        <v>245</v>
      </c>
      <c r="AF94" s="77" t="s">
        <v>245</v>
      </c>
      <c r="AG94" s="78"/>
    </row>
    <row r="95" spans="1:33" s="76" customFormat="1" ht="11.25" customHeight="1">
      <c r="A95" s="78"/>
      <c r="B95" s="511"/>
      <c r="C95" s="513"/>
      <c r="D95" s="508"/>
      <c r="E95" s="505"/>
      <c r="F95" s="303" t="s">
        <v>123</v>
      </c>
      <c r="G95" s="534"/>
      <c r="H95" s="461"/>
      <c r="I95" s="295"/>
      <c r="J95" s="77" t="s">
        <v>245</v>
      </c>
      <c r="K95" s="77" t="s">
        <v>245</v>
      </c>
      <c r="L95" s="77" t="s">
        <v>245</v>
      </c>
      <c r="M95" s="77" t="s">
        <v>245</v>
      </c>
      <c r="N95" s="77" t="s">
        <v>245</v>
      </c>
      <c r="O95" s="77" t="s">
        <v>245</v>
      </c>
      <c r="P95" s="77" t="s">
        <v>245</v>
      </c>
      <c r="Q95" s="77" t="s">
        <v>245</v>
      </c>
      <c r="R95" s="295"/>
      <c r="S95" s="77" t="s">
        <v>245</v>
      </c>
      <c r="T95" s="77" t="s">
        <v>245</v>
      </c>
      <c r="U95" s="77" t="s">
        <v>245</v>
      </c>
      <c r="V95" s="77" t="s">
        <v>245</v>
      </c>
      <c r="W95" s="77">
        <v>0</v>
      </c>
      <c r="X95" s="77">
        <v>0</v>
      </c>
      <c r="Y95" s="77">
        <v>0</v>
      </c>
      <c r="Z95" s="77" t="s">
        <v>245</v>
      </c>
      <c r="AA95" s="295"/>
      <c r="AB95" s="77">
        <v>3.6606467622008974</v>
      </c>
      <c r="AC95" s="77">
        <v>3.6606467622008974</v>
      </c>
      <c r="AD95" s="77">
        <v>3.6606467622008974</v>
      </c>
      <c r="AE95" s="77" t="s">
        <v>245</v>
      </c>
      <c r="AF95" s="77" t="s">
        <v>245</v>
      </c>
      <c r="AG95" s="78"/>
    </row>
    <row r="96" spans="1:33" s="76" customFormat="1" ht="11.25" customHeight="1" thickBot="1">
      <c r="A96" s="78"/>
      <c r="B96" s="511"/>
      <c r="C96" s="515"/>
      <c r="D96" s="516"/>
      <c r="E96" s="517"/>
      <c r="F96" s="304" t="s">
        <v>121</v>
      </c>
      <c r="G96" s="534"/>
      <c r="H96" s="461"/>
      <c r="I96" s="295"/>
      <c r="J96" s="77" t="s">
        <v>245</v>
      </c>
      <c r="K96" s="77" t="s">
        <v>245</v>
      </c>
      <c r="L96" s="77" t="s">
        <v>245</v>
      </c>
      <c r="M96" s="77" t="s">
        <v>245</v>
      </c>
      <c r="N96" s="77" t="s">
        <v>245</v>
      </c>
      <c r="O96" s="77" t="s">
        <v>245</v>
      </c>
      <c r="P96" s="77" t="s">
        <v>245</v>
      </c>
      <c r="Q96" s="77" t="s">
        <v>245</v>
      </c>
      <c r="R96" s="295"/>
      <c r="S96" s="77" t="s">
        <v>245</v>
      </c>
      <c r="T96" s="77" t="s">
        <v>245</v>
      </c>
      <c r="U96" s="77" t="s">
        <v>245</v>
      </c>
      <c r="V96" s="77" t="s">
        <v>245</v>
      </c>
      <c r="W96" s="77">
        <v>0</v>
      </c>
      <c r="X96" s="77">
        <v>0</v>
      </c>
      <c r="Y96" s="77">
        <v>0</v>
      </c>
      <c r="Z96" s="77" t="s">
        <v>245</v>
      </c>
      <c r="AA96" s="295"/>
      <c r="AB96" s="77">
        <v>3.5748690228436746</v>
      </c>
      <c r="AC96" s="77">
        <v>3.5748690228436746</v>
      </c>
      <c r="AD96" s="77">
        <v>3.5748690228436746</v>
      </c>
      <c r="AE96" s="77" t="s">
        <v>245</v>
      </c>
      <c r="AF96" s="77" t="s">
        <v>245</v>
      </c>
      <c r="AG96" s="78"/>
    </row>
    <row r="97" spans="1:33" s="76" customFormat="1" ht="11.25" customHeight="1">
      <c r="A97" s="78"/>
      <c r="B97" s="511"/>
      <c r="C97" s="514" t="s">
        <v>310</v>
      </c>
      <c r="D97" s="507" t="s">
        <v>307</v>
      </c>
      <c r="E97" s="509" t="s">
        <v>308</v>
      </c>
      <c r="F97" s="302" t="s">
        <v>127</v>
      </c>
      <c r="G97" s="534"/>
      <c r="H97" s="461"/>
      <c r="I97" s="295"/>
      <c r="J97" s="77" t="s">
        <v>245</v>
      </c>
      <c r="K97" s="77" t="s">
        <v>245</v>
      </c>
      <c r="L97" s="77" t="s">
        <v>245</v>
      </c>
      <c r="M97" s="77" t="s">
        <v>245</v>
      </c>
      <c r="N97" s="77" t="s">
        <v>245</v>
      </c>
      <c r="O97" s="77" t="s">
        <v>245</v>
      </c>
      <c r="P97" s="77" t="s">
        <v>245</v>
      </c>
      <c r="Q97" s="77" t="s">
        <v>245</v>
      </c>
      <c r="R97" s="295"/>
      <c r="S97" s="77" t="s">
        <v>245</v>
      </c>
      <c r="T97" s="77" t="s">
        <v>245</v>
      </c>
      <c r="U97" s="77" t="s">
        <v>245</v>
      </c>
      <c r="V97" s="77" t="s">
        <v>245</v>
      </c>
      <c r="W97" s="77">
        <v>0</v>
      </c>
      <c r="X97" s="77">
        <v>1.4870742269298105</v>
      </c>
      <c r="Y97" s="77">
        <v>0.70457099735818829</v>
      </c>
      <c r="Z97" s="77" t="s">
        <v>245</v>
      </c>
      <c r="AA97" s="295"/>
      <c r="AB97" s="77">
        <v>0</v>
      </c>
      <c r="AC97" s="77">
        <v>0</v>
      </c>
      <c r="AD97" s="77">
        <v>0.4107912515748855</v>
      </c>
      <c r="AE97" s="77" t="s">
        <v>245</v>
      </c>
      <c r="AF97" s="77" t="s">
        <v>245</v>
      </c>
      <c r="AG97" s="78"/>
    </row>
    <row r="98" spans="1:33" s="76" customFormat="1" ht="12.6" customHeight="1">
      <c r="A98" s="78"/>
      <c r="B98" s="511"/>
      <c r="C98" s="513"/>
      <c r="D98" s="508"/>
      <c r="E98" s="505"/>
      <c r="F98" s="303" t="s">
        <v>128</v>
      </c>
      <c r="G98" s="534"/>
      <c r="H98" s="461"/>
      <c r="I98" s="295"/>
      <c r="J98" s="77" t="s">
        <v>245</v>
      </c>
      <c r="K98" s="77" t="s">
        <v>245</v>
      </c>
      <c r="L98" s="77" t="s">
        <v>245</v>
      </c>
      <c r="M98" s="77" t="s">
        <v>245</v>
      </c>
      <c r="N98" s="77" t="s">
        <v>245</v>
      </c>
      <c r="O98" s="77" t="s">
        <v>245</v>
      </c>
      <c r="P98" s="77" t="s">
        <v>245</v>
      </c>
      <c r="Q98" s="77" t="s">
        <v>245</v>
      </c>
      <c r="R98" s="295"/>
      <c r="S98" s="77" t="s">
        <v>245</v>
      </c>
      <c r="T98" s="77" t="s">
        <v>245</v>
      </c>
      <c r="U98" s="77" t="s">
        <v>245</v>
      </c>
      <c r="V98" s="77" t="s">
        <v>245</v>
      </c>
      <c r="W98" s="77">
        <v>0</v>
      </c>
      <c r="X98" s="77">
        <v>1.4870742269298105</v>
      </c>
      <c r="Y98" s="77">
        <v>0.70457099735818829</v>
      </c>
      <c r="Z98" s="77" t="s">
        <v>245</v>
      </c>
      <c r="AA98" s="295"/>
      <c r="AB98" s="77">
        <v>0</v>
      </c>
      <c r="AC98" s="77">
        <v>0</v>
      </c>
      <c r="AD98" s="77">
        <v>0.4107912515748855</v>
      </c>
      <c r="AE98" s="77" t="s">
        <v>245</v>
      </c>
      <c r="AF98" s="77" t="s">
        <v>245</v>
      </c>
      <c r="AG98" s="78"/>
    </row>
    <row r="99" spans="1:33" s="76" customFormat="1" ht="12.6" customHeight="1">
      <c r="A99" s="78"/>
      <c r="B99" s="511"/>
      <c r="C99" s="513"/>
      <c r="D99" s="508"/>
      <c r="E99" s="505"/>
      <c r="F99" s="303" t="s">
        <v>125</v>
      </c>
      <c r="G99" s="534"/>
      <c r="H99" s="461"/>
      <c r="I99" s="295"/>
      <c r="J99" s="77" t="s">
        <v>245</v>
      </c>
      <c r="K99" s="77" t="s">
        <v>245</v>
      </c>
      <c r="L99" s="77" t="s">
        <v>245</v>
      </c>
      <c r="M99" s="77" t="s">
        <v>245</v>
      </c>
      <c r="N99" s="77" t="s">
        <v>245</v>
      </c>
      <c r="O99" s="77" t="s">
        <v>245</v>
      </c>
      <c r="P99" s="77" t="s">
        <v>245</v>
      </c>
      <c r="Q99" s="77" t="s">
        <v>245</v>
      </c>
      <c r="R99" s="295"/>
      <c r="S99" s="77" t="s">
        <v>245</v>
      </c>
      <c r="T99" s="77" t="s">
        <v>245</v>
      </c>
      <c r="U99" s="77" t="s">
        <v>245</v>
      </c>
      <c r="V99" s="77" t="s">
        <v>245</v>
      </c>
      <c r="W99" s="77">
        <v>0</v>
      </c>
      <c r="X99" s="77">
        <v>1.4870742269298105</v>
      </c>
      <c r="Y99" s="77">
        <v>0.70457099735818829</v>
      </c>
      <c r="Z99" s="77" t="s">
        <v>245</v>
      </c>
      <c r="AA99" s="295"/>
      <c r="AB99" s="77">
        <v>0</v>
      </c>
      <c r="AC99" s="77">
        <v>0</v>
      </c>
      <c r="AD99" s="77">
        <v>0.4107912515748855</v>
      </c>
      <c r="AE99" s="77" t="s">
        <v>245</v>
      </c>
      <c r="AF99" s="77" t="s">
        <v>245</v>
      </c>
      <c r="AG99" s="78"/>
    </row>
    <row r="100" spans="1:33" s="76" customFormat="1" ht="12.6" customHeight="1">
      <c r="A100" s="78"/>
      <c r="B100" s="511"/>
      <c r="C100" s="513"/>
      <c r="D100" s="508"/>
      <c r="E100" s="505"/>
      <c r="F100" s="303" t="s">
        <v>124</v>
      </c>
      <c r="G100" s="534"/>
      <c r="H100" s="461"/>
      <c r="I100" s="295"/>
      <c r="J100" s="77" t="s">
        <v>245</v>
      </c>
      <c r="K100" s="77" t="s">
        <v>245</v>
      </c>
      <c r="L100" s="77" t="s">
        <v>245</v>
      </c>
      <c r="M100" s="77" t="s">
        <v>245</v>
      </c>
      <c r="N100" s="77" t="s">
        <v>245</v>
      </c>
      <c r="O100" s="77" t="s">
        <v>245</v>
      </c>
      <c r="P100" s="77" t="s">
        <v>245</v>
      </c>
      <c r="Q100" s="77" t="s">
        <v>245</v>
      </c>
      <c r="R100" s="295"/>
      <c r="S100" s="77" t="s">
        <v>245</v>
      </c>
      <c r="T100" s="77" t="s">
        <v>245</v>
      </c>
      <c r="U100" s="77" t="s">
        <v>245</v>
      </c>
      <c r="V100" s="77" t="s">
        <v>245</v>
      </c>
      <c r="W100" s="77">
        <v>0</v>
      </c>
      <c r="X100" s="77">
        <v>1.4870742269298105</v>
      </c>
      <c r="Y100" s="77">
        <v>0.70457099735818829</v>
      </c>
      <c r="Z100" s="77" t="s">
        <v>245</v>
      </c>
      <c r="AA100" s="295"/>
      <c r="AB100" s="77">
        <v>0</v>
      </c>
      <c r="AC100" s="77">
        <v>0</v>
      </c>
      <c r="AD100" s="77">
        <v>0.4107912515748855</v>
      </c>
      <c r="AE100" s="77" t="s">
        <v>245</v>
      </c>
      <c r="AF100" s="77" t="s">
        <v>245</v>
      </c>
      <c r="AG100" s="78"/>
    </row>
    <row r="101" spans="1:33" s="76" customFormat="1" ht="12.6" customHeight="1">
      <c r="A101" s="78"/>
      <c r="B101" s="511"/>
      <c r="C101" s="513"/>
      <c r="D101" s="508"/>
      <c r="E101" s="505"/>
      <c r="F101" s="303" t="s">
        <v>129</v>
      </c>
      <c r="G101" s="534"/>
      <c r="H101" s="461"/>
      <c r="I101" s="295"/>
      <c r="J101" s="77" t="s">
        <v>245</v>
      </c>
      <c r="K101" s="77" t="s">
        <v>245</v>
      </c>
      <c r="L101" s="77" t="s">
        <v>245</v>
      </c>
      <c r="M101" s="77" t="s">
        <v>245</v>
      </c>
      <c r="N101" s="77" t="s">
        <v>245</v>
      </c>
      <c r="O101" s="77" t="s">
        <v>245</v>
      </c>
      <c r="P101" s="77" t="s">
        <v>245</v>
      </c>
      <c r="Q101" s="77" t="s">
        <v>245</v>
      </c>
      <c r="R101" s="295"/>
      <c r="S101" s="77" t="s">
        <v>245</v>
      </c>
      <c r="T101" s="77" t="s">
        <v>245</v>
      </c>
      <c r="U101" s="77" t="s">
        <v>245</v>
      </c>
      <c r="V101" s="77" t="s">
        <v>245</v>
      </c>
      <c r="W101" s="77">
        <v>0</v>
      </c>
      <c r="X101" s="77">
        <v>1.4870742269298105</v>
      </c>
      <c r="Y101" s="77">
        <v>0.70457099735818829</v>
      </c>
      <c r="Z101" s="77" t="s">
        <v>245</v>
      </c>
      <c r="AA101" s="295"/>
      <c r="AB101" s="77">
        <v>0</v>
      </c>
      <c r="AC101" s="77">
        <v>0</v>
      </c>
      <c r="AD101" s="77">
        <v>0.4107912515748855</v>
      </c>
      <c r="AE101" s="77" t="s">
        <v>245</v>
      </c>
      <c r="AF101" s="77" t="s">
        <v>245</v>
      </c>
      <c r="AG101" s="78"/>
    </row>
    <row r="102" spans="1:33" s="76" customFormat="1" ht="12.6" customHeight="1">
      <c r="A102" s="78"/>
      <c r="B102" s="511"/>
      <c r="C102" s="513"/>
      <c r="D102" s="508"/>
      <c r="E102" s="505"/>
      <c r="F102" s="303" t="s">
        <v>119</v>
      </c>
      <c r="G102" s="534"/>
      <c r="H102" s="461"/>
      <c r="I102" s="295"/>
      <c r="J102" s="77" t="s">
        <v>245</v>
      </c>
      <c r="K102" s="77" t="s">
        <v>245</v>
      </c>
      <c r="L102" s="77" t="s">
        <v>245</v>
      </c>
      <c r="M102" s="77" t="s">
        <v>245</v>
      </c>
      <c r="N102" s="77" t="s">
        <v>245</v>
      </c>
      <c r="O102" s="77" t="s">
        <v>245</v>
      </c>
      <c r="P102" s="77" t="s">
        <v>245</v>
      </c>
      <c r="Q102" s="77" t="s">
        <v>245</v>
      </c>
      <c r="R102" s="295"/>
      <c r="S102" s="77" t="s">
        <v>245</v>
      </c>
      <c r="T102" s="77" t="s">
        <v>245</v>
      </c>
      <c r="U102" s="77" t="s">
        <v>245</v>
      </c>
      <c r="V102" s="77" t="s">
        <v>245</v>
      </c>
      <c r="W102" s="77">
        <v>0</v>
      </c>
      <c r="X102" s="77">
        <v>1.4870742269298105</v>
      </c>
      <c r="Y102" s="77">
        <v>0.70457099735818829</v>
      </c>
      <c r="Z102" s="77" t="s">
        <v>245</v>
      </c>
      <c r="AA102" s="295"/>
      <c r="AB102" s="77">
        <v>0</v>
      </c>
      <c r="AC102" s="77">
        <v>0</v>
      </c>
      <c r="AD102" s="77">
        <v>0.4107912515748855</v>
      </c>
      <c r="AE102" s="77" t="s">
        <v>245</v>
      </c>
      <c r="AF102" s="77" t="s">
        <v>245</v>
      </c>
      <c r="AG102" s="78"/>
    </row>
    <row r="103" spans="1:33" s="76" customFormat="1" ht="12.6" customHeight="1">
      <c r="A103" s="78"/>
      <c r="B103" s="511"/>
      <c r="C103" s="513"/>
      <c r="D103" s="508"/>
      <c r="E103" s="505"/>
      <c r="F103" s="303" t="s">
        <v>118</v>
      </c>
      <c r="G103" s="534"/>
      <c r="H103" s="461"/>
      <c r="I103" s="295"/>
      <c r="J103" s="77" t="s">
        <v>245</v>
      </c>
      <c r="K103" s="77" t="s">
        <v>245</v>
      </c>
      <c r="L103" s="77" t="s">
        <v>245</v>
      </c>
      <c r="M103" s="77" t="s">
        <v>245</v>
      </c>
      <c r="N103" s="77" t="s">
        <v>245</v>
      </c>
      <c r="O103" s="77" t="s">
        <v>245</v>
      </c>
      <c r="P103" s="77" t="s">
        <v>245</v>
      </c>
      <c r="Q103" s="77" t="s">
        <v>245</v>
      </c>
      <c r="R103" s="295"/>
      <c r="S103" s="77" t="s">
        <v>245</v>
      </c>
      <c r="T103" s="77" t="s">
        <v>245</v>
      </c>
      <c r="U103" s="77" t="s">
        <v>245</v>
      </c>
      <c r="V103" s="77" t="s">
        <v>245</v>
      </c>
      <c r="W103" s="77">
        <v>0</v>
      </c>
      <c r="X103" s="77">
        <v>1.4870742269298105</v>
      </c>
      <c r="Y103" s="77">
        <v>0.70457099735818829</v>
      </c>
      <c r="Z103" s="77" t="s">
        <v>245</v>
      </c>
      <c r="AA103" s="295"/>
      <c r="AB103" s="77">
        <v>0</v>
      </c>
      <c r="AC103" s="77">
        <v>0</v>
      </c>
      <c r="AD103" s="77">
        <v>0.4107912515748855</v>
      </c>
      <c r="AE103" s="77" t="s">
        <v>245</v>
      </c>
      <c r="AF103" s="77" t="s">
        <v>245</v>
      </c>
      <c r="AG103" s="78"/>
    </row>
    <row r="104" spans="1:33" s="76" customFormat="1" ht="12.6" customHeight="1">
      <c r="A104" s="78"/>
      <c r="B104" s="511"/>
      <c r="C104" s="513"/>
      <c r="D104" s="508"/>
      <c r="E104" s="505"/>
      <c r="F104" s="303" t="s">
        <v>122</v>
      </c>
      <c r="G104" s="534"/>
      <c r="H104" s="461"/>
      <c r="I104" s="295"/>
      <c r="J104" s="77" t="s">
        <v>245</v>
      </c>
      <c r="K104" s="77" t="s">
        <v>245</v>
      </c>
      <c r="L104" s="77" t="s">
        <v>245</v>
      </c>
      <c r="M104" s="77" t="s">
        <v>245</v>
      </c>
      <c r="N104" s="77" t="s">
        <v>245</v>
      </c>
      <c r="O104" s="77" t="s">
        <v>245</v>
      </c>
      <c r="P104" s="77" t="s">
        <v>245</v>
      </c>
      <c r="Q104" s="77" t="s">
        <v>245</v>
      </c>
      <c r="R104" s="295"/>
      <c r="S104" s="77" t="s">
        <v>245</v>
      </c>
      <c r="T104" s="77" t="s">
        <v>245</v>
      </c>
      <c r="U104" s="77" t="s">
        <v>245</v>
      </c>
      <c r="V104" s="77" t="s">
        <v>245</v>
      </c>
      <c r="W104" s="77">
        <v>0</v>
      </c>
      <c r="X104" s="77">
        <v>1.4870742269298105</v>
      </c>
      <c r="Y104" s="77">
        <v>0.70457099735818829</v>
      </c>
      <c r="Z104" s="77" t="s">
        <v>245</v>
      </c>
      <c r="AA104" s="295"/>
      <c r="AB104" s="77">
        <v>0</v>
      </c>
      <c r="AC104" s="77">
        <v>0</v>
      </c>
      <c r="AD104" s="77">
        <v>0.4107912515748855</v>
      </c>
      <c r="AE104" s="77" t="s">
        <v>245</v>
      </c>
      <c r="AF104" s="77" t="s">
        <v>245</v>
      </c>
      <c r="AG104" s="78"/>
    </row>
    <row r="105" spans="1:33" s="76" customFormat="1" ht="12.6" customHeight="1">
      <c r="A105" s="78"/>
      <c r="B105" s="511"/>
      <c r="C105" s="513"/>
      <c r="D105" s="508"/>
      <c r="E105" s="505"/>
      <c r="F105" s="303" t="s">
        <v>126</v>
      </c>
      <c r="G105" s="534"/>
      <c r="H105" s="461"/>
      <c r="I105" s="295"/>
      <c r="J105" s="77" t="s">
        <v>245</v>
      </c>
      <c r="K105" s="77" t="s">
        <v>245</v>
      </c>
      <c r="L105" s="77" t="s">
        <v>245</v>
      </c>
      <c r="M105" s="77" t="s">
        <v>245</v>
      </c>
      <c r="N105" s="77" t="s">
        <v>245</v>
      </c>
      <c r="O105" s="77" t="s">
        <v>245</v>
      </c>
      <c r="P105" s="77" t="s">
        <v>245</v>
      </c>
      <c r="Q105" s="77" t="s">
        <v>245</v>
      </c>
      <c r="R105" s="295"/>
      <c r="S105" s="77" t="s">
        <v>245</v>
      </c>
      <c r="T105" s="77" t="s">
        <v>245</v>
      </c>
      <c r="U105" s="77" t="s">
        <v>245</v>
      </c>
      <c r="V105" s="77" t="s">
        <v>245</v>
      </c>
      <c r="W105" s="77">
        <v>0</v>
      </c>
      <c r="X105" s="77">
        <v>1.4870742269298105</v>
      </c>
      <c r="Y105" s="77">
        <v>0.70457099735818829</v>
      </c>
      <c r="Z105" s="77" t="s">
        <v>245</v>
      </c>
      <c r="AA105" s="295"/>
      <c r="AB105" s="77">
        <v>0</v>
      </c>
      <c r="AC105" s="77">
        <v>0</v>
      </c>
      <c r="AD105" s="77">
        <v>0.4107912515748855</v>
      </c>
      <c r="AE105" s="77" t="s">
        <v>245</v>
      </c>
      <c r="AF105" s="77" t="s">
        <v>245</v>
      </c>
      <c r="AG105" s="78"/>
    </row>
    <row r="106" spans="1:33" s="76" customFormat="1" ht="12.6" customHeight="1">
      <c r="A106" s="78"/>
      <c r="B106" s="511"/>
      <c r="C106" s="513"/>
      <c r="D106" s="508"/>
      <c r="E106" s="505"/>
      <c r="F106" s="303" t="s">
        <v>131</v>
      </c>
      <c r="G106" s="534"/>
      <c r="H106" s="461"/>
      <c r="I106" s="295"/>
      <c r="J106" s="77" t="s">
        <v>245</v>
      </c>
      <c r="K106" s="77" t="s">
        <v>245</v>
      </c>
      <c r="L106" s="77" t="s">
        <v>245</v>
      </c>
      <c r="M106" s="77" t="s">
        <v>245</v>
      </c>
      <c r="N106" s="77" t="s">
        <v>245</v>
      </c>
      <c r="O106" s="77" t="s">
        <v>245</v>
      </c>
      <c r="P106" s="77" t="s">
        <v>245</v>
      </c>
      <c r="Q106" s="77" t="s">
        <v>245</v>
      </c>
      <c r="R106" s="295"/>
      <c r="S106" s="77" t="s">
        <v>245</v>
      </c>
      <c r="T106" s="77" t="s">
        <v>245</v>
      </c>
      <c r="U106" s="77" t="s">
        <v>245</v>
      </c>
      <c r="V106" s="77" t="s">
        <v>245</v>
      </c>
      <c r="W106" s="77">
        <v>0</v>
      </c>
      <c r="X106" s="77">
        <v>1.4870742269298105</v>
      </c>
      <c r="Y106" s="77">
        <v>0.70457099735818829</v>
      </c>
      <c r="Z106" s="77" t="s">
        <v>245</v>
      </c>
      <c r="AA106" s="295"/>
      <c r="AB106" s="77">
        <v>0</v>
      </c>
      <c r="AC106" s="77">
        <v>0</v>
      </c>
      <c r="AD106" s="77">
        <v>0.4107912515748855</v>
      </c>
      <c r="AE106" s="77" t="s">
        <v>245</v>
      </c>
      <c r="AF106" s="77" t="s">
        <v>245</v>
      </c>
      <c r="AG106" s="78"/>
    </row>
    <row r="107" spans="1:33" s="76" customFormat="1" ht="12.6" customHeight="1">
      <c r="A107" s="78"/>
      <c r="B107" s="511"/>
      <c r="C107" s="513"/>
      <c r="D107" s="508"/>
      <c r="E107" s="505"/>
      <c r="F107" s="303" t="s">
        <v>130</v>
      </c>
      <c r="G107" s="534"/>
      <c r="H107" s="461"/>
      <c r="I107" s="295"/>
      <c r="J107" s="77" t="s">
        <v>245</v>
      </c>
      <c r="K107" s="77" t="s">
        <v>245</v>
      </c>
      <c r="L107" s="77" t="s">
        <v>245</v>
      </c>
      <c r="M107" s="77" t="s">
        <v>245</v>
      </c>
      <c r="N107" s="77" t="s">
        <v>245</v>
      </c>
      <c r="O107" s="77" t="s">
        <v>245</v>
      </c>
      <c r="P107" s="77" t="s">
        <v>245</v>
      </c>
      <c r="Q107" s="77" t="s">
        <v>245</v>
      </c>
      <c r="R107" s="295"/>
      <c r="S107" s="77" t="s">
        <v>245</v>
      </c>
      <c r="T107" s="77" t="s">
        <v>245</v>
      </c>
      <c r="U107" s="77" t="s">
        <v>245</v>
      </c>
      <c r="V107" s="77" t="s">
        <v>245</v>
      </c>
      <c r="W107" s="77">
        <v>0</v>
      </c>
      <c r="X107" s="77">
        <v>1.4870742269298105</v>
      </c>
      <c r="Y107" s="77">
        <v>0.70457099735818829</v>
      </c>
      <c r="Z107" s="77" t="s">
        <v>245</v>
      </c>
      <c r="AA107" s="295"/>
      <c r="AB107" s="77">
        <v>0</v>
      </c>
      <c r="AC107" s="77">
        <v>0</v>
      </c>
      <c r="AD107" s="77">
        <v>0.4107912515748855</v>
      </c>
      <c r="AE107" s="77" t="s">
        <v>245</v>
      </c>
      <c r="AF107" s="77" t="s">
        <v>245</v>
      </c>
      <c r="AG107" s="78"/>
    </row>
    <row r="108" spans="1:33" s="76" customFormat="1" ht="12.6" customHeight="1">
      <c r="A108" s="78"/>
      <c r="B108" s="511"/>
      <c r="C108" s="513"/>
      <c r="D108" s="508"/>
      <c r="E108" s="505"/>
      <c r="F108" s="303" t="s">
        <v>120</v>
      </c>
      <c r="G108" s="534"/>
      <c r="H108" s="461"/>
      <c r="I108" s="295"/>
      <c r="J108" s="77" t="s">
        <v>245</v>
      </c>
      <c r="K108" s="77" t="s">
        <v>245</v>
      </c>
      <c r="L108" s="77" t="s">
        <v>245</v>
      </c>
      <c r="M108" s="77" t="s">
        <v>245</v>
      </c>
      <c r="N108" s="77" t="s">
        <v>245</v>
      </c>
      <c r="O108" s="77" t="s">
        <v>245</v>
      </c>
      <c r="P108" s="77" t="s">
        <v>245</v>
      </c>
      <c r="Q108" s="77" t="s">
        <v>245</v>
      </c>
      <c r="R108" s="295"/>
      <c r="S108" s="77" t="s">
        <v>245</v>
      </c>
      <c r="T108" s="77" t="s">
        <v>245</v>
      </c>
      <c r="U108" s="77" t="s">
        <v>245</v>
      </c>
      <c r="V108" s="77" t="s">
        <v>245</v>
      </c>
      <c r="W108" s="77">
        <v>0</v>
      </c>
      <c r="X108" s="77">
        <v>1.4870742269298105</v>
      </c>
      <c r="Y108" s="77">
        <v>0.70457099735818829</v>
      </c>
      <c r="Z108" s="77" t="s">
        <v>245</v>
      </c>
      <c r="AA108" s="295"/>
      <c r="AB108" s="77">
        <v>0</v>
      </c>
      <c r="AC108" s="77">
        <v>0</v>
      </c>
      <c r="AD108" s="77">
        <v>0.4107912515748855</v>
      </c>
      <c r="AE108" s="77" t="s">
        <v>245</v>
      </c>
      <c r="AF108" s="77" t="s">
        <v>245</v>
      </c>
      <c r="AG108" s="78"/>
    </row>
    <row r="109" spans="1:33" s="76" customFormat="1" ht="12.6" customHeight="1">
      <c r="A109" s="78"/>
      <c r="B109" s="511"/>
      <c r="C109" s="513"/>
      <c r="D109" s="508"/>
      <c r="E109" s="505"/>
      <c r="F109" s="303" t="s">
        <v>123</v>
      </c>
      <c r="G109" s="534"/>
      <c r="H109" s="461"/>
      <c r="I109" s="295"/>
      <c r="J109" s="77" t="s">
        <v>245</v>
      </c>
      <c r="K109" s="77" t="s">
        <v>245</v>
      </c>
      <c r="L109" s="77" t="s">
        <v>245</v>
      </c>
      <c r="M109" s="77" t="s">
        <v>245</v>
      </c>
      <c r="N109" s="77" t="s">
        <v>245</v>
      </c>
      <c r="O109" s="77" t="s">
        <v>245</v>
      </c>
      <c r="P109" s="77" t="s">
        <v>245</v>
      </c>
      <c r="Q109" s="77" t="s">
        <v>245</v>
      </c>
      <c r="R109" s="295"/>
      <c r="S109" s="77" t="s">
        <v>245</v>
      </c>
      <c r="T109" s="77" t="s">
        <v>245</v>
      </c>
      <c r="U109" s="77" t="s">
        <v>245</v>
      </c>
      <c r="V109" s="77" t="s">
        <v>245</v>
      </c>
      <c r="W109" s="77">
        <v>0</v>
      </c>
      <c r="X109" s="77">
        <v>1.4870742269298105</v>
      </c>
      <c r="Y109" s="77">
        <v>0.70457099735818829</v>
      </c>
      <c r="Z109" s="77" t="s">
        <v>245</v>
      </c>
      <c r="AA109" s="295"/>
      <c r="AB109" s="77">
        <v>0</v>
      </c>
      <c r="AC109" s="77">
        <v>0</v>
      </c>
      <c r="AD109" s="77">
        <v>0.4107912515748855</v>
      </c>
      <c r="AE109" s="77" t="s">
        <v>245</v>
      </c>
      <c r="AF109" s="77" t="s">
        <v>245</v>
      </c>
      <c r="AG109" s="78"/>
    </row>
    <row r="110" spans="1:33" s="76" customFormat="1" ht="12.6" customHeight="1">
      <c r="A110" s="78"/>
      <c r="B110" s="511"/>
      <c r="C110" s="513"/>
      <c r="D110" s="508"/>
      <c r="E110" s="505"/>
      <c r="F110" s="303" t="s">
        <v>121</v>
      </c>
      <c r="G110" s="534"/>
      <c r="H110" s="461"/>
      <c r="I110" s="295"/>
      <c r="J110" s="77" t="s">
        <v>245</v>
      </c>
      <c r="K110" s="77" t="s">
        <v>245</v>
      </c>
      <c r="L110" s="77" t="s">
        <v>245</v>
      </c>
      <c r="M110" s="77" t="s">
        <v>245</v>
      </c>
      <c r="N110" s="77" t="s">
        <v>245</v>
      </c>
      <c r="O110" s="77" t="s">
        <v>245</v>
      </c>
      <c r="P110" s="77" t="s">
        <v>245</v>
      </c>
      <c r="Q110" s="77" t="s">
        <v>245</v>
      </c>
      <c r="R110" s="295"/>
      <c r="S110" s="77" t="s">
        <v>245</v>
      </c>
      <c r="T110" s="77" t="s">
        <v>245</v>
      </c>
      <c r="U110" s="77" t="s">
        <v>245</v>
      </c>
      <c r="V110" s="77" t="s">
        <v>245</v>
      </c>
      <c r="W110" s="77">
        <v>0</v>
      </c>
      <c r="X110" s="77">
        <v>1.4870742269298105</v>
      </c>
      <c r="Y110" s="77">
        <v>0.70457099735818829</v>
      </c>
      <c r="Z110" s="77" t="s">
        <v>245</v>
      </c>
      <c r="AA110" s="295"/>
      <c r="AB110" s="77">
        <v>0</v>
      </c>
      <c r="AC110" s="77">
        <v>0</v>
      </c>
      <c r="AD110" s="77">
        <v>0.4107912515748855</v>
      </c>
      <c r="AE110" s="77" t="s">
        <v>245</v>
      </c>
      <c r="AF110" s="77" t="s">
        <v>245</v>
      </c>
      <c r="AG110" s="78"/>
    </row>
    <row r="111" spans="1:33" s="76" customFormat="1" ht="12.6" customHeight="1">
      <c r="A111" s="78"/>
      <c r="B111" s="511"/>
      <c r="C111" s="513" t="s">
        <v>310</v>
      </c>
      <c r="D111" s="508" t="s">
        <v>307</v>
      </c>
      <c r="E111" s="505" t="s">
        <v>309</v>
      </c>
      <c r="F111" s="303" t="s">
        <v>127</v>
      </c>
      <c r="G111" s="534"/>
      <c r="H111" s="461"/>
      <c r="I111" s="295"/>
      <c r="J111" s="77" t="s">
        <v>245</v>
      </c>
      <c r="K111" s="77" t="s">
        <v>245</v>
      </c>
      <c r="L111" s="77" t="s">
        <v>245</v>
      </c>
      <c r="M111" s="77" t="s">
        <v>245</v>
      </c>
      <c r="N111" s="77" t="s">
        <v>245</v>
      </c>
      <c r="O111" s="77" t="s">
        <v>245</v>
      </c>
      <c r="P111" s="77" t="s">
        <v>245</v>
      </c>
      <c r="Q111" s="77" t="s">
        <v>245</v>
      </c>
      <c r="R111" s="295"/>
      <c r="S111" s="77" t="s">
        <v>245</v>
      </c>
      <c r="T111" s="77" t="s">
        <v>245</v>
      </c>
      <c r="U111" s="77" t="s">
        <v>245</v>
      </c>
      <c r="V111" s="77" t="s">
        <v>245</v>
      </c>
      <c r="W111" s="77">
        <v>6.589438471117524</v>
      </c>
      <c r="X111" s="77">
        <v>9.9756950960531068</v>
      </c>
      <c r="Y111" s="77">
        <v>4.43</v>
      </c>
      <c r="Z111" s="77" t="s">
        <v>245</v>
      </c>
      <c r="AA111" s="295"/>
      <c r="AB111" s="77">
        <v>20.776449606704151</v>
      </c>
      <c r="AC111" s="77">
        <v>20.776449606704151</v>
      </c>
      <c r="AD111" s="77">
        <v>26.787666820295904</v>
      </c>
      <c r="AE111" s="77" t="s">
        <v>245</v>
      </c>
      <c r="AF111" s="77" t="s">
        <v>245</v>
      </c>
      <c r="AG111" s="78"/>
    </row>
    <row r="112" spans="1:33" s="76" customFormat="1" ht="12.6" customHeight="1">
      <c r="A112" s="78"/>
      <c r="B112" s="511"/>
      <c r="C112" s="513"/>
      <c r="D112" s="508"/>
      <c r="E112" s="505"/>
      <c r="F112" s="303" t="s">
        <v>128</v>
      </c>
      <c r="G112" s="534"/>
      <c r="H112" s="461"/>
      <c r="I112" s="295"/>
      <c r="J112" s="77" t="s">
        <v>245</v>
      </c>
      <c r="K112" s="77" t="s">
        <v>245</v>
      </c>
      <c r="L112" s="77" t="s">
        <v>245</v>
      </c>
      <c r="M112" s="77" t="s">
        <v>245</v>
      </c>
      <c r="N112" s="77" t="s">
        <v>245</v>
      </c>
      <c r="O112" s="77" t="s">
        <v>245</v>
      </c>
      <c r="P112" s="77" t="s">
        <v>245</v>
      </c>
      <c r="Q112" s="77" t="s">
        <v>245</v>
      </c>
      <c r="R112" s="295"/>
      <c r="S112" s="77" t="s">
        <v>245</v>
      </c>
      <c r="T112" s="77" t="s">
        <v>245</v>
      </c>
      <c r="U112" s="77" t="s">
        <v>245</v>
      </c>
      <c r="V112" s="77" t="s">
        <v>245</v>
      </c>
      <c r="W112" s="77">
        <v>6.5144851219082414</v>
      </c>
      <c r="X112" s="77">
        <v>9.9756950960531068</v>
      </c>
      <c r="Y112" s="77">
        <v>4.43</v>
      </c>
      <c r="Z112" s="77" t="s">
        <v>245</v>
      </c>
      <c r="AA112" s="295"/>
      <c r="AB112" s="77">
        <v>20.439523217664604</v>
      </c>
      <c r="AC112" s="77">
        <v>20.439523217664604</v>
      </c>
      <c r="AD112" s="77">
        <v>26.450740431256357</v>
      </c>
      <c r="AE112" s="77" t="s">
        <v>245</v>
      </c>
      <c r="AF112" s="77" t="s">
        <v>245</v>
      </c>
      <c r="AG112" s="78"/>
    </row>
    <row r="113" spans="1:33" s="76" customFormat="1" ht="12.6" customHeight="1">
      <c r="A113" s="78"/>
      <c r="B113" s="511"/>
      <c r="C113" s="513"/>
      <c r="D113" s="508"/>
      <c r="E113" s="505"/>
      <c r="F113" s="303" t="s">
        <v>125</v>
      </c>
      <c r="G113" s="534"/>
      <c r="H113" s="461"/>
      <c r="I113" s="295"/>
      <c r="J113" s="77" t="s">
        <v>245</v>
      </c>
      <c r="K113" s="77" t="s">
        <v>245</v>
      </c>
      <c r="L113" s="77" t="s">
        <v>245</v>
      </c>
      <c r="M113" s="77" t="s">
        <v>245</v>
      </c>
      <c r="N113" s="77" t="s">
        <v>245</v>
      </c>
      <c r="O113" s="77" t="s">
        <v>245</v>
      </c>
      <c r="P113" s="77" t="s">
        <v>245</v>
      </c>
      <c r="Q113" s="77" t="s">
        <v>245</v>
      </c>
      <c r="R113" s="295"/>
      <c r="S113" s="77" t="s">
        <v>245</v>
      </c>
      <c r="T113" s="77" t="s">
        <v>245</v>
      </c>
      <c r="U113" s="77" t="s">
        <v>245</v>
      </c>
      <c r="V113" s="77" t="s">
        <v>245</v>
      </c>
      <c r="W113" s="77">
        <v>6.6425540505401202</v>
      </c>
      <c r="X113" s="77">
        <v>9.9756950960531068</v>
      </c>
      <c r="Y113" s="77">
        <v>4.43</v>
      </c>
      <c r="Z113" s="77" t="s">
        <v>245</v>
      </c>
      <c r="AA113" s="295"/>
      <c r="AB113" s="77">
        <v>21.024150948431132</v>
      </c>
      <c r="AC113" s="77">
        <v>21.024150948431132</v>
      </c>
      <c r="AD113" s="77">
        <v>27.035368162022884</v>
      </c>
      <c r="AE113" s="77" t="s">
        <v>245</v>
      </c>
      <c r="AF113" s="77" t="s">
        <v>245</v>
      </c>
      <c r="AG113" s="78"/>
    </row>
    <row r="114" spans="1:33" s="76" customFormat="1" ht="12.6" customHeight="1">
      <c r="A114" s="78"/>
      <c r="B114" s="511"/>
      <c r="C114" s="513"/>
      <c r="D114" s="508"/>
      <c r="E114" s="505"/>
      <c r="F114" s="303" t="s">
        <v>124</v>
      </c>
      <c r="G114" s="534"/>
      <c r="H114" s="461"/>
      <c r="I114" s="295"/>
      <c r="J114" s="77" t="s">
        <v>245</v>
      </c>
      <c r="K114" s="77" t="s">
        <v>245</v>
      </c>
      <c r="L114" s="77" t="s">
        <v>245</v>
      </c>
      <c r="M114" s="77" t="s">
        <v>245</v>
      </c>
      <c r="N114" s="77" t="s">
        <v>245</v>
      </c>
      <c r="O114" s="77" t="s">
        <v>245</v>
      </c>
      <c r="P114" s="77" t="s">
        <v>245</v>
      </c>
      <c r="Q114" s="77" t="s">
        <v>245</v>
      </c>
      <c r="R114" s="295"/>
      <c r="S114" s="77" t="s">
        <v>245</v>
      </c>
      <c r="T114" s="77" t="s">
        <v>245</v>
      </c>
      <c r="U114" s="77" t="s">
        <v>245</v>
      </c>
      <c r="V114" s="77" t="s">
        <v>245</v>
      </c>
      <c r="W114" s="77">
        <v>6.6841469186482252</v>
      </c>
      <c r="X114" s="77">
        <v>9.9756950960531068</v>
      </c>
      <c r="Y114" s="77">
        <v>4.43</v>
      </c>
      <c r="Z114" s="77" t="s">
        <v>245</v>
      </c>
      <c r="AA114" s="295"/>
      <c r="AB114" s="77">
        <v>21.237987179006147</v>
      </c>
      <c r="AC114" s="77">
        <v>21.237987179006147</v>
      </c>
      <c r="AD114" s="77">
        <v>27.2492043925979</v>
      </c>
      <c r="AE114" s="77" t="s">
        <v>245</v>
      </c>
      <c r="AF114" s="77" t="s">
        <v>245</v>
      </c>
      <c r="AG114" s="78"/>
    </row>
    <row r="115" spans="1:33" s="76" customFormat="1" ht="12.6" customHeight="1">
      <c r="A115" s="78"/>
      <c r="B115" s="511"/>
      <c r="C115" s="513"/>
      <c r="D115" s="508"/>
      <c r="E115" s="505"/>
      <c r="F115" s="303" t="s">
        <v>129</v>
      </c>
      <c r="G115" s="534"/>
      <c r="H115" s="461"/>
      <c r="I115" s="295"/>
      <c r="J115" s="77" t="s">
        <v>245</v>
      </c>
      <c r="K115" s="77" t="s">
        <v>245</v>
      </c>
      <c r="L115" s="77" t="s">
        <v>245</v>
      </c>
      <c r="M115" s="77" t="s">
        <v>245</v>
      </c>
      <c r="N115" s="77" t="s">
        <v>245</v>
      </c>
      <c r="O115" s="77" t="s">
        <v>245</v>
      </c>
      <c r="P115" s="77" t="s">
        <v>245</v>
      </c>
      <c r="Q115" s="77" t="s">
        <v>245</v>
      </c>
      <c r="R115" s="295"/>
      <c r="S115" s="77" t="s">
        <v>245</v>
      </c>
      <c r="T115" s="77" t="s">
        <v>245</v>
      </c>
      <c r="U115" s="77" t="s">
        <v>245</v>
      </c>
      <c r="V115" s="77" t="s">
        <v>245</v>
      </c>
      <c r="W115" s="77">
        <v>6.5589913661887502</v>
      </c>
      <c r="X115" s="77">
        <v>9.9756950960531068</v>
      </c>
      <c r="Y115" s="77">
        <v>4.43</v>
      </c>
      <c r="Z115" s="77" t="s">
        <v>245</v>
      </c>
      <c r="AA115" s="295"/>
      <c r="AB115" s="77">
        <v>20.83766717230861</v>
      </c>
      <c r="AC115" s="77">
        <v>20.83766717230861</v>
      </c>
      <c r="AD115" s="77">
        <v>26.848884385900362</v>
      </c>
      <c r="AE115" s="77" t="s">
        <v>245</v>
      </c>
      <c r="AF115" s="77" t="s">
        <v>245</v>
      </c>
      <c r="AG115" s="78"/>
    </row>
    <row r="116" spans="1:33" s="76" customFormat="1" ht="12.6" customHeight="1">
      <c r="A116" s="78"/>
      <c r="B116" s="511"/>
      <c r="C116" s="513"/>
      <c r="D116" s="508"/>
      <c r="E116" s="505"/>
      <c r="F116" s="303" t="s">
        <v>119</v>
      </c>
      <c r="G116" s="534"/>
      <c r="H116" s="461"/>
      <c r="I116" s="295"/>
      <c r="J116" s="77" t="s">
        <v>245</v>
      </c>
      <c r="K116" s="77" t="s">
        <v>245</v>
      </c>
      <c r="L116" s="77" t="s">
        <v>245</v>
      </c>
      <c r="M116" s="77" t="s">
        <v>245</v>
      </c>
      <c r="N116" s="77" t="s">
        <v>245</v>
      </c>
      <c r="O116" s="77" t="s">
        <v>245</v>
      </c>
      <c r="P116" s="77" t="s">
        <v>245</v>
      </c>
      <c r="Q116" s="77" t="s">
        <v>245</v>
      </c>
      <c r="R116" s="295"/>
      <c r="S116" s="77" t="s">
        <v>245</v>
      </c>
      <c r="T116" s="77" t="s">
        <v>245</v>
      </c>
      <c r="U116" s="77" t="s">
        <v>245</v>
      </c>
      <c r="V116" s="77" t="s">
        <v>245</v>
      </c>
      <c r="W116" s="77">
        <v>6.4764453689561785</v>
      </c>
      <c r="X116" s="77">
        <v>9.9756950960531068</v>
      </c>
      <c r="Y116" s="77">
        <v>4.43</v>
      </c>
      <c r="Z116" s="77" t="s">
        <v>245</v>
      </c>
      <c r="AA116" s="295"/>
      <c r="AB116" s="77">
        <v>20.219374094906922</v>
      </c>
      <c r="AC116" s="77">
        <v>20.219374094906922</v>
      </c>
      <c r="AD116" s="77">
        <v>26.230591308498674</v>
      </c>
      <c r="AE116" s="77" t="s">
        <v>245</v>
      </c>
      <c r="AF116" s="77" t="s">
        <v>245</v>
      </c>
      <c r="AG116" s="78"/>
    </row>
    <row r="117" spans="1:33" s="76" customFormat="1" ht="12.6" customHeight="1">
      <c r="A117" s="78"/>
      <c r="B117" s="511"/>
      <c r="C117" s="513"/>
      <c r="D117" s="508"/>
      <c r="E117" s="505"/>
      <c r="F117" s="303" t="s">
        <v>118</v>
      </c>
      <c r="G117" s="534"/>
      <c r="H117" s="461"/>
      <c r="I117" s="295"/>
      <c r="J117" s="77" t="s">
        <v>245</v>
      </c>
      <c r="K117" s="77" t="s">
        <v>245</v>
      </c>
      <c r="L117" s="77" t="s">
        <v>245</v>
      </c>
      <c r="M117" s="77" t="s">
        <v>245</v>
      </c>
      <c r="N117" s="77" t="s">
        <v>245</v>
      </c>
      <c r="O117" s="77" t="s">
        <v>245</v>
      </c>
      <c r="P117" s="77" t="s">
        <v>245</v>
      </c>
      <c r="Q117" s="77" t="s">
        <v>245</v>
      </c>
      <c r="R117" s="295"/>
      <c r="S117" s="77" t="s">
        <v>245</v>
      </c>
      <c r="T117" s="77" t="s">
        <v>245</v>
      </c>
      <c r="U117" s="77" t="s">
        <v>245</v>
      </c>
      <c r="V117" s="77" t="s">
        <v>245</v>
      </c>
      <c r="W117" s="77">
        <v>6.5873529519024565</v>
      </c>
      <c r="X117" s="77">
        <v>9.9756950960531068</v>
      </c>
      <c r="Y117" s="77">
        <v>4.43</v>
      </c>
      <c r="Z117" s="77" t="s">
        <v>245</v>
      </c>
      <c r="AA117" s="295"/>
      <c r="AB117" s="77">
        <v>20.533735959244328</v>
      </c>
      <c r="AC117" s="77">
        <v>20.533735959244328</v>
      </c>
      <c r="AD117" s="77">
        <v>26.544953172836081</v>
      </c>
      <c r="AE117" s="77" t="s">
        <v>245</v>
      </c>
      <c r="AF117" s="77" t="s">
        <v>245</v>
      </c>
      <c r="AG117" s="78"/>
    </row>
    <row r="118" spans="1:33" s="76" customFormat="1" ht="12.6" customHeight="1">
      <c r="A118" s="78"/>
      <c r="B118" s="511"/>
      <c r="C118" s="513"/>
      <c r="D118" s="508"/>
      <c r="E118" s="505"/>
      <c r="F118" s="303" t="s">
        <v>122</v>
      </c>
      <c r="G118" s="534"/>
      <c r="H118" s="461"/>
      <c r="I118" s="295"/>
      <c r="J118" s="77" t="s">
        <v>245</v>
      </c>
      <c r="K118" s="77" t="s">
        <v>245</v>
      </c>
      <c r="L118" s="77" t="s">
        <v>245</v>
      </c>
      <c r="M118" s="77" t="s">
        <v>245</v>
      </c>
      <c r="N118" s="77" t="s">
        <v>245</v>
      </c>
      <c r="O118" s="77" t="s">
        <v>245</v>
      </c>
      <c r="P118" s="77" t="s">
        <v>245</v>
      </c>
      <c r="Q118" s="77" t="s">
        <v>245</v>
      </c>
      <c r="R118" s="295"/>
      <c r="S118" s="77" t="s">
        <v>245</v>
      </c>
      <c r="T118" s="77" t="s">
        <v>245</v>
      </c>
      <c r="U118" s="77" t="s">
        <v>245</v>
      </c>
      <c r="V118" s="77" t="s">
        <v>245</v>
      </c>
      <c r="W118" s="77">
        <v>6.5436735830868322</v>
      </c>
      <c r="X118" s="77">
        <v>9.9756950960531068</v>
      </c>
      <c r="Y118" s="77">
        <v>4.43</v>
      </c>
      <c r="Z118" s="77" t="s">
        <v>245</v>
      </c>
      <c r="AA118" s="295"/>
      <c r="AB118" s="77">
        <v>20.791660367715085</v>
      </c>
      <c r="AC118" s="77">
        <v>20.791660367715085</v>
      </c>
      <c r="AD118" s="77">
        <v>26.802877581306838</v>
      </c>
      <c r="AE118" s="77" t="s">
        <v>245</v>
      </c>
      <c r="AF118" s="77" t="s">
        <v>245</v>
      </c>
      <c r="AG118" s="78"/>
    </row>
    <row r="119" spans="1:33" s="76" customFormat="1" ht="12.6" customHeight="1">
      <c r="A119" s="78"/>
      <c r="B119" s="511"/>
      <c r="C119" s="513"/>
      <c r="D119" s="508"/>
      <c r="E119" s="505"/>
      <c r="F119" s="303" t="s">
        <v>126</v>
      </c>
      <c r="G119" s="534"/>
      <c r="H119" s="461"/>
      <c r="I119" s="295"/>
      <c r="J119" s="77" t="s">
        <v>245</v>
      </c>
      <c r="K119" s="77" t="s">
        <v>245</v>
      </c>
      <c r="L119" s="77" t="s">
        <v>245</v>
      </c>
      <c r="M119" s="77" t="s">
        <v>245</v>
      </c>
      <c r="N119" s="77" t="s">
        <v>245</v>
      </c>
      <c r="O119" s="77" t="s">
        <v>245</v>
      </c>
      <c r="P119" s="77" t="s">
        <v>245</v>
      </c>
      <c r="Q119" s="77" t="s">
        <v>245</v>
      </c>
      <c r="R119" s="295"/>
      <c r="S119" s="77" t="s">
        <v>245</v>
      </c>
      <c r="T119" s="77" t="s">
        <v>245</v>
      </c>
      <c r="U119" s="77" t="s">
        <v>245</v>
      </c>
      <c r="V119" s="77" t="s">
        <v>245</v>
      </c>
      <c r="W119" s="77">
        <v>6.5514359392354615</v>
      </c>
      <c r="X119" s="77">
        <v>9.9756950960531068</v>
      </c>
      <c r="Y119" s="77">
        <v>4.43</v>
      </c>
      <c r="Z119" s="77" t="s">
        <v>245</v>
      </c>
      <c r="AA119" s="295"/>
      <c r="AB119" s="77">
        <v>20.789339339467748</v>
      </c>
      <c r="AC119" s="77">
        <v>20.789339339467748</v>
      </c>
      <c r="AD119" s="77">
        <v>26.800556553059501</v>
      </c>
      <c r="AE119" s="77" t="s">
        <v>245</v>
      </c>
      <c r="AF119" s="77" t="s">
        <v>245</v>
      </c>
      <c r="AG119" s="78"/>
    </row>
    <row r="120" spans="1:33" s="76" customFormat="1" ht="12.6" customHeight="1">
      <c r="A120" s="78"/>
      <c r="B120" s="511"/>
      <c r="C120" s="513"/>
      <c r="D120" s="508"/>
      <c r="E120" s="505"/>
      <c r="F120" s="303" t="s">
        <v>131</v>
      </c>
      <c r="G120" s="534"/>
      <c r="H120" s="461"/>
      <c r="I120" s="295"/>
      <c r="J120" s="77" t="s">
        <v>245</v>
      </c>
      <c r="K120" s="77" t="s">
        <v>245</v>
      </c>
      <c r="L120" s="77" t="s">
        <v>245</v>
      </c>
      <c r="M120" s="77" t="s">
        <v>245</v>
      </c>
      <c r="N120" s="77" t="s">
        <v>245</v>
      </c>
      <c r="O120" s="77" t="s">
        <v>245</v>
      </c>
      <c r="P120" s="77" t="s">
        <v>245</v>
      </c>
      <c r="Q120" s="77" t="s">
        <v>245</v>
      </c>
      <c r="R120" s="295"/>
      <c r="S120" s="77" t="s">
        <v>245</v>
      </c>
      <c r="T120" s="77" t="s">
        <v>245</v>
      </c>
      <c r="U120" s="77" t="s">
        <v>245</v>
      </c>
      <c r="V120" s="77" t="s">
        <v>245</v>
      </c>
      <c r="W120" s="77">
        <v>6.4670012065997176</v>
      </c>
      <c r="X120" s="77">
        <v>9.9756950960531068</v>
      </c>
      <c r="Y120" s="77">
        <v>4.43</v>
      </c>
      <c r="Z120" s="77" t="s">
        <v>245</v>
      </c>
      <c r="AA120" s="295"/>
      <c r="AB120" s="77">
        <v>20.726479639735103</v>
      </c>
      <c r="AC120" s="77">
        <v>20.726479639735103</v>
      </c>
      <c r="AD120" s="77">
        <v>26.737696853326856</v>
      </c>
      <c r="AE120" s="77" t="s">
        <v>245</v>
      </c>
      <c r="AF120" s="77" t="s">
        <v>245</v>
      </c>
      <c r="AG120" s="78"/>
    </row>
    <row r="121" spans="1:33" s="76" customFormat="1" ht="12.6" customHeight="1">
      <c r="A121" s="78"/>
      <c r="B121" s="511"/>
      <c r="C121" s="513"/>
      <c r="D121" s="508"/>
      <c r="E121" s="505"/>
      <c r="F121" s="303" t="s">
        <v>130</v>
      </c>
      <c r="G121" s="534"/>
      <c r="H121" s="461"/>
      <c r="I121" s="295"/>
      <c r="J121" s="77" t="s">
        <v>245</v>
      </c>
      <c r="K121" s="77" t="s">
        <v>245</v>
      </c>
      <c r="L121" s="77" t="s">
        <v>245</v>
      </c>
      <c r="M121" s="77" t="s">
        <v>245</v>
      </c>
      <c r="N121" s="77" t="s">
        <v>245</v>
      </c>
      <c r="O121" s="77" t="s">
        <v>245</v>
      </c>
      <c r="P121" s="77" t="s">
        <v>245</v>
      </c>
      <c r="Q121" s="77" t="s">
        <v>245</v>
      </c>
      <c r="R121" s="295"/>
      <c r="S121" s="77" t="s">
        <v>245</v>
      </c>
      <c r="T121" s="77" t="s">
        <v>245</v>
      </c>
      <c r="U121" s="77" t="s">
        <v>245</v>
      </c>
      <c r="V121" s="77" t="s">
        <v>245</v>
      </c>
      <c r="W121" s="77">
        <v>6.4423133309405731</v>
      </c>
      <c r="X121" s="77">
        <v>9.9756950960531068</v>
      </c>
      <c r="Y121" s="77">
        <v>4.43</v>
      </c>
      <c r="Z121" s="77" t="s">
        <v>245</v>
      </c>
      <c r="AA121" s="295"/>
      <c r="AB121" s="77">
        <v>20.528902949146971</v>
      </c>
      <c r="AC121" s="77">
        <v>20.528902949146971</v>
      </c>
      <c r="AD121" s="77">
        <v>26.540120162738724</v>
      </c>
      <c r="AE121" s="77" t="s">
        <v>245</v>
      </c>
      <c r="AF121" s="77" t="s">
        <v>245</v>
      </c>
      <c r="AG121" s="78"/>
    </row>
    <row r="122" spans="1:33" s="76" customFormat="1" ht="12.6" customHeight="1">
      <c r="A122" s="78"/>
      <c r="B122" s="511"/>
      <c r="C122" s="513"/>
      <c r="D122" s="508"/>
      <c r="E122" s="505"/>
      <c r="F122" s="303" t="s">
        <v>120</v>
      </c>
      <c r="G122" s="534"/>
      <c r="H122" s="461"/>
      <c r="I122" s="295"/>
      <c r="J122" s="77" t="s">
        <v>245</v>
      </c>
      <c r="K122" s="77" t="s">
        <v>245</v>
      </c>
      <c r="L122" s="77" t="s">
        <v>245</v>
      </c>
      <c r="M122" s="77" t="s">
        <v>245</v>
      </c>
      <c r="N122" s="77" t="s">
        <v>245</v>
      </c>
      <c r="O122" s="77" t="s">
        <v>245</v>
      </c>
      <c r="P122" s="77" t="s">
        <v>245</v>
      </c>
      <c r="Q122" s="77" t="s">
        <v>245</v>
      </c>
      <c r="R122" s="295"/>
      <c r="S122" s="77" t="s">
        <v>245</v>
      </c>
      <c r="T122" s="77" t="s">
        <v>245</v>
      </c>
      <c r="U122" s="77" t="s">
        <v>245</v>
      </c>
      <c r="V122" s="77" t="s">
        <v>245</v>
      </c>
      <c r="W122" s="77">
        <v>6.5562763096546641</v>
      </c>
      <c r="X122" s="77">
        <v>9.9756950960531068</v>
      </c>
      <c r="Y122" s="77">
        <v>4.43</v>
      </c>
      <c r="Z122" s="77" t="s">
        <v>245</v>
      </c>
      <c r="AA122" s="295"/>
      <c r="AB122" s="77">
        <v>20.639993667674457</v>
      </c>
      <c r="AC122" s="77">
        <v>20.639993667674457</v>
      </c>
      <c r="AD122" s="77">
        <v>26.651210881266209</v>
      </c>
      <c r="AE122" s="77" t="s">
        <v>245</v>
      </c>
      <c r="AF122" s="77" t="s">
        <v>245</v>
      </c>
      <c r="AG122" s="78"/>
    </row>
    <row r="123" spans="1:33" s="76" customFormat="1" ht="12.6" customHeight="1">
      <c r="A123" s="78"/>
      <c r="B123" s="511"/>
      <c r="C123" s="513"/>
      <c r="D123" s="508"/>
      <c r="E123" s="505"/>
      <c r="F123" s="303" t="s">
        <v>123</v>
      </c>
      <c r="G123" s="534"/>
      <c r="H123" s="461"/>
      <c r="I123" s="295"/>
      <c r="J123" s="77" t="s">
        <v>245</v>
      </c>
      <c r="K123" s="77" t="s">
        <v>245</v>
      </c>
      <c r="L123" s="77" t="s">
        <v>245</v>
      </c>
      <c r="M123" s="77" t="s">
        <v>245</v>
      </c>
      <c r="N123" s="77" t="s">
        <v>245</v>
      </c>
      <c r="O123" s="77" t="s">
        <v>245</v>
      </c>
      <c r="P123" s="77" t="s">
        <v>245</v>
      </c>
      <c r="Q123" s="77" t="s">
        <v>245</v>
      </c>
      <c r="R123" s="295"/>
      <c r="S123" s="77" t="s">
        <v>245</v>
      </c>
      <c r="T123" s="77" t="s">
        <v>245</v>
      </c>
      <c r="U123" s="77" t="s">
        <v>245</v>
      </c>
      <c r="V123" s="77" t="s">
        <v>245</v>
      </c>
      <c r="W123" s="77">
        <v>6.5542135821073106</v>
      </c>
      <c r="X123" s="77">
        <v>9.9756950960531068</v>
      </c>
      <c r="Y123" s="77">
        <v>4.43</v>
      </c>
      <c r="Z123" s="77" t="s">
        <v>245</v>
      </c>
      <c r="AA123" s="295"/>
      <c r="AB123" s="77">
        <v>20.844949774329585</v>
      </c>
      <c r="AC123" s="77">
        <v>20.844949774329585</v>
      </c>
      <c r="AD123" s="77">
        <v>26.856166987921338</v>
      </c>
      <c r="AE123" s="77" t="s">
        <v>245</v>
      </c>
      <c r="AF123" s="77" t="s">
        <v>245</v>
      </c>
      <c r="AG123" s="78"/>
    </row>
    <row r="124" spans="1:33" s="76" customFormat="1" ht="12.6" customHeight="1">
      <c r="A124" s="78"/>
      <c r="B124" s="511"/>
      <c r="C124" s="513"/>
      <c r="D124" s="508"/>
      <c r="E124" s="505"/>
      <c r="F124" s="303" t="s">
        <v>121</v>
      </c>
      <c r="G124" s="534"/>
      <c r="H124" s="461"/>
      <c r="I124" s="295"/>
      <c r="J124" s="77" t="s">
        <v>245</v>
      </c>
      <c r="K124" s="77" t="s">
        <v>245</v>
      </c>
      <c r="L124" s="77" t="s">
        <v>245</v>
      </c>
      <c r="M124" s="77" t="s">
        <v>245</v>
      </c>
      <c r="N124" s="77" t="s">
        <v>245</v>
      </c>
      <c r="O124" s="77" t="s">
        <v>245</v>
      </c>
      <c r="P124" s="77" t="s">
        <v>245</v>
      </c>
      <c r="Q124" s="77" t="s">
        <v>245</v>
      </c>
      <c r="R124" s="295"/>
      <c r="S124" s="77" t="s">
        <v>245</v>
      </c>
      <c r="T124" s="77" t="s">
        <v>245</v>
      </c>
      <c r="U124" s="77" t="s">
        <v>245</v>
      </c>
      <c r="V124" s="77" t="s">
        <v>245</v>
      </c>
      <c r="W124" s="77">
        <v>6.4988829015144267</v>
      </c>
      <c r="X124" s="77">
        <v>9.9756950960531068</v>
      </c>
      <c r="Y124" s="77">
        <v>4.43</v>
      </c>
      <c r="Z124" s="77" t="s">
        <v>245</v>
      </c>
      <c r="AA124" s="295"/>
      <c r="AB124" s="77">
        <v>20.436822830914313</v>
      </c>
      <c r="AC124" s="77">
        <v>20.436822830914313</v>
      </c>
      <c r="AD124" s="77">
        <v>26.448040044506065</v>
      </c>
      <c r="AE124" s="77" t="s">
        <v>245</v>
      </c>
      <c r="AF124" s="77" t="s">
        <v>245</v>
      </c>
      <c r="AG124" s="78"/>
    </row>
    <row r="125" spans="1:33" s="76" customFormat="1" ht="12.6" customHeight="1">
      <c r="A125" s="78"/>
      <c r="B125" s="511"/>
      <c r="C125" s="513" t="s">
        <v>310</v>
      </c>
      <c r="D125" s="508" t="s">
        <v>107</v>
      </c>
      <c r="E125" s="505" t="s">
        <v>308</v>
      </c>
      <c r="F125" s="303" t="s">
        <v>127</v>
      </c>
      <c r="G125" s="534"/>
      <c r="H125" s="461"/>
      <c r="I125" s="295"/>
      <c r="J125" s="77" t="s">
        <v>245</v>
      </c>
      <c r="K125" s="77" t="s">
        <v>245</v>
      </c>
      <c r="L125" s="77" t="s">
        <v>245</v>
      </c>
      <c r="M125" s="77" t="s">
        <v>245</v>
      </c>
      <c r="N125" s="77" t="s">
        <v>245</v>
      </c>
      <c r="O125" s="77" t="s">
        <v>245</v>
      </c>
      <c r="P125" s="77" t="s">
        <v>245</v>
      </c>
      <c r="Q125" s="77" t="s">
        <v>245</v>
      </c>
      <c r="R125" s="295"/>
      <c r="S125" s="77" t="s">
        <v>245</v>
      </c>
      <c r="T125" s="77" t="s">
        <v>245</v>
      </c>
      <c r="U125" s="77" t="s">
        <v>245</v>
      </c>
      <c r="V125" s="77" t="s">
        <v>245</v>
      </c>
      <c r="W125" s="77">
        <v>0</v>
      </c>
      <c r="X125" s="77">
        <v>1.4870742269298105</v>
      </c>
      <c r="Y125" s="77">
        <v>0.70457099735818829</v>
      </c>
      <c r="Z125" s="77" t="s">
        <v>245</v>
      </c>
      <c r="AA125" s="295"/>
      <c r="AB125" s="77">
        <v>0</v>
      </c>
      <c r="AC125" s="77">
        <v>0</v>
      </c>
      <c r="AD125" s="77">
        <v>0.4107912515748855</v>
      </c>
      <c r="AE125" s="77" t="s">
        <v>245</v>
      </c>
      <c r="AF125" s="77" t="s">
        <v>245</v>
      </c>
      <c r="AG125" s="78"/>
    </row>
    <row r="126" spans="1:33" s="76" customFormat="1" ht="12.6" customHeight="1">
      <c r="A126" s="78"/>
      <c r="B126" s="511"/>
      <c r="C126" s="513"/>
      <c r="D126" s="508"/>
      <c r="E126" s="505"/>
      <c r="F126" s="303" t="s">
        <v>128</v>
      </c>
      <c r="G126" s="534"/>
      <c r="H126" s="461"/>
      <c r="I126" s="295"/>
      <c r="J126" s="77" t="s">
        <v>245</v>
      </c>
      <c r="K126" s="77" t="s">
        <v>245</v>
      </c>
      <c r="L126" s="77" t="s">
        <v>245</v>
      </c>
      <c r="M126" s="77" t="s">
        <v>245</v>
      </c>
      <c r="N126" s="77" t="s">
        <v>245</v>
      </c>
      <c r="O126" s="77" t="s">
        <v>245</v>
      </c>
      <c r="P126" s="77" t="s">
        <v>245</v>
      </c>
      <c r="Q126" s="77" t="s">
        <v>245</v>
      </c>
      <c r="R126" s="295"/>
      <c r="S126" s="77" t="s">
        <v>245</v>
      </c>
      <c r="T126" s="77" t="s">
        <v>245</v>
      </c>
      <c r="U126" s="77" t="s">
        <v>245</v>
      </c>
      <c r="V126" s="77" t="s">
        <v>245</v>
      </c>
      <c r="W126" s="77">
        <v>0</v>
      </c>
      <c r="X126" s="77">
        <v>1.4870742269298105</v>
      </c>
      <c r="Y126" s="77">
        <v>0.70457099735818829</v>
      </c>
      <c r="Z126" s="77" t="s">
        <v>245</v>
      </c>
      <c r="AA126" s="295"/>
      <c r="AB126" s="77">
        <v>0</v>
      </c>
      <c r="AC126" s="77">
        <v>0</v>
      </c>
      <c r="AD126" s="77">
        <v>0.4107912515748855</v>
      </c>
      <c r="AE126" s="77" t="s">
        <v>245</v>
      </c>
      <c r="AF126" s="77" t="s">
        <v>245</v>
      </c>
      <c r="AG126" s="78"/>
    </row>
    <row r="127" spans="1:33" s="76" customFormat="1" ht="12.6" customHeight="1">
      <c r="A127" s="78"/>
      <c r="B127" s="511"/>
      <c r="C127" s="513"/>
      <c r="D127" s="508"/>
      <c r="E127" s="505"/>
      <c r="F127" s="303" t="s">
        <v>125</v>
      </c>
      <c r="G127" s="534"/>
      <c r="H127" s="461"/>
      <c r="I127" s="295"/>
      <c r="J127" s="77" t="s">
        <v>245</v>
      </c>
      <c r="K127" s="77" t="s">
        <v>245</v>
      </c>
      <c r="L127" s="77" t="s">
        <v>245</v>
      </c>
      <c r="M127" s="77" t="s">
        <v>245</v>
      </c>
      <c r="N127" s="77" t="s">
        <v>245</v>
      </c>
      <c r="O127" s="77" t="s">
        <v>245</v>
      </c>
      <c r="P127" s="77" t="s">
        <v>245</v>
      </c>
      <c r="Q127" s="77" t="s">
        <v>245</v>
      </c>
      <c r="R127" s="295"/>
      <c r="S127" s="77" t="s">
        <v>245</v>
      </c>
      <c r="T127" s="77" t="s">
        <v>245</v>
      </c>
      <c r="U127" s="77" t="s">
        <v>245</v>
      </c>
      <c r="V127" s="77" t="s">
        <v>245</v>
      </c>
      <c r="W127" s="77">
        <v>0</v>
      </c>
      <c r="X127" s="77">
        <v>1.4870742269298105</v>
      </c>
      <c r="Y127" s="77">
        <v>0.70457099735818829</v>
      </c>
      <c r="Z127" s="77" t="s">
        <v>245</v>
      </c>
      <c r="AA127" s="295"/>
      <c r="AB127" s="77">
        <v>0</v>
      </c>
      <c r="AC127" s="77">
        <v>0</v>
      </c>
      <c r="AD127" s="77">
        <v>0.4107912515748855</v>
      </c>
      <c r="AE127" s="77" t="s">
        <v>245</v>
      </c>
      <c r="AF127" s="77" t="s">
        <v>245</v>
      </c>
      <c r="AG127" s="78"/>
    </row>
    <row r="128" spans="1:33" s="76" customFormat="1" ht="12.6" customHeight="1">
      <c r="A128" s="78"/>
      <c r="B128" s="511"/>
      <c r="C128" s="513"/>
      <c r="D128" s="508"/>
      <c r="E128" s="505"/>
      <c r="F128" s="303" t="s">
        <v>124</v>
      </c>
      <c r="G128" s="534"/>
      <c r="H128" s="461"/>
      <c r="I128" s="295"/>
      <c r="J128" s="77" t="s">
        <v>245</v>
      </c>
      <c r="K128" s="77" t="s">
        <v>245</v>
      </c>
      <c r="L128" s="77" t="s">
        <v>245</v>
      </c>
      <c r="M128" s="77" t="s">
        <v>245</v>
      </c>
      <c r="N128" s="77" t="s">
        <v>245</v>
      </c>
      <c r="O128" s="77" t="s">
        <v>245</v>
      </c>
      <c r="P128" s="77" t="s">
        <v>245</v>
      </c>
      <c r="Q128" s="77" t="s">
        <v>245</v>
      </c>
      <c r="R128" s="295"/>
      <c r="S128" s="77" t="s">
        <v>245</v>
      </c>
      <c r="T128" s="77" t="s">
        <v>245</v>
      </c>
      <c r="U128" s="77" t="s">
        <v>245</v>
      </c>
      <c r="V128" s="77" t="s">
        <v>245</v>
      </c>
      <c r="W128" s="77">
        <v>0</v>
      </c>
      <c r="X128" s="77">
        <v>1.4870742269298105</v>
      </c>
      <c r="Y128" s="77">
        <v>0.70457099735818829</v>
      </c>
      <c r="Z128" s="77" t="s">
        <v>245</v>
      </c>
      <c r="AA128" s="295"/>
      <c r="AB128" s="77">
        <v>0</v>
      </c>
      <c r="AC128" s="77">
        <v>0</v>
      </c>
      <c r="AD128" s="77">
        <v>0.4107912515748855</v>
      </c>
      <c r="AE128" s="77" t="s">
        <v>245</v>
      </c>
      <c r="AF128" s="77" t="s">
        <v>245</v>
      </c>
      <c r="AG128" s="78"/>
    </row>
    <row r="129" spans="1:33" s="76" customFormat="1" ht="12.6" customHeight="1">
      <c r="A129" s="78"/>
      <c r="B129" s="511"/>
      <c r="C129" s="513"/>
      <c r="D129" s="508"/>
      <c r="E129" s="505"/>
      <c r="F129" s="303" t="s">
        <v>129</v>
      </c>
      <c r="G129" s="534"/>
      <c r="H129" s="461"/>
      <c r="I129" s="295"/>
      <c r="J129" s="77" t="s">
        <v>245</v>
      </c>
      <c r="K129" s="77" t="s">
        <v>245</v>
      </c>
      <c r="L129" s="77" t="s">
        <v>245</v>
      </c>
      <c r="M129" s="77" t="s">
        <v>245</v>
      </c>
      <c r="N129" s="77" t="s">
        <v>245</v>
      </c>
      <c r="O129" s="77" t="s">
        <v>245</v>
      </c>
      <c r="P129" s="77" t="s">
        <v>245</v>
      </c>
      <c r="Q129" s="77" t="s">
        <v>245</v>
      </c>
      <c r="R129" s="295"/>
      <c r="S129" s="77" t="s">
        <v>245</v>
      </c>
      <c r="T129" s="77" t="s">
        <v>245</v>
      </c>
      <c r="U129" s="77" t="s">
        <v>245</v>
      </c>
      <c r="V129" s="77" t="s">
        <v>245</v>
      </c>
      <c r="W129" s="77">
        <v>0</v>
      </c>
      <c r="X129" s="77">
        <v>1.4870742269298105</v>
      </c>
      <c r="Y129" s="77">
        <v>0.70457099735818829</v>
      </c>
      <c r="Z129" s="77" t="s">
        <v>245</v>
      </c>
      <c r="AA129" s="295"/>
      <c r="AB129" s="77">
        <v>0</v>
      </c>
      <c r="AC129" s="77">
        <v>0</v>
      </c>
      <c r="AD129" s="77">
        <v>0.4107912515748855</v>
      </c>
      <c r="AE129" s="77" t="s">
        <v>245</v>
      </c>
      <c r="AF129" s="77" t="s">
        <v>245</v>
      </c>
      <c r="AG129" s="78"/>
    </row>
    <row r="130" spans="1:33" s="76" customFormat="1" ht="12.6" customHeight="1">
      <c r="A130" s="78"/>
      <c r="B130" s="511"/>
      <c r="C130" s="513"/>
      <c r="D130" s="508"/>
      <c r="E130" s="505"/>
      <c r="F130" s="303" t="s">
        <v>119</v>
      </c>
      <c r="G130" s="534"/>
      <c r="H130" s="461"/>
      <c r="I130" s="295"/>
      <c r="J130" s="77" t="s">
        <v>245</v>
      </c>
      <c r="K130" s="77" t="s">
        <v>245</v>
      </c>
      <c r="L130" s="77" t="s">
        <v>245</v>
      </c>
      <c r="M130" s="77" t="s">
        <v>245</v>
      </c>
      <c r="N130" s="77" t="s">
        <v>245</v>
      </c>
      <c r="O130" s="77" t="s">
        <v>245</v>
      </c>
      <c r="P130" s="77" t="s">
        <v>245</v>
      </c>
      <c r="Q130" s="77" t="s">
        <v>245</v>
      </c>
      <c r="R130" s="295"/>
      <c r="S130" s="77" t="s">
        <v>245</v>
      </c>
      <c r="T130" s="77" t="s">
        <v>245</v>
      </c>
      <c r="U130" s="77" t="s">
        <v>245</v>
      </c>
      <c r="V130" s="77" t="s">
        <v>245</v>
      </c>
      <c r="W130" s="77">
        <v>0</v>
      </c>
      <c r="X130" s="77">
        <v>1.4870742269298105</v>
      </c>
      <c r="Y130" s="77">
        <v>0.70457099735818829</v>
      </c>
      <c r="Z130" s="77" t="s">
        <v>245</v>
      </c>
      <c r="AA130" s="295"/>
      <c r="AB130" s="77">
        <v>0</v>
      </c>
      <c r="AC130" s="77">
        <v>0</v>
      </c>
      <c r="AD130" s="77">
        <v>0.4107912515748855</v>
      </c>
      <c r="AE130" s="77" t="s">
        <v>245</v>
      </c>
      <c r="AF130" s="77" t="s">
        <v>245</v>
      </c>
      <c r="AG130" s="78"/>
    </row>
    <row r="131" spans="1:33" s="76" customFormat="1" ht="12.6" customHeight="1">
      <c r="A131" s="78"/>
      <c r="B131" s="511"/>
      <c r="C131" s="513"/>
      <c r="D131" s="508"/>
      <c r="E131" s="505"/>
      <c r="F131" s="303" t="s">
        <v>118</v>
      </c>
      <c r="G131" s="534"/>
      <c r="H131" s="461"/>
      <c r="I131" s="295"/>
      <c r="J131" s="77" t="s">
        <v>245</v>
      </c>
      <c r="K131" s="77" t="s">
        <v>245</v>
      </c>
      <c r="L131" s="77" t="s">
        <v>245</v>
      </c>
      <c r="M131" s="77" t="s">
        <v>245</v>
      </c>
      <c r="N131" s="77" t="s">
        <v>245</v>
      </c>
      <c r="O131" s="77" t="s">
        <v>245</v>
      </c>
      <c r="P131" s="77" t="s">
        <v>245</v>
      </c>
      <c r="Q131" s="77" t="s">
        <v>245</v>
      </c>
      <c r="R131" s="295"/>
      <c r="S131" s="77" t="s">
        <v>245</v>
      </c>
      <c r="T131" s="77" t="s">
        <v>245</v>
      </c>
      <c r="U131" s="77" t="s">
        <v>245</v>
      </c>
      <c r="V131" s="77" t="s">
        <v>245</v>
      </c>
      <c r="W131" s="77">
        <v>0</v>
      </c>
      <c r="X131" s="77">
        <v>1.4870742269298105</v>
      </c>
      <c r="Y131" s="77">
        <v>0.70457099735818829</v>
      </c>
      <c r="Z131" s="77" t="s">
        <v>245</v>
      </c>
      <c r="AA131" s="295"/>
      <c r="AB131" s="77">
        <v>0</v>
      </c>
      <c r="AC131" s="77">
        <v>0</v>
      </c>
      <c r="AD131" s="77">
        <v>0.4107912515748855</v>
      </c>
      <c r="AE131" s="77" t="s">
        <v>245</v>
      </c>
      <c r="AF131" s="77" t="s">
        <v>245</v>
      </c>
      <c r="AG131" s="78"/>
    </row>
    <row r="132" spans="1:33" s="76" customFormat="1" ht="12.6" customHeight="1">
      <c r="A132" s="78"/>
      <c r="B132" s="511"/>
      <c r="C132" s="513"/>
      <c r="D132" s="508"/>
      <c r="E132" s="505"/>
      <c r="F132" s="303" t="s">
        <v>122</v>
      </c>
      <c r="G132" s="534"/>
      <c r="H132" s="461"/>
      <c r="I132" s="295"/>
      <c r="J132" s="77" t="s">
        <v>245</v>
      </c>
      <c r="K132" s="77" t="s">
        <v>245</v>
      </c>
      <c r="L132" s="77" t="s">
        <v>245</v>
      </c>
      <c r="M132" s="77" t="s">
        <v>245</v>
      </c>
      <c r="N132" s="77" t="s">
        <v>245</v>
      </c>
      <c r="O132" s="77" t="s">
        <v>245</v>
      </c>
      <c r="P132" s="77" t="s">
        <v>245</v>
      </c>
      <c r="Q132" s="77" t="s">
        <v>245</v>
      </c>
      <c r="R132" s="295"/>
      <c r="S132" s="77" t="s">
        <v>245</v>
      </c>
      <c r="T132" s="77" t="s">
        <v>245</v>
      </c>
      <c r="U132" s="77" t="s">
        <v>245</v>
      </c>
      <c r="V132" s="77" t="s">
        <v>245</v>
      </c>
      <c r="W132" s="77">
        <v>0</v>
      </c>
      <c r="X132" s="77">
        <v>1.4870742269298105</v>
      </c>
      <c r="Y132" s="77">
        <v>0.70457099735818829</v>
      </c>
      <c r="Z132" s="77" t="s">
        <v>245</v>
      </c>
      <c r="AA132" s="295"/>
      <c r="AB132" s="77">
        <v>0</v>
      </c>
      <c r="AC132" s="77">
        <v>0</v>
      </c>
      <c r="AD132" s="77">
        <v>0.4107912515748855</v>
      </c>
      <c r="AE132" s="77" t="s">
        <v>245</v>
      </c>
      <c r="AF132" s="77" t="s">
        <v>245</v>
      </c>
      <c r="AG132" s="78"/>
    </row>
    <row r="133" spans="1:33" s="76" customFormat="1" ht="12.6" customHeight="1">
      <c r="A133" s="78"/>
      <c r="B133" s="511"/>
      <c r="C133" s="513"/>
      <c r="D133" s="508"/>
      <c r="E133" s="505"/>
      <c r="F133" s="303" t="s">
        <v>126</v>
      </c>
      <c r="G133" s="534"/>
      <c r="H133" s="461"/>
      <c r="I133" s="295"/>
      <c r="J133" s="77" t="s">
        <v>245</v>
      </c>
      <c r="K133" s="77" t="s">
        <v>245</v>
      </c>
      <c r="L133" s="77" t="s">
        <v>245</v>
      </c>
      <c r="M133" s="77" t="s">
        <v>245</v>
      </c>
      <c r="N133" s="77" t="s">
        <v>245</v>
      </c>
      <c r="O133" s="77" t="s">
        <v>245</v>
      </c>
      <c r="P133" s="77" t="s">
        <v>245</v>
      </c>
      <c r="Q133" s="77" t="s">
        <v>245</v>
      </c>
      <c r="R133" s="295"/>
      <c r="S133" s="77" t="s">
        <v>245</v>
      </c>
      <c r="T133" s="77" t="s">
        <v>245</v>
      </c>
      <c r="U133" s="77" t="s">
        <v>245</v>
      </c>
      <c r="V133" s="77" t="s">
        <v>245</v>
      </c>
      <c r="W133" s="77">
        <v>0</v>
      </c>
      <c r="X133" s="77">
        <v>1.4870742269298105</v>
      </c>
      <c r="Y133" s="77">
        <v>0.70457099735818829</v>
      </c>
      <c r="Z133" s="77" t="s">
        <v>245</v>
      </c>
      <c r="AA133" s="295"/>
      <c r="AB133" s="77">
        <v>0</v>
      </c>
      <c r="AC133" s="77">
        <v>0</v>
      </c>
      <c r="AD133" s="77">
        <v>0.4107912515748855</v>
      </c>
      <c r="AE133" s="77" t="s">
        <v>245</v>
      </c>
      <c r="AF133" s="77" t="s">
        <v>245</v>
      </c>
      <c r="AG133" s="78"/>
    </row>
    <row r="134" spans="1:33" s="76" customFormat="1" ht="12.6" customHeight="1">
      <c r="A134" s="78"/>
      <c r="B134" s="511"/>
      <c r="C134" s="513"/>
      <c r="D134" s="508"/>
      <c r="E134" s="505"/>
      <c r="F134" s="303" t="s">
        <v>131</v>
      </c>
      <c r="G134" s="534"/>
      <c r="H134" s="461"/>
      <c r="I134" s="295"/>
      <c r="J134" s="77" t="s">
        <v>245</v>
      </c>
      <c r="K134" s="77" t="s">
        <v>245</v>
      </c>
      <c r="L134" s="77" t="s">
        <v>245</v>
      </c>
      <c r="M134" s="77" t="s">
        <v>245</v>
      </c>
      <c r="N134" s="77" t="s">
        <v>245</v>
      </c>
      <c r="O134" s="77" t="s">
        <v>245</v>
      </c>
      <c r="P134" s="77" t="s">
        <v>245</v>
      </c>
      <c r="Q134" s="77" t="s">
        <v>245</v>
      </c>
      <c r="R134" s="295"/>
      <c r="S134" s="77" t="s">
        <v>245</v>
      </c>
      <c r="T134" s="77" t="s">
        <v>245</v>
      </c>
      <c r="U134" s="77" t="s">
        <v>245</v>
      </c>
      <c r="V134" s="77" t="s">
        <v>245</v>
      </c>
      <c r="W134" s="77">
        <v>0</v>
      </c>
      <c r="X134" s="77">
        <v>1.4870742269298105</v>
      </c>
      <c r="Y134" s="77">
        <v>0.70457099735818829</v>
      </c>
      <c r="Z134" s="77" t="s">
        <v>245</v>
      </c>
      <c r="AA134" s="295"/>
      <c r="AB134" s="77">
        <v>0</v>
      </c>
      <c r="AC134" s="77">
        <v>0</v>
      </c>
      <c r="AD134" s="77">
        <v>0.4107912515748855</v>
      </c>
      <c r="AE134" s="77" t="s">
        <v>245</v>
      </c>
      <c r="AF134" s="77" t="s">
        <v>245</v>
      </c>
      <c r="AG134" s="78"/>
    </row>
    <row r="135" spans="1:33" s="76" customFormat="1" ht="12.6" customHeight="1">
      <c r="A135" s="78"/>
      <c r="B135" s="511"/>
      <c r="C135" s="513"/>
      <c r="D135" s="508"/>
      <c r="E135" s="505"/>
      <c r="F135" s="303" t="s">
        <v>130</v>
      </c>
      <c r="G135" s="534"/>
      <c r="H135" s="461"/>
      <c r="I135" s="295"/>
      <c r="J135" s="77" t="s">
        <v>245</v>
      </c>
      <c r="K135" s="77" t="s">
        <v>245</v>
      </c>
      <c r="L135" s="77" t="s">
        <v>245</v>
      </c>
      <c r="M135" s="77" t="s">
        <v>245</v>
      </c>
      <c r="N135" s="77" t="s">
        <v>245</v>
      </c>
      <c r="O135" s="77" t="s">
        <v>245</v>
      </c>
      <c r="P135" s="77" t="s">
        <v>245</v>
      </c>
      <c r="Q135" s="77" t="s">
        <v>245</v>
      </c>
      <c r="R135" s="295"/>
      <c r="S135" s="77" t="s">
        <v>245</v>
      </c>
      <c r="T135" s="77" t="s">
        <v>245</v>
      </c>
      <c r="U135" s="77" t="s">
        <v>245</v>
      </c>
      <c r="V135" s="77" t="s">
        <v>245</v>
      </c>
      <c r="W135" s="77">
        <v>0</v>
      </c>
      <c r="X135" s="77">
        <v>1.4870742269298105</v>
      </c>
      <c r="Y135" s="77">
        <v>0.70457099735818829</v>
      </c>
      <c r="Z135" s="77" t="s">
        <v>245</v>
      </c>
      <c r="AA135" s="295"/>
      <c r="AB135" s="77">
        <v>0</v>
      </c>
      <c r="AC135" s="77">
        <v>0</v>
      </c>
      <c r="AD135" s="77">
        <v>0.4107912515748855</v>
      </c>
      <c r="AE135" s="77" t="s">
        <v>245</v>
      </c>
      <c r="AF135" s="77" t="s">
        <v>245</v>
      </c>
      <c r="AG135" s="78"/>
    </row>
    <row r="136" spans="1:33" s="76" customFormat="1" ht="12.6" customHeight="1">
      <c r="A136" s="78"/>
      <c r="B136" s="511"/>
      <c r="C136" s="513"/>
      <c r="D136" s="508"/>
      <c r="E136" s="505"/>
      <c r="F136" s="303" t="s">
        <v>120</v>
      </c>
      <c r="G136" s="534"/>
      <c r="H136" s="461"/>
      <c r="I136" s="295"/>
      <c r="J136" s="77" t="s">
        <v>245</v>
      </c>
      <c r="K136" s="77" t="s">
        <v>245</v>
      </c>
      <c r="L136" s="77" t="s">
        <v>245</v>
      </c>
      <c r="M136" s="77" t="s">
        <v>245</v>
      </c>
      <c r="N136" s="77" t="s">
        <v>245</v>
      </c>
      <c r="O136" s="77" t="s">
        <v>245</v>
      </c>
      <c r="P136" s="77" t="s">
        <v>245</v>
      </c>
      <c r="Q136" s="77" t="s">
        <v>245</v>
      </c>
      <c r="R136" s="295"/>
      <c r="S136" s="77" t="s">
        <v>245</v>
      </c>
      <c r="T136" s="77" t="s">
        <v>245</v>
      </c>
      <c r="U136" s="77" t="s">
        <v>245</v>
      </c>
      <c r="V136" s="77" t="s">
        <v>245</v>
      </c>
      <c r="W136" s="77">
        <v>0</v>
      </c>
      <c r="X136" s="77">
        <v>1.4870742269298105</v>
      </c>
      <c r="Y136" s="77">
        <v>0.70457099735818829</v>
      </c>
      <c r="Z136" s="77" t="s">
        <v>245</v>
      </c>
      <c r="AA136" s="295"/>
      <c r="AB136" s="77">
        <v>0</v>
      </c>
      <c r="AC136" s="77">
        <v>0</v>
      </c>
      <c r="AD136" s="77">
        <v>0.4107912515748855</v>
      </c>
      <c r="AE136" s="77" t="s">
        <v>245</v>
      </c>
      <c r="AF136" s="77" t="s">
        <v>245</v>
      </c>
      <c r="AG136" s="78"/>
    </row>
    <row r="137" spans="1:33" s="76" customFormat="1" ht="12.6" customHeight="1">
      <c r="A137" s="78"/>
      <c r="B137" s="511"/>
      <c r="C137" s="513"/>
      <c r="D137" s="508"/>
      <c r="E137" s="505"/>
      <c r="F137" s="303" t="s">
        <v>123</v>
      </c>
      <c r="G137" s="534"/>
      <c r="H137" s="461"/>
      <c r="I137" s="295"/>
      <c r="J137" s="77" t="s">
        <v>245</v>
      </c>
      <c r="K137" s="77" t="s">
        <v>245</v>
      </c>
      <c r="L137" s="77" t="s">
        <v>245</v>
      </c>
      <c r="M137" s="77" t="s">
        <v>245</v>
      </c>
      <c r="N137" s="77" t="s">
        <v>245</v>
      </c>
      <c r="O137" s="77" t="s">
        <v>245</v>
      </c>
      <c r="P137" s="77" t="s">
        <v>245</v>
      </c>
      <c r="Q137" s="77" t="s">
        <v>245</v>
      </c>
      <c r="R137" s="295"/>
      <c r="S137" s="77" t="s">
        <v>245</v>
      </c>
      <c r="T137" s="77" t="s">
        <v>245</v>
      </c>
      <c r="U137" s="77" t="s">
        <v>245</v>
      </c>
      <c r="V137" s="77" t="s">
        <v>245</v>
      </c>
      <c r="W137" s="77">
        <v>0</v>
      </c>
      <c r="X137" s="77">
        <v>1.4870742269298105</v>
      </c>
      <c r="Y137" s="77">
        <v>0.70457099735818829</v>
      </c>
      <c r="Z137" s="77" t="s">
        <v>245</v>
      </c>
      <c r="AA137" s="295"/>
      <c r="AB137" s="77">
        <v>0</v>
      </c>
      <c r="AC137" s="77">
        <v>0</v>
      </c>
      <c r="AD137" s="77">
        <v>0.4107912515748855</v>
      </c>
      <c r="AE137" s="77" t="s">
        <v>245</v>
      </c>
      <c r="AF137" s="77" t="s">
        <v>245</v>
      </c>
      <c r="AG137" s="78"/>
    </row>
    <row r="138" spans="1:33" s="76" customFormat="1" ht="12.6" customHeight="1">
      <c r="A138" s="78"/>
      <c r="B138" s="511"/>
      <c r="C138" s="513"/>
      <c r="D138" s="508"/>
      <c r="E138" s="505"/>
      <c r="F138" s="303" t="s">
        <v>121</v>
      </c>
      <c r="G138" s="534"/>
      <c r="H138" s="461"/>
      <c r="I138" s="295"/>
      <c r="J138" s="77" t="s">
        <v>245</v>
      </c>
      <c r="K138" s="77" t="s">
        <v>245</v>
      </c>
      <c r="L138" s="77" t="s">
        <v>245</v>
      </c>
      <c r="M138" s="77" t="s">
        <v>245</v>
      </c>
      <c r="N138" s="77" t="s">
        <v>245</v>
      </c>
      <c r="O138" s="77" t="s">
        <v>245</v>
      </c>
      <c r="P138" s="77" t="s">
        <v>245</v>
      </c>
      <c r="Q138" s="77" t="s">
        <v>245</v>
      </c>
      <c r="R138" s="295"/>
      <c r="S138" s="77" t="s">
        <v>245</v>
      </c>
      <c r="T138" s="77" t="s">
        <v>245</v>
      </c>
      <c r="U138" s="77" t="s">
        <v>245</v>
      </c>
      <c r="V138" s="77" t="s">
        <v>245</v>
      </c>
      <c r="W138" s="77">
        <v>0</v>
      </c>
      <c r="X138" s="77">
        <v>1.4870742269298105</v>
      </c>
      <c r="Y138" s="77">
        <v>0.70457099735818829</v>
      </c>
      <c r="Z138" s="77" t="s">
        <v>245</v>
      </c>
      <c r="AA138" s="295"/>
      <c r="AB138" s="77">
        <v>0</v>
      </c>
      <c r="AC138" s="77">
        <v>0</v>
      </c>
      <c r="AD138" s="77">
        <v>0.4107912515748855</v>
      </c>
      <c r="AE138" s="77" t="s">
        <v>245</v>
      </c>
      <c r="AF138" s="77" t="s">
        <v>245</v>
      </c>
      <c r="AG138" s="78"/>
    </row>
    <row r="139" spans="1:33" s="76" customFormat="1" ht="12.6" customHeight="1">
      <c r="A139" s="78"/>
      <c r="B139" s="511"/>
      <c r="C139" s="513" t="s">
        <v>310</v>
      </c>
      <c r="D139" s="508" t="s">
        <v>107</v>
      </c>
      <c r="E139" s="505" t="s">
        <v>309</v>
      </c>
      <c r="F139" s="303" t="s">
        <v>127</v>
      </c>
      <c r="G139" s="534"/>
      <c r="H139" s="461"/>
      <c r="I139" s="295"/>
      <c r="J139" s="77" t="s">
        <v>245</v>
      </c>
      <c r="K139" s="77" t="s">
        <v>245</v>
      </c>
      <c r="L139" s="77" t="s">
        <v>245</v>
      </c>
      <c r="M139" s="77" t="s">
        <v>245</v>
      </c>
      <c r="N139" s="77" t="s">
        <v>245</v>
      </c>
      <c r="O139" s="77" t="s">
        <v>245</v>
      </c>
      <c r="P139" s="77" t="s">
        <v>245</v>
      </c>
      <c r="Q139" s="77" t="s">
        <v>245</v>
      </c>
      <c r="R139" s="295"/>
      <c r="S139" s="77" t="s">
        <v>245</v>
      </c>
      <c r="T139" s="77" t="s">
        <v>245</v>
      </c>
      <c r="U139" s="77" t="s">
        <v>245</v>
      </c>
      <c r="V139" s="77" t="s">
        <v>245</v>
      </c>
      <c r="W139" s="77">
        <v>6.589438471117524</v>
      </c>
      <c r="X139" s="77">
        <v>9.9756950960531068</v>
      </c>
      <c r="Y139" s="77">
        <v>4.43</v>
      </c>
      <c r="Z139" s="77" t="s">
        <v>245</v>
      </c>
      <c r="AA139" s="295"/>
      <c r="AB139" s="77">
        <v>20.776449606704151</v>
      </c>
      <c r="AC139" s="77">
        <v>20.776449606704151</v>
      </c>
      <c r="AD139" s="77">
        <v>26.787666820295904</v>
      </c>
      <c r="AE139" s="77" t="s">
        <v>245</v>
      </c>
      <c r="AF139" s="77" t="s">
        <v>245</v>
      </c>
      <c r="AG139" s="78"/>
    </row>
    <row r="140" spans="1:33" s="76" customFormat="1" ht="11.25" customHeight="1">
      <c r="A140" s="78"/>
      <c r="B140" s="511"/>
      <c r="C140" s="513"/>
      <c r="D140" s="508"/>
      <c r="E140" s="505"/>
      <c r="F140" s="303" t="s">
        <v>128</v>
      </c>
      <c r="G140" s="534"/>
      <c r="H140" s="461"/>
      <c r="I140" s="295"/>
      <c r="J140" s="77" t="s">
        <v>245</v>
      </c>
      <c r="K140" s="77" t="s">
        <v>245</v>
      </c>
      <c r="L140" s="77" t="s">
        <v>245</v>
      </c>
      <c r="M140" s="77" t="s">
        <v>245</v>
      </c>
      <c r="N140" s="77" t="s">
        <v>245</v>
      </c>
      <c r="O140" s="77" t="s">
        <v>245</v>
      </c>
      <c r="P140" s="77" t="s">
        <v>245</v>
      </c>
      <c r="Q140" s="77" t="s">
        <v>245</v>
      </c>
      <c r="R140" s="295"/>
      <c r="S140" s="77" t="s">
        <v>245</v>
      </c>
      <c r="T140" s="77" t="s">
        <v>245</v>
      </c>
      <c r="U140" s="77" t="s">
        <v>245</v>
      </c>
      <c r="V140" s="77" t="s">
        <v>245</v>
      </c>
      <c r="W140" s="77">
        <v>6.5144851219082414</v>
      </c>
      <c r="X140" s="77">
        <v>9.9756950960531068</v>
      </c>
      <c r="Y140" s="77">
        <v>4.43</v>
      </c>
      <c r="Z140" s="77" t="s">
        <v>245</v>
      </c>
      <c r="AA140" s="295"/>
      <c r="AB140" s="77">
        <v>20.439523217664604</v>
      </c>
      <c r="AC140" s="77">
        <v>20.439523217664604</v>
      </c>
      <c r="AD140" s="77">
        <v>26.450740431256357</v>
      </c>
      <c r="AE140" s="77" t="s">
        <v>245</v>
      </c>
      <c r="AF140" s="77" t="s">
        <v>245</v>
      </c>
      <c r="AG140" s="78"/>
    </row>
    <row r="141" spans="1:33" s="76" customFormat="1" ht="11.25" customHeight="1">
      <c r="A141" s="78"/>
      <c r="B141" s="511"/>
      <c r="C141" s="513"/>
      <c r="D141" s="508"/>
      <c r="E141" s="505"/>
      <c r="F141" s="303" t="s">
        <v>125</v>
      </c>
      <c r="G141" s="534"/>
      <c r="H141" s="461"/>
      <c r="I141" s="295"/>
      <c r="J141" s="77" t="s">
        <v>245</v>
      </c>
      <c r="K141" s="77" t="s">
        <v>245</v>
      </c>
      <c r="L141" s="77" t="s">
        <v>245</v>
      </c>
      <c r="M141" s="77" t="s">
        <v>245</v>
      </c>
      <c r="N141" s="77" t="s">
        <v>245</v>
      </c>
      <c r="O141" s="77" t="s">
        <v>245</v>
      </c>
      <c r="P141" s="77" t="s">
        <v>245</v>
      </c>
      <c r="Q141" s="77" t="s">
        <v>245</v>
      </c>
      <c r="R141" s="295"/>
      <c r="S141" s="77" t="s">
        <v>245</v>
      </c>
      <c r="T141" s="77" t="s">
        <v>245</v>
      </c>
      <c r="U141" s="77" t="s">
        <v>245</v>
      </c>
      <c r="V141" s="77" t="s">
        <v>245</v>
      </c>
      <c r="W141" s="77">
        <v>6.6425540505401202</v>
      </c>
      <c r="X141" s="77">
        <v>9.9756950960531068</v>
      </c>
      <c r="Y141" s="77">
        <v>4.43</v>
      </c>
      <c r="Z141" s="77" t="s">
        <v>245</v>
      </c>
      <c r="AA141" s="295"/>
      <c r="AB141" s="77">
        <v>21.024150948431132</v>
      </c>
      <c r="AC141" s="77">
        <v>21.024150948431132</v>
      </c>
      <c r="AD141" s="77">
        <v>27.035368162022884</v>
      </c>
      <c r="AE141" s="77" t="s">
        <v>245</v>
      </c>
      <c r="AF141" s="77" t="s">
        <v>245</v>
      </c>
      <c r="AG141" s="78"/>
    </row>
    <row r="142" spans="1:33" s="76" customFormat="1" ht="11.25" customHeight="1">
      <c r="A142" s="78"/>
      <c r="B142" s="511"/>
      <c r="C142" s="513"/>
      <c r="D142" s="508"/>
      <c r="E142" s="505"/>
      <c r="F142" s="303" t="s">
        <v>124</v>
      </c>
      <c r="G142" s="534"/>
      <c r="H142" s="461"/>
      <c r="I142" s="295"/>
      <c r="J142" s="77" t="s">
        <v>245</v>
      </c>
      <c r="K142" s="77" t="s">
        <v>245</v>
      </c>
      <c r="L142" s="77" t="s">
        <v>245</v>
      </c>
      <c r="M142" s="77" t="s">
        <v>245</v>
      </c>
      <c r="N142" s="77" t="s">
        <v>245</v>
      </c>
      <c r="O142" s="77" t="s">
        <v>245</v>
      </c>
      <c r="P142" s="77" t="s">
        <v>245</v>
      </c>
      <c r="Q142" s="77" t="s">
        <v>245</v>
      </c>
      <c r="R142" s="295"/>
      <c r="S142" s="77" t="s">
        <v>245</v>
      </c>
      <c r="T142" s="77" t="s">
        <v>245</v>
      </c>
      <c r="U142" s="77" t="s">
        <v>245</v>
      </c>
      <c r="V142" s="77" t="s">
        <v>245</v>
      </c>
      <c r="W142" s="77">
        <v>6.6841469186482252</v>
      </c>
      <c r="X142" s="77">
        <v>9.9756950960531068</v>
      </c>
      <c r="Y142" s="77">
        <v>4.43</v>
      </c>
      <c r="Z142" s="77" t="s">
        <v>245</v>
      </c>
      <c r="AA142" s="295"/>
      <c r="AB142" s="77">
        <v>21.237987179006147</v>
      </c>
      <c r="AC142" s="77">
        <v>21.237987179006147</v>
      </c>
      <c r="AD142" s="77">
        <v>27.2492043925979</v>
      </c>
      <c r="AE142" s="77" t="s">
        <v>245</v>
      </c>
      <c r="AF142" s="77" t="s">
        <v>245</v>
      </c>
      <c r="AG142" s="78"/>
    </row>
    <row r="143" spans="1:33" s="76" customFormat="1" ht="11.25" customHeight="1">
      <c r="A143" s="78"/>
      <c r="B143" s="511"/>
      <c r="C143" s="513"/>
      <c r="D143" s="508"/>
      <c r="E143" s="505"/>
      <c r="F143" s="303" t="s">
        <v>129</v>
      </c>
      <c r="G143" s="534"/>
      <c r="H143" s="461"/>
      <c r="I143" s="295"/>
      <c r="J143" s="77" t="s">
        <v>245</v>
      </c>
      <c r="K143" s="77" t="s">
        <v>245</v>
      </c>
      <c r="L143" s="77" t="s">
        <v>245</v>
      </c>
      <c r="M143" s="77" t="s">
        <v>245</v>
      </c>
      <c r="N143" s="77" t="s">
        <v>245</v>
      </c>
      <c r="O143" s="77" t="s">
        <v>245</v>
      </c>
      <c r="P143" s="77" t="s">
        <v>245</v>
      </c>
      <c r="Q143" s="77" t="s">
        <v>245</v>
      </c>
      <c r="R143" s="295"/>
      <c r="S143" s="77" t="s">
        <v>245</v>
      </c>
      <c r="T143" s="77" t="s">
        <v>245</v>
      </c>
      <c r="U143" s="77" t="s">
        <v>245</v>
      </c>
      <c r="V143" s="77" t="s">
        <v>245</v>
      </c>
      <c r="W143" s="77">
        <v>6.5589913661887502</v>
      </c>
      <c r="X143" s="77">
        <v>9.9756950960531068</v>
      </c>
      <c r="Y143" s="77">
        <v>4.43</v>
      </c>
      <c r="Z143" s="77" t="s">
        <v>245</v>
      </c>
      <c r="AA143" s="295"/>
      <c r="AB143" s="77">
        <v>20.83766717230861</v>
      </c>
      <c r="AC143" s="77">
        <v>20.83766717230861</v>
      </c>
      <c r="AD143" s="77">
        <v>26.848884385900362</v>
      </c>
      <c r="AE143" s="77" t="s">
        <v>245</v>
      </c>
      <c r="AF143" s="77" t="s">
        <v>245</v>
      </c>
      <c r="AG143" s="78"/>
    </row>
    <row r="144" spans="1:33" s="76" customFormat="1" ht="11.25" customHeight="1">
      <c r="A144" s="78"/>
      <c r="B144" s="511"/>
      <c r="C144" s="513"/>
      <c r="D144" s="508"/>
      <c r="E144" s="505"/>
      <c r="F144" s="303" t="s">
        <v>119</v>
      </c>
      <c r="G144" s="534"/>
      <c r="H144" s="461"/>
      <c r="I144" s="295"/>
      <c r="J144" s="77" t="s">
        <v>245</v>
      </c>
      <c r="K144" s="77" t="s">
        <v>245</v>
      </c>
      <c r="L144" s="77" t="s">
        <v>245</v>
      </c>
      <c r="M144" s="77" t="s">
        <v>245</v>
      </c>
      <c r="N144" s="77" t="s">
        <v>245</v>
      </c>
      <c r="O144" s="77" t="s">
        <v>245</v>
      </c>
      <c r="P144" s="77" t="s">
        <v>245</v>
      </c>
      <c r="Q144" s="77" t="s">
        <v>245</v>
      </c>
      <c r="R144" s="295"/>
      <c r="S144" s="77" t="s">
        <v>245</v>
      </c>
      <c r="T144" s="77" t="s">
        <v>245</v>
      </c>
      <c r="U144" s="77" t="s">
        <v>245</v>
      </c>
      <c r="V144" s="77" t="s">
        <v>245</v>
      </c>
      <c r="W144" s="77">
        <v>6.4764453689561785</v>
      </c>
      <c r="X144" s="77">
        <v>9.9756950960531068</v>
      </c>
      <c r="Y144" s="77">
        <v>4.43</v>
      </c>
      <c r="Z144" s="77" t="s">
        <v>245</v>
      </c>
      <c r="AA144" s="295"/>
      <c r="AB144" s="77">
        <v>20.219374094906922</v>
      </c>
      <c r="AC144" s="77">
        <v>20.219374094906922</v>
      </c>
      <c r="AD144" s="77">
        <v>26.230591308498674</v>
      </c>
      <c r="AE144" s="77" t="s">
        <v>245</v>
      </c>
      <c r="AF144" s="77" t="s">
        <v>245</v>
      </c>
      <c r="AG144" s="78"/>
    </row>
    <row r="145" spans="1:33" s="76" customFormat="1" ht="11.25" customHeight="1">
      <c r="A145" s="78"/>
      <c r="B145" s="511"/>
      <c r="C145" s="513"/>
      <c r="D145" s="508"/>
      <c r="E145" s="505"/>
      <c r="F145" s="303" t="s">
        <v>118</v>
      </c>
      <c r="G145" s="534"/>
      <c r="H145" s="461"/>
      <c r="I145" s="295"/>
      <c r="J145" s="77" t="s">
        <v>245</v>
      </c>
      <c r="K145" s="77" t="s">
        <v>245</v>
      </c>
      <c r="L145" s="77" t="s">
        <v>245</v>
      </c>
      <c r="M145" s="77" t="s">
        <v>245</v>
      </c>
      <c r="N145" s="77" t="s">
        <v>245</v>
      </c>
      <c r="O145" s="77" t="s">
        <v>245</v>
      </c>
      <c r="P145" s="77" t="s">
        <v>245</v>
      </c>
      <c r="Q145" s="77" t="s">
        <v>245</v>
      </c>
      <c r="R145" s="295"/>
      <c r="S145" s="77" t="s">
        <v>245</v>
      </c>
      <c r="T145" s="77" t="s">
        <v>245</v>
      </c>
      <c r="U145" s="77" t="s">
        <v>245</v>
      </c>
      <c r="V145" s="77" t="s">
        <v>245</v>
      </c>
      <c r="W145" s="77">
        <v>6.5873529519024565</v>
      </c>
      <c r="X145" s="77">
        <v>9.9756950960531068</v>
      </c>
      <c r="Y145" s="77">
        <v>4.43</v>
      </c>
      <c r="Z145" s="77" t="s">
        <v>245</v>
      </c>
      <c r="AA145" s="295"/>
      <c r="AB145" s="77">
        <v>20.533735959244328</v>
      </c>
      <c r="AC145" s="77">
        <v>20.533735959244328</v>
      </c>
      <c r="AD145" s="77">
        <v>26.544953172836081</v>
      </c>
      <c r="AE145" s="77" t="s">
        <v>245</v>
      </c>
      <c r="AF145" s="77" t="s">
        <v>245</v>
      </c>
      <c r="AG145" s="78"/>
    </row>
    <row r="146" spans="1:33" s="76" customFormat="1" ht="11.25" customHeight="1">
      <c r="A146" s="78"/>
      <c r="B146" s="511"/>
      <c r="C146" s="513"/>
      <c r="D146" s="508"/>
      <c r="E146" s="505"/>
      <c r="F146" s="303" t="s">
        <v>122</v>
      </c>
      <c r="G146" s="534"/>
      <c r="H146" s="461"/>
      <c r="I146" s="295"/>
      <c r="J146" s="77" t="s">
        <v>245</v>
      </c>
      <c r="K146" s="77" t="s">
        <v>245</v>
      </c>
      <c r="L146" s="77" t="s">
        <v>245</v>
      </c>
      <c r="M146" s="77" t="s">
        <v>245</v>
      </c>
      <c r="N146" s="77" t="s">
        <v>245</v>
      </c>
      <c r="O146" s="77" t="s">
        <v>245</v>
      </c>
      <c r="P146" s="77" t="s">
        <v>245</v>
      </c>
      <c r="Q146" s="77" t="s">
        <v>245</v>
      </c>
      <c r="R146" s="295"/>
      <c r="S146" s="77" t="s">
        <v>245</v>
      </c>
      <c r="T146" s="77" t="s">
        <v>245</v>
      </c>
      <c r="U146" s="77" t="s">
        <v>245</v>
      </c>
      <c r="V146" s="77" t="s">
        <v>245</v>
      </c>
      <c r="W146" s="77">
        <v>6.5436735830868322</v>
      </c>
      <c r="X146" s="77">
        <v>9.9756950960531068</v>
      </c>
      <c r="Y146" s="77">
        <v>4.43</v>
      </c>
      <c r="Z146" s="77" t="s">
        <v>245</v>
      </c>
      <c r="AA146" s="295"/>
      <c r="AB146" s="77">
        <v>20.791660367715085</v>
      </c>
      <c r="AC146" s="77">
        <v>20.791660367715085</v>
      </c>
      <c r="AD146" s="77">
        <v>26.802877581306838</v>
      </c>
      <c r="AE146" s="77" t="s">
        <v>245</v>
      </c>
      <c r="AF146" s="77" t="s">
        <v>245</v>
      </c>
      <c r="AG146" s="78"/>
    </row>
    <row r="147" spans="1:33" s="76" customFormat="1" ht="11.25" customHeight="1">
      <c r="A147" s="78"/>
      <c r="B147" s="511"/>
      <c r="C147" s="513"/>
      <c r="D147" s="508"/>
      <c r="E147" s="505"/>
      <c r="F147" s="303" t="s">
        <v>126</v>
      </c>
      <c r="G147" s="534"/>
      <c r="H147" s="461"/>
      <c r="I147" s="295"/>
      <c r="J147" s="77" t="s">
        <v>245</v>
      </c>
      <c r="K147" s="77" t="s">
        <v>245</v>
      </c>
      <c r="L147" s="77" t="s">
        <v>245</v>
      </c>
      <c r="M147" s="77" t="s">
        <v>245</v>
      </c>
      <c r="N147" s="77" t="s">
        <v>245</v>
      </c>
      <c r="O147" s="77" t="s">
        <v>245</v>
      </c>
      <c r="P147" s="77" t="s">
        <v>245</v>
      </c>
      <c r="Q147" s="77" t="s">
        <v>245</v>
      </c>
      <c r="R147" s="295"/>
      <c r="S147" s="77" t="s">
        <v>245</v>
      </c>
      <c r="T147" s="77" t="s">
        <v>245</v>
      </c>
      <c r="U147" s="77" t="s">
        <v>245</v>
      </c>
      <c r="V147" s="77" t="s">
        <v>245</v>
      </c>
      <c r="W147" s="77">
        <v>6.5514359392354615</v>
      </c>
      <c r="X147" s="77">
        <v>9.9756950960531068</v>
      </c>
      <c r="Y147" s="77">
        <v>4.43</v>
      </c>
      <c r="Z147" s="77" t="s">
        <v>245</v>
      </c>
      <c r="AA147" s="295"/>
      <c r="AB147" s="77">
        <v>20.789339339467748</v>
      </c>
      <c r="AC147" s="77">
        <v>20.789339339467748</v>
      </c>
      <c r="AD147" s="77">
        <v>26.800556553059501</v>
      </c>
      <c r="AE147" s="77" t="s">
        <v>245</v>
      </c>
      <c r="AF147" s="77" t="s">
        <v>245</v>
      </c>
      <c r="AG147" s="78"/>
    </row>
    <row r="148" spans="1:33" s="76" customFormat="1" ht="11.25" customHeight="1">
      <c r="A148" s="78"/>
      <c r="B148" s="511"/>
      <c r="C148" s="513"/>
      <c r="D148" s="508"/>
      <c r="E148" s="505"/>
      <c r="F148" s="303" t="s">
        <v>131</v>
      </c>
      <c r="G148" s="534"/>
      <c r="H148" s="461"/>
      <c r="I148" s="295"/>
      <c r="J148" s="77" t="s">
        <v>245</v>
      </c>
      <c r="K148" s="77" t="s">
        <v>245</v>
      </c>
      <c r="L148" s="77" t="s">
        <v>245</v>
      </c>
      <c r="M148" s="77" t="s">
        <v>245</v>
      </c>
      <c r="N148" s="77" t="s">
        <v>245</v>
      </c>
      <c r="O148" s="77" t="s">
        <v>245</v>
      </c>
      <c r="P148" s="77" t="s">
        <v>245</v>
      </c>
      <c r="Q148" s="77" t="s">
        <v>245</v>
      </c>
      <c r="R148" s="295"/>
      <c r="S148" s="77" t="s">
        <v>245</v>
      </c>
      <c r="T148" s="77" t="s">
        <v>245</v>
      </c>
      <c r="U148" s="77" t="s">
        <v>245</v>
      </c>
      <c r="V148" s="77" t="s">
        <v>245</v>
      </c>
      <c r="W148" s="77">
        <v>6.4670012065997176</v>
      </c>
      <c r="X148" s="77">
        <v>9.9756950960531068</v>
      </c>
      <c r="Y148" s="77">
        <v>4.43</v>
      </c>
      <c r="Z148" s="77" t="s">
        <v>245</v>
      </c>
      <c r="AA148" s="295"/>
      <c r="AB148" s="77">
        <v>20.726479639735103</v>
      </c>
      <c r="AC148" s="77">
        <v>20.726479639735103</v>
      </c>
      <c r="AD148" s="77">
        <v>26.737696853326856</v>
      </c>
      <c r="AE148" s="77" t="s">
        <v>245</v>
      </c>
      <c r="AF148" s="77" t="s">
        <v>245</v>
      </c>
      <c r="AG148" s="78"/>
    </row>
    <row r="149" spans="1:33" s="76" customFormat="1" ht="11.25" customHeight="1">
      <c r="A149" s="78"/>
      <c r="B149" s="511"/>
      <c r="C149" s="513"/>
      <c r="D149" s="508"/>
      <c r="E149" s="505"/>
      <c r="F149" s="303" t="s">
        <v>130</v>
      </c>
      <c r="G149" s="534"/>
      <c r="H149" s="461"/>
      <c r="I149" s="295"/>
      <c r="J149" s="77" t="s">
        <v>245</v>
      </c>
      <c r="K149" s="77" t="s">
        <v>245</v>
      </c>
      <c r="L149" s="77" t="s">
        <v>245</v>
      </c>
      <c r="M149" s="77" t="s">
        <v>245</v>
      </c>
      <c r="N149" s="77" t="s">
        <v>245</v>
      </c>
      <c r="O149" s="77" t="s">
        <v>245</v>
      </c>
      <c r="P149" s="77" t="s">
        <v>245</v>
      </c>
      <c r="Q149" s="77" t="s">
        <v>245</v>
      </c>
      <c r="R149" s="295"/>
      <c r="S149" s="77" t="s">
        <v>245</v>
      </c>
      <c r="T149" s="77" t="s">
        <v>245</v>
      </c>
      <c r="U149" s="77" t="s">
        <v>245</v>
      </c>
      <c r="V149" s="77" t="s">
        <v>245</v>
      </c>
      <c r="W149" s="77">
        <v>6.4423133309405731</v>
      </c>
      <c r="X149" s="77">
        <v>9.9756950960531068</v>
      </c>
      <c r="Y149" s="77">
        <v>4.43</v>
      </c>
      <c r="Z149" s="77" t="s">
        <v>245</v>
      </c>
      <c r="AA149" s="295"/>
      <c r="AB149" s="77">
        <v>20.528902949146971</v>
      </c>
      <c r="AC149" s="77">
        <v>20.528902949146971</v>
      </c>
      <c r="AD149" s="77">
        <v>26.540120162738724</v>
      </c>
      <c r="AE149" s="77" t="s">
        <v>245</v>
      </c>
      <c r="AF149" s="77" t="s">
        <v>245</v>
      </c>
      <c r="AG149" s="78"/>
    </row>
    <row r="150" spans="1:33" s="76" customFormat="1" ht="11.25" customHeight="1">
      <c r="A150" s="78"/>
      <c r="B150" s="511"/>
      <c r="C150" s="513"/>
      <c r="D150" s="508"/>
      <c r="E150" s="505"/>
      <c r="F150" s="303" t="s">
        <v>120</v>
      </c>
      <c r="G150" s="534"/>
      <c r="H150" s="461"/>
      <c r="I150" s="295"/>
      <c r="J150" s="77" t="s">
        <v>245</v>
      </c>
      <c r="K150" s="77" t="s">
        <v>245</v>
      </c>
      <c r="L150" s="77" t="s">
        <v>245</v>
      </c>
      <c r="M150" s="77" t="s">
        <v>245</v>
      </c>
      <c r="N150" s="77" t="s">
        <v>245</v>
      </c>
      <c r="O150" s="77" t="s">
        <v>245</v>
      </c>
      <c r="P150" s="77" t="s">
        <v>245</v>
      </c>
      <c r="Q150" s="77" t="s">
        <v>245</v>
      </c>
      <c r="R150" s="295"/>
      <c r="S150" s="77" t="s">
        <v>245</v>
      </c>
      <c r="T150" s="77" t="s">
        <v>245</v>
      </c>
      <c r="U150" s="77" t="s">
        <v>245</v>
      </c>
      <c r="V150" s="77" t="s">
        <v>245</v>
      </c>
      <c r="W150" s="77">
        <v>6.5562763096546641</v>
      </c>
      <c r="X150" s="77">
        <v>9.9756950960531068</v>
      </c>
      <c r="Y150" s="77">
        <v>4.43</v>
      </c>
      <c r="Z150" s="77" t="s">
        <v>245</v>
      </c>
      <c r="AA150" s="295"/>
      <c r="AB150" s="77">
        <v>20.639993667674457</v>
      </c>
      <c r="AC150" s="77">
        <v>20.639993667674457</v>
      </c>
      <c r="AD150" s="77">
        <v>26.651210881266209</v>
      </c>
      <c r="AE150" s="77" t="s">
        <v>245</v>
      </c>
      <c r="AF150" s="77" t="s">
        <v>245</v>
      </c>
      <c r="AG150" s="78"/>
    </row>
    <row r="151" spans="1:33" s="76" customFormat="1" ht="11.25" customHeight="1">
      <c r="A151" s="78"/>
      <c r="B151" s="511"/>
      <c r="C151" s="513"/>
      <c r="D151" s="508"/>
      <c r="E151" s="505"/>
      <c r="F151" s="303" t="s">
        <v>123</v>
      </c>
      <c r="G151" s="534"/>
      <c r="H151" s="461"/>
      <c r="I151" s="295"/>
      <c r="J151" s="77" t="s">
        <v>245</v>
      </c>
      <c r="K151" s="77" t="s">
        <v>245</v>
      </c>
      <c r="L151" s="77" t="s">
        <v>245</v>
      </c>
      <c r="M151" s="77" t="s">
        <v>245</v>
      </c>
      <c r="N151" s="77" t="s">
        <v>245</v>
      </c>
      <c r="O151" s="77" t="s">
        <v>245</v>
      </c>
      <c r="P151" s="77" t="s">
        <v>245</v>
      </c>
      <c r="Q151" s="77" t="s">
        <v>245</v>
      </c>
      <c r="R151" s="295"/>
      <c r="S151" s="77" t="s">
        <v>245</v>
      </c>
      <c r="T151" s="77" t="s">
        <v>245</v>
      </c>
      <c r="U151" s="77" t="s">
        <v>245</v>
      </c>
      <c r="V151" s="77" t="s">
        <v>245</v>
      </c>
      <c r="W151" s="77">
        <v>6.5542135821073106</v>
      </c>
      <c r="X151" s="77">
        <v>9.9756950960531068</v>
      </c>
      <c r="Y151" s="77">
        <v>4.43</v>
      </c>
      <c r="Z151" s="77" t="s">
        <v>245</v>
      </c>
      <c r="AA151" s="295"/>
      <c r="AB151" s="77">
        <v>20.844949774329585</v>
      </c>
      <c r="AC151" s="77">
        <v>20.844949774329585</v>
      </c>
      <c r="AD151" s="77">
        <v>26.856166987921338</v>
      </c>
      <c r="AE151" s="77" t="s">
        <v>245</v>
      </c>
      <c r="AF151" s="77" t="s">
        <v>245</v>
      </c>
      <c r="AG151" s="78"/>
    </row>
    <row r="152" spans="1:33" s="76" customFormat="1" ht="11.25" customHeight="1">
      <c r="A152" s="78"/>
      <c r="B152" s="511"/>
      <c r="C152" s="513"/>
      <c r="D152" s="508"/>
      <c r="E152" s="505"/>
      <c r="F152" s="303" t="s">
        <v>121</v>
      </c>
      <c r="G152" s="534"/>
      <c r="H152" s="461"/>
      <c r="I152" s="295"/>
      <c r="J152" s="77" t="s">
        <v>245</v>
      </c>
      <c r="K152" s="77" t="s">
        <v>245</v>
      </c>
      <c r="L152" s="77" t="s">
        <v>245</v>
      </c>
      <c r="M152" s="77" t="s">
        <v>245</v>
      </c>
      <c r="N152" s="77" t="s">
        <v>245</v>
      </c>
      <c r="O152" s="77" t="s">
        <v>245</v>
      </c>
      <c r="P152" s="77" t="s">
        <v>245</v>
      </c>
      <c r="Q152" s="77" t="s">
        <v>245</v>
      </c>
      <c r="R152" s="295"/>
      <c r="S152" s="77" t="s">
        <v>245</v>
      </c>
      <c r="T152" s="77" t="s">
        <v>245</v>
      </c>
      <c r="U152" s="77" t="s">
        <v>245</v>
      </c>
      <c r="V152" s="77" t="s">
        <v>245</v>
      </c>
      <c r="W152" s="77">
        <v>6.4988829015144267</v>
      </c>
      <c r="X152" s="77">
        <v>9.9756950960531068</v>
      </c>
      <c r="Y152" s="77">
        <v>4.43</v>
      </c>
      <c r="Z152" s="77" t="s">
        <v>245</v>
      </c>
      <c r="AA152" s="295"/>
      <c r="AB152" s="77">
        <v>20.436822830914313</v>
      </c>
      <c r="AC152" s="77">
        <v>20.436822830914313</v>
      </c>
      <c r="AD152" s="77">
        <v>26.448040044506065</v>
      </c>
      <c r="AE152" s="77" t="s">
        <v>245</v>
      </c>
      <c r="AF152" s="77" t="s">
        <v>245</v>
      </c>
      <c r="AG152" s="78"/>
    </row>
    <row r="153" spans="1:33" s="76" customFormat="1" ht="12.6" customHeight="1">
      <c r="A153" s="78"/>
      <c r="B153" s="511"/>
      <c r="C153" s="513" t="s">
        <v>310</v>
      </c>
      <c r="D153" s="508" t="s">
        <v>135</v>
      </c>
      <c r="E153" s="505" t="s">
        <v>308</v>
      </c>
      <c r="F153" s="303" t="s">
        <v>127</v>
      </c>
      <c r="G153" s="534"/>
      <c r="H153" s="461"/>
      <c r="I153" s="295"/>
      <c r="J153" s="77" t="s">
        <v>245</v>
      </c>
      <c r="K153" s="77" t="s">
        <v>245</v>
      </c>
      <c r="L153" s="77" t="s">
        <v>245</v>
      </c>
      <c r="M153" s="77" t="s">
        <v>245</v>
      </c>
      <c r="N153" s="77" t="s">
        <v>245</v>
      </c>
      <c r="O153" s="77" t="s">
        <v>245</v>
      </c>
      <c r="P153" s="77" t="s">
        <v>245</v>
      </c>
      <c r="Q153" s="77" t="s">
        <v>245</v>
      </c>
      <c r="R153" s="295"/>
      <c r="S153" s="77" t="s">
        <v>245</v>
      </c>
      <c r="T153" s="77" t="s">
        <v>245</v>
      </c>
      <c r="U153" s="77" t="s">
        <v>245</v>
      </c>
      <c r="V153" s="77" t="s">
        <v>245</v>
      </c>
      <c r="W153" s="77">
        <v>0</v>
      </c>
      <c r="X153" s="77">
        <v>0</v>
      </c>
      <c r="Y153" s="77">
        <v>0</v>
      </c>
      <c r="Z153" s="77" t="s">
        <v>245</v>
      </c>
      <c r="AA153" s="295"/>
      <c r="AB153" s="77">
        <v>0</v>
      </c>
      <c r="AC153" s="77">
        <v>0</v>
      </c>
      <c r="AD153" s="77">
        <v>0</v>
      </c>
      <c r="AE153" s="77" t="s">
        <v>245</v>
      </c>
      <c r="AF153" s="77" t="s">
        <v>245</v>
      </c>
      <c r="AG153" s="78"/>
    </row>
    <row r="154" spans="1:33" s="76" customFormat="1" ht="11.25" customHeight="1">
      <c r="A154" s="78"/>
      <c r="B154" s="511"/>
      <c r="C154" s="513"/>
      <c r="D154" s="508"/>
      <c r="E154" s="505"/>
      <c r="F154" s="303" t="s">
        <v>128</v>
      </c>
      <c r="G154" s="534"/>
      <c r="H154" s="461"/>
      <c r="I154" s="295"/>
      <c r="J154" s="77" t="s">
        <v>245</v>
      </c>
      <c r="K154" s="77" t="s">
        <v>245</v>
      </c>
      <c r="L154" s="77" t="s">
        <v>245</v>
      </c>
      <c r="M154" s="77" t="s">
        <v>245</v>
      </c>
      <c r="N154" s="77" t="s">
        <v>245</v>
      </c>
      <c r="O154" s="77" t="s">
        <v>245</v>
      </c>
      <c r="P154" s="77" t="s">
        <v>245</v>
      </c>
      <c r="Q154" s="77" t="s">
        <v>245</v>
      </c>
      <c r="R154" s="295"/>
      <c r="S154" s="77" t="s">
        <v>245</v>
      </c>
      <c r="T154" s="77" t="s">
        <v>245</v>
      </c>
      <c r="U154" s="77" t="s">
        <v>245</v>
      </c>
      <c r="V154" s="77" t="s">
        <v>245</v>
      </c>
      <c r="W154" s="77">
        <v>0</v>
      </c>
      <c r="X154" s="77">
        <v>0</v>
      </c>
      <c r="Y154" s="77">
        <v>0</v>
      </c>
      <c r="Z154" s="77" t="s">
        <v>245</v>
      </c>
      <c r="AA154" s="295"/>
      <c r="AB154" s="77">
        <v>0</v>
      </c>
      <c r="AC154" s="77">
        <v>0</v>
      </c>
      <c r="AD154" s="77">
        <v>0</v>
      </c>
      <c r="AE154" s="77" t="s">
        <v>245</v>
      </c>
      <c r="AF154" s="77" t="s">
        <v>245</v>
      </c>
      <c r="AG154" s="78"/>
    </row>
    <row r="155" spans="1:33" s="76" customFormat="1" ht="11.25" customHeight="1">
      <c r="A155" s="78"/>
      <c r="B155" s="511"/>
      <c r="C155" s="513"/>
      <c r="D155" s="508"/>
      <c r="E155" s="505"/>
      <c r="F155" s="303" t="s">
        <v>125</v>
      </c>
      <c r="G155" s="534"/>
      <c r="H155" s="461"/>
      <c r="I155" s="295"/>
      <c r="J155" s="77" t="s">
        <v>245</v>
      </c>
      <c r="K155" s="77" t="s">
        <v>245</v>
      </c>
      <c r="L155" s="77" t="s">
        <v>245</v>
      </c>
      <c r="M155" s="77" t="s">
        <v>245</v>
      </c>
      <c r="N155" s="77" t="s">
        <v>245</v>
      </c>
      <c r="O155" s="77" t="s">
        <v>245</v>
      </c>
      <c r="P155" s="77" t="s">
        <v>245</v>
      </c>
      <c r="Q155" s="77" t="s">
        <v>245</v>
      </c>
      <c r="R155" s="295"/>
      <c r="S155" s="77" t="s">
        <v>245</v>
      </c>
      <c r="T155" s="77" t="s">
        <v>245</v>
      </c>
      <c r="U155" s="77" t="s">
        <v>245</v>
      </c>
      <c r="V155" s="77" t="s">
        <v>245</v>
      </c>
      <c r="W155" s="77">
        <v>0</v>
      </c>
      <c r="X155" s="77">
        <v>0</v>
      </c>
      <c r="Y155" s="77">
        <v>0</v>
      </c>
      <c r="Z155" s="77" t="s">
        <v>245</v>
      </c>
      <c r="AA155" s="295"/>
      <c r="AB155" s="77">
        <v>0</v>
      </c>
      <c r="AC155" s="77">
        <v>0</v>
      </c>
      <c r="AD155" s="77">
        <v>0</v>
      </c>
      <c r="AE155" s="77" t="s">
        <v>245</v>
      </c>
      <c r="AF155" s="77" t="s">
        <v>245</v>
      </c>
      <c r="AG155" s="78"/>
    </row>
    <row r="156" spans="1:33" s="76" customFormat="1" ht="11.25" customHeight="1">
      <c r="A156" s="78"/>
      <c r="B156" s="511"/>
      <c r="C156" s="513"/>
      <c r="D156" s="508"/>
      <c r="E156" s="505"/>
      <c r="F156" s="303" t="s">
        <v>124</v>
      </c>
      <c r="G156" s="534"/>
      <c r="H156" s="461"/>
      <c r="I156" s="295"/>
      <c r="J156" s="77" t="s">
        <v>245</v>
      </c>
      <c r="K156" s="77" t="s">
        <v>245</v>
      </c>
      <c r="L156" s="77" t="s">
        <v>245</v>
      </c>
      <c r="M156" s="77" t="s">
        <v>245</v>
      </c>
      <c r="N156" s="77" t="s">
        <v>245</v>
      </c>
      <c r="O156" s="77" t="s">
        <v>245</v>
      </c>
      <c r="P156" s="77" t="s">
        <v>245</v>
      </c>
      <c r="Q156" s="77" t="s">
        <v>245</v>
      </c>
      <c r="R156" s="295"/>
      <c r="S156" s="77" t="s">
        <v>245</v>
      </c>
      <c r="T156" s="77" t="s">
        <v>245</v>
      </c>
      <c r="U156" s="77" t="s">
        <v>245</v>
      </c>
      <c r="V156" s="77" t="s">
        <v>245</v>
      </c>
      <c r="W156" s="77">
        <v>0</v>
      </c>
      <c r="X156" s="77">
        <v>0</v>
      </c>
      <c r="Y156" s="77">
        <v>0</v>
      </c>
      <c r="Z156" s="77" t="s">
        <v>245</v>
      </c>
      <c r="AA156" s="295"/>
      <c r="AB156" s="77">
        <v>0</v>
      </c>
      <c r="AC156" s="77">
        <v>0</v>
      </c>
      <c r="AD156" s="77">
        <v>0</v>
      </c>
      <c r="AE156" s="77" t="s">
        <v>245</v>
      </c>
      <c r="AF156" s="77" t="s">
        <v>245</v>
      </c>
      <c r="AG156" s="78"/>
    </row>
    <row r="157" spans="1:33" s="76" customFormat="1" ht="11.25" customHeight="1">
      <c r="A157" s="78"/>
      <c r="B157" s="511"/>
      <c r="C157" s="513"/>
      <c r="D157" s="508"/>
      <c r="E157" s="505"/>
      <c r="F157" s="303" t="s">
        <v>129</v>
      </c>
      <c r="G157" s="534"/>
      <c r="H157" s="461"/>
      <c r="I157" s="295"/>
      <c r="J157" s="77" t="s">
        <v>245</v>
      </c>
      <c r="K157" s="77" t="s">
        <v>245</v>
      </c>
      <c r="L157" s="77" t="s">
        <v>245</v>
      </c>
      <c r="M157" s="77" t="s">
        <v>245</v>
      </c>
      <c r="N157" s="77" t="s">
        <v>245</v>
      </c>
      <c r="O157" s="77" t="s">
        <v>245</v>
      </c>
      <c r="P157" s="77" t="s">
        <v>245</v>
      </c>
      <c r="Q157" s="77" t="s">
        <v>245</v>
      </c>
      <c r="R157" s="295"/>
      <c r="S157" s="77" t="s">
        <v>245</v>
      </c>
      <c r="T157" s="77" t="s">
        <v>245</v>
      </c>
      <c r="U157" s="77" t="s">
        <v>245</v>
      </c>
      <c r="V157" s="77" t="s">
        <v>245</v>
      </c>
      <c r="W157" s="77">
        <v>0</v>
      </c>
      <c r="X157" s="77">
        <v>0</v>
      </c>
      <c r="Y157" s="77">
        <v>0</v>
      </c>
      <c r="Z157" s="77" t="s">
        <v>245</v>
      </c>
      <c r="AA157" s="295"/>
      <c r="AB157" s="77">
        <v>0</v>
      </c>
      <c r="AC157" s="77">
        <v>0</v>
      </c>
      <c r="AD157" s="77">
        <v>0</v>
      </c>
      <c r="AE157" s="77" t="s">
        <v>245</v>
      </c>
      <c r="AF157" s="77" t="s">
        <v>245</v>
      </c>
      <c r="AG157" s="78"/>
    </row>
    <row r="158" spans="1:33" s="76" customFormat="1" ht="11.25" customHeight="1">
      <c r="A158" s="78"/>
      <c r="B158" s="511"/>
      <c r="C158" s="513"/>
      <c r="D158" s="508"/>
      <c r="E158" s="505"/>
      <c r="F158" s="303" t="s">
        <v>119</v>
      </c>
      <c r="G158" s="534"/>
      <c r="H158" s="461"/>
      <c r="I158" s="295"/>
      <c r="J158" s="77" t="s">
        <v>245</v>
      </c>
      <c r="K158" s="77" t="s">
        <v>245</v>
      </c>
      <c r="L158" s="77" t="s">
        <v>245</v>
      </c>
      <c r="M158" s="77" t="s">
        <v>245</v>
      </c>
      <c r="N158" s="77" t="s">
        <v>245</v>
      </c>
      <c r="O158" s="77" t="s">
        <v>245</v>
      </c>
      <c r="P158" s="77" t="s">
        <v>245</v>
      </c>
      <c r="Q158" s="77" t="s">
        <v>245</v>
      </c>
      <c r="R158" s="295"/>
      <c r="S158" s="77" t="s">
        <v>245</v>
      </c>
      <c r="T158" s="77" t="s">
        <v>245</v>
      </c>
      <c r="U158" s="77" t="s">
        <v>245</v>
      </c>
      <c r="V158" s="77" t="s">
        <v>245</v>
      </c>
      <c r="W158" s="77">
        <v>0</v>
      </c>
      <c r="X158" s="77">
        <v>0</v>
      </c>
      <c r="Y158" s="77">
        <v>0</v>
      </c>
      <c r="Z158" s="77" t="s">
        <v>245</v>
      </c>
      <c r="AA158" s="295"/>
      <c r="AB158" s="77">
        <v>0</v>
      </c>
      <c r="AC158" s="77">
        <v>0</v>
      </c>
      <c r="AD158" s="77">
        <v>0</v>
      </c>
      <c r="AE158" s="77" t="s">
        <v>245</v>
      </c>
      <c r="AF158" s="77" t="s">
        <v>245</v>
      </c>
      <c r="AG158" s="78"/>
    </row>
    <row r="159" spans="1:33" s="76" customFormat="1" ht="11.25" customHeight="1">
      <c r="A159" s="78"/>
      <c r="B159" s="511"/>
      <c r="C159" s="513"/>
      <c r="D159" s="508"/>
      <c r="E159" s="505"/>
      <c r="F159" s="303" t="s">
        <v>118</v>
      </c>
      <c r="G159" s="534"/>
      <c r="H159" s="461"/>
      <c r="I159" s="295"/>
      <c r="J159" s="77" t="s">
        <v>245</v>
      </c>
      <c r="K159" s="77" t="s">
        <v>245</v>
      </c>
      <c r="L159" s="77" t="s">
        <v>245</v>
      </c>
      <c r="M159" s="77" t="s">
        <v>245</v>
      </c>
      <c r="N159" s="77" t="s">
        <v>245</v>
      </c>
      <c r="O159" s="77" t="s">
        <v>245</v>
      </c>
      <c r="P159" s="77" t="s">
        <v>245</v>
      </c>
      <c r="Q159" s="77" t="s">
        <v>245</v>
      </c>
      <c r="R159" s="295"/>
      <c r="S159" s="77" t="s">
        <v>245</v>
      </c>
      <c r="T159" s="77" t="s">
        <v>245</v>
      </c>
      <c r="U159" s="77" t="s">
        <v>245</v>
      </c>
      <c r="V159" s="77" t="s">
        <v>245</v>
      </c>
      <c r="W159" s="77">
        <v>0</v>
      </c>
      <c r="X159" s="77">
        <v>0</v>
      </c>
      <c r="Y159" s="77">
        <v>0</v>
      </c>
      <c r="Z159" s="77" t="s">
        <v>245</v>
      </c>
      <c r="AA159" s="295"/>
      <c r="AB159" s="77">
        <v>0</v>
      </c>
      <c r="AC159" s="77">
        <v>0</v>
      </c>
      <c r="AD159" s="77">
        <v>0</v>
      </c>
      <c r="AE159" s="77" t="s">
        <v>245</v>
      </c>
      <c r="AF159" s="77" t="s">
        <v>245</v>
      </c>
      <c r="AG159" s="78"/>
    </row>
    <row r="160" spans="1:33" s="76" customFormat="1" ht="11.25" customHeight="1">
      <c r="A160" s="78"/>
      <c r="B160" s="511"/>
      <c r="C160" s="513"/>
      <c r="D160" s="508"/>
      <c r="E160" s="505"/>
      <c r="F160" s="303" t="s">
        <v>122</v>
      </c>
      <c r="G160" s="534"/>
      <c r="H160" s="461"/>
      <c r="I160" s="295"/>
      <c r="J160" s="77" t="s">
        <v>245</v>
      </c>
      <c r="K160" s="77" t="s">
        <v>245</v>
      </c>
      <c r="L160" s="77" t="s">
        <v>245</v>
      </c>
      <c r="M160" s="77" t="s">
        <v>245</v>
      </c>
      <c r="N160" s="77" t="s">
        <v>245</v>
      </c>
      <c r="O160" s="77" t="s">
        <v>245</v>
      </c>
      <c r="P160" s="77" t="s">
        <v>245</v>
      </c>
      <c r="Q160" s="77" t="s">
        <v>245</v>
      </c>
      <c r="R160" s="295"/>
      <c r="S160" s="77" t="s">
        <v>245</v>
      </c>
      <c r="T160" s="77" t="s">
        <v>245</v>
      </c>
      <c r="U160" s="77" t="s">
        <v>245</v>
      </c>
      <c r="V160" s="77" t="s">
        <v>245</v>
      </c>
      <c r="W160" s="77">
        <v>0</v>
      </c>
      <c r="X160" s="77">
        <v>0</v>
      </c>
      <c r="Y160" s="77">
        <v>0</v>
      </c>
      <c r="Z160" s="77" t="s">
        <v>245</v>
      </c>
      <c r="AA160" s="295"/>
      <c r="AB160" s="77">
        <v>0</v>
      </c>
      <c r="AC160" s="77">
        <v>0</v>
      </c>
      <c r="AD160" s="77">
        <v>0</v>
      </c>
      <c r="AE160" s="77" t="s">
        <v>245</v>
      </c>
      <c r="AF160" s="77" t="s">
        <v>245</v>
      </c>
      <c r="AG160" s="78"/>
    </row>
    <row r="161" spans="1:33" s="76" customFormat="1" ht="11.25" customHeight="1">
      <c r="A161" s="78"/>
      <c r="B161" s="511"/>
      <c r="C161" s="513"/>
      <c r="D161" s="508"/>
      <c r="E161" s="505"/>
      <c r="F161" s="303" t="s">
        <v>126</v>
      </c>
      <c r="G161" s="534"/>
      <c r="H161" s="461"/>
      <c r="I161" s="295"/>
      <c r="J161" s="77" t="s">
        <v>245</v>
      </c>
      <c r="K161" s="77" t="s">
        <v>245</v>
      </c>
      <c r="L161" s="77" t="s">
        <v>245</v>
      </c>
      <c r="M161" s="77" t="s">
        <v>245</v>
      </c>
      <c r="N161" s="77" t="s">
        <v>245</v>
      </c>
      <c r="O161" s="77" t="s">
        <v>245</v>
      </c>
      <c r="P161" s="77" t="s">
        <v>245</v>
      </c>
      <c r="Q161" s="77" t="s">
        <v>245</v>
      </c>
      <c r="R161" s="295"/>
      <c r="S161" s="77" t="s">
        <v>245</v>
      </c>
      <c r="T161" s="77" t="s">
        <v>245</v>
      </c>
      <c r="U161" s="77" t="s">
        <v>245</v>
      </c>
      <c r="V161" s="77" t="s">
        <v>245</v>
      </c>
      <c r="W161" s="77">
        <v>0</v>
      </c>
      <c r="X161" s="77">
        <v>0</v>
      </c>
      <c r="Y161" s="77">
        <v>0</v>
      </c>
      <c r="Z161" s="77" t="s">
        <v>245</v>
      </c>
      <c r="AA161" s="295"/>
      <c r="AB161" s="77">
        <v>0</v>
      </c>
      <c r="AC161" s="77">
        <v>0</v>
      </c>
      <c r="AD161" s="77">
        <v>0</v>
      </c>
      <c r="AE161" s="77" t="s">
        <v>245</v>
      </c>
      <c r="AF161" s="77" t="s">
        <v>245</v>
      </c>
      <c r="AG161" s="78"/>
    </row>
    <row r="162" spans="1:33" s="76" customFormat="1" ht="11.25" customHeight="1">
      <c r="A162" s="78"/>
      <c r="B162" s="511"/>
      <c r="C162" s="513"/>
      <c r="D162" s="508"/>
      <c r="E162" s="505"/>
      <c r="F162" s="303" t="s">
        <v>131</v>
      </c>
      <c r="G162" s="534"/>
      <c r="H162" s="461"/>
      <c r="I162" s="295"/>
      <c r="J162" s="77" t="s">
        <v>245</v>
      </c>
      <c r="K162" s="77" t="s">
        <v>245</v>
      </c>
      <c r="L162" s="77" t="s">
        <v>245</v>
      </c>
      <c r="M162" s="77" t="s">
        <v>245</v>
      </c>
      <c r="N162" s="77" t="s">
        <v>245</v>
      </c>
      <c r="O162" s="77" t="s">
        <v>245</v>
      </c>
      <c r="P162" s="77" t="s">
        <v>245</v>
      </c>
      <c r="Q162" s="77" t="s">
        <v>245</v>
      </c>
      <c r="R162" s="295"/>
      <c r="S162" s="77" t="s">
        <v>245</v>
      </c>
      <c r="T162" s="77" t="s">
        <v>245</v>
      </c>
      <c r="U162" s="77" t="s">
        <v>245</v>
      </c>
      <c r="V162" s="77" t="s">
        <v>245</v>
      </c>
      <c r="W162" s="77">
        <v>0</v>
      </c>
      <c r="X162" s="77">
        <v>0</v>
      </c>
      <c r="Y162" s="77">
        <v>0</v>
      </c>
      <c r="Z162" s="77" t="s">
        <v>245</v>
      </c>
      <c r="AA162" s="295"/>
      <c r="AB162" s="77">
        <v>0</v>
      </c>
      <c r="AC162" s="77">
        <v>0</v>
      </c>
      <c r="AD162" s="77">
        <v>0</v>
      </c>
      <c r="AE162" s="77" t="s">
        <v>245</v>
      </c>
      <c r="AF162" s="77" t="s">
        <v>245</v>
      </c>
      <c r="AG162" s="78"/>
    </row>
    <row r="163" spans="1:33" s="76" customFormat="1" ht="11.25" customHeight="1">
      <c r="A163" s="78"/>
      <c r="B163" s="511"/>
      <c r="C163" s="513"/>
      <c r="D163" s="508"/>
      <c r="E163" s="505"/>
      <c r="F163" s="303" t="s">
        <v>130</v>
      </c>
      <c r="G163" s="534"/>
      <c r="H163" s="461"/>
      <c r="I163" s="295"/>
      <c r="J163" s="77" t="s">
        <v>245</v>
      </c>
      <c r="K163" s="77" t="s">
        <v>245</v>
      </c>
      <c r="L163" s="77" t="s">
        <v>245</v>
      </c>
      <c r="M163" s="77" t="s">
        <v>245</v>
      </c>
      <c r="N163" s="77" t="s">
        <v>245</v>
      </c>
      <c r="O163" s="77" t="s">
        <v>245</v>
      </c>
      <c r="P163" s="77" t="s">
        <v>245</v>
      </c>
      <c r="Q163" s="77" t="s">
        <v>245</v>
      </c>
      <c r="R163" s="295"/>
      <c r="S163" s="77" t="s">
        <v>245</v>
      </c>
      <c r="T163" s="77" t="s">
        <v>245</v>
      </c>
      <c r="U163" s="77" t="s">
        <v>245</v>
      </c>
      <c r="V163" s="77" t="s">
        <v>245</v>
      </c>
      <c r="W163" s="77">
        <v>0</v>
      </c>
      <c r="X163" s="77">
        <v>0</v>
      </c>
      <c r="Y163" s="77">
        <v>0</v>
      </c>
      <c r="Z163" s="77" t="s">
        <v>245</v>
      </c>
      <c r="AA163" s="295"/>
      <c r="AB163" s="77">
        <v>0</v>
      </c>
      <c r="AC163" s="77">
        <v>0</v>
      </c>
      <c r="AD163" s="77">
        <v>0</v>
      </c>
      <c r="AE163" s="77" t="s">
        <v>245</v>
      </c>
      <c r="AF163" s="77" t="s">
        <v>245</v>
      </c>
      <c r="AG163" s="78"/>
    </row>
    <row r="164" spans="1:33" s="76" customFormat="1" ht="11.25" customHeight="1">
      <c r="A164" s="78"/>
      <c r="B164" s="511"/>
      <c r="C164" s="513"/>
      <c r="D164" s="508"/>
      <c r="E164" s="505"/>
      <c r="F164" s="303" t="s">
        <v>120</v>
      </c>
      <c r="G164" s="534"/>
      <c r="H164" s="461"/>
      <c r="I164" s="295"/>
      <c r="J164" s="77" t="s">
        <v>245</v>
      </c>
      <c r="K164" s="77" t="s">
        <v>245</v>
      </c>
      <c r="L164" s="77" t="s">
        <v>245</v>
      </c>
      <c r="M164" s="77" t="s">
        <v>245</v>
      </c>
      <c r="N164" s="77" t="s">
        <v>245</v>
      </c>
      <c r="O164" s="77" t="s">
        <v>245</v>
      </c>
      <c r="P164" s="77" t="s">
        <v>245</v>
      </c>
      <c r="Q164" s="77" t="s">
        <v>245</v>
      </c>
      <c r="R164" s="295"/>
      <c r="S164" s="77" t="s">
        <v>245</v>
      </c>
      <c r="T164" s="77" t="s">
        <v>245</v>
      </c>
      <c r="U164" s="77" t="s">
        <v>245</v>
      </c>
      <c r="V164" s="77" t="s">
        <v>245</v>
      </c>
      <c r="W164" s="77">
        <v>0</v>
      </c>
      <c r="X164" s="77">
        <v>0</v>
      </c>
      <c r="Y164" s="77">
        <v>0</v>
      </c>
      <c r="Z164" s="77" t="s">
        <v>245</v>
      </c>
      <c r="AA164" s="295"/>
      <c r="AB164" s="77">
        <v>0</v>
      </c>
      <c r="AC164" s="77">
        <v>0</v>
      </c>
      <c r="AD164" s="77">
        <v>0</v>
      </c>
      <c r="AE164" s="77" t="s">
        <v>245</v>
      </c>
      <c r="AF164" s="77" t="s">
        <v>245</v>
      </c>
      <c r="AG164" s="78"/>
    </row>
    <row r="165" spans="1:33" s="76" customFormat="1" ht="11.25" customHeight="1">
      <c r="A165" s="78"/>
      <c r="B165" s="511"/>
      <c r="C165" s="513"/>
      <c r="D165" s="508"/>
      <c r="E165" s="505"/>
      <c r="F165" s="303" t="s">
        <v>123</v>
      </c>
      <c r="G165" s="534"/>
      <c r="H165" s="461"/>
      <c r="I165" s="295"/>
      <c r="J165" s="77" t="s">
        <v>245</v>
      </c>
      <c r="K165" s="77" t="s">
        <v>245</v>
      </c>
      <c r="L165" s="77" t="s">
        <v>245</v>
      </c>
      <c r="M165" s="77" t="s">
        <v>245</v>
      </c>
      <c r="N165" s="77" t="s">
        <v>245</v>
      </c>
      <c r="O165" s="77" t="s">
        <v>245</v>
      </c>
      <c r="P165" s="77" t="s">
        <v>245</v>
      </c>
      <c r="Q165" s="77" t="s">
        <v>245</v>
      </c>
      <c r="R165" s="295"/>
      <c r="S165" s="77" t="s">
        <v>245</v>
      </c>
      <c r="T165" s="77" t="s">
        <v>245</v>
      </c>
      <c r="U165" s="77" t="s">
        <v>245</v>
      </c>
      <c r="V165" s="77" t="s">
        <v>245</v>
      </c>
      <c r="W165" s="77">
        <v>0</v>
      </c>
      <c r="X165" s="77">
        <v>0</v>
      </c>
      <c r="Y165" s="77">
        <v>0</v>
      </c>
      <c r="Z165" s="77" t="s">
        <v>245</v>
      </c>
      <c r="AA165" s="295"/>
      <c r="AB165" s="77">
        <v>0</v>
      </c>
      <c r="AC165" s="77">
        <v>0</v>
      </c>
      <c r="AD165" s="77">
        <v>0</v>
      </c>
      <c r="AE165" s="77" t="s">
        <v>245</v>
      </c>
      <c r="AF165" s="77" t="s">
        <v>245</v>
      </c>
      <c r="AG165" s="78"/>
    </row>
    <row r="166" spans="1:33" s="76" customFormat="1" ht="11.25" customHeight="1">
      <c r="A166" s="78"/>
      <c r="B166" s="511"/>
      <c r="C166" s="513"/>
      <c r="D166" s="508"/>
      <c r="E166" s="505"/>
      <c r="F166" s="303" t="s">
        <v>121</v>
      </c>
      <c r="G166" s="534"/>
      <c r="H166" s="461"/>
      <c r="I166" s="295"/>
      <c r="J166" s="77" t="s">
        <v>245</v>
      </c>
      <c r="K166" s="77" t="s">
        <v>245</v>
      </c>
      <c r="L166" s="77" t="s">
        <v>245</v>
      </c>
      <c r="M166" s="77" t="s">
        <v>245</v>
      </c>
      <c r="N166" s="77" t="s">
        <v>245</v>
      </c>
      <c r="O166" s="77" t="s">
        <v>245</v>
      </c>
      <c r="P166" s="77" t="s">
        <v>245</v>
      </c>
      <c r="Q166" s="77" t="s">
        <v>245</v>
      </c>
      <c r="R166" s="295"/>
      <c r="S166" s="77" t="s">
        <v>245</v>
      </c>
      <c r="T166" s="77" t="s">
        <v>245</v>
      </c>
      <c r="U166" s="77" t="s">
        <v>245</v>
      </c>
      <c r="V166" s="77" t="s">
        <v>245</v>
      </c>
      <c r="W166" s="77">
        <v>0</v>
      </c>
      <c r="X166" s="77">
        <v>0</v>
      </c>
      <c r="Y166" s="77">
        <v>0</v>
      </c>
      <c r="Z166" s="77" t="s">
        <v>245</v>
      </c>
      <c r="AA166" s="295"/>
      <c r="AB166" s="77">
        <v>0</v>
      </c>
      <c r="AC166" s="77">
        <v>0</v>
      </c>
      <c r="AD166" s="77">
        <v>0</v>
      </c>
      <c r="AE166" s="77" t="s">
        <v>245</v>
      </c>
      <c r="AF166" s="77" t="s">
        <v>245</v>
      </c>
      <c r="AG166" s="78"/>
    </row>
    <row r="167" spans="1:33" s="76" customFormat="1" ht="12.6" customHeight="1">
      <c r="A167" s="78"/>
      <c r="B167" s="511"/>
      <c r="C167" s="513" t="s">
        <v>310</v>
      </c>
      <c r="D167" s="508" t="s">
        <v>135</v>
      </c>
      <c r="E167" s="505" t="s">
        <v>309</v>
      </c>
      <c r="F167" s="303" t="s">
        <v>127</v>
      </c>
      <c r="G167" s="534"/>
      <c r="H167" s="461"/>
      <c r="I167" s="295"/>
      <c r="J167" s="77" t="s">
        <v>245</v>
      </c>
      <c r="K167" s="77" t="s">
        <v>245</v>
      </c>
      <c r="L167" s="77" t="s">
        <v>245</v>
      </c>
      <c r="M167" s="77" t="s">
        <v>245</v>
      </c>
      <c r="N167" s="77" t="s">
        <v>245</v>
      </c>
      <c r="O167" s="77" t="s">
        <v>245</v>
      </c>
      <c r="P167" s="77" t="s">
        <v>245</v>
      </c>
      <c r="Q167" s="77" t="s">
        <v>245</v>
      </c>
      <c r="R167" s="295"/>
      <c r="S167" s="77" t="s">
        <v>245</v>
      </c>
      <c r="T167" s="77" t="s">
        <v>245</v>
      </c>
      <c r="U167" s="77" t="s">
        <v>245</v>
      </c>
      <c r="V167" s="77" t="s">
        <v>245</v>
      </c>
      <c r="W167" s="77">
        <v>0</v>
      </c>
      <c r="X167" s="77">
        <v>0</v>
      </c>
      <c r="Y167" s="77">
        <v>0</v>
      </c>
      <c r="Z167" s="77" t="s">
        <v>245</v>
      </c>
      <c r="AA167" s="295"/>
      <c r="AB167" s="77">
        <v>3.6351637387973326</v>
      </c>
      <c r="AC167" s="77">
        <v>3.6351637387973326</v>
      </c>
      <c r="AD167" s="77">
        <v>3.6351637387973326</v>
      </c>
      <c r="AE167" s="77" t="s">
        <v>245</v>
      </c>
      <c r="AF167" s="77" t="s">
        <v>245</v>
      </c>
      <c r="AG167" s="78"/>
    </row>
    <row r="168" spans="1:33" s="76" customFormat="1" ht="11.25" customHeight="1">
      <c r="A168" s="78"/>
      <c r="B168" s="511"/>
      <c r="C168" s="513"/>
      <c r="D168" s="508"/>
      <c r="E168" s="505"/>
      <c r="F168" s="303" t="s">
        <v>128</v>
      </c>
      <c r="G168" s="534"/>
      <c r="H168" s="461"/>
      <c r="I168" s="295"/>
      <c r="J168" s="77" t="s">
        <v>245</v>
      </c>
      <c r="K168" s="77" t="s">
        <v>245</v>
      </c>
      <c r="L168" s="77" t="s">
        <v>245</v>
      </c>
      <c r="M168" s="77" t="s">
        <v>245</v>
      </c>
      <c r="N168" s="77" t="s">
        <v>245</v>
      </c>
      <c r="O168" s="77" t="s">
        <v>245</v>
      </c>
      <c r="P168" s="77" t="s">
        <v>245</v>
      </c>
      <c r="Q168" s="77" t="s">
        <v>245</v>
      </c>
      <c r="R168" s="295"/>
      <c r="S168" s="77" t="s">
        <v>245</v>
      </c>
      <c r="T168" s="77" t="s">
        <v>245</v>
      </c>
      <c r="U168" s="77" t="s">
        <v>245</v>
      </c>
      <c r="V168" s="77" t="s">
        <v>245</v>
      </c>
      <c r="W168" s="77">
        <v>0</v>
      </c>
      <c r="X168" s="77">
        <v>0</v>
      </c>
      <c r="Y168" s="77">
        <v>0</v>
      </c>
      <c r="Z168" s="77" t="s">
        <v>245</v>
      </c>
      <c r="AA168" s="295"/>
      <c r="AB168" s="77">
        <v>3.5762132147537407</v>
      </c>
      <c r="AC168" s="77">
        <v>3.5762132147537407</v>
      </c>
      <c r="AD168" s="77">
        <v>3.5762132147537407</v>
      </c>
      <c r="AE168" s="77" t="s">
        <v>245</v>
      </c>
      <c r="AF168" s="77" t="s">
        <v>245</v>
      </c>
      <c r="AG168" s="78"/>
    </row>
    <row r="169" spans="1:33" s="76" customFormat="1" ht="11.25" customHeight="1">
      <c r="A169" s="78"/>
      <c r="B169" s="511"/>
      <c r="C169" s="513"/>
      <c r="D169" s="508"/>
      <c r="E169" s="505"/>
      <c r="F169" s="303" t="s">
        <v>125</v>
      </c>
      <c r="G169" s="534"/>
      <c r="H169" s="461"/>
      <c r="I169" s="295"/>
      <c r="J169" s="77" t="s">
        <v>245</v>
      </c>
      <c r="K169" s="77" t="s">
        <v>245</v>
      </c>
      <c r="L169" s="77" t="s">
        <v>245</v>
      </c>
      <c r="M169" s="77" t="s">
        <v>245</v>
      </c>
      <c r="N169" s="77" t="s">
        <v>245</v>
      </c>
      <c r="O169" s="77" t="s">
        <v>245</v>
      </c>
      <c r="P169" s="77" t="s">
        <v>245</v>
      </c>
      <c r="Q169" s="77" t="s">
        <v>245</v>
      </c>
      <c r="R169" s="295"/>
      <c r="S169" s="77" t="s">
        <v>245</v>
      </c>
      <c r="T169" s="77" t="s">
        <v>245</v>
      </c>
      <c r="U169" s="77" t="s">
        <v>245</v>
      </c>
      <c r="V169" s="77" t="s">
        <v>245</v>
      </c>
      <c r="W169" s="77">
        <v>0</v>
      </c>
      <c r="X169" s="77">
        <v>0</v>
      </c>
      <c r="Y169" s="77">
        <v>0</v>
      </c>
      <c r="Z169" s="77" t="s">
        <v>245</v>
      </c>
      <c r="AA169" s="295"/>
      <c r="AB169" s="77">
        <v>3.6785029499013704</v>
      </c>
      <c r="AC169" s="77">
        <v>3.6785029499013704</v>
      </c>
      <c r="AD169" s="77">
        <v>3.6785029499013704</v>
      </c>
      <c r="AE169" s="77" t="s">
        <v>245</v>
      </c>
      <c r="AF169" s="77" t="s">
        <v>245</v>
      </c>
      <c r="AG169" s="78"/>
    </row>
    <row r="170" spans="1:33" s="76" customFormat="1" ht="11.25" customHeight="1">
      <c r="A170" s="78"/>
      <c r="B170" s="511"/>
      <c r="C170" s="513"/>
      <c r="D170" s="508"/>
      <c r="E170" s="505"/>
      <c r="F170" s="303" t="s">
        <v>124</v>
      </c>
      <c r="G170" s="534"/>
      <c r="H170" s="461"/>
      <c r="I170" s="295"/>
      <c r="J170" s="77" t="s">
        <v>245</v>
      </c>
      <c r="K170" s="77" t="s">
        <v>245</v>
      </c>
      <c r="L170" s="77" t="s">
        <v>245</v>
      </c>
      <c r="M170" s="77" t="s">
        <v>245</v>
      </c>
      <c r="N170" s="77" t="s">
        <v>245</v>
      </c>
      <c r="O170" s="77" t="s">
        <v>245</v>
      </c>
      <c r="P170" s="77" t="s">
        <v>245</v>
      </c>
      <c r="Q170" s="77" t="s">
        <v>245</v>
      </c>
      <c r="R170" s="295"/>
      <c r="S170" s="77" t="s">
        <v>245</v>
      </c>
      <c r="T170" s="77" t="s">
        <v>245</v>
      </c>
      <c r="U170" s="77" t="s">
        <v>245</v>
      </c>
      <c r="V170" s="77" t="s">
        <v>245</v>
      </c>
      <c r="W170" s="77">
        <v>0</v>
      </c>
      <c r="X170" s="77">
        <v>0</v>
      </c>
      <c r="Y170" s="77">
        <v>0</v>
      </c>
      <c r="Z170" s="77" t="s">
        <v>245</v>
      </c>
      <c r="AA170" s="295"/>
      <c r="AB170" s="77">
        <v>3.7159169318926235</v>
      </c>
      <c r="AC170" s="77">
        <v>3.7159169318926235</v>
      </c>
      <c r="AD170" s="77">
        <v>3.7159169318926235</v>
      </c>
      <c r="AE170" s="77" t="s">
        <v>245</v>
      </c>
      <c r="AF170" s="77" t="s">
        <v>245</v>
      </c>
      <c r="AG170" s="78"/>
    </row>
    <row r="171" spans="1:33" s="76" customFormat="1" ht="11.25" customHeight="1">
      <c r="A171" s="78"/>
      <c r="B171" s="511"/>
      <c r="C171" s="513"/>
      <c r="D171" s="508"/>
      <c r="E171" s="505"/>
      <c r="F171" s="303" t="s">
        <v>129</v>
      </c>
      <c r="G171" s="534"/>
      <c r="H171" s="461"/>
      <c r="I171" s="295"/>
      <c r="J171" s="77" t="s">
        <v>245</v>
      </c>
      <c r="K171" s="77" t="s">
        <v>245</v>
      </c>
      <c r="L171" s="77" t="s">
        <v>245</v>
      </c>
      <c r="M171" s="77" t="s">
        <v>245</v>
      </c>
      <c r="N171" s="77" t="s">
        <v>245</v>
      </c>
      <c r="O171" s="77" t="s">
        <v>245</v>
      </c>
      <c r="P171" s="77" t="s">
        <v>245</v>
      </c>
      <c r="Q171" s="77" t="s">
        <v>245</v>
      </c>
      <c r="R171" s="295"/>
      <c r="S171" s="77" t="s">
        <v>245</v>
      </c>
      <c r="T171" s="77" t="s">
        <v>245</v>
      </c>
      <c r="U171" s="77" t="s">
        <v>245</v>
      </c>
      <c r="V171" s="77" t="s">
        <v>245</v>
      </c>
      <c r="W171" s="77">
        <v>0</v>
      </c>
      <c r="X171" s="77">
        <v>0</v>
      </c>
      <c r="Y171" s="77">
        <v>0</v>
      </c>
      <c r="Z171" s="77" t="s">
        <v>245</v>
      </c>
      <c r="AA171" s="295"/>
      <c r="AB171" s="77">
        <v>3.6458747062087693</v>
      </c>
      <c r="AC171" s="77">
        <v>3.6458747062087693</v>
      </c>
      <c r="AD171" s="77">
        <v>3.6458747062087693</v>
      </c>
      <c r="AE171" s="77" t="s">
        <v>245</v>
      </c>
      <c r="AF171" s="77" t="s">
        <v>245</v>
      </c>
      <c r="AG171" s="78"/>
    </row>
    <row r="172" spans="1:33" s="76" customFormat="1" ht="11.25" customHeight="1">
      <c r="A172" s="78"/>
      <c r="B172" s="511"/>
      <c r="C172" s="513"/>
      <c r="D172" s="508"/>
      <c r="E172" s="505"/>
      <c r="F172" s="303" t="s">
        <v>119</v>
      </c>
      <c r="G172" s="534"/>
      <c r="H172" s="461"/>
      <c r="I172" s="295"/>
      <c r="J172" s="77" t="s">
        <v>245</v>
      </c>
      <c r="K172" s="77" t="s">
        <v>245</v>
      </c>
      <c r="L172" s="77" t="s">
        <v>245</v>
      </c>
      <c r="M172" s="77" t="s">
        <v>245</v>
      </c>
      <c r="N172" s="77" t="s">
        <v>245</v>
      </c>
      <c r="O172" s="77" t="s">
        <v>245</v>
      </c>
      <c r="P172" s="77" t="s">
        <v>245</v>
      </c>
      <c r="Q172" s="77" t="s">
        <v>245</v>
      </c>
      <c r="R172" s="295"/>
      <c r="S172" s="77" t="s">
        <v>245</v>
      </c>
      <c r="T172" s="77" t="s">
        <v>245</v>
      </c>
      <c r="U172" s="77" t="s">
        <v>245</v>
      </c>
      <c r="V172" s="77" t="s">
        <v>245</v>
      </c>
      <c r="W172" s="77">
        <v>0</v>
      </c>
      <c r="X172" s="77">
        <v>0</v>
      </c>
      <c r="Y172" s="77">
        <v>0</v>
      </c>
      <c r="Z172" s="77" t="s">
        <v>245</v>
      </c>
      <c r="AA172" s="295"/>
      <c r="AB172" s="77">
        <v>3.5376946938646596</v>
      </c>
      <c r="AC172" s="77">
        <v>3.5376946938646596</v>
      </c>
      <c r="AD172" s="77">
        <v>3.5376946938646596</v>
      </c>
      <c r="AE172" s="77" t="s">
        <v>245</v>
      </c>
      <c r="AF172" s="77" t="s">
        <v>245</v>
      </c>
      <c r="AG172" s="78"/>
    </row>
    <row r="173" spans="1:33" s="76" customFormat="1" ht="11.25" customHeight="1">
      <c r="A173" s="78"/>
      <c r="B173" s="511"/>
      <c r="C173" s="513"/>
      <c r="D173" s="508"/>
      <c r="E173" s="505"/>
      <c r="F173" s="303" t="s">
        <v>118</v>
      </c>
      <c r="G173" s="534"/>
      <c r="H173" s="461"/>
      <c r="I173" s="295"/>
      <c r="J173" s="77" t="s">
        <v>245</v>
      </c>
      <c r="K173" s="77" t="s">
        <v>245</v>
      </c>
      <c r="L173" s="77" t="s">
        <v>245</v>
      </c>
      <c r="M173" s="77" t="s">
        <v>245</v>
      </c>
      <c r="N173" s="77" t="s">
        <v>245</v>
      </c>
      <c r="O173" s="77" t="s">
        <v>245</v>
      </c>
      <c r="P173" s="77" t="s">
        <v>245</v>
      </c>
      <c r="Q173" s="77" t="s">
        <v>245</v>
      </c>
      <c r="R173" s="295"/>
      <c r="S173" s="77" t="s">
        <v>245</v>
      </c>
      <c r="T173" s="77" t="s">
        <v>245</v>
      </c>
      <c r="U173" s="77" t="s">
        <v>245</v>
      </c>
      <c r="V173" s="77" t="s">
        <v>245</v>
      </c>
      <c r="W173" s="77">
        <v>0</v>
      </c>
      <c r="X173" s="77">
        <v>0</v>
      </c>
      <c r="Y173" s="77">
        <v>0</v>
      </c>
      <c r="Z173" s="77" t="s">
        <v>245</v>
      </c>
      <c r="AA173" s="295"/>
      <c r="AB173" s="77">
        <v>3.5926972025575465</v>
      </c>
      <c r="AC173" s="77">
        <v>3.5926972025575465</v>
      </c>
      <c r="AD173" s="77">
        <v>3.5926972025575465</v>
      </c>
      <c r="AE173" s="77" t="s">
        <v>245</v>
      </c>
      <c r="AF173" s="77" t="s">
        <v>245</v>
      </c>
      <c r="AG173" s="78"/>
    </row>
    <row r="174" spans="1:33" s="76" customFormat="1" ht="11.25" customHeight="1">
      <c r="A174" s="78"/>
      <c r="B174" s="511"/>
      <c r="C174" s="513"/>
      <c r="D174" s="508"/>
      <c r="E174" s="505"/>
      <c r="F174" s="303" t="s">
        <v>122</v>
      </c>
      <c r="G174" s="534"/>
      <c r="H174" s="461"/>
      <c r="I174" s="295"/>
      <c r="J174" s="77" t="s">
        <v>245</v>
      </c>
      <c r="K174" s="77" t="s">
        <v>245</v>
      </c>
      <c r="L174" s="77" t="s">
        <v>245</v>
      </c>
      <c r="M174" s="77" t="s">
        <v>245</v>
      </c>
      <c r="N174" s="77" t="s">
        <v>245</v>
      </c>
      <c r="O174" s="77" t="s">
        <v>245</v>
      </c>
      <c r="P174" s="77" t="s">
        <v>245</v>
      </c>
      <c r="Q174" s="77" t="s">
        <v>245</v>
      </c>
      <c r="R174" s="295"/>
      <c r="S174" s="77" t="s">
        <v>245</v>
      </c>
      <c r="T174" s="77" t="s">
        <v>245</v>
      </c>
      <c r="U174" s="77" t="s">
        <v>245</v>
      </c>
      <c r="V174" s="77" t="s">
        <v>245</v>
      </c>
      <c r="W174" s="77">
        <v>0</v>
      </c>
      <c r="X174" s="77">
        <v>0</v>
      </c>
      <c r="Y174" s="77">
        <v>0</v>
      </c>
      <c r="Z174" s="77" t="s">
        <v>245</v>
      </c>
      <c r="AA174" s="295"/>
      <c r="AB174" s="77">
        <v>3.6378250985538432</v>
      </c>
      <c r="AC174" s="77">
        <v>3.6378250985538432</v>
      </c>
      <c r="AD174" s="77">
        <v>3.6378250985538432</v>
      </c>
      <c r="AE174" s="77" t="s">
        <v>245</v>
      </c>
      <c r="AF174" s="77" t="s">
        <v>245</v>
      </c>
      <c r="AG174" s="78"/>
    </row>
    <row r="175" spans="1:33" s="76" customFormat="1" ht="11.25" customHeight="1">
      <c r="A175" s="78"/>
      <c r="B175" s="511"/>
      <c r="C175" s="513"/>
      <c r="D175" s="508"/>
      <c r="E175" s="505"/>
      <c r="F175" s="303" t="s">
        <v>126</v>
      </c>
      <c r="G175" s="534"/>
      <c r="H175" s="461"/>
      <c r="I175" s="295"/>
      <c r="J175" s="77" t="s">
        <v>245</v>
      </c>
      <c r="K175" s="77" t="s">
        <v>245</v>
      </c>
      <c r="L175" s="77" t="s">
        <v>245</v>
      </c>
      <c r="M175" s="77" t="s">
        <v>245</v>
      </c>
      <c r="N175" s="77" t="s">
        <v>245</v>
      </c>
      <c r="O175" s="77" t="s">
        <v>245</v>
      </c>
      <c r="P175" s="77" t="s">
        <v>245</v>
      </c>
      <c r="Q175" s="77" t="s">
        <v>245</v>
      </c>
      <c r="R175" s="295"/>
      <c r="S175" s="77" t="s">
        <v>245</v>
      </c>
      <c r="T175" s="77" t="s">
        <v>245</v>
      </c>
      <c r="U175" s="77" t="s">
        <v>245</v>
      </c>
      <c r="V175" s="77" t="s">
        <v>245</v>
      </c>
      <c r="W175" s="77">
        <v>0</v>
      </c>
      <c r="X175" s="77">
        <v>0</v>
      </c>
      <c r="Y175" s="77">
        <v>0</v>
      </c>
      <c r="Z175" s="77" t="s">
        <v>245</v>
      </c>
      <c r="AA175" s="295"/>
      <c r="AB175" s="77">
        <v>3.6374189984799052</v>
      </c>
      <c r="AC175" s="77">
        <v>3.6374189984799052</v>
      </c>
      <c r="AD175" s="77">
        <v>3.6374189984799052</v>
      </c>
      <c r="AE175" s="77" t="s">
        <v>245</v>
      </c>
      <c r="AF175" s="77" t="s">
        <v>245</v>
      </c>
      <c r="AG175" s="78"/>
    </row>
    <row r="176" spans="1:33" s="76" customFormat="1" ht="11.25" customHeight="1">
      <c r="A176" s="78"/>
      <c r="B176" s="511"/>
      <c r="C176" s="513"/>
      <c r="D176" s="508"/>
      <c r="E176" s="505"/>
      <c r="F176" s="303" t="s">
        <v>131</v>
      </c>
      <c r="G176" s="534"/>
      <c r="H176" s="461"/>
      <c r="I176" s="295"/>
      <c r="J176" s="77" t="s">
        <v>245</v>
      </c>
      <c r="K176" s="77" t="s">
        <v>245</v>
      </c>
      <c r="L176" s="77" t="s">
        <v>245</v>
      </c>
      <c r="M176" s="77" t="s">
        <v>245</v>
      </c>
      <c r="N176" s="77" t="s">
        <v>245</v>
      </c>
      <c r="O176" s="77" t="s">
        <v>245</v>
      </c>
      <c r="P176" s="77" t="s">
        <v>245</v>
      </c>
      <c r="Q176" s="77" t="s">
        <v>245</v>
      </c>
      <c r="R176" s="295"/>
      <c r="S176" s="77" t="s">
        <v>245</v>
      </c>
      <c r="T176" s="77" t="s">
        <v>245</v>
      </c>
      <c r="U176" s="77" t="s">
        <v>245</v>
      </c>
      <c r="V176" s="77" t="s">
        <v>245</v>
      </c>
      <c r="W176" s="77">
        <v>0</v>
      </c>
      <c r="X176" s="77">
        <v>0</v>
      </c>
      <c r="Y176" s="77">
        <v>0</v>
      </c>
      <c r="Z176" s="77" t="s">
        <v>245</v>
      </c>
      <c r="AA176" s="295"/>
      <c r="AB176" s="77">
        <v>3.6264207141038272</v>
      </c>
      <c r="AC176" s="77">
        <v>3.6264207141038272</v>
      </c>
      <c r="AD176" s="77">
        <v>3.6264207141038272</v>
      </c>
      <c r="AE176" s="77" t="s">
        <v>245</v>
      </c>
      <c r="AF176" s="77" t="s">
        <v>245</v>
      </c>
      <c r="AG176" s="78"/>
    </row>
    <row r="177" spans="1:33" s="76" customFormat="1" ht="11.25" customHeight="1">
      <c r="A177" s="78"/>
      <c r="B177" s="511"/>
      <c r="C177" s="513"/>
      <c r="D177" s="508"/>
      <c r="E177" s="505"/>
      <c r="F177" s="303" t="s">
        <v>130</v>
      </c>
      <c r="G177" s="534"/>
      <c r="H177" s="461"/>
      <c r="I177" s="295"/>
      <c r="J177" s="77" t="s">
        <v>245</v>
      </c>
      <c r="K177" s="77" t="s">
        <v>245</v>
      </c>
      <c r="L177" s="77" t="s">
        <v>245</v>
      </c>
      <c r="M177" s="77" t="s">
        <v>245</v>
      </c>
      <c r="N177" s="77" t="s">
        <v>245</v>
      </c>
      <c r="O177" s="77" t="s">
        <v>245</v>
      </c>
      <c r="P177" s="77" t="s">
        <v>245</v>
      </c>
      <c r="Q177" s="77" t="s">
        <v>245</v>
      </c>
      <c r="R177" s="295"/>
      <c r="S177" s="77" t="s">
        <v>245</v>
      </c>
      <c r="T177" s="77" t="s">
        <v>245</v>
      </c>
      <c r="U177" s="77" t="s">
        <v>245</v>
      </c>
      <c r="V177" s="77" t="s">
        <v>245</v>
      </c>
      <c r="W177" s="77">
        <v>0</v>
      </c>
      <c r="X177" s="77">
        <v>0</v>
      </c>
      <c r="Y177" s="77">
        <v>0</v>
      </c>
      <c r="Z177" s="77" t="s">
        <v>245</v>
      </c>
      <c r="AA177" s="295"/>
      <c r="AB177" s="77">
        <v>3.5918515921001428</v>
      </c>
      <c r="AC177" s="77">
        <v>3.5918515921001428</v>
      </c>
      <c r="AD177" s="77">
        <v>3.5918515921001428</v>
      </c>
      <c r="AE177" s="77" t="s">
        <v>245</v>
      </c>
      <c r="AF177" s="77" t="s">
        <v>245</v>
      </c>
      <c r="AG177" s="78"/>
    </row>
    <row r="178" spans="1:33" s="76" customFormat="1" ht="11.25" customHeight="1">
      <c r="A178" s="78"/>
      <c r="B178" s="511"/>
      <c r="C178" s="513"/>
      <c r="D178" s="508"/>
      <c r="E178" s="505"/>
      <c r="F178" s="303" t="s">
        <v>120</v>
      </c>
      <c r="G178" s="534"/>
      <c r="H178" s="461"/>
      <c r="I178" s="295"/>
      <c r="J178" s="77" t="s">
        <v>245</v>
      </c>
      <c r="K178" s="77" t="s">
        <v>245</v>
      </c>
      <c r="L178" s="77" t="s">
        <v>245</v>
      </c>
      <c r="M178" s="77" t="s">
        <v>245</v>
      </c>
      <c r="N178" s="77" t="s">
        <v>245</v>
      </c>
      <c r="O178" s="77" t="s">
        <v>245</v>
      </c>
      <c r="P178" s="77" t="s">
        <v>245</v>
      </c>
      <c r="Q178" s="77" t="s">
        <v>245</v>
      </c>
      <c r="R178" s="295"/>
      <c r="S178" s="77" t="s">
        <v>245</v>
      </c>
      <c r="T178" s="77" t="s">
        <v>245</v>
      </c>
      <c r="U178" s="77" t="s">
        <v>245</v>
      </c>
      <c r="V178" s="77" t="s">
        <v>245</v>
      </c>
      <c r="W178" s="77">
        <v>0</v>
      </c>
      <c r="X178" s="77">
        <v>0</v>
      </c>
      <c r="Y178" s="77">
        <v>0</v>
      </c>
      <c r="Z178" s="77" t="s">
        <v>245</v>
      </c>
      <c r="AA178" s="295"/>
      <c r="AB178" s="77">
        <v>3.6112886450785173</v>
      </c>
      <c r="AC178" s="77">
        <v>3.6112886450785173</v>
      </c>
      <c r="AD178" s="77">
        <v>3.6112886450785173</v>
      </c>
      <c r="AE178" s="77" t="s">
        <v>245</v>
      </c>
      <c r="AF178" s="77" t="s">
        <v>245</v>
      </c>
      <c r="AG178" s="78"/>
    </row>
    <row r="179" spans="1:33" s="76" customFormat="1" ht="11.25" customHeight="1">
      <c r="A179" s="78"/>
      <c r="B179" s="511"/>
      <c r="C179" s="513"/>
      <c r="D179" s="508"/>
      <c r="E179" s="505"/>
      <c r="F179" s="303" t="s">
        <v>123</v>
      </c>
      <c r="G179" s="534"/>
      <c r="H179" s="461"/>
      <c r="I179" s="295"/>
      <c r="J179" s="77" t="s">
        <v>245</v>
      </c>
      <c r="K179" s="77" t="s">
        <v>245</v>
      </c>
      <c r="L179" s="77" t="s">
        <v>245</v>
      </c>
      <c r="M179" s="77" t="s">
        <v>245</v>
      </c>
      <c r="N179" s="77" t="s">
        <v>245</v>
      </c>
      <c r="O179" s="77" t="s">
        <v>245</v>
      </c>
      <c r="P179" s="77" t="s">
        <v>245</v>
      </c>
      <c r="Q179" s="77" t="s">
        <v>245</v>
      </c>
      <c r="R179" s="295"/>
      <c r="S179" s="77" t="s">
        <v>245</v>
      </c>
      <c r="T179" s="77" t="s">
        <v>245</v>
      </c>
      <c r="U179" s="77" t="s">
        <v>245</v>
      </c>
      <c r="V179" s="77" t="s">
        <v>245</v>
      </c>
      <c r="W179" s="77">
        <v>0</v>
      </c>
      <c r="X179" s="77">
        <v>0</v>
      </c>
      <c r="Y179" s="77">
        <v>0</v>
      </c>
      <c r="Z179" s="77" t="s">
        <v>245</v>
      </c>
      <c r="AA179" s="295"/>
      <c r="AB179" s="77">
        <v>3.6471489109594311</v>
      </c>
      <c r="AC179" s="77">
        <v>3.6471489109594311</v>
      </c>
      <c r="AD179" s="77">
        <v>3.6471489109594311</v>
      </c>
      <c r="AE179" s="77" t="s">
        <v>245</v>
      </c>
      <c r="AF179" s="77" t="s">
        <v>245</v>
      </c>
      <c r="AG179" s="78"/>
    </row>
    <row r="180" spans="1:33" s="76" customFormat="1" ht="11.25" customHeight="1" thickBot="1">
      <c r="A180" s="78"/>
      <c r="B180" s="512"/>
      <c r="C180" s="515"/>
      <c r="D180" s="516"/>
      <c r="E180" s="517"/>
      <c r="F180" s="304" t="s">
        <v>121</v>
      </c>
      <c r="G180" s="534"/>
      <c r="H180" s="461"/>
      <c r="I180" s="295"/>
      <c r="J180" s="77" t="s">
        <v>245</v>
      </c>
      <c r="K180" s="77" t="s">
        <v>245</v>
      </c>
      <c r="L180" s="77" t="s">
        <v>245</v>
      </c>
      <c r="M180" s="77" t="s">
        <v>245</v>
      </c>
      <c r="N180" s="77" t="s">
        <v>245</v>
      </c>
      <c r="O180" s="77" t="s">
        <v>245</v>
      </c>
      <c r="P180" s="77" t="s">
        <v>245</v>
      </c>
      <c r="Q180" s="77" t="s">
        <v>245</v>
      </c>
      <c r="R180" s="295"/>
      <c r="S180" s="77" t="s">
        <v>245</v>
      </c>
      <c r="T180" s="77" t="s">
        <v>245</v>
      </c>
      <c r="U180" s="77" t="s">
        <v>245</v>
      </c>
      <c r="V180" s="77" t="s">
        <v>245</v>
      </c>
      <c r="W180" s="77">
        <v>0</v>
      </c>
      <c r="X180" s="77">
        <v>0</v>
      </c>
      <c r="Y180" s="77">
        <v>0</v>
      </c>
      <c r="Z180" s="77" t="s">
        <v>245</v>
      </c>
      <c r="AA180" s="295"/>
      <c r="AB180" s="77">
        <v>3.5757407399959638</v>
      </c>
      <c r="AC180" s="77">
        <v>3.5757407399959638</v>
      </c>
      <c r="AD180" s="77">
        <v>3.5757407399959638</v>
      </c>
      <c r="AE180" s="77" t="s">
        <v>245</v>
      </c>
      <c r="AF180" s="77" t="s">
        <v>245</v>
      </c>
      <c r="AG180" s="78"/>
    </row>
    <row r="181" spans="1:33" s="76" customFormat="1" ht="12.6" customHeight="1">
      <c r="A181" s="78"/>
      <c r="B181" s="531" t="s">
        <v>111</v>
      </c>
      <c r="C181" s="506" t="s">
        <v>280</v>
      </c>
      <c r="D181" s="507" t="s">
        <v>307</v>
      </c>
      <c r="E181" s="509" t="s">
        <v>308</v>
      </c>
      <c r="F181" s="302" t="s">
        <v>127</v>
      </c>
      <c r="G181" s="534"/>
      <c r="H181" s="461"/>
      <c r="I181" s="295"/>
      <c r="J181" s="77" t="s">
        <v>245</v>
      </c>
      <c r="K181" s="77" t="s">
        <v>245</v>
      </c>
      <c r="L181" s="77" t="s">
        <v>245</v>
      </c>
      <c r="M181" s="77" t="s">
        <v>245</v>
      </c>
      <c r="N181" s="77" t="s">
        <v>245</v>
      </c>
      <c r="O181" s="77" t="s">
        <v>245</v>
      </c>
      <c r="P181" s="77" t="s">
        <v>245</v>
      </c>
      <c r="Q181" s="77" t="s">
        <v>245</v>
      </c>
      <c r="R181" s="295"/>
      <c r="S181" s="77" t="s">
        <v>245</v>
      </c>
      <c r="T181" s="77" t="s">
        <v>245</v>
      </c>
      <c r="U181" s="77" t="s">
        <v>245</v>
      </c>
      <c r="V181" s="77" t="s">
        <v>245</v>
      </c>
      <c r="W181" s="77">
        <v>0</v>
      </c>
      <c r="X181" s="77">
        <v>1.4870742269298105</v>
      </c>
      <c r="Y181" s="77">
        <v>0.70457099735818829</v>
      </c>
      <c r="Z181" s="77" t="s">
        <v>245</v>
      </c>
      <c r="AA181" s="295"/>
      <c r="AB181" s="77">
        <v>0</v>
      </c>
      <c r="AC181" s="77">
        <v>0</v>
      </c>
      <c r="AD181" s="77">
        <v>0.4107912515748855</v>
      </c>
      <c r="AE181" s="77" t="s">
        <v>245</v>
      </c>
      <c r="AF181" s="77" t="s">
        <v>245</v>
      </c>
      <c r="AG181" s="78"/>
    </row>
    <row r="182" spans="1:33" s="76" customFormat="1" ht="12.6" customHeight="1">
      <c r="A182" s="78"/>
      <c r="B182" s="532"/>
      <c r="C182" s="456"/>
      <c r="D182" s="508"/>
      <c r="E182" s="505"/>
      <c r="F182" s="303" t="s">
        <v>128</v>
      </c>
      <c r="G182" s="534"/>
      <c r="H182" s="461"/>
      <c r="I182" s="295"/>
      <c r="J182" s="77" t="s">
        <v>245</v>
      </c>
      <c r="K182" s="77" t="s">
        <v>245</v>
      </c>
      <c r="L182" s="77" t="s">
        <v>245</v>
      </c>
      <c r="M182" s="77" t="s">
        <v>245</v>
      </c>
      <c r="N182" s="77" t="s">
        <v>245</v>
      </c>
      <c r="O182" s="77" t="s">
        <v>245</v>
      </c>
      <c r="P182" s="77" t="s">
        <v>245</v>
      </c>
      <c r="Q182" s="77" t="s">
        <v>245</v>
      </c>
      <c r="R182" s="295"/>
      <c r="S182" s="77" t="s">
        <v>245</v>
      </c>
      <c r="T182" s="77" t="s">
        <v>245</v>
      </c>
      <c r="U182" s="77" t="s">
        <v>245</v>
      </c>
      <c r="V182" s="77" t="s">
        <v>245</v>
      </c>
      <c r="W182" s="77">
        <v>0</v>
      </c>
      <c r="X182" s="77">
        <v>1.4870742269298105</v>
      </c>
      <c r="Y182" s="77">
        <v>0.70457099735818829</v>
      </c>
      <c r="Z182" s="77" t="s">
        <v>245</v>
      </c>
      <c r="AA182" s="295"/>
      <c r="AB182" s="77">
        <v>0</v>
      </c>
      <c r="AC182" s="77">
        <v>0</v>
      </c>
      <c r="AD182" s="77">
        <v>0.4107912515748855</v>
      </c>
      <c r="AE182" s="77" t="s">
        <v>245</v>
      </c>
      <c r="AF182" s="77" t="s">
        <v>245</v>
      </c>
      <c r="AG182" s="78"/>
    </row>
    <row r="183" spans="1:33" s="76" customFormat="1" ht="12.6" customHeight="1">
      <c r="A183" s="78"/>
      <c r="B183" s="532"/>
      <c r="C183" s="456"/>
      <c r="D183" s="508"/>
      <c r="E183" s="505"/>
      <c r="F183" s="303" t="s">
        <v>125</v>
      </c>
      <c r="G183" s="534"/>
      <c r="H183" s="461"/>
      <c r="I183" s="295"/>
      <c r="J183" s="77" t="s">
        <v>245</v>
      </c>
      <c r="K183" s="77" t="s">
        <v>245</v>
      </c>
      <c r="L183" s="77" t="s">
        <v>245</v>
      </c>
      <c r="M183" s="77" t="s">
        <v>245</v>
      </c>
      <c r="N183" s="77" t="s">
        <v>245</v>
      </c>
      <c r="O183" s="77" t="s">
        <v>245</v>
      </c>
      <c r="P183" s="77" t="s">
        <v>245</v>
      </c>
      <c r="Q183" s="77" t="s">
        <v>245</v>
      </c>
      <c r="R183" s="295"/>
      <c r="S183" s="77" t="s">
        <v>245</v>
      </c>
      <c r="T183" s="77" t="s">
        <v>245</v>
      </c>
      <c r="U183" s="77" t="s">
        <v>245</v>
      </c>
      <c r="V183" s="77" t="s">
        <v>245</v>
      </c>
      <c r="W183" s="77">
        <v>0</v>
      </c>
      <c r="X183" s="77">
        <v>1.4870742269298105</v>
      </c>
      <c r="Y183" s="77">
        <v>0.70457099735818829</v>
      </c>
      <c r="Z183" s="77" t="s">
        <v>245</v>
      </c>
      <c r="AA183" s="295"/>
      <c r="AB183" s="77">
        <v>0</v>
      </c>
      <c r="AC183" s="77">
        <v>0</v>
      </c>
      <c r="AD183" s="77">
        <v>0.4107912515748855</v>
      </c>
      <c r="AE183" s="77" t="s">
        <v>245</v>
      </c>
      <c r="AF183" s="77" t="s">
        <v>245</v>
      </c>
      <c r="AG183" s="78"/>
    </row>
    <row r="184" spans="1:33" s="76" customFormat="1" ht="12.6" customHeight="1">
      <c r="A184" s="78"/>
      <c r="B184" s="532"/>
      <c r="C184" s="456"/>
      <c r="D184" s="508"/>
      <c r="E184" s="505"/>
      <c r="F184" s="303" t="s">
        <v>124</v>
      </c>
      <c r="G184" s="534"/>
      <c r="H184" s="461"/>
      <c r="I184" s="295"/>
      <c r="J184" s="77" t="s">
        <v>245</v>
      </c>
      <c r="K184" s="77" t="s">
        <v>245</v>
      </c>
      <c r="L184" s="77" t="s">
        <v>245</v>
      </c>
      <c r="M184" s="77" t="s">
        <v>245</v>
      </c>
      <c r="N184" s="77" t="s">
        <v>245</v>
      </c>
      <c r="O184" s="77" t="s">
        <v>245</v>
      </c>
      <c r="P184" s="77" t="s">
        <v>245</v>
      </c>
      <c r="Q184" s="77" t="s">
        <v>245</v>
      </c>
      <c r="R184" s="295"/>
      <c r="S184" s="77" t="s">
        <v>245</v>
      </c>
      <c r="T184" s="77" t="s">
        <v>245</v>
      </c>
      <c r="U184" s="77" t="s">
        <v>245</v>
      </c>
      <c r="V184" s="77" t="s">
        <v>245</v>
      </c>
      <c r="W184" s="77">
        <v>0</v>
      </c>
      <c r="X184" s="77">
        <v>1.4870742269298105</v>
      </c>
      <c r="Y184" s="77">
        <v>0.70457099735818829</v>
      </c>
      <c r="Z184" s="77" t="s">
        <v>245</v>
      </c>
      <c r="AA184" s="295"/>
      <c r="AB184" s="77">
        <v>0</v>
      </c>
      <c r="AC184" s="77">
        <v>0</v>
      </c>
      <c r="AD184" s="77">
        <v>0.4107912515748855</v>
      </c>
      <c r="AE184" s="77" t="s">
        <v>245</v>
      </c>
      <c r="AF184" s="77" t="s">
        <v>245</v>
      </c>
      <c r="AG184" s="78"/>
    </row>
    <row r="185" spans="1:33" s="76" customFormat="1" ht="12.6" customHeight="1">
      <c r="A185" s="78"/>
      <c r="B185" s="532"/>
      <c r="C185" s="456"/>
      <c r="D185" s="508"/>
      <c r="E185" s="505"/>
      <c r="F185" s="303" t="s">
        <v>129</v>
      </c>
      <c r="G185" s="534"/>
      <c r="H185" s="461"/>
      <c r="I185" s="295"/>
      <c r="J185" s="77" t="s">
        <v>245</v>
      </c>
      <c r="K185" s="77" t="s">
        <v>245</v>
      </c>
      <c r="L185" s="77" t="s">
        <v>245</v>
      </c>
      <c r="M185" s="77" t="s">
        <v>245</v>
      </c>
      <c r="N185" s="77" t="s">
        <v>245</v>
      </c>
      <c r="O185" s="77" t="s">
        <v>245</v>
      </c>
      <c r="P185" s="77" t="s">
        <v>245</v>
      </c>
      <c r="Q185" s="77" t="s">
        <v>245</v>
      </c>
      <c r="R185" s="295"/>
      <c r="S185" s="77" t="s">
        <v>245</v>
      </c>
      <c r="T185" s="77" t="s">
        <v>245</v>
      </c>
      <c r="U185" s="77" t="s">
        <v>245</v>
      </c>
      <c r="V185" s="77" t="s">
        <v>245</v>
      </c>
      <c r="W185" s="77">
        <v>0</v>
      </c>
      <c r="X185" s="77">
        <v>1.4870742269298105</v>
      </c>
      <c r="Y185" s="77">
        <v>0.70457099735818829</v>
      </c>
      <c r="Z185" s="77" t="s">
        <v>245</v>
      </c>
      <c r="AA185" s="295"/>
      <c r="AB185" s="77">
        <v>0</v>
      </c>
      <c r="AC185" s="77">
        <v>0</v>
      </c>
      <c r="AD185" s="77">
        <v>0.4107912515748855</v>
      </c>
      <c r="AE185" s="77" t="s">
        <v>245</v>
      </c>
      <c r="AF185" s="77" t="s">
        <v>245</v>
      </c>
      <c r="AG185" s="78"/>
    </row>
    <row r="186" spans="1:33" s="76" customFormat="1" ht="12.6" customHeight="1">
      <c r="A186" s="78"/>
      <c r="B186" s="532"/>
      <c r="C186" s="456"/>
      <c r="D186" s="508"/>
      <c r="E186" s="505"/>
      <c r="F186" s="303" t="s">
        <v>119</v>
      </c>
      <c r="G186" s="534"/>
      <c r="H186" s="461"/>
      <c r="I186" s="295"/>
      <c r="J186" s="77" t="s">
        <v>245</v>
      </c>
      <c r="K186" s="77" t="s">
        <v>245</v>
      </c>
      <c r="L186" s="77" t="s">
        <v>245</v>
      </c>
      <c r="M186" s="77" t="s">
        <v>245</v>
      </c>
      <c r="N186" s="77" t="s">
        <v>245</v>
      </c>
      <c r="O186" s="77" t="s">
        <v>245</v>
      </c>
      <c r="P186" s="77" t="s">
        <v>245</v>
      </c>
      <c r="Q186" s="77" t="s">
        <v>245</v>
      </c>
      <c r="R186" s="295"/>
      <c r="S186" s="77" t="s">
        <v>245</v>
      </c>
      <c r="T186" s="77" t="s">
        <v>245</v>
      </c>
      <c r="U186" s="77" t="s">
        <v>245</v>
      </c>
      <c r="V186" s="77" t="s">
        <v>245</v>
      </c>
      <c r="W186" s="77">
        <v>0</v>
      </c>
      <c r="X186" s="77">
        <v>1.4870742269298105</v>
      </c>
      <c r="Y186" s="77">
        <v>0.70457099735818829</v>
      </c>
      <c r="Z186" s="77" t="s">
        <v>245</v>
      </c>
      <c r="AA186" s="295"/>
      <c r="AB186" s="77">
        <v>0</v>
      </c>
      <c r="AC186" s="77">
        <v>0</v>
      </c>
      <c r="AD186" s="77">
        <v>0.4107912515748855</v>
      </c>
      <c r="AE186" s="77" t="s">
        <v>245</v>
      </c>
      <c r="AF186" s="77" t="s">
        <v>245</v>
      </c>
      <c r="AG186" s="78"/>
    </row>
    <row r="187" spans="1:33" s="76" customFormat="1" ht="12.6" customHeight="1">
      <c r="A187" s="78"/>
      <c r="B187" s="532"/>
      <c r="C187" s="456"/>
      <c r="D187" s="508"/>
      <c r="E187" s="505"/>
      <c r="F187" s="303" t="s">
        <v>118</v>
      </c>
      <c r="G187" s="534"/>
      <c r="H187" s="461"/>
      <c r="I187" s="295"/>
      <c r="J187" s="77" t="s">
        <v>245</v>
      </c>
      <c r="K187" s="77" t="s">
        <v>245</v>
      </c>
      <c r="L187" s="77" t="s">
        <v>245</v>
      </c>
      <c r="M187" s="77" t="s">
        <v>245</v>
      </c>
      <c r="N187" s="77" t="s">
        <v>245</v>
      </c>
      <c r="O187" s="77" t="s">
        <v>245</v>
      </c>
      <c r="P187" s="77" t="s">
        <v>245</v>
      </c>
      <c r="Q187" s="77" t="s">
        <v>245</v>
      </c>
      <c r="R187" s="295"/>
      <c r="S187" s="77" t="s">
        <v>245</v>
      </c>
      <c r="T187" s="77" t="s">
        <v>245</v>
      </c>
      <c r="U187" s="77" t="s">
        <v>245</v>
      </c>
      <c r="V187" s="77" t="s">
        <v>245</v>
      </c>
      <c r="W187" s="77">
        <v>0</v>
      </c>
      <c r="X187" s="77">
        <v>1.4870742269298105</v>
      </c>
      <c r="Y187" s="77">
        <v>0.70457099735818829</v>
      </c>
      <c r="Z187" s="77" t="s">
        <v>245</v>
      </c>
      <c r="AA187" s="295"/>
      <c r="AB187" s="77">
        <v>0</v>
      </c>
      <c r="AC187" s="77">
        <v>0</v>
      </c>
      <c r="AD187" s="77">
        <v>0.4107912515748855</v>
      </c>
      <c r="AE187" s="77" t="s">
        <v>245</v>
      </c>
      <c r="AF187" s="77" t="s">
        <v>245</v>
      </c>
      <c r="AG187" s="78"/>
    </row>
    <row r="188" spans="1:33" s="76" customFormat="1" ht="12.6" customHeight="1">
      <c r="A188" s="78"/>
      <c r="B188" s="532"/>
      <c r="C188" s="456"/>
      <c r="D188" s="508"/>
      <c r="E188" s="505"/>
      <c r="F188" s="303" t="s">
        <v>122</v>
      </c>
      <c r="G188" s="534"/>
      <c r="H188" s="461"/>
      <c r="I188" s="295"/>
      <c r="J188" s="77" t="s">
        <v>245</v>
      </c>
      <c r="K188" s="77" t="s">
        <v>245</v>
      </c>
      <c r="L188" s="77" t="s">
        <v>245</v>
      </c>
      <c r="M188" s="77" t="s">
        <v>245</v>
      </c>
      <c r="N188" s="77" t="s">
        <v>245</v>
      </c>
      <c r="O188" s="77" t="s">
        <v>245</v>
      </c>
      <c r="P188" s="77" t="s">
        <v>245</v>
      </c>
      <c r="Q188" s="77" t="s">
        <v>245</v>
      </c>
      <c r="R188" s="295"/>
      <c r="S188" s="77" t="s">
        <v>245</v>
      </c>
      <c r="T188" s="77" t="s">
        <v>245</v>
      </c>
      <c r="U188" s="77" t="s">
        <v>245</v>
      </c>
      <c r="V188" s="77" t="s">
        <v>245</v>
      </c>
      <c r="W188" s="77">
        <v>0</v>
      </c>
      <c r="X188" s="77">
        <v>1.4870742269298105</v>
      </c>
      <c r="Y188" s="77">
        <v>0.70457099735818829</v>
      </c>
      <c r="Z188" s="77" t="s">
        <v>245</v>
      </c>
      <c r="AA188" s="295"/>
      <c r="AB188" s="77">
        <v>0</v>
      </c>
      <c r="AC188" s="77">
        <v>0</v>
      </c>
      <c r="AD188" s="77">
        <v>0.4107912515748855</v>
      </c>
      <c r="AE188" s="77" t="s">
        <v>245</v>
      </c>
      <c r="AF188" s="77" t="s">
        <v>245</v>
      </c>
      <c r="AG188" s="78"/>
    </row>
    <row r="189" spans="1:33" s="76" customFormat="1" ht="12.6" customHeight="1">
      <c r="A189" s="78"/>
      <c r="B189" s="532"/>
      <c r="C189" s="456"/>
      <c r="D189" s="508"/>
      <c r="E189" s="505"/>
      <c r="F189" s="303" t="s">
        <v>126</v>
      </c>
      <c r="G189" s="534"/>
      <c r="H189" s="461"/>
      <c r="I189" s="295"/>
      <c r="J189" s="77" t="s">
        <v>245</v>
      </c>
      <c r="K189" s="77" t="s">
        <v>245</v>
      </c>
      <c r="L189" s="77" t="s">
        <v>245</v>
      </c>
      <c r="M189" s="77" t="s">
        <v>245</v>
      </c>
      <c r="N189" s="77" t="s">
        <v>245</v>
      </c>
      <c r="O189" s="77" t="s">
        <v>245</v>
      </c>
      <c r="P189" s="77" t="s">
        <v>245</v>
      </c>
      <c r="Q189" s="77" t="s">
        <v>245</v>
      </c>
      <c r="R189" s="295"/>
      <c r="S189" s="77" t="s">
        <v>245</v>
      </c>
      <c r="T189" s="77" t="s">
        <v>245</v>
      </c>
      <c r="U189" s="77" t="s">
        <v>245</v>
      </c>
      <c r="V189" s="77" t="s">
        <v>245</v>
      </c>
      <c r="W189" s="77">
        <v>0</v>
      </c>
      <c r="X189" s="77">
        <v>1.4870742269298105</v>
      </c>
      <c r="Y189" s="77">
        <v>0.70457099735818829</v>
      </c>
      <c r="Z189" s="77" t="s">
        <v>245</v>
      </c>
      <c r="AA189" s="295"/>
      <c r="AB189" s="77">
        <v>0</v>
      </c>
      <c r="AC189" s="77">
        <v>0</v>
      </c>
      <c r="AD189" s="77">
        <v>0.4107912515748855</v>
      </c>
      <c r="AE189" s="77" t="s">
        <v>245</v>
      </c>
      <c r="AF189" s="77" t="s">
        <v>245</v>
      </c>
      <c r="AG189" s="78"/>
    </row>
    <row r="190" spans="1:33" s="76" customFormat="1" ht="12.6" customHeight="1">
      <c r="A190" s="78"/>
      <c r="B190" s="532"/>
      <c r="C190" s="456"/>
      <c r="D190" s="508"/>
      <c r="E190" s="505"/>
      <c r="F190" s="303" t="s">
        <v>131</v>
      </c>
      <c r="G190" s="534"/>
      <c r="H190" s="461"/>
      <c r="I190" s="295"/>
      <c r="J190" s="77" t="s">
        <v>245</v>
      </c>
      <c r="K190" s="77" t="s">
        <v>245</v>
      </c>
      <c r="L190" s="77" t="s">
        <v>245</v>
      </c>
      <c r="M190" s="77" t="s">
        <v>245</v>
      </c>
      <c r="N190" s="77" t="s">
        <v>245</v>
      </c>
      <c r="O190" s="77" t="s">
        <v>245</v>
      </c>
      <c r="P190" s="77" t="s">
        <v>245</v>
      </c>
      <c r="Q190" s="77" t="s">
        <v>245</v>
      </c>
      <c r="R190" s="295"/>
      <c r="S190" s="77" t="s">
        <v>245</v>
      </c>
      <c r="T190" s="77" t="s">
        <v>245</v>
      </c>
      <c r="U190" s="77" t="s">
        <v>245</v>
      </c>
      <c r="V190" s="77" t="s">
        <v>245</v>
      </c>
      <c r="W190" s="77">
        <v>0</v>
      </c>
      <c r="X190" s="77">
        <v>1.4870742269298105</v>
      </c>
      <c r="Y190" s="77">
        <v>0.70457099735818829</v>
      </c>
      <c r="Z190" s="77" t="s">
        <v>245</v>
      </c>
      <c r="AA190" s="295"/>
      <c r="AB190" s="77">
        <v>0</v>
      </c>
      <c r="AC190" s="77">
        <v>0</v>
      </c>
      <c r="AD190" s="77">
        <v>0.4107912515748855</v>
      </c>
      <c r="AE190" s="77" t="s">
        <v>245</v>
      </c>
      <c r="AF190" s="77" t="s">
        <v>245</v>
      </c>
      <c r="AG190" s="78"/>
    </row>
    <row r="191" spans="1:33" s="76" customFormat="1" ht="12.6" customHeight="1">
      <c r="A191" s="78"/>
      <c r="B191" s="532"/>
      <c r="C191" s="456"/>
      <c r="D191" s="508"/>
      <c r="E191" s="505"/>
      <c r="F191" s="303" t="s">
        <v>130</v>
      </c>
      <c r="G191" s="534"/>
      <c r="H191" s="461"/>
      <c r="I191" s="295"/>
      <c r="J191" s="77" t="s">
        <v>245</v>
      </c>
      <c r="K191" s="77" t="s">
        <v>245</v>
      </c>
      <c r="L191" s="77" t="s">
        <v>245</v>
      </c>
      <c r="M191" s="77" t="s">
        <v>245</v>
      </c>
      <c r="N191" s="77" t="s">
        <v>245</v>
      </c>
      <c r="O191" s="77" t="s">
        <v>245</v>
      </c>
      <c r="P191" s="77" t="s">
        <v>245</v>
      </c>
      <c r="Q191" s="77" t="s">
        <v>245</v>
      </c>
      <c r="R191" s="295"/>
      <c r="S191" s="77" t="s">
        <v>245</v>
      </c>
      <c r="T191" s="77" t="s">
        <v>245</v>
      </c>
      <c r="U191" s="77" t="s">
        <v>245</v>
      </c>
      <c r="V191" s="77" t="s">
        <v>245</v>
      </c>
      <c r="W191" s="77">
        <v>0</v>
      </c>
      <c r="X191" s="77">
        <v>1.4870742269298105</v>
      </c>
      <c r="Y191" s="77">
        <v>0.70457099735818829</v>
      </c>
      <c r="Z191" s="77" t="s">
        <v>245</v>
      </c>
      <c r="AA191" s="295"/>
      <c r="AB191" s="77">
        <v>0</v>
      </c>
      <c r="AC191" s="77">
        <v>0</v>
      </c>
      <c r="AD191" s="77">
        <v>0.4107912515748855</v>
      </c>
      <c r="AE191" s="77" t="s">
        <v>245</v>
      </c>
      <c r="AF191" s="77" t="s">
        <v>245</v>
      </c>
      <c r="AG191" s="78"/>
    </row>
    <row r="192" spans="1:33" s="76" customFormat="1" ht="12.6" customHeight="1">
      <c r="A192" s="78"/>
      <c r="B192" s="532"/>
      <c r="C192" s="456"/>
      <c r="D192" s="508"/>
      <c r="E192" s="505"/>
      <c r="F192" s="303" t="s">
        <v>120</v>
      </c>
      <c r="G192" s="534"/>
      <c r="H192" s="461"/>
      <c r="I192" s="295"/>
      <c r="J192" s="77" t="s">
        <v>245</v>
      </c>
      <c r="K192" s="77" t="s">
        <v>245</v>
      </c>
      <c r="L192" s="77" t="s">
        <v>245</v>
      </c>
      <c r="M192" s="77" t="s">
        <v>245</v>
      </c>
      <c r="N192" s="77" t="s">
        <v>245</v>
      </c>
      <c r="O192" s="77" t="s">
        <v>245</v>
      </c>
      <c r="P192" s="77" t="s">
        <v>245</v>
      </c>
      <c r="Q192" s="77" t="s">
        <v>245</v>
      </c>
      <c r="R192" s="295"/>
      <c r="S192" s="77" t="s">
        <v>245</v>
      </c>
      <c r="T192" s="77" t="s">
        <v>245</v>
      </c>
      <c r="U192" s="77" t="s">
        <v>245</v>
      </c>
      <c r="V192" s="77" t="s">
        <v>245</v>
      </c>
      <c r="W192" s="77">
        <v>0</v>
      </c>
      <c r="X192" s="77">
        <v>1.4870742269298105</v>
      </c>
      <c r="Y192" s="77">
        <v>0.70457099735818829</v>
      </c>
      <c r="Z192" s="77" t="s">
        <v>245</v>
      </c>
      <c r="AA192" s="295"/>
      <c r="AB192" s="77">
        <v>0</v>
      </c>
      <c r="AC192" s="77">
        <v>0</v>
      </c>
      <c r="AD192" s="77">
        <v>0.4107912515748855</v>
      </c>
      <c r="AE192" s="77" t="s">
        <v>245</v>
      </c>
      <c r="AF192" s="77" t="s">
        <v>245</v>
      </c>
      <c r="AG192" s="78"/>
    </row>
    <row r="193" spans="1:33" s="76" customFormat="1" ht="12.6" customHeight="1">
      <c r="A193" s="78"/>
      <c r="B193" s="532"/>
      <c r="C193" s="456"/>
      <c r="D193" s="508"/>
      <c r="E193" s="505"/>
      <c r="F193" s="303" t="s">
        <v>123</v>
      </c>
      <c r="G193" s="534"/>
      <c r="H193" s="461"/>
      <c r="I193" s="295"/>
      <c r="J193" s="77" t="s">
        <v>245</v>
      </c>
      <c r="K193" s="77" t="s">
        <v>245</v>
      </c>
      <c r="L193" s="77" t="s">
        <v>245</v>
      </c>
      <c r="M193" s="77" t="s">
        <v>245</v>
      </c>
      <c r="N193" s="77" t="s">
        <v>245</v>
      </c>
      <c r="O193" s="77" t="s">
        <v>245</v>
      </c>
      <c r="P193" s="77" t="s">
        <v>245</v>
      </c>
      <c r="Q193" s="77" t="s">
        <v>245</v>
      </c>
      <c r="R193" s="295"/>
      <c r="S193" s="77" t="s">
        <v>245</v>
      </c>
      <c r="T193" s="77" t="s">
        <v>245</v>
      </c>
      <c r="U193" s="77" t="s">
        <v>245</v>
      </c>
      <c r="V193" s="77" t="s">
        <v>245</v>
      </c>
      <c r="W193" s="77">
        <v>0</v>
      </c>
      <c r="X193" s="77">
        <v>1.4870742269298105</v>
      </c>
      <c r="Y193" s="77">
        <v>0.70457099735818829</v>
      </c>
      <c r="Z193" s="77" t="s">
        <v>245</v>
      </c>
      <c r="AA193" s="295"/>
      <c r="AB193" s="77">
        <v>0</v>
      </c>
      <c r="AC193" s="77">
        <v>0</v>
      </c>
      <c r="AD193" s="77">
        <v>0.4107912515748855</v>
      </c>
      <c r="AE193" s="77" t="s">
        <v>245</v>
      </c>
      <c r="AF193" s="77" t="s">
        <v>245</v>
      </c>
      <c r="AG193" s="78"/>
    </row>
    <row r="194" spans="1:33" s="76" customFormat="1" ht="12.6" customHeight="1">
      <c r="A194" s="78"/>
      <c r="B194" s="532"/>
      <c r="C194" s="456"/>
      <c r="D194" s="508"/>
      <c r="E194" s="505"/>
      <c r="F194" s="303" t="s">
        <v>121</v>
      </c>
      <c r="G194" s="534"/>
      <c r="H194" s="461"/>
      <c r="I194" s="295"/>
      <c r="J194" s="77" t="s">
        <v>245</v>
      </c>
      <c r="K194" s="77" t="s">
        <v>245</v>
      </c>
      <c r="L194" s="77" t="s">
        <v>245</v>
      </c>
      <c r="M194" s="77" t="s">
        <v>245</v>
      </c>
      <c r="N194" s="77" t="s">
        <v>245</v>
      </c>
      <c r="O194" s="77" t="s">
        <v>245</v>
      </c>
      <c r="P194" s="77" t="s">
        <v>245</v>
      </c>
      <c r="Q194" s="77" t="s">
        <v>245</v>
      </c>
      <c r="R194" s="295"/>
      <c r="S194" s="77" t="s">
        <v>245</v>
      </c>
      <c r="T194" s="77" t="s">
        <v>245</v>
      </c>
      <c r="U194" s="77" t="s">
        <v>245</v>
      </c>
      <c r="V194" s="77" t="s">
        <v>245</v>
      </c>
      <c r="W194" s="77">
        <v>0</v>
      </c>
      <c r="X194" s="77">
        <v>1.4870742269298105</v>
      </c>
      <c r="Y194" s="77">
        <v>0.70457099735818829</v>
      </c>
      <c r="Z194" s="77" t="s">
        <v>245</v>
      </c>
      <c r="AA194" s="295"/>
      <c r="AB194" s="77">
        <v>0</v>
      </c>
      <c r="AC194" s="77">
        <v>0</v>
      </c>
      <c r="AD194" s="77">
        <v>0.4107912515748855</v>
      </c>
      <c r="AE194" s="77" t="s">
        <v>245</v>
      </c>
      <c r="AF194" s="77" t="s">
        <v>245</v>
      </c>
      <c r="AG194" s="78"/>
    </row>
    <row r="195" spans="1:33" s="76" customFormat="1" ht="12.6" customHeight="1">
      <c r="A195" s="78"/>
      <c r="B195" s="532"/>
      <c r="C195" s="456" t="s">
        <v>280</v>
      </c>
      <c r="D195" s="508" t="s">
        <v>307</v>
      </c>
      <c r="E195" s="505" t="s">
        <v>309</v>
      </c>
      <c r="F195" s="303" t="s">
        <v>127</v>
      </c>
      <c r="G195" s="534"/>
      <c r="H195" s="461"/>
      <c r="I195" s="295"/>
      <c r="J195" s="77" t="s">
        <v>245</v>
      </c>
      <c r="K195" s="77" t="s">
        <v>245</v>
      </c>
      <c r="L195" s="77" t="s">
        <v>245</v>
      </c>
      <c r="M195" s="77" t="s">
        <v>245</v>
      </c>
      <c r="N195" s="77" t="s">
        <v>245</v>
      </c>
      <c r="O195" s="77" t="s">
        <v>245</v>
      </c>
      <c r="P195" s="77" t="s">
        <v>245</v>
      </c>
      <c r="Q195" s="77" t="s">
        <v>245</v>
      </c>
      <c r="R195" s="295"/>
      <c r="S195" s="77" t="s">
        <v>245</v>
      </c>
      <c r="T195" s="77" t="s">
        <v>245</v>
      </c>
      <c r="U195" s="77" t="s">
        <v>245</v>
      </c>
      <c r="V195" s="77" t="s">
        <v>245</v>
      </c>
      <c r="W195" s="77">
        <v>10.705717509101307</v>
      </c>
      <c r="X195" s="77">
        <v>13.71215092385904</v>
      </c>
      <c r="Y195" s="77">
        <v>4.43</v>
      </c>
      <c r="Z195" s="77" t="s">
        <v>245</v>
      </c>
      <c r="AA195" s="295"/>
      <c r="AB195" s="77">
        <v>26.679544917909343</v>
      </c>
      <c r="AC195" s="77">
        <v>26.679544917909343</v>
      </c>
      <c r="AD195" s="77">
        <v>32.690762131501096</v>
      </c>
      <c r="AE195" s="77" t="s">
        <v>245</v>
      </c>
      <c r="AF195" s="77" t="s">
        <v>245</v>
      </c>
      <c r="AG195" s="78"/>
    </row>
    <row r="196" spans="1:33" s="76" customFormat="1" ht="12.6" customHeight="1">
      <c r="A196" s="78"/>
      <c r="B196" s="532"/>
      <c r="C196" s="456"/>
      <c r="D196" s="508"/>
      <c r="E196" s="505"/>
      <c r="F196" s="303" t="s">
        <v>128</v>
      </c>
      <c r="G196" s="534"/>
      <c r="H196" s="461"/>
      <c r="I196" s="295"/>
      <c r="J196" s="77" t="s">
        <v>245</v>
      </c>
      <c r="K196" s="77" t="s">
        <v>245</v>
      </c>
      <c r="L196" s="77" t="s">
        <v>245</v>
      </c>
      <c r="M196" s="77" t="s">
        <v>245</v>
      </c>
      <c r="N196" s="77" t="s">
        <v>245</v>
      </c>
      <c r="O196" s="77" t="s">
        <v>245</v>
      </c>
      <c r="P196" s="77" t="s">
        <v>245</v>
      </c>
      <c r="Q196" s="77" t="s">
        <v>245</v>
      </c>
      <c r="R196" s="295"/>
      <c r="S196" s="77" t="s">
        <v>245</v>
      </c>
      <c r="T196" s="77" t="s">
        <v>245</v>
      </c>
      <c r="U196" s="77" t="s">
        <v>245</v>
      </c>
      <c r="V196" s="77" t="s">
        <v>245</v>
      </c>
      <c r="W196" s="77">
        <v>10.705717509101307</v>
      </c>
      <c r="X196" s="77">
        <v>13.71215092385904</v>
      </c>
      <c r="Y196" s="77">
        <v>4.43</v>
      </c>
      <c r="Z196" s="77" t="s">
        <v>245</v>
      </c>
      <c r="AA196" s="295"/>
      <c r="AB196" s="77">
        <v>26.679544917909343</v>
      </c>
      <c r="AC196" s="77">
        <v>26.679544917909343</v>
      </c>
      <c r="AD196" s="77">
        <v>32.690762131501096</v>
      </c>
      <c r="AE196" s="77" t="s">
        <v>245</v>
      </c>
      <c r="AF196" s="77" t="s">
        <v>245</v>
      </c>
      <c r="AG196" s="78"/>
    </row>
    <row r="197" spans="1:33" s="76" customFormat="1" ht="12.6" customHeight="1">
      <c r="A197" s="78"/>
      <c r="B197" s="532"/>
      <c r="C197" s="456"/>
      <c r="D197" s="508"/>
      <c r="E197" s="505"/>
      <c r="F197" s="303" t="s">
        <v>125</v>
      </c>
      <c r="G197" s="534"/>
      <c r="H197" s="461"/>
      <c r="I197" s="295"/>
      <c r="J197" s="77" t="s">
        <v>245</v>
      </c>
      <c r="K197" s="77" t="s">
        <v>245</v>
      </c>
      <c r="L197" s="77" t="s">
        <v>245</v>
      </c>
      <c r="M197" s="77" t="s">
        <v>245</v>
      </c>
      <c r="N197" s="77" t="s">
        <v>245</v>
      </c>
      <c r="O197" s="77" t="s">
        <v>245</v>
      </c>
      <c r="P197" s="77" t="s">
        <v>245</v>
      </c>
      <c r="Q197" s="77" t="s">
        <v>245</v>
      </c>
      <c r="R197" s="295"/>
      <c r="S197" s="77" t="s">
        <v>245</v>
      </c>
      <c r="T197" s="77" t="s">
        <v>245</v>
      </c>
      <c r="U197" s="77" t="s">
        <v>245</v>
      </c>
      <c r="V197" s="77" t="s">
        <v>245</v>
      </c>
      <c r="W197" s="77">
        <v>10.705717509101307</v>
      </c>
      <c r="X197" s="77">
        <v>13.71215092385904</v>
      </c>
      <c r="Y197" s="77">
        <v>4.43</v>
      </c>
      <c r="Z197" s="77" t="s">
        <v>245</v>
      </c>
      <c r="AA197" s="295"/>
      <c r="AB197" s="77">
        <v>26.679544917909343</v>
      </c>
      <c r="AC197" s="77">
        <v>26.679544917909343</v>
      </c>
      <c r="AD197" s="77">
        <v>32.690762131501096</v>
      </c>
      <c r="AE197" s="77" t="s">
        <v>245</v>
      </c>
      <c r="AF197" s="77" t="s">
        <v>245</v>
      </c>
      <c r="AG197" s="78"/>
    </row>
    <row r="198" spans="1:33" s="76" customFormat="1" ht="12.6" customHeight="1">
      <c r="A198" s="78"/>
      <c r="B198" s="532"/>
      <c r="C198" s="456"/>
      <c r="D198" s="508"/>
      <c r="E198" s="505"/>
      <c r="F198" s="303" t="s">
        <v>124</v>
      </c>
      <c r="G198" s="534"/>
      <c r="H198" s="461"/>
      <c r="I198" s="295"/>
      <c r="J198" s="77" t="s">
        <v>245</v>
      </c>
      <c r="K198" s="77" t="s">
        <v>245</v>
      </c>
      <c r="L198" s="77" t="s">
        <v>245</v>
      </c>
      <c r="M198" s="77" t="s">
        <v>245</v>
      </c>
      <c r="N198" s="77" t="s">
        <v>245</v>
      </c>
      <c r="O198" s="77" t="s">
        <v>245</v>
      </c>
      <c r="P198" s="77" t="s">
        <v>245</v>
      </c>
      <c r="Q198" s="77" t="s">
        <v>245</v>
      </c>
      <c r="R198" s="295"/>
      <c r="S198" s="77" t="s">
        <v>245</v>
      </c>
      <c r="T198" s="77" t="s">
        <v>245</v>
      </c>
      <c r="U198" s="77" t="s">
        <v>245</v>
      </c>
      <c r="V198" s="77" t="s">
        <v>245</v>
      </c>
      <c r="W198" s="77">
        <v>10.705717509101307</v>
      </c>
      <c r="X198" s="77">
        <v>13.71215092385904</v>
      </c>
      <c r="Y198" s="77">
        <v>4.43</v>
      </c>
      <c r="Z198" s="77" t="s">
        <v>245</v>
      </c>
      <c r="AA198" s="295"/>
      <c r="AB198" s="77">
        <v>26.679544917909343</v>
      </c>
      <c r="AC198" s="77">
        <v>26.679544917909343</v>
      </c>
      <c r="AD198" s="77">
        <v>32.690762131501096</v>
      </c>
      <c r="AE198" s="77" t="s">
        <v>245</v>
      </c>
      <c r="AF198" s="77" t="s">
        <v>245</v>
      </c>
      <c r="AG198" s="78"/>
    </row>
    <row r="199" spans="1:33" s="76" customFormat="1" ht="12.6" customHeight="1">
      <c r="A199" s="78"/>
      <c r="B199" s="532"/>
      <c r="C199" s="456"/>
      <c r="D199" s="508"/>
      <c r="E199" s="505"/>
      <c r="F199" s="303" t="s">
        <v>129</v>
      </c>
      <c r="G199" s="534"/>
      <c r="H199" s="461"/>
      <c r="I199" s="295"/>
      <c r="J199" s="77" t="s">
        <v>245</v>
      </c>
      <c r="K199" s="77" t="s">
        <v>245</v>
      </c>
      <c r="L199" s="77" t="s">
        <v>245</v>
      </c>
      <c r="M199" s="77" t="s">
        <v>245</v>
      </c>
      <c r="N199" s="77" t="s">
        <v>245</v>
      </c>
      <c r="O199" s="77" t="s">
        <v>245</v>
      </c>
      <c r="P199" s="77" t="s">
        <v>245</v>
      </c>
      <c r="Q199" s="77" t="s">
        <v>245</v>
      </c>
      <c r="R199" s="295"/>
      <c r="S199" s="77" t="s">
        <v>245</v>
      </c>
      <c r="T199" s="77" t="s">
        <v>245</v>
      </c>
      <c r="U199" s="77" t="s">
        <v>245</v>
      </c>
      <c r="V199" s="77" t="s">
        <v>245</v>
      </c>
      <c r="W199" s="77">
        <v>10.705717509101307</v>
      </c>
      <c r="X199" s="77">
        <v>13.71215092385904</v>
      </c>
      <c r="Y199" s="77">
        <v>4.43</v>
      </c>
      <c r="Z199" s="77" t="s">
        <v>245</v>
      </c>
      <c r="AA199" s="295"/>
      <c r="AB199" s="77">
        <v>26.679544917909343</v>
      </c>
      <c r="AC199" s="77">
        <v>26.679544917909343</v>
      </c>
      <c r="AD199" s="77">
        <v>32.690762131501096</v>
      </c>
      <c r="AE199" s="77" t="s">
        <v>245</v>
      </c>
      <c r="AF199" s="77" t="s">
        <v>245</v>
      </c>
      <c r="AG199" s="78"/>
    </row>
    <row r="200" spans="1:33" s="76" customFormat="1" ht="12.6" customHeight="1">
      <c r="A200" s="78"/>
      <c r="B200" s="532"/>
      <c r="C200" s="456"/>
      <c r="D200" s="508"/>
      <c r="E200" s="505"/>
      <c r="F200" s="303" t="s">
        <v>119</v>
      </c>
      <c r="G200" s="534"/>
      <c r="H200" s="461"/>
      <c r="I200" s="295"/>
      <c r="J200" s="77" t="s">
        <v>245</v>
      </c>
      <c r="K200" s="77" t="s">
        <v>245</v>
      </c>
      <c r="L200" s="77" t="s">
        <v>245</v>
      </c>
      <c r="M200" s="77" t="s">
        <v>245</v>
      </c>
      <c r="N200" s="77" t="s">
        <v>245</v>
      </c>
      <c r="O200" s="77" t="s">
        <v>245</v>
      </c>
      <c r="P200" s="77" t="s">
        <v>245</v>
      </c>
      <c r="Q200" s="77" t="s">
        <v>245</v>
      </c>
      <c r="R200" s="295"/>
      <c r="S200" s="77" t="s">
        <v>245</v>
      </c>
      <c r="T200" s="77" t="s">
        <v>245</v>
      </c>
      <c r="U200" s="77" t="s">
        <v>245</v>
      </c>
      <c r="V200" s="77" t="s">
        <v>245</v>
      </c>
      <c r="W200" s="77">
        <v>10.705717509101307</v>
      </c>
      <c r="X200" s="77">
        <v>13.71215092385904</v>
      </c>
      <c r="Y200" s="77">
        <v>4.43</v>
      </c>
      <c r="Z200" s="77" t="s">
        <v>245</v>
      </c>
      <c r="AA200" s="295"/>
      <c r="AB200" s="77">
        <v>26.679544917909343</v>
      </c>
      <c r="AC200" s="77">
        <v>26.679544917909343</v>
      </c>
      <c r="AD200" s="77">
        <v>32.690762131501096</v>
      </c>
      <c r="AE200" s="77" t="s">
        <v>245</v>
      </c>
      <c r="AF200" s="77" t="s">
        <v>245</v>
      </c>
      <c r="AG200" s="78"/>
    </row>
    <row r="201" spans="1:33" s="76" customFormat="1" ht="12.6" customHeight="1">
      <c r="A201" s="78"/>
      <c r="B201" s="532"/>
      <c r="C201" s="456"/>
      <c r="D201" s="508"/>
      <c r="E201" s="505"/>
      <c r="F201" s="303" t="s">
        <v>118</v>
      </c>
      <c r="G201" s="534"/>
      <c r="H201" s="461"/>
      <c r="I201" s="295"/>
      <c r="J201" s="77" t="s">
        <v>245</v>
      </c>
      <c r="K201" s="77" t="s">
        <v>245</v>
      </c>
      <c r="L201" s="77" t="s">
        <v>245</v>
      </c>
      <c r="M201" s="77" t="s">
        <v>245</v>
      </c>
      <c r="N201" s="77" t="s">
        <v>245</v>
      </c>
      <c r="O201" s="77" t="s">
        <v>245</v>
      </c>
      <c r="P201" s="77" t="s">
        <v>245</v>
      </c>
      <c r="Q201" s="77" t="s">
        <v>245</v>
      </c>
      <c r="R201" s="295"/>
      <c r="S201" s="77" t="s">
        <v>245</v>
      </c>
      <c r="T201" s="77" t="s">
        <v>245</v>
      </c>
      <c r="U201" s="77" t="s">
        <v>245</v>
      </c>
      <c r="V201" s="77" t="s">
        <v>245</v>
      </c>
      <c r="W201" s="77">
        <v>10.705717509101307</v>
      </c>
      <c r="X201" s="77">
        <v>13.71215092385904</v>
      </c>
      <c r="Y201" s="77">
        <v>4.43</v>
      </c>
      <c r="Z201" s="77" t="s">
        <v>245</v>
      </c>
      <c r="AA201" s="295"/>
      <c r="AB201" s="77">
        <v>26.679544917909343</v>
      </c>
      <c r="AC201" s="77">
        <v>26.679544917909343</v>
      </c>
      <c r="AD201" s="77">
        <v>32.690762131501096</v>
      </c>
      <c r="AE201" s="77" t="s">
        <v>245</v>
      </c>
      <c r="AF201" s="77" t="s">
        <v>245</v>
      </c>
      <c r="AG201" s="78"/>
    </row>
    <row r="202" spans="1:33" s="76" customFormat="1" ht="12.6" customHeight="1">
      <c r="A202" s="78"/>
      <c r="B202" s="532"/>
      <c r="C202" s="456"/>
      <c r="D202" s="508"/>
      <c r="E202" s="505"/>
      <c r="F202" s="303" t="s">
        <v>122</v>
      </c>
      <c r="G202" s="534"/>
      <c r="H202" s="461"/>
      <c r="I202" s="295"/>
      <c r="J202" s="77" t="s">
        <v>245</v>
      </c>
      <c r="K202" s="77" t="s">
        <v>245</v>
      </c>
      <c r="L202" s="77" t="s">
        <v>245</v>
      </c>
      <c r="M202" s="77" t="s">
        <v>245</v>
      </c>
      <c r="N202" s="77" t="s">
        <v>245</v>
      </c>
      <c r="O202" s="77" t="s">
        <v>245</v>
      </c>
      <c r="P202" s="77" t="s">
        <v>245</v>
      </c>
      <c r="Q202" s="77" t="s">
        <v>245</v>
      </c>
      <c r="R202" s="295"/>
      <c r="S202" s="77" t="s">
        <v>245</v>
      </c>
      <c r="T202" s="77" t="s">
        <v>245</v>
      </c>
      <c r="U202" s="77" t="s">
        <v>245</v>
      </c>
      <c r="V202" s="77" t="s">
        <v>245</v>
      </c>
      <c r="W202" s="77">
        <v>10.705717509101307</v>
      </c>
      <c r="X202" s="77">
        <v>13.71215092385904</v>
      </c>
      <c r="Y202" s="77">
        <v>4.43</v>
      </c>
      <c r="Z202" s="77" t="s">
        <v>245</v>
      </c>
      <c r="AA202" s="295"/>
      <c r="AB202" s="77">
        <v>26.679544917909343</v>
      </c>
      <c r="AC202" s="77">
        <v>26.679544917909343</v>
      </c>
      <c r="AD202" s="77">
        <v>32.690762131501096</v>
      </c>
      <c r="AE202" s="77" t="s">
        <v>245</v>
      </c>
      <c r="AF202" s="77" t="s">
        <v>245</v>
      </c>
      <c r="AG202" s="78"/>
    </row>
    <row r="203" spans="1:33" s="76" customFormat="1" ht="12.6" customHeight="1">
      <c r="A203" s="78"/>
      <c r="B203" s="532"/>
      <c r="C203" s="456"/>
      <c r="D203" s="508"/>
      <c r="E203" s="505"/>
      <c r="F203" s="303" t="s">
        <v>126</v>
      </c>
      <c r="G203" s="534"/>
      <c r="H203" s="461"/>
      <c r="I203" s="295"/>
      <c r="J203" s="77" t="s">
        <v>245</v>
      </c>
      <c r="K203" s="77" t="s">
        <v>245</v>
      </c>
      <c r="L203" s="77" t="s">
        <v>245</v>
      </c>
      <c r="M203" s="77" t="s">
        <v>245</v>
      </c>
      <c r="N203" s="77" t="s">
        <v>245</v>
      </c>
      <c r="O203" s="77" t="s">
        <v>245</v>
      </c>
      <c r="P203" s="77" t="s">
        <v>245</v>
      </c>
      <c r="Q203" s="77" t="s">
        <v>245</v>
      </c>
      <c r="R203" s="295"/>
      <c r="S203" s="77" t="s">
        <v>245</v>
      </c>
      <c r="T203" s="77" t="s">
        <v>245</v>
      </c>
      <c r="U203" s="77" t="s">
        <v>245</v>
      </c>
      <c r="V203" s="77" t="s">
        <v>245</v>
      </c>
      <c r="W203" s="77">
        <v>10.705717509101307</v>
      </c>
      <c r="X203" s="77">
        <v>13.71215092385904</v>
      </c>
      <c r="Y203" s="77">
        <v>4.43</v>
      </c>
      <c r="Z203" s="77" t="s">
        <v>245</v>
      </c>
      <c r="AA203" s="295"/>
      <c r="AB203" s="77">
        <v>26.679544917909343</v>
      </c>
      <c r="AC203" s="77">
        <v>26.679544917909343</v>
      </c>
      <c r="AD203" s="77">
        <v>32.690762131501096</v>
      </c>
      <c r="AE203" s="77" t="s">
        <v>245</v>
      </c>
      <c r="AF203" s="77" t="s">
        <v>245</v>
      </c>
      <c r="AG203" s="78"/>
    </row>
    <row r="204" spans="1:33" s="76" customFormat="1" ht="12.6" customHeight="1">
      <c r="A204" s="78"/>
      <c r="B204" s="532"/>
      <c r="C204" s="456"/>
      <c r="D204" s="508"/>
      <c r="E204" s="505"/>
      <c r="F204" s="303" t="s">
        <v>131</v>
      </c>
      <c r="G204" s="534"/>
      <c r="H204" s="461"/>
      <c r="I204" s="295"/>
      <c r="J204" s="77" t="s">
        <v>245</v>
      </c>
      <c r="K204" s="77" t="s">
        <v>245</v>
      </c>
      <c r="L204" s="77" t="s">
        <v>245</v>
      </c>
      <c r="M204" s="77" t="s">
        <v>245</v>
      </c>
      <c r="N204" s="77" t="s">
        <v>245</v>
      </c>
      <c r="O204" s="77" t="s">
        <v>245</v>
      </c>
      <c r="P204" s="77" t="s">
        <v>245</v>
      </c>
      <c r="Q204" s="77" t="s">
        <v>245</v>
      </c>
      <c r="R204" s="295"/>
      <c r="S204" s="77" t="s">
        <v>245</v>
      </c>
      <c r="T204" s="77" t="s">
        <v>245</v>
      </c>
      <c r="U204" s="77" t="s">
        <v>245</v>
      </c>
      <c r="V204" s="77" t="s">
        <v>245</v>
      </c>
      <c r="W204" s="77">
        <v>10.705717509101307</v>
      </c>
      <c r="X204" s="77">
        <v>13.71215092385904</v>
      </c>
      <c r="Y204" s="77">
        <v>4.43</v>
      </c>
      <c r="Z204" s="77" t="s">
        <v>245</v>
      </c>
      <c r="AA204" s="295"/>
      <c r="AB204" s="77">
        <v>26.679544917909343</v>
      </c>
      <c r="AC204" s="77">
        <v>26.679544917909343</v>
      </c>
      <c r="AD204" s="77">
        <v>32.690762131501096</v>
      </c>
      <c r="AE204" s="77" t="s">
        <v>245</v>
      </c>
      <c r="AF204" s="77" t="s">
        <v>245</v>
      </c>
      <c r="AG204" s="78"/>
    </row>
    <row r="205" spans="1:33" s="76" customFormat="1" ht="12.6" customHeight="1">
      <c r="A205" s="78"/>
      <c r="B205" s="532"/>
      <c r="C205" s="456"/>
      <c r="D205" s="508"/>
      <c r="E205" s="505"/>
      <c r="F205" s="303" t="s">
        <v>130</v>
      </c>
      <c r="G205" s="534"/>
      <c r="H205" s="461"/>
      <c r="I205" s="295"/>
      <c r="J205" s="77" t="s">
        <v>245</v>
      </c>
      <c r="K205" s="77" t="s">
        <v>245</v>
      </c>
      <c r="L205" s="77" t="s">
        <v>245</v>
      </c>
      <c r="M205" s="77" t="s">
        <v>245</v>
      </c>
      <c r="N205" s="77" t="s">
        <v>245</v>
      </c>
      <c r="O205" s="77" t="s">
        <v>245</v>
      </c>
      <c r="P205" s="77" t="s">
        <v>245</v>
      </c>
      <c r="Q205" s="77" t="s">
        <v>245</v>
      </c>
      <c r="R205" s="295"/>
      <c r="S205" s="77" t="s">
        <v>245</v>
      </c>
      <c r="T205" s="77" t="s">
        <v>245</v>
      </c>
      <c r="U205" s="77" t="s">
        <v>245</v>
      </c>
      <c r="V205" s="77" t="s">
        <v>245</v>
      </c>
      <c r="W205" s="77">
        <v>10.705717509101307</v>
      </c>
      <c r="X205" s="77">
        <v>13.71215092385904</v>
      </c>
      <c r="Y205" s="77">
        <v>4.43</v>
      </c>
      <c r="Z205" s="77" t="s">
        <v>245</v>
      </c>
      <c r="AA205" s="295"/>
      <c r="AB205" s="77">
        <v>26.679544917909343</v>
      </c>
      <c r="AC205" s="77">
        <v>26.679544917909343</v>
      </c>
      <c r="AD205" s="77">
        <v>32.690762131501096</v>
      </c>
      <c r="AE205" s="77" t="s">
        <v>245</v>
      </c>
      <c r="AF205" s="77" t="s">
        <v>245</v>
      </c>
      <c r="AG205" s="78"/>
    </row>
    <row r="206" spans="1:33" s="76" customFormat="1" ht="12.6" customHeight="1">
      <c r="A206" s="78"/>
      <c r="B206" s="532"/>
      <c r="C206" s="456"/>
      <c r="D206" s="508"/>
      <c r="E206" s="505"/>
      <c r="F206" s="303" t="s">
        <v>120</v>
      </c>
      <c r="G206" s="534"/>
      <c r="H206" s="461"/>
      <c r="I206" s="295"/>
      <c r="J206" s="77" t="s">
        <v>245</v>
      </c>
      <c r="K206" s="77" t="s">
        <v>245</v>
      </c>
      <c r="L206" s="77" t="s">
        <v>245</v>
      </c>
      <c r="M206" s="77" t="s">
        <v>245</v>
      </c>
      <c r="N206" s="77" t="s">
        <v>245</v>
      </c>
      <c r="O206" s="77" t="s">
        <v>245</v>
      </c>
      <c r="P206" s="77" t="s">
        <v>245</v>
      </c>
      <c r="Q206" s="77" t="s">
        <v>245</v>
      </c>
      <c r="R206" s="295"/>
      <c r="S206" s="77" t="s">
        <v>245</v>
      </c>
      <c r="T206" s="77" t="s">
        <v>245</v>
      </c>
      <c r="U206" s="77" t="s">
        <v>245</v>
      </c>
      <c r="V206" s="77" t="s">
        <v>245</v>
      </c>
      <c r="W206" s="77">
        <v>10.705717509101307</v>
      </c>
      <c r="X206" s="77">
        <v>13.71215092385904</v>
      </c>
      <c r="Y206" s="77">
        <v>4.43</v>
      </c>
      <c r="Z206" s="77" t="s">
        <v>245</v>
      </c>
      <c r="AA206" s="295"/>
      <c r="AB206" s="77">
        <v>26.679544917909343</v>
      </c>
      <c r="AC206" s="77">
        <v>26.679544917909343</v>
      </c>
      <c r="AD206" s="77">
        <v>32.690762131501096</v>
      </c>
      <c r="AE206" s="77" t="s">
        <v>245</v>
      </c>
      <c r="AF206" s="77" t="s">
        <v>245</v>
      </c>
      <c r="AG206" s="78"/>
    </row>
    <row r="207" spans="1:33" s="76" customFormat="1" ht="12.6" customHeight="1">
      <c r="A207" s="78"/>
      <c r="B207" s="532"/>
      <c r="C207" s="456"/>
      <c r="D207" s="508"/>
      <c r="E207" s="505"/>
      <c r="F207" s="303" t="s">
        <v>123</v>
      </c>
      <c r="G207" s="534"/>
      <c r="H207" s="461"/>
      <c r="I207" s="295"/>
      <c r="J207" s="77" t="s">
        <v>245</v>
      </c>
      <c r="K207" s="77" t="s">
        <v>245</v>
      </c>
      <c r="L207" s="77" t="s">
        <v>245</v>
      </c>
      <c r="M207" s="77" t="s">
        <v>245</v>
      </c>
      <c r="N207" s="77" t="s">
        <v>245</v>
      </c>
      <c r="O207" s="77" t="s">
        <v>245</v>
      </c>
      <c r="P207" s="77" t="s">
        <v>245</v>
      </c>
      <c r="Q207" s="77" t="s">
        <v>245</v>
      </c>
      <c r="R207" s="295"/>
      <c r="S207" s="77" t="s">
        <v>245</v>
      </c>
      <c r="T207" s="77" t="s">
        <v>245</v>
      </c>
      <c r="U207" s="77" t="s">
        <v>245</v>
      </c>
      <c r="V207" s="77" t="s">
        <v>245</v>
      </c>
      <c r="W207" s="77">
        <v>10.705717509101307</v>
      </c>
      <c r="X207" s="77">
        <v>13.71215092385904</v>
      </c>
      <c r="Y207" s="77">
        <v>4.43</v>
      </c>
      <c r="Z207" s="77" t="s">
        <v>245</v>
      </c>
      <c r="AA207" s="295"/>
      <c r="AB207" s="77">
        <v>26.679544917909343</v>
      </c>
      <c r="AC207" s="77">
        <v>26.679544917909343</v>
      </c>
      <c r="AD207" s="77">
        <v>32.690762131501096</v>
      </c>
      <c r="AE207" s="77" t="s">
        <v>245</v>
      </c>
      <c r="AF207" s="77" t="s">
        <v>245</v>
      </c>
      <c r="AG207" s="78"/>
    </row>
    <row r="208" spans="1:33" s="76" customFormat="1" ht="12.6" customHeight="1">
      <c r="A208" s="78"/>
      <c r="B208" s="532"/>
      <c r="C208" s="456"/>
      <c r="D208" s="508"/>
      <c r="E208" s="505"/>
      <c r="F208" s="303" t="s">
        <v>121</v>
      </c>
      <c r="G208" s="534"/>
      <c r="H208" s="461"/>
      <c r="I208" s="295"/>
      <c r="J208" s="77" t="s">
        <v>245</v>
      </c>
      <c r="K208" s="77" t="s">
        <v>245</v>
      </c>
      <c r="L208" s="77" t="s">
        <v>245</v>
      </c>
      <c r="M208" s="77" t="s">
        <v>245</v>
      </c>
      <c r="N208" s="77" t="s">
        <v>245</v>
      </c>
      <c r="O208" s="77" t="s">
        <v>245</v>
      </c>
      <c r="P208" s="77" t="s">
        <v>245</v>
      </c>
      <c r="Q208" s="77" t="s">
        <v>245</v>
      </c>
      <c r="R208" s="295"/>
      <c r="S208" s="77" t="s">
        <v>245</v>
      </c>
      <c r="T208" s="77" t="s">
        <v>245</v>
      </c>
      <c r="U208" s="77" t="s">
        <v>245</v>
      </c>
      <c r="V208" s="77" t="s">
        <v>245</v>
      </c>
      <c r="W208" s="77">
        <v>10.705717509101307</v>
      </c>
      <c r="X208" s="77">
        <v>13.71215092385904</v>
      </c>
      <c r="Y208" s="77">
        <v>4.43</v>
      </c>
      <c r="Z208" s="77" t="s">
        <v>245</v>
      </c>
      <c r="AA208" s="295"/>
      <c r="AB208" s="77">
        <v>26.679544917909343</v>
      </c>
      <c r="AC208" s="77">
        <v>26.679544917909343</v>
      </c>
      <c r="AD208" s="77">
        <v>32.690762131501096</v>
      </c>
      <c r="AE208" s="77" t="s">
        <v>245</v>
      </c>
      <c r="AF208" s="77" t="s">
        <v>245</v>
      </c>
      <c r="AG208" s="78"/>
    </row>
    <row r="209" spans="1:33" s="76" customFormat="1" ht="12.6" customHeight="1">
      <c r="A209" s="78"/>
      <c r="B209" s="532"/>
      <c r="C209" s="456" t="s">
        <v>280</v>
      </c>
      <c r="D209" s="508" t="s">
        <v>107</v>
      </c>
      <c r="E209" s="505" t="s">
        <v>308</v>
      </c>
      <c r="F209" s="303" t="s">
        <v>127</v>
      </c>
      <c r="G209" s="534"/>
      <c r="H209" s="461"/>
      <c r="I209" s="295"/>
      <c r="J209" s="77" t="s">
        <v>245</v>
      </c>
      <c r="K209" s="77" t="s">
        <v>245</v>
      </c>
      <c r="L209" s="77" t="s">
        <v>245</v>
      </c>
      <c r="M209" s="77" t="s">
        <v>245</v>
      </c>
      <c r="N209" s="77" t="s">
        <v>245</v>
      </c>
      <c r="O209" s="77" t="s">
        <v>245</v>
      </c>
      <c r="P209" s="77" t="s">
        <v>245</v>
      </c>
      <c r="Q209" s="77" t="s">
        <v>245</v>
      </c>
      <c r="R209" s="295"/>
      <c r="S209" s="77" t="s">
        <v>245</v>
      </c>
      <c r="T209" s="77" t="s">
        <v>245</v>
      </c>
      <c r="U209" s="77" t="s">
        <v>245</v>
      </c>
      <c r="V209" s="77" t="s">
        <v>245</v>
      </c>
      <c r="W209" s="77">
        <v>0</v>
      </c>
      <c r="X209" s="77">
        <v>1.4870742269298105</v>
      </c>
      <c r="Y209" s="77">
        <v>0.70457099735818829</v>
      </c>
      <c r="Z209" s="77" t="s">
        <v>245</v>
      </c>
      <c r="AA209" s="295"/>
      <c r="AB209" s="77">
        <v>0</v>
      </c>
      <c r="AC209" s="77">
        <v>0</v>
      </c>
      <c r="AD209" s="77">
        <v>0.4107912515748855</v>
      </c>
      <c r="AE209" s="77" t="s">
        <v>245</v>
      </c>
      <c r="AF209" s="77" t="s">
        <v>245</v>
      </c>
      <c r="AG209" s="78"/>
    </row>
    <row r="210" spans="1:33" s="76" customFormat="1" ht="12.6" customHeight="1">
      <c r="A210" s="78"/>
      <c r="B210" s="532"/>
      <c r="C210" s="456"/>
      <c r="D210" s="508"/>
      <c r="E210" s="505"/>
      <c r="F210" s="303" t="s">
        <v>128</v>
      </c>
      <c r="G210" s="534"/>
      <c r="H210" s="461"/>
      <c r="I210" s="295"/>
      <c r="J210" s="77" t="s">
        <v>245</v>
      </c>
      <c r="K210" s="77" t="s">
        <v>245</v>
      </c>
      <c r="L210" s="77" t="s">
        <v>245</v>
      </c>
      <c r="M210" s="77" t="s">
        <v>245</v>
      </c>
      <c r="N210" s="77" t="s">
        <v>245</v>
      </c>
      <c r="O210" s="77" t="s">
        <v>245</v>
      </c>
      <c r="P210" s="77" t="s">
        <v>245</v>
      </c>
      <c r="Q210" s="77" t="s">
        <v>245</v>
      </c>
      <c r="R210" s="295"/>
      <c r="S210" s="77" t="s">
        <v>245</v>
      </c>
      <c r="T210" s="77" t="s">
        <v>245</v>
      </c>
      <c r="U210" s="77" t="s">
        <v>245</v>
      </c>
      <c r="V210" s="77" t="s">
        <v>245</v>
      </c>
      <c r="W210" s="77">
        <v>0</v>
      </c>
      <c r="X210" s="77">
        <v>1.4870742269298105</v>
      </c>
      <c r="Y210" s="77">
        <v>0.70457099735818829</v>
      </c>
      <c r="Z210" s="77" t="s">
        <v>245</v>
      </c>
      <c r="AA210" s="295"/>
      <c r="AB210" s="77">
        <v>0</v>
      </c>
      <c r="AC210" s="77">
        <v>0</v>
      </c>
      <c r="AD210" s="77">
        <v>0.4107912515748855</v>
      </c>
      <c r="AE210" s="77" t="s">
        <v>245</v>
      </c>
      <c r="AF210" s="77" t="s">
        <v>245</v>
      </c>
      <c r="AG210" s="78"/>
    </row>
    <row r="211" spans="1:33" s="76" customFormat="1" ht="12.6" customHeight="1">
      <c r="A211" s="78"/>
      <c r="B211" s="532"/>
      <c r="C211" s="456"/>
      <c r="D211" s="508"/>
      <c r="E211" s="505"/>
      <c r="F211" s="303" t="s">
        <v>125</v>
      </c>
      <c r="G211" s="534"/>
      <c r="H211" s="461"/>
      <c r="I211" s="295"/>
      <c r="J211" s="77" t="s">
        <v>245</v>
      </c>
      <c r="K211" s="77" t="s">
        <v>245</v>
      </c>
      <c r="L211" s="77" t="s">
        <v>245</v>
      </c>
      <c r="M211" s="77" t="s">
        <v>245</v>
      </c>
      <c r="N211" s="77" t="s">
        <v>245</v>
      </c>
      <c r="O211" s="77" t="s">
        <v>245</v>
      </c>
      <c r="P211" s="77" t="s">
        <v>245</v>
      </c>
      <c r="Q211" s="77" t="s">
        <v>245</v>
      </c>
      <c r="R211" s="295"/>
      <c r="S211" s="77" t="s">
        <v>245</v>
      </c>
      <c r="T211" s="77" t="s">
        <v>245</v>
      </c>
      <c r="U211" s="77" t="s">
        <v>245</v>
      </c>
      <c r="V211" s="77" t="s">
        <v>245</v>
      </c>
      <c r="W211" s="77">
        <v>0</v>
      </c>
      <c r="X211" s="77">
        <v>1.4870742269298105</v>
      </c>
      <c r="Y211" s="77">
        <v>0.70457099735818829</v>
      </c>
      <c r="Z211" s="77" t="s">
        <v>245</v>
      </c>
      <c r="AA211" s="295"/>
      <c r="AB211" s="77">
        <v>0</v>
      </c>
      <c r="AC211" s="77">
        <v>0</v>
      </c>
      <c r="AD211" s="77">
        <v>0.4107912515748855</v>
      </c>
      <c r="AE211" s="77" t="s">
        <v>245</v>
      </c>
      <c r="AF211" s="77" t="s">
        <v>245</v>
      </c>
      <c r="AG211" s="78"/>
    </row>
    <row r="212" spans="1:33" s="76" customFormat="1" ht="12.6" customHeight="1">
      <c r="A212" s="78"/>
      <c r="B212" s="532"/>
      <c r="C212" s="456"/>
      <c r="D212" s="508"/>
      <c r="E212" s="505"/>
      <c r="F212" s="303" t="s">
        <v>124</v>
      </c>
      <c r="G212" s="534"/>
      <c r="H212" s="461"/>
      <c r="I212" s="295"/>
      <c r="J212" s="77" t="s">
        <v>245</v>
      </c>
      <c r="K212" s="77" t="s">
        <v>245</v>
      </c>
      <c r="L212" s="77" t="s">
        <v>245</v>
      </c>
      <c r="M212" s="77" t="s">
        <v>245</v>
      </c>
      <c r="N212" s="77" t="s">
        <v>245</v>
      </c>
      <c r="O212" s="77" t="s">
        <v>245</v>
      </c>
      <c r="P212" s="77" t="s">
        <v>245</v>
      </c>
      <c r="Q212" s="77" t="s">
        <v>245</v>
      </c>
      <c r="R212" s="295"/>
      <c r="S212" s="77" t="s">
        <v>245</v>
      </c>
      <c r="T212" s="77" t="s">
        <v>245</v>
      </c>
      <c r="U212" s="77" t="s">
        <v>245</v>
      </c>
      <c r="V212" s="77" t="s">
        <v>245</v>
      </c>
      <c r="W212" s="77">
        <v>0</v>
      </c>
      <c r="X212" s="77">
        <v>1.4870742269298105</v>
      </c>
      <c r="Y212" s="77">
        <v>0.70457099735818829</v>
      </c>
      <c r="Z212" s="77" t="s">
        <v>245</v>
      </c>
      <c r="AA212" s="295"/>
      <c r="AB212" s="77">
        <v>0</v>
      </c>
      <c r="AC212" s="77">
        <v>0</v>
      </c>
      <c r="AD212" s="77">
        <v>0.4107912515748855</v>
      </c>
      <c r="AE212" s="77" t="s">
        <v>245</v>
      </c>
      <c r="AF212" s="77" t="s">
        <v>245</v>
      </c>
      <c r="AG212" s="78"/>
    </row>
    <row r="213" spans="1:33" s="76" customFormat="1" ht="12.6" customHeight="1">
      <c r="A213" s="78"/>
      <c r="B213" s="532"/>
      <c r="C213" s="456"/>
      <c r="D213" s="508"/>
      <c r="E213" s="505"/>
      <c r="F213" s="303" t="s">
        <v>129</v>
      </c>
      <c r="G213" s="534"/>
      <c r="H213" s="461"/>
      <c r="I213" s="295"/>
      <c r="J213" s="77" t="s">
        <v>245</v>
      </c>
      <c r="K213" s="77" t="s">
        <v>245</v>
      </c>
      <c r="L213" s="77" t="s">
        <v>245</v>
      </c>
      <c r="M213" s="77" t="s">
        <v>245</v>
      </c>
      <c r="N213" s="77" t="s">
        <v>245</v>
      </c>
      <c r="O213" s="77" t="s">
        <v>245</v>
      </c>
      <c r="P213" s="77" t="s">
        <v>245</v>
      </c>
      <c r="Q213" s="77" t="s">
        <v>245</v>
      </c>
      <c r="R213" s="295"/>
      <c r="S213" s="77" t="s">
        <v>245</v>
      </c>
      <c r="T213" s="77" t="s">
        <v>245</v>
      </c>
      <c r="U213" s="77" t="s">
        <v>245</v>
      </c>
      <c r="V213" s="77" t="s">
        <v>245</v>
      </c>
      <c r="W213" s="77">
        <v>0</v>
      </c>
      <c r="X213" s="77">
        <v>1.4870742269298105</v>
      </c>
      <c r="Y213" s="77">
        <v>0.70457099735818829</v>
      </c>
      <c r="Z213" s="77" t="s">
        <v>245</v>
      </c>
      <c r="AA213" s="295"/>
      <c r="AB213" s="77">
        <v>0</v>
      </c>
      <c r="AC213" s="77">
        <v>0</v>
      </c>
      <c r="AD213" s="77">
        <v>0.4107912515748855</v>
      </c>
      <c r="AE213" s="77" t="s">
        <v>245</v>
      </c>
      <c r="AF213" s="77" t="s">
        <v>245</v>
      </c>
      <c r="AG213" s="78"/>
    </row>
    <row r="214" spans="1:33" s="76" customFormat="1" ht="12.6" customHeight="1">
      <c r="A214" s="78"/>
      <c r="B214" s="532"/>
      <c r="C214" s="456"/>
      <c r="D214" s="508"/>
      <c r="E214" s="505"/>
      <c r="F214" s="303" t="s">
        <v>119</v>
      </c>
      <c r="G214" s="534"/>
      <c r="H214" s="461"/>
      <c r="I214" s="295"/>
      <c r="J214" s="77" t="s">
        <v>245</v>
      </c>
      <c r="K214" s="77" t="s">
        <v>245</v>
      </c>
      <c r="L214" s="77" t="s">
        <v>245</v>
      </c>
      <c r="M214" s="77" t="s">
        <v>245</v>
      </c>
      <c r="N214" s="77" t="s">
        <v>245</v>
      </c>
      <c r="O214" s="77" t="s">
        <v>245</v>
      </c>
      <c r="P214" s="77" t="s">
        <v>245</v>
      </c>
      <c r="Q214" s="77" t="s">
        <v>245</v>
      </c>
      <c r="R214" s="295"/>
      <c r="S214" s="77" t="s">
        <v>245</v>
      </c>
      <c r="T214" s="77" t="s">
        <v>245</v>
      </c>
      <c r="U214" s="77" t="s">
        <v>245</v>
      </c>
      <c r="V214" s="77" t="s">
        <v>245</v>
      </c>
      <c r="W214" s="77">
        <v>0</v>
      </c>
      <c r="X214" s="77">
        <v>1.4870742269298105</v>
      </c>
      <c r="Y214" s="77">
        <v>0.70457099735818829</v>
      </c>
      <c r="Z214" s="77" t="s">
        <v>245</v>
      </c>
      <c r="AA214" s="295"/>
      <c r="AB214" s="77">
        <v>0</v>
      </c>
      <c r="AC214" s="77">
        <v>0</v>
      </c>
      <c r="AD214" s="77">
        <v>0.4107912515748855</v>
      </c>
      <c r="AE214" s="77" t="s">
        <v>245</v>
      </c>
      <c r="AF214" s="77" t="s">
        <v>245</v>
      </c>
      <c r="AG214" s="78"/>
    </row>
    <row r="215" spans="1:33" s="76" customFormat="1" ht="12.6" customHeight="1">
      <c r="A215" s="78"/>
      <c r="B215" s="532"/>
      <c r="C215" s="456"/>
      <c r="D215" s="508"/>
      <c r="E215" s="505"/>
      <c r="F215" s="303" t="s">
        <v>118</v>
      </c>
      <c r="G215" s="534"/>
      <c r="H215" s="461"/>
      <c r="I215" s="295"/>
      <c r="J215" s="77" t="s">
        <v>245</v>
      </c>
      <c r="K215" s="77" t="s">
        <v>245</v>
      </c>
      <c r="L215" s="77" t="s">
        <v>245</v>
      </c>
      <c r="M215" s="77" t="s">
        <v>245</v>
      </c>
      <c r="N215" s="77" t="s">
        <v>245</v>
      </c>
      <c r="O215" s="77" t="s">
        <v>245</v>
      </c>
      <c r="P215" s="77" t="s">
        <v>245</v>
      </c>
      <c r="Q215" s="77" t="s">
        <v>245</v>
      </c>
      <c r="R215" s="295"/>
      <c r="S215" s="77" t="s">
        <v>245</v>
      </c>
      <c r="T215" s="77" t="s">
        <v>245</v>
      </c>
      <c r="U215" s="77" t="s">
        <v>245</v>
      </c>
      <c r="V215" s="77" t="s">
        <v>245</v>
      </c>
      <c r="W215" s="77">
        <v>0</v>
      </c>
      <c r="X215" s="77">
        <v>1.4870742269298105</v>
      </c>
      <c r="Y215" s="77">
        <v>0.70457099735818829</v>
      </c>
      <c r="Z215" s="77" t="s">
        <v>245</v>
      </c>
      <c r="AA215" s="295"/>
      <c r="AB215" s="77">
        <v>0</v>
      </c>
      <c r="AC215" s="77">
        <v>0</v>
      </c>
      <c r="AD215" s="77">
        <v>0.4107912515748855</v>
      </c>
      <c r="AE215" s="77" t="s">
        <v>245</v>
      </c>
      <c r="AF215" s="77" t="s">
        <v>245</v>
      </c>
      <c r="AG215" s="78"/>
    </row>
    <row r="216" spans="1:33" s="76" customFormat="1" ht="12.6" customHeight="1">
      <c r="A216" s="78"/>
      <c r="B216" s="532"/>
      <c r="C216" s="456"/>
      <c r="D216" s="508"/>
      <c r="E216" s="505"/>
      <c r="F216" s="303" t="s">
        <v>122</v>
      </c>
      <c r="G216" s="534"/>
      <c r="H216" s="461"/>
      <c r="I216" s="295"/>
      <c r="J216" s="77" t="s">
        <v>245</v>
      </c>
      <c r="K216" s="77" t="s">
        <v>245</v>
      </c>
      <c r="L216" s="77" t="s">
        <v>245</v>
      </c>
      <c r="M216" s="77" t="s">
        <v>245</v>
      </c>
      <c r="N216" s="77" t="s">
        <v>245</v>
      </c>
      <c r="O216" s="77" t="s">
        <v>245</v>
      </c>
      <c r="P216" s="77" t="s">
        <v>245</v>
      </c>
      <c r="Q216" s="77" t="s">
        <v>245</v>
      </c>
      <c r="R216" s="295"/>
      <c r="S216" s="77" t="s">
        <v>245</v>
      </c>
      <c r="T216" s="77" t="s">
        <v>245</v>
      </c>
      <c r="U216" s="77" t="s">
        <v>245</v>
      </c>
      <c r="V216" s="77" t="s">
        <v>245</v>
      </c>
      <c r="W216" s="77">
        <v>0</v>
      </c>
      <c r="X216" s="77">
        <v>1.4870742269298105</v>
      </c>
      <c r="Y216" s="77">
        <v>0.70457099735818829</v>
      </c>
      <c r="Z216" s="77" t="s">
        <v>245</v>
      </c>
      <c r="AA216" s="295"/>
      <c r="AB216" s="77">
        <v>0</v>
      </c>
      <c r="AC216" s="77">
        <v>0</v>
      </c>
      <c r="AD216" s="77">
        <v>0.4107912515748855</v>
      </c>
      <c r="AE216" s="77" t="s">
        <v>245</v>
      </c>
      <c r="AF216" s="77" t="s">
        <v>245</v>
      </c>
      <c r="AG216" s="78"/>
    </row>
    <row r="217" spans="1:33" s="76" customFormat="1" ht="12.6" customHeight="1">
      <c r="A217" s="78"/>
      <c r="B217" s="532"/>
      <c r="C217" s="456"/>
      <c r="D217" s="508"/>
      <c r="E217" s="505"/>
      <c r="F217" s="303" t="s">
        <v>126</v>
      </c>
      <c r="G217" s="534"/>
      <c r="H217" s="461"/>
      <c r="I217" s="295"/>
      <c r="J217" s="77" t="s">
        <v>245</v>
      </c>
      <c r="K217" s="77" t="s">
        <v>245</v>
      </c>
      <c r="L217" s="77" t="s">
        <v>245</v>
      </c>
      <c r="M217" s="77" t="s">
        <v>245</v>
      </c>
      <c r="N217" s="77" t="s">
        <v>245</v>
      </c>
      <c r="O217" s="77" t="s">
        <v>245</v>
      </c>
      <c r="P217" s="77" t="s">
        <v>245</v>
      </c>
      <c r="Q217" s="77" t="s">
        <v>245</v>
      </c>
      <c r="R217" s="295"/>
      <c r="S217" s="77" t="s">
        <v>245</v>
      </c>
      <c r="T217" s="77" t="s">
        <v>245</v>
      </c>
      <c r="U217" s="77" t="s">
        <v>245</v>
      </c>
      <c r="V217" s="77" t="s">
        <v>245</v>
      </c>
      <c r="W217" s="77">
        <v>0</v>
      </c>
      <c r="X217" s="77">
        <v>1.4870742269298105</v>
      </c>
      <c r="Y217" s="77">
        <v>0.70457099735818829</v>
      </c>
      <c r="Z217" s="77" t="s">
        <v>245</v>
      </c>
      <c r="AA217" s="295"/>
      <c r="AB217" s="77">
        <v>0</v>
      </c>
      <c r="AC217" s="77">
        <v>0</v>
      </c>
      <c r="AD217" s="77">
        <v>0.4107912515748855</v>
      </c>
      <c r="AE217" s="77" t="s">
        <v>245</v>
      </c>
      <c r="AF217" s="77" t="s">
        <v>245</v>
      </c>
      <c r="AG217" s="78"/>
    </row>
    <row r="218" spans="1:33" s="76" customFormat="1" ht="12.6" customHeight="1">
      <c r="A218" s="78"/>
      <c r="B218" s="532"/>
      <c r="C218" s="456"/>
      <c r="D218" s="508"/>
      <c r="E218" s="505"/>
      <c r="F218" s="303" t="s">
        <v>131</v>
      </c>
      <c r="G218" s="534"/>
      <c r="H218" s="461"/>
      <c r="I218" s="295"/>
      <c r="J218" s="77" t="s">
        <v>245</v>
      </c>
      <c r="K218" s="77" t="s">
        <v>245</v>
      </c>
      <c r="L218" s="77" t="s">
        <v>245</v>
      </c>
      <c r="M218" s="77" t="s">
        <v>245</v>
      </c>
      <c r="N218" s="77" t="s">
        <v>245</v>
      </c>
      <c r="O218" s="77" t="s">
        <v>245</v>
      </c>
      <c r="P218" s="77" t="s">
        <v>245</v>
      </c>
      <c r="Q218" s="77" t="s">
        <v>245</v>
      </c>
      <c r="R218" s="295"/>
      <c r="S218" s="77" t="s">
        <v>245</v>
      </c>
      <c r="T218" s="77" t="s">
        <v>245</v>
      </c>
      <c r="U218" s="77" t="s">
        <v>245</v>
      </c>
      <c r="V218" s="77" t="s">
        <v>245</v>
      </c>
      <c r="W218" s="77">
        <v>0</v>
      </c>
      <c r="X218" s="77">
        <v>1.4870742269298105</v>
      </c>
      <c r="Y218" s="77">
        <v>0.70457099735818829</v>
      </c>
      <c r="Z218" s="77" t="s">
        <v>245</v>
      </c>
      <c r="AA218" s="295"/>
      <c r="AB218" s="77">
        <v>0</v>
      </c>
      <c r="AC218" s="77">
        <v>0</v>
      </c>
      <c r="AD218" s="77">
        <v>0.4107912515748855</v>
      </c>
      <c r="AE218" s="77" t="s">
        <v>245</v>
      </c>
      <c r="AF218" s="77" t="s">
        <v>245</v>
      </c>
      <c r="AG218" s="78"/>
    </row>
    <row r="219" spans="1:33" s="76" customFormat="1" ht="12.6" customHeight="1">
      <c r="A219" s="78"/>
      <c r="B219" s="532"/>
      <c r="C219" s="456"/>
      <c r="D219" s="508"/>
      <c r="E219" s="505"/>
      <c r="F219" s="303" t="s">
        <v>130</v>
      </c>
      <c r="G219" s="534"/>
      <c r="H219" s="461"/>
      <c r="I219" s="295"/>
      <c r="J219" s="77" t="s">
        <v>245</v>
      </c>
      <c r="K219" s="77" t="s">
        <v>245</v>
      </c>
      <c r="L219" s="77" t="s">
        <v>245</v>
      </c>
      <c r="M219" s="77" t="s">
        <v>245</v>
      </c>
      <c r="N219" s="77" t="s">
        <v>245</v>
      </c>
      <c r="O219" s="77" t="s">
        <v>245</v>
      </c>
      <c r="P219" s="77" t="s">
        <v>245</v>
      </c>
      <c r="Q219" s="77" t="s">
        <v>245</v>
      </c>
      <c r="R219" s="295"/>
      <c r="S219" s="77" t="s">
        <v>245</v>
      </c>
      <c r="T219" s="77" t="s">
        <v>245</v>
      </c>
      <c r="U219" s="77" t="s">
        <v>245</v>
      </c>
      <c r="V219" s="77" t="s">
        <v>245</v>
      </c>
      <c r="W219" s="77">
        <v>0</v>
      </c>
      <c r="X219" s="77">
        <v>1.4870742269298105</v>
      </c>
      <c r="Y219" s="77">
        <v>0.70457099735818829</v>
      </c>
      <c r="Z219" s="77" t="s">
        <v>245</v>
      </c>
      <c r="AA219" s="295"/>
      <c r="AB219" s="77">
        <v>0</v>
      </c>
      <c r="AC219" s="77">
        <v>0</v>
      </c>
      <c r="AD219" s="77">
        <v>0.4107912515748855</v>
      </c>
      <c r="AE219" s="77" t="s">
        <v>245</v>
      </c>
      <c r="AF219" s="77" t="s">
        <v>245</v>
      </c>
      <c r="AG219" s="78"/>
    </row>
    <row r="220" spans="1:33" s="76" customFormat="1" ht="12.6" customHeight="1">
      <c r="A220" s="78"/>
      <c r="B220" s="532"/>
      <c r="C220" s="456"/>
      <c r="D220" s="508"/>
      <c r="E220" s="505"/>
      <c r="F220" s="303" t="s">
        <v>120</v>
      </c>
      <c r="G220" s="534"/>
      <c r="H220" s="461"/>
      <c r="I220" s="295"/>
      <c r="J220" s="77" t="s">
        <v>245</v>
      </c>
      <c r="K220" s="77" t="s">
        <v>245</v>
      </c>
      <c r="L220" s="77" t="s">
        <v>245</v>
      </c>
      <c r="M220" s="77" t="s">
        <v>245</v>
      </c>
      <c r="N220" s="77" t="s">
        <v>245</v>
      </c>
      <c r="O220" s="77" t="s">
        <v>245</v>
      </c>
      <c r="P220" s="77" t="s">
        <v>245</v>
      </c>
      <c r="Q220" s="77" t="s">
        <v>245</v>
      </c>
      <c r="R220" s="295"/>
      <c r="S220" s="77" t="s">
        <v>245</v>
      </c>
      <c r="T220" s="77" t="s">
        <v>245</v>
      </c>
      <c r="U220" s="77" t="s">
        <v>245</v>
      </c>
      <c r="V220" s="77" t="s">
        <v>245</v>
      </c>
      <c r="W220" s="77">
        <v>0</v>
      </c>
      <c r="X220" s="77">
        <v>1.4870742269298105</v>
      </c>
      <c r="Y220" s="77">
        <v>0.70457099735818829</v>
      </c>
      <c r="Z220" s="77" t="s">
        <v>245</v>
      </c>
      <c r="AA220" s="295"/>
      <c r="AB220" s="77">
        <v>0</v>
      </c>
      <c r="AC220" s="77">
        <v>0</v>
      </c>
      <c r="AD220" s="77">
        <v>0.4107912515748855</v>
      </c>
      <c r="AE220" s="77" t="s">
        <v>245</v>
      </c>
      <c r="AF220" s="77" t="s">
        <v>245</v>
      </c>
      <c r="AG220" s="78"/>
    </row>
    <row r="221" spans="1:33" s="76" customFormat="1" ht="12.6" customHeight="1">
      <c r="A221" s="78"/>
      <c r="B221" s="532"/>
      <c r="C221" s="456"/>
      <c r="D221" s="508"/>
      <c r="E221" s="505"/>
      <c r="F221" s="303" t="s">
        <v>123</v>
      </c>
      <c r="G221" s="534"/>
      <c r="H221" s="461"/>
      <c r="I221" s="295"/>
      <c r="J221" s="77" t="s">
        <v>245</v>
      </c>
      <c r="K221" s="77" t="s">
        <v>245</v>
      </c>
      <c r="L221" s="77" t="s">
        <v>245</v>
      </c>
      <c r="M221" s="77" t="s">
        <v>245</v>
      </c>
      <c r="N221" s="77" t="s">
        <v>245</v>
      </c>
      <c r="O221" s="77" t="s">
        <v>245</v>
      </c>
      <c r="P221" s="77" t="s">
        <v>245</v>
      </c>
      <c r="Q221" s="77" t="s">
        <v>245</v>
      </c>
      <c r="R221" s="295"/>
      <c r="S221" s="77" t="s">
        <v>245</v>
      </c>
      <c r="T221" s="77" t="s">
        <v>245</v>
      </c>
      <c r="U221" s="77" t="s">
        <v>245</v>
      </c>
      <c r="V221" s="77" t="s">
        <v>245</v>
      </c>
      <c r="W221" s="77">
        <v>0</v>
      </c>
      <c r="X221" s="77">
        <v>1.4870742269298105</v>
      </c>
      <c r="Y221" s="77">
        <v>0.70457099735818829</v>
      </c>
      <c r="Z221" s="77" t="s">
        <v>245</v>
      </c>
      <c r="AA221" s="295"/>
      <c r="AB221" s="77">
        <v>0</v>
      </c>
      <c r="AC221" s="77">
        <v>0</v>
      </c>
      <c r="AD221" s="77">
        <v>0.4107912515748855</v>
      </c>
      <c r="AE221" s="77" t="s">
        <v>245</v>
      </c>
      <c r="AF221" s="77" t="s">
        <v>245</v>
      </c>
      <c r="AG221" s="78"/>
    </row>
    <row r="222" spans="1:33" s="76" customFormat="1" ht="12.6" customHeight="1">
      <c r="A222" s="78"/>
      <c r="B222" s="532"/>
      <c r="C222" s="456"/>
      <c r="D222" s="508"/>
      <c r="E222" s="505"/>
      <c r="F222" s="303" t="s">
        <v>121</v>
      </c>
      <c r="G222" s="534"/>
      <c r="H222" s="461"/>
      <c r="I222" s="295"/>
      <c r="J222" s="77" t="s">
        <v>245</v>
      </c>
      <c r="K222" s="77" t="s">
        <v>245</v>
      </c>
      <c r="L222" s="77" t="s">
        <v>245</v>
      </c>
      <c r="M222" s="77" t="s">
        <v>245</v>
      </c>
      <c r="N222" s="77" t="s">
        <v>245</v>
      </c>
      <c r="O222" s="77" t="s">
        <v>245</v>
      </c>
      <c r="P222" s="77" t="s">
        <v>245</v>
      </c>
      <c r="Q222" s="77" t="s">
        <v>245</v>
      </c>
      <c r="R222" s="295"/>
      <c r="S222" s="77" t="s">
        <v>245</v>
      </c>
      <c r="T222" s="77" t="s">
        <v>245</v>
      </c>
      <c r="U222" s="77" t="s">
        <v>245</v>
      </c>
      <c r="V222" s="77" t="s">
        <v>245</v>
      </c>
      <c r="W222" s="77">
        <v>0</v>
      </c>
      <c r="X222" s="77">
        <v>1.4870742269298105</v>
      </c>
      <c r="Y222" s="77">
        <v>0.70457099735818829</v>
      </c>
      <c r="Z222" s="77" t="s">
        <v>245</v>
      </c>
      <c r="AA222" s="295"/>
      <c r="AB222" s="77">
        <v>0</v>
      </c>
      <c r="AC222" s="77">
        <v>0</v>
      </c>
      <c r="AD222" s="77">
        <v>0.4107912515748855</v>
      </c>
      <c r="AE222" s="77" t="s">
        <v>245</v>
      </c>
      <c r="AF222" s="77" t="s">
        <v>245</v>
      </c>
      <c r="AG222" s="78"/>
    </row>
    <row r="223" spans="1:33" s="76" customFormat="1" ht="12.6" customHeight="1">
      <c r="A223" s="78"/>
      <c r="B223" s="532"/>
      <c r="C223" s="456" t="s">
        <v>280</v>
      </c>
      <c r="D223" s="508" t="s">
        <v>107</v>
      </c>
      <c r="E223" s="505" t="s">
        <v>309</v>
      </c>
      <c r="F223" s="303" t="s">
        <v>127</v>
      </c>
      <c r="G223" s="534"/>
      <c r="H223" s="461"/>
      <c r="I223" s="295"/>
      <c r="J223" s="77" t="s">
        <v>245</v>
      </c>
      <c r="K223" s="77" t="s">
        <v>245</v>
      </c>
      <c r="L223" s="77" t="s">
        <v>245</v>
      </c>
      <c r="M223" s="77" t="s">
        <v>245</v>
      </c>
      <c r="N223" s="77" t="s">
        <v>245</v>
      </c>
      <c r="O223" s="77" t="s">
        <v>245</v>
      </c>
      <c r="P223" s="77" t="s">
        <v>245</v>
      </c>
      <c r="Q223" s="77" t="s">
        <v>245</v>
      </c>
      <c r="R223" s="295"/>
      <c r="S223" s="77" t="s">
        <v>245</v>
      </c>
      <c r="T223" s="77" t="s">
        <v>245</v>
      </c>
      <c r="U223" s="77" t="s">
        <v>245</v>
      </c>
      <c r="V223" s="77" t="s">
        <v>245</v>
      </c>
      <c r="W223" s="77">
        <v>10.705717509101307</v>
      </c>
      <c r="X223" s="77">
        <v>13.71215092385904</v>
      </c>
      <c r="Y223" s="77">
        <v>4.43</v>
      </c>
      <c r="Z223" s="77" t="s">
        <v>245</v>
      </c>
      <c r="AA223" s="295"/>
      <c r="AB223" s="77">
        <v>26.679544917909343</v>
      </c>
      <c r="AC223" s="77">
        <v>26.679544917909343</v>
      </c>
      <c r="AD223" s="77">
        <v>32.690762131501096</v>
      </c>
      <c r="AE223" s="77" t="s">
        <v>245</v>
      </c>
      <c r="AF223" s="77" t="s">
        <v>245</v>
      </c>
      <c r="AG223" s="78"/>
    </row>
    <row r="224" spans="1:33" s="76" customFormat="1" ht="12.6" customHeight="1">
      <c r="A224" s="78"/>
      <c r="B224" s="532"/>
      <c r="C224" s="456"/>
      <c r="D224" s="508"/>
      <c r="E224" s="505"/>
      <c r="F224" s="303" t="s">
        <v>128</v>
      </c>
      <c r="G224" s="534"/>
      <c r="H224" s="461"/>
      <c r="I224" s="295"/>
      <c r="J224" s="77" t="s">
        <v>245</v>
      </c>
      <c r="K224" s="77" t="s">
        <v>245</v>
      </c>
      <c r="L224" s="77" t="s">
        <v>245</v>
      </c>
      <c r="M224" s="77" t="s">
        <v>245</v>
      </c>
      <c r="N224" s="77" t="s">
        <v>245</v>
      </c>
      <c r="O224" s="77" t="s">
        <v>245</v>
      </c>
      <c r="P224" s="77" t="s">
        <v>245</v>
      </c>
      <c r="Q224" s="77" t="s">
        <v>245</v>
      </c>
      <c r="R224" s="295"/>
      <c r="S224" s="77" t="s">
        <v>245</v>
      </c>
      <c r="T224" s="77" t="s">
        <v>245</v>
      </c>
      <c r="U224" s="77" t="s">
        <v>245</v>
      </c>
      <c r="V224" s="77" t="s">
        <v>245</v>
      </c>
      <c r="W224" s="77">
        <v>10.705717509101307</v>
      </c>
      <c r="X224" s="77">
        <v>13.71215092385904</v>
      </c>
      <c r="Y224" s="77">
        <v>4.43</v>
      </c>
      <c r="Z224" s="77" t="s">
        <v>245</v>
      </c>
      <c r="AA224" s="295"/>
      <c r="AB224" s="77">
        <v>26.679544917909343</v>
      </c>
      <c r="AC224" s="77">
        <v>26.679544917909343</v>
      </c>
      <c r="AD224" s="77">
        <v>32.690762131501096</v>
      </c>
      <c r="AE224" s="77" t="s">
        <v>245</v>
      </c>
      <c r="AF224" s="77" t="s">
        <v>245</v>
      </c>
      <c r="AG224" s="78"/>
    </row>
    <row r="225" spans="1:33" s="76" customFormat="1" ht="12.6" customHeight="1">
      <c r="A225" s="78"/>
      <c r="B225" s="532"/>
      <c r="C225" s="456"/>
      <c r="D225" s="508"/>
      <c r="E225" s="505"/>
      <c r="F225" s="303" t="s">
        <v>125</v>
      </c>
      <c r="G225" s="534"/>
      <c r="H225" s="461"/>
      <c r="I225" s="295"/>
      <c r="J225" s="77" t="s">
        <v>245</v>
      </c>
      <c r="K225" s="77" t="s">
        <v>245</v>
      </c>
      <c r="L225" s="77" t="s">
        <v>245</v>
      </c>
      <c r="M225" s="77" t="s">
        <v>245</v>
      </c>
      <c r="N225" s="77" t="s">
        <v>245</v>
      </c>
      <c r="O225" s="77" t="s">
        <v>245</v>
      </c>
      <c r="P225" s="77" t="s">
        <v>245</v>
      </c>
      <c r="Q225" s="77" t="s">
        <v>245</v>
      </c>
      <c r="R225" s="295"/>
      <c r="S225" s="77" t="s">
        <v>245</v>
      </c>
      <c r="T225" s="77" t="s">
        <v>245</v>
      </c>
      <c r="U225" s="77" t="s">
        <v>245</v>
      </c>
      <c r="V225" s="77" t="s">
        <v>245</v>
      </c>
      <c r="W225" s="77">
        <v>10.705717509101307</v>
      </c>
      <c r="X225" s="77">
        <v>13.71215092385904</v>
      </c>
      <c r="Y225" s="77">
        <v>4.43</v>
      </c>
      <c r="Z225" s="77" t="s">
        <v>245</v>
      </c>
      <c r="AA225" s="295"/>
      <c r="AB225" s="77">
        <v>26.679544917909343</v>
      </c>
      <c r="AC225" s="77">
        <v>26.679544917909343</v>
      </c>
      <c r="AD225" s="77">
        <v>32.690762131501096</v>
      </c>
      <c r="AE225" s="77" t="s">
        <v>245</v>
      </c>
      <c r="AF225" s="77" t="s">
        <v>245</v>
      </c>
      <c r="AG225" s="78"/>
    </row>
    <row r="226" spans="1:33" s="76" customFormat="1" ht="12.6" customHeight="1">
      <c r="A226" s="78"/>
      <c r="B226" s="532"/>
      <c r="C226" s="456"/>
      <c r="D226" s="508"/>
      <c r="E226" s="505"/>
      <c r="F226" s="303" t="s">
        <v>124</v>
      </c>
      <c r="G226" s="534"/>
      <c r="H226" s="461"/>
      <c r="I226" s="295"/>
      <c r="J226" s="77" t="s">
        <v>245</v>
      </c>
      <c r="K226" s="77" t="s">
        <v>245</v>
      </c>
      <c r="L226" s="77" t="s">
        <v>245</v>
      </c>
      <c r="M226" s="77" t="s">
        <v>245</v>
      </c>
      <c r="N226" s="77" t="s">
        <v>245</v>
      </c>
      <c r="O226" s="77" t="s">
        <v>245</v>
      </c>
      <c r="P226" s="77" t="s">
        <v>245</v>
      </c>
      <c r="Q226" s="77" t="s">
        <v>245</v>
      </c>
      <c r="R226" s="295"/>
      <c r="S226" s="77" t="s">
        <v>245</v>
      </c>
      <c r="T226" s="77" t="s">
        <v>245</v>
      </c>
      <c r="U226" s="77" t="s">
        <v>245</v>
      </c>
      <c r="V226" s="77" t="s">
        <v>245</v>
      </c>
      <c r="W226" s="77">
        <v>10.705717509101307</v>
      </c>
      <c r="X226" s="77">
        <v>13.71215092385904</v>
      </c>
      <c r="Y226" s="77">
        <v>4.43</v>
      </c>
      <c r="Z226" s="77" t="s">
        <v>245</v>
      </c>
      <c r="AA226" s="295"/>
      <c r="AB226" s="77">
        <v>26.679544917909343</v>
      </c>
      <c r="AC226" s="77">
        <v>26.679544917909343</v>
      </c>
      <c r="AD226" s="77">
        <v>32.690762131501096</v>
      </c>
      <c r="AE226" s="77" t="s">
        <v>245</v>
      </c>
      <c r="AF226" s="77" t="s">
        <v>245</v>
      </c>
      <c r="AG226" s="78"/>
    </row>
    <row r="227" spans="1:33" s="76" customFormat="1" ht="12.6" customHeight="1">
      <c r="A227" s="78"/>
      <c r="B227" s="532"/>
      <c r="C227" s="456"/>
      <c r="D227" s="508"/>
      <c r="E227" s="505"/>
      <c r="F227" s="303" t="s">
        <v>129</v>
      </c>
      <c r="G227" s="534"/>
      <c r="H227" s="461"/>
      <c r="I227" s="295"/>
      <c r="J227" s="77" t="s">
        <v>245</v>
      </c>
      <c r="K227" s="77" t="s">
        <v>245</v>
      </c>
      <c r="L227" s="77" t="s">
        <v>245</v>
      </c>
      <c r="M227" s="77" t="s">
        <v>245</v>
      </c>
      <c r="N227" s="77" t="s">
        <v>245</v>
      </c>
      <c r="O227" s="77" t="s">
        <v>245</v>
      </c>
      <c r="P227" s="77" t="s">
        <v>245</v>
      </c>
      <c r="Q227" s="77" t="s">
        <v>245</v>
      </c>
      <c r="R227" s="295"/>
      <c r="S227" s="77" t="s">
        <v>245</v>
      </c>
      <c r="T227" s="77" t="s">
        <v>245</v>
      </c>
      <c r="U227" s="77" t="s">
        <v>245</v>
      </c>
      <c r="V227" s="77" t="s">
        <v>245</v>
      </c>
      <c r="W227" s="77">
        <v>10.705717509101307</v>
      </c>
      <c r="X227" s="77">
        <v>13.71215092385904</v>
      </c>
      <c r="Y227" s="77">
        <v>4.43</v>
      </c>
      <c r="Z227" s="77" t="s">
        <v>245</v>
      </c>
      <c r="AA227" s="295"/>
      <c r="AB227" s="77">
        <v>26.679544917909343</v>
      </c>
      <c r="AC227" s="77">
        <v>26.679544917909343</v>
      </c>
      <c r="AD227" s="77">
        <v>32.690762131501096</v>
      </c>
      <c r="AE227" s="77" t="s">
        <v>245</v>
      </c>
      <c r="AF227" s="77" t="s">
        <v>245</v>
      </c>
      <c r="AG227" s="78"/>
    </row>
    <row r="228" spans="1:33" s="76" customFormat="1" ht="12.6" customHeight="1">
      <c r="A228" s="78"/>
      <c r="B228" s="532"/>
      <c r="C228" s="456"/>
      <c r="D228" s="508"/>
      <c r="E228" s="505"/>
      <c r="F228" s="303" t="s">
        <v>119</v>
      </c>
      <c r="G228" s="534"/>
      <c r="H228" s="461"/>
      <c r="I228" s="295"/>
      <c r="J228" s="77" t="s">
        <v>245</v>
      </c>
      <c r="K228" s="77" t="s">
        <v>245</v>
      </c>
      <c r="L228" s="77" t="s">
        <v>245</v>
      </c>
      <c r="M228" s="77" t="s">
        <v>245</v>
      </c>
      <c r="N228" s="77" t="s">
        <v>245</v>
      </c>
      <c r="O228" s="77" t="s">
        <v>245</v>
      </c>
      <c r="P228" s="77" t="s">
        <v>245</v>
      </c>
      <c r="Q228" s="77" t="s">
        <v>245</v>
      </c>
      <c r="R228" s="295"/>
      <c r="S228" s="77" t="s">
        <v>245</v>
      </c>
      <c r="T228" s="77" t="s">
        <v>245</v>
      </c>
      <c r="U228" s="77" t="s">
        <v>245</v>
      </c>
      <c r="V228" s="77" t="s">
        <v>245</v>
      </c>
      <c r="W228" s="77">
        <v>10.705717509101307</v>
      </c>
      <c r="X228" s="77">
        <v>13.71215092385904</v>
      </c>
      <c r="Y228" s="77">
        <v>4.43</v>
      </c>
      <c r="Z228" s="77" t="s">
        <v>245</v>
      </c>
      <c r="AA228" s="295"/>
      <c r="AB228" s="77">
        <v>26.679544917909343</v>
      </c>
      <c r="AC228" s="77">
        <v>26.679544917909343</v>
      </c>
      <c r="AD228" s="77">
        <v>32.690762131501096</v>
      </c>
      <c r="AE228" s="77" t="s">
        <v>245</v>
      </c>
      <c r="AF228" s="77" t="s">
        <v>245</v>
      </c>
      <c r="AG228" s="78"/>
    </row>
    <row r="229" spans="1:33" s="76" customFormat="1" ht="12.6" customHeight="1">
      <c r="A229" s="78"/>
      <c r="B229" s="532"/>
      <c r="C229" s="456"/>
      <c r="D229" s="508"/>
      <c r="E229" s="505"/>
      <c r="F229" s="303" t="s">
        <v>118</v>
      </c>
      <c r="G229" s="534"/>
      <c r="H229" s="461"/>
      <c r="I229" s="295"/>
      <c r="J229" s="77" t="s">
        <v>245</v>
      </c>
      <c r="K229" s="77" t="s">
        <v>245</v>
      </c>
      <c r="L229" s="77" t="s">
        <v>245</v>
      </c>
      <c r="M229" s="77" t="s">
        <v>245</v>
      </c>
      <c r="N229" s="77" t="s">
        <v>245</v>
      </c>
      <c r="O229" s="77" t="s">
        <v>245</v>
      </c>
      <c r="P229" s="77" t="s">
        <v>245</v>
      </c>
      <c r="Q229" s="77" t="s">
        <v>245</v>
      </c>
      <c r="R229" s="295"/>
      <c r="S229" s="77" t="s">
        <v>245</v>
      </c>
      <c r="T229" s="77" t="s">
        <v>245</v>
      </c>
      <c r="U229" s="77" t="s">
        <v>245</v>
      </c>
      <c r="V229" s="77" t="s">
        <v>245</v>
      </c>
      <c r="W229" s="77">
        <v>10.705717509101307</v>
      </c>
      <c r="X229" s="77">
        <v>13.71215092385904</v>
      </c>
      <c r="Y229" s="77">
        <v>4.43</v>
      </c>
      <c r="Z229" s="77" t="s">
        <v>245</v>
      </c>
      <c r="AA229" s="295"/>
      <c r="AB229" s="77">
        <v>26.679544917909343</v>
      </c>
      <c r="AC229" s="77">
        <v>26.679544917909343</v>
      </c>
      <c r="AD229" s="77">
        <v>32.690762131501096</v>
      </c>
      <c r="AE229" s="77" t="s">
        <v>245</v>
      </c>
      <c r="AF229" s="77" t="s">
        <v>245</v>
      </c>
      <c r="AG229" s="78"/>
    </row>
    <row r="230" spans="1:33" s="76" customFormat="1" ht="12.6" customHeight="1">
      <c r="A230" s="78"/>
      <c r="B230" s="532"/>
      <c r="C230" s="456"/>
      <c r="D230" s="508"/>
      <c r="E230" s="505"/>
      <c r="F230" s="303" t="s">
        <v>122</v>
      </c>
      <c r="G230" s="534"/>
      <c r="H230" s="461"/>
      <c r="I230" s="295"/>
      <c r="J230" s="77" t="s">
        <v>245</v>
      </c>
      <c r="K230" s="77" t="s">
        <v>245</v>
      </c>
      <c r="L230" s="77" t="s">
        <v>245</v>
      </c>
      <c r="M230" s="77" t="s">
        <v>245</v>
      </c>
      <c r="N230" s="77" t="s">
        <v>245</v>
      </c>
      <c r="O230" s="77" t="s">
        <v>245</v>
      </c>
      <c r="P230" s="77" t="s">
        <v>245</v>
      </c>
      <c r="Q230" s="77" t="s">
        <v>245</v>
      </c>
      <c r="R230" s="295"/>
      <c r="S230" s="77" t="s">
        <v>245</v>
      </c>
      <c r="T230" s="77" t="s">
        <v>245</v>
      </c>
      <c r="U230" s="77" t="s">
        <v>245</v>
      </c>
      <c r="V230" s="77" t="s">
        <v>245</v>
      </c>
      <c r="W230" s="77">
        <v>10.705717509101307</v>
      </c>
      <c r="X230" s="77">
        <v>13.71215092385904</v>
      </c>
      <c r="Y230" s="77">
        <v>4.43</v>
      </c>
      <c r="Z230" s="77" t="s">
        <v>245</v>
      </c>
      <c r="AA230" s="295"/>
      <c r="AB230" s="77">
        <v>26.679544917909343</v>
      </c>
      <c r="AC230" s="77">
        <v>26.679544917909343</v>
      </c>
      <c r="AD230" s="77">
        <v>32.690762131501096</v>
      </c>
      <c r="AE230" s="77" t="s">
        <v>245</v>
      </c>
      <c r="AF230" s="77" t="s">
        <v>245</v>
      </c>
      <c r="AG230" s="78"/>
    </row>
    <row r="231" spans="1:33" s="76" customFormat="1" ht="12.6" customHeight="1">
      <c r="A231" s="78"/>
      <c r="B231" s="532"/>
      <c r="C231" s="456"/>
      <c r="D231" s="508"/>
      <c r="E231" s="505"/>
      <c r="F231" s="303" t="s">
        <v>126</v>
      </c>
      <c r="G231" s="534"/>
      <c r="H231" s="461"/>
      <c r="I231" s="295"/>
      <c r="J231" s="77" t="s">
        <v>245</v>
      </c>
      <c r="K231" s="77" t="s">
        <v>245</v>
      </c>
      <c r="L231" s="77" t="s">
        <v>245</v>
      </c>
      <c r="M231" s="77" t="s">
        <v>245</v>
      </c>
      <c r="N231" s="77" t="s">
        <v>245</v>
      </c>
      <c r="O231" s="77" t="s">
        <v>245</v>
      </c>
      <c r="P231" s="77" t="s">
        <v>245</v>
      </c>
      <c r="Q231" s="77" t="s">
        <v>245</v>
      </c>
      <c r="R231" s="295"/>
      <c r="S231" s="77" t="s">
        <v>245</v>
      </c>
      <c r="T231" s="77" t="s">
        <v>245</v>
      </c>
      <c r="U231" s="77" t="s">
        <v>245</v>
      </c>
      <c r="V231" s="77" t="s">
        <v>245</v>
      </c>
      <c r="W231" s="77">
        <v>10.705717509101307</v>
      </c>
      <c r="X231" s="77">
        <v>13.71215092385904</v>
      </c>
      <c r="Y231" s="77">
        <v>4.43</v>
      </c>
      <c r="Z231" s="77" t="s">
        <v>245</v>
      </c>
      <c r="AA231" s="295"/>
      <c r="AB231" s="77">
        <v>26.679544917909343</v>
      </c>
      <c r="AC231" s="77">
        <v>26.679544917909343</v>
      </c>
      <c r="AD231" s="77">
        <v>32.690762131501096</v>
      </c>
      <c r="AE231" s="77" t="s">
        <v>245</v>
      </c>
      <c r="AF231" s="77" t="s">
        <v>245</v>
      </c>
      <c r="AG231" s="78"/>
    </row>
    <row r="232" spans="1:33" s="76" customFormat="1" ht="12.6" customHeight="1">
      <c r="A232" s="78"/>
      <c r="B232" s="532"/>
      <c r="C232" s="456"/>
      <c r="D232" s="508"/>
      <c r="E232" s="505"/>
      <c r="F232" s="303" t="s">
        <v>131</v>
      </c>
      <c r="G232" s="534"/>
      <c r="H232" s="461"/>
      <c r="I232" s="295"/>
      <c r="J232" s="77" t="s">
        <v>245</v>
      </c>
      <c r="K232" s="77" t="s">
        <v>245</v>
      </c>
      <c r="L232" s="77" t="s">
        <v>245</v>
      </c>
      <c r="M232" s="77" t="s">
        <v>245</v>
      </c>
      <c r="N232" s="77" t="s">
        <v>245</v>
      </c>
      <c r="O232" s="77" t="s">
        <v>245</v>
      </c>
      <c r="P232" s="77" t="s">
        <v>245</v>
      </c>
      <c r="Q232" s="77" t="s">
        <v>245</v>
      </c>
      <c r="R232" s="295"/>
      <c r="S232" s="77" t="s">
        <v>245</v>
      </c>
      <c r="T232" s="77" t="s">
        <v>245</v>
      </c>
      <c r="U232" s="77" t="s">
        <v>245</v>
      </c>
      <c r="V232" s="77" t="s">
        <v>245</v>
      </c>
      <c r="W232" s="77">
        <v>10.705717509101307</v>
      </c>
      <c r="X232" s="77">
        <v>13.71215092385904</v>
      </c>
      <c r="Y232" s="77">
        <v>4.43</v>
      </c>
      <c r="Z232" s="77" t="s">
        <v>245</v>
      </c>
      <c r="AA232" s="295"/>
      <c r="AB232" s="77">
        <v>26.679544917909343</v>
      </c>
      <c r="AC232" s="77">
        <v>26.679544917909343</v>
      </c>
      <c r="AD232" s="77">
        <v>32.690762131501096</v>
      </c>
      <c r="AE232" s="77" t="s">
        <v>245</v>
      </c>
      <c r="AF232" s="77" t="s">
        <v>245</v>
      </c>
      <c r="AG232" s="78"/>
    </row>
    <row r="233" spans="1:33" s="76" customFormat="1" ht="12.6" customHeight="1">
      <c r="A233" s="78"/>
      <c r="B233" s="532"/>
      <c r="C233" s="456"/>
      <c r="D233" s="508"/>
      <c r="E233" s="505"/>
      <c r="F233" s="303" t="s">
        <v>130</v>
      </c>
      <c r="G233" s="534"/>
      <c r="H233" s="461"/>
      <c r="I233" s="295"/>
      <c r="J233" s="77" t="s">
        <v>245</v>
      </c>
      <c r="K233" s="77" t="s">
        <v>245</v>
      </c>
      <c r="L233" s="77" t="s">
        <v>245</v>
      </c>
      <c r="M233" s="77" t="s">
        <v>245</v>
      </c>
      <c r="N233" s="77" t="s">
        <v>245</v>
      </c>
      <c r="O233" s="77" t="s">
        <v>245</v>
      </c>
      <c r="P233" s="77" t="s">
        <v>245</v>
      </c>
      <c r="Q233" s="77" t="s">
        <v>245</v>
      </c>
      <c r="R233" s="295"/>
      <c r="S233" s="77" t="s">
        <v>245</v>
      </c>
      <c r="T233" s="77" t="s">
        <v>245</v>
      </c>
      <c r="U233" s="77" t="s">
        <v>245</v>
      </c>
      <c r="V233" s="77" t="s">
        <v>245</v>
      </c>
      <c r="W233" s="77">
        <v>10.705717509101307</v>
      </c>
      <c r="X233" s="77">
        <v>13.71215092385904</v>
      </c>
      <c r="Y233" s="77">
        <v>4.43</v>
      </c>
      <c r="Z233" s="77" t="s">
        <v>245</v>
      </c>
      <c r="AA233" s="295"/>
      <c r="AB233" s="77">
        <v>26.679544917909343</v>
      </c>
      <c r="AC233" s="77">
        <v>26.679544917909343</v>
      </c>
      <c r="AD233" s="77">
        <v>32.690762131501096</v>
      </c>
      <c r="AE233" s="77" t="s">
        <v>245</v>
      </c>
      <c r="AF233" s="77" t="s">
        <v>245</v>
      </c>
      <c r="AG233" s="78"/>
    </row>
    <row r="234" spans="1:33" s="76" customFormat="1" ht="12.6" customHeight="1">
      <c r="A234" s="78"/>
      <c r="B234" s="532"/>
      <c r="C234" s="456"/>
      <c r="D234" s="508"/>
      <c r="E234" s="505"/>
      <c r="F234" s="303" t="s">
        <v>120</v>
      </c>
      <c r="G234" s="534"/>
      <c r="H234" s="461"/>
      <c r="I234" s="295"/>
      <c r="J234" s="77" t="s">
        <v>245</v>
      </c>
      <c r="K234" s="77" t="s">
        <v>245</v>
      </c>
      <c r="L234" s="77" t="s">
        <v>245</v>
      </c>
      <c r="M234" s="77" t="s">
        <v>245</v>
      </c>
      <c r="N234" s="77" t="s">
        <v>245</v>
      </c>
      <c r="O234" s="77" t="s">
        <v>245</v>
      </c>
      <c r="P234" s="77" t="s">
        <v>245</v>
      </c>
      <c r="Q234" s="77" t="s">
        <v>245</v>
      </c>
      <c r="R234" s="295"/>
      <c r="S234" s="77" t="s">
        <v>245</v>
      </c>
      <c r="T234" s="77" t="s">
        <v>245</v>
      </c>
      <c r="U234" s="77" t="s">
        <v>245</v>
      </c>
      <c r="V234" s="77" t="s">
        <v>245</v>
      </c>
      <c r="W234" s="77">
        <v>10.705717509101307</v>
      </c>
      <c r="X234" s="77">
        <v>13.71215092385904</v>
      </c>
      <c r="Y234" s="77">
        <v>4.43</v>
      </c>
      <c r="Z234" s="77" t="s">
        <v>245</v>
      </c>
      <c r="AA234" s="295"/>
      <c r="AB234" s="77">
        <v>26.679544917909343</v>
      </c>
      <c r="AC234" s="77">
        <v>26.679544917909343</v>
      </c>
      <c r="AD234" s="77">
        <v>32.690762131501096</v>
      </c>
      <c r="AE234" s="77" t="s">
        <v>245</v>
      </c>
      <c r="AF234" s="77" t="s">
        <v>245</v>
      </c>
      <c r="AG234" s="78"/>
    </row>
    <row r="235" spans="1:33" s="76" customFormat="1" ht="12.6" customHeight="1">
      <c r="A235" s="78"/>
      <c r="B235" s="532"/>
      <c r="C235" s="456"/>
      <c r="D235" s="508"/>
      <c r="E235" s="505"/>
      <c r="F235" s="303" t="s">
        <v>123</v>
      </c>
      <c r="G235" s="534"/>
      <c r="H235" s="461"/>
      <c r="I235" s="295"/>
      <c r="J235" s="77" t="s">
        <v>245</v>
      </c>
      <c r="K235" s="77" t="s">
        <v>245</v>
      </c>
      <c r="L235" s="77" t="s">
        <v>245</v>
      </c>
      <c r="M235" s="77" t="s">
        <v>245</v>
      </c>
      <c r="N235" s="77" t="s">
        <v>245</v>
      </c>
      <c r="O235" s="77" t="s">
        <v>245</v>
      </c>
      <c r="P235" s="77" t="s">
        <v>245</v>
      </c>
      <c r="Q235" s="77" t="s">
        <v>245</v>
      </c>
      <c r="R235" s="295"/>
      <c r="S235" s="77" t="s">
        <v>245</v>
      </c>
      <c r="T235" s="77" t="s">
        <v>245</v>
      </c>
      <c r="U235" s="77" t="s">
        <v>245</v>
      </c>
      <c r="V235" s="77" t="s">
        <v>245</v>
      </c>
      <c r="W235" s="77">
        <v>10.705717509101307</v>
      </c>
      <c r="X235" s="77">
        <v>13.71215092385904</v>
      </c>
      <c r="Y235" s="77">
        <v>4.43</v>
      </c>
      <c r="Z235" s="77" t="s">
        <v>245</v>
      </c>
      <c r="AA235" s="295"/>
      <c r="AB235" s="77">
        <v>26.679544917909343</v>
      </c>
      <c r="AC235" s="77">
        <v>26.679544917909343</v>
      </c>
      <c r="AD235" s="77">
        <v>32.690762131501096</v>
      </c>
      <c r="AE235" s="77" t="s">
        <v>245</v>
      </c>
      <c r="AF235" s="77" t="s">
        <v>245</v>
      </c>
      <c r="AG235" s="78"/>
    </row>
    <row r="236" spans="1:33" s="76" customFormat="1" ht="12.6" customHeight="1">
      <c r="A236" s="78"/>
      <c r="B236" s="532"/>
      <c r="C236" s="456"/>
      <c r="D236" s="508"/>
      <c r="E236" s="505"/>
      <c r="F236" s="303" t="s">
        <v>121</v>
      </c>
      <c r="G236" s="534"/>
      <c r="H236" s="461"/>
      <c r="I236" s="295"/>
      <c r="J236" s="77" t="s">
        <v>245</v>
      </c>
      <c r="K236" s="77" t="s">
        <v>245</v>
      </c>
      <c r="L236" s="77" t="s">
        <v>245</v>
      </c>
      <c r="M236" s="77" t="s">
        <v>245</v>
      </c>
      <c r="N236" s="77" t="s">
        <v>245</v>
      </c>
      <c r="O236" s="77" t="s">
        <v>245</v>
      </c>
      <c r="P236" s="77" t="s">
        <v>245</v>
      </c>
      <c r="Q236" s="77" t="s">
        <v>245</v>
      </c>
      <c r="R236" s="295"/>
      <c r="S236" s="77" t="s">
        <v>245</v>
      </c>
      <c r="T236" s="77" t="s">
        <v>245</v>
      </c>
      <c r="U236" s="77" t="s">
        <v>245</v>
      </c>
      <c r="V236" s="77" t="s">
        <v>245</v>
      </c>
      <c r="W236" s="77">
        <v>10.705717509101307</v>
      </c>
      <c r="X236" s="77">
        <v>13.71215092385904</v>
      </c>
      <c r="Y236" s="77">
        <v>4.43</v>
      </c>
      <c r="Z236" s="77" t="s">
        <v>245</v>
      </c>
      <c r="AA236" s="295"/>
      <c r="AB236" s="77">
        <v>26.679544917909343</v>
      </c>
      <c r="AC236" s="77">
        <v>26.679544917909343</v>
      </c>
      <c r="AD236" s="77">
        <v>32.690762131501096</v>
      </c>
      <c r="AE236" s="77" t="s">
        <v>245</v>
      </c>
      <c r="AF236" s="77" t="s">
        <v>245</v>
      </c>
      <c r="AG236" s="78"/>
    </row>
    <row r="237" spans="1:33">
      <c r="A237" s="5"/>
      <c r="B237" s="532"/>
      <c r="C237" s="456" t="s">
        <v>280</v>
      </c>
      <c r="D237" s="508" t="s">
        <v>135</v>
      </c>
      <c r="E237" s="505" t="s">
        <v>308</v>
      </c>
      <c r="F237" s="303" t="s">
        <v>127</v>
      </c>
      <c r="G237" s="534"/>
      <c r="H237" s="461"/>
      <c r="I237" s="295"/>
      <c r="J237" s="77" t="s">
        <v>245</v>
      </c>
      <c r="K237" s="77" t="s">
        <v>245</v>
      </c>
      <c r="L237" s="77" t="s">
        <v>245</v>
      </c>
      <c r="M237" s="77" t="s">
        <v>245</v>
      </c>
      <c r="N237" s="77" t="s">
        <v>245</v>
      </c>
      <c r="O237" s="77" t="s">
        <v>245</v>
      </c>
      <c r="P237" s="77" t="s">
        <v>245</v>
      </c>
      <c r="Q237" s="77" t="s">
        <v>245</v>
      </c>
      <c r="R237" s="295"/>
      <c r="S237" s="77" t="s">
        <v>245</v>
      </c>
      <c r="T237" s="77" t="s">
        <v>245</v>
      </c>
      <c r="U237" s="77" t="s">
        <v>245</v>
      </c>
      <c r="V237" s="77" t="s">
        <v>245</v>
      </c>
      <c r="W237" s="77">
        <v>0</v>
      </c>
      <c r="X237" s="77">
        <v>0</v>
      </c>
      <c r="Y237" s="77">
        <v>0</v>
      </c>
      <c r="Z237" s="77" t="s">
        <v>245</v>
      </c>
      <c r="AA237" s="295"/>
      <c r="AB237" s="77">
        <v>0</v>
      </c>
      <c r="AC237" s="77">
        <v>0</v>
      </c>
      <c r="AD237" s="77">
        <v>0</v>
      </c>
      <c r="AE237" s="77" t="s">
        <v>245</v>
      </c>
      <c r="AF237" s="77" t="s">
        <v>245</v>
      </c>
      <c r="AG237" s="5"/>
    </row>
    <row r="238" spans="1:33">
      <c r="A238" s="5"/>
      <c r="B238" s="532"/>
      <c r="C238" s="456"/>
      <c r="D238" s="508"/>
      <c r="E238" s="505"/>
      <c r="F238" s="303" t="s">
        <v>128</v>
      </c>
      <c r="G238" s="534"/>
      <c r="H238" s="461"/>
      <c r="I238" s="295"/>
      <c r="J238" s="77" t="s">
        <v>245</v>
      </c>
      <c r="K238" s="77" t="s">
        <v>245</v>
      </c>
      <c r="L238" s="77" t="s">
        <v>245</v>
      </c>
      <c r="M238" s="77" t="s">
        <v>245</v>
      </c>
      <c r="N238" s="77" t="s">
        <v>245</v>
      </c>
      <c r="O238" s="77" t="s">
        <v>245</v>
      </c>
      <c r="P238" s="77" t="s">
        <v>245</v>
      </c>
      <c r="Q238" s="77" t="s">
        <v>245</v>
      </c>
      <c r="R238" s="295"/>
      <c r="S238" s="77" t="s">
        <v>245</v>
      </c>
      <c r="T238" s="77" t="s">
        <v>245</v>
      </c>
      <c r="U238" s="77" t="s">
        <v>245</v>
      </c>
      <c r="V238" s="77" t="s">
        <v>245</v>
      </c>
      <c r="W238" s="77">
        <v>0</v>
      </c>
      <c r="X238" s="77">
        <v>0</v>
      </c>
      <c r="Y238" s="77">
        <v>0</v>
      </c>
      <c r="Z238" s="77" t="s">
        <v>245</v>
      </c>
      <c r="AA238" s="295"/>
      <c r="AB238" s="77">
        <v>0</v>
      </c>
      <c r="AC238" s="77">
        <v>0</v>
      </c>
      <c r="AD238" s="77">
        <v>0</v>
      </c>
      <c r="AE238" s="77" t="s">
        <v>245</v>
      </c>
      <c r="AF238" s="77" t="s">
        <v>245</v>
      </c>
      <c r="AG238" s="5"/>
    </row>
    <row r="239" spans="1:33">
      <c r="A239" s="5"/>
      <c r="B239" s="532"/>
      <c r="C239" s="456"/>
      <c r="D239" s="508"/>
      <c r="E239" s="505"/>
      <c r="F239" s="303" t="s">
        <v>125</v>
      </c>
      <c r="G239" s="534"/>
      <c r="H239" s="461"/>
      <c r="I239" s="295"/>
      <c r="J239" s="77" t="s">
        <v>245</v>
      </c>
      <c r="K239" s="77" t="s">
        <v>245</v>
      </c>
      <c r="L239" s="77" t="s">
        <v>245</v>
      </c>
      <c r="M239" s="77" t="s">
        <v>245</v>
      </c>
      <c r="N239" s="77" t="s">
        <v>245</v>
      </c>
      <c r="O239" s="77" t="s">
        <v>245</v>
      </c>
      <c r="P239" s="77" t="s">
        <v>245</v>
      </c>
      <c r="Q239" s="77" t="s">
        <v>245</v>
      </c>
      <c r="R239" s="295"/>
      <c r="S239" s="77" t="s">
        <v>245</v>
      </c>
      <c r="T239" s="77" t="s">
        <v>245</v>
      </c>
      <c r="U239" s="77" t="s">
        <v>245</v>
      </c>
      <c r="V239" s="77" t="s">
        <v>245</v>
      </c>
      <c r="W239" s="77">
        <v>0</v>
      </c>
      <c r="X239" s="77">
        <v>0</v>
      </c>
      <c r="Y239" s="77">
        <v>0</v>
      </c>
      <c r="Z239" s="77" t="s">
        <v>245</v>
      </c>
      <c r="AA239" s="295"/>
      <c r="AB239" s="77">
        <v>0</v>
      </c>
      <c r="AC239" s="77">
        <v>0</v>
      </c>
      <c r="AD239" s="77">
        <v>0</v>
      </c>
      <c r="AE239" s="77" t="s">
        <v>245</v>
      </c>
      <c r="AF239" s="77" t="s">
        <v>245</v>
      </c>
      <c r="AG239" s="5"/>
    </row>
    <row r="240" spans="1:33">
      <c r="A240" s="5"/>
      <c r="B240" s="532"/>
      <c r="C240" s="456"/>
      <c r="D240" s="508"/>
      <c r="E240" s="505"/>
      <c r="F240" s="303" t="s">
        <v>124</v>
      </c>
      <c r="G240" s="534"/>
      <c r="H240" s="461"/>
      <c r="I240" s="295"/>
      <c r="J240" s="77" t="s">
        <v>245</v>
      </c>
      <c r="K240" s="77" t="s">
        <v>245</v>
      </c>
      <c r="L240" s="77" t="s">
        <v>245</v>
      </c>
      <c r="M240" s="77" t="s">
        <v>245</v>
      </c>
      <c r="N240" s="77" t="s">
        <v>245</v>
      </c>
      <c r="O240" s="77" t="s">
        <v>245</v>
      </c>
      <c r="P240" s="77" t="s">
        <v>245</v>
      </c>
      <c r="Q240" s="77" t="s">
        <v>245</v>
      </c>
      <c r="R240" s="295"/>
      <c r="S240" s="77" t="s">
        <v>245</v>
      </c>
      <c r="T240" s="77" t="s">
        <v>245</v>
      </c>
      <c r="U240" s="77" t="s">
        <v>245</v>
      </c>
      <c r="V240" s="77" t="s">
        <v>245</v>
      </c>
      <c r="W240" s="77">
        <v>0</v>
      </c>
      <c r="X240" s="77">
        <v>0</v>
      </c>
      <c r="Y240" s="77">
        <v>0</v>
      </c>
      <c r="Z240" s="77" t="s">
        <v>245</v>
      </c>
      <c r="AA240" s="295"/>
      <c r="AB240" s="77">
        <v>0</v>
      </c>
      <c r="AC240" s="77">
        <v>0</v>
      </c>
      <c r="AD240" s="77">
        <v>0</v>
      </c>
      <c r="AE240" s="77" t="s">
        <v>245</v>
      </c>
      <c r="AF240" s="77" t="s">
        <v>245</v>
      </c>
      <c r="AG240" s="5"/>
    </row>
    <row r="241" spans="1:33">
      <c r="A241" s="5"/>
      <c r="B241" s="532"/>
      <c r="C241" s="456"/>
      <c r="D241" s="508"/>
      <c r="E241" s="505"/>
      <c r="F241" s="303" t="s">
        <v>129</v>
      </c>
      <c r="G241" s="534"/>
      <c r="H241" s="461"/>
      <c r="I241" s="295"/>
      <c r="J241" s="77" t="s">
        <v>245</v>
      </c>
      <c r="K241" s="77" t="s">
        <v>245</v>
      </c>
      <c r="L241" s="77" t="s">
        <v>245</v>
      </c>
      <c r="M241" s="77" t="s">
        <v>245</v>
      </c>
      <c r="N241" s="77" t="s">
        <v>245</v>
      </c>
      <c r="O241" s="77" t="s">
        <v>245</v>
      </c>
      <c r="P241" s="77" t="s">
        <v>245</v>
      </c>
      <c r="Q241" s="77" t="s">
        <v>245</v>
      </c>
      <c r="R241" s="295"/>
      <c r="S241" s="77" t="s">
        <v>245</v>
      </c>
      <c r="T241" s="77" t="s">
        <v>245</v>
      </c>
      <c r="U241" s="77" t="s">
        <v>245</v>
      </c>
      <c r="V241" s="77" t="s">
        <v>245</v>
      </c>
      <c r="W241" s="77">
        <v>0</v>
      </c>
      <c r="X241" s="77">
        <v>0</v>
      </c>
      <c r="Y241" s="77">
        <v>0</v>
      </c>
      <c r="Z241" s="77" t="s">
        <v>245</v>
      </c>
      <c r="AA241" s="295"/>
      <c r="AB241" s="77">
        <v>0</v>
      </c>
      <c r="AC241" s="77">
        <v>0</v>
      </c>
      <c r="AD241" s="77">
        <v>0</v>
      </c>
      <c r="AE241" s="77" t="s">
        <v>245</v>
      </c>
      <c r="AF241" s="77" t="s">
        <v>245</v>
      </c>
      <c r="AG241" s="5"/>
    </row>
    <row r="242" spans="1:33">
      <c r="A242" s="5"/>
      <c r="B242" s="532"/>
      <c r="C242" s="456"/>
      <c r="D242" s="508"/>
      <c r="E242" s="505"/>
      <c r="F242" s="303" t="s">
        <v>119</v>
      </c>
      <c r="G242" s="534"/>
      <c r="H242" s="461"/>
      <c r="I242" s="295"/>
      <c r="J242" s="77" t="s">
        <v>245</v>
      </c>
      <c r="K242" s="77" t="s">
        <v>245</v>
      </c>
      <c r="L242" s="77" t="s">
        <v>245</v>
      </c>
      <c r="M242" s="77" t="s">
        <v>245</v>
      </c>
      <c r="N242" s="77" t="s">
        <v>245</v>
      </c>
      <c r="O242" s="77" t="s">
        <v>245</v>
      </c>
      <c r="P242" s="77" t="s">
        <v>245</v>
      </c>
      <c r="Q242" s="77" t="s">
        <v>245</v>
      </c>
      <c r="R242" s="295"/>
      <c r="S242" s="77" t="s">
        <v>245</v>
      </c>
      <c r="T242" s="77" t="s">
        <v>245</v>
      </c>
      <c r="U242" s="77" t="s">
        <v>245</v>
      </c>
      <c r="V242" s="77" t="s">
        <v>245</v>
      </c>
      <c r="W242" s="77">
        <v>0</v>
      </c>
      <c r="X242" s="77">
        <v>0</v>
      </c>
      <c r="Y242" s="77">
        <v>0</v>
      </c>
      <c r="Z242" s="77" t="s">
        <v>245</v>
      </c>
      <c r="AA242" s="295"/>
      <c r="AB242" s="77">
        <v>0</v>
      </c>
      <c r="AC242" s="77">
        <v>0</v>
      </c>
      <c r="AD242" s="77">
        <v>0</v>
      </c>
      <c r="AE242" s="77" t="s">
        <v>245</v>
      </c>
      <c r="AF242" s="77" t="s">
        <v>245</v>
      </c>
      <c r="AG242" s="5"/>
    </row>
    <row r="243" spans="1:33">
      <c r="A243" s="5"/>
      <c r="B243" s="532"/>
      <c r="C243" s="456"/>
      <c r="D243" s="508"/>
      <c r="E243" s="505"/>
      <c r="F243" s="303" t="s">
        <v>118</v>
      </c>
      <c r="G243" s="534"/>
      <c r="H243" s="461"/>
      <c r="I243" s="295"/>
      <c r="J243" s="77" t="s">
        <v>245</v>
      </c>
      <c r="K243" s="77" t="s">
        <v>245</v>
      </c>
      <c r="L243" s="77" t="s">
        <v>245</v>
      </c>
      <c r="M243" s="77" t="s">
        <v>245</v>
      </c>
      <c r="N243" s="77" t="s">
        <v>245</v>
      </c>
      <c r="O243" s="77" t="s">
        <v>245</v>
      </c>
      <c r="P243" s="77" t="s">
        <v>245</v>
      </c>
      <c r="Q243" s="77" t="s">
        <v>245</v>
      </c>
      <c r="R243" s="295"/>
      <c r="S243" s="77" t="s">
        <v>245</v>
      </c>
      <c r="T243" s="77" t="s">
        <v>245</v>
      </c>
      <c r="U243" s="77" t="s">
        <v>245</v>
      </c>
      <c r="V243" s="77" t="s">
        <v>245</v>
      </c>
      <c r="W243" s="77">
        <v>0</v>
      </c>
      <c r="X243" s="77">
        <v>0</v>
      </c>
      <c r="Y243" s="77">
        <v>0</v>
      </c>
      <c r="Z243" s="77" t="s">
        <v>245</v>
      </c>
      <c r="AA243" s="295"/>
      <c r="AB243" s="77">
        <v>0</v>
      </c>
      <c r="AC243" s="77">
        <v>0</v>
      </c>
      <c r="AD243" s="77">
        <v>0</v>
      </c>
      <c r="AE243" s="77" t="s">
        <v>245</v>
      </c>
      <c r="AF243" s="77" t="s">
        <v>245</v>
      </c>
      <c r="AG243" s="5"/>
    </row>
    <row r="244" spans="1:33">
      <c r="A244" s="5"/>
      <c r="B244" s="532"/>
      <c r="C244" s="456"/>
      <c r="D244" s="508"/>
      <c r="E244" s="505"/>
      <c r="F244" s="303" t="s">
        <v>122</v>
      </c>
      <c r="G244" s="534"/>
      <c r="H244" s="461"/>
      <c r="I244" s="295"/>
      <c r="J244" s="77" t="s">
        <v>245</v>
      </c>
      <c r="K244" s="77" t="s">
        <v>245</v>
      </c>
      <c r="L244" s="77" t="s">
        <v>245</v>
      </c>
      <c r="M244" s="77" t="s">
        <v>245</v>
      </c>
      <c r="N244" s="77" t="s">
        <v>245</v>
      </c>
      <c r="O244" s="77" t="s">
        <v>245</v>
      </c>
      <c r="P244" s="77" t="s">
        <v>245</v>
      </c>
      <c r="Q244" s="77" t="s">
        <v>245</v>
      </c>
      <c r="R244" s="295"/>
      <c r="S244" s="77" t="s">
        <v>245</v>
      </c>
      <c r="T244" s="77" t="s">
        <v>245</v>
      </c>
      <c r="U244" s="77" t="s">
        <v>245</v>
      </c>
      <c r="V244" s="77" t="s">
        <v>245</v>
      </c>
      <c r="W244" s="77">
        <v>0</v>
      </c>
      <c r="X244" s="77">
        <v>0</v>
      </c>
      <c r="Y244" s="77">
        <v>0</v>
      </c>
      <c r="Z244" s="77" t="s">
        <v>245</v>
      </c>
      <c r="AA244" s="295"/>
      <c r="AB244" s="77">
        <v>0</v>
      </c>
      <c r="AC244" s="77">
        <v>0</v>
      </c>
      <c r="AD244" s="77">
        <v>0</v>
      </c>
      <c r="AE244" s="77" t="s">
        <v>245</v>
      </c>
      <c r="AF244" s="77" t="s">
        <v>245</v>
      </c>
      <c r="AG244" s="5"/>
    </row>
    <row r="245" spans="1:33">
      <c r="A245" s="5"/>
      <c r="B245" s="532"/>
      <c r="C245" s="456"/>
      <c r="D245" s="508"/>
      <c r="E245" s="505"/>
      <c r="F245" s="303" t="s">
        <v>126</v>
      </c>
      <c r="G245" s="534"/>
      <c r="H245" s="461"/>
      <c r="I245" s="295"/>
      <c r="J245" s="77" t="s">
        <v>245</v>
      </c>
      <c r="K245" s="77" t="s">
        <v>245</v>
      </c>
      <c r="L245" s="77" t="s">
        <v>245</v>
      </c>
      <c r="M245" s="77" t="s">
        <v>245</v>
      </c>
      <c r="N245" s="77" t="s">
        <v>245</v>
      </c>
      <c r="O245" s="77" t="s">
        <v>245</v>
      </c>
      <c r="P245" s="77" t="s">
        <v>245</v>
      </c>
      <c r="Q245" s="77" t="s">
        <v>245</v>
      </c>
      <c r="R245" s="295"/>
      <c r="S245" s="77" t="s">
        <v>245</v>
      </c>
      <c r="T245" s="77" t="s">
        <v>245</v>
      </c>
      <c r="U245" s="77" t="s">
        <v>245</v>
      </c>
      <c r="V245" s="77" t="s">
        <v>245</v>
      </c>
      <c r="W245" s="77">
        <v>0</v>
      </c>
      <c r="X245" s="77">
        <v>0</v>
      </c>
      <c r="Y245" s="77">
        <v>0</v>
      </c>
      <c r="Z245" s="77" t="s">
        <v>245</v>
      </c>
      <c r="AA245" s="295"/>
      <c r="AB245" s="77">
        <v>0</v>
      </c>
      <c r="AC245" s="77">
        <v>0</v>
      </c>
      <c r="AD245" s="77">
        <v>0</v>
      </c>
      <c r="AE245" s="77" t="s">
        <v>245</v>
      </c>
      <c r="AF245" s="77" t="s">
        <v>245</v>
      </c>
      <c r="AG245" s="5"/>
    </row>
    <row r="246" spans="1:33">
      <c r="A246" s="5"/>
      <c r="B246" s="532"/>
      <c r="C246" s="456"/>
      <c r="D246" s="508"/>
      <c r="E246" s="505"/>
      <c r="F246" s="303" t="s">
        <v>131</v>
      </c>
      <c r="G246" s="534"/>
      <c r="H246" s="461"/>
      <c r="I246" s="295"/>
      <c r="J246" s="77" t="s">
        <v>245</v>
      </c>
      <c r="K246" s="77" t="s">
        <v>245</v>
      </c>
      <c r="L246" s="77" t="s">
        <v>245</v>
      </c>
      <c r="M246" s="77" t="s">
        <v>245</v>
      </c>
      <c r="N246" s="77" t="s">
        <v>245</v>
      </c>
      <c r="O246" s="77" t="s">
        <v>245</v>
      </c>
      <c r="P246" s="77" t="s">
        <v>245</v>
      </c>
      <c r="Q246" s="77" t="s">
        <v>245</v>
      </c>
      <c r="R246" s="295"/>
      <c r="S246" s="77" t="s">
        <v>245</v>
      </c>
      <c r="T246" s="77" t="s">
        <v>245</v>
      </c>
      <c r="U246" s="77" t="s">
        <v>245</v>
      </c>
      <c r="V246" s="77" t="s">
        <v>245</v>
      </c>
      <c r="W246" s="77">
        <v>0</v>
      </c>
      <c r="X246" s="77">
        <v>0</v>
      </c>
      <c r="Y246" s="77">
        <v>0</v>
      </c>
      <c r="Z246" s="77" t="s">
        <v>245</v>
      </c>
      <c r="AA246" s="295"/>
      <c r="AB246" s="77">
        <v>0</v>
      </c>
      <c r="AC246" s="77">
        <v>0</v>
      </c>
      <c r="AD246" s="77">
        <v>0</v>
      </c>
      <c r="AE246" s="77" t="s">
        <v>245</v>
      </c>
      <c r="AF246" s="77" t="s">
        <v>245</v>
      </c>
      <c r="AG246" s="5"/>
    </row>
    <row r="247" spans="1:33">
      <c r="A247" s="5"/>
      <c r="B247" s="532"/>
      <c r="C247" s="456"/>
      <c r="D247" s="508"/>
      <c r="E247" s="505"/>
      <c r="F247" s="303" t="s">
        <v>130</v>
      </c>
      <c r="G247" s="534"/>
      <c r="H247" s="461"/>
      <c r="I247" s="295"/>
      <c r="J247" s="77" t="s">
        <v>245</v>
      </c>
      <c r="K247" s="77" t="s">
        <v>245</v>
      </c>
      <c r="L247" s="77" t="s">
        <v>245</v>
      </c>
      <c r="M247" s="77" t="s">
        <v>245</v>
      </c>
      <c r="N247" s="77" t="s">
        <v>245</v>
      </c>
      <c r="O247" s="77" t="s">
        <v>245</v>
      </c>
      <c r="P247" s="77" t="s">
        <v>245</v>
      </c>
      <c r="Q247" s="77" t="s">
        <v>245</v>
      </c>
      <c r="R247" s="295"/>
      <c r="S247" s="77" t="s">
        <v>245</v>
      </c>
      <c r="T247" s="77" t="s">
        <v>245</v>
      </c>
      <c r="U247" s="77" t="s">
        <v>245</v>
      </c>
      <c r="V247" s="77" t="s">
        <v>245</v>
      </c>
      <c r="W247" s="77">
        <v>0</v>
      </c>
      <c r="X247" s="77">
        <v>0</v>
      </c>
      <c r="Y247" s="77">
        <v>0</v>
      </c>
      <c r="Z247" s="77" t="s">
        <v>245</v>
      </c>
      <c r="AA247" s="295"/>
      <c r="AB247" s="77">
        <v>0</v>
      </c>
      <c r="AC247" s="77">
        <v>0</v>
      </c>
      <c r="AD247" s="77">
        <v>0</v>
      </c>
      <c r="AE247" s="77" t="s">
        <v>245</v>
      </c>
      <c r="AF247" s="77" t="s">
        <v>245</v>
      </c>
      <c r="AG247" s="5"/>
    </row>
    <row r="248" spans="1:33">
      <c r="A248" s="5"/>
      <c r="B248" s="532"/>
      <c r="C248" s="456"/>
      <c r="D248" s="508"/>
      <c r="E248" s="505"/>
      <c r="F248" s="303" t="s">
        <v>120</v>
      </c>
      <c r="G248" s="534"/>
      <c r="H248" s="461"/>
      <c r="I248" s="295"/>
      <c r="J248" s="77" t="s">
        <v>245</v>
      </c>
      <c r="K248" s="77" t="s">
        <v>245</v>
      </c>
      <c r="L248" s="77" t="s">
        <v>245</v>
      </c>
      <c r="M248" s="77" t="s">
        <v>245</v>
      </c>
      <c r="N248" s="77" t="s">
        <v>245</v>
      </c>
      <c r="O248" s="77" t="s">
        <v>245</v>
      </c>
      <c r="P248" s="77" t="s">
        <v>245</v>
      </c>
      <c r="Q248" s="77" t="s">
        <v>245</v>
      </c>
      <c r="R248" s="295"/>
      <c r="S248" s="77" t="s">
        <v>245</v>
      </c>
      <c r="T248" s="77" t="s">
        <v>245</v>
      </c>
      <c r="U248" s="77" t="s">
        <v>245</v>
      </c>
      <c r="V248" s="77" t="s">
        <v>245</v>
      </c>
      <c r="W248" s="77">
        <v>0</v>
      </c>
      <c r="X248" s="77">
        <v>0</v>
      </c>
      <c r="Y248" s="77">
        <v>0</v>
      </c>
      <c r="Z248" s="77" t="s">
        <v>245</v>
      </c>
      <c r="AA248" s="295"/>
      <c r="AB248" s="77">
        <v>0</v>
      </c>
      <c r="AC248" s="77">
        <v>0</v>
      </c>
      <c r="AD248" s="77">
        <v>0</v>
      </c>
      <c r="AE248" s="77" t="s">
        <v>245</v>
      </c>
      <c r="AF248" s="77" t="s">
        <v>245</v>
      </c>
      <c r="AG248" s="5"/>
    </row>
    <row r="249" spans="1:33">
      <c r="A249" s="5"/>
      <c r="B249" s="532"/>
      <c r="C249" s="456"/>
      <c r="D249" s="508"/>
      <c r="E249" s="505"/>
      <c r="F249" s="303" t="s">
        <v>123</v>
      </c>
      <c r="G249" s="534"/>
      <c r="H249" s="461"/>
      <c r="I249" s="295"/>
      <c r="J249" s="77" t="s">
        <v>245</v>
      </c>
      <c r="K249" s="77" t="s">
        <v>245</v>
      </c>
      <c r="L249" s="77" t="s">
        <v>245</v>
      </c>
      <c r="M249" s="77" t="s">
        <v>245</v>
      </c>
      <c r="N249" s="77" t="s">
        <v>245</v>
      </c>
      <c r="O249" s="77" t="s">
        <v>245</v>
      </c>
      <c r="P249" s="77" t="s">
        <v>245</v>
      </c>
      <c r="Q249" s="77" t="s">
        <v>245</v>
      </c>
      <c r="R249" s="295"/>
      <c r="S249" s="77" t="s">
        <v>245</v>
      </c>
      <c r="T249" s="77" t="s">
        <v>245</v>
      </c>
      <c r="U249" s="77" t="s">
        <v>245</v>
      </c>
      <c r="V249" s="77" t="s">
        <v>245</v>
      </c>
      <c r="W249" s="77">
        <v>0</v>
      </c>
      <c r="X249" s="77">
        <v>0</v>
      </c>
      <c r="Y249" s="77">
        <v>0</v>
      </c>
      <c r="Z249" s="77" t="s">
        <v>245</v>
      </c>
      <c r="AA249" s="295"/>
      <c r="AB249" s="77">
        <v>0</v>
      </c>
      <c r="AC249" s="77">
        <v>0</v>
      </c>
      <c r="AD249" s="77">
        <v>0</v>
      </c>
      <c r="AE249" s="77" t="s">
        <v>245</v>
      </c>
      <c r="AF249" s="77" t="s">
        <v>245</v>
      </c>
      <c r="AG249" s="5"/>
    </row>
    <row r="250" spans="1:33">
      <c r="A250" s="5"/>
      <c r="B250" s="532"/>
      <c r="C250" s="456"/>
      <c r="D250" s="508"/>
      <c r="E250" s="505"/>
      <c r="F250" s="303" t="s">
        <v>121</v>
      </c>
      <c r="G250" s="534"/>
      <c r="H250" s="461"/>
      <c r="I250" s="295"/>
      <c r="J250" s="77" t="s">
        <v>245</v>
      </c>
      <c r="K250" s="77" t="s">
        <v>245</v>
      </c>
      <c r="L250" s="77" t="s">
        <v>245</v>
      </c>
      <c r="M250" s="77" t="s">
        <v>245</v>
      </c>
      <c r="N250" s="77" t="s">
        <v>245</v>
      </c>
      <c r="O250" s="77" t="s">
        <v>245</v>
      </c>
      <c r="P250" s="77" t="s">
        <v>245</v>
      </c>
      <c r="Q250" s="77" t="s">
        <v>245</v>
      </c>
      <c r="R250" s="295"/>
      <c r="S250" s="77" t="s">
        <v>245</v>
      </c>
      <c r="T250" s="77" t="s">
        <v>245</v>
      </c>
      <c r="U250" s="77" t="s">
        <v>245</v>
      </c>
      <c r="V250" s="77" t="s">
        <v>245</v>
      </c>
      <c r="W250" s="77">
        <v>0</v>
      </c>
      <c r="X250" s="77">
        <v>0</v>
      </c>
      <c r="Y250" s="77">
        <v>0</v>
      </c>
      <c r="Z250" s="77" t="s">
        <v>245</v>
      </c>
      <c r="AA250" s="295"/>
      <c r="AB250" s="77">
        <v>0</v>
      </c>
      <c r="AC250" s="77">
        <v>0</v>
      </c>
      <c r="AD250" s="77">
        <v>0</v>
      </c>
      <c r="AE250" s="77" t="s">
        <v>245</v>
      </c>
      <c r="AF250" s="77" t="s">
        <v>245</v>
      </c>
      <c r="AG250" s="5"/>
    </row>
    <row r="251" spans="1:33">
      <c r="A251" s="5"/>
      <c r="B251" s="532"/>
      <c r="C251" s="456" t="s">
        <v>280</v>
      </c>
      <c r="D251" s="508" t="s">
        <v>135</v>
      </c>
      <c r="E251" s="505" t="s">
        <v>309</v>
      </c>
      <c r="F251" s="303" t="s">
        <v>127</v>
      </c>
      <c r="G251" s="534"/>
      <c r="H251" s="461"/>
      <c r="I251" s="295"/>
      <c r="J251" s="77" t="s">
        <v>245</v>
      </c>
      <c r="K251" s="77" t="s">
        <v>245</v>
      </c>
      <c r="L251" s="77" t="s">
        <v>245</v>
      </c>
      <c r="M251" s="77" t="s">
        <v>245</v>
      </c>
      <c r="N251" s="77" t="s">
        <v>245</v>
      </c>
      <c r="O251" s="77" t="s">
        <v>245</v>
      </c>
      <c r="P251" s="77" t="s">
        <v>245</v>
      </c>
      <c r="Q251" s="77" t="s">
        <v>245</v>
      </c>
      <c r="R251" s="295"/>
      <c r="S251" s="77" t="s">
        <v>245</v>
      </c>
      <c r="T251" s="77" t="s">
        <v>245</v>
      </c>
      <c r="U251" s="77" t="s">
        <v>245</v>
      </c>
      <c r="V251" s="77" t="s">
        <v>245</v>
      </c>
      <c r="W251" s="77">
        <v>0</v>
      </c>
      <c r="X251" s="77">
        <v>0</v>
      </c>
      <c r="Y251" s="77">
        <v>0</v>
      </c>
      <c r="Z251" s="77" t="s">
        <v>245</v>
      </c>
      <c r="AA251" s="295"/>
      <c r="AB251" s="77">
        <v>2.9742599903583686</v>
      </c>
      <c r="AC251" s="77">
        <v>2.9742599903583686</v>
      </c>
      <c r="AD251" s="77">
        <v>2.9742599903583686</v>
      </c>
      <c r="AE251" s="77" t="s">
        <v>245</v>
      </c>
      <c r="AF251" s="77" t="s">
        <v>245</v>
      </c>
      <c r="AG251" s="5"/>
    </row>
    <row r="252" spans="1:33">
      <c r="A252" s="5"/>
      <c r="B252" s="532"/>
      <c r="C252" s="456"/>
      <c r="D252" s="508"/>
      <c r="E252" s="505"/>
      <c r="F252" s="303" t="s">
        <v>128</v>
      </c>
      <c r="G252" s="534"/>
      <c r="H252" s="461"/>
      <c r="I252" s="295"/>
      <c r="J252" s="77" t="s">
        <v>245</v>
      </c>
      <c r="K252" s="77" t="s">
        <v>245</v>
      </c>
      <c r="L252" s="77" t="s">
        <v>245</v>
      </c>
      <c r="M252" s="77" t="s">
        <v>245</v>
      </c>
      <c r="N252" s="77" t="s">
        <v>245</v>
      </c>
      <c r="O252" s="77" t="s">
        <v>245</v>
      </c>
      <c r="P252" s="77" t="s">
        <v>245</v>
      </c>
      <c r="Q252" s="77" t="s">
        <v>245</v>
      </c>
      <c r="R252" s="295"/>
      <c r="S252" s="77" t="s">
        <v>245</v>
      </c>
      <c r="T252" s="77" t="s">
        <v>245</v>
      </c>
      <c r="U252" s="77" t="s">
        <v>245</v>
      </c>
      <c r="V252" s="77" t="s">
        <v>245</v>
      </c>
      <c r="W252" s="77">
        <v>0</v>
      </c>
      <c r="X252" s="77">
        <v>0</v>
      </c>
      <c r="Y252" s="77">
        <v>0</v>
      </c>
      <c r="Z252" s="77" t="s">
        <v>245</v>
      </c>
      <c r="AA252" s="295"/>
      <c r="AB252" s="77">
        <v>2.9742599903583686</v>
      </c>
      <c r="AC252" s="77">
        <v>2.9742599903583686</v>
      </c>
      <c r="AD252" s="77">
        <v>2.9742599903583686</v>
      </c>
      <c r="AE252" s="77" t="s">
        <v>245</v>
      </c>
      <c r="AF252" s="77" t="s">
        <v>245</v>
      </c>
      <c r="AG252" s="5"/>
    </row>
    <row r="253" spans="1:33">
      <c r="A253" s="5"/>
      <c r="B253" s="532"/>
      <c r="C253" s="456"/>
      <c r="D253" s="508"/>
      <c r="E253" s="505"/>
      <c r="F253" s="303" t="s">
        <v>125</v>
      </c>
      <c r="G253" s="534"/>
      <c r="H253" s="461"/>
      <c r="I253" s="295"/>
      <c r="J253" s="77" t="s">
        <v>245</v>
      </c>
      <c r="K253" s="77" t="s">
        <v>245</v>
      </c>
      <c r="L253" s="77" t="s">
        <v>245</v>
      </c>
      <c r="M253" s="77" t="s">
        <v>245</v>
      </c>
      <c r="N253" s="77" t="s">
        <v>245</v>
      </c>
      <c r="O253" s="77" t="s">
        <v>245</v>
      </c>
      <c r="P253" s="77" t="s">
        <v>245</v>
      </c>
      <c r="Q253" s="77" t="s">
        <v>245</v>
      </c>
      <c r="R253" s="295"/>
      <c r="S253" s="77" t="s">
        <v>245</v>
      </c>
      <c r="T253" s="77" t="s">
        <v>245</v>
      </c>
      <c r="U253" s="77" t="s">
        <v>245</v>
      </c>
      <c r="V253" s="77" t="s">
        <v>245</v>
      </c>
      <c r="W253" s="77">
        <v>0</v>
      </c>
      <c r="X253" s="77">
        <v>0</v>
      </c>
      <c r="Y253" s="77">
        <v>0</v>
      </c>
      <c r="Z253" s="77" t="s">
        <v>245</v>
      </c>
      <c r="AA253" s="295"/>
      <c r="AB253" s="77">
        <v>2.9742599903583686</v>
      </c>
      <c r="AC253" s="77">
        <v>2.9742599903583686</v>
      </c>
      <c r="AD253" s="77">
        <v>2.9742599903583686</v>
      </c>
      <c r="AE253" s="77" t="s">
        <v>245</v>
      </c>
      <c r="AF253" s="77" t="s">
        <v>245</v>
      </c>
      <c r="AG253" s="5"/>
    </row>
    <row r="254" spans="1:33">
      <c r="A254" s="5"/>
      <c r="B254" s="532"/>
      <c r="C254" s="456"/>
      <c r="D254" s="508"/>
      <c r="E254" s="505"/>
      <c r="F254" s="303" t="s">
        <v>124</v>
      </c>
      <c r="G254" s="534"/>
      <c r="H254" s="461"/>
      <c r="I254" s="295"/>
      <c r="J254" s="77" t="s">
        <v>245</v>
      </c>
      <c r="K254" s="77" t="s">
        <v>245</v>
      </c>
      <c r="L254" s="77" t="s">
        <v>245</v>
      </c>
      <c r="M254" s="77" t="s">
        <v>245</v>
      </c>
      <c r="N254" s="77" t="s">
        <v>245</v>
      </c>
      <c r="O254" s="77" t="s">
        <v>245</v>
      </c>
      <c r="P254" s="77" t="s">
        <v>245</v>
      </c>
      <c r="Q254" s="77" t="s">
        <v>245</v>
      </c>
      <c r="R254" s="295"/>
      <c r="S254" s="77" t="s">
        <v>245</v>
      </c>
      <c r="T254" s="77" t="s">
        <v>245</v>
      </c>
      <c r="U254" s="77" t="s">
        <v>245</v>
      </c>
      <c r="V254" s="77" t="s">
        <v>245</v>
      </c>
      <c r="W254" s="77">
        <v>0</v>
      </c>
      <c r="X254" s="77">
        <v>0</v>
      </c>
      <c r="Y254" s="77">
        <v>0</v>
      </c>
      <c r="Z254" s="77" t="s">
        <v>245</v>
      </c>
      <c r="AA254" s="295"/>
      <c r="AB254" s="77">
        <v>2.9742599903583686</v>
      </c>
      <c r="AC254" s="77">
        <v>2.9742599903583686</v>
      </c>
      <c r="AD254" s="77">
        <v>2.9742599903583686</v>
      </c>
      <c r="AE254" s="77" t="s">
        <v>245</v>
      </c>
      <c r="AF254" s="77" t="s">
        <v>245</v>
      </c>
      <c r="AG254" s="5"/>
    </row>
    <row r="255" spans="1:33">
      <c r="A255" s="5"/>
      <c r="B255" s="532"/>
      <c r="C255" s="456"/>
      <c r="D255" s="508"/>
      <c r="E255" s="505"/>
      <c r="F255" s="303" t="s">
        <v>129</v>
      </c>
      <c r="G255" s="534"/>
      <c r="H255" s="461"/>
      <c r="I255" s="295"/>
      <c r="J255" s="77" t="s">
        <v>245</v>
      </c>
      <c r="K255" s="77" t="s">
        <v>245</v>
      </c>
      <c r="L255" s="77" t="s">
        <v>245</v>
      </c>
      <c r="M255" s="77" t="s">
        <v>245</v>
      </c>
      <c r="N255" s="77" t="s">
        <v>245</v>
      </c>
      <c r="O255" s="77" t="s">
        <v>245</v>
      </c>
      <c r="P255" s="77" t="s">
        <v>245</v>
      </c>
      <c r="Q255" s="77" t="s">
        <v>245</v>
      </c>
      <c r="R255" s="295"/>
      <c r="S255" s="77" t="s">
        <v>245</v>
      </c>
      <c r="T255" s="77" t="s">
        <v>245</v>
      </c>
      <c r="U255" s="77" t="s">
        <v>245</v>
      </c>
      <c r="V255" s="77" t="s">
        <v>245</v>
      </c>
      <c r="W255" s="77">
        <v>0</v>
      </c>
      <c r="X255" s="77">
        <v>0</v>
      </c>
      <c r="Y255" s="77">
        <v>0</v>
      </c>
      <c r="Z255" s="77" t="s">
        <v>245</v>
      </c>
      <c r="AA255" s="295"/>
      <c r="AB255" s="77">
        <v>2.9742599903583686</v>
      </c>
      <c r="AC255" s="77">
        <v>2.9742599903583686</v>
      </c>
      <c r="AD255" s="77">
        <v>2.9742599903583686</v>
      </c>
      <c r="AE255" s="77" t="s">
        <v>245</v>
      </c>
      <c r="AF255" s="77" t="s">
        <v>245</v>
      </c>
      <c r="AG255" s="5"/>
    </row>
    <row r="256" spans="1:33">
      <c r="A256" s="5"/>
      <c r="B256" s="532"/>
      <c r="C256" s="456"/>
      <c r="D256" s="508"/>
      <c r="E256" s="505"/>
      <c r="F256" s="303" t="s">
        <v>119</v>
      </c>
      <c r="G256" s="534"/>
      <c r="H256" s="461"/>
      <c r="I256" s="295"/>
      <c r="J256" s="77" t="s">
        <v>245</v>
      </c>
      <c r="K256" s="77" t="s">
        <v>245</v>
      </c>
      <c r="L256" s="77" t="s">
        <v>245</v>
      </c>
      <c r="M256" s="77" t="s">
        <v>245</v>
      </c>
      <c r="N256" s="77" t="s">
        <v>245</v>
      </c>
      <c r="O256" s="77" t="s">
        <v>245</v>
      </c>
      <c r="P256" s="77" t="s">
        <v>245</v>
      </c>
      <c r="Q256" s="77" t="s">
        <v>245</v>
      </c>
      <c r="R256" s="295"/>
      <c r="S256" s="77" t="s">
        <v>245</v>
      </c>
      <c r="T256" s="77" t="s">
        <v>245</v>
      </c>
      <c r="U256" s="77" t="s">
        <v>245</v>
      </c>
      <c r="V256" s="77" t="s">
        <v>245</v>
      </c>
      <c r="W256" s="77">
        <v>0</v>
      </c>
      <c r="X256" s="77">
        <v>0</v>
      </c>
      <c r="Y256" s="77">
        <v>0</v>
      </c>
      <c r="Z256" s="77" t="s">
        <v>245</v>
      </c>
      <c r="AA256" s="295"/>
      <c r="AB256" s="77">
        <v>2.9742599903583686</v>
      </c>
      <c r="AC256" s="77">
        <v>2.9742599903583686</v>
      </c>
      <c r="AD256" s="77">
        <v>2.9742599903583686</v>
      </c>
      <c r="AE256" s="77" t="s">
        <v>245</v>
      </c>
      <c r="AF256" s="77" t="s">
        <v>245</v>
      </c>
      <c r="AG256" s="5"/>
    </row>
    <row r="257" spans="1:33">
      <c r="A257" s="5"/>
      <c r="B257" s="532"/>
      <c r="C257" s="456"/>
      <c r="D257" s="508"/>
      <c r="E257" s="505"/>
      <c r="F257" s="303" t="s">
        <v>118</v>
      </c>
      <c r="G257" s="534"/>
      <c r="H257" s="461"/>
      <c r="I257" s="295"/>
      <c r="J257" s="77" t="s">
        <v>245</v>
      </c>
      <c r="K257" s="77" t="s">
        <v>245</v>
      </c>
      <c r="L257" s="77" t="s">
        <v>245</v>
      </c>
      <c r="M257" s="77" t="s">
        <v>245</v>
      </c>
      <c r="N257" s="77" t="s">
        <v>245</v>
      </c>
      <c r="O257" s="77" t="s">
        <v>245</v>
      </c>
      <c r="P257" s="77" t="s">
        <v>245</v>
      </c>
      <c r="Q257" s="77" t="s">
        <v>245</v>
      </c>
      <c r="R257" s="295"/>
      <c r="S257" s="77" t="s">
        <v>245</v>
      </c>
      <c r="T257" s="77" t="s">
        <v>245</v>
      </c>
      <c r="U257" s="77" t="s">
        <v>245</v>
      </c>
      <c r="V257" s="77" t="s">
        <v>245</v>
      </c>
      <c r="W257" s="77">
        <v>0</v>
      </c>
      <c r="X257" s="77">
        <v>0</v>
      </c>
      <c r="Y257" s="77">
        <v>0</v>
      </c>
      <c r="Z257" s="77" t="s">
        <v>245</v>
      </c>
      <c r="AA257" s="295"/>
      <c r="AB257" s="77">
        <v>2.9742599903583686</v>
      </c>
      <c r="AC257" s="77">
        <v>2.9742599903583686</v>
      </c>
      <c r="AD257" s="77">
        <v>2.9742599903583686</v>
      </c>
      <c r="AE257" s="77" t="s">
        <v>245</v>
      </c>
      <c r="AF257" s="77" t="s">
        <v>245</v>
      </c>
      <c r="AG257" s="5"/>
    </row>
    <row r="258" spans="1:33">
      <c r="A258" s="5"/>
      <c r="B258" s="532"/>
      <c r="C258" s="456"/>
      <c r="D258" s="508"/>
      <c r="E258" s="505"/>
      <c r="F258" s="303" t="s">
        <v>122</v>
      </c>
      <c r="G258" s="534"/>
      <c r="H258" s="461"/>
      <c r="I258" s="295"/>
      <c r="J258" s="77" t="s">
        <v>245</v>
      </c>
      <c r="K258" s="77" t="s">
        <v>245</v>
      </c>
      <c r="L258" s="77" t="s">
        <v>245</v>
      </c>
      <c r="M258" s="77" t="s">
        <v>245</v>
      </c>
      <c r="N258" s="77" t="s">
        <v>245</v>
      </c>
      <c r="O258" s="77" t="s">
        <v>245</v>
      </c>
      <c r="P258" s="77" t="s">
        <v>245</v>
      </c>
      <c r="Q258" s="77" t="s">
        <v>245</v>
      </c>
      <c r="R258" s="295"/>
      <c r="S258" s="77" t="s">
        <v>245</v>
      </c>
      <c r="T258" s="77" t="s">
        <v>245</v>
      </c>
      <c r="U258" s="77" t="s">
        <v>245</v>
      </c>
      <c r="V258" s="77" t="s">
        <v>245</v>
      </c>
      <c r="W258" s="77">
        <v>0</v>
      </c>
      <c r="X258" s="77">
        <v>0</v>
      </c>
      <c r="Y258" s="77">
        <v>0</v>
      </c>
      <c r="Z258" s="77" t="s">
        <v>245</v>
      </c>
      <c r="AA258" s="295"/>
      <c r="AB258" s="77">
        <v>2.9742599903583686</v>
      </c>
      <c r="AC258" s="77">
        <v>2.9742599903583686</v>
      </c>
      <c r="AD258" s="77">
        <v>2.9742599903583686</v>
      </c>
      <c r="AE258" s="77" t="s">
        <v>245</v>
      </c>
      <c r="AF258" s="77" t="s">
        <v>245</v>
      </c>
      <c r="AG258" s="5"/>
    </row>
    <row r="259" spans="1:33">
      <c r="A259" s="5"/>
      <c r="B259" s="532"/>
      <c r="C259" s="456"/>
      <c r="D259" s="508"/>
      <c r="E259" s="505"/>
      <c r="F259" s="303" t="s">
        <v>126</v>
      </c>
      <c r="G259" s="534"/>
      <c r="H259" s="461"/>
      <c r="I259" s="295"/>
      <c r="J259" s="77" t="s">
        <v>245</v>
      </c>
      <c r="K259" s="77" t="s">
        <v>245</v>
      </c>
      <c r="L259" s="77" t="s">
        <v>245</v>
      </c>
      <c r="M259" s="77" t="s">
        <v>245</v>
      </c>
      <c r="N259" s="77" t="s">
        <v>245</v>
      </c>
      <c r="O259" s="77" t="s">
        <v>245</v>
      </c>
      <c r="P259" s="77" t="s">
        <v>245</v>
      </c>
      <c r="Q259" s="77" t="s">
        <v>245</v>
      </c>
      <c r="R259" s="295"/>
      <c r="S259" s="77" t="s">
        <v>245</v>
      </c>
      <c r="T259" s="77" t="s">
        <v>245</v>
      </c>
      <c r="U259" s="77" t="s">
        <v>245</v>
      </c>
      <c r="V259" s="77" t="s">
        <v>245</v>
      </c>
      <c r="W259" s="77">
        <v>0</v>
      </c>
      <c r="X259" s="77">
        <v>0</v>
      </c>
      <c r="Y259" s="77">
        <v>0</v>
      </c>
      <c r="Z259" s="77" t="s">
        <v>245</v>
      </c>
      <c r="AA259" s="295"/>
      <c r="AB259" s="77">
        <v>2.9742599903583686</v>
      </c>
      <c r="AC259" s="77">
        <v>2.9742599903583686</v>
      </c>
      <c r="AD259" s="77">
        <v>2.9742599903583686</v>
      </c>
      <c r="AE259" s="77" t="s">
        <v>245</v>
      </c>
      <c r="AF259" s="77" t="s">
        <v>245</v>
      </c>
      <c r="AG259" s="5"/>
    </row>
    <row r="260" spans="1:33">
      <c r="A260" s="5"/>
      <c r="B260" s="532"/>
      <c r="C260" s="456"/>
      <c r="D260" s="508"/>
      <c r="E260" s="505"/>
      <c r="F260" s="303" t="s">
        <v>131</v>
      </c>
      <c r="G260" s="534"/>
      <c r="H260" s="461"/>
      <c r="I260" s="295"/>
      <c r="J260" s="77" t="s">
        <v>245</v>
      </c>
      <c r="K260" s="77" t="s">
        <v>245</v>
      </c>
      <c r="L260" s="77" t="s">
        <v>245</v>
      </c>
      <c r="M260" s="77" t="s">
        <v>245</v>
      </c>
      <c r="N260" s="77" t="s">
        <v>245</v>
      </c>
      <c r="O260" s="77" t="s">
        <v>245</v>
      </c>
      <c r="P260" s="77" t="s">
        <v>245</v>
      </c>
      <c r="Q260" s="77" t="s">
        <v>245</v>
      </c>
      <c r="R260" s="295"/>
      <c r="S260" s="77" t="s">
        <v>245</v>
      </c>
      <c r="T260" s="77" t="s">
        <v>245</v>
      </c>
      <c r="U260" s="77" t="s">
        <v>245</v>
      </c>
      <c r="V260" s="77" t="s">
        <v>245</v>
      </c>
      <c r="W260" s="77">
        <v>0</v>
      </c>
      <c r="X260" s="77">
        <v>0</v>
      </c>
      <c r="Y260" s="77">
        <v>0</v>
      </c>
      <c r="Z260" s="77" t="s">
        <v>245</v>
      </c>
      <c r="AA260" s="295"/>
      <c r="AB260" s="77">
        <v>2.9742599903583686</v>
      </c>
      <c r="AC260" s="77">
        <v>2.9742599903583686</v>
      </c>
      <c r="AD260" s="77">
        <v>2.9742599903583686</v>
      </c>
      <c r="AE260" s="77" t="s">
        <v>245</v>
      </c>
      <c r="AF260" s="77" t="s">
        <v>245</v>
      </c>
      <c r="AG260" s="5"/>
    </row>
    <row r="261" spans="1:33">
      <c r="A261" s="5"/>
      <c r="B261" s="532"/>
      <c r="C261" s="456"/>
      <c r="D261" s="508"/>
      <c r="E261" s="505"/>
      <c r="F261" s="303" t="s">
        <v>130</v>
      </c>
      <c r="G261" s="534"/>
      <c r="H261" s="461"/>
      <c r="I261" s="295"/>
      <c r="J261" s="77" t="s">
        <v>245</v>
      </c>
      <c r="K261" s="77" t="s">
        <v>245</v>
      </c>
      <c r="L261" s="77" t="s">
        <v>245</v>
      </c>
      <c r="M261" s="77" t="s">
        <v>245</v>
      </c>
      <c r="N261" s="77" t="s">
        <v>245</v>
      </c>
      <c r="O261" s="77" t="s">
        <v>245</v>
      </c>
      <c r="P261" s="77" t="s">
        <v>245</v>
      </c>
      <c r="Q261" s="77" t="s">
        <v>245</v>
      </c>
      <c r="R261" s="295"/>
      <c r="S261" s="77" t="s">
        <v>245</v>
      </c>
      <c r="T261" s="77" t="s">
        <v>245</v>
      </c>
      <c r="U261" s="77" t="s">
        <v>245</v>
      </c>
      <c r="V261" s="77" t="s">
        <v>245</v>
      </c>
      <c r="W261" s="77">
        <v>0</v>
      </c>
      <c r="X261" s="77">
        <v>0</v>
      </c>
      <c r="Y261" s="77">
        <v>0</v>
      </c>
      <c r="Z261" s="77" t="s">
        <v>245</v>
      </c>
      <c r="AA261" s="295"/>
      <c r="AB261" s="77">
        <v>2.9742599903583686</v>
      </c>
      <c r="AC261" s="77">
        <v>2.9742599903583686</v>
      </c>
      <c r="AD261" s="77">
        <v>2.9742599903583686</v>
      </c>
      <c r="AE261" s="77" t="s">
        <v>245</v>
      </c>
      <c r="AF261" s="77" t="s">
        <v>245</v>
      </c>
      <c r="AG261" s="5"/>
    </row>
    <row r="262" spans="1:33">
      <c r="A262" s="5"/>
      <c r="B262" s="532"/>
      <c r="C262" s="456"/>
      <c r="D262" s="508"/>
      <c r="E262" s="505"/>
      <c r="F262" s="303" t="s">
        <v>120</v>
      </c>
      <c r="G262" s="534"/>
      <c r="H262" s="461"/>
      <c r="I262" s="295"/>
      <c r="J262" s="77" t="s">
        <v>245</v>
      </c>
      <c r="K262" s="77" t="s">
        <v>245</v>
      </c>
      <c r="L262" s="77" t="s">
        <v>245</v>
      </c>
      <c r="M262" s="77" t="s">
        <v>245</v>
      </c>
      <c r="N262" s="77" t="s">
        <v>245</v>
      </c>
      <c r="O262" s="77" t="s">
        <v>245</v>
      </c>
      <c r="P262" s="77" t="s">
        <v>245</v>
      </c>
      <c r="Q262" s="77" t="s">
        <v>245</v>
      </c>
      <c r="R262" s="295"/>
      <c r="S262" s="77" t="s">
        <v>245</v>
      </c>
      <c r="T262" s="77" t="s">
        <v>245</v>
      </c>
      <c r="U262" s="77" t="s">
        <v>245</v>
      </c>
      <c r="V262" s="77" t="s">
        <v>245</v>
      </c>
      <c r="W262" s="77">
        <v>0</v>
      </c>
      <c r="X262" s="77">
        <v>0</v>
      </c>
      <c r="Y262" s="77">
        <v>0</v>
      </c>
      <c r="Z262" s="77" t="s">
        <v>245</v>
      </c>
      <c r="AA262" s="295"/>
      <c r="AB262" s="77">
        <v>2.9742599903583686</v>
      </c>
      <c r="AC262" s="77">
        <v>2.9742599903583686</v>
      </c>
      <c r="AD262" s="77">
        <v>2.9742599903583686</v>
      </c>
      <c r="AE262" s="77" t="s">
        <v>245</v>
      </c>
      <c r="AF262" s="77" t="s">
        <v>245</v>
      </c>
      <c r="AG262" s="5"/>
    </row>
    <row r="263" spans="1:33">
      <c r="A263" s="5"/>
      <c r="B263" s="532"/>
      <c r="C263" s="456"/>
      <c r="D263" s="508"/>
      <c r="E263" s="505"/>
      <c r="F263" s="303" t="s">
        <v>123</v>
      </c>
      <c r="G263" s="534"/>
      <c r="H263" s="461"/>
      <c r="I263" s="295"/>
      <c r="J263" s="77" t="s">
        <v>245</v>
      </c>
      <c r="K263" s="77" t="s">
        <v>245</v>
      </c>
      <c r="L263" s="77" t="s">
        <v>245</v>
      </c>
      <c r="M263" s="77" t="s">
        <v>245</v>
      </c>
      <c r="N263" s="77" t="s">
        <v>245</v>
      </c>
      <c r="O263" s="77" t="s">
        <v>245</v>
      </c>
      <c r="P263" s="77" t="s">
        <v>245</v>
      </c>
      <c r="Q263" s="77" t="s">
        <v>245</v>
      </c>
      <c r="R263" s="295"/>
      <c r="S263" s="77" t="s">
        <v>245</v>
      </c>
      <c r="T263" s="77" t="s">
        <v>245</v>
      </c>
      <c r="U263" s="77" t="s">
        <v>245</v>
      </c>
      <c r="V263" s="77" t="s">
        <v>245</v>
      </c>
      <c r="W263" s="77">
        <v>0</v>
      </c>
      <c r="X263" s="77">
        <v>0</v>
      </c>
      <c r="Y263" s="77">
        <v>0</v>
      </c>
      <c r="Z263" s="77" t="s">
        <v>245</v>
      </c>
      <c r="AA263" s="295"/>
      <c r="AB263" s="77">
        <v>2.9742599903583686</v>
      </c>
      <c r="AC263" s="77">
        <v>2.9742599903583686</v>
      </c>
      <c r="AD263" s="77">
        <v>2.9742599903583686</v>
      </c>
      <c r="AE263" s="77" t="s">
        <v>245</v>
      </c>
      <c r="AF263" s="77" t="s">
        <v>245</v>
      </c>
      <c r="AG263" s="5"/>
    </row>
    <row r="264" spans="1:33" ht="13.2" thickBot="1">
      <c r="A264" s="5"/>
      <c r="B264" s="533"/>
      <c r="C264" s="537"/>
      <c r="D264" s="516"/>
      <c r="E264" s="517"/>
      <c r="F264" s="304" t="s">
        <v>121</v>
      </c>
      <c r="G264" s="535"/>
      <c r="H264" s="536"/>
      <c r="I264" s="297"/>
      <c r="J264" s="298" t="s">
        <v>245</v>
      </c>
      <c r="K264" s="298" t="s">
        <v>245</v>
      </c>
      <c r="L264" s="298" t="s">
        <v>245</v>
      </c>
      <c r="M264" s="298" t="s">
        <v>245</v>
      </c>
      <c r="N264" s="298" t="s">
        <v>245</v>
      </c>
      <c r="O264" s="298" t="s">
        <v>245</v>
      </c>
      <c r="P264" s="298" t="s">
        <v>245</v>
      </c>
      <c r="Q264" s="298" t="s">
        <v>245</v>
      </c>
      <c r="R264" s="297"/>
      <c r="S264" s="298" t="s">
        <v>245</v>
      </c>
      <c r="T264" s="298" t="s">
        <v>245</v>
      </c>
      <c r="U264" s="298" t="s">
        <v>245</v>
      </c>
      <c r="V264" s="298" t="s">
        <v>245</v>
      </c>
      <c r="W264" s="298">
        <v>0</v>
      </c>
      <c r="X264" s="298">
        <v>0</v>
      </c>
      <c r="Y264" s="298">
        <v>0</v>
      </c>
      <c r="Z264" s="298" t="s">
        <v>245</v>
      </c>
      <c r="AA264" s="297"/>
      <c r="AB264" s="298">
        <v>2.9742599903583686</v>
      </c>
      <c r="AC264" s="298">
        <v>2.9742599903583686</v>
      </c>
      <c r="AD264" s="298">
        <v>2.9742599903583686</v>
      </c>
      <c r="AE264" s="298" t="s">
        <v>245</v>
      </c>
      <c r="AF264" s="298" t="s">
        <v>245</v>
      </c>
      <c r="AG264" s="5"/>
    </row>
    <row r="265" spans="1:3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sheetData>
  <mergeCells count="69">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 ref="B2:P2"/>
    <mergeCell ref="B3:P3"/>
    <mergeCell ref="B8:B12"/>
    <mergeCell ref="C8:C12"/>
    <mergeCell ref="F8:F12"/>
    <mergeCell ref="G8:G12"/>
    <mergeCell ref="H8:H9"/>
    <mergeCell ref="J8:Q8"/>
    <mergeCell ref="E8:E12"/>
    <mergeCell ref="J9:Q9"/>
    <mergeCell ref="C13:C26"/>
    <mergeCell ref="D8:D12"/>
    <mergeCell ref="D13:D26"/>
    <mergeCell ref="E13:E26"/>
    <mergeCell ref="D41:D54"/>
    <mergeCell ref="E41:E54"/>
    <mergeCell ref="E83:E96"/>
    <mergeCell ref="D167:D180"/>
    <mergeCell ref="E167:E180"/>
    <mergeCell ref="C55:C68"/>
    <mergeCell ref="D55:D68"/>
    <mergeCell ref="E55:E68"/>
    <mergeCell ref="D69:D82"/>
    <mergeCell ref="E69:E82"/>
    <mergeCell ref="C153:C166"/>
    <mergeCell ref="D153:D166"/>
    <mergeCell ref="E153:E166"/>
    <mergeCell ref="C167:C180"/>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E209:E222"/>
    <mergeCell ref="C181:C194"/>
    <mergeCell ref="D181:D194"/>
    <mergeCell ref="E181:E194"/>
    <mergeCell ref="C195:C208"/>
    <mergeCell ref="D195:D208"/>
    <mergeCell ref="E195:E208"/>
    <mergeCell ref="C209:C222"/>
    <mergeCell ref="D209:D222"/>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E116"/>
  <sheetViews>
    <sheetView zoomScaleNormal="100" workbookViewId="0"/>
  </sheetViews>
  <sheetFormatPr defaultColWidth="0" defaultRowHeight="0" customHeight="1" zeroHeight="1"/>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3" width="15.6328125" customWidth="1"/>
    <col min="24" max="24" width="1.90625" customWidth="1"/>
    <col min="25" max="29" width="15.6328125" customWidth="1"/>
    <col min="30" max="30" width="9" customWidth="1"/>
    <col min="31" max="31" width="0" hidden="1" customWidth="1"/>
    <col min="32" max="16384" width="9" hidden="1"/>
  </cols>
  <sheetData>
    <row r="1" spans="1:30" s="1" customFormat="1" ht="12.6" customHeight="1"/>
    <row r="2" spans="1:30" s="1" customFormat="1" ht="18.600000000000001" customHeight="1">
      <c r="B2" s="41" t="s">
        <v>311</v>
      </c>
      <c r="C2" s="41"/>
      <c r="D2" s="41"/>
      <c r="E2" s="41"/>
      <c r="F2" s="41"/>
      <c r="G2" s="41"/>
      <c r="H2" s="40"/>
      <c r="I2" s="40"/>
      <c r="O2" s="3"/>
      <c r="X2" s="3"/>
    </row>
    <row r="3" spans="1:30" s="1" customFormat="1" ht="53.85" customHeight="1">
      <c r="B3" s="538" t="s">
        <v>312</v>
      </c>
      <c r="C3" s="539"/>
      <c r="D3" s="539"/>
      <c r="E3" s="539"/>
      <c r="F3" s="539"/>
      <c r="G3" s="539"/>
      <c r="H3" s="539"/>
      <c r="I3" s="539"/>
      <c r="J3" s="4"/>
      <c r="K3" s="4"/>
      <c r="L3" s="4"/>
      <c r="M3" s="4"/>
      <c r="N3" s="4"/>
      <c r="O3" s="4"/>
      <c r="P3" s="4"/>
      <c r="Q3" s="4"/>
      <c r="R3" s="4"/>
      <c r="S3" s="4"/>
      <c r="T3" s="4"/>
      <c r="U3" s="4"/>
      <c r="V3" s="4"/>
      <c r="W3" s="4"/>
      <c r="X3" s="4"/>
      <c r="Y3" s="4"/>
      <c r="Z3" s="4"/>
      <c r="AA3" s="4"/>
      <c r="AB3" s="4"/>
      <c r="AC3" s="4"/>
    </row>
    <row r="4" spans="1:30" s="1" customFormat="1" ht="12.6" customHeight="1">
      <c r="B4" s="40"/>
      <c r="C4" s="40"/>
      <c r="D4" s="40"/>
      <c r="E4" s="40"/>
      <c r="F4" s="40"/>
      <c r="G4" s="40"/>
      <c r="H4" s="40"/>
      <c r="I4" s="40"/>
    </row>
    <row r="5" spans="1:30" s="5" customFormat="1" ht="12.6"/>
    <row r="6" spans="1:30" s="5" customFormat="1" ht="12.6">
      <c r="B6" s="6"/>
    </row>
    <row r="7" spans="1:30" s="7" customFormat="1" ht="12.6">
      <c r="B7" s="8" t="s">
        <v>313</v>
      </c>
    </row>
    <row r="8" spans="1:30" s="5" customFormat="1" ht="12.6">
      <c r="B8" s="6"/>
      <c r="Y8" s="360"/>
      <c r="Z8" s="360"/>
      <c r="AA8" s="360"/>
      <c r="AB8" s="360"/>
      <c r="AC8" s="360"/>
    </row>
    <row r="9" spans="1:30" ht="12.6">
      <c r="A9" s="5"/>
      <c r="B9" s="540" t="s">
        <v>314</v>
      </c>
      <c r="C9" s="541" t="s">
        <v>108</v>
      </c>
      <c r="D9" s="542" t="s">
        <v>257</v>
      </c>
      <c r="E9" s="543"/>
      <c r="F9" s="9"/>
      <c r="G9" s="492" t="s">
        <v>200</v>
      </c>
      <c r="H9" s="493"/>
      <c r="I9" s="493"/>
      <c r="J9" s="493"/>
      <c r="K9" s="493"/>
      <c r="L9" s="493"/>
      <c r="M9" s="493"/>
      <c r="N9" s="494"/>
      <c r="O9" s="47"/>
      <c r="P9" s="347" t="s">
        <v>201</v>
      </c>
      <c r="Q9" s="338"/>
      <c r="R9" s="338"/>
      <c r="S9" s="338"/>
      <c r="T9" s="338"/>
      <c r="U9" s="338"/>
      <c r="V9" s="338"/>
      <c r="W9" s="338"/>
      <c r="X9" s="20"/>
      <c r="Y9" s="348" t="s">
        <v>202</v>
      </c>
      <c r="Z9" s="338"/>
      <c r="AA9" s="338"/>
      <c r="AB9" s="338"/>
      <c r="AC9" s="339"/>
    </row>
    <row r="10" spans="1:30" ht="12.6" customHeight="1">
      <c r="A10" s="5"/>
      <c r="B10" s="540"/>
      <c r="C10" s="541"/>
      <c r="D10" s="542"/>
      <c r="E10" s="543"/>
      <c r="F10" s="9"/>
      <c r="G10" s="448" t="s">
        <v>203</v>
      </c>
      <c r="H10" s="449"/>
      <c r="I10" s="449"/>
      <c r="J10" s="449"/>
      <c r="K10" s="449"/>
      <c r="L10" s="449"/>
      <c r="M10" s="449"/>
      <c r="N10" s="450"/>
      <c r="O10" s="47"/>
      <c r="P10" s="370" t="s">
        <v>204</v>
      </c>
      <c r="Q10" s="372"/>
      <c r="R10" s="372"/>
      <c r="S10" s="372"/>
      <c r="T10" s="372"/>
      <c r="U10" s="372"/>
      <c r="V10" s="372"/>
      <c r="W10" s="372"/>
      <c r="X10" s="20"/>
      <c r="Y10" s="371" t="s">
        <v>205</v>
      </c>
      <c r="Z10" s="372"/>
      <c r="AA10" s="372"/>
      <c r="AB10" s="372"/>
      <c r="AC10" s="373"/>
      <c r="AD10" s="5"/>
    </row>
    <row r="11" spans="1:30" ht="22.8">
      <c r="A11" s="5"/>
      <c r="B11" s="540"/>
      <c r="C11" s="541"/>
      <c r="D11" s="542"/>
      <c r="E11" s="10" t="s">
        <v>301</v>
      </c>
      <c r="F11" s="9"/>
      <c r="G11" s="11" t="s">
        <v>139</v>
      </c>
      <c r="H11" s="11" t="s">
        <v>141</v>
      </c>
      <c r="I11" s="11" t="s">
        <v>142</v>
      </c>
      <c r="J11" s="11" t="s">
        <v>143</v>
      </c>
      <c r="K11" s="11" t="s">
        <v>144</v>
      </c>
      <c r="L11" s="12" t="s">
        <v>145</v>
      </c>
      <c r="M11" s="11" t="s">
        <v>146</v>
      </c>
      <c r="N11" s="11" t="s">
        <v>147</v>
      </c>
      <c r="O11" s="20"/>
      <c r="P11" s="97" t="s">
        <v>148</v>
      </c>
      <c r="Q11" s="13" t="s">
        <v>149</v>
      </c>
      <c r="R11" s="13" t="s">
        <v>150</v>
      </c>
      <c r="S11" s="14" t="s">
        <v>151</v>
      </c>
      <c r="T11" s="13" t="s">
        <v>152</v>
      </c>
      <c r="U11" s="13" t="s">
        <v>153</v>
      </c>
      <c r="V11" s="13" t="s">
        <v>154</v>
      </c>
      <c r="W11" s="13" t="s">
        <v>106</v>
      </c>
      <c r="X11" s="20"/>
      <c r="Y11" s="13" t="s">
        <v>302</v>
      </c>
      <c r="Z11" s="13" t="s">
        <v>302</v>
      </c>
      <c r="AA11" s="13" t="s">
        <v>303</v>
      </c>
      <c r="AB11" s="13" t="s">
        <v>303</v>
      </c>
      <c r="AC11" s="13" t="s">
        <v>206</v>
      </c>
      <c r="AD11" s="5"/>
    </row>
    <row r="12" spans="1:30" ht="22.8">
      <c r="A12" s="5"/>
      <c r="B12" s="540"/>
      <c r="C12" s="541"/>
      <c r="D12" s="542"/>
      <c r="E12" s="10" t="s">
        <v>105</v>
      </c>
      <c r="F12" s="9"/>
      <c r="G12" s="11" t="s">
        <v>139</v>
      </c>
      <c r="H12" s="11" t="s">
        <v>141</v>
      </c>
      <c r="I12" s="11" t="s">
        <v>142</v>
      </c>
      <c r="J12" s="11" t="s">
        <v>143</v>
      </c>
      <c r="K12" s="11" t="s">
        <v>144</v>
      </c>
      <c r="L12" s="12" t="s">
        <v>145</v>
      </c>
      <c r="M12" s="11" t="s">
        <v>146</v>
      </c>
      <c r="N12" s="11" t="s">
        <v>147</v>
      </c>
      <c r="O12" s="9"/>
      <c r="P12" s="13" t="s">
        <v>148</v>
      </c>
      <c r="Q12" s="13" t="s">
        <v>149</v>
      </c>
      <c r="R12" s="13" t="s">
        <v>150</v>
      </c>
      <c r="S12" s="14" t="s">
        <v>151</v>
      </c>
      <c r="T12" s="13" t="s">
        <v>152</v>
      </c>
      <c r="U12" s="13" t="s">
        <v>153</v>
      </c>
      <c r="V12" s="13" t="s">
        <v>154</v>
      </c>
      <c r="W12" s="13" t="s">
        <v>106</v>
      </c>
      <c r="X12" s="9"/>
      <c r="Y12" s="13" t="s">
        <v>155</v>
      </c>
      <c r="Z12" s="13" t="s">
        <v>156</v>
      </c>
      <c r="AA12" s="13" t="s">
        <v>157</v>
      </c>
      <c r="AB12" s="13" t="s">
        <v>158</v>
      </c>
      <c r="AC12" s="13" t="s">
        <v>206</v>
      </c>
      <c r="AD12" s="5"/>
    </row>
    <row r="13" spans="1:30" ht="12.6" customHeight="1">
      <c r="A13" s="5"/>
      <c r="B13" s="540"/>
      <c r="C13" s="541"/>
      <c r="D13" s="542"/>
      <c r="E13" s="10" t="s">
        <v>207</v>
      </c>
      <c r="F13" s="9"/>
      <c r="G13" s="15" t="s">
        <v>208</v>
      </c>
      <c r="H13" s="15" t="s">
        <v>209</v>
      </c>
      <c r="I13" s="15" t="s">
        <v>210</v>
      </c>
      <c r="J13" s="15" t="s">
        <v>211</v>
      </c>
      <c r="K13" s="15" t="s">
        <v>212</v>
      </c>
      <c r="L13" s="16" t="s">
        <v>213</v>
      </c>
      <c r="M13" s="15" t="s">
        <v>214</v>
      </c>
      <c r="N13" s="15" t="s">
        <v>215</v>
      </c>
      <c r="O13" s="9"/>
      <c r="P13" s="15" t="s">
        <v>216</v>
      </c>
      <c r="Q13" s="15" t="s">
        <v>217</v>
      </c>
      <c r="R13" s="15" t="s">
        <v>218</v>
      </c>
      <c r="S13" s="17" t="s">
        <v>219</v>
      </c>
      <c r="T13" s="15" t="s">
        <v>220</v>
      </c>
      <c r="U13" s="15" t="s">
        <v>221</v>
      </c>
      <c r="V13" s="15" t="s">
        <v>222</v>
      </c>
      <c r="W13" s="15" t="s">
        <v>223</v>
      </c>
      <c r="X13" s="9"/>
      <c r="Y13" s="15" t="s">
        <v>224</v>
      </c>
      <c r="Z13" s="15" t="s">
        <v>225</v>
      </c>
      <c r="AA13" s="15" t="s">
        <v>226</v>
      </c>
      <c r="AB13" s="15" t="s">
        <v>227</v>
      </c>
      <c r="AC13" s="15" t="s">
        <v>228</v>
      </c>
      <c r="AD13" s="5"/>
    </row>
    <row r="14" spans="1:30" ht="12.6" customHeight="1">
      <c r="A14" s="5"/>
      <c r="B14" s="540"/>
      <c r="C14" s="541"/>
      <c r="D14" s="542"/>
      <c r="E14" s="197" t="s">
        <v>290</v>
      </c>
      <c r="F14" s="9"/>
      <c r="G14" s="13" t="s">
        <v>230</v>
      </c>
      <c r="H14" s="13" t="s">
        <v>230</v>
      </c>
      <c r="I14" s="13" t="s">
        <v>231</v>
      </c>
      <c r="J14" s="13" t="s">
        <v>231</v>
      </c>
      <c r="K14" s="13" t="s">
        <v>232</v>
      </c>
      <c r="L14" s="19" t="s">
        <v>232</v>
      </c>
      <c r="M14" s="13" t="s">
        <v>233</v>
      </c>
      <c r="N14" s="13" t="s">
        <v>233</v>
      </c>
      <c r="O14" s="9"/>
      <c r="P14" s="13" t="s">
        <v>234</v>
      </c>
      <c r="Q14" s="13" t="s">
        <v>235</v>
      </c>
      <c r="R14" s="13" t="s">
        <v>235</v>
      </c>
      <c r="S14" s="14" t="s">
        <v>236</v>
      </c>
      <c r="T14" s="13" t="s">
        <v>236</v>
      </c>
      <c r="U14" s="13" t="s">
        <v>237</v>
      </c>
      <c r="V14" s="13" t="s">
        <v>237</v>
      </c>
      <c r="W14" s="13" t="s">
        <v>238</v>
      </c>
      <c r="X14" s="9"/>
      <c r="Y14" s="13" t="s">
        <v>275</v>
      </c>
      <c r="Z14" s="13"/>
      <c r="AA14" s="13" t="s">
        <v>276</v>
      </c>
      <c r="AB14" s="13"/>
      <c r="AC14" s="13" t="s">
        <v>277</v>
      </c>
      <c r="AD14" s="5"/>
    </row>
    <row r="15" spans="1:30" ht="12.6" customHeight="1">
      <c r="A15" s="5"/>
      <c r="B15" s="544" t="s">
        <v>193</v>
      </c>
      <c r="C15" s="62" t="s">
        <v>127</v>
      </c>
      <c r="D15" s="547" t="s">
        <v>281</v>
      </c>
      <c r="E15" s="478"/>
      <c r="F15" s="9"/>
      <c r="G15" s="185">
        <v>68.565771367263309</v>
      </c>
      <c r="H15" s="185">
        <v>68.545523907361414</v>
      </c>
      <c r="I15" s="185">
        <v>83.614794006957538</v>
      </c>
      <c r="J15" s="185">
        <v>83.537954562762394</v>
      </c>
      <c r="K15" s="185">
        <v>88.918000091064357</v>
      </c>
      <c r="L15" s="185">
        <v>89.232750584499058</v>
      </c>
      <c r="M15" s="185">
        <v>103.19089658237827</v>
      </c>
      <c r="N15" s="185">
        <v>103.26009605959037</v>
      </c>
      <c r="O15" s="9"/>
      <c r="P15" s="185">
        <v>103.26009605959037</v>
      </c>
      <c r="Q15" s="185">
        <v>110.39599487540659</v>
      </c>
      <c r="R15" s="185">
        <v>111.7072095389764</v>
      </c>
      <c r="S15" s="185">
        <v>114.90065469882065</v>
      </c>
      <c r="T15" s="185">
        <v>114.4180160814398</v>
      </c>
      <c r="U15" s="185">
        <v>121.05350272737377</v>
      </c>
      <c r="V15" s="185">
        <v>120.46168627822081</v>
      </c>
      <c r="W15" s="185">
        <v>126.57531856556605</v>
      </c>
      <c r="X15" s="9"/>
      <c r="Y15" s="185">
        <v>125.50081957998127</v>
      </c>
      <c r="Z15" s="185">
        <v>125.50081957998127</v>
      </c>
      <c r="AA15" s="185">
        <v>139.73123662685865</v>
      </c>
      <c r="AB15" s="185" t="s">
        <v>245</v>
      </c>
      <c r="AC15" s="185" t="s">
        <v>245</v>
      </c>
      <c r="AD15" s="5"/>
    </row>
    <row r="16" spans="1:30" ht="12.6" customHeight="1">
      <c r="A16" s="5"/>
      <c r="B16" s="545"/>
      <c r="C16" s="62" t="s">
        <v>128</v>
      </c>
      <c r="D16" s="547"/>
      <c r="E16" s="478"/>
      <c r="F16" s="9"/>
      <c r="G16" s="185">
        <v>68.549277733799528</v>
      </c>
      <c r="H16" s="185">
        <v>68.529294772291379</v>
      </c>
      <c r="I16" s="185">
        <v>83.598175372645827</v>
      </c>
      <c r="J16" s="185">
        <v>83.520615948275136</v>
      </c>
      <c r="K16" s="185">
        <v>88.900349381516335</v>
      </c>
      <c r="L16" s="185">
        <v>89.215421715439106</v>
      </c>
      <c r="M16" s="185">
        <v>103.1814964830757</v>
      </c>
      <c r="N16" s="185">
        <v>103.25048926507061</v>
      </c>
      <c r="O16" s="9"/>
      <c r="P16" s="185">
        <v>103.25048926507061</v>
      </c>
      <c r="Q16" s="185">
        <v>110.37944693268375</v>
      </c>
      <c r="R16" s="185">
        <v>111.69006213727795</v>
      </c>
      <c r="S16" s="185">
        <v>114.8843354440319</v>
      </c>
      <c r="T16" s="185">
        <v>114.39960231359808</v>
      </c>
      <c r="U16" s="185">
        <v>121.02780814466783</v>
      </c>
      <c r="V16" s="185">
        <v>120.43774198122743</v>
      </c>
      <c r="W16" s="185">
        <v>126.5450819719328</v>
      </c>
      <c r="X16" s="9"/>
      <c r="Y16" s="185">
        <v>125.47176062822518</v>
      </c>
      <c r="Z16" s="185">
        <v>125.47176062822518</v>
      </c>
      <c r="AA16" s="185">
        <v>139.70703572397574</v>
      </c>
      <c r="AB16" s="185" t="s">
        <v>245</v>
      </c>
      <c r="AC16" s="185" t="s">
        <v>245</v>
      </c>
      <c r="AD16" s="5"/>
    </row>
    <row r="17" spans="1:30" ht="12.6" customHeight="1">
      <c r="A17" s="5"/>
      <c r="B17" s="545"/>
      <c r="C17" s="62" t="s">
        <v>125</v>
      </c>
      <c r="D17" s="547"/>
      <c r="E17" s="478"/>
      <c r="F17" s="9"/>
      <c r="G17" s="185">
        <v>68.556743260928414</v>
      </c>
      <c r="H17" s="185">
        <v>68.536640579290776</v>
      </c>
      <c r="I17" s="185">
        <v>83.605697479013202</v>
      </c>
      <c r="J17" s="185">
        <v>83.528463939872381</v>
      </c>
      <c r="K17" s="185">
        <v>88.908338636962327</v>
      </c>
      <c r="L17" s="185">
        <v>89.223265295955429</v>
      </c>
      <c r="M17" s="185">
        <v>103.19079248395576</v>
      </c>
      <c r="N17" s="185">
        <v>103.25998967218713</v>
      </c>
      <c r="O17" s="9"/>
      <c r="P17" s="185">
        <v>103.25998967218713</v>
      </c>
      <c r="Q17" s="185">
        <v>110.39101593552665</v>
      </c>
      <c r="R17" s="185">
        <v>111.70205324303423</v>
      </c>
      <c r="S17" s="185">
        <v>114.89522129686249</v>
      </c>
      <c r="T17" s="185">
        <v>114.41188769241774</v>
      </c>
      <c r="U17" s="185">
        <v>121.04682014154253</v>
      </c>
      <c r="V17" s="185">
        <v>120.45547361108393</v>
      </c>
      <c r="W17" s="185">
        <v>126.57473445968105</v>
      </c>
      <c r="X17" s="9"/>
      <c r="Y17" s="185">
        <v>125.50026418089986</v>
      </c>
      <c r="Z17" s="185">
        <v>125.50026418089986</v>
      </c>
      <c r="AA17" s="185">
        <v>139.71909746280016</v>
      </c>
      <c r="AB17" s="185" t="s">
        <v>245</v>
      </c>
      <c r="AC17" s="185" t="s">
        <v>245</v>
      </c>
      <c r="AD17" s="5"/>
    </row>
    <row r="18" spans="1:30" ht="12.6" customHeight="1">
      <c r="A18" s="5"/>
      <c r="B18" s="545"/>
      <c r="C18" s="62" t="s">
        <v>124</v>
      </c>
      <c r="D18" s="547"/>
      <c r="E18" s="478"/>
      <c r="F18" s="9"/>
      <c r="G18" s="185">
        <v>68.565747177307713</v>
      </c>
      <c r="H18" s="185">
        <v>68.545500105325445</v>
      </c>
      <c r="I18" s="185">
        <v>83.614769633672708</v>
      </c>
      <c r="J18" s="185">
        <v>83.537929133537489</v>
      </c>
      <c r="K18" s="185">
        <v>88.91797420411342</v>
      </c>
      <c r="L18" s="185">
        <v>89.232725169567033</v>
      </c>
      <c r="M18" s="185">
        <v>103.20523416154967</v>
      </c>
      <c r="N18" s="185">
        <v>103.27474890235051</v>
      </c>
      <c r="O18" s="9"/>
      <c r="P18" s="185">
        <v>103.27474890235051</v>
      </c>
      <c r="Q18" s="185">
        <v>110.40834451903547</v>
      </c>
      <c r="R18" s="185">
        <v>111.72002066613638</v>
      </c>
      <c r="S18" s="185">
        <v>114.92100619219393</v>
      </c>
      <c r="T18" s="185">
        <v>114.44093718956309</v>
      </c>
      <c r="U18" s="185">
        <v>121.08265454459803</v>
      </c>
      <c r="V18" s="185">
        <v>120.48875645470467</v>
      </c>
      <c r="W18" s="185">
        <v>126.60981518104413</v>
      </c>
      <c r="X18" s="9"/>
      <c r="Y18" s="185">
        <v>125.53404322940914</v>
      </c>
      <c r="Z18" s="185">
        <v>125.53404322940914</v>
      </c>
      <c r="AA18" s="185">
        <v>139.75948252334319</v>
      </c>
      <c r="AB18" s="185" t="s">
        <v>245</v>
      </c>
      <c r="AC18" s="185" t="s">
        <v>245</v>
      </c>
      <c r="AD18" s="5"/>
    </row>
    <row r="19" spans="1:30" ht="12.6" customHeight="1">
      <c r="A19" s="5"/>
      <c r="B19" s="545"/>
      <c r="C19" s="62" t="s">
        <v>129</v>
      </c>
      <c r="D19" s="547"/>
      <c r="E19" s="478"/>
      <c r="F19" s="9"/>
      <c r="G19" s="185">
        <v>68.550813167100358</v>
      </c>
      <c r="H19" s="185">
        <v>68.530805582779863</v>
      </c>
      <c r="I19" s="185">
        <v>83.599722442586042</v>
      </c>
      <c r="J19" s="185">
        <v>83.522230042957943</v>
      </c>
      <c r="K19" s="185">
        <v>88.901992529903438</v>
      </c>
      <c r="L19" s="185">
        <v>89.21703490289589</v>
      </c>
      <c r="M19" s="185">
        <v>103.1814234863363</v>
      </c>
      <c r="N19" s="185">
        <v>103.2504146632336</v>
      </c>
      <c r="O19" s="9"/>
      <c r="P19" s="185">
        <v>103.2504146632336</v>
      </c>
      <c r="Q19" s="185">
        <v>110.38159085908389</v>
      </c>
      <c r="R19" s="185">
        <v>111.69228468957603</v>
      </c>
      <c r="S19" s="185">
        <v>114.89110859099678</v>
      </c>
      <c r="T19" s="185">
        <v>114.40723325319138</v>
      </c>
      <c r="U19" s="185">
        <v>121.04034142400069</v>
      </c>
      <c r="V19" s="185">
        <v>120.44939213964373</v>
      </c>
      <c r="W19" s="185">
        <v>126.56135408710406</v>
      </c>
      <c r="X19" s="9"/>
      <c r="Y19" s="185">
        <v>125.48742132045453</v>
      </c>
      <c r="Z19" s="185">
        <v>125.48742132045453</v>
      </c>
      <c r="AA19" s="185">
        <v>139.70823031516235</v>
      </c>
      <c r="AB19" s="185" t="s">
        <v>245</v>
      </c>
      <c r="AC19" s="185" t="s">
        <v>245</v>
      </c>
      <c r="AD19" s="5"/>
    </row>
    <row r="20" spans="1:30" ht="12.6" customHeight="1">
      <c r="A20" s="5"/>
      <c r="B20" s="545"/>
      <c r="C20" s="62" t="s">
        <v>119</v>
      </c>
      <c r="D20" s="547"/>
      <c r="E20" s="478"/>
      <c r="F20" s="9"/>
      <c r="G20" s="185">
        <v>68.556725848640852</v>
      </c>
      <c r="H20" s="185">
        <v>68.536623446233506</v>
      </c>
      <c r="I20" s="185">
        <v>83.605679934762563</v>
      </c>
      <c r="J20" s="185">
        <v>83.528445635540479</v>
      </c>
      <c r="K20" s="185">
        <v>88.908320003152454</v>
      </c>
      <c r="L20" s="185">
        <v>89.223247001911744</v>
      </c>
      <c r="M20" s="185">
        <v>103.18595324217736</v>
      </c>
      <c r="N20" s="185">
        <v>103.25504402215726</v>
      </c>
      <c r="O20" s="9"/>
      <c r="P20" s="185">
        <v>103.25504402215726</v>
      </c>
      <c r="Q20" s="185">
        <v>110.38189529315571</v>
      </c>
      <c r="R20" s="185">
        <v>111.69260010496798</v>
      </c>
      <c r="S20" s="185">
        <v>114.88427922557452</v>
      </c>
      <c r="T20" s="185">
        <v>114.39954261523624</v>
      </c>
      <c r="U20" s="185">
        <v>121.02891942338647</v>
      </c>
      <c r="V20" s="185">
        <v>120.43876818656001</v>
      </c>
      <c r="W20" s="185">
        <v>126.54810698331491</v>
      </c>
      <c r="X20" s="9"/>
      <c r="Y20" s="185">
        <v>125.47467603569308</v>
      </c>
      <c r="Z20" s="185">
        <v>125.47467603569308</v>
      </c>
      <c r="AA20" s="185">
        <v>139.70107990471317</v>
      </c>
      <c r="AB20" s="185" t="s">
        <v>245</v>
      </c>
      <c r="AC20" s="185" t="s">
        <v>245</v>
      </c>
      <c r="AD20" s="5"/>
    </row>
    <row r="21" spans="1:30" ht="12.6" customHeight="1">
      <c r="A21" s="5"/>
      <c r="B21" s="545"/>
      <c r="C21" s="62" t="s">
        <v>118</v>
      </c>
      <c r="D21" s="547"/>
      <c r="E21" s="478"/>
      <c r="F21" s="9"/>
      <c r="G21" s="185">
        <v>68.560160005926562</v>
      </c>
      <c r="H21" s="185">
        <v>68.5400025320222</v>
      </c>
      <c r="I21" s="185">
        <v>83.609140118610185</v>
      </c>
      <c r="J21" s="185">
        <v>83.532055727240163</v>
      </c>
      <c r="K21" s="185">
        <v>88.911995076502734</v>
      </c>
      <c r="L21" s="185">
        <v>89.226855064505457</v>
      </c>
      <c r="M21" s="185">
        <v>103.19700321494943</v>
      </c>
      <c r="N21" s="185">
        <v>103.26633696858828</v>
      </c>
      <c r="O21" s="9"/>
      <c r="P21" s="185">
        <v>103.26633696858828</v>
      </c>
      <c r="Q21" s="185">
        <v>110.39805303597517</v>
      </c>
      <c r="R21" s="185">
        <v>111.709341177252</v>
      </c>
      <c r="S21" s="185">
        <v>114.90278601608806</v>
      </c>
      <c r="T21" s="185">
        <v>114.42039745696937</v>
      </c>
      <c r="U21" s="185">
        <v>121.04798172649346</v>
      </c>
      <c r="V21" s="185">
        <v>120.45651370700574</v>
      </c>
      <c r="W21" s="185">
        <v>126.56471480313334</v>
      </c>
      <c r="X21" s="9"/>
      <c r="Y21" s="185">
        <v>125.48824111996691</v>
      </c>
      <c r="Z21" s="185">
        <v>125.48824111996691</v>
      </c>
      <c r="AA21" s="185">
        <v>139.69964210852015</v>
      </c>
      <c r="AB21" s="185" t="s">
        <v>245</v>
      </c>
      <c r="AC21" s="185" t="s">
        <v>245</v>
      </c>
      <c r="AD21" s="5"/>
    </row>
    <row r="22" spans="1:30" ht="12.6" customHeight="1">
      <c r="A22" s="5"/>
      <c r="B22" s="545"/>
      <c r="C22" s="62" t="s">
        <v>122</v>
      </c>
      <c r="D22" s="547"/>
      <c r="E22" s="478"/>
      <c r="F22" s="20"/>
      <c r="G22" s="185">
        <v>68.547386682423578</v>
      </c>
      <c r="H22" s="185">
        <v>68.527434046559122</v>
      </c>
      <c r="I22" s="185">
        <v>83.596269989495994</v>
      </c>
      <c r="J22" s="185">
        <v>83.518628016940596</v>
      </c>
      <c r="K22" s="185">
        <v>88.898325667417765</v>
      </c>
      <c r="L22" s="185">
        <v>89.213434901451066</v>
      </c>
      <c r="M22" s="185">
        <v>103.18004779359447</v>
      </c>
      <c r="N22" s="185">
        <v>103.24900872090601</v>
      </c>
      <c r="O22" s="20"/>
      <c r="P22" s="185">
        <v>103.24900872090601</v>
      </c>
      <c r="Q22" s="185">
        <v>110.38013724600586</v>
      </c>
      <c r="R22" s="185">
        <v>111.6946549390581</v>
      </c>
      <c r="S22" s="185">
        <v>114.88906356222863</v>
      </c>
      <c r="T22" s="185">
        <v>114.40848643406545</v>
      </c>
      <c r="U22" s="185">
        <v>121.04212798149379</v>
      </c>
      <c r="V22" s="185">
        <v>120.44834141433503</v>
      </c>
      <c r="W22" s="185">
        <v>126.55616762721465</v>
      </c>
      <c r="X22" s="20"/>
      <c r="Y22" s="185">
        <v>125.48206645212916</v>
      </c>
      <c r="Z22" s="185">
        <v>125.48206645212916</v>
      </c>
      <c r="AA22" s="185">
        <v>139.70644438429181</v>
      </c>
      <c r="AB22" s="185" t="s">
        <v>245</v>
      </c>
      <c r="AC22" s="185" t="s">
        <v>245</v>
      </c>
      <c r="AD22" s="5"/>
    </row>
    <row r="23" spans="1:30" ht="12.6" customHeight="1">
      <c r="A23" s="5"/>
      <c r="B23" s="545"/>
      <c r="C23" s="62" t="s">
        <v>126</v>
      </c>
      <c r="D23" s="547"/>
      <c r="E23" s="478"/>
      <c r="F23" s="20"/>
      <c r="G23" s="185">
        <v>68.55579000687797</v>
      </c>
      <c r="H23" s="185">
        <v>68.535702611997237</v>
      </c>
      <c r="I23" s="185">
        <v>83.604737000504613</v>
      </c>
      <c r="J23" s="185">
        <v>83.527461849912925</v>
      </c>
      <c r="K23" s="185">
        <v>88.9073185093836</v>
      </c>
      <c r="L23" s="185">
        <v>89.22226376923561</v>
      </c>
      <c r="M23" s="185">
        <v>103.18509229444641</v>
      </c>
      <c r="N23" s="185">
        <v>103.25416414337329</v>
      </c>
      <c r="O23" s="20"/>
      <c r="P23" s="185">
        <v>103.25416414337329</v>
      </c>
      <c r="Q23" s="185">
        <v>110.38686246643424</v>
      </c>
      <c r="R23" s="185">
        <v>111.69774923055448</v>
      </c>
      <c r="S23" s="185">
        <v>114.8942978176965</v>
      </c>
      <c r="T23" s="185">
        <v>114.41085689696557</v>
      </c>
      <c r="U23" s="185">
        <v>121.04378830690989</v>
      </c>
      <c r="V23" s="185">
        <v>120.45263635701144</v>
      </c>
      <c r="W23" s="185">
        <v>126.56857488821802</v>
      </c>
      <c r="X23" s="20"/>
      <c r="Y23" s="185">
        <v>125.49433359257735</v>
      </c>
      <c r="Z23" s="185">
        <v>125.49433359257735</v>
      </c>
      <c r="AA23" s="185">
        <v>139.71641519921286</v>
      </c>
      <c r="AB23" s="185" t="s">
        <v>245</v>
      </c>
      <c r="AC23" s="185" t="s">
        <v>245</v>
      </c>
      <c r="AD23" s="5"/>
    </row>
    <row r="24" spans="1:30" ht="12.6" customHeight="1">
      <c r="A24" s="5"/>
      <c r="B24" s="545"/>
      <c r="C24" s="62" t="s">
        <v>131</v>
      </c>
      <c r="D24" s="547"/>
      <c r="E24" s="478"/>
      <c r="F24" s="20"/>
      <c r="G24" s="185">
        <v>68.551645969717612</v>
      </c>
      <c r="H24" s="185">
        <v>68.531625030246786</v>
      </c>
      <c r="I24" s="185">
        <v>83.600561556792172</v>
      </c>
      <c r="J24" s="185">
        <v>83.523105510668344</v>
      </c>
      <c r="K24" s="185">
        <v>88.902883756032622</v>
      </c>
      <c r="L24" s="185">
        <v>89.217909878536574</v>
      </c>
      <c r="M24" s="185">
        <v>103.18045219826936</v>
      </c>
      <c r="N24" s="185">
        <v>103.24942201788187</v>
      </c>
      <c r="O24" s="20"/>
      <c r="P24" s="185">
        <v>103.24942201788187</v>
      </c>
      <c r="Q24" s="185">
        <v>110.3805645564847</v>
      </c>
      <c r="R24" s="185">
        <v>111.69121919139204</v>
      </c>
      <c r="S24" s="185">
        <v>114.88219483508649</v>
      </c>
      <c r="T24" s="185">
        <v>114.39718367156834</v>
      </c>
      <c r="U24" s="185">
        <v>121.02601455728704</v>
      </c>
      <c r="V24" s="185">
        <v>120.43609497203327</v>
      </c>
      <c r="W24" s="185">
        <v>126.55825210065206</v>
      </c>
      <c r="X24" s="20"/>
      <c r="Y24" s="185">
        <v>125.4844290531592</v>
      </c>
      <c r="Z24" s="185">
        <v>125.4844290531592</v>
      </c>
      <c r="AA24" s="185">
        <v>139.70484944091874</v>
      </c>
      <c r="AB24" s="185" t="s">
        <v>245</v>
      </c>
      <c r="AC24" s="185" t="s">
        <v>245</v>
      </c>
      <c r="AD24" s="5"/>
    </row>
    <row r="25" spans="1:30" ht="12.6" customHeight="1">
      <c r="A25" s="5"/>
      <c r="B25" s="545"/>
      <c r="C25" s="62" t="s">
        <v>130</v>
      </c>
      <c r="D25" s="547"/>
      <c r="E25" s="478"/>
      <c r="F25" s="20"/>
      <c r="G25" s="185">
        <v>68.539550896779375</v>
      </c>
      <c r="H25" s="185">
        <v>68.5197239186556</v>
      </c>
      <c r="I25" s="185">
        <v>83.588374818522794</v>
      </c>
      <c r="J25" s="185">
        <v>83.510390798210835</v>
      </c>
      <c r="K25" s="185">
        <v>88.889940178750891</v>
      </c>
      <c r="L25" s="185">
        <v>89.205202312573178</v>
      </c>
      <c r="M25" s="185">
        <v>103.17088658516163</v>
      </c>
      <c r="N25" s="185">
        <v>103.23964607013669</v>
      </c>
      <c r="O25" s="20"/>
      <c r="P25" s="185">
        <v>103.23964607013669</v>
      </c>
      <c r="Q25" s="185">
        <v>110.37504353598116</v>
      </c>
      <c r="R25" s="185">
        <v>111.68549842027564</v>
      </c>
      <c r="S25" s="185">
        <v>114.87963726752957</v>
      </c>
      <c r="T25" s="185">
        <v>114.39430782369746</v>
      </c>
      <c r="U25" s="185">
        <v>121.01750784944342</v>
      </c>
      <c r="V25" s="185">
        <v>120.42817308134462</v>
      </c>
      <c r="W25" s="185">
        <v>126.53507412297992</v>
      </c>
      <c r="X25" s="20"/>
      <c r="Y25" s="185">
        <v>125.46212437871127</v>
      </c>
      <c r="Z25" s="185">
        <v>125.46212437871127</v>
      </c>
      <c r="AA25" s="185">
        <v>139.67798529916868</v>
      </c>
      <c r="AB25" s="185" t="s">
        <v>245</v>
      </c>
      <c r="AC25" s="185" t="s">
        <v>245</v>
      </c>
      <c r="AD25" s="5"/>
    </row>
    <row r="26" spans="1:30" ht="12.6" customHeight="1">
      <c r="A26" s="5"/>
      <c r="B26" s="545"/>
      <c r="C26" s="62" t="s">
        <v>120</v>
      </c>
      <c r="D26" s="547"/>
      <c r="E26" s="478"/>
      <c r="F26" s="20"/>
      <c r="G26" s="185">
        <v>68.566257480138134</v>
      </c>
      <c r="H26" s="185">
        <v>68.54600222473897</v>
      </c>
      <c r="I26" s="185">
        <v>83.615283803952153</v>
      </c>
      <c r="J26" s="185">
        <v>83.538465579558803</v>
      </c>
      <c r="K26" s="185">
        <v>88.918520306163103</v>
      </c>
      <c r="L26" s="185">
        <v>89.23326131407083</v>
      </c>
      <c r="M26" s="185">
        <v>103.19313190317045</v>
      </c>
      <c r="N26" s="185">
        <v>103.26238053200336</v>
      </c>
      <c r="O26" s="20"/>
      <c r="P26" s="185">
        <v>103.26238053200336</v>
      </c>
      <c r="Q26" s="185">
        <v>110.39362986281387</v>
      </c>
      <c r="R26" s="185">
        <v>111.70476541113041</v>
      </c>
      <c r="S26" s="185">
        <v>114.9046356255967</v>
      </c>
      <c r="T26" s="185">
        <v>114.42248377213858</v>
      </c>
      <c r="U26" s="185">
        <v>121.06347608883701</v>
      </c>
      <c r="V26" s="185">
        <v>120.47092116189678</v>
      </c>
      <c r="W26" s="185">
        <v>126.58490194252974</v>
      </c>
      <c r="X26" s="20"/>
      <c r="Y26" s="185">
        <v>125.51006076203592</v>
      </c>
      <c r="Z26" s="185">
        <v>125.51006076203592</v>
      </c>
      <c r="AA26" s="185">
        <v>139.73380995006059</v>
      </c>
      <c r="AB26" s="185" t="s">
        <v>245</v>
      </c>
      <c r="AC26" s="185" t="s">
        <v>245</v>
      </c>
      <c r="AD26" s="5"/>
    </row>
    <row r="27" spans="1:30" ht="12.6" customHeight="1">
      <c r="A27" s="5"/>
      <c r="B27" s="545"/>
      <c r="C27" s="62" t="s">
        <v>123</v>
      </c>
      <c r="D27" s="547"/>
      <c r="E27" s="478"/>
      <c r="F27" s="20"/>
      <c r="G27" s="185">
        <v>68.561272633346178</v>
      </c>
      <c r="H27" s="185">
        <v>68.541097316910879</v>
      </c>
      <c r="I27" s="185">
        <v>83.610261178336188</v>
      </c>
      <c r="J27" s="185">
        <v>83.533225355384204</v>
      </c>
      <c r="K27" s="185">
        <v>88.913185757953372</v>
      </c>
      <c r="L27" s="185">
        <v>89.228024035242527</v>
      </c>
      <c r="M27" s="185">
        <v>103.20172610134659</v>
      </c>
      <c r="N27" s="185">
        <v>103.27116370474258</v>
      </c>
      <c r="O27" s="20"/>
      <c r="P27" s="185">
        <v>103.27116370474258</v>
      </c>
      <c r="Q27" s="185">
        <v>110.40261218544866</v>
      </c>
      <c r="R27" s="185">
        <v>111.71407723629213</v>
      </c>
      <c r="S27" s="185">
        <v>114.90968574928812</v>
      </c>
      <c r="T27" s="185">
        <v>114.42817758934933</v>
      </c>
      <c r="U27" s="185">
        <v>121.07147261883324</v>
      </c>
      <c r="V27" s="185">
        <v>120.47834809609292</v>
      </c>
      <c r="W27" s="185">
        <v>126.59583342312249</v>
      </c>
      <c r="X27" s="20"/>
      <c r="Y27" s="185">
        <v>125.52059600564726</v>
      </c>
      <c r="Z27" s="185">
        <v>125.52059600564726</v>
      </c>
      <c r="AA27" s="185">
        <v>139.7459433141735</v>
      </c>
      <c r="AB27" s="185" t="s">
        <v>245</v>
      </c>
      <c r="AC27" s="185" t="s">
        <v>245</v>
      </c>
      <c r="AD27" s="5"/>
    </row>
    <row r="28" spans="1:30" ht="12.6" customHeight="1">
      <c r="A28" s="5"/>
      <c r="B28" s="546"/>
      <c r="C28" s="62" t="s">
        <v>121</v>
      </c>
      <c r="D28" s="547"/>
      <c r="E28" s="478"/>
      <c r="F28" s="20"/>
      <c r="G28" s="185">
        <v>68.561535547115341</v>
      </c>
      <c r="H28" s="185">
        <v>68.541356014491441</v>
      </c>
      <c r="I28" s="185">
        <v>83.610526084658687</v>
      </c>
      <c r="J28" s="185">
        <v>83.533501738419957</v>
      </c>
      <c r="K28" s="185">
        <v>88.913467115883748</v>
      </c>
      <c r="L28" s="185">
        <v>89.228300262933061</v>
      </c>
      <c r="M28" s="185">
        <v>103.1975772857277</v>
      </c>
      <c r="N28" s="185">
        <v>103.26692366239108</v>
      </c>
      <c r="O28" s="20"/>
      <c r="P28" s="185">
        <v>103.26692366239108</v>
      </c>
      <c r="Q28" s="185">
        <v>110.39865962258104</v>
      </c>
      <c r="R28" s="185">
        <v>111.70578352345682</v>
      </c>
      <c r="S28" s="185">
        <v>114.90052002495398</v>
      </c>
      <c r="T28" s="185">
        <v>114.42647410138612</v>
      </c>
      <c r="U28" s="185">
        <v>121.06777152784824</v>
      </c>
      <c r="V28" s="185">
        <v>120.48357221108611</v>
      </c>
      <c r="W28" s="185">
        <v>126.59301454762269</v>
      </c>
      <c r="X28" s="20"/>
      <c r="Y28" s="185">
        <v>125.51105855929146</v>
      </c>
      <c r="Z28" s="185">
        <v>125.51105855929146</v>
      </c>
      <c r="AA28" s="185">
        <v>139.73493733164406</v>
      </c>
      <c r="AB28" s="185" t="s">
        <v>245</v>
      </c>
      <c r="AC28" s="185" t="s">
        <v>245</v>
      </c>
      <c r="AD28" s="5"/>
    </row>
    <row r="29" spans="1:30" ht="12.6" customHeight="1">
      <c r="A29" s="5"/>
      <c r="B29" s="544" t="s">
        <v>251</v>
      </c>
      <c r="C29" s="62" t="s">
        <v>127</v>
      </c>
      <c r="D29" s="547"/>
      <c r="E29" s="478"/>
      <c r="F29" s="20"/>
      <c r="G29" s="185">
        <v>90.567117574535118</v>
      </c>
      <c r="H29" s="185">
        <v>90.539715227948449</v>
      </c>
      <c r="I29" s="185">
        <v>110.93375524613953</v>
      </c>
      <c r="J29" s="185">
        <v>110.82956935883448</v>
      </c>
      <c r="K29" s="185">
        <v>118.09032386370301</v>
      </c>
      <c r="L29" s="185">
        <v>118.51679614989217</v>
      </c>
      <c r="M29" s="185">
        <v>137.28103747432181</v>
      </c>
      <c r="N29" s="185">
        <v>137.37474822713054</v>
      </c>
      <c r="O29" s="20"/>
      <c r="P29" s="185">
        <v>137.37474822713054</v>
      </c>
      <c r="Q29" s="185">
        <v>146.98247069035597</v>
      </c>
      <c r="R29" s="185">
        <v>148.78953098726072</v>
      </c>
      <c r="S29" s="185">
        <v>153.05757283847046</v>
      </c>
      <c r="T29" s="185">
        <v>152.51322827949241</v>
      </c>
      <c r="U29" s="185">
        <v>161.48084871216054</v>
      </c>
      <c r="V29" s="185">
        <v>160.72410222778456</v>
      </c>
      <c r="W29" s="185">
        <v>168.0685826419278</v>
      </c>
      <c r="X29" s="20"/>
      <c r="Y29" s="185">
        <v>166.4986566806993</v>
      </c>
      <c r="Z29" s="185">
        <v>166.4986566806993</v>
      </c>
      <c r="AA29" s="185">
        <v>185.65371798796323</v>
      </c>
      <c r="AB29" s="185" t="s">
        <v>245</v>
      </c>
      <c r="AC29" s="185" t="s">
        <v>245</v>
      </c>
      <c r="AD29" s="5"/>
    </row>
    <row r="30" spans="1:30" ht="12.6" customHeight="1">
      <c r="A30" s="5"/>
      <c r="B30" s="545"/>
      <c r="C30" s="62" t="s">
        <v>128</v>
      </c>
      <c r="D30" s="547"/>
      <c r="E30" s="478"/>
      <c r="F30" s="20"/>
      <c r="G30" s="185">
        <v>90.54609019473989</v>
      </c>
      <c r="H30" s="185">
        <v>90.519025051486423</v>
      </c>
      <c r="I30" s="185">
        <v>110.91256850544242</v>
      </c>
      <c r="J30" s="185">
        <v>110.80746473084288</v>
      </c>
      <c r="K30" s="185">
        <v>118.06782135240756</v>
      </c>
      <c r="L30" s="185">
        <v>118.49470394613698</v>
      </c>
      <c r="M30" s="185">
        <v>137.26969325567961</v>
      </c>
      <c r="N30" s="185">
        <v>137.36315456476859</v>
      </c>
      <c r="O30" s="20"/>
      <c r="P30" s="185">
        <v>137.36315456476859</v>
      </c>
      <c r="Q30" s="185">
        <v>146.96230604572821</v>
      </c>
      <c r="R30" s="185">
        <v>148.76874688451312</v>
      </c>
      <c r="S30" s="185">
        <v>153.03761316947248</v>
      </c>
      <c r="T30" s="185">
        <v>152.49081670836932</v>
      </c>
      <c r="U30" s="185">
        <v>161.44950082969834</v>
      </c>
      <c r="V30" s="185">
        <v>160.69485302841051</v>
      </c>
      <c r="W30" s="185">
        <v>168.03133237582864</v>
      </c>
      <c r="X30" s="20"/>
      <c r="Y30" s="185">
        <v>166.46231249158026</v>
      </c>
      <c r="Z30" s="185">
        <v>166.46231249158026</v>
      </c>
      <c r="AA30" s="185">
        <v>185.62461706082144</v>
      </c>
      <c r="AB30" s="185" t="s">
        <v>245</v>
      </c>
      <c r="AC30" s="185" t="s">
        <v>245</v>
      </c>
      <c r="AD30" s="5"/>
    </row>
    <row r="31" spans="1:30" ht="12.6" customHeight="1">
      <c r="A31" s="5"/>
      <c r="B31" s="545"/>
      <c r="C31" s="62" t="s">
        <v>125</v>
      </c>
      <c r="D31" s="547"/>
      <c r="E31" s="478"/>
      <c r="F31" s="20"/>
      <c r="G31" s="185">
        <v>90.554631742897769</v>
      </c>
      <c r="H31" s="185">
        <v>90.527429624018353</v>
      </c>
      <c r="I31" s="185">
        <v>110.9211747877151</v>
      </c>
      <c r="J31" s="185">
        <v>110.81644386882112</v>
      </c>
      <c r="K31" s="185">
        <v>118.0769621148694</v>
      </c>
      <c r="L31" s="185">
        <v>118.50367803725658</v>
      </c>
      <c r="M31" s="185">
        <v>137.28023595371837</v>
      </c>
      <c r="N31" s="185">
        <v>137.37392908219465</v>
      </c>
      <c r="O31" s="20"/>
      <c r="P31" s="185">
        <v>137.37392908219465</v>
      </c>
      <c r="Q31" s="185">
        <v>146.97498741432821</v>
      </c>
      <c r="R31" s="185">
        <v>148.78175714405452</v>
      </c>
      <c r="S31" s="185">
        <v>153.04920556322577</v>
      </c>
      <c r="T31" s="185">
        <v>152.5037434187328</v>
      </c>
      <c r="U31" s="185">
        <v>161.47027942059188</v>
      </c>
      <c r="V31" s="185">
        <v>160.71428617598053</v>
      </c>
      <c r="W31" s="185">
        <v>168.06577993437384</v>
      </c>
      <c r="X31" s="20"/>
      <c r="Y31" s="185">
        <v>166.49619911863121</v>
      </c>
      <c r="Z31" s="185">
        <v>166.49619911863121</v>
      </c>
      <c r="AA31" s="185">
        <v>185.63710581968712</v>
      </c>
      <c r="AB31" s="185" t="s">
        <v>245</v>
      </c>
      <c r="AC31" s="185" t="s">
        <v>245</v>
      </c>
      <c r="AD31" s="5"/>
    </row>
    <row r="32" spans="1:30" ht="12.6" customHeight="1">
      <c r="A32" s="5"/>
      <c r="B32" s="545"/>
      <c r="C32" s="62" t="s">
        <v>124</v>
      </c>
      <c r="D32" s="547"/>
      <c r="E32" s="478"/>
      <c r="F32" s="20"/>
      <c r="G32" s="185">
        <v>90.566085462850637</v>
      </c>
      <c r="H32" s="185">
        <v>90.538699667612903</v>
      </c>
      <c r="I32" s="185">
        <v>110.93271531235592</v>
      </c>
      <c r="J32" s="185">
        <v>110.82848437130616</v>
      </c>
      <c r="K32" s="185">
        <v>118.08921934639916</v>
      </c>
      <c r="L32" s="185">
        <v>118.51571177219728</v>
      </c>
      <c r="M32" s="185">
        <v>137.2989597103923</v>
      </c>
      <c r="N32" s="185">
        <v>137.39306454845033</v>
      </c>
      <c r="O32" s="20"/>
      <c r="P32" s="185">
        <v>137.39306454845033</v>
      </c>
      <c r="Q32" s="185">
        <v>146.99821221191939</v>
      </c>
      <c r="R32" s="185">
        <v>148.80581336321671</v>
      </c>
      <c r="S32" s="185">
        <v>153.08319350618063</v>
      </c>
      <c r="T32" s="185">
        <v>152.54196742438145</v>
      </c>
      <c r="U32" s="185">
        <v>161.5173170709491</v>
      </c>
      <c r="V32" s="185">
        <v>160.75795065027589</v>
      </c>
      <c r="W32" s="185">
        <v>168.11166074758674</v>
      </c>
      <c r="X32" s="20"/>
      <c r="Y32" s="185">
        <v>166.54056806817232</v>
      </c>
      <c r="Z32" s="185">
        <v>166.54056806817232</v>
      </c>
      <c r="AA32" s="185">
        <v>185.6892977908378</v>
      </c>
      <c r="AB32" s="185" t="s">
        <v>245</v>
      </c>
      <c r="AC32" s="185" t="s">
        <v>245</v>
      </c>
      <c r="AD32" s="5"/>
    </row>
    <row r="33" spans="1:30" ht="12.6" customHeight="1">
      <c r="A33" s="5"/>
      <c r="B33" s="545"/>
      <c r="C33" s="62" t="s">
        <v>129</v>
      </c>
      <c r="D33" s="547"/>
      <c r="E33" s="478"/>
      <c r="F33" s="20"/>
      <c r="G33" s="185">
        <v>90.547556444583833</v>
      </c>
      <c r="H33" s="185">
        <v>90.520467787971157</v>
      </c>
      <c r="I33" s="185">
        <v>110.91404586760278</v>
      </c>
      <c r="J33" s="185">
        <v>110.80900609774923</v>
      </c>
      <c r="K33" s="185">
        <v>118.06939046391821</v>
      </c>
      <c r="L33" s="185">
        <v>118.49624444669503</v>
      </c>
      <c r="M33" s="185">
        <v>137.26899813137376</v>
      </c>
      <c r="N33" s="185">
        <v>137.36244415563814</v>
      </c>
      <c r="O33" s="20"/>
      <c r="P33" s="185">
        <v>137.36244415563814</v>
      </c>
      <c r="Q33" s="185">
        <v>146.96461957304555</v>
      </c>
      <c r="R33" s="185">
        <v>148.77112454814815</v>
      </c>
      <c r="S33" s="185">
        <v>153.04604975974598</v>
      </c>
      <c r="T33" s="185">
        <v>152.50029132864336</v>
      </c>
      <c r="U33" s="185">
        <v>161.46515228886494</v>
      </c>
      <c r="V33" s="185">
        <v>160.70940848032686</v>
      </c>
      <c r="W33" s="185">
        <v>168.0520523863828</v>
      </c>
      <c r="X33" s="20"/>
      <c r="Y33" s="185">
        <v>166.48245877803822</v>
      </c>
      <c r="Z33" s="185">
        <v>166.48245877803822</v>
      </c>
      <c r="AA33" s="185">
        <v>185.62557180081791</v>
      </c>
      <c r="AB33" s="185" t="s">
        <v>245</v>
      </c>
      <c r="AC33" s="185" t="s">
        <v>245</v>
      </c>
      <c r="AD33" s="5"/>
    </row>
    <row r="34" spans="1:30" ht="12.6" customHeight="1">
      <c r="A34" s="5"/>
      <c r="B34" s="545"/>
      <c r="C34" s="62" t="s">
        <v>119</v>
      </c>
      <c r="D34" s="547"/>
      <c r="E34" s="478"/>
      <c r="F34" s="20"/>
      <c r="G34" s="185">
        <v>90.554689231973299</v>
      </c>
      <c r="H34" s="185">
        <v>90.52748619117645</v>
      </c>
      <c r="I34" s="185">
        <v>110.92123271248501</v>
      </c>
      <c r="J34" s="185">
        <v>110.81650430310445</v>
      </c>
      <c r="K34" s="185">
        <v>118.07702363696983</v>
      </c>
      <c r="L34" s="185">
        <v>118.50373843757191</v>
      </c>
      <c r="M34" s="185">
        <v>137.27470611703933</v>
      </c>
      <c r="N34" s="185">
        <v>137.36827765203489</v>
      </c>
      <c r="O34" s="20"/>
      <c r="P34" s="185">
        <v>137.36827765203489</v>
      </c>
      <c r="Q34" s="185">
        <v>146.96516386155642</v>
      </c>
      <c r="R34" s="185">
        <v>148.77169347757575</v>
      </c>
      <c r="S34" s="185">
        <v>153.03731623623639</v>
      </c>
      <c r="T34" s="185">
        <v>152.4904789077261</v>
      </c>
      <c r="U34" s="185">
        <v>161.45028237819352</v>
      </c>
      <c r="V34" s="185">
        <v>160.69557419311451</v>
      </c>
      <c r="W34" s="185">
        <v>168.03454146468238</v>
      </c>
      <c r="X34" s="20"/>
      <c r="Y34" s="185">
        <v>166.46554915770139</v>
      </c>
      <c r="Z34" s="185">
        <v>166.46554915770139</v>
      </c>
      <c r="AA34" s="185">
        <v>185.61589025339802</v>
      </c>
      <c r="AB34" s="185" t="s">
        <v>245</v>
      </c>
      <c r="AC34" s="185" t="s">
        <v>245</v>
      </c>
      <c r="AD34" s="5"/>
    </row>
    <row r="35" spans="1:30" ht="12.6" customHeight="1">
      <c r="A35" s="5"/>
      <c r="B35" s="545"/>
      <c r="C35" s="62" t="s">
        <v>118</v>
      </c>
      <c r="D35" s="547"/>
      <c r="E35" s="478"/>
      <c r="F35" s="20"/>
      <c r="G35" s="185">
        <v>90.560159994303291</v>
      </c>
      <c r="H35" s="185">
        <v>90.532869222209868</v>
      </c>
      <c r="I35" s="185">
        <v>110.92674493626322</v>
      </c>
      <c r="J35" s="185">
        <v>110.82225533662896</v>
      </c>
      <c r="K35" s="185">
        <v>118.08287818909777</v>
      </c>
      <c r="L35" s="185">
        <v>118.5094862386421</v>
      </c>
      <c r="M35" s="185">
        <v>137.28979342581226</v>
      </c>
      <c r="N35" s="185">
        <v>137.38369670991634</v>
      </c>
      <c r="O35" s="20"/>
      <c r="P35" s="185">
        <v>137.38369670991634</v>
      </c>
      <c r="Q35" s="185">
        <v>146.98659272957821</v>
      </c>
      <c r="R35" s="185">
        <v>148.79387311541902</v>
      </c>
      <c r="S35" s="185">
        <v>153.06084641349003</v>
      </c>
      <c r="T35" s="185">
        <v>152.51690130303038</v>
      </c>
      <c r="U35" s="185">
        <v>161.47498713489335</v>
      </c>
      <c r="V35" s="185">
        <v>160.71857782937983</v>
      </c>
      <c r="W35" s="185">
        <v>168.05614549201195</v>
      </c>
      <c r="X35" s="20"/>
      <c r="Y35" s="185">
        <v>166.48343447129616</v>
      </c>
      <c r="Z35" s="185">
        <v>166.48343447129616</v>
      </c>
      <c r="AA35" s="185">
        <v>185.61507639344055</v>
      </c>
      <c r="AB35" s="185" t="s">
        <v>245</v>
      </c>
      <c r="AC35" s="185" t="s">
        <v>245</v>
      </c>
      <c r="AD35" s="5"/>
    </row>
    <row r="36" spans="1:30" ht="12.6" customHeight="1">
      <c r="A36" s="5"/>
      <c r="B36" s="545"/>
      <c r="C36" s="62" t="s">
        <v>122</v>
      </c>
      <c r="D36" s="547"/>
      <c r="E36" s="478"/>
      <c r="F36" s="20"/>
      <c r="G36" s="185">
        <v>90.54348404455375</v>
      </c>
      <c r="H36" s="185">
        <v>90.516460694549778</v>
      </c>
      <c r="I36" s="185">
        <v>110.9099426039393</v>
      </c>
      <c r="J36" s="185">
        <v>110.80472506565799</v>
      </c>
      <c r="K36" s="185">
        <v>118.06503237324934</v>
      </c>
      <c r="L36" s="185">
        <v>118.49196582082185</v>
      </c>
      <c r="M36" s="185">
        <v>137.26771919915112</v>
      </c>
      <c r="N36" s="185">
        <v>137.36113710146006</v>
      </c>
      <c r="O36" s="20"/>
      <c r="P36" s="185">
        <v>137.36113710146006</v>
      </c>
      <c r="Q36" s="185">
        <v>146.96326820107984</v>
      </c>
      <c r="R36" s="185">
        <v>148.77457848415884</v>
      </c>
      <c r="S36" s="185">
        <v>153.04361658388507</v>
      </c>
      <c r="T36" s="185">
        <v>152.50216532502199</v>
      </c>
      <c r="U36" s="185">
        <v>161.46782389225558</v>
      </c>
      <c r="V36" s="185">
        <v>160.70866171153111</v>
      </c>
      <c r="W36" s="185">
        <v>168.04577449734751</v>
      </c>
      <c r="X36" s="20"/>
      <c r="Y36" s="185">
        <v>166.47557342342643</v>
      </c>
      <c r="Z36" s="185">
        <v>166.47557342342643</v>
      </c>
      <c r="AA36" s="185">
        <v>185.62392879546283</v>
      </c>
      <c r="AB36" s="185" t="s">
        <v>245</v>
      </c>
      <c r="AC36" s="185" t="s">
        <v>245</v>
      </c>
      <c r="AD36" s="5"/>
    </row>
    <row r="37" spans="1:30" ht="12.6" customHeight="1">
      <c r="A37" s="5"/>
      <c r="B37" s="545"/>
      <c r="C37" s="62" t="s">
        <v>126</v>
      </c>
      <c r="D37" s="547"/>
      <c r="E37" s="478"/>
      <c r="F37" s="20"/>
      <c r="G37" s="185">
        <v>90.55277915473367</v>
      </c>
      <c r="H37" s="185">
        <v>90.525606744686769</v>
      </c>
      <c r="I37" s="185">
        <v>110.91930815927955</v>
      </c>
      <c r="J37" s="185">
        <v>110.81449637119719</v>
      </c>
      <c r="K37" s="185">
        <v>118.07497956228825</v>
      </c>
      <c r="L37" s="185">
        <v>118.50173163425278</v>
      </c>
      <c r="M37" s="185">
        <v>137.27333111497819</v>
      </c>
      <c r="N37" s="185">
        <v>137.36687241557513</v>
      </c>
      <c r="O37" s="20"/>
      <c r="P37" s="185">
        <v>137.36687241557513</v>
      </c>
      <c r="Q37" s="185">
        <v>146.97043450994408</v>
      </c>
      <c r="R37" s="185">
        <v>148.77708278774176</v>
      </c>
      <c r="S37" s="185">
        <v>153.0488719837787</v>
      </c>
      <c r="T37" s="185">
        <v>152.50342045863562</v>
      </c>
      <c r="U37" s="185">
        <v>161.46777022160134</v>
      </c>
      <c r="V37" s="185">
        <v>160.711916293798</v>
      </c>
      <c r="W37" s="185">
        <v>168.05913701648814</v>
      </c>
      <c r="X37" s="20"/>
      <c r="Y37" s="185">
        <v>166.48960162195766</v>
      </c>
      <c r="Z37" s="185">
        <v>166.48960162195766</v>
      </c>
      <c r="AA37" s="185">
        <v>185.63411064414666</v>
      </c>
      <c r="AB37" s="185" t="s">
        <v>245</v>
      </c>
      <c r="AC37" s="185" t="s">
        <v>245</v>
      </c>
      <c r="AD37" s="5"/>
    </row>
    <row r="38" spans="1:30" ht="12.6" customHeight="1">
      <c r="A38" s="5"/>
      <c r="B38" s="545"/>
      <c r="C38" s="62" t="s">
        <v>131</v>
      </c>
      <c r="D38" s="547"/>
      <c r="E38" s="478"/>
      <c r="F38" s="20"/>
      <c r="G38" s="185">
        <v>90.549021981319527</v>
      </c>
      <c r="H38" s="185">
        <v>90.521909822783286</v>
      </c>
      <c r="I38" s="185">
        <v>110.9155225112504</v>
      </c>
      <c r="J38" s="185">
        <v>110.81054671501421</v>
      </c>
      <c r="K38" s="185">
        <v>118.07095881229398</v>
      </c>
      <c r="L38" s="185">
        <v>118.49778419803306</v>
      </c>
      <c r="M38" s="185">
        <v>137.26836211165772</v>
      </c>
      <c r="N38" s="185">
        <v>137.36179415072587</v>
      </c>
      <c r="O38" s="20"/>
      <c r="P38" s="185">
        <v>137.36179415072587</v>
      </c>
      <c r="Q38" s="185">
        <v>146.96394752866459</v>
      </c>
      <c r="R38" s="185">
        <v>148.77045370543919</v>
      </c>
      <c r="S38" s="185">
        <v>153.03557357473014</v>
      </c>
      <c r="T38" s="185">
        <v>152.48854539047414</v>
      </c>
      <c r="U38" s="185">
        <v>161.4484070653433</v>
      </c>
      <c r="V38" s="185">
        <v>160.69385763096963</v>
      </c>
      <c r="W38" s="185">
        <v>168.05032147309819</v>
      </c>
      <c r="X38" s="20"/>
      <c r="Y38" s="185">
        <v>166.48042435056379</v>
      </c>
      <c r="Z38" s="185">
        <v>166.48042435056379</v>
      </c>
      <c r="AA38" s="185">
        <v>185.62327316143512</v>
      </c>
      <c r="AB38" s="185" t="s">
        <v>245</v>
      </c>
      <c r="AC38" s="185" t="s">
        <v>245</v>
      </c>
      <c r="AD38" s="5"/>
    </row>
    <row r="39" spans="1:30" ht="12.6" customHeight="1">
      <c r="A39" s="5"/>
      <c r="B39" s="545"/>
      <c r="C39" s="62" t="s">
        <v>130</v>
      </c>
      <c r="D39" s="547"/>
      <c r="E39" s="478"/>
      <c r="F39" s="20"/>
      <c r="G39" s="185">
        <v>90.533351941383316</v>
      </c>
      <c r="H39" s="185">
        <v>90.506491073771102</v>
      </c>
      <c r="I39" s="185">
        <v>110.89973371226192</v>
      </c>
      <c r="J39" s="185">
        <v>110.79407388735923</v>
      </c>
      <c r="K39" s="185">
        <v>118.0541894737412</v>
      </c>
      <c r="L39" s="185">
        <v>118.48132062917698</v>
      </c>
      <c r="M39" s="185">
        <v>137.25579854690255</v>
      </c>
      <c r="N39" s="185">
        <v>137.34895433051187</v>
      </c>
      <c r="O39" s="20"/>
      <c r="P39" s="185">
        <v>137.34895433051187</v>
      </c>
      <c r="Q39" s="185">
        <v>146.95691580657046</v>
      </c>
      <c r="R39" s="185">
        <v>148.76318459930232</v>
      </c>
      <c r="S39" s="185">
        <v>153.03188700422967</v>
      </c>
      <c r="T39" s="185">
        <v>152.48438522640836</v>
      </c>
      <c r="U39" s="185">
        <v>161.43661419323735</v>
      </c>
      <c r="V39" s="185">
        <v>160.68287628598043</v>
      </c>
      <c r="W39" s="185">
        <v>168.01880623064417</v>
      </c>
      <c r="X39" s="20"/>
      <c r="Y39" s="185">
        <v>166.45008075433699</v>
      </c>
      <c r="Z39" s="185">
        <v>166.45008075433699</v>
      </c>
      <c r="AA39" s="185">
        <v>185.5870923300867</v>
      </c>
      <c r="AB39" s="185" t="s">
        <v>245</v>
      </c>
      <c r="AC39" s="185" t="s">
        <v>245</v>
      </c>
      <c r="AD39" s="5"/>
    </row>
    <row r="40" spans="1:30" ht="12.6" customHeight="1">
      <c r="A40" s="5"/>
      <c r="B40" s="545"/>
      <c r="C40" s="62" t="s">
        <v>120</v>
      </c>
      <c r="D40" s="547"/>
      <c r="E40" s="478"/>
      <c r="F40" s="20"/>
      <c r="G40" s="185">
        <v>90.567177454328473</v>
      </c>
      <c r="H40" s="185">
        <v>90.539774147485858</v>
      </c>
      <c r="I40" s="185">
        <v>110.93381557974584</v>
      </c>
      <c r="J40" s="185">
        <v>110.82963230631385</v>
      </c>
      <c r="K40" s="185">
        <v>118.09038794423699</v>
      </c>
      <c r="L40" s="185">
        <v>118.51685906199097</v>
      </c>
      <c r="M40" s="185">
        <v>137.28400182664441</v>
      </c>
      <c r="N40" s="185">
        <v>137.37777776147172</v>
      </c>
      <c r="O40" s="20"/>
      <c r="P40" s="185">
        <v>137.37777776147172</v>
      </c>
      <c r="Q40" s="185">
        <v>146.98010953051718</v>
      </c>
      <c r="R40" s="185">
        <v>148.7871317194722</v>
      </c>
      <c r="S40" s="185">
        <v>153.06304542882961</v>
      </c>
      <c r="T40" s="185">
        <v>152.51937387788138</v>
      </c>
      <c r="U40" s="185">
        <v>161.49460502268013</v>
      </c>
      <c r="V40" s="185">
        <v>160.73683045823435</v>
      </c>
      <c r="W40" s="185">
        <v>168.08146139532414</v>
      </c>
      <c r="X40" s="20"/>
      <c r="Y40" s="185">
        <v>166.51106320148239</v>
      </c>
      <c r="Z40" s="185">
        <v>166.51106320148239</v>
      </c>
      <c r="AA40" s="185">
        <v>185.65789109215496</v>
      </c>
      <c r="AB40" s="185" t="s">
        <v>245</v>
      </c>
      <c r="AC40" s="185" t="s">
        <v>245</v>
      </c>
      <c r="AD40" s="5"/>
    </row>
    <row r="41" spans="1:30" ht="12.6" customHeight="1">
      <c r="A41" s="5"/>
      <c r="B41" s="545"/>
      <c r="C41" s="62" t="s">
        <v>123</v>
      </c>
      <c r="D41" s="547"/>
      <c r="E41" s="478"/>
      <c r="F41" s="20"/>
      <c r="G41" s="185">
        <v>90.560510430644129</v>
      </c>
      <c r="H41" s="185">
        <v>90.533214038815714</v>
      </c>
      <c r="I41" s="185">
        <v>110.92709802846761</v>
      </c>
      <c r="J41" s="185">
        <v>110.82262372608236</v>
      </c>
      <c r="K41" s="185">
        <v>118.08325320956132</v>
      </c>
      <c r="L41" s="185">
        <v>118.50985442103671</v>
      </c>
      <c r="M41" s="185">
        <v>137.29435574829762</v>
      </c>
      <c r="N41" s="185">
        <v>137.38835935157988</v>
      </c>
      <c r="O41" s="20"/>
      <c r="P41" s="185">
        <v>137.38835935157988</v>
      </c>
      <c r="Q41" s="185">
        <v>146.99116772286865</v>
      </c>
      <c r="R41" s="185">
        <v>148.7985438101326</v>
      </c>
      <c r="S41" s="185">
        <v>153.06895857505964</v>
      </c>
      <c r="T41" s="185">
        <v>152.52598938275267</v>
      </c>
      <c r="U41" s="185">
        <v>161.50353869695175</v>
      </c>
      <c r="V41" s="185">
        <v>160.74512331138013</v>
      </c>
      <c r="W41" s="185">
        <v>168.09461002757854</v>
      </c>
      <c r="X41" s="20"/>
      <c r="Y41" s="185">
        <v>166.52394009290668</v>
      </c>
      <c r="Z41" s="185">
        <v>166.52394009290668</v>
      </c>
      <c r="AA41" s="185">
        <v>185.67267687545436</v>
      </c>
      <c r="AB41" s="185" t="s">
        <v>245</v>
      </c>
      <c r="AC41" s="185" t="s">
        <v>245</v>
      </c>
      <c r="AD41" s="5"/>
    </row>
    <row r="42" spans="1:30" ht="12.6" customHeight="1">
      <c r="A42" s="5"/>
      <c r="B42" s="546"/>
      <c r="C42" s="62" t="s">
        <v>121</v>
      </c>
      <c r="D42" s="547"/>
      <c r="E42" s="478"/>
      <c r="F42" s="20"/>
      <c r="G42" s="185">
        <v>90.563452996014576</v>
      </c>
      <c r="H42" s="185">
        <v>90.536109416050465</v>
      </c>
      <c r="I42" s="185">
        <v>110.93006289475601</v>
      </c>
      <c r="J42" s="185">
        <v>110.82571704124992</v>
      </c>
      <c r="K42" s="185">
        <v>118.08640220440191</v>
      </c>
      <c r="L42" s="185">
        <v>118.51294599756027</v>
      </c>
      <c r="M42" s="185">
        <v>137.29258493285312</v>
      </c>
      <c r="N42" s="185">
        <v>137.38654959834642</v>
      </c>
      <c r="O42" s="20"/>
      <c r="P42" s="185">
        <v>137.38654959834642</v>
      </c>
      <c r="Q42" s="185">
        <v>146.98954234980852</v>
      </c>
      <c r="R42" s="185">
        <v>148.79160549110014</v>
      </c>
      <c r="S42" s="185">
        <v>153.06114525270391</v>
      </c>
      <c r="T42" s="185">
        <v>152.52962101673523</v>
      </c>
      <c r="U42" s="185">
        <v>161.50696522673715</v>
      </c>
      <c r="V42" s="185">
        <v>160.76007965978201</v>
      </c>
      <c r="W42" s="185">
        <v>168.09955111387231</v>
      </c>
      <c r="X42" s="20"/>
      <c r="Y42" s="185">
        <v>166.51771596407809</v>
      </c>
      <c r="Z42" s="185">
        <v>166.51771596407809</v>
      </c>
      <c r="AA42" s="185">
        <v>185.66540785168505</v>
      </c>
      <c r="AB42" s="185" t="s">
        <v>245</v>
      </c>
      <c r="AC42" s="185" t="s">
        <v>245</v>
      </c>
      <c r="AD42" s="5"/>
    </row>
    <row r="43" spans="1:30" ht="12.6" customHeight="1">
      <c r="A43" s="5"/>
      <c r="B43" s="63" t="s">
        <v>111</v>
      </c>
      <c r="C43" s="223"/>
      <c r="D43" s="547"/>
      <c r="E43" s="478"/>
      <c r="F43" s="20"/>
      <c r="G43" s="185">
        <v>21.926269106402124</v>
      </c>
      <c r="H43" s="185">
        <v>21.926269106402124</v>
      </c>
      <c r="I43" s="185">
        <v>22.64764819235609</v>
      </c>
      <c r="J43" s="185">
        <v>22.505107470829557</v>
      </c>
      <c r="K43" s="185">
        <v>19.106297226763825</v>
      </c>
      <c r="L43" s="185">
        <v>19.106297226763825</v>
      </c>
      <c r="M43" s="185">
        <v>20.852393125569616</v>
      </c>
      <c r="N43" s="185">
        <v>20.849370287873604</v>
      </c>
      <c r="O43" s="20"/>
      <c r="P43" s="185">
        <v>20.849370287873604</v>
      </c>
      <c r="Q43" s="185">
        <v>21.503193401206047</v>
      </c>
      <c r="R43" s="185">
        <v>21.819481548965161</v>
      </c>
      <c r="S43" s="185">
        <v>25.256715910577427</v>
      </c>
      <c r="T43" s="185">
        <v>24.167303215101221</v>
      </c>
      <c r="U43" s="185">
        <v>23.962512789411701</v>
      </c>
      <c r="V43" s="185">
        <v>23.858648398084732</v>
      </c>
      <c r="W43" s="185">
        <v>33.366817904048837</v>
      </c>
      <c r="X43" s="20"/>
      <c r="Y43" s="185">
        <v>33.475871166766694</v>
      </c>
      <c r="Z43" s="185">
        <v>33.475871166766694</v>
      </c>
      <c r="AA43" s="185">
        <v>33.951682778351348</v>
      </c>
      <c r="AB43" s="185" t="s">
        <v>245</v>
      </c>
      <c r="AC43" s="185" t="s">
        <v>245</v>
      </c>
      <c r="AD43" s="5"/>
    </row>
    <row r="44" spans="1:30" ht="12.6">
      <c r="A44" s="5"/>
      <c r="B44" s="5"/>
      <c r="C44" s="5"/>
      <c r="D44" s="21"/>
      <c r="E44" s="21"/>
      <c r="F44" s="5"/>
      <c r="G44" s="5"/>
      <c r="H44" s="5"/>
      <c r="I44" s="5"/>
      <c r="J44" s="5"/>
      <c r="K44" s="5"/>
      <c r="L44" s="5"/>
      <c r="M44" s="5"/>
      <c r="N44" s="5"/>
      <c r="O44" s="5"/>
      <c r="P44" s="5"/>
      <c r="Q44" s="5"/>
      <c r="R44" s="5"/>
      <c r="S44" s="5"/>
      <c r="T44" s="5"/>
      <c r="U44" s="5"/>
      <c r="V44" s="5"/>
      <c r="W44" s="5"/>
      <c r="X44" s="5"/>
      <c r="Y44" s="5"/>
      <c r="Z44" s="5"/>
      <c r="AA44" s="125"/>
      <c r="AB44" s="125"/>
      <c r="AC44" s="5"/>
      <c r="AD44" s="5"/>
    </row>
    <row r="45" spans="1:30" s="7" customFormat="1" ht="12.6">
      <c r="B45" s="8" t="s">
        <v>315</v>
      </c>
    </row>
    <row r="46" spans="1:30" s="5" customFormat="1" ht="12.6"/>
    <row r="47" spans="1:30" ht="12.6">
      <c r="A47" s="5"/>
      <c r="B47" s="540" t="s">
        <v>314</v>
      </c>
      <c r="C47" s="560" t="s">
        <v>316</v>
      </c>
      <c r="D47" s="542" t="s">
        <v>257</v>
      </c>
      <c r="E47" s="558"/>
      <c r="F47" s="9"/>
      <c r="G47" s="492" t="s">
        <v>200</v>
      </c>
      <c r="H47" s="493"/>
      <c r="I47" s="493"/>
      <c r="J47" s="493"/>
      <c r="K47" s="493"/>
      <c r="L47" s="493"/>
      <c r="M47" s="493"/>
      <c r="N47" s="494"/>
      <c r="O47" s="47"/>
      <c r="P47" s="457" t="s">
        <v>285</v>
      </c>
      <c r="Q47" s="548"/>
      <c r="R47" s="548"/>
      <c r="S47" s="548"/>
      <c r="T47" s="548"/>
      <c r="U47" s="548"/>
      <c r="V47" s="548"/>
      <c r="W47" s="548"/>
      <c r="X47" s="548"/>
      <c r="Y47" s="548"/>
      <c r="Z47" s="548"/>
      <c r="AA47" s="548"/>
      <c r="AB47" s="548"/>
      <c r="AC47" s="549"/>
      <c r="AD47" s="5"/>
    </row>
    <row r="48" spans="1:30" ht="12.6" customHeight="1">
      <c r="A48" s="5"/>
      <c r="B48" s="540"/>
      <c r="C48" s="561"/>
      <c r="D48" s="542"/>
      <c r="E48" s="559"/>
      <c r="F48" s="9"/>
      <c r="G48" s="448" t="s">
        <v>203</v>
      </c>
      <c r="H48" s="449"/>
      <c r="I48" s="449"/>
      <c r="J48" s="449"/>
      <c r="K48" s="449"/>
      <c r="L48" s="449"/>
      <c r="M48" s="449"/>
      <c r="N48" s="450"/>
      <c r="O48" s="47"/>
      <c r="P48" s="555" t="s">
        <v>286</v>
      </c>
      <c r="Q48" s="556"/>
      <c r="R48" s="556"/>
      <c r="S48" s="556"/>
      <c r="T48" s="556"/>
      <c r="U48" s="556"/>
      <c r="V48" s="556"/>
      <c r="W48" s="556"/>
      <c r="X48" s="556"/>
      <c r="Y48" s="556"/>
      <c r="Z48" s="556"/>
      <c r="AA48" s="556"/>
      <c r="AB48" s="556"/>
      <c r="AC48" s="557"/>
      <c r="AD48" s="5"/>
    </row>
    <row r="49" spans="1:30" ht="22.5" customHeight="1">
      <c r="A49" s="5"/>
      <c r="B49" s="540"/>
      <c r="C49" s="561"/>
      <c r="D49" s="542"/>
      <c r="E49" s="10" t="s">
        <v>301</v>
      </c>
      <c r="F49" s="9"/>
      <c r="G49" s="11" t="s">
        <v>139</v>
      </c>
      <c r="H49" s="11" t="s">
        <v>141</v>
      </c>
      <c r="I49" s="11" t="s">
        <v>142</v>
      </c>
      <c r="J49" s="11" t="s">
        <v>143</v>
      </c>
      <c r="K49" s="11" t="s">
        <v>144</v>
      </c>
      <c r="L49" s="12" t="s">
        <v>145</v>
      </c>
      <c r="M49" s="11" t="s">
        <v>146</v>
      </c>
      <c r="N49" s="11" t="s">
        <v>147</v>
      </c>
      <c r="O49" s="9"/>
      <c r="P49" s="13" t="s">
        <v>148</v>
      </c>
      <c r="Q49" s="13" t="s">
        <v>149</v>
      </c>
      <c r="R49" s="13" t="s">
        <v>150</v>
      </c>
      <c r="S49" s="14" t="s">
        <v>151</v>
      </c>
      <c r="T49" s="13" t="s">
        <v>152</v>
      </c>
      <c r="U49" s="13" t="s">
        <v>153</v>
      </c>
      <c r="V49" s="13" t="s">
        <v>154</v>
      </c>
      <c r="W49" s="13" t="s">
        <v>106</v>
      </c>
      <c r="X49" s="9"/>
      <c r="Y49" s="13" t="s">
        <v>302</v>
      </c>
      <c r="Z49" s="13" t="s">
        <v>302</v>
      </c>
      <c r="AA49" s="13" t="s">
        <v>303</v>
      </c>
      <c r="AB49" s="13" t="s">
        <v>303</v>
      </c>
      <c r="AC49" s="13" t="s">
        <v>206</v>
      </c>
      <c r="AD49" s="5"/>
    </row>
    <row r="50" spans="1:30" ht="22.5" customHeight="1">
      <c r="A50" s="5"/>
      <c r="B50" s="540"/>
      <c r="C50" s="561"/>
      <c r="D50" s="542"/>
      <c r="E50" s="10" t="s">
        <v>105</v>
      </c>
      <c r="F50" s="9"/>
      <c r="G50" s="11" t="s">
        <v>139</v>
      </c>
      <c r="H50" s="11" t="s">
        <v>141</v>
      </c>
      <c r="I50" s="11" t="s">
        <v>142</v>
      </c>
      <c r="J50" s="11" t="s">
        <v>143</v>
      </c>
      <c r="K50" s="11" t="s">
        <v>144</v>
      </c>
      <c r="L50" s="12" t="s">
        <v>145</v>
      </c>
      <c r="M50" s="11" t="s">
        <v>146</v>
      </c>
      <c r="N50" s="11" t="s">
        <v>147</v>
      </c>
      <c r="O50" s="9"/>
      <c r="P50" s="13" t="s">
        <v>148</v>
      </c>
      <c r="Q50" s="13" t="s">
        <v>149</v>
      </c>
      <c r="R50" s="13" t="s">
        <v>150</v>
      </c>
      <c r="S50" s="14" t="s">
        <v>151</v>
      </c>
      <c r="T50" s="13" t="s">
        <v>152</v>
      </c>
      <c r="U50" s="13" t="s">
        <v>153</v>
      </c>
      <c r="V50" s="13" t="s">
        <v>154</v>
      </c>
      <c r="W50" s="13" t="s">
        <v>106</v>
      </c>
      <c r="X50" s="9"/>
      <c r="Y50" s="13" t="s">
        <v>302</v>
      </c>
      <c r="Z50" s="13" t="s">
        <v>156</v>
      </c>
      <c r="AA50" s="13" t="s">
        <v>157</v>
      </c>
      <c r="AB50" s="13" t="s">
        <v>158</v>
      </c>
      <c r="AC50" s="13" t="s">
        <v>206</v>
      </c>
      <c r="AD50" s="5"/>
    </row>
    <row r="51" spans="1:30" ht="12.6" customHeight="1">
      <c r="A51" s="5"/>
      <c r="B51" s="540"/>
      <c r="C51" s="561"/>
      <c r="D51" s="542"/>
      <c r="E51" s="10" t="s">
        <v>207</v>
      </c>
      <c r="F51" s="9"/>
      <c r="G51" s="15" t="s">
        <v>208</v>
      </c>
      <c r="H51" s="15" t="s">
        <v>209</v>
      </c>
      <c r="I51" s="15" t="s">
        <v>210</v>
      </c>
      <c r="J51" s="15" t="s">
        <v>211</v>
      </c>
      <c r="K51" s="15" t="s">
        <v>212</v>
      </c>
      <c r="L51" s="16" t="s">
        <v>213</v>
      </c>
      <c r="M51" s="15" t="s">
        <v>214</v>
      </c>
      <c r="N51" s="15" t="s">
        <v>215</v>
      </c>
      <c r="O51" s="9"/>
      <c r="P51" s="15" t="s">
        <v>216</v>
      </c>
      <c r="Q51" s="15" t="s">
        <v>217</v>
      </c>
      <c r="R51" s="15" t="s">
        <v>218</v>
      </c>
      <c r="S51" s="17" t="s">
        <v>219</v>
      </c>
      <c r="T51" s="15" t="s">
        <v>220</v>
      </c>
      <c r="U51" s="15" t="s">
        <v>221</v>
      </c>
      <c r="V51" s="15" t="s">
        <v>222</v>
      </c>
      <c r="W51" s="15" t="s">
        <v>223</v>
      </c>
      <c r="X51" s="9"/>
      <c r="Y51" s="15" t="s">
        <v>224</v>
      </c>
      <c r="Z51" s="15" t="s">
        <v>225</v>
      </c>
      <c r="AA51" s="15" t="s">
        <v>226</v>
      </c>
      <c r="AB51" s="15" t="s">
        <v>227</v>
      </c>
      <c r="AC51" s="15" t="s">
        <v>228</v>
      </c>
      <c r="AD51" s="5"/>
    </row>
    <row r="52" spans="1:30" ht="30.6" customHeight="1">
      <c r="A52" s="5"/>
      <c r="B52" s="540"/>
      <c r="C52" s="562"/>
      <c r="D52" s="542"/>
      <c r="E52" s="197" t="s">
        <v>290</v>
      </c>
      <c r="F52" s="9"/>
      <c r="G52" s="13" t="s">
        <v>230</v>
      </c>
      <c r="H52" s="13" t="s">
        <v>230</v>
      </c>
      <c r="I52" s="13" t="s">
        <v>231</v>
      </c>
      <c r="J52" s="13" t="s">
        <v>231</v>
      </c>
      <c r="K52" s="13" t="s">
        <v>232</v>
      </c>
      <c r="L52" s="19" t="s">
        <v>232</v>
      </c>
      <c r="M52" s="13" t="s">
        <v>233</v>
      </c>
      <c r="N52" s="13" t="s">
        <v>233</v>
      </c>
      <c r="O52" s="9"/>
      <c r="P52" s="13" t="s">
        <v>234</v>
      </c>
      <c r="Q52" s="13" t="s">
        <v>235</v>
      </c>
      <c r="R52" s="13" t="s">
        <v>235</v>
      </c>
      <c r="S52" s="14" t="s">
        <v>236</v>
      </c>
      <c r="T52" s="13" t="s">
        <v>236</v>
      </c>
      <c r="U52" s="13" t="s">
        <v>237</v>
      </c>
      <c r="V52" s="13" t="s">
        <v>237</v>
      </c>
      <c r="W52" s="13" t="s">
        <v>238</v>
      </c>
      <c r="X52" s="9"/>
      <c r="Y52" s="13" t="s">
        <v>275</v>
      </c>
      <c r="Z52" s="13"/>
      <c r="AA52" s="13" t="s">
        <v>276</v>
      </c>
      <c r="AB52" s="13"/>
      <c r="AC52" s="13" t="s">
        <v>277</v>
      </c>
      <c r="AD52" s="5"/>
    </row>
    <row r="53" spans="1:30" ht="12.6" customHeight="1">
      <c r="B53" s="550" t="s">
        <v>193</v>
      </c>
      <c r="C53" s="224" t="s">
        <v>317</v>
      </c>
      <c r="D53" s="334" t="s">
        <v>318</v>
      </c>
      <c r="E53" s="551"/>
      <c r="F53" s="20"/>
      <c r="G53" s="259">
        <v>12.858367999999999</v>
      </c>
      <c r="H53" s="259">
        <v>12.855699999999999</v>
      </c>
      <c r="I53" s="259">
        <v>15.581108399999998</v>
      </c>
      <c r="J53" s="259">
        <v>15.57996</v>
      </c>
      <c r="K53" s="259">
        <v>18.640526740000002</v>
      </c>
      <c r="L53" s="259">
        <v>18.642219999999998</v>
      </c>
      <c r="M53" s="259">
        <v>22.102678517046183</v>
      </c>
      <c r="N53" s="259">
        <v>22.098960000000002</v>
      </c>
      <c r="O53" s="20"/>
      <c r="P53" s="259">
        <v>22.098960000000002</v>
      </c>
      <c r="Q53" s="259">
        <v>23.644631305063015</v>
      </c>
      <c r="R53" s="259">
        <v>23.60952</v>
      </c>
      <c r="S53" s="259">
        <v>23.652418974429146</v>
      </c>
      <c r="T53" s="259">
        <v>23.573549999999997</v>
      </c>
      <c r="U53" s="259">
        <v>24.983646662697712</v>
      </c>
      <c r="V53" s="259">
        <v>24.993599999999997</v>
      </c>
      <c r="W53" s="259">
        <v>25.836025060581413</v>
      </c>
      <c r="X53" s="20"/>
      <c r="Y53" s="259">
        <v>25.964079999999999</v>
      </c>
      <c r="Z53" s="259">
        <v>25.964079999999999</v>
      </c>
      <c r="AA53" s="259">
        <v>27.675689999999996</v>
      </c>
      <c r="AB53" s="259" t="s">
        <v>245</v>
      </c>
      <c r="AC53" s="259" t="s">
        <v>245</v>
      </c>
      <c r="AD53" s="5"/>
    </row>
    <row r="54" spans="1:30" ht="12.6">
      <c r="B54" s="550"/>
      <c r="C54" s="224" t="s">
        <v>319</v>
      </c>
      <c r="D54" s="334" t="s">
        <v>318</v>
      </c>
      <c r="E54" s="552"/>
      <c r="F54" s="20"/>
      <c r="G54" s="259">
        <v>3.1029774792790059</v>
      </c>
      <c r="H54" s="259">
        <v>3.1029774792790059</v>
      </c>
      <c r="I54" s="259">
        <v>5.1727215521988335</v>
      </c>
      <c r="J54" s="259">
        <v>5.1727215521988335</v>
      </c>
      <c r="K54" s="259">
        <v>4.5823442285238185</v>
      </c>
      <c r="L54" s="259">
        <v>4.6868844010376698</v>
      </c>
      <c r="M54" s="259">
        <v>5.3125820560931691</v>
      </c>
      <c r="N54" s="259">
        <v>5.3125820560931691</v>
      </c>
      <c r="O54" s="20"/>
      <c r="P54" s="259">
        <v>5.3125820560931691</v>
      </c>
      <c r="Q54" s="259">
        <v>5.8835962363334122</v>
      </c>
      <c r="R54" s="259">
        <v>6.1125706929592383</v>
      </c>
      <c r="S54" s="259">
        <v>6.209419523851972</v>
      </c>
      <c r="T54" s="259">
        <v>6.209419523851972</v>
      </c>
      <c r="U54" s="259">
        <v>6.8501864450773278</v>
      </c>
      <c r="V54" s="259">
        <v>6.8480043107034856</v>
      </c>
      <c r="W54" s="259">
        <v>6.0338953603312691</v>
      </c>
      <c r="X54" s="20"/>
      <c r="Y54" s="259">
        <v>5.6258217510753665</v>
      </c>
      <c r="Z54" s="259">
        <v>5.6258217510753665</v>
      </c>
      <c r="AA54" s="259">
        <v>6.4495151998345062</v>
      </c>
      <c r="AB54" s="259" t="s">
        <v>245</v>
      </c>
      <c r="AC54" s="259" t="s">
        <v>245</v>
      </c>
      <c r="AD54" s="5"/>
    </row>
    <row r="55" spans="1:30" ht="15" customHeight="1">
      <c r="B55" s="550"/>
      <c r="C55" s="224" t="s">
        <v>320</v>
      </c>
      <c r="D55" s="334" t="s">
        <v>318</v>
      </c>
      <c r="E55" s="552"/>
      <c r="F55" s="20"/>
      <c r="G55" s="259">
        <v>3.800644849537282</v>
      </c>
      <c r="H55" s="259">
        <v>3.800644849537282</v>
      </c>
      <c r="I55" s="259">
        <v>3.840542773328024</v>
      </c>
      <c r="J55" s="259">
        <v>3.8063877486640387</v>
      </c>
      <c r="K55" s="259">
        <v>3.0414069526975425</v>
      </c>
      <c r="L55" s="259">
        <v>3.0414069526975425</v>
      </c>
      <c r="M55" s="259">
        <v>3.3175524355353234</v>
      </c>
      <c r="N55" s="259">
        <v>3.3378759371842848</v>
      </c>
      <c r="O55" s="20"/>
      <c r="P55" s="259">
        <v>3.3378759371842848</v>
      </c>
      <c r="Q55" s="259">
        <v>3.458686192546887</v>
      </c>
      <c r="R55" s="259">
        <v>3.7058915530784011</v>
      </c>
      <c r="S55" s="259">
        <v>4.5347994584924356</v>
      </c>
      <c r="T55" s="259">
        <v>4.5210234547962456</v>
      </c>
      <c r="U55" s="259">
        <v>4.4511581333846166</v>
      </c>
      <c r="V55" s="259">
        <v>4.3254615450700591</v>
      </c>
      <c r="W55" s="259">
        <v>5.3948055674536768</v>
      </c>
      <c r="X55" s="20"/>
      <c r="Y55" s="259">
        <v>5.2411778994660096</v>
      </c>
      <c r="Z55" s="259">
        <v>5.2411778994660096</v>
      </c>
      <c r="AA55" s="259">
        <v>7.1239252389941949</v>
      </c>
      <c r="AB55" s="259" t="s">
        <v>245</v>
      </c>
      <c r="AC55" s="259" t="s">
        <v>245</v>
      </c>
      <c r="AD55" s="5"/>
    </row>
    <row r="56" spans="1:30" ht="12.6">
      <c r="B56" s="550"/>
      <c r="C56" s="224" t="s">
        <v>321</v>
      </c>
      <c r="D56" s="334" t="s">
        <v>322</v>
      </c>
      <c r="E56" s="552"/>
      <c r="F56" s="20"/>
      <c r="G56" s="259">
        <v>6.5567588596821027</v>
      </c>
      <c r="H56" s="259">
        <v>6.5567588596821027</v>
      </c>
      <c r="I56" s="259">
        <v>6.6197359495950758</v>
      </c>
      <c r="J56" s="259">
        <v>6.6197359495950758</v>
      </c>
      <c r="K56" s="259">
        <v>6.6995028867368616</v>
      </c>
      <c r="L56" s="259">
        <v>6.6995028867368616</v>
      </c>
      <c r="M56" s="259">
        <v>7.1131218301273513</v>
      </c>
      <c r="N56" s="259">
        <v>7.1131218301273513</v>
      </c>
      <c r="O56" s="20"/>
      <c r="P56" s="259">
        <v>7.1131218301273513</v>
      </c>
      <c r="Q56" s="259">
        <v>7.2804579515147188</v>
      </c>
      <c r="R56" s="259">
        <v>7.1935840895118579</v>
      </c>
      <c r="S56" s="259">
        <v>7.3593999937099728</v>
      </c>
      <c r="T56" s="259">
        <v>7.0492243060839304</v>
      </c>
      <c r="U56" s="259">
        <v>7.1089669218364691</v>
      </c>
      <c r="V56" s="259">
        <v>6.9829560851947949</v>
      </c>
      <c r="W56" s="259">
        <v>9.6262235975887975</v>
      </c>
      <c r="X56" s="20"/>
      <c r="Y56" s="259">
        <v>9.9504863797742438</v>
      </c>
      <c r="Z56" s="259">
        <v>9.9504863797742438</v>
      </c>
      <c r="AA56" s="259">
        <v>10.298637820906499</v>
      </c>
      <c r="AB56" s="259" t="s">
        <v>245</v>
      </c>
      <c r="AC56" s="259" t="s">
        <v>245</v>
      </c>
      <c r="AD56" s="5"/>
    </row>
    <row r="57" spans="1:30" ht="12.6">
      <c r="B57" s="550"/>
      <c r="C57" s="224" t="s">
        <v>323</v>
      </c>
      <c r="D57" s="334" t="s">
        <v>318</v>
      </c>
      <c r="E57" s="552"/>
      <c r="F57" s="20"/>
      <c r="G57" s="259">
        <v>0.23787266062646714</v>
      </c>
      <c r="H57" s="259">
        <v>0.23405804107669168</v>
      </c>
      <c r="I57" s="259">
        <v>0.23967543406253228</v>
      </c>
      <c r="J57" s="259">
        <v>0.25005905270741374</v>
      </c>
      <c r="K57" s="259">
        <v>0.25456011565614728</v>
      </c>
      <c r="L57" s="259">
        <v>0.24991850328092774</v>
      </c>
      <c r="M57" s="259">
        <v>0.25930699580357647</v>
      </c>
      <c r="N57" s="259">
        <v>0.26500879895363916</v>
      </c>
      <c r="O57" s="20"/>
      <c r="P57" s="259">
        <v>0.26500879895363916</v>
      </c>
      <c r="Q57" s="259">
        <v>0.27408717862375309</v>
      </c>
      <c r="R57" s="259">
        <v>0.2839334741516375</v>
      </c>
      <c r="S57" s="259">
        <v>0.29248246799623245</v>
      </c>
      <c r="T57" s="259">
        <v>0.3295656989188761</v>
      </c>
      <c r="U57" s="259">
        <v>0.46926337075289293</v>
      </c>
      <c r="V57" s="259">
        <v>0.43719761103565702</v>
      </c>
      <c r="W57" s="259">
        <v>0.45886420375052539</v>
      </c>
      <c r="X57" s="20"/>
      <c r="Y57" s="259">
        <v>0.44115734442042159</v>
      </c>
      <c r="Z57" s="259">
        <v>0.44115734442042159</v>
      </c>
      <c r="AA57" s="259">
        <v>0.49891702873242183</v>
      </c>
      <c r="AB57" s="259" t="s">
        <v>245</v>
      </c>
      <c r="AC57" s="259" t="s">
        <v>245</v>
      </c>
      <c r="AD57" s="5"/>
    </row>
    <row r="58" spans="1:30" ht="12.6">
      <c r="B58" s="544" t="s">
        <v>251</v>
      </c>
      <c r="C58" s="224" t="s">
        <v>317</v>
      </c>
      <c r="D58" s="334" t="s">
        <v>318</v>
      </c>
      <c r="E58" s="552"/>
      <c r="F58" s="20"/>
      <c r="G58" s="259">
        <v>12.858367999999999</v>
      </c>
      <c r="H58" s="259">
        <v>12.855699999999999</v>
      </c>
      <c r="I58" s="259">
        <v>15.581108399999998</v>
      </c>
      <c r="J58" s="259">
        <v>15.57996</v>
      </c>
      <c r="K58" s="259">
        <v>18.640526740000002</v>
      </c>
      <c r="L58" s="259">
        <v>18.642219999999998</v>
      </c>
      <c r="M58" s="259">
        <v>22.102678517046183</v>
      </c>
      <c r="N58" s="259">
        <v>22.098960000000002</v>
      </c>
      <c r="O58" s="20"/>
      <c r="P58" s="259">
        <v>22.098960000000002</v>
      </c>
      <c r="Q58" s="259">
        <v>23.644631305063015</v>
      </c>
      <c r="R58" s="259">
        <v>23.60952</v>
      </c>
      <c r="S58" s="259">
        <v>23.652418974429146</v>
      </c>
      <c r="T58" s="259">
        <v>23.573549999999997</v>
      </c>
      <c r="U58" s="259">
        <v>24.983646662697712</v>
      </c>
      <c r="V58" s="259">
        <v>24.993599999999997</v>
      </c>
      <c r="W58" s="259">
        <v>25.836025060581413</v>
      </c>
      <c r="X58" s="20"/>
      <c r="Y58" s="259">
        <v>25.964079999999999</v>
      </c>
      <c r="Z58" s="259">
        <v>25.964079999999999</v>
      </c>
      <c r="AA58" s="259">
        <v>27.675689999999996</v>
      </c>
      <c r="AB58" s="259" t="s">
        <v>245</v>
      </c>
      <c r="AC58" s="259" t="s">
        <v>245</v>
      </c>
      <c r="AD58" s="5"/>
    </row>
    <row r="59" spans="1:30" ht="12.6">
      <c r="B59" s="545"/>
      <c r="C59" s="224" t="s">
        <v>319</v>
      </c>
      <c r="D59" s="334" t="s">
        <v>318</v>
      </c>
      <c r="E59" s="552"/>
      <c r="F59" s="20"/>
      <c r="G59" s="259">
        <v>3.1029774792790059</v>
      </c>
      <c r="H59" s="259">
        <v>3.1029774792790059</v>
      </c>
      <c r="I59" s="259">
        <v>5.1727215521988335</v>
      </c>
      <c r="J59" s="259">
        <v>5.1727215521988335</v>
      </c>
      <c r="K59" s="259">
        <v>4.5823442285238185</v>
      </c>
      <c r="L59" s="259">
        <v>4.6868844010376698</v>
      </c>
      <c r="M59" s="259">
        <v>5.3125820560931691</v>
      </c>
      <c r="N59" s="259">
        <v>5.3125820560931691</v>
      </c>
      <c r="O59" s="20"/>
      <c r="P59" s="259">
        <v>5.3125820560931691</v>
      </c>
      <c r="Q59" s="259">
        <v>5.8835962363334122</v>
      </c>
      <c r="R59" s="259">
        <v>6.1125706929592383</v>
      </c>
      <c r="S59" s="259">
        <v>6.209419523851972</v>
      </c>
      <c r="T59" s="259">
        <v>6.209419523851972</v>
      </c>
      <c r="U59" s="259">
        <v>6.8501864450773278</v>
      </c>
      <c r="V59" s="259">
        <v>6.8480043107034856</v>
      </c>
      <c r="W59" s="259">
        <v>6.0338953603312691</v>
      </c>
      <c r="X59" s="20"/>
      <c r="Y59" s="259">
        <v>5.6258217510753665</v>
      </c>
      <c r="Z59" s="259">
        <v>5.6258217510753665</v>
      </c>
      <c r="AA59" s="259">
        <v>6.4495151998345062</v>
      </c>
      <c r="AB59" s="259" t="s">
        <v>245</v>
      </c>
      <c r="AC59" s="259" t="s">
        <v>245</v>
      </c>
      <c r="AD59" s="5"/>
    </row>
    <row r="60" spans="1:30" ht="12.6">
      <c r="B60" s="545"/>
      <c r="C60" s="224" t="s">
        <v>320</v>
      </c>
      <c r="D60" s="334" t="s">
        <v>318</v>
      </c>
      <c r="E60" s="552"/>
      <c r="F60" s="20"/>
      <c r="G60" s="259">
        <v>3.800644849537282</v>
      </c>
      <c r="H60" s="259">
        <v>3.800644849537282</v>
      </c>
      <c r="I60" s="259">
        <v>3.840542773328024</v>
      </c>
      <c r="J60" s="259">
        <v>3.8063877486640387</v>
      </c>
      <c r="K60" s="259">
        <v>3.0414069526975425</v>
      </c>
      <c r="L60" s="259">
        <v>3.0414069526975425</v>
      </c>
      <c r="M60" s="259">
        <v>3.3175524355353234</v>
      </c>
      <c r="N60" s="259">
        <v>3.3378759371842848</v>
      </c>
      <c r="O60" s="20"/>
      <c r="P60" s="259">
        <v>3.3378759371842848</v>
      </c>
      <c r="Q60" s="259">
        <v>3.458686192546887</v>
      </c>
      <c r="R60" s="259">
        <v>3.7058915530784011</v>
      </c>
      <c r="S60" s="259">
        <v>4.5347994584924356</v>
      </c>
      <c r="T60" s="259">
        <v>4.5210234547962456</v>
      </c>
      <c r="U60" s="259">
        <v>4.4511581333846166</v>
      </c>
      <c r="V60" s="259">
        <v>4.3254615450700591</v>
      </c>
      <c r="W60" s="259">
        <v>5.3948055674536768</v>
      </c>
      <c r="X60" s="20"/>
      <c r="Y60" s="259">
        <v>5.2411778994660096</v>
      </c>
      <c r="Z60" s="259">
        <v>5.2411778994660096</v>
      </c>
      <c r="AA60" s="259">
        <v>7.1239252389941949</v>
      </c>
      <c r="AB60" s="259" t="s">
        <v>245</v>
      </c>
      <c r="AC60" s="259" t="s">
        <v>245</v>
      </c>
      <c r="AD60" s="5"/>
    </row>
    <row r="61" spans="1:30" ht="12.6">
      <c r="B61" s="545"/>
      <c r="C61" s="224" t="s">
        <v>321</v>
      </c>
      <c r="D61" s="334" t="s">
        <v>322</v>
      </c>
      <c r="E61" s="552"/>
      <c r="F61" s="20"/>
      <c r="G61" s="259">
        <v>6.5567588596821027</v>
      </c>
      <c r="H61" s="259">
        <v>6.5567588596821027</v>
      </c>
      <c r="I61" s="259">
        <v>6.6197359495950758</v>
      </c>
      <c r="J61" s="259">
        <v>6.6197359495950758</v>
      </c>
      <c r="K61" s="259">
        <v>6.6995028867368616</v>
      </c>
      <c r="L61" s="259">
        <v>6.6995028867368616</v>
      </c>
      <c r="M61" s="259">
        <v>7.1131218301273513</v>
      </c>
      <c r="N61" s="259">
        <v>7.1131218301273513</v>
      </c>
      <c r="O61" s="20"/>
      <c r="P61" s="259">
        <v>7.1131218301273513</v>
      </c>
      <c r="Q61" s="259">
        <v>7.2804579515147188</v>
      </c>
      <c r="R61" s="259">
        <v>7.1935840895118579</v>
      </c>
      <c r="S61" s="259">
        <v>7.3593999937099728</v>
      </c>
      <c r="T61" s="259">
        <v>7.0492243060839304</v>
      </c>
      <c r="U61" s="259">
        <v>7.1089669218364691</v>
      </c>
      <c r="V61" s="259">
        <v>6.9829560851947949</v>
      </c>
      <c r="W61" s="259">
        <v>9.6262235975887975</v>
      </c>
      <c r="X61" s="20"/>
      <c r="Y61" s="259">
        <v>9.9504863797742438</v>
      </c>
      <c r="Z61" s="259">
        <v>9.9504863797742438</v>
      </c>
      <c r="AA61" s="259">
        <v>10.298637820906499</v>
      </c>
      <c r="AB61" s="259" t="s">
        <v>245</v>
      </c>
      <c r="AC61" s="259" t="s">
        <v>245</v>
      </c>
      <c r="AD61" s="5"/>
    </row>
    <row r="62" spans="1:30" ht="12.6">
      <c r="B62" s="545"/>
      <c r="C62" s="224" t="s">
        <v>323</v>
      </c>
      <c r="D62" s="334" t="s">
        <v>318</v>
      </c>
      <c r="E62" s="552"/>
      <c r="F62" s="20"/>
      <c r="G62" s="259">
        <v>0.23752471562779204</v>
      </c>
      <c r="H62" s="259">
        <v>0.23371567586087477</v>
      </c>
      <c r="I62" s="259">
        <v>0.23932485208153578</v>
      </c>
      <c r="J62" s="259">
        <v>0.24969328222948742</v>
      </c>
      <c r="K62" s="259">
        <v>0.25418776130961818</v>
      </c>
      <c r="L62" s="259">
        <v>0.24955293838976308</v>
      </c>
      <c r="M62" s="259">
        <v>0.25895352069674143</v>
      </c>
      <c r="N62" s="259">
        <v>0.26464755141678786</v>
      </c>
      <c r="O62" s="20"/>
      <c r="P62" s="259">
        <v>0.26464755141678786</v>
      </c>
      <c r="Q62" s="259">
        <v>0.27368706290633843</v>
      </c>
      <c r="R62" s="259">
        <v>0.2834963741046907</v>
      </c>
      <c r="S62" s="259">
        <v>0.29202353945261356</v>
      </c>
      <c r="T62" s="259">
        <v>0.32903062276522305</v>
      </c>
      <c r="U62" s="259">
        <v>0.46855561680713737</v>
      </c>
      <c r="V62" s="259">
        <v>0.43655170790368708</v>
      </c>
      <c r="W62" s="259">
        <v>0.45810779447214506</v>
      </c>
      <c r="X62" s="20"/>
      <c r="Y62" s="259">
        <v>0.44053206473126549</v>
      </c>
      <c r="Z62" s="259">
        <v>0.44053206473126549</v>
      </c>
      <c r="AA62" s="259">
        <v>0.49822888710158414</v>
      </c>
      <c r="AB62" s="259" t="s">
        <v>245</v>
      </c>
      <c r="AC62" s="259" t="s">
        <v>245</v>
      </c>
      <c r="AD62" s="5"/>
    </row>
    <row r="63" spans="1:30" ht="12.6">
      <c r="B63" s="563" t="s">
        <v>111</v>
      </c>
      <c r="C63" s="224" t="s">
        <v>320</v>
      </c>
      <c r="D63" s="334" t="s">
        <v>318</v>
      </c>
      <c r="E63" s="552"/>
      <c r="F63" s="20"/>
      <c r="G63" s="259">
        <v>1.2807925205600019</v>
      </c>
      <c r="H63" s="259">
        <v>1.2807925205600019</v>
      </c>
      <c r="I63" s="259">
        <v>1.335659353563418</v>
      </c>
      <c r="J63" s="259">
        <v>1.3237809601028736</v>
      </c>
      <c r="K63" s="259">
        <v>1.0338995283355803</v>
      </c>
      <c r="L63" s="259">
        <v>1.0338995283355803</v>
      </c>
      <c r="M63" s="259">
        <v>1.1449392746201887</v>
      </c>
      <c r="N63" s="259">
        <v>1.1446873714788544</v>
      </c>
      <c r="O63" s="20"/>
      <c r="P63" s="259">
        <v>1.1446873714788544</v>
      </c>
      <c r="Q63" s="259">
        <v>1.1852279541409441</v>
      </c>
      <c r="R63" s="259">
        <v>1.2188247882877752</v>
      </c>
      <c r="S63" s="259">
        <v>1.4914429930722879</v>
      </c>
      <c r="T63" s="259">
        <v>1.4265065757514408</v>
      </c>
      <c r="U63" s="259">
        <v>1.4044621556312693</v>
      </c>
      <c r="V63" s="259">
        <v>1.406307692740828</v>
      </c>
      <c r="W63" s="259">
        <v>1.7539761922050034</v>
      </c>
      <c r="X63" s="20"/>
      <c r="Y63" s="259">
        <v>1.7360420655827042</v>
      </c>
      <c r="Z63" s="259">
        <v>1.7360420655827042</v>
      </c>
      <c r="AA63" s="259">
        <v>1.933978746453737</v>
      </c>
      <c r="AB63" s="259" t="s">
        <v>245</v>
      </c>
      <c r="AC63" s="259" t="s">
        <v>245</v>
      </c>
      <c r="AD63" s="5"/>
    </row>
    <row r="64" spans="1:30" ht="12.6">
      <c r="B64" s="564"/>
      <c r="C64" s="224" t="s">
        <v>321</v>
      </c>
      <c r="D64" s="334" t="s">
        <v>322</v>
      </c>
      <c r="E64" s="552"/>
      <c r="F64" s="20"/>
      <c r="G64" s="259">
        <v>6.5567588596821027</v>
      </c>
      <c r="H64" s="259">
        <v>6.5567588596821027</v>
      </c>
      <c r="I64" s="259">
        <v>6.6197359495950758</v>
      </c>
      <c r="J64" s="259">
        <v>6.6197359495950758</v>
      </c>
      <c r="K64" s="259">
        <v>6.6995028867368616</v>
      </c>
      <c r="L64" s="259">
        <v>6.6995028867368616</v>
      </c>
      <c r="M64" s="259">
        <v>7.1131218301273513</v>
      </c>
      <c r="N64" s="259">
        <v>7.1131218301273513</v>
      </c>
      <c r="O64" s="20"/>
      <c r="P64" s="259">
        <v>7.1131218301273513</v>
      </c>
      <c r="Q64" s="259">
        <v>7.2804579515147188</v>
      </c>
      <c r="R64" s="259">
        <v>7.1935840895118579</v>
      </c>
      <c r="S64" s="259">
        <v>7.3593999937099728</v>
      </c>
      <c r="T64" s="259">
        <v>7.0492243060839304</v>
      </c>
      <c r="U64" s="259">
        <v>7.1089669218364691</v>
      </c>
      <c r="V64" s="259">
        <v>6.9829560851947949</v>
      </c>
      <c r="W64" s="259">
        <v>9.6262235975887975</v>
      </c>
      <c r="X64" s="20"/>
      <c r="Y64" s="259">
        <v>9.9504863797742438</v>
      </c>
      <c r="Z64" s="259">
        <v>9.9504863797742438</v>
      </c>
      <c r="AA64" s="259">
        <v>10.298637820906499</v>
      </c>
      <c r="AB64" s="259" t="s">
        <v>245</v>
      </c>
      <c r="AC64" s="259" t="s">
        <v>245</v>
      </c>
      <c r="AD64" s="5"/>
    </row>
    <row r="65" spans="1:30" s="329" customFormat="1" ht="12.6">
      <c r="A65"/>
      <c r="B65" s="565"/>
      <c r="C65" s="224" t="s">
        <v>324</v>
      </c>
      <c r="D65" s="334" t="s">
        <v>322</v>
      </c>
      <c r="E65" s="553"/>
      <c r="F65" s="20"/>
      <c r="G65" s="259">
        <v>0</v>
      </c>
      <c r="H65" s="259">
        <v>0</v>
      </c>
      <c r="I65" s="259">
        <v>0</v>
      </c>
      <c r="J65" s="259">
        <v>0</v>
      </c>
      <c r="K65" s="259">
        <v>0</v>
      </c>
      <c r="L65" s="259">
        <v>0</v>
      </c>
      <c r="M65" s="259">
        <v>0</v>
      </c>
      <c r="N65" s="259">
        <v>0</v>
      </c>
      <c r="O65" s="20"/>
      <c r="P65" s="259">
        <v>0</v>
      </c>
      <c r="Q65" s="259">
        <v>0</v>
      </c>
      <c r="R65" s="259">
        <v>0</v>
      </c>
      <c r="S65" s="259">
        <v>0</v>
      </c>
      <c r="T65" s="259">
        <v>0</v>
      </c>
      <c r="U65" s="259">
        <v>0</v>
      </c>
      <c r="V65" s="259">
        <v>0</v>
      </c>
      <c r="W65" s="259">
        <v>2.6928799999999997</v>
      </c>
      <c r="X65" s="20"/>
      <c r="Y65" s="259">
        <v>2.6928799999999997</v>
      </c>
      <c r="Z65" s="259">
        <v>2.6928799999999997</v>
      </c>
      <c r="AA65" s="259">
        <v>0.44530000000000003</v>
      </c>
      <c r="AB65" s="259" t="s">
        <v>245</v>
      </c>
      <c r="AC65" s="259" t="s">
        <v>245</v>
      </c>
      <c r="AD65" s="5"/>
    </row>
    <row r="66" spans="1:30" ht="12.6">
      <c r="A66" s="5"/>
      <c r="B66" s="5"/>
      <c r="C66" s="5"/>
      <c r="D66" s="5"/>
      <c r="E66" s="5"/>
      <c r="F66" s="5"/>
      <c r="G66" s="5"/>
      <c r="H66" s="5"/>
      <c r="I66" s="5"/>
      <c r="J66" s="5"/>
      <c r="K66" s="5"/>
      <c r="L66" s="5"/>
      <c r="M66" s="5"/>
      <c r="N66" s="5"/>
      <c r="O66" s="5"/>
      <c r="P66" s="5"/>
      <c r="Q66" s="5"/>
      <c r="R66" s="5"/>
      <c r="S66" s="5"/>
      <c r="T66" s="5"/>
      <c r="U66" s="5"/>
      <c r="V66" s="5"/>
      <c r="W66" s="5"/>
      <c r="X66" s="5"/>
      <c r="Y66" s="5"/>
      <c r="Z66" s="398"/>
      <c r="AA66" s="5"/>
      <c r="AB66" s="5"/>
      <c r="AC66" s="5"/>
      <c r="AD66" s="5"/>
    </row>
    <row r="67" spans="1:30" ht="12.6">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7" customFormat="1" ht="12.6">
      <c r="B68" s="8" t="s">
        <v>325</v>
      </c>
    </row>
    <row r="69" spans="1:30" s="5" customFormat="1" ht="12.6">
      <c r="B69" s="6"/>
    </row>
    <row r="70" spans="1:30" s="5" customFormat="1" ht="12.6"/>
    <row r="71" spans="1:30" s="5" customFormat="1" ht="25.2">
      <c r="B71" s="81" t="s">
        <v>314</v>
      </c>
      <c r="C71" s="225" t="s">
        <v>316</v>
      </c>
      <c r="D71" s="100" t="s">
        <v>257</v>
      </c>
      <c r="E71" s="18" t="s">
        <v>297</v>
      </c>
      <c r="F71" s="20"/>
      <c r="G71" s="79" t="s">
        <v>230</v>
      </c>
      <c r="H71" s="79" t="s">
        <v>231</v>
      </c>
      <c r="I71" s="79" t="s">
        <v>232</v>
      </c>
    </row>
    <row r="72" spans="1:30" s="5" customFormat="1" ht="12.6">
      <c r="B72" s="550" t="s">
        <v>193</v>
      </c>
      <c r="C72" s="224" t="s">
        <v>317</v>
      </c>
      <c r="D72" s="551" t="s">
        <v>281</v>
      </c>
      <c r="E72" s="554"/>
      <c r="F72" s="20"/>
      <c r="G72" s="185">
        <v>39.856246279654741</v>
      </c>
      <c r="H72" s="185">
        <v>48.299415355155737</v>
      </c>
      <c r="I72" s="185">
        <v>57.788612295619139</v>
      </c>
      <c r="L72" s="125"/>
    </row>
    <row r="73" spans="1:30" s="5" customFormat="1" ht="12.6">
      <c r="B73" s="550"/>
      <c r="C73" s="224" t="s">
        <v>326</v>
      </c>
      <c r="D73" s="552"/>
      <c r="E73" s="554"/>
      <c r="F73" s="20"/>
      <c r="G73" s="185">
        <v>0.13467189887960679</v>
      </c>
      <c r="H73" s="185">
        <v>2.4831667787126381</v>
      </c>
      <c r="I73" s="185">
        <v>8.3250055785085859</v>
      </c>
      <c r="L73" s="125"/>
    </row>
    <row r="74" spans="1:30" s="5" customFormat="1" ht="12.6">
      <c r="B74" s="550"/>
      <c r="C74" s="224" t="s">
        <v>319</v>
      </c>
      <c r="D74" s="552"/>
      <c r="E74" s="554"/>
      <c r="F74" s="20"/>
      <c r="G74" s="185">
        <v>9.6192301857649181</v>
      </c>
      <c r="H74" s="185">
        <v>16.035436811816385</v>
      </c>
      <c r="I74" s="185">
        <v>14.38921237332776</v>
      </c>
      <c r="L74" s="125"/>
    </row>
    <row r="75" spans="1:30" s="5" customFormat="1" ht="12.6">
      <c r="B75" s="550"/>
      <c r="C75" s="224" t="s">
        <v>320</v>
      </c>
      <c r="D75" s="552"/>
      <c r="E75" s="554"/>
      <c r="F75" s="20"/>
      <c r="G75" s="185">
        <v>11.781999033565574</v>
      </c>
      <c r="H75" s="185">
        <v>11.845584599499011</v>
      </c>
      <c r="I75" s="185">
        <v>9.4283615533623824</v>
      </c>
      <c r="L75" s="125"/>
    </row>
    <row r="76" spans="1:30" s="5" customFormat="1" ht="12.6">
      <c r="B76" s="550"/>
      <c r="C76" s="224" t="s">
        <v>321</v>
      </c>
      <c r="D76" s="552"/>
      <c r="E76" s="554"/>
      <c r="F76" s="20"/>
      <c r="G76" s="185">
        <v>6.5567588596821036</v>
      </c>
      <c r="H76" s="185">
        <v>6.6197359495950767</v>
      </c>
      <c r="I76" s="185">
        <v>6.6995028867368625</v>
      </c>
      <c r="J76" s="125"/>
      <c r="L76" s="125"/>
    </row>
    <row r="77" spans="1:30" s="5" customFormat="1" ht="12.6">
      <c r="B77" s="550"/>
      <c r="C77" s="224" t="s">
        <v>327</v>
      </c>
      <c r="D77" s="552"/>
      <c r="E77" s="554"/>
      <c r="F77" s="20"/>
      <c r="G77" s="185">
        <v>0.73069317557103552</v>
      </c>
      <c r="H77" s="185">
        <v>0.76126450113577537</v>
      </c>
      <c r="I77" s="185">
        <v>0.78096913824533987</v>
      </c>
      <c r="L77" s="125"/>
    </row>
    <row r="78" spans="1:30" s="5" customFormat="1" ht="12.6">
      <c r="B78" s="550"/>
      <c r="C78" s="226" t="s">
        <v>249</v>
      </c>
      <c r="D78" s="552"/>
      <c r="E78" s="554"/>
      <c r="F78" s="20"/>
      <c r="G78" s="190">
        <v>68.679599433117971</v>
      </c>
      <c r="H78" s="190">
        <v>86.044603995914628</v>
      </c>
      <c r="I78" s="190">
        <v>97.411663825800048</v>
      </c>
      <c r="L78" s="125"/>
    </row>
    <row r="79" spans="1:30" s="5" customFormat="1" ht="12.6">
      <c r="B79" s="544" t="s">
        <v>251</v>
      </c>
      <c r="C79" s="224" t="s">
        <v>317</v>
      </c>
      <c r="D79" s="552"/>
      <c r="E79" s="554"/>
      <c r="F79" s="20"/>
      <c r="G79" s="185">
        <v>53.998364769631209</v>
      </c>
      <c r="H79" s="185">
        <v>65.437736574754297</v>
      </c>
      <c r="I79" s="185">
        <v>78.294515797066808</v>
      </c>
      <c r="L79" s="125"/>
    </row>
    <row r="80" spans="1:30" s="5" customFormat="1" ht="12.6">
      <c r="B80" s="545"/>
      <c r="C80" s="224" t="s">
        <v>319</v>
      </c>
      <c r="D80" s="552"/>
      <c r="E80" s="554"/>
      <c r="F80" s="20"/>
      <c r="G80" s="185">
        <v>13.032505412971826</v>
      </c>
      <c r="H80" s="185">
        <v>21.7254305192351</v>
      </c>
      <c r="I80" s="185">
        <v>19.511538854455289</v>
      </c>
      <c r="L80" s="125"/>
    </row>
    <row r="81" spans="2:12" s="5" customFormat="1" ht="12.6">
      <c r="B81" s="545"/>
      <c r="C81" s="224" t="s">
        <v>320</v>
      </c>
      <c r="D81" s="552"/>
      <c r="E81" s="554"/>
      <c r="F81" s="20"/>
      <c r="G81" s="185">
        <v>15.962708368056587</v>
      </c>
      <c r="H81" s="185">
        <v>16.043473265485858</v>
      </c>
      <c r="I81" s="185">
        <v>12.77390920132968</v>
      </c>
      <c r="L81" s="125"/>
    </row>
    <row r="82" spans="2:12" s="5" customFormat="1" ht="12.6">
      <c r="B82" s="545"/>
      <c r="C82" s="224" t="s">
        <v>321</v>
      </c>
      <c r="D82" s="552"/>
      <c r="E82" s="554"/>
      <c r="F82" s="20"/>
      <c r="G82" s="185">
        <v>6.5567588596821027</v>
      </c>
      <c r="H82" s="185">
        <v>6.6197359495950767</v>
      </c>
      <c r="I82" s="185">
        <v>6.6995028867368607</v>
      </c>
      <c r="L82" s="125"/>
    </row>
    <row r="83" spans="2:12" s="5" customFormat="1" ht="12.6">
      <c r="B83" s="545"/>
      <c r="C83" s="224" t="s">
        <v>327</v>
      </c>
      <c r="D83" s="552"/>
      <c r="E83" s="554"/>
      <c r="F83" s="20"/>
      <c r="G83" s="185">
        <v>0.98792297635358117</v>
      </c>
      <c r="H83" s="185">
        <v>1.0315161651082234</v>
      </c>
      <c r="I83" s="185">
        <v>1.0558090067924109</v>
      </c>
      <c r="L83" s="125"/>
    </row>
    <row r="84" spans="2:12" s="5" customFormat="1" ht="12.6">
      <c r="B84" s="545"/>
      <c r="C84" s="226" t="s">
        <v>249</v>
      </c>
      <c r="D84" s="552"/>
      <c r="E84" s="554"/>
      <c r="F84" s="20"/>
      <c r="G84" s="190">
        <v>90.720460599122703</v>
      </c>
      <c r="H84" s="190">
        <v>114.29319849650949</v>
      </c>
      <c r="I84" s="190">
        <v>129.8263117632568</v>
      </c>
      <c r="L84" s="125"/>
    </row>
    <row r="85" spans="2:12" s="5" customFormat="1" ht="12.6">
      <c r="B85" s="547" t="s">
        <v>111</v>
      </c>
      <c r="C85" s="224" t="s">
        <v>320</v>
      </c>
      <c r="D85" s="552"/>
      <c r="E85" s="554"/>
      <c r="F85" s="20"/>
      <c r="G85" s="185">
        <v>15.369510236881789</v>
      </c>
      <c r="H85" s="185">
        <v>15.920595779679616</v>
      </c>
      <c r="I85" s="185">
        <v>12.406794332085205</v>
      </c>
      <c r="L85" s="125"/>
    </row>
    <row r="86" spans="2:12" s="5" customFormat="1" ht="12.6">
      <c r="B86" s="547"/>
      <c r="C86" s="224" t="s">
        <v>321</v>
      </c>
      <c r="D86" s="552"/>
      <c r="E86" s="554"/>
      <c r="F86" s="20"/>
      <c r="G86" s="185">
        <v>6.5567588554850307</v>
      </c>
      <c r="H86" s="185">
        <v>6.6197359453576921</v>
      </c>
      <c r="I86" s="185">
        <v>6.6995028824484173</v>
      </c>
      <c r="J86" s="125"/>
      <c r="L86" s="125"/>
    </row>
    <row r="87" spans="2:12" s="5" customFormat="1" ht="12.6">
      <c r="B87" s="547"/>
      <c r="C87" s="226" t="s">
        <v>249</v>
      </c>
      <c r="D87" s="553"/>
      <c r="E87" s="554"/>
      <c r="F87" s="20"/>
      <c r="G87" s="190">
        <v>21.926269092366816</v>
      </c>
      <c r="H87" s="190">
        <v>22.540331725037305</v>
      </c>
      <c r="I87" s="190">
        <v>19.106297214533623</v>
      </c>
    </row>
    <row r="88" spans="2:12" s="5" customFormat="1" ht="12.6"/>
    <row r="89" spans="2:12" s="5" customFormat="1" ht="12.6"/>
    <row r="90" spans="2:12" s="5" customFormat="1" ht="12.6" hidden="1"/>
    <row r="91" spans="2:12" s="5" customFormat="1" ht="12.6" hidden="1"/>
    <row r="92" spans="2:12" ht="12.6" hidden="1"/>
    <row r="93" spans="2:12" ht="12.6" hidden="1"/>
    <row r="94" spans="2:12" ht="12.6" hidden="1"/>
    <row r="95" spans="2:12" ht="12.6" hidden="1"/>
    <row r="96" spans="2:12" ht="12.6" hidden="1"/>
    <row r="97" ht="12.6" hidden="1"/>
    <row r="98" ht="12.6" hidden="1"/>
    <row r="99" ht="12.6" hidden="1"/>
    <row r="100" ht="12.6" hidden="1"/>
    <row r="101" ht="12.6" hidden="1"/>
    <row r="102" ht="12.6" hidden="1"/>
    <row r="103" ht="12.6" hidden="1"/>
    <row r="104" ht="12.6" hidden="1"/>
    <row r="105" ht="12.6" hidden="1"/>
    <row r="106" ht="12.6" hidden="1"/>
    <row r="107" ht="12.6" hidden="1"/>
    <row r="108" ht="12.6" hidden="1"/>
    <row r="109" ht="12.6" hidden="1"/>
    <row r="110" ht="12.6" hidden="1"/>
    <row r="111" ht="12.6" hidden="1"/>
    <row r="112" ht="12.6" hidden="1"/>
    <row r="113" ht="12.6" hidden="1"/>
    <row r="114" ht="12.6" hidden="1"/>
    <row r="115" ht="12.6" hidden="1"/>
    <row r="116" ht="12.6" hidden="1"/>
  </sheetData>
  <mergeCells count="28">
    <mergeCell ref="P47:AC47"/>
    <mergeCell ref="B72:B78"/>
    <mergeCell ref="D72:D87"/>
    <mergeCell ref="E72:E87"/>
    <mergeCell ref="B79:B84"/>
    <mergeCell ref="B85:B87"/>
    <mergeCell ref="P48:AC48"/>
    <mergeCell ref="B53:B57"/>
    <mergeCell ref="B58:B62"/>
    <mergeCell ref="B47:B52"/>
    <mergeCell ref="D47:D52"/>
    <mergeCell ref="E47:E48"/>
    <mergeCell ref="G48:N48"/>
    <mergeCell ref="C47:C52"/>
    <mergeCell ref="B63:B65"/>
    <mergeCell ref="E53:E65"/>
    <mergeCell ref="G47:N47"/>
    <mergeCell ref="B3:I3"/>
    <mergeCell ref="B9:B14"/>
    <mergeCell ref="C9:C14"/>
    <mergeCell ref="D9:D14"/>
    <mergeCell ref="E9:E10"/>
    <mergeCell ref="G9:N9"/>
    <mergeCell ref="G10:N10"/>
    <mergeCell ref="B15:B28"/>
    <mergeCell ref="D15:D43"/>
    <mergeCell ref="E15:E43"/>
    <mergeCell ref="B29:B42"/>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6"/>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E285"/>
  <sheetViews>
    <sheetView zoomScaleNormal="100" workbookViewId="0"/>
  </sheetViews>
  <sheetFormatPr defaultColWidth="0" defaultRowHeight="13.8" zeroHeight="1"/>
  <cols>
    <col min="1" max="1" width="9" style="89" customWidth="1"/>
    <col min="2" max="2" width="21.36328125" style="89" customWidth="1"/>
    <col min="3" max="3" width="13.26953125" style="89" customWidth="1"/>
    <col min="4" max="4" width="11.453125" style="89" customWidth="1"/>
    <col min="5" max="5" width="19.7265625" style="89" customWidth="1"/>
    <col min="6" max="6" width="25.08984375" style="89" customWidth="1"/>
    <col min="7" max="7" width="2.453125" style="89" customWidth="1"/>
    <col min="8" max="15" width="15.6328125" style="89" customWidth="1"/>
    <col min="16" max="16" width="2.453125" style="89" customWidth="1"/>
    <col min="17" max="24" width="15.6328125" style="89" customWidth="1"/>
    <col min="25" max="25" width="2.453125" style="89" customWidth="1"/>
    <col min="26" max="30" width="15.6328125" style="89" customWidth="1"/>
    <col min="31" max="31" width="9" style="89" customWidth="1"/>
    <col min="32" max="16384" width="0" style="89" hidden="1"/>
  </cols>
  <sheetData>
    <row r="1" spans="1:31" s="83" customFormat="1" ht="12.6" customHeight="1"/>
    <row r="2" spans="1:31" s="83" customFormat="1" ht="18.600000000000001" customHeight="1">
      <c r="B2" s="3" t="s">
        <v>328</v>
      </c>
      <c r="C2" s="3"/>
      <c r="D2" s="3"/>
      <c r="E2" s="3"/>
    </row>
    <row r="3" spans="1:31" s="83" customFormat="1" ht="25.35" customHeight="1">
      <c r="B3" s="566" t="s">
        <v>329</v>
      </c>
      <c r="C3" s="566"/>
      <c r="D3" s="566"/>
      <c r="E3" s="566"/>
      <c r="F3" s="566"/>
      <c r="G3" s="566"/>
      <c r="H3" s="566"/>
      <c r="I3" s="566"/>
      <c r="J3" s="566"/>
      <c r="K3" s="566"/>
      <c r="L3" s="85"/>
      <c r="M3" s="85"/>
      <c r="N3" s="85"/>
      <c r="O3" s="85"/>
      <c r="P3" s="85"/>
      <c r="Q3" s="85"/>
      <c r="R3" s="85"/>
      <c r="Y3" s="85"/>
    </row>
    <row r="4" spans="1:31" s="83" customFormat="1" ht="16.350000000000001" customHeight="1">
      <c r="B4" s="86"/>
      <c r="C4" s="86"/>
      <c r="D4" s="86"/>
      <c r="E4" s="86"/>
      <c r="F4" s="86"/>
      <c r="G4" s="84"/>
      <c r="H4" s="84"/>
      <c r="J4" s="85"/>
      <c r="K4" s="85"/>
      <c r="L4" s="85"/>
      <c r="M4" s="85"/>
      <c r="N4" s="85"/>
      <c r="O4" s="85"/>
      <c r="P4" s="85"/>
      <c r="Q4" s="85"/>
      <c r="R4" s="85"/>
      <c r="Y4" s="85"/>
    </row>
    <row r="5" spans="1:31" s="78" customFormat="1" ht="11.4"/>
    <row r="6" spans="1:31" s="7" customFormat="1" ht="12.6">
      <c r="B6" s="8" t="s">
        <v>330</v>
      </c>
    </row>
    <row r="7" spans="1:31" s="78" customFormat="1" ht="11.4">
      <c r="B7" s="82"/>
    </row>
    <row r="8" spans="1:31" s="78" customFormat="1" ht="11.4"/>
    <row r="9" spans="1:31" s="76" customFormat="1" ht="11.4">
      <c r="A9" s="78"/>
      <c r="B9" s="573" t="s">
        <v>256</v>
      </c>
      <c r="C9" s="574" t="s">
        <v>194</v>
      </c>
      <c r="D9" s="577" t="s">
        <v>257</v>
      </c>
      <c r="E9" s="451" t="s">
        <v>199</v>
      </c>
      <c r="F9" s="578"/>
      <c r="G9" s="20"/>
      <c r="H9" s="457" t="s">
        <v>200</v>
      </c>
      <c r="I9" s="458"/>
      <c r="J9" s="458"/>
      <c r="K9" s="458"/>
      <c r="L9" s="458"/>
      <c r="M9" s="458"/>
      <c r="N9" s="458"/>
      <c r="O9" s="459"/>
      <c r="P9" s="20"/>
      <c r="Q9" s="347" t="s">
        <v>201</v>
      </c>
      <c r="R9" s="338"/>
      <c r="S9" s="338"/>
      <c r="T9" s="338"/>
      <c r="U9" s="338"/>
      <c r="V9" s="338"/>
      <c r="W9" s="338"/>
      <c r="X9" s="338"/>
      <c r="Y9" s="20"/>
      <c r="Z9" s="348" t="s">
        <v>202</v>
      </c>
      <c r="AA9" s="338"/>
      <c r="AB9" s="338"/>
      <c r="AC9" s="338"/>
      <c r="AD9" s="339"/>
      <c r="AE9" s="78"/>
    </row>
    <row r="10" spans="1:31" s="76" customFormat="1" ht="11.25" customHeight="1">
      <c r="A10" s="78"/>
      <c r="B10" s="573"/>
      <c r="C10" s="575"/>
      <c r="D10" s="577"/>
      <c r="E10" s="451"/>
      <c r="F10" s="579"/>
      <c r="G10" s="20"/>
      <c r="H10" s="448" t="s">
        <v>203</v>
      </c>
      <c r="I10" s="449"/>
      <c r="J10" s="449"/>
      <c r="K10" s="449"/>
      <c r="L10" s="449"/>
      <c r="M10" s="449"/>
      <c r="N10" s="449"/>
      <c r="O10" s="450"/>
      <c r="P10" s="20"/>
      <c r="Q10" s="370" t="s">
        <v>204</v>
      </c>
      <c r="R10" s="341"/>
      <c r="S10" s="341"/>
      <c r="T10" s="341"/>
      <c r="U10" s="341"/>
      <c r="V10" s="341"/>
      <c r="W10" s="341"/>
      <c r="X10" s="341"/>
      <c r="Y10" s="20"/>
      <c r="Z10" s="371" t="s">
        <v>205</v>
      </c>
      <c r="AA10" s="341"/>
      <c r="AB10" s="341"/>
      <c r="AC10" s="341"/>
      <c r="AD10" s="342"/>
      <c r="AE10" s="78"/>
    </row>
    <row r="11" spans="1:31" s="76" customFormat="1" ht="25.35" customHeight="1">
      <c r="A11" s="78"/>
      <c r="B11" s="573"/>
      <c r="C11" s="575"/>
      <c r="D11" s="577"/>
      <c r="E11" s="451"/>
      <c r="F11" s="10" t="s">
        <v>301</v>
      </c>
      <c r="G11" s="20"/>
      <c r="H11" s="11" t="s">
        <v>139</v>
      </c>
      <c r="I11" s="11" t="s">
        <v>141</v>
      </c>
      <c r="J11" s="11" t="s">
        <v>142</v>
      </c>
      <c r="K11" s="11" t="s">
        <v>143</v>
      </c>
      <c r="L11" s="11" t="s">
        <v>144</v>
      </c>
      <c r="M11" s="12" t="s">
        <v>145</v>
      </c>
      <c r="N11" s="11" t="s">
        <v>146</v>
      </c>
      <c r="O11" s="11" t="s">
        <v>147</v>
      </c>
      <c r="P11" s="20"/>
      <c r="Q11" s="97" t="s">
        <v>148</v>
      </c>
      <c r="R11" s="13" t="s">
        <v>149</v>
      </c>
      <c r="S11" s="13" t="s">
        <v>150</v>
      </c>
      <c r="T11" s="14" t="s">
        <v>151</v>
      </c>
      <c r="U11" s="13" t="s">
        <v>152</v>
      </c>
      <c r="V11" s="13" t="s">
        <v>153</v>
      </c>
      <c r="W11" s="13" t="s">
        <v>154</v>
      </c>
      <c r="X11" s="13" t="s">
        <v>106</v>
      </c>
      <c r="Y11" s="20"/>
      <c r="Z11" s="13" t="s">
        <v>302</v>
      </c>
      <c r="AA11" s="13" t="s">
        <v>302</v>
      </c>
      <c r="AB11" s="13" t="s">
        <v>303</v>
      </c>
      <c r="AC11" s="13" t="s">
        <v>303</v>
      </c>
      <c r="AD11" s="13" t="s">
        <v>206</v>
      </c>
      <c r="AE11" s="78"/>
    </row>
    <row r="12" spans="1:31" s="76" customFormat="1" ht="25.35" customHeight="1">
      <c r="A12" s="78"/>
      <c r="B12" s="573"/>
      <c r="C12" s="575"/>
      <c r="D12" s="577"/>
      <c r="E12" s="451"/>
      <c r="F12" s="10" t="s">
        <v>105</v>
      </c>
      <c r="G12" s="9"/>
      <c r="H12" s="11" t="s">
        <v>139</v>
      </c>
      <c r="I12" s="11" t="s">
        <v>141</v>
      </c>
      <c r="J12" s="11" t="s">
        <v>142</v>
      </c>
      <c r="K12" s="11" t="s">
        <v>143</v>
      </c>
      <c r="L12" s="11" t="s">
        <v>144</v>
      </c>
      <c r="M12" s="12" t="s">
        <v>145</v>
      </c>
      <c r="N12" s="11" t="s">
        <v>146</v>
      </c>
      <c r="O12" s="11" t="s">
        <v>147</v>
      </c>
      <c r="P12" s="9"/>
      <c r="Q12" s="13" t="s">
        <v>148</v>
      </c>
      <c r="R12" s="13" t="s">
        <v>149</v>
      </c>
      <c r="S12" s="13" t="s">
        <v>150</v>
      </c>
      <c r="T12" s="14" t="s">
        <v>151</v>
      </c>
      <c r="U12" s="13" t="s">
        <v>152</v>
      </c>
      <c r="V12" s="13" t="s">
        <v>153</v>
      </c>
      <c r="W12" s="13" t="s">
        <v>154</v>
      </c>
      <c r="X12" s="13" t="s">
        <v>106</v>
      </c>
      <c r="Y12" s="9"/>
      <c r="Z12" s="13" t="s">
        <v>155</v>
      </c>
      <c r="AA12" s="13" t="s">
        <v>156</v>
      </c>
      <c r="AB12" s="13" t="s">
        <v>157</v>
      </c>
      <c r="AC12" s="13" t="s">
        <v>158</v>
      </c>
      <c r="AD12" s="13" t="s">
        <v>206</v>
      </c>
      <c r="AE12" s="78"/>
    </row>
    <row r="13" spans="1:31" s="76" customFormat="1" ht="15" customHeight="1">
      <c r="A13" s="78"/>
      <c r="B13" s="573"/>
      <c r="C13" s="575"/>
      <c r="D13" s="577"/>
      <c r="E13" s="451"/>
      <c r="F13" s="10" t="s">
        <v>207</v>
      </c>
      <c r="G13" s="20"/>
      <c r="H13" s="15" t="s">
        <v>208</v>
      </c>
      <c r="I13" s="15" t="s">
        <v>209</v>
      </c>
      <c r="J13" s="15" t="s">
        <v>210</v>
      </c>
      <c r="K13" s="15" t="s">
        <v>211</v>
      </c>
      <c r="L13" s="15" t="s">
        <v>212</v>
      </c>
      <c r="M13" s="16" t="s">
        <v>213</v>
      </c>
      <c r="N13" s="15" t="s">
        <v>214</v>
      </c>
      <c r="O13" s="15" t="s">
        <v>215</v>
      </c>
      <c r="P13" s="20"/>
      <c r="Q13" s="15" t="s">
        <v>216</v>
      </c>
      <c r="R13" s="15" t="s">
        <v>217</v>
      </c>
      <c r="S13" s="15" t="s">
        <v>218</v>
      </c>
      <c r="T13" s="17" t="s">
        <v>219</v>
      </c>
      <c r="U13" s="15" t="s">
        <v>220</v>
      </c>
      <c r="V13" s="15" t="s">
        <v>221</v>
      </c>
      <c r="W13" s="15" t="s">
        <v>222</v>
      </c>
      <c r="X13" s="15" t="s">
        <v>223</v>
      </c>
      <c r="Y13" s="20"/>
      <c r="Z13" s="15" t="s">
        <v>224</v>
      </c>
      <c r="AA13" s="15" t="s">
        <v>225</v>
      </c>
      <c r="AB13" s="15" t="s">
        <v>226</v>
      </c>
      <c r="AC13" s="15" t="s">
        <v>227</v>
      </c>
      <c r="AD13" s="15" t="s">
        <v>228</v>
      </c>
      <c r="AE13" s="78"/>
    </row>
    <row r="14" spans="1:31" s="76" customFormat="1" ht="15" customHeight="1">
      <c r="A14" s="78"/>
      <c r="B14" s="573"/>
      <c r="C14" s="576"/>
      <c r="D14" s="577"/>
      <c r="E14" s="451"/>
      <c r="F14" s="18" t="s">
        <v>229</v>
      </c>
      <c r="G14" s="20"/>
      <c r="H14" s="13" t="s">
        <v>230</v>
      </c>
      <c r="I14" s="13" t="s">
        <v>230</v>
      </c>
      <c r="J14" s="13" t="s">
        <v>231</v>
      </c>
      <c r="K14" s="13" t="s">
        <v>231</v>
      </c>
      <c r="L14" s="13" t="s">
        <v>232</v>
      </c>
      <c r="M14" s="19" t="s">
        <v>232</v>
      </c>
      <c r="N14" s="13" t="s">
        <v>233</v>
      </c>
      <c r="O14" s="13" t="s">
        <v>233</v>
      </c>
      <c r="P14" s="20"/>
      <c r="Q14" s="13" t="s">
        <v>234</v>
      </c>
      <c r="R14" s="13" t="s">
        <v>235</v>
      </c>
      <c r="S14" s="13" t="s">
        <v>235</v>
      </c>
      <c r="T14" s="14" t="s">
        <v>236</v>
      </c>
      <c r="U14" s="13" t="s">
        <v>236</v>
      </c>
      <c r="V14" s="13" t="s">
        <v>237</v>
      </c>
      <c r="W14" s="13" t="s">
        <v>237</v>
      </c>
      <c r="X14" s="13" t="s">
        <v>238</v>
      </c>
      <c r="Y14" s="20"/>
      <c r="Z14" s="13" t="s">
        <v>275</v>
      </c>
      <c r="AA14" s="13"/>
      <c r="AB14" s="13" t="s">
        <v>276</v>
      </c>
      <c r="AC14" s="13"/>
      <c r="AD14" s="13" t="s">
        <v>277</v>
      </c>
      <c r="AE14" s="78"/>
    </row>
    <row r="15" spans="1:31" s="76" customFormat="1" ht="12.6" customHeight="1">
      <c r="A15" s="78"/>
      <c r="B15" s="567" t="s">
        <v>280</v>
      </c>
      <c r="C15" s="570" t="s">
        <v>308</v>
      </c>
      <c r="D15" s="456" t="s">
        <v>281</v>
      </c>
      <c r="E15" s="68" t="s">
        <v>127</v>
      </c>
      <c r="F15" s="461"/>
      <c r="G15" s="20"/>
      <c r="H15" s="77">
        <v>17.118500000000001</v>
      </c>
      <c r="I15" s="77">
        <v>17.118500000000001</v>
      </c>
      <c r="J15" s="77">
        <v>16.753500000000003</v>
      </c>
      <c r="K15" s="77">
        <v>16.753500000000003</v>
      </c>
      <c r="L15" s="77">
        <v>17.118499999999997</v>
      </c>
      <c r="M15" s="77">
        <v>17.118499999999997</v>
      </c>
      <c r="N15" s="77">
        <v>16.169499999999999</v>
      </c>
      <c r="O15" s="77">
        <v>16.169499999999999</v>
      </c>
      <c r="P15" s="20"/>
      <c r="Q15" s="77">
        <v>16.169499999999999</v>
      </c>
      <c r="R15" s="77">
        <v>17.775500000000001</v>
      </c>
      <c r="S15" s="77">
        <v>17.775500000000001</v>
      </c>
      <c r="T15" s="77">
        <v>17.666</v>
      </c>
      <c r="U15" s="77">
        <v>17.666</v>
      </c>
      <c r="V15" s="77">
        <v>14.490500000000003</v>
      </c>
      <c r="W15" s="77">
        <v>14.490500000000003</v>
      </c>
      <c r="X15" s="77">
        <v>59.2395</v>
      </c>
      <c r="Y15" s="20"/>
      <c r="Z15" s="77">
        <v>59.2395</v>
      </c>
      <c r="AA15" s="77">
        <v>59.2395</v>
      </c>
      <c r="AB15" s="77">
        <v>71.563359999999989</v>
      </c>
      <c r="AC15" s="77" t="s">
        <v>245</v>
      </c>
      <c r="AD15" s="77" t="s">
        <v>245</v>
      </c>
      <c r="AE15" s="78"/>
    </row>
    <row r="16" spans="1:31" s="76" customFormat="1" ht="11.4">
      <c r="A16" s="78"/>
      <c r="B16" s="568"/>
      <c r="C16" s="571"/>
      <c r="D16" s="456"/>
      <c r="E16" s="68" t="s">
        <v>128</v>
      </c>
      <c r="F16" s="461"/>
      <c r="G16" s="20"/>
      <c r="H16" s="77">
        <v>9.5265000000000004</v>
      </c>
      <c r="I16" s="77">
        <v>9.5265000000000004</v>
      </c>
      <c r="J16" s="77">
        <v>16.351999999999997</v>
      </c>
      <c r="K16" s="77">
        <v>16.351999999999997</v>
      </c>
      <c r="L16" s="77">
        <v>11.388</v>
      </c>
      <c r="M16" s="77">
        <v>11.388</v>
      </c>
      <c r="N16" s="77">
        <v>12.0815</v>
      </c>
      <c r="O16" s="77">
        <v>12.0815</v>
      </c>
      <c r="P16" s="20"/>
      <c r="Q16" s="77">
        <v>12.0815</v>
      </c>
      <c r="R16" s="77">
        <v>11.351499999999998</v>
      </c>
      <c r="S16" s="77">
        <v>11.351499999999998</v>
      </c>
      <c r="T16" s="77">
        <v>12.227499999999999</v>
      </c>
      <c r="U16" s="77">
        <v>12.227499999999999</v>
      </c>
      <c r="V16" s="77">
        <v>13.651000000000002</v>
      </c>
      <c r="W16" s="77">
        <v>13.651000000000002</v>
      </c>
      <c r="X16" s="77">
        <v>82.416999999999987</v>
      </c>
      <c r="Y16" s="20"/>
      <c r="Z16" s="77">
        <v>82.416999999999987</v>
      </c>
      <c r="AA16" s="77">
        <v>82.416999999999987</v>
      </c>
      <c r="AB16" s="77">
        <v>94.120360000000005</v>
      </c>
      <c r="AC16" s="77" t="s">
        <v>245</v>
      </c>
      <c r="AD16" s="77" t="s">
        <v>245</v>
      </c>
      <c r="AE16" s="78"/>
    </row>
    <row r="17" spans="1:31" s="76" customFormat="1" ht="11.4">
      <c r="A17" s="78"/>
      <c r="B17" s="568"/>
      <c r="C17" s="571"/>
      <c r="D17" s="456"/>
      <c r="E17" s="68" t="s">
        <v>125</v>
      </c>
      <c r="F17" s="461"/>
      <c r="G17" s="20"/>
      <c r="H17" s="77">
        <v>16.096500000000002</v>
      </c>
      <c r="I17" s="77">
        <v>16.096500000000002</v>
      </c>
      <c r="J17" s="77">
        <v>23.7469</v>
      </c>
      <c r="K17" s="77">
        <v>23.7469</v>
      </c>
      <c r="L17" s="77">
        <v>14.855500000000001</v>
      </c>
      <c r="M17" s="77">
        <v>14.855500000000001</v>
      </c>
      <c r="N17" s="77">
        <v>15.439500000000001</v>
      </c>
      <c r="O17" s="77">
        <v>15.439500000000001</v>
      </c>
      <c r="P17" s="20"/>
      <c r="Q17" s="77">
        <v>15.439500000000001</v>
      </c>
      <c r="R17" s="77">
        <v>14.892000000000001</v>
      </c>
      <c r="S17" s="77">
        <v>14.892000000000001</v>
      </c>
      <c r="T17" s="77">
        <v>15.0015</v>
      </c>
      <c r="U17" s="77">
        <v>15.0015</v>
      </c>
      <c r="V17" s="77">
        <v>12.0815</v>
      </c>
      <c r="W17" s="77">
        <v>12.0815</v>
      </c>
      <c r="X17" s="77">
        <v>39.638999999999996</v>
      </c>
      <c r="Y17" s="20"/>
      <c r="Z17" s="77">
        <v>39.638999999999996</v>
      </c>
      <c r="AA17" s="77">
        <v>39.638999999999996</v>
      </c>
      <c r="AB17" s="77">
        <v>52.984859999999998</v>
      </c>
      <c r="AC17" s="77" t="s">
        <v>245</v>
      </c>
      <c r="AD17" s="77" t="s">
        <v>245</v>
      </c>
      <c r="AE17" s="78"/>
    </row>
    <row r="18" spans="1:31" s="76" customFormat="1" ht="11.4">
      <c r="A18" s="78"/>
      <c r="B18" s="568"/>
      <c r="C18" s="571"/>
      <c r="D18" s="456"/>
      <c r="E18" s="68" t="s">
        <v>124</v>
      </c>
      <c r="F18" s="461"/>
      <c r="G18" s="20"/>
      <c r="H18" s="77">
        <v>19.293899999999997</v>
      </c>
      <c r="I18" s="77">
        <v>19.293899999999997</v>
      </c>
      <c r="J18" s="77">
        <v>14.818999999999999</v>
      </c>
      <c r="K18" s="77">
        <v>14.818999999999999</v>
      </c>
      <c r="L18" s="77">
        <v>15.184000000000001</v>
      </c>
      <c r="M18" s="77">
        <v>15.184000000000001</v>
      </c>
      <c r="N18" s="77">
        <v>13.468499999999999</v>
      </c>
      <c r="O18" s="77">
        <v>13.468499999999999</v>
      </c>
      <c r="P18" s="20"/>
      <c r="Q18" s="77">
        <v>13.468499999999999</v>
      </c>
      <c r="R18" s="77">
        <v>13.432</v>
      </c>
      <c r="S18" s="77">
        <v>13.432</v>
      </c>
      <c r="T18" s="77">
        <v>11.351499999999998</v>
      </c>
      <c r="U18" s="77">
        <v>11.351499999999998</v>
      </c>
      <c r="V18" s="77">
        <v>12.738500000000002</v>
      </c>
      <c r="W18" s="77">
        <v>12.738500000000002</v>
      </c>
      <c r="X18" s="77">
        <v>92.016499999999994</v>
      </c>
      <c r="Y18" s="20"/>
      <c r="Z18" s="77">
        <v>92.016499999999994</v>
      </c>
      <c r="AA18" s="77">
        <v>92.016499999999994</v>
      </c>
      <c r="AB18" s="77">
        <v>133.17535999999998</v>
      </c>
      <c r="AC18" s="77" t="s">
        <v>245</v>
      </c>
      <c r="AD18" s="77" t="s">
        <v>245</v>
      </c>
      <c r="AE18" s="78"/>
    </row>
    <row r="19" spans="1:31" s="76" customFormat="1" ht="11.4">
      <c r="A19" s="78"/>
      <c r="B19" s="568"/>
      <c r="C19" s="571"/>
      <c r="D19" s="456"/>
      <c r="E19" s="68" t="s">
        <v>129</v>
      </c>
      <c r="F19" s="461"/>
      <c r="G19" s="20"/>
      <c r="H19" s="77">
        <v>12.555999999999999</v>
      </c>
      <c r="I19" s="77">
        <v>12.555999999999999</v>
      </c>
      <c r="J19" s="77">
        <v>19.491</v>
      </c>
      <c r="K19" s="77">
        <v>19.491</v>
      </c>
      <c r="L19" s="77">
        <v>14.234999999999999</v>
      </c>
      <c r="M19" s="77">
        <v>14.234999999999999</v>
      </c>
      <c r="N19" s="77">
        <v>15.658499999999998</v>
      </c>
      <c r="O19" s="77">
        <v>15.658499999999998</v>
      </c>
      <c r="P19" s="20"/>
      <c r="Q19" s="77">
        <v>15.658499999999998</v>
      </c>
      <c r="R19" s="77">
        <v>15.402999999999999</v>
      </c>
      <c r="S19" s="77">
        <v>15.402999999999999</v>
      </c>
      <c r="T19" s="77">
        <v>17.155000000000001</v>
      </c>
      <c r="U19" s="77">
        <v>17.155000000000001</v>
      </c>
      <c r="V19" s="77">
        <v>18.140499999999999</v>
      </c>
      <c r="W19" s="77">
        <v>18.140499999999999</v>
      </c>
      <c r="X19" s="77">
        <v>93.877999999999986</v>
      </c>
      <c r="Y19" s="20"/>
      <c r="Z19" s="77">
        <v>93.877999999999986</v>
      </c>
      <c r="AA19" s="77">
        <v>93.877999999999986</v>
      </c>
      <c r="AB19" s="77">
        <v>106.53036</v>
      </c>
      <c r="AC19" s="77" t="s">
        <v>245</v>
      </c>
      <c r="AD19" s="77" t="s">
        <v>245</v>
      </c>
      <c r="AE19" s="78"/>
    </row>
    <row r="20" spans="1:31" s="76" customFormat="1" ht="11.4">
      <c r="A20" s="78"/>
      <c r="B20" s="568"/>
      <c r="C20" s="571"/>
      <c r="D20" s="456"/>
      <c r="E20" s="68" t="s">
        <v>119</v>
      </c>
      <c r="F20" s="461"/>
      <c r="G20" s="20"/>
      <c r="H20" s="77">
        <v>29.9665</v>
      </c>
      <c r="I20" s="77">
        <v>29.9665</v>
      </c>
      <c r="J20" s="77">
        <v>19.564</v>
      </c>
      <c r="K20" s="77">
        <v>19.564</v>
      </c>
      <c r="L20" s="77">
        <v>17.848499999999998</v>
      </c>
      <c r="M20" s="77">
        <v>17.848499999999998</v>
      </c>
      <c r="N20" s="77">
        <v>19.637</v>
      </c>
      <c r="O20" s="77">
        <v>19.637</v>
      </c>
      <c r="P20" s="20"/>
      <c r="Q20" s="77">
        <v>19.637</v>
      </c>
      <c r="R20" s="77">
        <v>20.330500000000001</v>
      </c>
      <c r="S20" s="77">
        <v>20.330500000000001</v>
      </c>
      <c r="T20" s="77">
        <v>24.418500000000005</v>
      </c>
      <c r="U20" s="77">
        <v>24.418500000000005</v>
      </c>
      <c r="V20" s="77">
        <v>22.776</v>
      </c>
      <c r="W20" s="77">
        <v>22.776</v>
      </c>
      <c r="X20" s="77">
        <v>96.542500000000004</v>
      </c>
      <c r="Y20" s="20"/>
      <c r="Z20" s="77">
        <v>96.542500000000004</v>
      </c>
      <c r="AA20" s="77">
        <v>96.542500000000004</v>
      </c>
      <c r="AB20" s="77">
        <v>116.93286000000001</v>
      </c>
      <c r="AC20" s="77" t="s">
        <v>245</v>
      </c>
      <c r="AD20" s="77" t="s">
        <v>245</v>
      </c>
      <c r="AE20" s="78"/>
    </row>
    <row r="21" spans="1:31" s="76" customFormat="1" ht="11.4">
      <c r="A21" s="78"/>
      <c r="B21" s="568"/>
      <c r="C21" s="571"/>
      <c r="D21" s="456"/>
      <c r="E21" s="68" t="s">
        <v>118</v>
      </c>
      <c r="F21" s="461"/>
      <c r="G21" s="20"/>
      <c r="H21" s="77">
        <v>17.227999999999998</v>
      </c>
      <c r="I21" s="77">
        <v>17.227999999999998</v>
      </c>
      <c r="J21" s="77">
        <v>11.753</v>
      </c>
      <c r="K21" s="77">
        <v>11.753</v>
      </c>
      <c r="L21" s="77">
        <v>11.4245</v>
      </c>
      <c r="M21" s="77">
        <v>11.4245</v>
      </c>
      <c r="N21" s="77">
        <v>12.0815</v>
      </c>
      <c r="O21" s="77">
        <v>12.0815</v>
      </c>
      <c r="P21" s="20"/>
      <c r="Q21" s="77">
        <v>12.0815</v>
      </c>
      <c r="R21" s="77">
        <v>13.176499999999999</v>
      </c>
      <c r="S21" s="77">
        <v>13.176499999999999</v>
      </c>
      <c r="T21" s="77">
        <v>14.308</v>
      </c>
      <c r="U21" s="77">
        <v>14.308</v>
      </c>
      <c r="V21" s="77">
        <v>15.731499999999999</v>
      </c>
      <c r="W21" s="77">
        <v>15.731499999999999</v>
      </c>
      <c r="X21" s="77">
        <v>73.912499999999994</v>
      </c>
      <c r="Y21" s="20"/>
      <c r="Z21" s="77">
        <v>73.912499999999994</v>
      </c>
      <c r="AA21" s="77">
        <v>73.912499999999994</v>
      </c>
      <c r="AB21" s="77">
        <v>97.879860000000008</v>
      </c>
      <c r="AC21" s="77" t="s">
        <v>245</v>
      </c>
      <c r="AD21" s="77" t="s">
        <v>245</v>
      </c>
      <c r="AE21" s="78"/>
    </row>
    <row r="22" spans="1:31" s="76" customFormat="1" ht="11.4">
      <c r="A22" s="78"/>
      <c r="B22" s="568"/>
      <c r="C22" s="571"/>
      <c r="D22" s="456"/>
      <c r="E22" s="68" t="s">
        <v>122</v>
      </c>
      <c r="F22" s="461"/>
      <c r="G22" s="20"/>
      <c r="H22" s="77">
        <v>11.753000000000002</v>
      </c>
      <c r="I22" s="77">
        <v>11.753000000000002</v>
      </c>
      <c r="J22" s="77">
        <v>10.621500000000001</v>
      </c>
      <c r="K22" s="77">
        <v>10.621500000000001</v>
      </c>
      <c r="L22" s="77">
        <v>11.095999999999998</v>
      </c>
      <c r="M22" s="77">
        <v>11.095999999999998</v>
      </c>
      <c r="N22" s="77">
        <v>10.804</v>
      </c>
      <c r="O22" s="77">
        <v>10.804</v>
      </c>
      <c r="P22" s="20"/>
      <c r="Q22" s="77">
        <v>10.804</v>
      </c>
      <c r="R22" s="77">
        <v>11.315</v>
      </c>
      <c r="S22" s="77">
        <v>11.315</v>
      </c>
      <c r="T22" s="77">
        <v>12.811499999999999</v>
      </c>
      <c r="U22" s="77">
        <v>12.811499999999999</v>
      </c>
      <c r="V22" s="77">
        <v>14.818999999999999</v>
      </c>
      <c r="W22" s="77">
        <v>14.818999999999999</v>
      </c>
      <c r="X22" s="77">
        <v>77.817999999999998</v>
      </c>
      <c r="Y22" s="20"/>
      <c r="Z22" s="77">
        <v>77.817999999999998</v>
      </c>
      <c r="AA22" s="77">
        <v>77.817999999999998</v>
      </c>
      <c r="AB22" s="77">
        <v>91.711359999999999</v>
      </c>
      <c r="AC22" s="77" t="s">
        <v>245</v>
      </c>
      <c r="AD22" s="77" t="s">
        <v>245</v>
      </c>
      <c r="AE22" s="78"/>
    </row>
    <row r="23" spans="1:31" s="76" customFormat="1" ht="11.4">
      <c r="A23" s="78"/>
      <c r="B23" s="568"/>
      <c r="C23" s="571"/>
      <c r="D23" s="456"/>
      <c r="E23" s="68" t="s">
        <v>126</v>
      </c>
      <c r="F23" s="461"/>
      <c r="G23" s="20"/>
      <c r="H23" s="77">
        <v>17.118500000000001</v>
      </c>
      <c r="I23" s="77">
        <v>17.118500000000001</v>
      </c>
      <c r="J23" s="77">
        <v>24.9879</v>
      </c>
      <c r="K23" s="77">
        <v>24.9879</v>
      </c>
      <c r="L23" s="77">
        <v>16.461499999999997</v>
      </c>
      <c r="M23" s="77">
        <v>16.461499999999997</v>
      </c>
      <c r="N23" s="77">
        <v>16.169499999999999</v>
      </c>
      <c r="O23" s="77">
        <v>16.169499999999999</v>
      </c>
      <c r="P23" s="20"/>
      <c r="Q23" s="77">
        <v>16.169499999999999</v>
      </c>
      <c r="R23" s="77">
        <v>16.972500000000004</v>
      </c>
      <c r="S23" s="77">
        <v>16.972500000000004</v>
      </c>
      <c r="T23" s="77">
        <v>17.666</v>
      </c>
      <c r="U23" s="77">
        <v>17.666</v>
      </c>
      <c r="V23" s="77">
        <v>14.563500000000001</v>
      </c>
      <c r="W23" s="77">
        <v>14.563500000000001</v>
      </c>
      <c r="X23" s="77">
        <v>71.941500000000005</v>
      </c>
      <c r="Y23" s="20"/>
      <c r="Z23" s="77">
        <v>71.941500000000005</v>
      </c>
      <c r="AA23" s="77">
        <v>71.941500000000005</v>
      </c>
      <c r="AB23" s="77">
        <v>83.608360000000005</v>
      </c>
      <c r="AC23" s="77" t="s">
        <v>245</v>
      </c>
      <c r="AD23" s="77" t="s">
        <v>245</v>
      </c>
      <c r="AE23" s="78"/>
    </row>
    <row r="24" spans="1:31" s="76" customFormat="1" ht="11.4">
      <c r="A24" s="78"/>
      <c r="B24" s="568"/>
      <c r="C24" s="571"/>
      <c r="D24" s="456"/>
      <c r="E24" s="68" t="s">
        <v>131</v>
      </c>
      <c r="F24" s="461"/>
      <c r="G24" s="20"/>
      <c r="H24" s="77">
        <v>14.490500000000003</v>
      </c>
      <c r="I24" s="77">
        <v>14.490500000000003</v>
      </c>
      <c r="J24" s="77">
        <v>20.293999999999997</v>
      </c>
      <c r="K24" s="77">
        <v>20.293999999999997</v>
      </c>
      <c r="L24" s="77">
        <v>16.206000000000003</v>
      </c>
      <c r="M24" s="77">
        <v>16.206000000000003</v>
      </c>
      <c r="N24" s="77">
        <v>16.716999999999999</v>
      </c>
      <c r="O24" s="77">
        <v>16.716999999999999</v>
      </c>
      <c r="P24" s="20"/>
      <c r="Q24" s="77">
        <v>16.716999999999999</v>
      </c>
      <c r="R24" s="77">
        <v>15.9505</v>
      </c>
      <c r="S24" s="77">
        <v>15.9505</v>
      </c>
      <c r="T24" s="77">
        <v>16.023499999999999</v>
      </c>
      <c r="U24" s="77">
        <v>16.023499999999999</v>
      </c>
      <c r="V24" s="77">
        <v>17.373999999999999</v>
      </c>
      <c r="W24" s="77">
        <v>17.373999999999999</v>
      </c>
      <c r="X24" s="77">
        <v>93.950999999999979</v>
      </c>
      <c r="Y24" s="20"/>
      <c r="Z24" s="77">
        <v>93.950999999999979</v>
      </c>
      <c r="AA24" s="77">
        <v>93.950999999999979</v>
      </c>
      <c r="AB24" s="77">
        <v>106.05586</v>
      </c>
      <c r="AC24" s="77" t="s">
        <v>245</v>
      </c>
      <c r="AD24" s="77" t="s">
        <v>245</v>
      </c>
      <c r="AE24" s="78"/>
    </row>
    <row r="25" spans="1:31" s="76" customFormat="1" ht="11.4">
      <c r="A25" s="78"/>
      <c r="B25" s="568"/>
      <c r="C25" s="571"/>
      <c r="D25" s="456"/>
      <c r="E25" s="68" t="s">
        <v>130</v>
      </c>
      <c r="F25" s="461"/>
      <c r="G25" s="20"/>
      <c r="H25" s="77">
        <v>16.643999999999998</v>
      </c>
      <c r="I25" s="77">
        <v>16.643999999999998</v>
      </c>
      <c r="J25" s="77">
        <v>22.191999999999997</v>
      </c>
      <c r="K25" s="77">
        <v>22.191999999999997</v>
      </c>
      <c r="L25" s="77">
        <v>17.009</v>
      </c>
      <c r="M25" s="77">
        <v>17.009</v>
      </c>
      <c r="N25" s="77">
        <v>19.162500000000001</v>
      </c>
      <c r="O25" s="77">
        <v>19.162500000000001</v>
      </c>
      <c r="P25" s="20"/>
      <c r="Q25" s="77">
        <v>19.162500000000001</v>
      </c>
      <c r="R25" s="77">
        <v>18.614999999999998</v>
      </c>
      <c r="S25" s="77">
        <v>18.614999999999998</v>
      </c>
      <c r="T25" s="77">
        <v>17.957999999999998</v>
      </c>
      <c r="U25" s="77">
        <v>17.957999999999998</v>
      </c>
      <c r="V25" s="77">
        <v>20.074999999999999</v>
      </c>
      <c r="W25" s="77">
        <v>20.074999999999999</v>
      </c>
      <c r="X25" s="77">
        <v>105.7405</v>
      </c>
      <c r="Y25" s="20"/>
      <c r="Z25" s="77">
        <v>105.7405</v>
      </c>
      <c r="AA25" s="77">
        <v>105.7405</v>
      </c>
      <c r="AB25" s="77">
        <v>121.16686000000001</v>
      </c>
      <c r="AC25" s="77" t="s">
        <v>245</v>
      </c>
      <c r="AD25" s="77" t="s">
        <v>245</v>
      </c>
      <c r="AE25" s="78"/>
    </row>
    <row r="26" spans="1:31" s="76" customFormat="1" ht="11.4">
      <c r="A26" s="78"/>
      <c r="B26" s="568"/>
      <c r="C26" s="571"/>
      <c r="D26" s="456"/>
      <c r="E26" s="68" t="s">
        <v>120</v>
      </c>
      <c r="F26" s="461"/>
      <c r="G26" s="20"/>
      <c r="H26" s="77">
        <v>25.367499999999996</v>
      </c>
      <c r="I26" s="77">
        <v>25.367499999999996</v>
      </c>
      <c r="J26" s="77">
        <v>19.381500000000003</v>
      </c>
      <c r="K26" s="77">
        <v>19.381500000000003</v>
      </c>
      <c r="L26" s="77">
        <v>18.651500000000002</v>
      </c>
      <c r="M26" s="77">
        <v>18.651500000000002</v>
      </c>
      <c r="N26" s="77">
        <v>18.906999999999996</v>
      </c>
      <c r="O26" s="77">
        <v>18.906999999999996</v>
      </c>
      <c r="P26" s="20"/>
      <c r="Q26" s="77">
        <v>18.906999999999996</v>
      </c>
      <c r="R26" s="77">
        <v>21.097000000000001</v>
      </c>
      <c r="S26" s="77">
        <v>21.097000000000001</v>
      </c>
      <c r="T26" s="77">
        <v>24.856499999999997</v>
      </c>
      <c r="U26" s="77">
        <v>24.856499999999997</v>
      </c>
      <c r="V26" s="77">
        <v>24.016999999999999</v>
      </c>
      <c r="W26" s="77">
        <v>24.016999999999999</v>
      </c>
      <c r="X26" s="77">
        <v>95.228499999999997</v>
      </c>
      <c r="Y26" s="20"/>
      <c r="Z26" s="77">
        <v>95.228499999999997</v>
      </c>
      <c r="AA26" s="77">
        <v>95.228499999999997</v>
      </c>
      <c r="AB26" s="77">
        <v>112.07836</v>
      </c>
      <c r="AC26" s="77" t="s">
        <v>245</v>
      </c>
      <c r="AD26" s="77" t="s">
        <v>245</v>
      </c>
      <c r="AE26" s="78"/>
    </row>
    <row r="27" spans="1:31" s="76" customFormat="1" ht="11.4">
      <c r="A27" s="78"/>
      <c r="B27" s="568"/>
      <c r="C27" s="571"/>
      <c r="D27" s="456"/>
      <c r="E27" s="68" t="s">
        <v>123</v>
      </c>
      <c r="F27" s="461"/>
      <c r="G27" s="20"/>
      <c r="H27" s="77">
        <v>18.2135</v>
      </c>
      <c r="I27" s="77">
        <v>18.2135</v>
      </c>
      <c r="J27" s="77">
        <v>18.140499999999999</v>
      </c>
      <c r="K27" s="77">
        <v>18.140499999999999</v>
      </c>
      <c r="L27" s="77">
        <v>18.797499999999999</v>
      </c>
      <c r="M27" s="77">
        <v>18.797499999999999</v>
      </c>
      <c r="N27" s="77">
        <v>18.614999999999998</v>
      </c>
      <c r="O27" s="77">
        <v>18.614999999999998</v>
      </c>
      <c r="P27" s="20"/>
      <c r="Q27" s="77">
        <v>18.614999999999998</v>
      </c>
      <c r="R27" s="77">
        <v>16.8995</v>
      </c>
      <c r="S27" s="77">
        <v>16.8995</v>
      </c>
      <c r="T27" s="77">
        <v>15.768000000000002</v>
      </c>
      <c r="U27" s="77">
        <v>15.768000000000002</v>
      </c>
      <c r="V27" s="77">
        <v>17.373999999999999</v>
      </c>
      <c r="W27" s="77">
        <v>17.373999999999999</v>
      </c>
      <c r="X27" s="77">
        <v>99.024499999999989</v>
      </c>
      <c r="Y27" s="20"/>
      <c r="Z27" s="77">
        <v>99.024499999999989</v>
      </c>
      <c r="AA27" s="77">
        <v>99.024499999999989</v>
      </c>
      <c r="AB27" s="77">
        <v>132.66436000000002</v>
      </c>
      <c r="AC27" s="77" t="s">
        <v>245</v>
      </c>
      <c r="AD27" s="77" t="s">
        <v>245</v>
      </c>
      <c r="AE27" s="78"/>
    </row>
    <row r="28" spans="1:31" s="76" customFormat="1" ht="11.4">
      <c r="A28" s="78"/>
      <c r="B28" s="568"/>
      <c r="C28" s="572"/>
      <c r="D28" s="456"/>
      <c r="E28" s="68" t="s">
        <v>121</v>
      </c>
      <c r="F28" s="461"/>
      <c r="G28" s="20"/>
      <c r="H28" s="77">
        <v>27.776500000000002</v>
      </c>
      <c r="I28" s="77">
        <v>27.776500000000002</v>
      </c>
      <c r="J28" s="77">
        <v>25.732499999999995</v>
      </c>
      <c r="K28" s="77">
        <v>25.732499999999995</v>
      </c>
      <c r="L28" s="77">
        <v>29.784000000000002</v>
      </c>
      <c r="M28" s="77">
        <v>29.784000000000002</v>
      </c>
      <c r="N28" s="77">
        <v>29.272999999999996</v>
      </c>
      <c r="O28" s="77">
        <v>29.272999999999996</v>
      </c>
      <c r="P28" s="20"/>
      <c r="Q28" s="77">
        <v>29.272999999999996</v>
      </c>
      <c r="R28" s="77">
        <v>24.381999999999998</v>
      </c>
      <c r="S28" s="77">
        <v>24.381999999999998</v>
      </c>
      <c r="T28" s="77">
        <v>24.527999999999999</v>
      </c>
      <c r="U28" s="77">
        <v>24.527999999999999</v>
      </c>
      <c r="V28" s="77">
        <v>25.951499999999999</v>
      </c>
      <c r="W28" s="77">
        <v>25.951499999999999</v>
      </c>
      <c r="X28" s="77">
        <v>100.41150000000002</v>
      </c>
      <c r="Y28" s="20"/>
      <c r="Z28" s="77">
        <v>100.41150000000002</v>
      </c>
      <c r="AA28" s="77">
        <v>100.41150000000002</v>
      </c>
      <c r="AB28" s="77">
        <v>123.53935999999999</v>
      </c>
      <c r="AC28" s="77" t="s">
        <v>245</v>
      </c>
      <c r="AD28" s="77" t="s">
        <v>245</v>
      </c>
      <c r="AE28" s="78"/>
    </row>
    <row r="29" spans="1:31" s="76" customFormat="1" ht="12.6" customHeight="1">
      <c r="A29" s="78"/>
      <c r="B29" s="568"/>
      <c r="C29" s="570" t="s">
        <v>114</v>
      </c>
      <c r="D29" s="456" t="s">
        <v>281</v>
      </c>
      <c r="E29" s="68" t="s">
        <v>127</v>
      </c>
      <c r="F29" s="461"/>
      <c r="G29" s="20"/>
      <c r="H29" s="77">
        <v>115.97143199632869</v>
      </c>
      <c r="I29" s="77">
        <v>116.72411529476335</v>
      </c>
      <c r="J29" s="77">
        <v>124.54757237832575</v>
      </c>
      <c r="K29" s="77">
        <v>123.98145305026669</v>
      </c>
      <c r="L29" s="77">
        <v>129.7556311380325</v>
      </c>
      <c r="M29" s="77">
        <v>130.657958483985</v>
      </c>
      <c r="N29" s="77">
        <v>128.76541027017333</v>
      </c>
      <c r="O29" s="77">
        <v>128.36864476005991</v>
      </c>
      <c r="P29" s="20"/>
      <c r="Q29" s="77">
        <v>128.36864476005991</v>
      </c>
      <c r="R29" s="77">
        <v>137.40795696361235</v>
      </c>
      <c r="S29" s="77">
        <v>139.21047793705696</v>
      </c>
      <c r="T29" s="77">
        <v>138.56313107721894</v>
      </c>
      <c r="U29" s="77">
        <v>142.15743278235834</v>
      </c>
      <c r="V29" s="77">
        <v>149.869602580774</v>
      </c>
      <c r="W29" s="77">
        <v>150.25954150038646</v>
      </c>
      <c r="X29" s="77">
        <v>199.99927806079617</v>
      </c>
      <c r="Y29" s="20"/>
      <c r="Z29" s="77">
        <v>205.33739578804278</v>
      </c>
      <c r="AA29" s="77">
        <v>205.33739578804278</v>
      </c>
      <c r="AB29" s="77">
        <v>206.19742871329834</v>
      </c>
      <c r="AC29" s="77" t="s">
        <v>245</v>
      </c>
      <c r="AD29" s="77" t="s">
        <v>245</v>
      </c>
      <c r="AE29" s="78"/>
    </row>
    <row r="30" spans="1:31" s="76" customFormat="1" ht="11.4">
      <c r="A30" s="78"/>
      <c r="B30" s="568"/>
      <c r="C30" s="571"/>
      <c r="D30" s="456"/>
      <c r="E30" s="68" t="s">
        <v>128</v>
      </c>
      <c r="F30" s="461"/>
      <c r="G30" s="20"/>
      <c r="H30" s="77">
        <v>112.65171748942137</v>
      </c>
      <c r="I30" s="77">
        <v>113.38777772195164</v>
      </c>
      <c r="J30" s="77">
        <v>127.49543556558233</v>
      </c>
      <c r="K30" s="77">
        <v>126.94181902444527</v>
      </c>
      <c r="L30" s="77">
        <v>119.9753223983208</v>
      </c>
      <c r="M30" s="77">
        <v>120.85772177859329</v>
      </c>
      <c r="N30" s="77">
        <v>118.12031929224496</v>
      </c>
      <c r="O30" s="77">
        <v>117.72850527025595</v>
      </c>
      <c r="P30" s="20"/>
      <c r="Q30" s="77">
        <v>117.72850527025595</v>
      </c>
      <c r="R30" s="77">
        <v>123.41143106422412</v>
      </c>
      <c r="S30" s="77">
        <v>125.13398866587869</v>
      </c>
      <c r="T30" s="77">
        <v>124.45269245974913</v>
      </c>
      <c r="U30" s="77">
        <v>127.91473960342842</v>
      </c>
      <c r="V30" s="77">
        <v>138.6644529456243</v>
      </c>
      <c r="W30" s="77">
        <v>138.73666814258939</v>
      </c>
      <c r="X30" s="77">
        <v>186.54475455319863</v>
      </c>
      <c r="Y30" s="20"/>
      <c r="Z30" s="77">
        <v>191.98350657412232</v>
      </c>
      <c r="AA30" s="77">
        <v>191.98350657412232</v>
      </c>
      <c r="AB30" s="77">
        <v>200.91629971159722</v>
      </c>
      <c r="AC30" s="77" t="s">
        <v>245</v>
      </c>
      <c r="AD30" s="77" t="s">
        <v>245</v>
      </c>
      <c r="AE30" s="78"/>
    </row>
    <row r="31" spans="1:31" s="76" customFormat="1" ht="11.4">
      <c r="A31" s="78"/>
      <c r="B31" s="568"/>
      <c r="C31" s="571"/>
      <c r="D31" s="456"/>
      <c r="E31" s="68" t="s">
        <v>125</v>
      </c>
      <c r="F31" s="461"/>
      <c r="G31" s="20"/>
      <c r="H31" s="77">
        <v>107.6690008178043</v>
      </c>
      <c r="I31" s="77">
        <v>108.41258580512795</v>
      </c>
      <c r="J31" s="77">
        <v>121.65288893089296</v>
      </c>
      <c r="K31" s="77">
        <v>121.09361275955513</v>
      </c>
      <c r="L31" s="77">
        <v>107.46045132117443</v>
      </c>
      <c r="M31" s="77">
        <v>108.35187148354184</v>
      </c>
      <c r="N31" s="77">
        <v>111.26268585112042</v>
      </c>
      <c r="O31" s="77">
        <v>110.86251431726572</v>
      </c>
      <c r="P31" s="20"/>
      <c r="Q31" s="77">
        <v>110.86251431726572</v>
      </c>
      <c r="R31" s="77">
        <v>121.7067934726884</v>
      </c>
      <c r="S31" s="77">
        <v>123.44226602651445</v>
      </c>
      <c r="T31" s="77">
        <v>128.32608261340272</v>
      </c>
      <c r="U31" s="77">
        <v>131.82639419492421</v>
      </c>
      <c r="V31" s="77">
        <v>142.17493957196669</v>
      </c>
      <c r="W31" s="77">
        <v>141.95871332546301</v>
      </c>
      <c r="X31" s="77">
        <v>184.88491750654802</v>
      </c>
      <c r="Y31" s="20"/>
      <c r="Z31" s="77">
        <v>191.55929409641021</v>
      </c>
      <c r="AA31" s="77">
        <v>191.55929409641021</v>
      </c>
      <c r="AB31" s="77">
        <v>196.42300350097824</v>
      </c>
      <c r="AC31" s="77" t="s">
        <v>245</v>
      </c>
      <c r="AD31" s="77" t="s">
        <v>245</v>
      </c>
      <c r="AE31" s="78"/>
    </row>
    <row r="32" spans="1:31" s="76" customFormat="1" ht="11.4">
      <c r="A32" s="78"/>
      <c r="B32" s="568"/>
      <c r="C32" s="571"/>
      <c r="D32" s="456"/>
      <c r="E32" s="68" t="s">
        <v>124</v>
      </c>
      <c r="F32" s="461"/>
      <c r="G32" s="20"/>
      <c r="H32" s="77">
        <v>161.57721102085605</v>
      </c>
      <c r="I32" s="77">
        <v>162.32987044129305</v>
      </c>
      <c r="J32" s="77">
        <v>154.84449600166258</v>
      </c>
      <c r="K32" s="77">
        <v>154.27839463307734</v>
      </c>
      <c r="L32" s="77">
        <v>151.73200363701548</v>
      </c>
      <c r="M32" s="77">
        <v>152.63430235768783</v>
      </c>
      <c r="N32" s="77">
        <v>146.06936183262013</v>
      </c>
      <c r="O32" s="77">
        <v>145.6662859118874</v>
      </c>
      <c r="P32" s="20"/>
      <c r="Q32" s="77">
        <v>145.6662859118874</v>
      </c>
      <c r="R32" s="77">
        <v>164.45778617802256</v>
      </c>
      <c r="S32" s="77">
        <v>166.20889591530698</v>
      </c>
      <c r="T32" s="77">
        <v>167.84962473614425</v>
      </c>
      <c r="U32" s="77">
        <v>171.39474956613472</v>
      </c>
      <c r="V32" s="77">
        <v>175.72271606821317</v>
      </c>
      <c r="W32" s="77">
        <v>175.84932890318342</v>
      </c>
      <c r="X32" s="77">
        <v>229.61176824201448</v>
      </c>
      <c r="Y32" s="20"/>
      <c r="Z32" s="77">
        <v>235.01711092561348</v>
      </c>
      <c r="AA32" s="77">
        <v>235.01711092561348</v>
      </c>
      <c r="AB32" s="77">
        <v>270.83661515451297</v>
      </c>
      <c r="AC32" s="77" t="s">
        <v>245</v>
      </c>
      <c r="AD32" s="77" t="s">
        <v>245</v>
      </c>
      <c r="AE32" s="78"/>
    </row>
    <row r="33" spans="1:31" s="76" customFormat="1" ht="11.4">
      <c r="A33" s="78"/>
      <c r="B33" s="568"/>
      <c r="C33" s="571"/>
      <c r="D33" s="456"/>
      <c r="E33" s="68" t="s">
        <v>129</v>
      </c>
      <c r="F33" s="461"/>
      <c r="G33" s="20"/>
      <c r="H33" s="77">
        <v>118.14897952531841</v>
      </c>
      <c r="I33" s="77">
        <v>118.88658758066497</v>
      </c>
      <c r="J33" s="77">
        <v>137.4367438636757</v>
      </c>
      <c r="K33" s="77">
        <v>136.88196315108098</v>
      </c>
      <c r="L33" s="77">
        <v>128.90158599060413</v>
      </c>
      <c r="M33" s="77">
        <v>129.78584092268272</v>
      </c>
      <c r="N33" s="77">
        <v>129.922768407202</v>
      </c>
      <c r="O33" s="77">
        <v>129.52809587222305</v>
      </c>
      <c r="P33" s="20"/>
      <c r="Q33" s="77">
        <v>129.52809587222305</v>
      </c>
      <c r="R33" s="77">
        <v>133.31285824859731</v>
      </c>
      <c r="S33" s="77">
        <v>135.06553441241385</v>
      </c>
      <c r="T33" s="77">
        <v>129.52711479681824</v>
      </c>
      <c r="U33" s="77">
        <v>133.0641900856418</v>
      </c>
      <c r="V33" s="77">
        <v>145.66747692290497</v>
      </c>
      <c r="W33" s="77">
        <v>145.71924219086378</v>
      </c>
      <c r="X33" s="77">
        <v>194.24477040429935</v>
      </c>
      <c r="Y33" s="20"/>
      <c r="Z33" s="77">
        <v>199.75750625574491</v>
      </c>
      <c r="AA33" s="77">
        <v>199.75750625574491</v>
      </c>
      <c r="AB33" s="77">
        <v>212.68460058987682</v>
      </c>
      <c r="AC33" s="77" t="s">
        <v>245</v>
      </c>
      <c r="AD33" s="77" t="s">
        <v>245</v>
      </c>
      <c r="AE33" s="78"/>
    </row>
    <row r="34" spans="1:31" s="76" customFormat="1" ht="11.4">
      <c r="A34" s="78"/>
      <c r="B34" s="568"/>
      <c r="C34" s="571"/>
      <c r="D34" s="456"/>
      <c r="E34" s="68" t="s">
        <v>119</v>
      </c>
      <c r="F34" s="461"/>
      <c r="G34" s="20"/>
      <c r="H34" s="77">
        <v>129.24659664648567</v>
      </c>
      <c r="I34" s="77">
        <v>129.99016388228577</v>
      </c>
      <c r="J34" s="77">
        <v>144.63173392265401</v>
      </c>
      <c r="K34" s="77">
        <v>144.07247110285542</v>
      </c>
      <c r="L34" s="77">
        <v>133.80344450903061</v>
      </c>
      <c r="M34" s="77">
        <v>134.6948433906214</v>
      </c>
      <c r="N34" s="77">
        <v>125.52748304179777</v>
      </c>
      <c r="O34" s="77">
        <v>125.13757098098418</v>
      </c>
      <c r="P34" s="20"/>
      <c r="Q34" s="77">
        <v>125.13757098098418</v>
      </c>
      <c r="R34" s="77">
        <v>132.64000379353573</v>
      </c>
      <c r="S34" s="77">
        <v>134.26488530239789</v>
      </c>
      <c r="T34" s="77">
        <v>138.11137129961392</v>
      </c>
      <c r="U34" s="77">
        <v>141.39593788625712</v>
      </c>
      <c r="V34" s="77">
        <v>149.2381412376856</v>
      </c>
      <c r="W34" s="77">
        <v>149.27322576471568</v>
      </c>
      <c r="X34" s="77">
        <v>190.51790131943471</v>
      </c>
      <c r="Y34" s="20"/>
      <c r="Z34" s="77">
        <v>195.72684450509524</v>
      </c>
      <c r="AA34" s="77">
        <v>195.72684450509524</v>
      </c>
      <c r="AB34" s="77">
        <v>226.47969646210694</v>
      </c>
      <c r="AC34" s="77" t="s">
        <v>245</v>
      </c>
      <c r="AD34" s="77" t="s">
        <v>245</v>
      </c>
      <c r="AE34" s="78"/>
    </row>
    <row r="35" spans="1:31" s="76" customFormat="1" ht="11.4">
      <c r="A35" s="78"/>
      <c r="B35" s="568"/>
      <c r="C35" s="571"/>
      <c r="D35" s="456"/>
      <c r="E35" s="68" t="s">
        <v>118</v>
      </c>
      <c r="F35" s="461"/>
      <c r="G35" s="20"/>
      <c r="H35" s="77">
        <v>124.32510980430499</v>
      </c>
      <c r="I35" s="77">
        <v>125.0721377222405</v>
      </c>
      <c r="J35" s="77">
        <v>133.59697691662672</v>
      </c>
      <c r="K35" s="77">
        <v>133.03511119724311</v>
      </c>
      <c r="L35" s="77">
        <v>121.99631967072624</v>
      </c>
      <c r="M35" s="77">
        <v>122.89186726683339</v>
      </c>
      <c r="N35" s="77">
        <v>123.93080072985816</v>
      </c>
      <c r="O35" s="77">
        <v>123.53427285580439</v>
      </c>
      <c r="P35" s="20"/>
      <c r="Q35" s="77">
        <v>123.53427285580439</v>
      </c>
      <c r="R35" s="77">
        <v>133.33143061945938</v>
      </c>
      <c r="S35" s="77">
        <v>135.05132602163874</v>
      </c>
      <c r="T35" s="77">
        <v>127.4839788274648</v>
      </c>
      <c r="U35" s="77">
        <v>130.93145688650176</v>
      </c>
      <c r="V35" s="77">
        <v>135.04068919638456</v>
      </c>
      <c r="W35" s="77">
        <v>135.10262390648938</v>
      </c>
      <c r="X35" s="77">
        <v>186.27719053052076</v>
      </c>
      <c r="Y35" s="20"/>
      <c r="Z35" s="77">
        <v>191.70394887716367</v>
      </c>
      <c r="AA35" s="77">
        <v>191.70394887716367</v>
      </c>
      <c r="AB35" s="77">
        <v>225.6621581035696</v>
      </c>
      <c r="AC35" s="77" t="s">
        <v>245</v>
      </c>
      <c r="AD35" s="77" t="s">
        <v>245</v>
      </c>
      <c r="AE35" s="78"/>
    </row>
    <row r="36" spans="1:31" s="76" customFormat="1" ht="11.4">
      <c r="A36" s="78"/>
      <c r="B36" s="568"/>
      <c r="C36" s="571"/>
      <c r="D36" s="456"/>
      <c r="E36" s="68" t="s">
        <v>122</v>
      </c>
      <c r="F36" s="461"/>
      <c r="G36" s="20"/>
      <c r="H36" s="77">
        <v>122.08500414815211</v>
      </c>
      <c r="I36" s="77">
        <v>122.81915865478281</v>
      </c>
      <c r="J36" s="77">
        <v>131.63855203118507</v>
      </c>
      <c r="K36" s="77">
        <v>131.08636885288198</v>
      </c>
      <c r="L36" s="77">
        <v>129.90344141849408</v>
      </c>
      <c r="M36" s="77">
        <v>130.78355618770024</v>
      </c>
      <c r="N36" s="77">
        <v>127.01235937375483</v>
      </c>
      <c r="O36" s="77">
        <v>126.61887448222694</v>
      </c>
      <c r="P36" s="20"/>
      <c r="Q36" s="77">
        <v>126.61887448222694</v>
      </c>
      <c r="R36" s="77">
        <v>129.45364098727072</v>
      </c>
      <c r="S36" s="77">
        <v>131.52644467740498</v>
      </c>
      <c r="T36" s="77">
        <v>125.83975465699035</v>
      </c>
      <c r="U36" s="77">
        <v>129.65130343621664</v>
      </c>
      <c r="V36" s="77">
        <v>143.66772165993581</v>
      </c>
      <c r="W36" s="77">
        <v>143.70230923154</v>
      </c>
      <c r="X36" s="77">
        <v>196.67867090014926</v>
      </c>
      <c r="Y36" s="20"/>
      <c r="Z36" s="77">
        <v>201.89940325592485</v>
      </c>
      <c r="AA36" s="77">
        <v>201.89940325592485</v>
      </c>
      <c r="AB36" s="77">
        <v>215.43566440535736</v>
      </c>
      <c r="AC36" s="77" t="s">
        <v>245</v>
      </c>
      <c r="AD36" s="77" t="s">
        <v>245</v>
      </c>
      <c r="AE36" s="78"/>
    </row>
    <row r="37" spans="1:31" s="76" customFormat="1" ht="11.4">
      <c r="A37" s="78"/>
      <c r="B37" s="568"/>
      <c r="C37" s="571"/>
      <c r="D37" s="456"/>
      <c r="E37" s="68" t="s">
        <v>126</v>
      </c>
      <c r="F37" s="461"/>
      <c r="G37" s="20"/>
      <c r="H37" s="77">
        <v>126.64580966174836</v>
      </c>
      <c r="I37" s="77">
        <v>127.38843352176289</v>
      </c>
      <c r="J37" s="77">
        <v>149.60666824538114</v>
      </c>
      <c r="K37" s="77">
        <v>149.04811497137283</v>
      </c>
      <c r="L37" s="77">
        <v>143.38312656502399</v>
      </c>
      <c r="M37" s="77">
        <v>144.27339451442779</v>
      </c>
      <c r="N37" s="77">
        <v>137.73524696211223</v>
      </c>
      <c r="O37" s="77">
        <v>137.34087243160866</v>
      </c>
      <c r="P37" s="20"/>
      <c r="Q37" s="77">
        <v>137.34087243160866</v>
      </c>
      <c r="R37" s="77">
        <v>148.52565262962443</v>
      </c>
      <c r="S37" s="77">
        <v>150.33871528754304</v>
      </c>
      <c r="T37" s="77">
        <v>153.12925724504447</v>
      </c>
      <c r="U37" s="77">
        <v>156.7653905842445</v>
      </c>
      <c r="V37" s="77">
        <v>169.29258863282755</v>
      </c>
      <c r="W37" s="77">
        <v>169.72139964752859</v>
      </c>
      <c r="X37" s="77">
        <v>219.41151843944971</v>
      </c>
      <c r="Y37" s="20"/>
      <c r="Z37" s="77">
        <v>224.74667497276559</v>
      </c>
      <c r="AA37" s="77">
        <v>224.74667497276559</v>
      </c>
      <c r="AB37" s="77">
        <v>223.1264537093866</v>
      </c>
      <c r="AC37" s="77" t="s">
        <v>245</v>
      </c>
      <c r="AD37" s="77" t="s">
        <v>245</v>
      </c>
      <c r="AE37" s="78"/>
    </row>
    <row r="38" spans="1:31" s="76" customFormat="1" ht="11.4">
      <c r="A38" s="78"/>
      <c r="B38" s="568"/>
      <c r="C38" s="571"/>
      <c r="D38" s="456"/>
      <c r="E38" s="68" t="s">
        <v>131</v>
      </c>
      <c r="F38" s="461"/>
      <c r="G38" s="20"/>
      <c r="H38" s="77">
        <v>133.00294880673735</v>
      </c>
      <c r="I38" s="77">
        <v>133.74139570596756</v>
      </c>
      <c r="J38" s="77">
        <v>156.96665379217561</v>
      </c>
      <c r="K38" s="77">
        <v>156.4112421558753</v>
      </c>
      <c r="L38" s="77">
        <v>144.20689140703877</v>
      </c>
      <c r="M38" s="77">
        <v>145.09215195698718</v>
      </c>
      <c r="N38" s="77">
        <v>142.17653819584098</v>
      </c>
      <c r="O38" s="77">
        <v>141.78758931715748</v>
      </c>
      <c r="P38" s="20"/>
      <c r="Q38" s="77">
        <v>141.78758931715748</v>
      </c>
      <c r="R38" s="77">
        <v>148.3579160263908</v>
      </c>
      <c r="S38" s="77">
        <v>150.03354492109565</v>
      </c>
      <c r="T38" s="77">
        <v>148.74758381711479</v>
      </c>
      <c r="U38" s="77">
        <v>152.14622597535489</v>
      </c>
      <c r="V38" s="77">
        <v>164.92111763830758</v>
      </c>
      <c r="W38" s="77">
        <v>165.09133340490354</v>
      </c>
      <c r="X38" s="77">
        <v>210.2330982020305</v>
      </c>
      <c r="Y38" s="20"/>
      <c r="Z38" s="77">
        <v>215.35748792513414</v>
      </c>
      <c r="AA38" s="77">
        <v>215.35748792513414</v>
      </c>
      <c r="AB38" s="77">
        <v>233.52198231064955</v>
      </c>
      <c r="AC38" s="77" t="s">
        <v>245</v>
      </c>
      <c r="AD38" s="77" t="s">
        <v>245</v>
      </c>
      <c r="AE38" s="78"/>
    </row>
    <row r="39" spans="1:31" s="76" customFormat="1" ht="11.4">
      <c r="A39" s="78"/>
      <c r="B39" s="568"/>
      <c r="C39" s="571"/>
      <c r="D39" s="456"/>
      <c r="E39" s="68" t="s">
        <v>130</v>
      </c>
      <c r="F39" s="461"/>
      <c r="G39" s="20"/>
      <c r="H39" s="77">
        <v>146.64933375988156</v>
      </c>
      <c r="I39" s="77">
        <v>147.37559079661511</v>
      </c>
      <c r="J39" s="77">
        <v>168.50890410403383</v>
      </c>
      <c r="K39" s="77">
        <v>167.96266088794439</v>
      </c>
      <c r="L39" s="77">
        <v>163.90927532597712</v>
      </c>
      <c r="M39" s="77">
        <v>164.77992249696916</v>
      </c>
      <c r="N39" s="77">
        <v>154.51850663243908</v>
      </c>
      <c r="O39" s="77">
        <v>154.13129084609272</v>
      </c>
      <c r="P39" s="20"/>
      <c r="Q39" s="77">
        <v>154.13129084609272</v>
      </c>
      <c r="R39" s="77">
        <v>157.80897045798051</v>
      </c>
      <c r="S39" s="77">
        <v>159.5898556194345</v>
      </c>
      <c r="T39" s="77">
        <v>159.35873765525906</v>
      </c>
      <c r="U39" s="77">
        <v>162.95162465860261</v>
      </c>
      <c r="V39" s="77">
        <v>179.95385902974789</v>
      </c>
      <c r="W39" s="77">
        <v>180.2644378989944</v>
      </c>
      <c r="X39" s="77">
        <v>230.66148473362216</v>
      </c>
      <c r="Y39" s="20"/>
      <c r="Z39" s="77">
        <v>235.76288315403127</v>
      </c>
      <c r="AA39" s="77">
        <v>235.76288315403127</v>
      </c>
      <c r="AB39" s="77">
        <v>246.40482071015202</v>
      </c>
      <c r="AC39" s="77" t="s">
        <v>245</v>
      </c>
      <c r="AD39" s="77" t="s">
        <v>245</v>
      </c>
      <c r="AE39" s="78"/>
    </row>
    <row r="40" spans="1:31" s="76" customFormat="1" ht="11.4">
      <c r="A40" s="78"/>
      <c r="B40" s="568"/>
      <c r="C40" s="571"/>
      <c r="D40" s="456"/>
      <c r="E40" s="68" t="s">
        <v>120</v>
      </c>
      <c r="F40" s="461"/>
      <c r="G40" s="20"/>
      <c r="H40" s="77">
        <v>121.21758563954305</v>
      </c>
      <c r="I40" s="77">
        <v>121.97075928282472</v>
      </c>
      <c r="J40" s="77">
        <v>126.71847162785441</v>
      </c>
      <c r="K40" s="77">
        <v>126.15198349435502</v>
      </c>
      <c r="L40" s="77">
        <v>119.60689069991193</v>
      </c>
      <c r="M40" s="77">
        <v>120.50980587817759</v>
      </c>
      <c r="N40" s="77">
        <v>117.59310327280225</v>
      </c>
      <c r="O40" s="77">
        <v>117.19821729339398</v>
      </c>
      <c r="P40" s="20"/>
      <c r="Q40" s="77">
        <v>117.19821729339398</v>
      </c>
      <c r="R40" s="77">
        <v>123.23637403721483</v>
      </c>
      <c r="S40" s="77">
        <v>124.94307359762612</v>
      </c>
      <c r="T40" s="77">
        <v>128.14007136188857</v>
      </c>
      <c r="U40" s="77">
        <v>131.59930251104529</v>
      </c>
      <c r="V40" s="77">
        <v>138.95385945208281</v>
      </c>
      <c r="W40" s="77">
        <v>138.91608638410327</v>
      </c>
      <c r="X40" s="77">
        <v>185.17119476728448</v>
      </c>
      <c r="Y40" s="20"/>
      <c r="Z40" s="77">
        <v>190.56480104007002</v>
      </c>
      <c r="AA40" s="77">
        <v>190.56480104007002</v>
      </c>
      <c r="AB40" s="77">
        <v>209.26089091312758</v>
      </c>
      <c r="AC40" s="77" t="s">
        <v>245</v>
      </c>
      <c r="AD40" s="77" t="s">
        <v>245</v>
      </c>
      <c r="AE40" s="78"/>
    </row>
    <row r="41" spans="1:31" s="76" customFormat="1" ht="11.4">
      <c r="A41" s="78"/>
      <c r="B41" s="568"/>
      <c r="C41" s="571"/>
      <c r="D41" s="456"/>
      <c r="E41" s="68" t="s">
        <v>123</v>
      </c>
      <c r="F41" s="461"/>
      <c r="G41" s="20"/>
      <c r="H41" s="77">
        <v>123.95014913709178</v>
      </c>
      <c r="I41" s="77">
        <v>124.69829893079482</v>
      </c>
      <c r="J41" s="77">
        <v>139.99637776476746</v>
      </c>
      <c r="K41" s="77">
        <v>139.43366824353919</v>
      </c>
      <c r="L41" s="77">
        <v>124.74872860420707</v>
      </c>
      <c r="M41" s="77">
        <v>125.64562112079527</v>
      </c>
      <c r="N41" s="77">
        <v>125.42362347896896</v>
      </c>
      <c r="O41" s="77">
        <v>125.02842728643076</v>
      </c>
      <c r="P41" s="20"/>
      <c r="Q41" s="77">
        <v>125.02842728643076</v>
      </c>
      <c r="R41" s="77">
        <v>131.25157687445429</v>
      </c>
      <c r="S41" s="77">
        <v>132.83894954125657</v>
      </c>
      <c r="T41" s="77">
        <v>133.01102223905909</v>
      </c>
      <c r="U41" s="77">
        <v>136.241410413018</v>
      </c>
      <c r="V41" s="77">
        <v>141.39509699663142</v>
      </c>
      <c r="W41" s="77">
        <v>141.41349489867699</v>
      </c>
      <c r="X41" s="77">
        <v>196.95624808988197</v>
      </c>
      <c r="Y41" s="20"/>
      <c r="Z41" s="77">
        <v>202.2462912282125</v>
      </c>
      <c r="AA41" s="77">
        <v>202.2462912282125</v>
      </c>
      <c r="AB41" s="77">
        <v>239.81108983792399</v>
      </c>
      <c r="AC41" s="77" t="s">
        <v>245</v>
      </c>
      <c r="AD41" s="77" t="s">
        <v>245</v>
      </c>
      <c r="AE41" s="78"/>
    </row>
    <row r="42" spans="1:31" s="76" customFormat="1" ht="11.4">
      <c r="A42" s="78"/>
      <c r="B42" s="569"/>
      <c r="C42" s="572"/>
      <c r="D42" s="456"/>
      <c r="E42" s="68" t="s">
        <v>121</v>
      </c>
      <c r="F42" s="461"/>
      <c r="G42" s="20"/>
      <c r="H42" s="77">
        <v>148.83755254249516</v>
      </c>
      <c r="I42" s="77">
        <v>149.58596648207978</v>
      </c>
      <c r="J42" s="77">
        <v>178.77397635531861</v>
      </c>
      <c r="K42" s="77">
        <v>178.21106816077142</v>
      </c>
      <c r="L42" s="77">
        <v>169.86460557365865</v>
      </c>
      <c r="M42" s="77">
        <v>170.76181475205237</v>
      </c>
      <c r="N42" s="77">
        <v>155.43898208447044</v>
      </c>
      <c r="O42" s="77">
        <v>155.04840246901301</v>
      </c>
      <c r="P42" s="20"/>
      <c r="Q42" s="77">
        <v>155.04840246901301</v>
      </c>
      <c r="R42" s="77">
        <v>154.32708952990532</v>
      </c>
      <c r="S42" s="77">
        <v>155.68171664214671</v>
      </c>
      <c r="T42" s="77">
        <v>164.73860302391074</v>
      </c>
      <c r="U42" s="77">
        <v>168.02581593101917</v>
      </c>
      <c r="V42" s="77">
        <v>169.61393814062509</v>
      </c>
      <c r="W42" s="77">
        <v>169.77779074667174</v>
      </c>
      <c r="X42" s="77">
        <v>213.21345077131863</v>
      </c>
      <c r="Y42" s="20"/>
      <c r="Z42" s="77">
        <v>218.43167122529059</v>
      </c>
      <c r="AA42" s="77">
        <v>218.43167122529059</v>
      </c>
      <c r="AB42" s="77">
        <v>256.91508056816247</v>
      </c>
      <c r="AC42" s="77" t="s">
        <v>245</v>
      </c>
      <c r="AD42" s="77" t="s">
        <v>245</v>
      </c>
      <c r="AE42" s="78"/>
    </row>
    <row r="43" spans="1:31" s="76" customFormat="1" ht="12.6" customHeight="1">
      <c r="A43" s="78"/>
      <c r="B43" s="567" t="s">
        <v>282</v>
      </c>
      <c r="C43" s="570" t="s">
        <v>308</v>
      </c>
      <c r="D43" s="456" t="s">
        <v>281</v>
      </c>
      <c r="E43" s="68" t="s">
        <v>127</v>
      </c>
      <c r="F43" s="461"/>
      <c r="G43" s="20"/>
      <c r="H43" s="77">
        <v>17.118500000000001</v>
      </c>
      <c r="I43" s="77">
        <v>17.118500000000001</v>
      </c>
      <c r="J43" s="77">
        <v>16.753499999999999</v>
      </c>
      <c r="K43" s="77">
        <v>16.753499999999999</v>
      </c>
      <c r="L43" s="77">
        <v>17.118500000000001</v>
      </c>
      <c r="M43" s="77">
        <v>17.118500000000001</v>
      </c>
      <c r="N43" s="77">
        <v>16.169499999999999</v>
      </c>
      <c r="O43" s="77">
        <v>16.169499999999999</v>
      </c>
      <c r="P43" s="20"/>
      <c r="Q43" s="77">
        <v>16.169499999999999</v>
      </c>
      <c r="R43" s="77">
        <v>17.775500000000001</v>
      </c>
      <c r="S43" s="77">
        <v>17.775500000000001</v>
      </c>
      <c r="T43" s="77">
        <v>17.666</v>
      </c>
      <c r="U43" s="77">
        <v>17.666</v>
      </c>
      <c r="V43" s="77">
        <v>14.490500000000003</v>
      </c>
      <c r="W43" s="77">
        <v>14.490500000000003</v>
      </c>
      <c r="X43" s="77">
        <v>59.2395</v>
      </c>
      <c r="Y43" s="20"/>
      <c r="Z43" s="77">
        <v>59.2395</v>
      </c>
      <c r="AA43" s="77">
        <v>59.2395</v>
      </c>
      <c r="AB43" s="77">
        <v>71.563359999999989</v>
      </c>
      <c r="AC43" s="77" t="s">
        <v>245</v>
      </c>
      <c r="AD43" s="77" t="s">
        <v>245</v>
      </c>
      <c r="AE43" s="78"/>
    </row>
    <row r="44" spans="1:31" s="76" customFormat="1" ht="11.4">
      <c r="A44" s="78"/>
      <c r="B44" s="568"/>
      <c r="C44" s="571"/>
      <c r="D44" s="456"/>
      <c r="E44" s="68" t="s">
        <v>128</v>
      </c>
      <c r="F44" s="461"/>
      <c r="G44" s="20"/>
      <c r="H44" s="77">
        <v>9.5265000000000004</v>
      </c>
      <c r="I44" s="77">
        <v>9.5265000000000004</v>
      </c>
      <c r="J44" s="77">
        <v>16.352</v>
      </c>
      <c r="K44" s="77">
        <v>16.352</v>
      </c>
      <c r="L44" s="77">
        <v>11.388</v>
      </c>
      <c r="M44" s="77">
        <v>11.388</v>
      </c>
      <c r="N44" s="77">
        <v>12.0815</v>
      </c>
      <c r="O44" s="77">
        <v>12.0815</v>
      </c>
      <c r="P44" s="20"/>
      <c r="Q44" s="77">
        <v>12.0815</v>
      </c>
      <c r="R44" s="77">
        <v>11.351499999999998</v>
      </c>
      <c r="S44" s="77">
        <v>11.351499999999998</v>
      </c>
      <c r="T44" s="77">
        <v>12.227499999999999</v>
      </c>
      <c r="U44" s="77">
        <v>12.227499999999999</v>
      </c>
      <c r="V44" s="77">
        <v>13.651000000000002</v>
      </c>
      <c r="W44" s="77">
        <v>13.651000000000002</v>
      </c>
      <c r="X44" s="77">
        <v>82.416999999999987</v>
      </c>
      <c r="Y44" s="20"/>
      <c r="Z44" s="77">
        <v>82.416999999999987</v>
      </c>
      <c r="AA44" s="77">
        <v>82.416999999999987</v>
      </c>
      <c r="AB44" s="77">
        <v>94.120360000000005</v>
      </c>
      <c r="AC44" s="77" t="s">
        <v>245</v>
      </c>
      <c r="AD44" s="77" t="s">
        <v>245</v>
      </c>
      <c r="AE44" s="78"/>
    </row>
    <row r="45" spans="1:31" s="76" customFormat="1" ht="11.4">
      <c r="A45" s="78"/>
      <c r="B45" s="568"/>
      <c r="C45" s="571"/>
      <c r="D45" s="456"/>
      <c r="E45" s="68" t="s">
        <v>125</v>
      </c>
      <c r="F45" s="461"/>
      <c r="G45" s="20"/>
      <c r="H45" s="77">
        <v>16.096500000000002</v>
      </c>
      <c r="I45" s="77">
        <v>16.096500000000002</v>
      </c>
      <c r="J45" s="77">
        <v>23.7469</v>
      </c>
      <c r="K45" s="77">
        <v>23.7469</v>
      </c>
      <c r="L45" s="77">
        <v>14.855500000000001</v>
      </c>
      <c r="M45" s="77">
        <v>14.855500000000001</v>
      </c>
      <c r="N45" s="77">
        <v>15.439500000000001</v>
      </c>
      <c r="O45" s="77">
        <v>15.439500000000001</v>
      </c>
      <c r="P45" s="20"/>
      <c r="Q45" s="77">
        <v>15.439500000000001</v>
      </c>
      <c r="R45" s="77">
        <v>14.892000000000001</v>
      </c>
      <c r="S45" s="77">
        <v>14.892000000000001</v>
      </c>
      <c r="T45" s="77">
        <v>15.0015</v>
      </c>
      <c r="U45" s="77">
        <v>15.0015</v>
      </c>
      <c r="V45" s="77">
        <v>12.0815</v>
      </c>
      <c r="W45" s="77">
        <v>12.0815</v>
      </c>
      <c r="X45" s="77">
        <v>39.638999999999996</v>
      </c>
      <c r="Y45" s="20"/>
      <c r="Z45" s="77">
        <v>39.638999999999996</v>
      </c>
      <c r="AA45" s="77">
        <v>39.638999999999996</v>
      </c>
      <c r="AB45" s="77">
        <v>52.984859999999998</v>
      </c>
      <c r="AC45" s="77" t="s">
        <v>245</v>
      </c>
      <c r="AD45" s="77" t="s">
        <v>245</v>
      </c>
      <c r="AE45" s="78"/>
    </row>
    <row r="46" spans="1:31" s="76" customFormat="1" ht="11.4">
      <c r="A46" s="78"/>
      <c r="B46" s="568"/>
      <c r="C46" s="571"/>
      <c r="D46" s="456"/>
      <c r="E46" s="68" t="s">
        <v>124</v>
      </c>
      <c r="F46" s="461"/>
      <c r="G46" s="20"/>
      <c r="H46" s="77">
        <v>19.308499999999999</v>
      </c>
      <c r="I46" s="77">
        <v>19.308499999999999</v>
      </c>
      <c r="J46" s="77">
        <v>14.818999999999999</v>
      </c>
      <c r="K46" s="77">
        <v>14.818999999999999</v>
      </c>
      <c r="L46" s="77">
        <v>15.184000000000001</v>
      </c>
      <c r="M46" s="77">
        <v>15.184000000000001</v>
      </c>
      <c r="N46" s="77">
        <v>13.468499999999999</v>
      </c>
      <c r="O46" s="77">
        <v>13.468499999999999</v>
      </c>
      <c r="P46" s="20"/>
      <c r="Q46" s="77">
        <v>13.468499999999999</v>
      </c>
      <c r="R46" s="77">
        <v>13.432</v>
      </c>
      <c r="S46" s="77">
        <v>13.432</v>
      </c>
      <c r="T46" s="77">
        <v>11.351499999999998</v>
      </c>
      <c r="U46" s="77">
        <v>11.351499999999998</v>
      </c>
      <c r="V46" s="77">
        <v>12.738500000000002</v>
      </c>
      <c r="W46" s="77">
        <v>12.738500000000002</v>
      </c>
      <c r="X46" s="77">
        <v>92.016499999999994</v>
      </c>
      <c r="Y46" s="20"/>
      <c r="Z46" s="77">
        <v>92.016499999999994</v>
      </c>
      <c r="AA46" s="77">
        <v>92.016499999999994</v>
      </c>
      <c r="AB46" s="77">
        <v>133.17535999999998</v>
      </c>
      <c r="AC46" s="77" t="s">
        <v>245</v>
      </c>
      <c r="AD46" s="77" t="s">
        <v>245</v>
      </c>
      <c r="AE46" s="78"/>
    </row>
    <row r="47" spans="1:31" s="76" customFormat="1" ht="11.4">
      <c r="A47" s="78"/>
      <c r="B47" s="568"/>
      <c r="C47" s="571"/>
      <c r="D47" s="456"/>
      <c r="E47" s="68" t="s">
        <v>129</v>
      </c>
      <c r="F47" s="461"/>
      <c r="G47" s="20"/>
      <c r="H47" s="77">
        <v>12.555999999999999</v>
      </c>
      <c r="I47" s="77">
        <v>12.555999999999999</v>
      </c>
      <c r="J47" s="77">
        <v>19.491</v>
      </c>
      <c r="K47" s="77">
        <v>19.491</v>
      </c>
      <c r="L47" s="77">
        <v>14.234999999999999</v>
      </c>
      <c r="M47" s="77">
        <v>14.234999999999999</v>
      </c>
      <c r="N47" s="77">
        <v>15.658499999999998</v>
      </c>
      <c r="O47" s="77">
        <v>15.658499999999998</v>
      </c>
      <c r="P47" s="20"/>
      <c r="Q47" s="77">
        <v>15.658499999999998</v>
      </c>
      <c r="R47" s="77">
        <v>15.402999999999999</v>
      </c>
      <c r="S47" s="77">
        <v>15.402999999999999</v>
      </c>
      <c r="T47" s="77">
        <v>17.155000000000001</v>
      </c>
      <c r="U47" s="77">
        <v>17.155000000000001</v>
      </c>
      <c r="V47" s="77">
        <v>18.140499999999999</v>
      </c>
      <c r="W47" s="77">
        <v>18.140499999999999</v>
      </c>
      <c r="X47" s="77">
        <v>93.877999999999986</v>
      </c>
      <c r="Y47" s="20"/>
      <c r="Z47" s="77">
        <v>93.877999999999986</v>
      </c>
      <c r="AA47" s="77">
        <v>93.877999999999986</v>
      </c>
      <c r="AB47" s="77">
        <v>106.53036</v>
      </c>
      <c r="AC47" s="77" t="s">
        <v>245</v>
      </c>
      <c r="AD47" s="77" t="s">
        <v>245</v>
      </c>
      <c r="AE47" s="78"/>
    </row>
    <row r="48" spans="1:31" s="76" customFormat="1" ht="11.4">
      <c r="A48" s="78"/>
      <c r="B48" s="568"/>
      <c r="C48" s="571"/>
      <c r="D48" s="456"/>
      <c r="E48" s="68" t="s">
        <v>119</v>
      </c>
      <c r="F48" s="461"/>
      <c r="G48" s="20"/>
      <c r="H48" s="77">
        <v>34.5655</v>
      </c>
      <c r="I48" s="77">
        <v>34.5655</v>
      </c>
      <c r="J48" s="77">
        <v>19.564</v>
      </c>
      <c r="K48" s="77">
        <v>19.564</v>
      </c>
      <c r="L48" s="77">
        <v>17.848499999999998</v>
      </c>
      <c r="M48" s="77">
        <v>17.848499999999998</v>
      </c>
      <c r="N48" s="77">
        <v>19.637</v>
      </c>
      <c r="O48" s="77">
        <v>19.637</v>
      </c>
      <c r="P48" s="20"/>
      <c r="Q48" s="77">
        <v>19.637</v>
      </c>
      <c r="R48" s="77">
        <v>20.330500000000001</v>
      </c>
      <c r="S48" s="77">
        <v>20.330500000000001</v>
      </c>
      <c r="T48" s="77">
        <v>24.418500000000005</v>
      </c>
      <c r="U48" s="77">
        <v>24.418500000000005</v>
      </c>
      <c r="V48" s="77">
        <v>22.776</v>
      </c>
      <c r="W48" s="77">
        <v>22.776</v>
      </c>
      <c r="X48" s="77">
        <v>96.542500000000004</v>
      </c>
      <c r="Y48" s="20"/>
      <c r="Z48" s="77">
        <v>96.542500000000004</v>
      </c>
      <c r="AA48" s="77">
        <v>96.542500000000004</v>
      </c>
      <c r="AB48" s="77">
        <v>116.93286000000001</v>
      </c>
      <c r="AC48" s="77" t="s">
        <v>245</v>
      </c>
      <c r="AD48" s="77" t="s">
        <v>245</v>
      </c>
      <c r="AE48" s="78"/>
    </row>
    <row r="49" spans="1:31" s="76" customFormat="1" ht="11.4">
      <c r="A49" s="78"/>
      <c r="B49" s="568"/>
      <c r="C49" s="571"/>
      <c r="D49" s="456"/>
      <c r="E49" s="68" t="s">
        <v>118</v>
      </c>
      <c r="F49" s="461"/>
      <c r="G49" s="20"/>
      <c r="H49" s="77">
        <v>17.227999999999998</v>
      </c>
      <c r="I49" s="77">
        <v>17.227999999999998</v>
      </c>
      <c r="J49" s="77">
        <v>11.753000000000002</v>
      </c>
      <c r="K49" s="77">
        <v>11.753000000000002</v>
      </c>
      <c r="L49" s="77">
        <v>11.4245</v>
      </c>
      <c r="M49" s="77">
        <v>11.4245</v>
      </c>
      <c r="N49" s="77">
        <v>12.0815</v>
      </c>
      <c r="O49" s="77">
        <v>12.0815</v>
      </c>
      <c r="P49" s="20"/>
      <c r="Q49" s="77">
        <v>12.0815</v>
      </c>
      <c r="R49" s="77">
        <v>13.176499999999999</v>
      </c>
      <c r="S49" s="77">
        <v>13.176499999999999</v>
      </c>
      <c r="T49" s="77">
        <v>14.308</v>
      </c>
      <c r="U49" s="77">
        <v>14.308</v>
      </c>
      <c r="V49" s="77">
        <v>15.731499999999999</v>
      </c>
      <c r="W49" s="77">
        <v>15.731499999999999</v>
      </c>
      <c r="X49" s="77">
        <v>73.912499999999994</v>
      </c>
      <c r="Y49" s="20"/>
      <c r="Z49" s="77">
        <v>73.912499999999994</v>
      </c>
      <c r="AA49" s="77">
        <v>73.912499999999994</v>
      </c>
      <c r="AB49" s="77">
        <v>97.879860000000008</v>
      </c>
      <c r="AC49" s="77" t="s">
        <v>245</v>
      </c>
      <c r="AD49" s="77" t="s">
        <v>245</v>
      </c>
      <c r="AE49" s="78"/>
    </row>
    <row r="50" spans="1:31" s="76" customFormat="1" ht="11.4">
      <c r="A50" s="78"/>
      <c r="B50" s="568"/>
      <c r="C50" s="571"/>
      <c r="D50" s="456"/>
      <c r="E50" s="68" t="s">
        <v>122</v>
      </c>
      <c r="F50" s="461"/>
      <c r="G50" s="20"/>
      <c r="H50" s="77">
        <v>11.753000000000002</v>
      </c>
      <c r="I50" s="77">
        <v>11.753000000000002</v>
      </c>
      <c r="J50" s="77">
        <v>10.621500000000001</v>
      </c>
      <c r="K50" s="77">
        <v>10.621500000000001</v>
      </c>
      <c r="L50" s="77">
        <v>11.095999999999998</v>
      </c>
      <c r="M50" s="77">
        <v>11.095999999999998</v>
      </c>
      <c r="N50" s="77">
        <v>10.804</v>
      </c>
      <c r="O50" s="77">
        <v>10.804</v>
      </c>
      <c r="P50" s="20"/>
      <c r="Q50" s="77">
        <v>10.804</v>
      </c>
      <c r="R50" s="77">
        <v>11.315</v>
      </c>
      <c r="S50" s="77">
        <v>11.315</v>
      </c>
      <c r="T50" s="77">
        <v>12.811499999999999</v>
      </c>
      <c r="U50" s="77">
        <v>12.811499999999999</v>
      </c>
      <c r="V50" s="77">
        <v>14.818999999999999</v>
      </c>
      <c r="W50" s="77">
        <v>14.818999999999999</v>
      </c>
      <c r="X50" s="77">
        <v>77.817999999999998</v>
      </c>
      <c r="Y50" s="20"/>
      <c r="Z50" s="77">
        <v>77.817999999999998</v>
      </c>
      <c r="AA50" s="77">
        <v>77.817999999999998</v>
      </c>
      <c r="AB50" s="77">
        <v>91.711359999999999</v>
      </c>
      <c r="AC50" s="77" t="s">
        <v>245</v>
      </c>
      <c r="AD50" s="77" t="s">
        <v>245</v>
      </c>
      <c r="AE50" s="78"/>
    </row>
    <row r="51" spans="1:31" s="76" customFormat="1" ht="11.4">
      <c r="A51" s="78"/>
      <c r="B51" s="568"/>
      <c r="C51" s="571"/>
      <c r="D51" s="456"/>
      <c r="E51" s="68" t="s">
        <v>126</v>
      </c>
      <c r="F51" s="461"/>
      <c r="G51" s="20"/>
      <c r="H51" s="77">
        <v>17.118500000000001</v>
      </c>
      <c r="I51" s="77">
        <v>17.118500000000001</v>
      </c>
      <c r="J51" s="77">
        <v>24.9879</v>
      </c>
      <c r="K51" s="77">
        <v>24.9879</v>
      </c>
      <c r="L51" s="77">
        <v>16.461499999999997</v>
      </c>
      <c r="M51" s="77">
        <v>16.461499999999997</v>
      </c>
      <c r="N51" s="77">
        <v>16.169499999999999</v>
      </c>
      <c r="O51" s="77">
        <v>16.169499999999999</v>
      </c>
      <c r="P51" s="20"/>
      <c r="Q51" s="77">
        <v>16.169499999999999</v>
      </c>
      <c r="R51" s="77">
        <v>16.972500000000004</v>
      </c>
      <c r="S51" s="77">
        <v>16.972500000000004</v>
      </c>
      <c r="T51" s="77">
        <v>17.666</v>
      </c>
      <c r="U51" s="77">
        <v>17.666</v>
      </c>
      <c r="V51" s="77">
        <v>14.563500000000001</v>
      </c>
      <c r="W51" s="77">
        <v>14.563500000000001</v>
      </c>
      <c r="X51" s="77">
        <v>71.941500000000005</v>
      </c>
      <c r="Y51" s="20"/>
      <c r="Z51" s="77">
        <v>71.941500000000005</v>
      </c>
      <c r="AA51" s="77">
        <v>71.941500000000005</v>
      </c>
      <c r="AB51" s="77">
        <v>83.608360000000005</v>
      </c>
      <c r="AC51" s="77" t="s">
        <v>245</v>
      </c>
      <c r="AD51" s="77" t="s">
        <v>245</v>
      </c>
      <c r="AE51" s="78"/>
    </row>
    <row r="52" spans="1:31" s="76" customFormat="1" ht="11.4">
      <c r="A52" s="78"/>
      <c r="B52" s="568"/>
      <c r="C52" s="571"/>
      <c r="D52" s="456"/>
      <c r="E52" s="68" t="s">
        <v>131</v>
      </c>
      <c r="F52" s="461"/>
      <c r="G52" s="20"/>
      <c r="H52" s="77">
        <v>14.490500000000003</v>
      </c>
      <c r="I52" s="77">
        <v>14.490500000000003</v>
      </c>
      <c r="J52" s="77">
        <v>20.293999999999997</v>
      </c>
      <c r="K52" s="77">
        <v>20.293999999999997</v>
      </c>
      <c r="L52" s="77">
        <v>16.206000000000003</v>
      </c>
      <c r="M52" s="77">
        <v>16.206000000000003</v>
      </c>
      <c r="N52" s="77">
        <v>16.716999999999999</v>
      </c>
      <c r="O52" s="77">
        <v>16.716999999999999</v>
      </c>
      <c r="P52" s="20"/>
      <c r="Q52" s="77">
        <v>16.716999999999999</v>
      </c>
      <c r="R52" s="77">
        <v>15.9505</v>
      </c>
      <c r="S52" s="77">
        <v>15.9505</v>
      </c>
      <c r="T52" s="77">
        <v>16.023499999999999</v>
      </c>
      <c r="U52" s="77">
        <v>16.023499999999999</v>
      </c>
      <c r="V52" s="77">
        <v>17.373999999999999</v>
      </c>
      <c r="W52" s="77">
        <v>17.373999999999999</v>
      </c>
      <c r="X52" s="77">
        <v>93.950999999999979</v>
      </c>
      <c r="Y52" s="20"/>
      <c r="Z52" s="77">
        <v>93.950999999999979</v>
      </c>
      <c r="AA52" s="77">
        <v>93.950999999999979</v>
      </c>
      <c r="AB52" s="77">
        <v>106.05586</v>
      </c>
      <c r="AC52" s="77" t="s">
        <v>245</v>
      </c>
      <c r="AD52" s="77" t="s">
        <v>245</v>
      </c>
      <c r="AE52" s="78"/>
    </row>
    <row r="53" spans="1:31" s="76" customFormat="1" ht="11.4">
      <c r="A53" s="78"/>
      <c r="B53" s="568"/>
      <c r="C53" s="571"/>
      <c r="D53" s="456"/>
      <c r="E53" s="68" t="s">
        <v>130</v>
      </c>
      <c r="F53" s="461"/>
      <c r="G53" s="20"/>
      <c r="H53" s="77">
        <v>16.643999999999998</v>
      </c>
      <c r="I53" s="77">
        <v>16.643999999999998</v>
      </c>
      <c r="J53" s="77">
        <v>22.191999999999997</v>
      </c>
      <c r="K53" s="77">
        <v>22.191999999999997</v>
      </c>
      <c r="L53" s="77">
        <v>17.009</v>
      </c>
      <c r="M53" s="77">
        <v>17.009</v>
      </c>
      <c r="N53" s="77">
        <v>19.162500000000001</v>
      </c>
      <c r="O53" s="77">
        <v>19.162500000000001</v>
      </c>
      <c r="P53" s="20"/>
      <c r="Q53" s="77">
        <v>19.162500000000001</v>
      </c>
      <c r="R53" s="77">
        <v>18.614999999999998</v>
      </c>
      <c r="S53" s="77">
        <v>18.614999999999998</v>
      </c>
      <c r="T53" s="77">
        <v>17.957999999999998</v>
      </c>
      <c r="U53" s="77">
        <v>17.957999999999998</v>
      </c>
      <c r="V53" s="77">
        <v>20.074999999999999</v>
      </c>
      <c r="W53" s="77">
        <v>20.074999999999999</v>
      </c>
      <c r="X53" s="77">
        <v>105.7405</v>
      </c>
      <c r="Y53" s="20"/>
      <c r="Z53" s="77">
        <v>105.7405</v>
      </c>
      <c r="AA53" s="77">
        <v>105.7405</v>
      </c>
      <c r="AB53" s="77">
        <v>121.16686000000001</v>
      </c>
      <c r="AC53" s="77" t="s">
        <v>245</v>
      </c>
      <c r="AD53" s="77" t="s">
        <v>245</v>
      </c>
      <c r="AE53" s="78"/>
    </row>
    <row r="54" spans="1:31" s="76" customFormat="1" ht="11.4">
      <c r="A54" s="78"/>
      <c r="B54" s="568"/>
      <c r="C54" s="571"/>
      <c r="D54" s="456"/>
      <c r="E54" s="68" t="s">
        <v>120</v>
      </c>
      <c r="F54" s="461"/>
      <c r="G54" s="20"/>
      <c r="H54" s="77">
        <v>28.031999999999996</v>
      </c>
      <c r="I54" s="77">
        <v>28.031999999999996</v>
      </c>
      <c r="J54" s="77">
        <v>19.381499999999999</v>
      </c>
      <c r="K54" s="77">
        <v>19.381499999999999</v>
      </c>
      <c r="L54" s="77">
        <v>18.651500000000002</v>
      </c>
      <c r="M54" s="77">
        <v>18.651500000000002</v>
      </c>
      <c r="N54" s="77">
        <v>18.906999999999996</v>
      </c>
      <c r="O54" s="77">
        <v>18.906999999999996</v>
      </c>
      <c r="P54" s="20"/>
      <c r="Q54" s="77">
        <v>18.906999999999996</v>
      </c>
      <c r="R54" s="77">
        <v>21.097000000000001</v>
      </c>
      <c r="S54" s="77">
        <v>21.097000000000001</v>
      </c>
      <c r="T54" s="77">
        <v>24.856499999999997</v>
      </c>
      <c r="U54" s="77">
        <v>24.856499999999997</v>
      </c>
      <c r="V54" s="77">
        <v>24.016999999999999</v>
      </c>
      <c r="W54" s="77">
        <v>24.016999999999999</v>
      </c>
      <c r="X54" s="77">
        <v>95.228499999999997</v>
      </c>
      <c r="Y54" s="20"/>
      <c r="Z54" s="77">
        <v>95.228499999999997</v>
      </c>
      <c r="AA54" s="77">
        <v>95.228499999999997</v>
      </c>
      <c r="AB54" s="77">
        <v>112.07836</v>
      </c>
      <c r="AC54" s="77" t="s">
        <v>245</v>
      </c>
      <c r="AD54" s="77" t="s">
        <v>245</v>
      </c>
      <c r="AE54" s="78"/>
    </row>
    <row r="55" spans="1:31" s="76" customFormat="1" ht="11.4">
      <c r="A55" s="78"/>
      <c r="B55" s="568"/>
      <c r="C55" s="571"/>
      <c r="D55" s="456"/>
      <c r="E55" s="68" t="s">
        <v>123</v>
      </c>
      <c r="F55" s="461"/>
      <c r="G55" s="20"/>
      <c r="H55" s="77">
        <v>18.2135</v>
      </c>
      <c r="I55" s="77">
        <v>18.2135</v>
      </c>
      <c r="J55" s="77">
        <v>18.140499999999999</v>
      </c>
      <c r="K55" s="77">
        <v>18.140499999999999</v>
      </c>
      <c r="L55" s="77">
        <v>18.797500000000003</v>
      </c>
      <c r="M55" s="77">
        <v>18.797500000000003</v>
      </c>
      <c r="N55" s="77">
        <v>18.614999999999998</v>
      </c>
      <c r="O55" s="77">
        <v>18.614999999999998</v>
      </c>
      <c r="P55" s="20"/>
      <c r="Q55" s="77">
        <v>18.614999999999998</v>
      </c>
      <c r="R55" s="77">
        <v>16.8995</v>
      </c>
      <c r="S55" s="77">
        <v>16.8995</v>
      </c>
      <c r="T55" s="77">
        <v>15.768000000000002</v>
      </c>
      <c r="U55" s="77">
        <v>15.768000000000002</v>
      </c>
      <c r="V55" s="77">
        <v>17.373999999999999</v>
      </c>
      <c r="W55" s="77">
        <v>17.373999999999999</v>
      </c>
      <c r="X55" s="77">
        <v>99.024499999999989</v>
      </c>
      <c r="Y55" s="20"/>
      <c r="Z55" s="77">
        <v>99.024499999999989</v>
      </c>
      <c r="AA55" s="77">
        <v>99.024499999999989</v>
      </c>
      <c r="AB55" s="77">
        <v>132.66436000000002</v>
      </c>
      <c r="AC55" s="77" t="s">
        <v>245</v>
      </c>
      <c r="AD55" s="77" t="s">
        <v>245</v>
      </c>
      <c r="AE55" s="78"/>
    </row>
    <row r="56" spans="1:31" s="76" customFormat="1" ht="11.4">
      <c r="A56" s="78"/>
      <c r="B56" s="568"/>
      <c r="C56" s="572"/>
      <c r="D56" s="456"/>
      <c r="E56" s="68" t="s">
        <v>121</v>
      </c>
      <c r="F56" s="461"/>
      <c r="G56" s="20"/>
      <c r="H56" s="77">
        <v>27.776500000000002</v>
      </c>
      <c r="I56" s="77">
        <v>27.776500000000002</v>
      </c>
      <c r="J56" s="77">
        <v>25.732500000000002</v>
      </c>
      <c r="K56" s="77">
        <v>25.732500000000002</v>
      </c>
      <c r="L56" s="77">
        <v>29.784000000000002</v>
      </c>
      <c r="M56" s="77">
        <v>29.784000000000002</v>
      </c>
      <c r="N56" s="77">
        <v>29.272999999999996</v>
      </c>
      <c r="O56" s="77">
        <v>29.272999999999996</v>
      </c>
      <c r="P56" s="20"/>
      <c r="Q56" s="77">
        <v>29.272999999999996</v>
      </c>
      <c r="R56" s="77">
        <v>24.381999999999998</v>
      </c>
      <c r="S56" s="77">
        <v>24.381999999999998</v>
      </c>
      <c r="T56" s="77">
        <v>24.527999999999999</v>
      </c>
      <c r="U56" s="77">
        <v>24.527999999999999</v>
      </c>
      <c r="V56" s="77">
        <v>25.951499999999999</v>
      </c>
      <c r="W56" s="77">
        <v>25.951499999999999</v>
      </c>
      <c r="X56" s="77">
        <v>100.41150000000002</v>
      </c>
      <c r="Y56" s="20"/>
      <c r="Z56" s="77">
        <v>100.41150000000002</v>
      </c>
      <c r="AA56" s="77">
        <v>100.41150000000002</v>
      </c>
      <c r="AB56" s="77">
        <v>123.53935999999999</v>
      </c>
      <c r="AC56" s="77" t="s">
        <v>245</v>
      </c>
      <c r="AD56" s="77" t="s">
        <v>245</v>
      </c>
      <c r="AE56" s="78"/>
    </row>
    <row r="57" spans="1:31" s="76" customFormat="1" ht="12.6" customHeight="1">
      <c r="A57" s="78"/>
      <c r="B57" s="568"/>
      <c r="C57" s="570" t="s">
        <v>115</v>
      </c>
      <c r="D57" s="456" t="s">
        <v>281</v>
      </c>
      <c r="E57" s="68" t="s">
        <v>127</v>
      </c>
      <c r="F57" s="461"/>
      <c r="G57" s="20"/>
      <c r="H57" s="77">
        <v>117.76146035839815</v>
      </c>
      <c r="I57" s="77">
        <v>118.77940541119861</v>
      </c>
      <c r="J57" s="77">
        <v>126.3326086625446</v>
      </c>
      <c r="K57" s="77">
        <v>125.56697672878055</v>
      </c>
      <c r="L57" s="77">
        <v>132.73306661449806</v>
      </c>
      <c r="M57" s="77">
        <v>133.95339348999687</v>
      </c>
      <c r="N57" s="77">
        <v>134.90410404654338</v>
      </c>
      <c r="O57" s="77">
        <v>134.36748921946702</v>
      </c>
      <c r="P57" s="20"/>
      <c r="Q57" s="77">
        <v>134.36748921946702</v>
      </c>
      <c r="R57" s="77">
        <v>145.23677929145097</v>
      </c>
      <c r="S57" s="77">
        <v>145.97886195046786</v>
      </c>
      <c r="T57" s="77">
        <v>148.09669915607566</v>
      </c>
      <c r="U57" s="77">
        <v>151.17345700232457</v>
      </c>
      <c r="V57" s="77">
        <v>159.31107697024689</v>
      </c>
      <c r="W57" s="77">
        <v>158.21398496696992</v>
      </c>
      <c r="X57" s="77">
        <v>208.59124528849298</v>
      </c>
      <c r="Y57" s="20"/>
      <c r="Z57" s="77">
        <v>220.33057801359888</v>
      </c>
      <c r="AA57" s="77">
        <v>220.33057801359888</v>
      </c>
      <c r="AB57" s="77">
        <v>233.23975857694677</v>
      </c>
      <c r="AC57" s="77" t="s">
        <v>245</v>
      </c>
      <c r="AD57" s="77" t="s">
        <v>245</v>
      </c>
      <c r="AE57" s="78"/>
    </row>
    <row r="58" spans="1:31" s="76" customFormat="1" ht="11.4">
      <c r="A58" s="78"/>
      <c r="B58" s="568"/>
      <c r="C58" s="571"/>
      <c r="D58" s="456"/>
      <c r="E58" s="68" t="s">
        <v>128</v>
      </c>
      <c r="F58" s="461"/>
      <c r="G58" s="20"/>
      <c r="H58" s="77">
        <v>111.29688620225096</v>
      </c>
      <c r="I58" s="77">
        <v>112.2936382273312</v>
      </c>
      <c r="J58" s="77">
        <v>128.15384175965798</v>
      </c>
      <c r="K58" s="77">
        <v>127.40414984028969</v>
      </c>
      <c r="L58" s="77">
        <v>123.62398104502108</v>
      </c>
      <c r="M58" s="77">
        <v>124.81890142020927</v>
      </c>
      <c r="N58" s="77">
        <v>130.60103161021058</v>
      </c>
      <c r="O58" s="77">
        <v>130.07052065354765</v>
      </c>
      <c r="P58" s="20"/>
      <c r="Q58" s="77">
        <v>130.07052065354765</v>
      </c>
      <c r="R58" s="77">
        <v>137.27191781173417</v>
      </c>
      <c r="S58" s="77">
        <v>138.11848951088291</v>
      </c>
      <c r="T58" s="77">
        <v>136.72315021651806</v>
      </c>
      <c r="U58" s="77">
        <v>139.84546997964978</v>
      </c>
      <c r="V58" s="77">
        <v>155.42096930525969</v>
      </c>
      <c r="W58" s="77">
        <v>154.52095469621435</v>
      </c>
      <c r="X58" s="77">
        <v>195.24598488908936</v>
      </c>
      <c r="Y58" s="20"/>
      <c r="Z58" s="77">
        <v>205.72101041390869</v>
      </c>
      <c r="AA58" s="77">
        <v>205.72101041390869</v>
      </c>
      <c r="AB58" s="77">
        <v>226.43281182825638</v>
      </c>
      <c r="AC58" s="77" t="s">
        <v>245</v>
      </c>
      <c r="AD58" s="77" t="s">
        <v>245</v>
      </c>
      <c r="AE58" s="78"/>
    </row>
    <row r="59" spans="1:31" s="76" customFormat="1" ht="11.4">
      <c r="A59" s="78"/>
      <c r="B59" s="568"/>
      <c r="C59" s="571"/>
      <c r="D59" s="456"/>
      <c r="E59" s="68" t="s">
        <v>125</v>
      </c>
      <c r="F59" s="461"/>
      <c r="G59" s="20"/>
      <c r="H59" s="77">
        <v>110.54531622717285</v>
      </c>
      <c r="I59" s="77">
        <v>111.55067759199838</v>
      </c>
      <c r="J59" s="77">
        <v>124.119909995697</v>
      </c>
      <c r="K59" s="77">
        <v>123.36374269200469</v>
      </c>
      <c r="L59" s="77">
        <v>109.90215750230416</v>
      </c>
      <c r="M59" s="77">
        <v>111.10739887531298</v>
      </c>
      <c r="N59" s="77">
        <v>116.3946621602914</v>
      </c>
      <c r="O59" s="77">
        <v>115.85372183452623</v>
      </c>
      <c r="P59" s="20"/>
      <c r="Q59" s="77">
        <v>115.85372183452623</v>
      </c>
      <c r="R59" s="77">
        <v>128.51239077263389</v>
      </c>
      <c r="S59" s="77">
        <v>129.44389241576127</v>
      </c>
      <c r="T59" s="77">
        <v>135.52001714237909</v>
      </c>
      <c r="U59" s="77">
        <v>138.77207037844124</v>
      </c>
      <c r="V59" s="77">
        <v>150.64812166288925</v>
      </c>
      <c r="W59" s="77">
        <v>149.45516654386975</v>
      </c>
      <c r="X59" s="77">
        <v>196.05125554069122</v>
      </c>
      <c r="Y59" s="20"/>
      <c r="Z59" s="77">
        <v>209.65454981202731</v>
      </c>
      <c r="AA59" s="77">
        <v>209.65454981202731</v>
      </c>
      <c r="AB59" s="77">
        <v>224.20151045689775</v>
      </c>
      <c r="AC59" s="77" t="s">
        <v>245</v>
      </c>
      <c r="AD59" s="77" t="s">
        <v>245</v>
      </c>
      <c r="AE59" s="78"/>
    </row>
    <row r="60" spans="1:31" s="76" customFormat="1" ht="11.4">
      <c r="A60" s="78"/>
      <c r="B60" s="568"/>
      <c r="C60" s="571"/>
      <c r="D60" s="456"/>
      <c r="E60" s="68" t="s">
        <v>124</v>
      </c>
      <c r="F60" s="461"/>
      <c r="G60" s="20"/>
      <c r="H60" s="77">
        <v>163.52075774204974</v>
      </c>
      <c r="I60" s="77">
        <v>164.53766288800597</v>
      </c>
      <c r="J60" s="77">
        <v>158.04556234532978</v>
      </c>
      <c r="K60" s="77">
        <v>157.28071256172785</v>
      </c>
      <c r="L60" s="77">
        <v>161.97693568197934</v>
      </c>
      <c r="M60" s="77">
        <v>163.19601590249755</v>
      </c>
      <c r="N60" s="77">
        <v>164.49100843123352</v>
      </c>
      <c r="O60" s="77">
        <v>163.94668096560429</v>
      </c>
      <c r="P60" s="20"/>
      <c r="Q60" s="77">
        <v>163.94668096560429</v>
      </c>
      <c r="R60" s="77">
        <v>183.48741088286067</v>
      </c>
      <c r="S60" s="77">
        <v>184.42059252657737</v>
      </c>
      <c r="T60" s="77">
        <v>191.19060048783135</v>
      </c>
      <c r="U60" s="77">
        <v>194.45463072198299</v>
      </c>
      <c r="V60" s="77">
        <v>200.03254472691287</v>
      </c>
      <c r="W60" s="77">
        <v>198.95523095091761</v>
      </c>
      <c r="X60" s="77">
        <v>240.23188400554181</v>
      </c>
      <c r="Y60" s="20"/>
      <c r="Z60" s="77">
        <v>251.47000269809206</v>
      </c>
      <c r="AA60" s="77">
        <v>251.47000269809206</v>
      </c>
      <c r="AB60" s="77">
        <v>298.95191429747001</v>
      </c>
      <c r="AC60" s="77" t="s">
        <v>245</v>
      </c>
      <c r="AD60" s="77" t="s">
        <v>245</v>
      </c>
      <c r="AE60" s="78"/>
    </row>
    <row r="61" spans="1:31" s="76" customFormat="1" ht="11.4">
      <c r="A61" s="78"/>
      <c r="B61" s="568"/>
      <c r="C61" s="571"/>
      <c r="D61" s="456"/>
      <c r="E61" s="68" t="s">
        <v>129</v>
      </c>
      <c r="F61" s="461"/>
      <c r="G61" s="20"/>
      <c r="H61" s="77">
        <v>116.19937976530447</v>
      </c>
      <c r="I61" s="77">
        <v>117.19760986714678</v>
      </c>
      <c r="J61" s="77">
        <v>135.76275715081815</v>
      </c>
      <c r="K61" s="77">
        <v>135.01195351842912</v>
      </c>
      <c r="L61" s="77">
        <v>131.14258753630904</v>
      </c>
      <c r="M61" s="77">
        <v>132.33927985075059</v>
      </c>
      <c r="N61" s="77">
        <v>145.47848001922205</v>
      </c>
      <c r="O61" s="77">
        <v>144.94434467017982</v>
      </c>
      <c r="P61" s="20"/>
      <c r="Q61" s="77">
        <v>144.94434467017982</v>
      </c>
      <c r="R61" s="77">
        <v>149.30129697869432</v>
      </c>
      <c r="S61" s="77">
        <v>150.12972439965961</v>
      </c>
      <c r="T61" s="77">
        <v>143.56920344878219</v>
      </c>
      <c r="U61" s="77">
        <v>146.7155753822239</v>
      </c>
      <c r="V61" s="77">
        <v>164.89735722029971</v>
      </c>
      <c r="W61" s="77">
        <v>164.01044490105801</v>
      </c>
      <c r="X61" s="77">
        <v>202.87110966641757</v>
      </c>
      <c r="Y61" s="20"/>
      <c r="Z61" s="77">
        <v>213.2809327292218</v>
      </c>
      <c r="AA61" s="77">
        <v>213.2809327292218</v>
      </c>
      <c r="AB61" s="77">
        <v>238.09573634076668</v>
      </c>
      <c r="AC61" s="77" t="s">
        <v>245</v>
      </c>
      <c r="AD61" s="77" t="s">
        <v>245</v>
      </c>
      <c r="AE61" s="78"/>
    </row>
    <row r="62" spans="1:31" s="76" customFormat="1" ht="11.4">
      <c r="A62" s="78"/>
      <c r="B62" s="568"/>
      <c r="C62" s="571"/>
      <c r="D62" s="456"/>
      <c r="E62" s="68" t="s">
        <v>119</v>
      </c>
      <c r="F62" s="461"/>
      <c r="G62" s="20"/>
      <c r="H62" s="77">
        <v>135.96504333073955</v>
      </c>
      <c r="I62" s="77">
        <v>136.97046244320143</v>
      </c>
      <c r="J62" s="77">
        <v>146.15425504768555</v>
      </c>
      <c r="K62" s="77">
        <v>145.39804430998433</v>
      </c>
      <c r="L62" s="77">
        <v>138.925741209081</v>
      </c>
      <c r="M62" s="77">
        <v>140.13105181077015</v>
      </c>
      <c r="N62" s="77">
        <v>140.95393927962769</v>
      </c>
      <c r="O62" s="77">
        <v>140.42652611279036</v>
      </c>
      <c r="P62" s="20"/>
      <c r="Q62" s="77">
        <v>140.42652611279036</v>
      </c>
      <c r="R62" s="77">
        <v>150.10160358414907</v>
      </c>
      <c r="S62" s="77">
        <v>151.14729777672287</v>
      </c>
      <c r="T62" s="77">
        <v>154.86891587817166</v>
      </c>
      <c r="U62" s="77">
        <v>158.12649489535286</v>
      </c>
      <c r="V62" s="77">
        <v>169.48598733801256</v>
      </c>
      <c r="W62" s="77">
        <v>168.52298450135754</v>
      </c>
      <c r="X62" s="77">
        <v>198.97999499407607</v>
      </c>
      <c r="Y62" s="20"/>
      <c r="Z62" s="77">
        <v>208.64427685635167</v>
      </c>
      <c r="AA62" s="77">
        <v>208.64427685635167</v>
      </c>
      <c r="AB62" s="77">
        <v>251.94869817718626</v>
      </c>
      <c r="AC62" s="77" t="s">
        <v>245</v>
      </c>
      <c r="AD62" s="77" t="s">
        <v>245</v>
      </c>
      <c r="AE62" s="78"/>
    </row>
    <row r="63" spans="1:31" s="76" customFormat="1" ht="11.4">
      <c r="A63" s="78"/>
      <c r="B63" s="568"/>
      <c r="C63" s="571"/>
      <c r="D63" s="456"/>
      <c r="E63" s="68" t="s">
        <v>118</v>
      </c>
      <c r="F63" s="461"/>
      <c r="G63" s="20"/>
      <c r="H63" s="77">
        <v>116.33835677623409</v>
      </c>
      <c r="I63" s="77">
        <v>117.34928949421698</v>
      </c>
      <c r="J63" s="77">
        <v>132.25076214411874</v>
      </c>
      <c r="K63" s="77">
        <v>131.49040443164176</v>
      </c>
      <c r="L63" s="77">
        <v>126.45179788115809</v>
      </c>
      <c r="M63" s="77">
        <v>127.66371827085068</v>
      </c>
      <c r="N63" s="77">
        <v>135.01519162585544</v>
      </c>
      <c r="O63" s="77">
        <v>134.47874663427234</v>
      </c>
      <c r="P63" s="20"/>
      <c r="Q63" s="77">
        <v>134.47874663427234</v>
      </c>
      <c r="R63" s="77">
        <v>146.90804361450665</v>
      </c>
      <c r="S63" s="77">
        <v>147.83346798871341</v>
      </c>
      <c r="T63" s="77">
        <v>140.44251795711267</v>
      </c>
      <c r="U63" s="77">
        <v>143.64113908177919</v>
      </c>
      <c r="V63" s="77">
        <v>148.82843590081512</v>
      </c>
      <c r="W63" s="77">
        <v>147.90456002333787</v>
      </c>
      <c r="X63" s="77">
        <v>195.99432789635114</v>
      </c>
      <c r="Y63" s="20"/>
      <c r="Z63" s="77">
        <v>206.63472343674036</v>
      </c>
      <c r="AA63" s="77">
        <v>206.63472343674036</v>
      </c>
      <c r="AB63" s="77">
        <v>252.02845578472807</v>
      </c>
      <c r="AC63" s="77" t="s">
        <v>245</v>
      </c>
      <c r="AD63" s="77" t="s">
        <v>245</v>
      </c>
      <c r="AE63" s="78"/>
    </row>
    <row r="64" spans="1:31" s="76" customFormat="1" ht="11.4">
      <c r="A64" s="78"/>
      <c r="B64" s="568"/>
      <c r="C64" s="571"/>
      <c r="D64" s="456"/>
      <c r="E64" s="68" t="s">
        <v>122</v>
      </c>
      <c r="F64" s="461"/>
      <c r="G64" s="20"/>
      <c r="H64" s="77">
        <v>117.45591605427997</v>
      </c>
      <c r="I64" s="77">
        <v>118.45004154063247</v>
      </c>
      <c r="J64" s="77">
        <v>125.00781274134755</v>
      </c>
      <c r="K64" s="77">
        <v>124.26009633325042</v>
      </c>
      <c r="L64" s="77">
        <v>130.71196294453443</v>
      </c>
      <c r="M64" s="77">
        <v>131.9037345880792</v>
      </c>
      <c r="N64" s="77">
        <v>138.90464542347891</v>
      </c>
      <c r="O64" s="77">
        <v>138.37175748718158</v>
      </c>
      <c r="P64" s="20"/>
      <c r="Q64" s="77">
        <v>138.37175748718158</v>
      </c>
      <c r="R64" s="77">
        <v>144.97310513314227</v>
      </c>
      <c r="S64" s="77">
        <v>146.02465570540605</v>
      </c>
      <c r="T64" s="77">
        <v>137.29797381557304</v>
      </c>
      <c r="U64" s="77">
        <v>140.6043643621513</v>
      </c>
      <c r="V64" s="77">
        <v>156.44619623089989</v>
      </c>
      <c r="W64" s="77">
        <v>155.29985730788752</v>
      </c>
      <c r="X64" s="77">
        <v>205.2810923405363</v>
      </c>
      <c r="Y64" s="20"/>
      <c r="Z64" s="77">
        <v>215.74789491473288</v>
      </c>
      <c r="AA64" s="77">
        <v>215.74789491473288</v>
      </c>
      <c r="AB64" s="77">
        <v>240.95488898412637</v>
      </c>
      <c r="AC64" s="77" t="s">
        <v>245</v>
      </c>
      <c r="AD64" s="77" t="s">
        <v>245</v>
      </c>
      <c r="AE64" s="78"/>
    </row>
    <row r="65" spans="1:31" s="76" customFormat="1" ht="11.4">
      <c r="A65" s="78"/>
      <c r="B65" s="568"/>
      <c r="C65" s="571"/>
      <c r="D65" s="456"/>
      <c r="E65" s="68" t="s">
        <v>126</v>
      </c>
      <c r="F65" s="461"/>
      <c r="G65" s="20"/>
      <c r="H65" s="77">
        <v>129.7770927384465</v>
      </c>
      <c r="I65" s="77">
        <v>130.78058637259986</v>
      </c>
      <c r="J65" s="77">
        <v>152.59502489552034</v>
      </c>
      <c r="K65" s="77">
        <v>151.84026237712794</v>
      </c>
      <c r="L65" s="77">
        <v>147.9679768884188</v>
      </c>
      <c r="M65" s="77">
        <v>149.17097919957533</v>
      </c>
      <c r="N65" s="77">
        <v>148.72923117146826</v>
      </c>
      <c r="O65" s="77">
        <v>148.19571110309766</v>
      </c>
      <c r="P65" s="20"/>
      <c r="Q65" s="77">
        <v>148.19571110309766</v>
      </c>
      <c r="R65" s="77">
        <v>161.80877839866383</v>
      </c>
      <c r="S65" s="77">
        <v>162.48593575882313</v>
      </c>
      <c r="T65" s="77">
        <v>168.63937336676335</v>
      </c>
      <c r="U65" s="77">
        <v>171.654876905815</v>
      </c>
      <c r="V65" s="77">
        <v>183.34207618564972</v>
      </c>
      <c r="W65" s="77">
        <v>182.21868670050779</v>
      </c>
      <c r="X65" s="77">
        <v>227.93462989028228</v>
      </c>
      <c r="Y65" s="20"/>
      <c r="Z65" s="77">
        <v>239.94412971981205</v>
      </c>
      <c r="AA65" s="77">
        <v>239.94412971981205</v>
      </c>
      <c r="AB65" s="77">
        <v>249.77614439220392</v>
      </c>
      <c r="AC65" s="77" t="s">
        <v>245</v>
      </c>
      <c r="AD65" s="77" t="s">
        <v>245</v>
      </c>
      <c r="AE65" s="78"/>
    </row>
    <row r="66" spans="1:31" s="76" customFormat="1" ht="11.4">
      <c r="A66" s="78"/>
      <c r="B66" s="568"/>
      <c r="C66" s="571"/>
      <c r="D66" s="456"/>
      <c r="E66" s="68" t="s">
        <v>131</v>
      </c>
      <c r="F66" s="461"/>
      <c r="G66" s="20"/>
      <c r="H66" s="77">
        <v>128.64454239671682</v>
      </c>
      <c r="I66" s="77">
        <v>129.64424912144716</v>
      </c>
      <c r="J66" s="77">
        <v>152.14173927790375</v>
      </c>
      <c r="K66" s="77">
        <v>151.38982502600331</v>
      </c>
      <c r="L66" s="77">
        <v>148.81876949313911</v>
      </c>
      <c r="M66" s="77">
        <v>150.0172320039093</v>
      </c>
      <c r="N66" s="77">
        <v>162.51189322189194</v>
      </c>
      <c r="O66" s="77">
        <v>161.98524914601313</v>
      </c>
      <c r="P66" s="20"/>
      <c r="Q66" s="77">
        <v>161.98524914601313</v>
      </c>
      <c r="R66" s="77">
        <v>167.11306235868443</v>
      </c>
      <c r="S66" s="77">
        <v>168.08637972153971</v>
      </c>
      <c r="T66" s="77">
        <v>165.18906610971607</v>
      </c>
      <c r="U66" s="77">
        <v>168.40575176911798</v>
      </c>
      <c r="V66" s="77">
        <v>187.48936455560138</v>
      </c>
      <c r="W66" s="77">
        <v>186.4722989238644</v>
      </c>
      <c r="X66" s="77">
        <v>219.82875839955068</v>
      </c>
      <c r="Y66" s="20"/>
      <c r="Z66" s="77">
        <v>229.91971662918257</v>
      </c>
      <c r="AA66" s="77">
        <v>229.91971662918257</v>
      </c>
      <c r="AB66" s="77">
        <v>259.3104733382927</v>
      </c>
      <c r="AC66" s="77" t="s">
        <v>245</v>
      </c>
      <c r="AD66" s="77" t="s">
        <v>245</v>
      </c>
      <c r="AE66" s="78"/>
    </row>
    <row r="67" spans="1:31" s="76" customFormat="1" ht="11.4">
      <c r="A67" s="78"/>
      <c r="B67" s="568"/>
      <c r="C67" s="571"/>
      <c r="D67" s="456"/>
      <c r="E67" s="68" t="s">
        <v>130</v>
      </c>
      <c r="F67" s="461"/>
      <c r="G67" s="20"/>
      <c r="H67" s="77">
        <v>146.49643023505655</v>
      </c>
      <c r="I67" s="77">
        <v>147.48034357069696</v>
      </c>
      <c r="J67" s="77">
        <v>167.73151071016801</v>
      </c>
      <c r="K67" s="77">
        <v>166.99147521635606</v>
      </c>
      <c r="L67" s="77">
        <v>167.20221095439283</v>
      </c>
      <c r="M67" s="77">
        <v>168.38174012774107</v>
      </c>
      <c r="N67" s="77">
        <v>176.32088226936952</v>
      </c>
      <c r="O67" s="77">
        <v>175.7962486652761</v>
      </c>
      <c r="P67" s="20"/>
      <c r="Q67" s="77">
        <v>175.7962486652761</v>
      </c>
      <c r="R67" s="77">
        <v>177.60924256909038</v>
      </c>
      <c r="S67" s="77">
        <v>178.32111671522819</v>
      </c>
      <c r="T67" s="77">
        <v>178.02767819442772</v>
      </c>
      <c r="U67" s="77">
        <v>181.01179160549916</v>
      </c>
      <c r="V67" s="77">
        <v>202.18743335375888</v>
      </c>
      <c r="W67" s="77">
        <v>201.23164654377712</v>
      </c>
      <c r="X67" s="77">
        <v>238.57955912815234</v>
      </c>
      <c r="Y67" s="20"/>
      <c r="Z67" s="77">
        <v>249.22701711715953</v>
      </c>
      <c r="AA67" s="77">
        <v>249.22701711715953</v>
      </c>
      <c r="AB67" s="77">
        <v>270.52683958878771</v>
      </c>
      <c r="AC67" s="77" t="s">
        <v>245</v>
      </c>
      <c r="AD67" s="77" t="s">
        <v>245</v>
      </c>
      <c r="AE67" s="78"/>
    </row>
    <row r="68" spans="1:31" s="76" customFormat="1" ht="11.4">
      <c r="A68" s="78"/>
      <c r="B68" s="568"/>
      <c r="C68" s="571"/>
      <c r="D68" s="456"/>
      <c r="E68" s="68" t="s">
        <v>120</v>
      </c>
      <c r="F68" s="461"/>
      <c r="G68" s="20"/>
      <c r="H68" s="77">
        <v>124.64006270184616</v>
      </c>
      <c r="I68" s="77">
        <v>125.65806844775963</v>
      </c>
      <c r="J68" s="77">
        <v>128.47579608971128</v>
      </c>
      <c r="K68" s="77">
        <v>127.7101185065427</v>
      </c>
      <c r="L68" s="77">
        <v>125.1738577657479</v>
      </c>
      <c r="M68" s="77">
        <v>126.39425740100596</v>
      </c>
      <c r="N68" s="77">
        <v>134.90139034816798</v>
      </c>
      <c r="O68" s="77">
        <v>134.36747610136368</v>
      </c>
      <c r="P68" s="20"/>
      <c r="Q68" s="77">
        <v>134.36747610136368</v>
      </c>
      <c r="R68" s="77">
        <v>141.83702090841294</v>
      </c>
      <c r="S68" s="77">
        <v>142.76928394509827</v>
      </c>
      <c r="T68" s="77">
        <v>145.6907410951643</v>
      </c>
      <c r="U68" s="77">
        <v>148.92271701829597</v>
      </c>
      <c r="V68" s="77">
        <v>157.36580042520146</v>
      </c>
      <c r="W68" s="77">
        <v>156.47590595298601</v>
      </c>
      <c r="X68" s="77">
        <v>193.62621374107596</v>
      </c>
      <c r="Y68" s="20"/>
      <c r="Z68" s="77">
        <v>203.41218262960146</v>
      </c>
      <c r="AA68" s="77">
        <v>203.41218262960146</v>
      </c>
      <c r="AB68" s="77">
        <v>234.29550121971099</v>
      </c>
      <c r="AC68" s="77" t="s">
        <v>245</v>
      </c>
      <c r="AD68" s="77" t="s">
        <v>245</v>
      </c>
      <c r="AE68" s="78"/>
    </row>
    <row r="69" spans="1:31" s="76" customFormat="1" ht="11.4">
      <c r="A69" s="78"/>
      <c r="B69" s="568"/>
      <c r="C69" s="571"/>
      <c r="D69" s="456"/>
      <c r="E69" s="68" t="s">
        <v>123</v>
      </c>
      <c r="F69" s="461"/>
      <c r="G69" s="20"/>
      <c r="H69" s="77">
        <v>130.80118672052615</v>
      </c>
      <c r="I69" s="77">
        <v>131.81247297701998</v>
      </c>
      <c r="J69" s="77">
        <v>146.59689020751665</v>
      </c>
      <c r="K69" s="77">
        <v>145.83626658641029</v>
      </c>
      <c r="L69" s="77">
        <v>135.5690671042062</v>
      </c>
      <c r="M69" s="77">
        <v>136.78141132084824</v>
      </c>
      <c r="N69" s="77">
        <v>144.4161608750878</v>
      </c>
      <c r="O69" s="77">
        <v>143.88241460772377</v>
      </c>
      <c r="P69" s="20"/>
      <c r="Q69" s="77">
        <v>143.88241460772377</v>
      </c>
      <c r="R69" s="77">
        <v>152.16245918144179</v>
      </c>
      <c r="S69" s="77">
        <v>153.38865863850151</v>
      </c>
      <c r="T69" s="77">
        <v>155.56970406222356</v>
      </c>
      <c r="U69" s="77">
        <v>159.0216443385811</v>
      </c>
      <c r="V69" s="77">
        <v>160.7637081433696</v>
      </c>
      <c r="W69" s="77">
        <v>159.77858264083383</v>
      </c>
      <c r="X69" s="77">
        <v>204.82747177042438</v>
      </c>
      <c r="Y69" s="20"/>
      <c r="Z69" s="77">
        <v>214.69488872186864</v>
      </c>
      <c r="AA69" s="77">
        <v>214.69488872186864</v>
      </c>
      <c r="AB69" s="77">
        <v>263.39284089670389</v>
      </c>
      <c r="AC69" s="77" t="s">
        <v>245</v>
      </c>
      <c r="AD69" s="77" t="s">
        <v>245</v>
      </c>
      <c r="AE69" s="78"/>
    </row>
    <row r="70" spans="1:31" s="76" customFormat="1" ht="11.4">
      <c r="A70" s="78"/>
      <c r="B70" s="569"/>
      <c r="C70" s="572"/>
      <c r="D70" s="456"/>
      <c r="E70" s="68" t="s">
        <v>121</v>
      </c>
      <c r="F70" s="461"/>
      <c r="G70" s="20"/>
      <c r="H70" s="77">
        <v>160.96862231984301</v>
      </c>
      <c r="I70" s="77">
        <v>161.98287392634072</v>
      </c>
      <c r="J70" s="77">
        <v>189.20752718980827</v>
      </c>
      <c r="K70" s="77">
        <v>188.44467322566766</v>
      </c>
      <c r="L70" s="77">
        <v>189.29577404168177</v>
      </c>
      <c r="M70" s="77">
        <v>190.51167316169997</v>
      </c>
      <c r="N70" s="77">
        <v>180.82740656863106</v>
      </c>
      <c r="O70" s="77">
        <v>180.29816618803244</v>
      </c>
      <c r="P70" s="20"/>
      <c r="Q70" s="77">
        <v>180.29816618803244</v>
      </c>
      <c r="R70" s="77">
        <v>183.4942549061106</v>
      </c>
      <c r="S70" s="77">
        <v>184.72349054843647</v>
      </c>
      <c r="T70" s="77">
        <v>194.67233622711166</v>
      </c>
      <c r="U70" s="77">
        <v>198.39681797898018</v>
      </c>
      <c r="V70" s="77">
        <v>198.61904688109738</v>
      </c>
      <c r="W70" s="77">
        <v>198.03208527260765</v>
      </c>
      <c r="X70" s="77">
        <v>228.52751361609481</v>
      </c>
      <c r="Y70" s="20"/>
      <c r="Z70" s="77">
        <v>238.3196462190906</v>
      </c>
      <c r="AA70" s="77">
        <v>238.3196462190906</v>
      </c>
      <c r="AB70" s="77">
        <v>288.60530185483799</v>
      </c>
      <c r="AC70" s="77" t="s">
        <v>245</v>
      </c>
      <c r="AD70" s="77" t="s">
        <v>245</v>
      </c>
      <c r="AE70" s="78"/>
    </row>
    <row r="71" spans="1:31" s="78" customFormat="1" ht="11.4"/>
    <row r="72" spans="1:31" s="78" customFormat="1" ht="11.4"/>
    <row r="73" spans="1:31" s="78" customFormat="1" ht="11.4"/>
    <row r="74" spans="1:31" s="7" customFormat="1" ht="12.6">
      <c r="B74" s="8" t="s">
        <v>331</v>
      </c>
    </row>
    <row r="75" spans="1:31" s="78" customFormat="1" ht="11.4">
      <c r="B75" s="82"/>
    </row>
    <row r="76" spans="1:31" s="78" customFormat="1" ht="22.8">
      <c r="B76" s="87" t="s">
        <v>314</v>
      </c>
      <c r="C76" s="466" t="s">
        <v>197</v>
      </c>
      <c r="D76" s="468"/>
      <c r="E76" s="227" t="s">
        <v>257</v>
      </c>
      <c r="F76" s="18" t="s">
        <v>297</v>
      </c>
      <c r="G76" s="20"/>
      <c r="H76" s="79" t="s">
        <v>230</v>
      </c>
      <c r="I76" s="79" t="s">
        <v>231</v>
      </c>
      <c r="J76" s="79" t="s">
        <v>232</v>
      </c>
    </row>
    <row r="77" spans="1:31" s="78" customFormat="1" ht="13.5" customHeight="1">
      <c r="B77" s="456" t="s">
        <v>193</v>
      </c>
      <c r="C77" s="455" t="s">
        <v>332</v>
      </c>
      <c r="D77" s="455"/>
      <c r="E77" s="585" t="s">
        <v>281</v>
      </c>
      <c r="F77" s="580"/>
      <c r="G77" s="20"/>
      <c r="H77" s="185">
        <v>30.783784914716001</v>
      </c>
      <c r="I77" s="185">
        <v>38.144129094344962</v>
      </c>
      <c r="J77" s="185">
        <v>37.266776894086618</v>
      </c>
    </row>
    <row r="78" spans="1:31" s="78" customFormat="1" ht="13.5" customHeight="1">
      <c r="B78" s="456"/>
      <c r="C78" s="455" t="s">
        <v>333</v>
      </c>
      <c r="D78" s="455"/>
      <c r="E78" s="586"/>
      <c r="F78" s="581"/>
      <c r="G78" s="20"/>
      <c r="H78" s="185">
        <v>91.060528571428563</v>
      </c>
      <c r="I78" s="185">
        <v>97.398949999999999</v>
      </c>
      <c r="J78" s="185">
        <v>89.836392857142869</v>
      </c>
    </row>
    <row r="79" spans="1:31" s="78" customFormat="1" ht="13.5" customHeight="1">
      <c r="B79" s="456"/>
      <c r="C79" s="583" t="s">
        <v>334</v>
      </c>
      <c r="D79" s="584"/>
      <c r="E79" s="586"/>
      <c r="F79" s="581"/>
      <c r="G79" s="20"/>
      <c r="H79" s="185">
        <v>6.7555656600626541</v>
      </c>
      <c r="I79" s="185">
        <v>6.9467042094344604</v>
      </c>
      <c r="J79" s="185">
        <v>8.3487865809847772</v>
      </c>
    </row>
    <row r="80" spans="1:31" s="78" customFormat="1" ht="13.5" customHeight="1">
      <c r="B80" s="456"/>
      <c r="C80" s="455" t="s">
        <v>249</v>
      </c>
      <c r="D80" s="455"/>
      <c r="E80" s="586"/>
      <c r="F80" s="581"/>
      <c r="G80" s="20"/>
      <c r="H80" s="190">
        <v>128.5998791462072</v>
      </c>
      <c r="I80" s="190">
        <v>142.48978330377943</v>
      </c>
      <c r="J80" s="190">
        <v>135.45195633221425</v>
      </c>
    </row>
    <row r="81" spans="2:10" s="78" customFormat="1" ht="13.5" customHeight="1">
      <c r="B81" s="456" t="s">
        <v>251</v>
      </c>
      <c r="C81" s="455" t="s">
        <v>332</v>
      </c>
      <c r="D81" s="455"/>
      <c r="E81" s="586"/>
      <c r="F81" s="581"/>
      <c r="G81" s="20"/>
      <c r="H81" s="185">
        <v>32.911572043780758</v>
      </c>
      <c r="I81" s="185">
        <v>40.79852761390957</v>
      </c>
      <c r="J81" s="185">
        <v>40.076480384526562</v>
      </c>
    </row>
    <row r="82" spans="2:10" s="78" customFormat="1" ht="13.5" customHeight="1">
      <c r="B82" s="456"/>
      <c r="C82" s="455" t="s">
        <v>333</v>
      </c>
      <c r="D82" s="455"/>
      <c r="E82" s="586"/>
      <c r="F82" s="581"/>
      <c r="G82" s="20"/>
      <c r="H82" s="185">
        <v>87.83446428571429</v>
      </c>
      <c r="I82" s="185">
        <v>93.12933000000001</v>
      </c>
      <c r="J82" s="185">
        <v>89.990721428571433</v>
      </c>
    </row>
    <row r="83" spans="2:10" s="78" customFormat="1" ht="13.5" customHeight="1">
      <c r="B83" s="456"/>
      <c r="C83" s="583" t="s">
        <v>334</v>
      </c>
      <c r="D83" s="584"/>
      <c r="E83" s="586"/>
      <c r="F83" s="581"/>
      <c r="G83" s="20"/>
      <c r="H83" s="185">
        <v>9.1774668191965745</v>
      </c>
      <c r="I83" s="185">
        <v>9.3699510170654037</v>
      </c>
      <c r="J83" s="185">
        <v>11.340467739459509</v>
      </c>
    </row>
    <row r="84" spans="2:10" s="78" customFormat="1" ht="13.5" customHeight="1">
      <c r="B84" s="456"/>
      <c r="C84" s="455" t="s">
        <v>249</v>
      </c>
      <c r="D84" s="455"/>
      <c r="E84" s="587"/>
      <c r="F84" s="582"/>
      <c r="G84" s="20"/>
      <c r="H84" s="190">
        <v>129.92350314869162</v>
      </c>
      <c r="I84" s="190">
        <v>143.29780863097497</v>
      </c>
      <c r="J84" s="190">
        <v>141.40766955255751</v>
      </c>
    </row>
    <row r="85" spans="2:10" s="88" customFormat="1" ht="11.4"/>
    <row r="86" spans="2:10" s="88" customFormat="1" ht="11.4"/>
    <row r="87" spans="2:10" s="78" customFormat="1" ht="11.4"/>
    <row r="88" spans="2:10" s="78" customFormat="1" ht="11.4" hidden="1"/>
    <row r="89" spans="2:10" s="78" customFormat="1" ht="11.4" hidden="1"/>
    <row r="90" spans="2:10" s="78" customFormat="1" ht="11.4" hidden="1"/>
    <row r="91" spans="2:10" s="78" customFormat="1" ht="11.4" hidden="1"/>
    <row r="92" spans="2:10" s="78" customFormat="1" ht="11.4" hidden="1"/>
    <row r="93" spans="2:10" s="78" customFormat="1" ht="11.4" hidden="1"/>
    <row r="94" spans="2:10" s="78" customFormat="1" ht="11.4" hidden="1"/>
    <row r="95" spans="2:10" s="78" customFormat="1" ht="11.4" hidden="1"/>
    <row r="96" spans="2:10" s="78" customFormat="1" ht="11.4" hidden="1"/>
    <row r="97" s="78" customFormat="1" ht="11.4" hidden="1"/>
    <row r="98" s="78" customFormat="1" ht="11.4" hidden="1"/>
    <row r="99" s="78" customFormat="1" ht="11.4" hidden="1"/>
    <row r="100" s="78" customFormat="1" ht="11.4" hidden="1"/>
    <row r="101" s="78" customFormat="1" ht="11.4" hidden="1"/>
    <row r="102" s="78" customFormat="1" ht="11.4" hidden="1"/>
    <row r="103" s="78" customFormat="1" ht="11.4" hidden="1"/>
    <row r="104" s="78" customFormat="1" ht="11.4" hidden="1"/>
    <row r="105" s="78" customFormat="1" ht="11.4" hidden="1"/>
    <row r="106" s="78" customFormat="1" ht="11.4" hidden="1"/>
    <row r="107" s="78" customFormat="1" ht="11.4" hidden="1"/>
    <row r="108" s="78" customFormat="1" ht="11.4" hidden="1"/>
    <row r="109" s="78" customFormat="1" ht="11.4" hidden="1"/>
    <row r="110" s="78" customFormat="1" ht="11.4" hidden="1"/>
    <row r="111" s="78" customFormat="1" ht="11.4" hidden="1"/>
    <row r="112" s="78" customFormat="1" ht="11.4" hidden="1"/>
    <row r="113" s="78" customFormat="1" ht="11.4" hidden="1"/>
    <row r="114" s="78" customFormat="1" ht="11.4" hidden="1"/>
    <row r="115" s="78" customFormat="1" ht="11.4" hidden="1"/>
    <row r="116" s="78" customFormat="1" ht="11.4" hidden="1"/>
    <row r="117" s="78" customFormat="1" ht="11.4" hidden="1"/>
    <row r="118" s="78" customFormat="1" ht="11.4" hidden="1"/>
    <row r="119" s="78" customFormat="1" ht="11.4" hidden="1"/>
    <row r="120" s="78" customFormat="1" ht="11.4" hidden="1"/>
    <row r="121" s="78" customFormat="1" ht="11.4" hidden="1"/>
    <row r="122" s="78" customFormat="1" ht="11.4" hidden="1"/>
    <row r="123" s="78" customFormat="1" ht="11.4" hidden="1"/>
    <row r="124" s="78" customFormat="1" ht="11.4" hidden="1"/>
    <row r="125" s="78" customFormat="1" ht="11.4" hidden="1"/>
    <row r="126" s="78" customFormat="1" ht="11.4" hidden="1"/>
    <row r="127" s="78" customFormat="1" ht="11.4" hidden="1"/>
    <row r="128" s="78" customFormat="1" ht="11.4" hidden="1"/>
    <row r="129" s="78" customFormat="1" ht="11.4" hidden="1"/>
    <row r="130" s="78" customFormat="1" ht="11.4" hidden="1"/>
    <row r="131" s="78" customFormat="1" ht="11.4" hidden="1"/>
    <row r="132" s="78" customFormat="1" ht="11.4" hidden="1"/>
    <row r="133" s="78" customFormat="1" ht="11.4" hidden="1"/>
    <row r="134" s="78" customFormat="1" ht="11.4" hidden="1"/>
    <row r="135" s="78" customFormat="1" ht="11.4" hidden="1"/>
    <row r="136" s="78" customFormat="1" ht="11.4" hidden="1"/>
    <row r="137" s="78" customFormat="1" ht="11.4" hidden="1"/>
    <row r="138" s="78" customFormat="1" ht="11.4" hidden="1"/>
    <row r="139" s="78" customFormat="1" ht="11.4" hidden="1"/>
    <row r="140" s="78" customFormat="1" ht="11.4" hidden="1"/>
    <row r="141" s="78" customFormat="1" ht="11.4" hidden="1"/>
    <row r="142" s="78" customFormat="1" ht="11.4" hidden="1"/>
    <row r="143" s="78" customFormat="1" ht="11.4" hidden="1"/>
    <row r="144" s="78" customFormat="1" ht="11.4" hidden="1"/>
    <row r="145" s="78" customFormat="1" ht="11.4" hidden="1"/>
    <row r="146" s="78" customFormat="1" ht="11.4" hidden="1"/>
    <row r="147" s="78" customFormat="1" ht="11.4" hidden="1"/>
    <row r="148" s="78" customFormat="1" ht="11.4" hidden="1"/>
    <row r="149" s="78" customFormat="1" ht="11.4" hidden="1"/>
    <row r="150" s="78" customFormat="1" ht="11.4" hidden="1"/>
    <row r="151" s="78" customFormat="1" ht="11.4" hidden="1"/>
    <row r="152" s="78" customFormat="1" ht="11.4" hidden="1"/>
    <row r="153" s="78" customFormat="1" ht="11.4" hidden="1"/>
    <row r="154" s="78" customFormat="1" ht="11.4" hidden="1"/>
    <row r="155" s="78" customFormat="1" ht="11.4" hidden="1"/>
    <row r="156" s="78" customFormat="1" ht="11.4" hidden="1"/>
    <row r="157" s="78" customFormat="1" ht="11.4" hidden="1"/>
    <row r="158" s="78" customFormat="1" ht="11.4" hidden="1"/>
    <row r="159" s="78" customFormat="1" ht="11.4" hidden="1"/>
    <row r="160" s="78" customFormat="1" ht="11.4" hidden="1"/>
    <row r="161" s="78" customFormat="1" ht="11.4" hidden="1"/>
    <row r="162" s="78" customFormat="1" ht="11.4" hidden="1"/>
    <row r="163" s="78" customFormat="1" ht="11.4" hidden="1"/>
    <row r="164" s="78" customFormat="1" ht="11.4" hidden="1"/>
    <row r="165" s="78" customFormat="1" ht="11.4" hidden="1"/>
    <row r="166" s="78" customFormat="1" ht="11.4" hidden="1"/>
    <row r="167" s="78" customFormat="1" ht="11.4" hidden="1"/>
    <row r="168" s="78" customFormat="1" ht="11.4" hidden="1"/>
    <row r="169" s="78" customFormat="1" ht="11.4" hidden="1"/>
    <row r="170" s="78" customFormat="1" ht="11.4" hidden="1"/>
    <row r="171" s="78" customFormat="1" ht="11.4" hidden="1"/>
    <row r="172" s="78" customFormat="1" ht="11.4" hidden="1"/>
    <row r="173" s="78" customFormat="1" ht="11.4" hidden="1"/>
    <row r="174" s="78" customFormat="1" ht="11.4" hidden="1"/>
    <row r="175" s="78" customFormat="1" ht="11.4" hidden="1"/>
    <row r="176" s="78" customFormat="1" ht="11.4" hidden="1"/>
    <row r="177" s="78" customFormat="1" ht="11.4" hidden="1"/>
    <row r="178" s="78" customFormat="1" ht="11.4" hidden="1"/>
    <row r="179" s="78" customFormat="1" ht="11.4" hidden="1"/>
    <row r="180" s="78" customFormat="1" ht="11.4" hidden="1"/>
    <row r="181" s="78" customFormat="1" ht="11.4" hidden="1"/>
    <row r="182" s="78" customFormat="1" ht="11.4" hidden="1"/>
    <row r="183" s="78" customFormat="1" ht="11.4" hidden="1"/>
    <row r="184" s="78" customFormat="1" ht="11.4" hidden="1"/>
    <row r="185" s="78" customFormat="1" ht="11.4" hidden="1"/>
    <row r="186" s="78" customFormat="1" ht="11.4" hidden="1"/>
    <row r="187" s="78" customFormat="1" ht="11.4" hidden="1"/>
    <row r="188" s="78" customFormat="1" ht="11.4" hidden="1"/>
    <row r="189" s="78" customFormat="1" ht="11.4" hidden="1"/>
    <row r="190" s="78" customFormat="1" ht="11.4" hidden="1"/>
    <row r="191" s="78" customFormat="1" ht="11.4" hidden="1"/>
    <row r="192" s="78" customFormat="1" ht="11.4" hidden="1"/>
    <row r="193" s="78" customFormat="1" ht="11.4" hidden="1"/>
    <row r="194" s="78" customFormat="1" ht="11.4" hidden="1"/>
    <row r="195" s="78" customFormat="1" ht="11.4" hidden="1"/>
    <row r="196" s="78" customFormat="1" ht="11.4" hidden="1"/>
    <row r="197" s="78" customFormat="1" ht="11.4" hidden="1"/>
    <row r="198" s="78" customFormat="1" ht="11.4" hidden="1"/>
    <row r="199" s="78" customFormat="1" ht="11.4" hidden="1"/>
    <row r="200" s="78" customFormat="1" ht="11.4" hidden="1"/>
    <row r="201" s="78" customFormat="1" ht="11.4" hidden="1"/>
    <row r="202" s="78" customFormat="1" ht="11.4" hidden="1"/>
    <row r="203" s="78" customFormat="1" ht="11.4" hidden="1"/>
    <row r="204" s="78" customFormat="1" ht="11.4" hidden="1"/>
    <row r="205" s="78" customFormat="1" ht="11.4" hidden="1"/>
    <row r="206" s="78" customFormat="1" ht="11.4" hidden="1"/>
    <row r="207" s="78" customFormat="1" ht="11.4" hidden="1"/>
    <row r="208" s="78" customFormat="1" ht="11.4" hidden="1"/>
    <row r="209" s="78" customFormat="1" ht="11.4" hidden="1"/>
    <row r="210" s="78" customFormat="1" ht="11.4" hidden="1"/>
    <row r="211" s="78" customFormat="1" ht="11.4" hidden="1"/>
    <row r="212" s="78" customFormat="1" ht="11.4" hidden="1"/>
    <row r="213" s="78" customFormat="1" ht="11.4" hidden="1"/>
    <row r="214" s="78" customFormat="1" ht="11.4" hidden="1"/>
    <row r="215" s="78" customFormat="1" ht="11.4" hidden="1"/>
    <row r="216" s="78" customFormat="1" ht="11.4" hidden="1"/>
    <row r="217" s="78" customFormat="1" ht="11.4" hidden="1"/>
    <row r="218" s="78" customFormat="1" ht="11.4" hidden="1"/>
    <row r="219" s="78" customFormat="1" ht="11.4" hidden="1"/>
    <row r="220" s="78" customFormat="1" ht="11.4" hidden="1"/>
    <row r="221" s="78" customFormat="1" ht="11.4" hidden="1"/>
    <row r="222" s="78" customFormat="1" ht="11.4" hidden="1"/>
    <row r="223" s="78" customFormat="1" ht="11.4" hidden="1"/>
    <row r="224" s="78" customFormat="1" ht="11.4" hidden="1"/>
    <row r="225" s="78" customFormat="1" ht="11.4" hidden="1"/>
    <row r="226" s="78" customFormat="1" ht="11.4" hidden="1"/>
    <row r="227" s="78" customFormat="1" ht="11.4" hidden="1"/>
    <row r="228" s="78" customFormat="1" ht="11.4" hidden="1"/>
    <row r="229" s="78" customFormat="1" ht="11.4" hidden="1"/>
    <row r="230" s="78" customFormat="1" ht="11.4" hidden="1"/>
    <row r="231" s="78" customFormat="1" ht="11.4" hidden="1"/>
    <row r="232" s="78" customFormat="1" ht="11.4" hidden="1"/>
    <row r="233" s="78" customFormat="1" ht="11.4" hidden="1"/>
    <row r="234" s="78" customFormat="1" ht="11.4" hidden="1"/>
    <row r="235" s="78" customFormat="1" ht="11.4" hidden="1"/>
    <row r="236" s="78" customFormat="1" ht="11.4" hidden="1"/>
    <row r="237" s="78" customFormat="1" ht="11.4" hidden="1"/>
    <row r="238" s="78" customFormat="1" ht="11.4" hidden="1"/>
    <row r="239" s="78" customFormat="1" ht="11.4" hidden="1"/>
    <row r="240" s="78" customFormat="1" ht="11.4" hidden="1"/>
    <row r="241" s="78" customFormat="1" ht="11.4" hidden="1"/>
    <row r="242" s="78" customFormat="1" ht="11.4" hidden="1"/>
    <row r="243" s="78" customFormat="1" ht="11.4" hidden="1"/>
    <row r="244" s="78" customFormat="1" ht="11.4" hidden="1"/>
    <row r="245" s="78" customFormat="1" ht="11.4" hidden="1"/>
    <row r="246" s="78" customFormat="1" ht="11.4" hidden="1"/>
    <row r="247" s="78" customFormat="1" ht="11.4" hidden="1"/>
    <row r="248" s="78" customFormat="1" ht="11.4" hidden="1"/>
    <row r="249" s="78" customFormat="1" ht="11.4" hidden="1"/>
    <row r="250" s="78" customFormat="1" ht="11.4" hidden="1"/>
    <row r="251" s="78" customFormat="1" ht="11.4" hidden="1"/>
    <row r="252" s="78" customFormat="1" ht="11.4" hidden="1"/>
    <row r="253" s="78" customFormat="1" ht="11.4" hidden="1"/>
    <row r="254" s="78" customFormat="1" ht="11.4" hidden="1"/>
    <row r="255" s="78" customFormat="1" ht="11.4" hidden="1"/>
    <row r="256" s="78" customFormat="1" ht="11.4" hidden="1"/>
    <row r="257" s="78" customFormat="1" ht="11.4" hidden="1"/>
    <row r="258" s="78" customFormat="1" ht="11.4" hidden="1"/>
    <row r="259" s="78" customFormat="1" ht="11.4" hidden="1"/>
    <row r="260" s="78" customFormat="1" ht="11.4" hidden="1"/>
    <row r="261" s="78" customFormat="1" ht="11.4" hidden="1"/>
    <row r="262" s="78" customFormat="1" ht="11.4" hidden="1"/>
    <row r="263" s="78" customFormat="1" ht="11.4" hidden="1"/>
    <row r="264" s="78" customFormat="1" ht="11.4" hidden="1"/>
    <row r="265" s="78" customFormat="1" ht="11.4" hidden="1"/>
    <row r="266" s="78" customFormat="1" ht="11.4" hidden="1"/>
    <row r="267" s="78" customFormat="1" ht="11.4" hidden="1"/>
    <row r="268" s="78" customFormat="1" ht="11.4" hidden="1"/>
    <row r="269" s="78" customFormat="1" ht="11.4" hidden="1"/>
    <row r="270" s="78" customFormat="1" ht="11.4" hidden="1"/>
    <row r="271" s="78" customFormat="1" ht="11.4" hidden="1"/>
    <row r="272" s="78" customFormat="1" ht="11.4" hidden="1"/>
    <row r="281"/>
    <row r="282"/>
    <row r="283"/>
    <row r="284"/>
    <row r="285"/>
  </sheetData>
  <mergeCells count="35">
    <mergeCell ref="F77:F84"/>
    <mergeCell ref="C76:D76"/>
    <mergeCell ref="B81:B84"/>
    <mergeCell ref="C81:D81"/>
    <mergeCell ref="C82:D82"/>
    <mergeCell ref="C83:D83"/>
    <mergeCell ref="C84:D84"/>
    <mergeCell ref="B77:B80"/>
    <mergeCell ref="C77:D77"/>
    <mergeCell ref="C78:D78"/>
    <mergeCell ref="C80:D80"/>
    <mergeCell ref="C79:D79"/>
    <mergeCell ref="E77:E84"/>
    <mergeCell ref="B43:B70"/>
    <mergeCell ref="C43:C56"/>
    <mergeCell ref="D43:D56"/>
    <mergeCell ref="F43:F56"/>
    <mergeCell ref="C57:C70"/>
    <mergeCell ref="D57:D70"/>
    <mergeCell ref="F57:F70"/>
    <mergeCell ref="B3:K3"/>
    <mergeCell ref="B15:B42"/>
    <mergeCell ref="C15:C28"/>
    <mergeCell ref="B9:B14"/>
    <mergeCell ref="C9:C14"/>
    <mergeCell ref="D9:D14"/>
    <mergeCell ref="E9:E14"/>
    <mergeCell ref="F9:F10"/>
    <mergeCell ref="H9:O9"/>
    <mergeCell ref="H10:O10"/>
    <mergeCell ref="D15:D28"/>
    <mergeCell ref="F15:F28"/>
    <mergeCell ref="C29:C42"/>
    <mergeCell ref="D29:D42"/>
    <mergeCell ref="F29:F42"/>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I115"/>
  <sheetViews>
    <sheetView zoomScaleNormal="100" workbookViewId="0"/>
  </sheetViews>
  <sheetFormatPr defaultColWidth="0" defaultRowHeight="12.6" zeroHeight="1"/>
  <cols>
    <col min="1" max="1" width="8" style="90" customWidth="1"/>
    <col min="2" max="2" width="15.90625" style="90" customWidth="1"/>
    <col min="3" max="3" width="14.453125" style="90" customWidth="1"/>
    <col min="4" max="4" width="31.36328125" style="90" customWidth="1"/>
    <col min="5" max="5" width="1.7265625" style="90" customWidth="1"/>
    <col min="6" max="8" width="15.6328125" style="90" customWidth="1"/>
    <col min="9" max="13" width="15.6328125" style="91" customWidth="1"/>
    <col min="14" max="14" width="1.90625" style="91" customWidth="1"/>
    <col min="15" max="17" width="15.6328125" style="92" customWidth="1"/>
    <col min="18" max="18" width="15.6328125" style="94" customWidth="1"/>
    <col min="19" max="19" width="15.6328125" style="95" customWidth="1"/>
    <col min="20" max="22" width="15.6328125" style="91" customWidth="1"/>
    <col min="23" max="23" width="1.90625" style="91" customWidth="1"/>
    <col min="24" max="28" width="15.6328125" style="91" customWidth="1"/>
    <col min="29" max="29" width="11" style="91" customWidth="1"/>
    <col min="30" max="31" width="15.6328125" style="91" hidden="1" customWidth="1"/>
    <col min="32" max="32" width="8" style="90" hidden="1" customWidth="1"/>
    <col min="33" max="35" width="0" style="93" hidden="1" customWidth="1"/>
    <col min="36" max="16384" width="8" style="93" hidden="1"/>
  </cols>
  <sheetData>
    <row r="1" spans="1:29" s="83" customFormat="1" ht="12.6" customHeight="1"/>
    <row r="2" spans="1:29" s="83" customFormat="1" ht="18.600000000000001" customHeight="1">
      <c r="B2" s="3" t="s">
        <v>335</v>
      </c>
      <c r="C2" s="3"/>
      <c r="D2" s="3"/>
      <c r="E2" s="3"/>
      <c r="N2" s="3"/>
      <c r="W2" s="3"/>
    </row>
    <row r="3" spans="1:29" s="102" customFormat="1" ht="23.85" customHeight="1">
      <c r="B3" s="566" t="s">
        <v>336</v>
      </c>
      <c r="C3" s="566"/>
      <c r="D3" s="566"/>
      <c r="E3" s="566"/>
      <c r="F3" s="566"/>
      <c r="G3" s="566"/>
      <c r="H3" s="566"/>
      <c r="I3" s="566"/>
      <c r="J3" s="566"/>
      <c r="K3" s="566"/>
      <c r="L3" s="566"/>
      <c r="M3" s="566"/>
      <c r="N3" s="104"/>
      <c r="O3" s="104"/>
      <c r="P3" s="104"/>
      <c r="Q3" s="104"/>
      <c r="R3" s="104"/>
      <c r="S3" s="104"/>
      <c r="T3" s="104"/>
      <c r="U3" s="104"/>
      <c r="V3" s="104"/>
      <c r="W3" s="104"/>
      <c r="X3" s="104"/>
      <c r="Y3" s="104"/>
      <c r="Z3" s="104"/>
      <c r="AA3" s="104"/>
      <c r="AB3" s="104"/>
    </row>
    <row r="4" spans="1:29" s="102" customFormat="1" ht="12.6" customHeight="1"/>
    <row r="5" spans="1:29" s="76" customFormat="1" ht="11.4">
      <c r="B5" s="78"/>
      <c r="C5" s="78"/>
      <c r="D5" s="78"/>
      <c r="E5" s="78"/>
      <c r="F5" s="191"/>
      <c r="G5" s="191"/>
      <c r="H5" s="191"/>
      <c r="I5" s="191"/>
      <c r="J5" s="191"/>
      <c r="K5" s="191"/>
      <c r="L5" s="192"/>
      <c r="M5" s="192"/>
      <c r="N5" s="78"/>
      <c r="O5" s="192"/>
      <c r="P5" s="193"/>
      <c r="Q5" s="191"/>
      <c r="R5" s="191"/>
      <c r="S5" s="191"/>
      <c r="T5" s="191"/>
      <c r="U5" s="191"/>
      <c r="V5" s="191"/>
      <c r="W5" s="78"/>
      <c r="X5" s="191"/>
      <c r="Y5" s="191"/>
      <c r="Z5" s="191"/>
      <c r="AA5" s="191"/>
      <c r="AB5" s="191"/>
      <c r="AC5" s="78"/>
    </row>
    <row r="6" spans="1:29" s="111" customFormat="1" ht="11.4">
      <c r="B6" s="112" t="s">
        <v>337</v>
      </c>
    </row>
    <row r="7" spans="1:29" s="76" customFormat="1" ht="11.4">
      <c r="A7" s="78"/>
      <c r="B7" s="78"/>
      <c r="C7" s="78"/>
      <c r="D7" s="78"/>
      <c r="E7" s="78"/>
      <c r="F7" s="194"/>
      <c r="G7" s="194"/>
      <c r="H7" s="189"/>
      <c r="I7" s="189"/>
      <c r="J7" s="191"/>
      <c r="K7" s="191"/>
      <c r="L7" s="192"/>
      <c r="M7" s="192"/>
      <c r="N7" s="78"/>
      <c r="O7" s="194"/>
      <c r="P7" s="189"/>
      <c r="Q7" s="189"/>
      <c r="R7" s="189"/>
      <c r="S7" s="189"/>
      <c r="T7" s="189"/>
      <c r="U7" s="189"/>
      <c r="V7" s="189"/>
      <c r="W7" s="78"/>
      <c r="X7" s="189"/>
      <c r="Y7" s="189"/>
      <c r="Z7" s="189"/>
      <c r="AA7" s="189"/>
      <c r="AB7" s="189"/>
      <c r="AC7" s="78"/>
    </row>
    <row r="8" spans="1:29" s="76" customFormat="1" ht="14.25" customHeight="1">
      <c r="A8" s="78"/>
      <c r="B8" s="469" t="s">
        <v>108</v>
      </c>
      <c r="C8" s="469" t="s">
        <v>257</v>
      </c>
      <c r="D8" s="470"/>
      <c r="E8" s="9"/>
      <c r="F8" s="457" t="s">
        <v>200</v>
      </c>
      <c r="G8" s="458"/>
      <c r="H8" s="458"/>
      <c r="I8" s="458"/>
      <c r="J8" s="458"/>
      <c r="K8" s="458"/>
      <c r="L8" s="458"/>
      <c r="M8" s="459"/>
      <c r="N8" s="20"/>
      <c r="O8" s="347" t="s">
        <v>201</v>
      </c>
      <c r="P8" s="338"/>
      <c r="Q8" s="338"/>
      <c r="R8" s="338"/>
      <c r="S8" s="338"/>
      <c r="T8" s="338"/>
      <c r="U8" s="338"/>
      <c r="V8" s="338"/>
      <c r="W8" s="20"/>
      <c r="X8" s="348" t="s">
        <v>202</v>
      </c>
      <c r="Y8" s="338"/>
      <c r="Z8" s="338"/>
      <c r="AA8" s="338"/>
      <c r="AB8" s="339"/>
      <c r="AC8" s="78"/>
    </row>
    <row r="9" spans="1:29" s="76" customFormat="1" ht="12.6" customHeight="1">
      <c r="A9" s="78"/>
      <c r="B9" s="469"/>
      <c r="C9" s="469"/>
      <c r="D9" s="470"/>
      <c r="E9" s="9"/>
      <c r="F9" s="448" t="s">
        <v>203</v>
      </c>
      <c r="G9" s="449"/>
      <c r="H9" s="449"/>
      <c r="I9" s="449"/>
      <c r="J9" s="449"/>
      <c r="K9" s="449"/>
      <c r="L9" s="449"/>
      <c r="M9" s="450"/>
      <c r="N9" s="20"/>
      <c r="O9" s="370" t="s">
        <v>204</v>
      </c>
      <c r="P9" s="341"/>
      <c r="Q9" s="341"/>
      <c r="R9" s="341"/>
      <c r="S9" s="341"/>
      <c r="T9" s="341"/>
      <c r="U9" s="341"/>
      <c r="V9" s="341"/>
      <c r="W9" s="20"/>
      <c r="X9" s="371" t="s">
        <v>205</v>
      </c>
      <c r="Y9" s="341"/>
      <c r="Z9" s="341"/>
      <c r="AA9" s="341"/>
      <c r="AB9" s="342"/>
      <c r="AC9" s="78"/>
    </row>
    <row r="10" spans="1:29" s="76" customFormat="1" ht="26.25" customHeight="1">
      <c r="A10" s="78"/>
      <c r="B10" s="469"/>
      <c r="C10" s="469"/>
      <c r="D10" s="10" t="s">
        <v>301</v>
      </c>
      <c r="E10" s="9"/>
      <c r="F10" s="11" t="s">
        <v>139</v>
      </c>
      <c r="G10" s="11" t="s">
        <v>141</v>
      </c>
      <c r="H10" s="11" t="s">
        <v>142</v>
      </c>
      <c r="I10" s="11" t="s">
        <v>143</v>
      </c>
      <c r="J10" s="11" t="s">
        <v>144</v>
      </c>
      <c r="K10" s="12" t="s">
        <v>145</v>
      </c>
      <c r="L10" s="11" t="s">
        <v>146</v>
      </c>
      <c r="M10" s="11" t="s">
        <v>147</v>
      </c>
      <c r="N10" s="20"/>
      <c r="O10" s="97" t="s">
        <v>148</v>
      </c>
      <c r="P10" s="13" t="s">
        <v>149</v>
      </c>
      <c r="Q10" s="13" t="s">
        <v>150</v>
      </c>
      <c r="R10" s="14" t="s">
        <v>151</v>
      </c>
      <c r="S10" s="13" t="s">
        <v>152</v>
      </c>
      <c r="T10" s="13" t="s">
        <v>153</v>
      </c>
      <c r="U10" s="13" t="s">
        <v>154</v>
      </c>
      <c r="V10" s="13" t="s">
        <v>106</v>
      </c>
      <c r="W10" s="20"/>
      <c r="X10" s="13" t="s">
        <v>302</v>
      </c>
      <c r="Y10" s="13" t="s">
        <v>302</v>
      </c>
      <c r="Z10" s="13" t="s">
        <v>303</v>
      </c>
      <c r="AA10" s="13" t="s">
        <v>303</v>
      </c>
      <c r="AB10" s="13" t="s">
        <v>206</v>
      </c>
      <c r="AC10" s="78"/>
    </row>
    <row r="11" spans="1:29" s="76" customFormat="1" ht="26.25" customHeight="1">
      <c r="A11" s="78"/>
      <c r="B11" s="469"/>
      <c r="C11" s="469"/>
      <c r="D11" s="10" t="s">
        <v>105</v>
      </c>
      <c r="E11" s="9"/>
      <c r="F11" s="11" t="s">
        <v>139</v>
      </c>
      <c r="G11" s="11" t="s">
        <v>141</v>
      </c>
      <c r="H11" s="11" t="s">
        <v>142</v>
      </c>
      <c r="I11" s="11" t="s">
        <v>143</v>
      </c>
      <c r="J11" s="11" t="s">
        <v>144</v>
      </c>
      <c r="K11" s="12" t="s">
        <v>145</v>
      </c>
      <c r="L11" s="11" t="s">
        <v>146</v>
      </c>
      <c r="M11" s="11" t="s">
        <v>147</v>
      </c>
      <c r="N11" s="9"/>
      <c r="O11" s="13" t="s">
        <v>148</v>
      </c>
      <c r="P11" s="13" t="s">
        <v>149</v>
      </c>
      <c r="Q11" s="13" t="s">
        <v>150</v>
      </c>
      <c r="R11" s="14" t="s">
        <v>151</v>
      </c>
      <c r="S11" s="13" t="s">
        <v>152</v>
      </c>
      <c r="T11" s="13" t="s">
        <v>153</v>
      </c>
      <c r="U11" s="13" t="s">
        <v>154</v>
      </c>
      <c r="V11" s="13" t="s">
        <v>106</v>
      </c>
      <c r="W11" s="9"/>
      <c r="X11" s="13" t="s">
        <v>155</v>
      </c>
      <c r="Y11" s="13" t="s">
        <v>156</v>
      </c>
      <c r="Z11" s="13" t="s">
        <v>157</v>
      </c>
      <c r="AA11" s="13" t="s">
        <v>158</v>
      </c>
      <c r="AB11" s="13" t="s">
        <v>206</v>
      </c>
      <c r="AC11" s="78"/>
    </row>
    <row r="12" spans="1:29" s="76" customFormat="1" ht="12.6" customHeight="1">
      <c r="A12" s="78"/>
      <c r="B12" s="469"/>
      <c r="C12" s="469"/>
      <c r="D12" s="10" t="s">
        <v>207</v>
      </c>
      <c r="E12" s="9"/>
      <c r="F12" s="15" t="s">
        <v>208</v>
      </c>
      <c r="G12" s="15" t="s">
        <v>209</v>
      </c>
      <c r="H12" s="15" t="s">
        <v>210</v>
      </c>
      <c r="I12" s="15" t="s">
        <v>211</v>
      </c>
      <c r="J12" s="15" t="s">
        <v>212</v>
      </c>
      <c r="K12" s="16" t="s">
        <v>213</v>
      </c>
      <c r="L12" s="15" t="s">
        <v>214</v>
      </c>
      <c r="M12" s="15" t="s">
        <v>215</v>
      </c>
      <c r="N12" s="20"/>
      <c r="O12" s="15" t="s">
        <v>216</v>
      </c>
      <c r="P12" s="15" t="s">
        <v>217</v>
      </c>
      <c r="Q12" s="15" t="s">
        <v>218</v>
      </c>
      <c r="R12" s="17" t="s">
        <v>219</v>
      </c>
      <c r="S12" s="15" t="s">
        <v>220</v>
      </c>
      <c r="T12" s="15" t="s">
        <v>221</v>
      </c>
      <c r="U12" s="15" t="s">
        <v>222</v>
      </c>
      <c r="V12" s="15" t="s">
        <v>223</v>
      </c>
      <c r="W12" s="20"/>
      <c r="X12" s="15" t="s">
        <v>224</v>
      </c>
      <c r="Y12" s="15" t="s">
        <v>225</v>
      </c>
      <c r="Z12" s="15" t="s">
        <v>226</v>
      </c>
      <c r="AA12" s="15" t="s">
        <v>227</v>
      </c>
      <c r="AB12" s="15" t="s">
        <v>228</v>
      </c>
      <c r="AC12" s="78"/>
    </row>
    <row r="13" spans="1:29" s="76" customFormat="1" ht="12.6" customHeight="1">
      <c r="A13" s="78"/>
      <c r="B13" s="469"/>
      <c r="C13" s="469"/>
      <c r="D13" s="18" t="s">
        <v>229</v>
      </c>
      <c r="E13" s="9"/>
      <c r="F13" s="13" t="s">
        <v>230</v>
      </c>
      <c r="G13" s="13" t="s">
        <v>230</v>
      </c>
      <c r="H13" s="13" t="s">
        <v>231</v>
      </c>
      <c r="I13" s="13" t="s">
        <v>231</v>
      </c>
      <c r="J13" s="13" t="s">
        <v>232</v>
      </c>
      <c r="K13" s="19" t="s">
        <v>232</v>
      </c>
      <c r="L13" s="13" t="s">
        <v>233</v>
      </c>
      <c r="M13" s="13" t="s">
        <v>233</v>
      </c>
      <c r="N13" s="20"/>
      <c r="O13" s="13" t="s">
        <v>234</v>
      </c>
      <c r="P13" s="13" t="s">
        <v>235</v>
      </c>
      <c r="Q13" s="13" t="s">
        <v>235</v>
      </c>
      <c r="R13" s="14" t="s">
        <v>236</v>
      </c>
      <c r="S13" s="13" t="s">
        <v>236</v>
      </c>
      <c r="T13" s="13" t="s">
        <v>237</v>
      </c>
      <c r="U13" s="13" t="s">
        <v>237</v>
      </c>
      <c r="V13" s="13" t="s">
        <v>238</v>
      </c>
      <c r="W13" s="20"/>
      <c r="X13" s="13" t="s">
        <v>238</v>
      </c>
      <c r="Y13" s="13"/>
      <c r="Z13" s="13" t="s">
        <v>239</v>
      </c>
      <c r="AA13" s="13"/>
      <c r="AB13" s="13" t="s">
        <v>239</v>
      </c>
      <c r="AC13" s="78"/>
    </row>
    <row r="14" spans="1:29" s="76" customFormat="1" ht="11.4">
      <c r="A14" s="78"/>
      <c r="B14" s="588" t="s">
        <v>338</v>
      </c>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90"/>
      <c r="AC14" s="78"/>
    </row>
    <row r="15" spans="1:29" s="76" customFormat="1" ht="13.5" customHeight="1">
      <c r="A15" s="78"/>
      <c r="B15" s="68" t="s">
        <v>127</v>
      </c>
      <c r="C15" s="591" t="s">
        <v>281</v>
      </c>
      <c r="D15" s="594"/>
      <c r="E15" s="9"/>
      <c r="F15" s="196">
        <v>8.3062005602797129</v>
      </c>
      <c r="G15" s="196">
        <v>8.1862005579908939</v>
      </c>
      <c r="H15" s="196">
        <v>8.3099173447960215</v>
      </c>
      <c r="I15" s="196">
        <v>7.9619173381584512</v>
      </c>
      <c r="J15" s="196">
        <v>7.6825051986854911</v>
      </c>
      <c r="K15" s="196">
        <v>7.7065051991432556</v>
      </c>
      <c r="L15" s="196">
        <v>7.4028577521238592</v>
      </c>
      <c r="M15" s="196">
        <v>7.4748577534971492</v>
      </c>
      <c r="N15" s="9"/>
      <c r="O15" s="196">
        <v>7.4748577534971492</v>
      </c>
      <c r="P15" s="196">
        <v>8.6827848188034391</v>
      </c>
      <c r="Q15" s="196">
        <v>8.2387848103348116</v>
      </c>
      <c r="R15" s="196">
        <v>7.2622740078190251</v>
      </c>
      <c r="S15" s="196">
        <v>4.5982739570072573</v>
      </c>
      <c r="T15" s="196">
        <v>8.519923187262922</v>
      </c>
      <c r="U15" s="196">
        <v>8.0879231790231749</v>
      </c>
      <c r="V15" s="196">
        <v>13.457876026841923</v>
      </c>
      <c r="W15" s="9"/>
      <c r="X15" s="196">
        <v>16.469876084291261</v>
      </c>
      <c r="Y15" s="196">
        <v>16.469876084291261</v>
      </c>
      <c r="Z15" s="196">
        <v>11.614321243827513</v>
      </c>
      <c r="AA15" s="196" t="s">
        <v>245</v>
      </c>
      <c r="AB15" s="196" t="s">
        <v>245</v>
      </c>
      <c r="AC15" s="78"/>
    </row>
    <row r="16" spans="1:29" s="76" customFormat="1" ht="11.4">
      <c r="A16" s="78"/>
      <c r="B16" s="68" t="s">
        <v>128</v>
      </c>
      <c r="C16" s="592"/>
      <c r="D16" s="595"/>
      <c r="E16" s="9"/>
      <c r="F16" s="196">
        <v>9.108632136109609</v>
      </c>
      <c r="G16" s="196">
        <v>8.9886321359665562</v>
      </c>
      <c r="H16" s="196">
        <v>8.9722518631019472</v>
      </c>
      <c r="I16" s="196">
        <v>8.6242518626871014</v>
      </c>
      <c r="J16" s="196">
        <v>8.1520096588645981</v>
      </c>
      <c r="K16" s="196">
        <v>8.176009658893209</v>
      </c>
      <c r="L16" s="196">
        <v>8.2101830811035743</v>
      </c>
      <c r="M16" s="196">
        <v>8.2821830811894053</v>
      </c>
      <c r="N16" s="9"/>
      <c r="O16" s="196">
        <v>8.2821830811894053</v>
      </c>
      <c r="P16" s="196">
        <v>9.3095752460210655</v>
      </c>
      <c r="Q16" s="196">
        <v>8.865575245491776</v>
      </c>
      <c r="R16" s="196">
        <v>7.7465606628321897</v>
      </c>
      <c r="S16" s="196">
        <v>5.0825606596564539</v>
      </c>
      <c r="T16" s="196">
        <v>8.5048177696345455</v>
      </c>
      <c r="U16" s="196">
        <v>8.0728177691195615</v>
      </c>
      <c r="V16" s="196">
        <v>13.484776466806181</v>
      </c>
      <c r="W16" s="9"/>
      <c r="X16" s="196">
        <v>16.496776470396764</v>
      </c>
      <c r="Y16" s="196">
        <v>16.496776470396764</v>
      </c>
      <c r="Z16" s="196">
        <v>11.626914518715841</v>
      </c>
      <c r="AA16" s="196" t="s">
        <v>245</v>
      </c>
      <c r="AB16" s="196" t="s">
        <v>245</v>
      </c>
      <c r="AC16" s="78"/>
    </row>
    <row r="17" spans="1:29" s="76" customFormat="1" ht="11.4">
      <c r="A17" s="78"/>
      <c r="B17" s="68" t="s">
        <v>125</v>
      </c>
      <c r="C17" s="592"/>
      <c r="D17" s="595"/>
      <c r="E17" s="9"/>
      <c r="F17" s="196">
        <v>9.6511012844086821</v>
      </c>
      <c r="G17" s="196">
        <v>9.5311012909622121</v>
      </c>
      <c r="H17" s="196">
        <v>10.030055312960634</v>
      </c>
      <c r="I17" s="196">
        <v>9.6820553319658735</v>
      </c>
      <c r="J17" s="196">
        <v>9.683661914121986</v>
      </c>
      <c r="K17" s="196">
        <v>9.7076619128112807</v>
      </c>
      <c r="L17" s="196">
        <v>9.2246494966870216</v>
      </c>
      <c r="M17" s="196">
        <v>9.2966494927549022</v>
      </c>
      <c r="N17" s="9"/>
      <c r="O17" s="196">
        <v>9.2966494927549022</v>
      </c>
      <c r="P17" s="196">
        <v>10.333764661913648</v>
      </c>
      <c r="Q17" s="196">
        <v>9.8897646861617137</v>
      </c>
      <c r="R17" s="196">
        <v>8.5246487489468485</v>
      </c>
      <c r="S17" s="196">
        <v>5.8606488944352311</v>
      </c>
      <c r="T17" s="196">
        <v>8.985071075200139</v>
      </c>
      <c r="U17" s="196">
        <v>8.5530710987928487</v>
      </c>
      <c r="V17" s="196">
        <v>12.551341671547407</v>
      </c>
      <c r="W17" s="9"/>
      <c r="X17" s="196">
        <v>15.563341507053785</v>
      </c>
      <c r="Y17" s="196">
        <v>15.563341507053785</v>
      </c>
      <c r="Z17" s="196">
        <v>11.83327729530065</v>
      </c>
      <c r="AA17" s="196" t="s">
        <v>245</v>
      </c>
      <c r="AB17" s="196" t="s">
        <v>245</v>
      </c>
      <c r="AC17" s="78"/>
    </row>
    <row r="18" spans="1:29" s="76" customFormat="1" ht="11.4">
      <c r="A18" s="78"/>
      <c r="B18" s="68" t="s">
        <v>124</v>
      </c>
      <c r="C18" s="592"/>
      <c r="D18" s="595"/>
      <c r="E18" s="9"/>
      <c r="F18" s="196">
        <v>12.291775785794677</v>
      </c>
      <c r="G18" s="196">
        <v>12.171775784006536</v>
      </c>
      <c r="H18" s="196">
        <v>13.267914189605126</v>
      </c>
      <c r="I18" s="196">
        <v>12.919914184419524</v>
      </c>
      <c r="J18" s="196">
        <v>12.170135356676003</v>
      </c>
      <c r="K18" s="196">
        <v>12.194135357033632</v>
      </c>
      <c r="L18" s="196">
        <v>13.079832335810233</v>
      </c>
      <c r="M18" s="196">
        <v>13.151832336883118</v>
      </c>
      <c r="N18" s="9"/>
      <c r="O18" s="196">
        <v>13.151832336883118</v>
      </c>
      <c r="P18" s="196">
        <v>15.764150735590805</v>
      </c>
      <c r="Q18" s="196">
        <v>15.320150728974689</v>
      </c>
      <c r="R18" s="196">
        <v>12.679541114122861</v>
      </c>
      <c r="S18" s="196">
        <v>10.015541074426167</v>
      </c>
      <c r="T18" s="196">
        <v>8.2735963938775576</v>
      </c>
      <c r="U18" s="196">
        <v>7.8415963874402568</v>
      </c>
      <c r="V18" s="196">
        <v>11.730513313529537</v>
      </c>
      <c r="W18" s="9"/>
      <c r="X18" s="196">
        <v>14.742513358411831</v>
      </c>
      <c r="Y18" s="196">
        <v>14.742513358411831</v>
      </c>
      <c r="Z18" s="196">
        <v>11.783063092382756</v>
      </c>
      <c r="AA18" s="196" t="s">
        <v>245</v>
      </c>
      <c r="AB18" s="196" t="s">
        <v>245</v>
      </c>
      <c r="AC18" s="78"/>
    </row>
    <row r="19" spans="1:29" s="76" customFormat="1" ht="11.4">
      <c r="A19" s="78"/>
      <c r="B19" s="68" t="s">
        <v>129</v>
      </c>
      <c r="C19" s="592"/>
      <c r="D19" s="595"/>
      <c r="E19" s="9"/>
      <c r="F19" s="196">
        <v>10.61674329832344</v>
      </c>
      <c r="G19" s="196">
        <v>10.49674329812898</v>
      </c>
      <c r="H19" s="196">
        <v>10.561511334469479</v>
      </c>
      <c r="I19" s="196">
        <v>10.213511333905545</v>
      </c>
      <c r="J19" s="196">
        <v>10.230181735458874</v>
      </c>
      <c r="K19" s="196">
        <v>10.254181735497767</v>
      </c>
      <c r="L19" s="196">
        <v>10.969630697543185</v>
      </c>
      <c r="M19" s="196">
        <v>11.041630697659862</v>
      </c>
      <c r="N19" s="9"/>
      <c r="O19" s="196">
        <v>11.041630697659862</v>
      </c>
      <c r="P19" s="196">
        <v>12.356176016682671</v>
      </c>
      <c r="Q19" s="196">
        <v>11.912176015963171</v>
      </c>
      <c r="R19" s="196">
        <v>10.099900752900753</v>
      </c>
      <c r="S19" s="196">
        <v>7.4359007485837392</v>
      </c>
      <c r="T19" s="196">
        <v>8.7245658145718679</v>
      </c>
      <c r="U19" s="196">
        <v>8.2925658138718106</v>
      </c>
      <c r="V19" s="196">
        <v>12.735378450234393</v>
      </c>
      <c r="W19" s="9"/>
      <c r="X19" s="196">
        <v>15.747378455115342</v>
      </c>
      <c r="Y19" s="196">
        <v>15.747378455115342</v>
      </c>
      <c r="Z19" s="196">
        <v>10.952305580031442</v>
      </c>
      <c r="AA19" s="196" t="s">
        <v>245</v>
      </c>
      <c r="AB19" s="196" t="s">
        <v>245</v>
      </c>
      <c r="AC19" s="78"/>
    </row>
    <row r="20" spans="1:29" s="76" customFormat="1" ht="11.4">
      <c r="A20" s="78"/>
      <c r="B20" s="68" t="s">
        <v>119</v>
      </c>
      <c r="C20" s="592"/>
      <c r="D20" s="595"/>
      <c r="E20" s="9"/>
      <c r="F20" s="196">
        <v>5.3605439051639587</v>
      </c>
      <c r="G20" s="196">
        <v>5.2405439051639586</v>
      </c>
      <c r="H20" s="196">
        <v>5.5223706050532559</v>
      </c>
      <c r="I20" s="196">
        <v>5.1743706050532579</v>
      </c>
      <c r="J20" s="196">
        <v>5.0446409721061407</v>
      </c>
      <c r="K20" s="196">
        <v>5.0686409721061416</v>
      </c>
      <c r="L20" s="196">
        <v>4.8022321337915317</v>
      </c>
      <c r="M20" s="196">
        <v>4.8742321337915318</v>
      </c>
      <c r="N20" s="9"/>
      <c r="O20" s="196">
        <v>4.8742321337915318</v>
      </c>
      <c r="P20" s="196">
        <v>5.6417888380487309</v>
      </c>
      <c r="Q20" s="196">
        <v>5.1977888380487318</v>
      </c>
      <c r="R20" s="196">
        <v>4.6396683092083171</v>
      </c>
      <c r="S20" s="196">
        <v>1.9756683092083172</v>
      </c>
      <c r="T20" s="196">
        <v>8.471972621451517</v>
      </c>
      <c r="U20" s="196">
        <v>8.0399726214515166</v>
      </c>
      <c r="V20" s="196">
        <v>11.559359232131186</v>
      </c>
      <c r="W20" s="9"/>
      <c r="X20" s="196">
        <v>14.571359232131186</v>
      </c>
      <c r="Y20" s="196">
        <v>14.571359232131186</v>
      </c>
      <c r="Z20" s="196">
        <v>11.335420534307177</v>
      </c>
      <c r="AA20" s="196" t="s">
        <v>245</v>
      </c>
      <c r="AB20" s="196" t="s">
        <v>245</v>
      </c>
      <c r="AC20" s="78"/>
    </row>
    <row r="21" spans="1:29" s="76" customFormat="1" ht="11.4">
      <c r="A21" s="78"/>
      <c r="B21" s="68" t="s">
        <v>118</v>
      </c>
      <c r="C21" s="592"/>
      <c r="D21" s="595"/>
      <c r="E21" s="9"/>
      <c r="F21" s="196">
        <v>11.806720481099353</v>
      </c>
      <c r="G21" s="196">
        <v>11.686720486398951</v>
      </c>
      <c r="H21" s="196">
        <v>12.667061211652102</v>
      </c>
      <c r="I21" s="196">
        <v>12.319061227020937</v>
      </c>
      <c r="J21" s="196">
        <v>12.130384724268263</v>
      </c>
      <c r="K21" s="196">
        <v>12.154384723208345</v>
      </c>
      <c r="L21" s="196">
        <v>11.713490621243809</v>
      </c>
      <c r="M21" s="196">
        <v>11.785490618064047</v>
      </c>
      <c r="N21" s="9"/>
      <c r="O21" s="196">
        <v>11.785490618064047</v>
      </c>
      <c r="P21" s="196">
        <v>12.683251400404551</v>
      </c>
      <c r="Q21" s="196">
        <v>12.239251420013066</v>
      </c>
      <c r="R21" s="196">
        <v>11.223842438017313</v>
      </c>
      <c r="S21" s="196">
        <v>8.5598425556683857</v>
      </c>
      <c r="T21" s="196">
        <v>8.514092341281458</v>
      </c>
      <c r="U21" s="196">
        <v>8.0820923603600097</v>
      </c>
      <c r="V21" s="196">
        <v>11.306001135931194</v>
      </c>
      <c r="W21" s="9"/>
      <c r="X21" s="196">
        <v>14.318001002911284</v>
      </c>
      <c r="Y21" s="196">
        <v>14.318001002911284</v>
      </c>
      <c r="Z21" s="196">
        <v>11.824502205521808</v>
      </c>
      <c r="AA21" s="196" t="s">
        <v>245</v>
      </c>
      <c r="AB21" s="196" t="s">
        <v>245</v>
      </c>
      <c r="AC21" s="78"/>
    </row>
    <row r="22" spans="1:29" s="76" customFormat="1" ht="11.4">
      <c r="A22" s="78"/>
      <c r="B22" s="68" t="s">
        <v>122</v>
      </c>
      <c r="C22" s="592"/>
      <c r="D22" s="595"/>
      <c r="E22" s="9"/>
      <c r="F22" s="196">
        <v>12.694878745421068</v>
      </c>
      <c r="G22" s="196">
        <v>12.574878745134965</v>
      </c>
      <c r="H22" s="196">
        <v>13.023126578872223</v>
      </c>
      <c r="I22" s="196">
        <v>12.675126578042526</v>
      </c>
      <c r="J22" s="196">
        <v>12.720557066571235</v>
      </c>
      <c r="K22" s="196">
        <v>12.744557066628456</v>
      </c>
      <c r="L22" s="196">
        <v>13.675696270204774</v>
      </c>
      <c r="M22" s="196">
        <v>13.747696270376437</v>
      </c>
      <c r="N22" s="9"/>
      <c r="O22" s="196">
        <v>13.747696270376437</v>
      </c>
      <c r="P22" s="196">
        <v>15.794161000299567</v>
      </c>
      <c r="Q22" s="196">
        <v>15.350160999240993</v>
      </c>
      <c r="R22" s="196">
        <v>12.423849709595085</v>
      </c>
      <c r="S22" s="196">
        <v>9.7598497032436153</v>
      </c>
      <c r="T22" s="196">
        <v>9.4160595557435336</v>
      </c>
      <c r="U22" s="196">
        <v>8.9840595547135642</v>
      </c>
      <c r="V22" s="196">
        <v>12.576876568053793</v>
      </c>
      <c r="W22" s="9"/>
      <c r="X22" s="196">
        <v>15.588876575234959</v>
      </c>
      <c r="Y22" s="196">
        <v>15.588876575234959</v>
      </c>
      <c r="Z22" s="196">
        <v>12.867745986825035</v>
      </c>
      <c r="AA22" s="196" t="s">
        <v>245</v>
      </c>
      <c r="AB22" s="196" t="s">
        <v>245</v>
      </c>
      <c r="AC22" s="78"/>
    </row>
    <row r="23" spans="1:29" s="76" customFormat="1" ht="11.4">
      <c r="A23" s="78"/>
      <c r="B23" s="68" t="s">
        <v>126</v>
      </c>
      <c r="C23" s="592"/>
      <c r="D23" s="595"/>
      <c r="E23" s="20"/>
      <c r="F23" s="196">
        <v>10.777828302587301</v>
      </c>
      <c r="G23" s="196">
        <v>10.657828301666408</v>
      </c>
      <c r="H23" s="196">
        <v>11.228144804499042</v>
      </c>
      <c r="I23" s="196">
        <v>10.880144801828457</v>
      </c>
      <c r="J23" s="196">
        <v>11.315485181207798</v>
      </c>
      <c r="K23" s="196">
        <v>11.339485181391979</v>
      </c>
      <c r="L23" s="196">
        <v>10.75465760494855</v>
      </c>
      <c r="M23" s="196">
        <v>10.826657605501085</v>
      </c>
      <c r="N23" s="20"/>
      <c r="O23" s="196">
        <v>10.826657605501085</v>
      </c>
      <c r="P23" s="196">
        <v>11.290726985421221</v>
      </c>
      <c r="Q23" s="196">
        <v>10.846726982013921</v>
      </c>
      <c r="R23" s="196">
        <v>9.0615254934155587</v>
      </c>
      <c r="S23" s="196">
        <v>6.3975254729717621</v>
      </c>
      <c r="T23" s="196">
        <v>9.4843380556242174</v>
      </c>
      <c r="U23" s="196">
        <v>9.052338052309004</v>
      </c>
      <c r="V23" s="196">
        <v>11.186398241976734</v>
      </c>
      <c r="W23" s="20"/>
      <c r="X23" s="196">
        <v>14.19839826509112</v>
      </c>
      <c r="Y23" s="196">
        <v>14.19839826509112</v>
      </c>
      <c r="Z23" s="196">
        <v>12.735914786650101</v>
      </c>
      <c r="AA23" s="196" t="s">
        <v>245</v>
      </c>
      <c r="AB23" s="196" t="s">
        <v>245</v>
      </c>
      <c r="AC23" s="78"/>
    </row>
    <row r="24" spans="1:29" s="76" customFormat="1" ht="11.4">
      <c r="A24" s="78"/>
      <c r="B24" s="68" t="s">
        <v>131</v>
      </c>
      <c r="C24" s="592"/>
      <c r="D24" s="595"/>
      <c r="E24" s="20"/>
      <c r="F24" s="196">
        <v>4.9703814993293447</v>
      </c>
      <c r="G24" s="196">
        <v>4.8503815033347761</v>
      </c>
      <c r="H24" s="196">
        <v>5.5286589047991832</v>
      </c>
      <c r="I24" s="196">
        <v>5.180658916414937</v>
      </c>
      <c r="J24" s="196">
        <v>6.7565055304295605</v>
      </c>
      <c r="K24" s="196">
        <v>6.7805055296284742</v>
      </c>
      <c r="L24" s="196">
        <v>7.6201495055952408</v>
      </c>
      <c r="M24" s="196">
        <v>7.6921495031919811</v>
      </c>
      <c r="N24" s="20"/>
      <c r="O24" s="196">
        <v>7.6921495031919811</v>
      </c>
      <c r="P24" s="196">
        <v>6.0929614223134489</v>
      </c>
      <c r="Q24" s="196">
        <v>5.6489614371335488</v>
      </c>
      <c r="R24" s="196">
        <v>4.5919206457972104</v>
      </c>
      <c r="S24" s="196">
        <v>1.9279207347178038</v>
      </c>
      <c r="T24" s="196">
        <v>8.7145416704570327</v>
      </c>
      <c r="U24" s="196">
        <v>8.2825416848765894</v>
      </c>
      <c r="V24" s="196">
        <v>13.026090749198014</v>
      </c>
      <c r="W24" s="20"/>
      <c r="X24" s="196">
        <v>16.038090648661669</v>
      </c>
      <c r="Y24" s="196">
        <v>16.038090648661669</v>
      </c>
      <c r="Z24" s="196">
        <v>11.434928949600579</v>
      </c>
      <c r="AA24" s="196" t="s">
        <v>245</v>
      </c>
      <c r="AB24" s="196" t="s">
        <v>245</v>
      </c>
      <c r="AC24" s="78"/>
    </row>
    <row r="25" spans="1:29" s="76" customFormat="1" ht="11.4">
      <c r="A25" s="78"/>
      <c r="B25" s="68" t="s">
        <v>130</v>
      </c>
      <c r="C25" s="592"/>
      <c r="D25" s="595"/>
      <c r="E25" s="20"/>
      <c r="F25" s="196">
        <v>11.861588946559966</v>
      </c>
      <c r="G25" s="196">
        <v>11.741588952711165</v>
      </c>
      <c r="H25" s="196">
        <v>12.338148917636135</v>
      </c>
      <c r="I25" s="196">
        <v>11.990148935474615</v>
      </c>
      <c r="J25" s="196">
        <v>12.11909293300889</v>
      </c>
      <c r="K25" s="196">
        <v>12.143092931778652</v>
      </c>
      <c r="L25" s="196">
        <v>19.171440065937226</v>
      </c>
      <c r="M25" s="196">
        <v>19.243440062246506</v>
      </c>
      <c r="N25" s="20"/>
      <c r="O25" s="196">
        <v>19.243440062246506</v>
      </c>
      <c r="P25" s="196">
        <v>20.835210253000326</v>
      </c>
      <c r="Q25" s="196">
        <v>20.391210275759768</v>
      </c>
      <c r="R25" s="196">
        <v>13.844206450672583</v>
      </c>
      <c r="S25" s="196">
        <v>11.180206587229209</v>
      </c>
      <c r="T25" s="196">
        <v>7.9671345577317219</v>
      </c>
      <c r="U25" s="196">
        <v>7.5351345798760407</v>
      </c>
      <c r="V25" s="196">
        <v>14.399346015149266</v>
      </c>
      <c r="W25" s="20"/>
      <c r="X25" s="196">
        <v>17.411345860754164</v>
      </c>
      <c r="Y25" s="196">
        <v>17.411345860754164</v>
      </c>
      <c r="Z25" s="196">
        <v>12.474766444165992</v>
      </c>
      <c r="AA25" s="196" t="s">
        <v>245</v>
      </c>
      <c r="AB25" s="196" t="s">
        <v>245</v>
      </c>
      <c r="AC25" s="78"/>
    </row>
    <row r="26" spans="1:29" s="76" customFormat="1" ht="11.4">
      <c r="A26" s="78"/>
      <c r="B26" s="68" t="s">
        <v>120</v>
      </c>
      <c r="C26" s="592"/>
      <c r="D26" s="595"/>
      <c r="E26" s="20"/>
      <c r="F26" s="196">
        <v>7.0056548505682654</v>
      </c>
      <c r="G26" s="196">
        <v>6.8856548552889523</v>
      </c>
      <c r="H26" s="196">
        <v>7.5243618790445623</v>
      </c>
      <c r="I26" s="196">
        <v>7.1763618927345592</v>
      </c>
      <c r="J26" s="196">
        <v>6.6259154873918575</v>
      </c>
      <c r="K26" s="196">
        <v>6.6499154864477212</v>
      </c>
      <c r="L26" s="196">
        <v>6.1137311242610357</v>
      </c>
      <c r="M26" s="196">
        <v>6.1857311214286232</v>
      </c>
      <c r="N26" s="20"/>
      <c r="O26" s="196">
        <v>6.1857311214286232</v>
      </c>
      <c r="P26" s="196">
        <v>7.3603540209083409</v>
      </c>
      <c r="Q26" s="196">
        <v>6.9163540383748874</v>
      </c>
      <c r="R26" s="196">
        <v>5.8416045577105447</v>
      </c>
      <c r="S26" s="196">
        <v>3.1776046625098147</v>
      </c>
      <c r="T26" s="196">
        <v>8.5762497969586295</v>
      </c>
      <c r="U26" s="196">
        <v>8.1442498139531061</v>
      </c>
      <c r="V26" s="196">
        <v>12.821976752516406</v>
      </c>
      <c r="W26" s="20"/>
      <c r="X26" s="196">
        <v>15.83397663402714</v>
      </c>
      <c r="Y26" s="196">
        <v>15.83397663402714</v>
      </c>
      <c r="Z26" s="196">
        <v>11.808212837044769</v>
      </c>
      <c r="AA26" s="196" t="s">
        <v>245</v>
      </c>
      <c r="AB26" s="196" t="s">
        <v>245</v>
      </c>
      <c r="AC26" s="78"/>
    </row>
    <row r="27" spans="1:29" s="76" customFormat="1" ht="11.4">
      <c r="A27" s="78"/>
      <c r="B27" s="68" t="s">
        <v>123</v>
      </c>
      <c r="C27" s="592"/>
      <c r="D27" s="595"/>
      <c r="E27" s="20"/>
      <c r="F27" s="196">
        <v>4.4771233684650085</v>
      </c>
      <c r="G27" s="196">
        <v>4.3571233646383893</v>
      </c>
      <c r="H27" s="196">
        <v>4.5734388745167749</v>
      </c>
      <c r="I27" s="196">
        <v>4.2254388634195834</v>
      </c>
      <c r="J27" s="196">
        <v>4.2135466984249748</v>
      </c>
      <c r="K27" s="196">
        <v>4.2375466991902995</v>
      </c>
      <c r="L27" s="196">
        <v>3.7089317342440711</v>
      </c>
      <c r="M27" s="196">
        <v>3.7809317365400417</v>
      </c>
      <c r="N27" s="20"/>
      <c r="O27" s="196">
        <v>3.7809317365400417</v>
      </c>
      <c r="P27" s="196">
        <v>4.6707290619958917</v>
      </c>
      <c r="Q27" s="196">
        <v>4.2267290478374049</v>
      </c>
      <c r="R27" s="196">
        <v>4.2711660561128175</v>
      </c>
      <c r="S27" s="196">
        <v>1.6071659711618929</v>
      </c>
      <c r="T27" s="196">
        <v>10.151757818690431</v>
      </c>
      <c r="U27" s="196">
        <v>9.7197578049146021</v>
      </c>
      <c r="V27" s="196">
        <v>13.715179199388032</v>
      </c>
      <c r="W27" s="20"/>
      <c r="X27" s="196">
        <v>16.727179295436152</v>
      </c>
      <c r="Y27" s="196">
        <v>16.727179295436152</v>
      </c>
      <c r="Z27" s="196">
        <v>11.186607202981302</v>
      </c>
      <c r="AA27" s="196" t="s">
        <v>245</v>
      </c>
      <c r="AB27" s="196" t="s">
        <v>245</v>
      </c>
      <c r="AC27" s="78"/>
    </row>
    <row r="28" spans="1:29" s="76" customFormat="1" ht="11.4">
      <c r="A28" s="78"/>
      <c r="B28" s="68" t="s">
        <v>121</v>
      </c>
      <c r="C28" s="593"/>
      <c r="D28" s="596"/>
      <c r="E28" s="20"/>
      <c r="F28" s="196">
        <v>4.4755429702239704</v>
      </c>
      <c r="G28" s="196">
        <v>4.3555429702239703</v>
      </c>
      <c r="H28" s="196">
        <v>4.5720837209510181</v>
      </c>
      <c r="I28" s="196">
        <v>4.2240837209510191</v>
      </c>
      <c r="J28" s="196">
        <v>4.212268260982583</v>
      </c>
      <c r="K28" s="196">
        <v>4.2362682609825839</v>
      </c>
      <c r="L28" s="196">
        <v>3.7067964601769914</v>
      </c>
      <c r="M28" s="196">
        <v>3.7787964601769914</v>
      </c>
      <c r="N28" s="20"/>
      <c r="O28" s="196">
        <v>3.7787964601769914</v>
      </c>
      <c r="P28" s="196">
        <v>4.6691314784647666</v>
      </c>
      <c r="Q28" s="196">
        <v>4.2251314784647676</v>
      </c>
      <c r="R28" s="196">
        <v>4.2705882352941176</v>
      </c>
      <c r="S28" s="196">
        <v>1.6065882352941177</v>
      </c>
      <c r="T28" s="196">
        <v>10.155457750563277</v>
      </c>
      <c r="U28" s="196">
        <v>9.7234577505632771</v>
      </c>
      <c r="V28" s="196">
        <v>13.720074618928709</v>
      </c>
      <c r="W28" s="20"/>
      <c r="X28" s="196">
        <v>16.73207461892871</v>
      </c>
      <c r="Y28" s="196">
        <v>16.73207461892871</v>
      </c>
      <c r="Z28" s="196">
        <v>11.186537044204179</v>
      </c>
      <c r="AA28" s="196" t="s">
        <v>245</v>
      </c>
      <c r="AB28" s="196" t="s">
        <v>245</v>
      </c>
      <c r="AC28" s="78"/>
    </row>
    <row r="29" spans="1:29" s="76" customFormat="1" ht="11.4">
      <c r="A29" s="78"/>
      <c r="B29" s="588" t="s">
        <v>339</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90"/>
      <c r="AC29" s="78"/>
    </row>
    <row r="30" spans="1:29" s="76" customFormat="1" ht="11.4">
      <c r="A30" s="78"/>
      <c r="B30" s="68" t="s">
        <v>127</v>
      </c>
      <c r="C30" s="591" t="s">
        <v>281</v>
      </c>
      <c r="D30" s="594"/>
      <c r="E30" s="20"/>
      <c r="F30" s="196">
        <v>114.61986238259509</v>
      </c>
      <c r="G30" s="196">
        <v>114.61986238259509</v>
      </c>
      <c r="H30" s="196">
        <v>110.8031877936627</v>
      </c>
      <c r="I30" s="196">
        <v>110.8031877936627</v>
      </c>
      <c r="J30" s="196">
        <v>111.16653824235999</v>
      </c>
      <c r="K30" s="196">
        <v>111.16653824235999</v>
      </c>
      <c r="L30" s="196">
        <v>114.82373707891277</v>
      </c>
      <c r="M30" s="196">
        <v>114.82373707891277</v>
      </c>
      <c r="N30" s="9"/>
      <c r="O30" s="196">
        <v>114.82373707891277</v>
      </c>
      <c r="P30" s="196">
        <v>116.30005913527054</v>
      </c>
      <c r="Q30" s="196">
        <v>116.30005913527054</v>
      </c>
      <c r="R30" s="196">
        <v>117.12108278953731</v>
      </c>
      <c r="S30" s="196">
        <v>117.12108278953731</v>
      </c>
      <c r="T30" s="196">
        <v>113.91961522419219</v>
      </c>
      <c r="U30" s="196">
        <v>113.91961522419219</v>
      </c>
      <c r="V30" s="196">
        <v>161.01876981212234</v>
      </c>
      <c r="W30" s="9"/>
      <c r="X30" s="196">
        <v>153.5972689075235</v>
      </c>
      <c r="Y30" s="196">
        <v>153.5972689075235</v>
      </c>
      <c r="Z30" s="196">
        <v>146.05074932592376</v>
      </c>
      <c r="AA30" s="196" t="s">
        <v>245</v>
      </c>
      <c r="AB30" s="196" t="s">
        <v>245</v>
      </c>
      <c r="AC30" s="78"/>
    </row>
    <row r="31" spans="1:29" s="76" customFormat="1" ht="11.4">
      <c r="A31" s="78"/>
      <c r="B31" s="68" t="s">
        <v>128</v>
      </c>
      <c r="C31" s="592"/>
      <c r="D31" s="595"/>
      <c r="E31" s="20"/>
      <c r="F31" s="196">
        <v>105.11353760292965</v>
      </c>
      <c r="G31" s="196">
        <v>105.11353760292965</v>
      </c>
      <c r="H31" s="196">
        <v>102.60642922714088</v>
      </c>
      <c r="I31" s="196">
        <v>102.60642922714088</v>
      </c>
      <c r="J31" s="196">
        <v>106.00470568216224</v>
      </c>
      <c r="K31" s="196">
        <v>106.00470568216224</v>
      </c>
      <c r="L31" s="196">
        <v>109.66049437468391</v>
      </c>
      <c r="M31" s="196">
        <v>109.66049437468391</v>
      </c>
      <c r="N31" s="9"/>
      <c r="O31" s="196">
        <v>109.66049437468391</v>
      </c>
      <c r="P31" s="196">
        <v>109.68629909407498</v>
      </c>
      <c r="Q31" s="196">
        <v>109.68629909407498</v>
      </c>
      <c r="R31" s="196">
        <v>110.31961464843309</v>
      </c>
      <c r="S31" s="196">
        <v>110.31961464843309</v>
      </c>
      <c r="T31" s="196">
        <v>106.29161087808447</v>
      </c>
      <c r="U31" s="196">
        <v>106.29161087808447</v>
      </c>
      <c r="V31" s="196">
        <v>154.13028939224816</v>
      </c>
      <c r="W31" s="9"/>
      <c r="X31" s="196">
        <v>145.50006526725952</v>
      </c>
      <c r="Y31" s="196">
        <v>145.50006526725952</v>
      </c>
      <c r="Z31" s="196">
        <v>143.83189708167768</v>
      </c>
      <c r="AA31" s="196" t="s">
        <v>245</v>
      </c>
      <c r="AB31" s="196" t="s">
        <v>245</v>
      </c>
      <c r="AC31" s="78"/>
    </row>
    <row r="32" spans="1:29" s="76" customFormat="1" ht="11.4">
      <c r="A32" s="78"/>
      <c r="B32" s="68" t="s">
        <v>125</v>
      </c>
      <c r="C32" s="592"/>
      <c r="D32" s="595"/>
      <c r="E32" s="20"/>
      <c r="F32" s="196">
        <v>124.77686041196887</v>
      </c>
      <c r="G32" s="196">
        <v>124.77686041196887</v>
      </c>
      <c r="H32" s="196">
        <v>125.98407624708454</v>
      </c>
      <c r="I32" s="196">
        <v>125.98407624708454</v>
      </c>
      <c r="J32" s="196">
        <v>121.65531185242097</v>
      </c>
      <c r="K32" s="196">
        <v>121.65531185242097</v>
      </c>
      <c r="L32" s="196">
        <v>127.20175065079158</v>
      </c>
      <c r="M32" s="196">
        <v>127.20175065079158</v>
      </c>
      <c r="N32" s="9"/>
      <c r="O32" s="196">
        <v>127.20175065079158</v>
      </c>
      <c r="P32" s="196">
        <v>133.49302678147404</v>
      </c>
      <c r="Q32" s="196">
        <v>133.49302678147404</v>
      </c>
      <c r="R32" s="196">
        <v>135.44727388830819</v>
      </c>
      <c r="S32" s="196">
        <v>135.44727388830819</v>
      </c>
      <c r="T32" s="196">
        <v>128.11504691322858</v>
      </c>
      <c r="U32" s="196">
        <v>128.11504691322858</v>
      </c>
      <c r="V32" s="196">
        <v>181.27219009621081</v>
      </c>
      <c r="W32" s="9"/>
      <c r="X32" s="196">
        <v>176.84682734549676</v>
      </c>
      <c r="Y32" s="196">
        <v>176.84682734549676</v>
      </c>
      <c r="Z32" s="196">
        <v>158.40418694301164</v>
      </c>
      <c r="AA32" s="196" t="s">
        <v>245</v>
      </c>
      <c r="AB32" s="196" t="s">
        <v>245</v>
      </c>
      <c r="AC32" s="78"/>
    </row>
    <row r="33" spans="1:29" s="76" customFormat="1" ht="11.4">
      <c r="A33" s="78"/>
      <c r="B33" s="68" t="s">
        <v>124</v>
      </c>
      <c r="C33" s="592"/>
      <c r="D33" s="595"/>
      <c r="E33" s="20"/>
      <c r="F33" s="196">
        <v>110.70034864843322</v>
      </c>
      <c r="G33" s="196">
        <v>110.70034864843322</v>
      </c>
      <c r="H33" s="196">
        <v>113.7472092064594</v>
      </c>
      <c r="I33" s="196">
        <v>113.7472092064594</v>
      </c>
      <c r="J33" s="196">
        <v>110.50129420364595</v>
      </c>
      <c r="K33" s="196">
        <v>110.50129420364595</v>
      </c>
      <c r="L33" s="196">
        <v>113.39687238564497</v>
      </c>
      <c r="M33" s="196">
        <v>113.39687238564497</v>
      </c>
      <c r="N33" s="9"/>
      <c r="O33" s="196">
        <v>113.39687238564497</v>
      </c>
      <c r="P33" s="196">
        <v>118.16095408725586</v>
      </c>
      <c r="Q33" s="196">
        <v>118.16095408725586</v>
      </c>
      <c r="R33" s="196">
        <v>120.78306380289416</v>
      </c>
      <c r="S33" s="196">
        <v>120.78306380289416</v>
      </c>
      <c r="T33" s="196">
        <v>115.24696455744665</v>
      </c>
      <c r="U33" s="196">
        <v>115.24696455744665</v>
      </c>
      <c r="V33" s="196">
        <v>165.1447769759186</v>
      </c>
      <c r="W33" s="9"/>
      <c r="X33" s="196">
        <v>159.09904190437177</v>
      </c>
      <c r="Y33" s="196">
        <v>159.09904190437177</v>
      </c>
      <c r="Z33" s="196">
        <v>162.0710785151245</v>
      </c>
      <c r="AA33" s="196" t="s">
        <v>245</v>
      </c>
      <c r="AB33" s="196" t="s">
        <v>245</v>
      </c>
      <c r="AC33" s="78"/>
    </row>
    <row r="34" spans="1:29" s="76" customFormat="1" ht="11.4">
      <c r="A34" s="78"/>
      <c r="B34" s="68" t="s">
        <v>129</v>
      </c>
      <c r="C34" s="592"/>
      <c r="D34" s="595"/>
      <c r="E34" s="20"/>
      <c r="F34" s="196">
        <v>111.03423347531303</v>
      </c>
      <c r="G34" s="196">
        <v>111.03423347531303</v>
      </c>
      <c r="H34" s="196">
        <v>110.85247946922698</v>
      </c>
      <c r="I34" s="196">
        <v>110.85247946922698</v>
      </c>
      <c r="J34" s="196">
        <v>111.70358570578189</v>
      </c>
      <c r="K34" s="196">
        <v>111.70358570578189</v>
      </c>
      <c r="L34" s="196">
        <v>114.71782598457597</v>
      </c>
      <c r="M34" s="196">
        <v>114.71782598457597</v>
      </c>
      <c r="N34" s="9"/>
      <c r="O34" s="196">
        <v>114.71782598457597</v>
      </c>
      <c r="P34" s="196">
        <v>117.89989465223306</v>
      </c>
      <c r="Q34" s="196">
        <v>117.89989465223306</v>
      </c>
      <c r="R34" s="196">
        <v>118.62732183903742</v>
      </c>
      <c r="S34" s="196">
        <v>118.62732183903742</v>
      </c>
      <c r="T34" s="196">
        <v>112.71548897281093</v>
      </c>
      <c r="U34" s="196">
        <v>112.71548897281093</v>
      </c>
      <c r="V34" s="196">
        <v>164.34316626339901</v>
      </c>
      <c r="W34" s="9"/>
      <c r="X34" s="196">
        <v>157.06485319148882</v>
      </c>
      <c r="Y34" s="196">
        <v>157.06485319148882</v>
      </c>
      <c r="Z34" s="196">
        <v>150.38843342054304</v>
      </c>
      <c r="AA34" s="196" t="s">
        <v>245</v>
      </c>
      <c r="AB34" s="196" t="s">
        <v>245</v>
      </c>
      <c r="AC34" s="78"/>
    </row>
    <row r="35" spans="1:29" s="76" customFormat="1" ht="11.4">
      <c r="A35" s="78"/>
      <c r="B35" s="68" t="s">
        <v>119</v>
      </c>
      <c r="C35" s="592"/>
      <c r="D35" s="595"/>
      <c r="E35" s="20"/>
      <c r="F35" s="196">
        <v>117.85475751123175</v>
      </c>
      <c r="G35" s="196">
        <v>117.85475751123175</v>
      </c>
      <c r="H35" s="196">
        <v>112.80397081080866</v>
      </c>
      <c r="I35" s="196">
        <v>112.80397081080866</v>
      </c>
      <c r="J35" s="196">
        <v>110.48327473849395</v>
      </c>
      <c r="K35" s="196">
        <v>110.48327473849395</v>
      </c>
      <c r="L35" s="196">
        <v>109.20025456349401</v>
      </c>
      <c r="M35" s="196">
        <v>109.20025456349401</v>
      </c>
      <c r="N35" s="9"/>
      <c r="O35" s="196">
        <v>109.20025456349401</v>
      </c>
      <c r="P35" s="196">
        <v>117.02154609067482</v>
      </c>
      <c r="Q35" s="196">
        <v>117.02154609067482</v>
      </c>
      <c r="R35" s="196">
        <v>117.97888057626059</v>
      </c>
      <c r="S35" s="196">
        <v>117.97888057626059</v>
      </c>
      <c r="T35" s="196">
        <v>102.68317002927895</v>
      </c>
      <c r="U35" s="196">
        <v>102.68317002927895</v>
      </c>
      <c r="V35" s="196">
        <v>149.74800943843817</v>
      </c>
      <c r="W35" s="9"/>
      <c r="X35" s="196">
        <v>143.28160921257063</v>
      </c>
      <c r="Y35" s="196">
        <v>143.28160921257063</v>
      </c>
      <c r="Z35" s="196">
        <v>149.83044508040012</v>
      </c>
      <c r="AA35" s="196" t="s">
        <v>245</v>
      </c>
      <c r="AB35" s="196" t="s">
        <v>245</v>
      </c>
      <c r="AC35" s="78"/>
    </row>
    <row r="36" spans="1:29" s="76" customFormat="1" ht="11.4">
      <c r="A36" s="78"/>
      <c r="B36" s="68" t="s">
        <v>118</v>
      </c>
      <c r="C36" s="592"/>
      <c r="D36" s="595"/>
      <c r="E36" s="20"/>
      <c r="F36" s="196">
        <v>112.74778151735754</v>
      </c>
      <c r="G36" s="196">
        <v>112.74778151735754</v>
      </c>
      <c r="H36" s="196">
        <v>114.03282931237258</v>
      </c>
      <c r="I36" s="196">
        <v>114.03282931237258</v>
      </c>
      <c r="J36" s="196">
        <v>109.87915079781209</v>
      </c>
      <c r="K36" s="196">
        <v>109.87915079781209</v>
      </c>
      <c r="L36" s="196">
        <v>113.14267424545554</v>
      </c>
      <c r="M36" s="196">
        <v>113.14267424545554</v>
      </c>
      <c r="N36" s="9"/>
      <c r="O36" s="196">
        <v>113.14267424545554</v>
      </c>
      <c r="P36" s="196">
        <v>117.69106569902075</v>
      </c>
      <c r="Q36" s="196">
        <v>117.69106569902075</v>
      </c>
      <c r="R36" s="196">
        <v>120.44168448069117</v>
      </c>
      <c r="S36" s="196">
        <v>120.44168448069117</v>
      </c>
      <c r="T36" s="196">
        <v>112.53448541691341</v>
      </c>
      <c r="U36" s="196">
        <v>112.53448541691341</v>
      </c>
      <c r="V36" s="196">
        <v>163.03433460481006</v>
      </c>
      <c r="W36" s="9"/>
      <c r="X36" s="196">
        <v>157.73001890406653</v>
      </c>
      <c r="Y36" s="196">
        <v>157.73001890406653</v>
      </c>
      <c r="Z36" s="196">
        <v>158.58392050493504</v>
      </c>
      <c r="AA36" s="196" t="s">
        <v>245</v>
      </c>
      <c r="AB36" s="196" t="s">
        <v>245</v>
      </c>
      <c r="AC36" s="78"/>
    </row>
    <row r="37" spans="1:29" s="76" customFormat="1" ht="11.4">
      <c r="A37" s="78"/>
      <c r="B37" s="68" t="s">
        <v>122</v>
      </c>
      <c r="C37" s="592"/>
      <c r="D37" s="595"/>
      <c r="E37" s="20"/>
      <c r="F37" s="196">
        <v>124.770344943243</v>
      </c>
      <c r="G37" s="196">
        <v>124.770344943243</v>
      </c>
      <c r="H37" s="196">
        <v>124.14894979542298</v>
      </c>
      <c r="I37" s="196">
        <v>124.14894979542298</v>
      </c>
      <c r="J37" s="196">
        <v>120.9123281946909</v>
      </c>
      <c r="K37" s="196">
        <v>120.9123281946909</v>
      </c>
      <c r="L37" s="196">
        <v>126.18250404111261</v>
      </c>
      <c r="M37" s="196">
        <v>126.18250404111261</v>
      </c>
      <c r="N37" s="9"/>
      <c r="O37" s="196">
        <v>126.18250404111261</v>
      </c>
      <c r="P37" s="196">
        <v>131.76362096798997</v>
      </c>
      <c r="Q37" s="196">
        <v>131.76362096798997</v>
      </c>
      <c r="R37" s="196">
        <v>133.96285087839883</v>
      </c>
      <c r="S37" s="196">
        <v>133.96285087839883</v>
      </c>
      <c r="T37" s="196">
        <v>125.58600989852205</v>
      </c>
      <c r="U37" s="196">
        <v>125.58600989852205</v>
      </c>
      <c r="V37" s="196">
        <v>177.0697072781436</v>
      </c>
      <c r="W37" s="9"/>
      <c r="X37" s="196">
        <v>170.97772886571124</v>
      </c>
      <c r="Y37" s="196">
        <v>170.97772886571124</v>
      </c>
      <c r="Z37" s="196">
        <v>168.06971728492039</v>
      </c>
      <c r="AA37" s="196" t="s">
        <v>245</v>
      </c>
      <c r="AB37" s="196" t="s">
        <v>245</v>
      </c>
      <c r="AC37" s="78"/>
    </row>
    <row r="38" spans="1:29" s="76" customFormat="1" ht="11.4">
      <c r="A38" s="78"/>
      <c r="B38" s="68" t="s">
        <v>126</v>
      </c>
      <c r="C38" s="592"/>
      <c r="D38" s="595"/>
      <c r="E38" s="20"/>
      <c r="F38" s="196">
        <v>117.48673085657748</v>
      </c>
      <c r="G38" s="196">
        <v>117.48673085657748</v>
      </c>
      <c r="H38" s="196">
        <v>124.37999709544358</v>
      </c>
      <c r="I38" s="196">
        <v>124.37999709544358</v>
      </c>
      <c r="J38" s="196">
        <v>121.20517525565081</v>
      </c>
      <c r="K38" s="196">
        <v>121.20517525565081</v>
      </c>
      <c r="L38" s="196">
        <v>129.34474996677085</v>
      </c>
      <c r="M38" s="196">
        <v>129.34474996677085</v>
      </c>
      <c r="N38" s="20"/>
      <c r="O38" s="196">
        <v>129.34474996677085</v>
      </c>
      <c r="P38" s="196">
        <v>130.6745921485786</v>
      </c>
      <c r="Q38" s="196">
        <v>130.6745921485786</v>
      </c>
      <c r="R38" s="196">
        <v>133.21186327254819</v>
      </c>
      <c r="S38" s="196">
        <v>133.21186327254819</v>
      </c>
      <c r="T38" s="196">
        <v>112.64103880290604</v>
      </c>
      <c r="U38" s="196">
        <v>112.64103880290604</v>
      </c>
      <c r="V38" s="196">
        <v>160.55509408284004</v>
      </c>
      <c r="W38" s="20"/>
      <c r="X38" s="196">
        <v>154.28295016597281</v>
      </c>
      <c r="Y38" s="196">
        <v>154.28295016597281</v>
      </c>
      <c r="Z38" s="196">
        <v>160.51422250523845</v>
      </c>
      <c r="AA38" s="196" t="s">
        <v>245</v>
      </c>
      <c r="AB38" s="196" t="s">
        <v>245</v>
      </c>
      <c r="AC38" s="78"/>
    </row>
    <row r="39" spans="1:29" s="76" customFormat="1" ht="11.4">
      <c r="A39" s="78"/>
      <c r="B39" s="68" t="s">
        <v>131</v>
      </c>
      <c r="C39" s="592"/>
      <c r="D39" s="595"/>
      <c r="E39" s="20"/>
      <c r="F39" s="196">
        <v>112.28874841168492</v>
      </c>
      <c r="G39" s="196">
        <v>112.28874841168492</v>
      </c>
      <c r="H39" s="196">
        <v>113.9981711623782</v>
      </c>
      <c r="I39" s="196">
        <v>113.9981711623782</v>
      </c>
      <c r="J39" s="196">
        <v>114.66862928236631</v>
      </c>
      <c r="K39" s="196">
        <v>114.66862928236631</v>
      </c>
      <c r="L39" s="196">
        <v>115.0860355147742</v>
      </c>
      <c r="M39" s="196">
        <v>115.0860355147742</v>
      </c>
      <c r="N39" s="20"/>
      <c r="O39" s="196">
        <v>115.0860355147742</v>
      </c>
      <c r="P39" s="196">
        <v>122.99238940858888</v>
      </c>
      <c r="Q39" s="196">
        <v>122.99238940858888</v>
      </c>
      <c r="R39" s="196">
        <v>122.89835396939037</v>
      </c>
      <c r="S39" s="196">
        <v>122.89835396939037</v>
      </c>
      <c r="T39" s="196">
        <v>126.93234842285149</v>
      </c>
      <c r="U39" s="196">
        <v>126.93234842285149</v>
      </c>
      <c r="V39" s="196">
        <v>172.60819880450302</v>
      </c>
      <c r="W39" s="20"/>
      <c r="X39" s="196">
        <v>163.49961006789005</v>
      </c>
      <c r="Y39" s="196">
        <v>163.49961006789005</v>
      </c>
      <c r="Z39" s="196">
        <v>175.82724221635559</v>
      </c>
      <c r="AA39" s="196" t="s">
        <v>245</v>
      </c>
      <c r="AB39" s="196" t="s">
        <v>245</v>
      </c>
      <c r="AC39" s="78"/>
    </row>
    <row r="40" spans="1:29" s="76" customFormat="1" ht="11.4">
      <c r="A40" s="78"/>
      <c r="B40" s="68" t="s">
        <v>130</v>
      </c>
      <c r="C40" s="592"/>
      <c r="D40" s="595"/>
      <c r="E40" s="20"/>
      <c r="F40" s="196">
        <v>119.35267646776568</v>
      </c>
      <c r="G40" s="196">
        <v>119.35267646776568</v>
      </c>
      <c r="H40" s="196">
        <v>122.90967133397015</v>
      </c>
      <c r="I40" s="196">
        <v>122.90967133397015</v>
      </c>
      <c r="J40" s="196">
        <v>121.19700240542188</v>
      </c>
      <c r="K40" s="196">
        <v>121.19700240542188</v>
      </c>
      <c r="L40" s="196">
        <v>121.68422205829017</v>
      </c>
      <c r="M40" s="196">
        <v>121.68422205829017</v>
      </c>
      <c r="N40" s="20"/>
      <c r="O40" s="196">
        <v>121.68422205829017</v>
      </c>
      <c r="P40" s="196">
        <v>129.95517973211523</v>
      </c>
      <c r="Q40" s="196">
        <v>129.95517973211523</v>
      </c>
      <c r="R40" s="196">
        <v>128.66861663341669</v>
      </c>
      <c r="S40" s="196">
        <v>128.66861663341669</v>
      </c>
      <c r="T40" s="196">
        <v>130.22276149888313</v>
      </c>
      <c r="U40" s="196">
        <v>130.22276149888313</v>
      </c>
      <c r="V40" s="196">
        <v>174.86134419900333</v>
      </c>
      <c r="W40" s="20"/>
      <c r="X40" s="196">
        <v>165.66321493244453</v>
      </c>
      <c r="Y40" s="196">
        <v>165.66321493244453</v>
      </c>
      <c r="Z40" s="196">
        <v>180.27629540558399</v>
      </c>
      <c r="AA40" s="196" t="s">
        <v>245</v>
      </c>
      <c r="AB40" s="196" t="s">
        <v>245</v>
      </c>
      <c r="AC40" s="78"/>
    </row>
    <row r="41" spans="1:29" s="76" customFormat="1" ht="11.4">
      <c r="A41" s="78"/>
      <c r="B41" s="68" t="s">
        <v>120</v>
      </c>
      <c r="C41" s="592"/>
      <c r="D41" s="595"/>
      <c r="E41" s="20"/>
      <c r="F41" s="196">
        <v>105.87076615915402</v>
      </c>
      <c r="G41" s="196">
        <v>105.87076615915402</v>
      </c>
      <c r="H41" s="196">
        <v>106.07801354288101</v>
      </c>
      <c r="I41" s="196">
        <v>106.07801354288101</v>
      </c>
      <c r="J41" s="196">
        <v>107.38228780598855</v>
      </c>
      <c r="K41" s="196">
        <v>107.38228780598855</v>
      </c>
      <c r="L41" s="196">
        <v>109.23821776682256</v>
      </c>
      <c r="M41" s="196">
        <v>109.23821776682256</v>
      </c>
      <c r="N41" s="20"/>
      <c r="O41" s="196">
        <v>109.23821776682256</v>
      </c>
      <c r="P41" s="196">
        <v>113.91808307253153</v>
      </c>
      <c r="Q41" s="196">
        <v>113.91808307253153</v>
      </c>
      <c r="R41" s="196">
        <v>115.53038128849931</v>
      </c>
      <c r="S41" s="196">
        <v>115.53038128849931</v>
      </c>
      <c r="T41" s="196">
        <v>105.69924618545295</v>
      </c>
      <c r="U41" s="196">
        <v>105.69924618545295</v>
      </c>
      <c r="V41" s="196">
        <v>154.55012755038751</v>
      </c>
      <c r="W41" s="20"/>
      <c r="X41" s="196">
        <v>146.87690253341469</v>
      </c>
      <c r="Y41" s="196">
        <v>146.87690253341469</v>
      </c>
      <c r="Z41" s="196">
        <v>150.38231149475467</v>
      </c>
      <c r="AA41" s="196" t="s">
        <v>245</v>
      </c>
      <c r="AB41" s="196" t="s">
        <v>245</v>
      </c>
      <c r="AC41" s="78"/>
    </row>
    <row r="42" spans="1:29" s="76" customFormat="1" ht="11.4">
      <c r="A42" s="78"/>
      <c r="B42" s="68" t="s">
        <v>123</v>
      </c>
      <c r="C42" s="592"/>
      <c r="D42" s="595"/>
      <c r="E42" s="20"/>
      <c r="F42" s="196">
        <v>103.97644082176389</v>
      </c>
      <c r="G42" s="196">
        <v>103.97644082176389</v>
      </c>
      <c r="H42" s="196">
        <v>116.40090836859321</v>
      </c>
      <c r="I42" s="196">
        <v>116.40090836859321</v>
      </c>
      <c r="J42" s="196">
        <v>112.16716821764206</v>
      </c>
      <c r="K42" s="196">
        <v>112.16716821764206</v>
      </c>
      <c r="L42" s="196">
        <v>116.96411109841274</v>
      </c>
      <c r="M42" s="196">
        <v>116.96411109841274</v>
      </c>
      <c r="N42" s="20"/>
      <c r="O42" s="196">
        <v>116.96411109841274</v>
      </c>
      <c r="P42" s="196">
        <v>119.68914720638814</v>
      </c>
      <c r="Q42" s="196">
        <v>119.68914720638814</v>
      </c>
      <c r="R42" s="196">
        <v>129.96915442424446</v>
      </c>
      <c r="S42" s="196">
        <v>129.96915442424446</v>
      </c>
      <c r="T42" s="196">
        <v>107.21932882041843</v>
      </c>
      <c r="U42" s="196">
        <v>107.21932882041843</v>
      </c>
      <c r="V42" s="196">
        <v>159.89276521388936</v>
      </c>
      <c r="W42" s="20"/>
      <c r="X42" s="196">
        <v>149.67996422376248</v>
      </c>
      <c r="Y42" s="196">
        <v>149.67996422376248</v>
      </c>
      <c r="Z42" s="196">
        <v>153.68358848398378</v>
      </c>
      <c r="AA42" s="196" t="s">
        <v>245</v>
      </c>
      <c r="AB42" s="196" t="s">
        <v>245</v>
      </c>
      <c r="AC42" s="78"/>
    </row>
    <row r="43" spans="1:29" s="76" customFormat="1" ht="11.4">
      <c r="A43" s="78"/>
      <c r="B43" s="68" t="s">
        <v>121</v>
      </c>
      <c r="C43" s="593"/>
      <c r="D43" s="596"/>
      <c r="E43" s="20"/>
      <c r="F43" s="196">
        <v>103.94219354838711</v>
      </c>
      <c r="G43" s="196">
        <v>103.94219354838711</v>
      </c>
      <c r="H43" s="196">
        <v>116.40728939828081</v>
      </c>
      <c r="I43" s="196">
        <v>116.40728939828081</v>
      </c>
      <c r="J43" s="196">
        <v>112.17028571428571</v>
      </c>
      <c r="K43" s="196">
        <v>112.17028571428571</v>
      </c>
      <c r="L43" s="196">
        <v>116.98113274336282</v>
      </c>
      <c r="M43" s="196">
        <v>116.98113274336282</v>
      </c>
      <c r="N43" s="20"/>
      <c r="O43" s="196">
        <v>116.98113274336282</v>
      </c>
      <c r="P43" s="196">
        <v>119.69546041055719</v>
      </c>
      <c r="Q43" s="196">
        <v>119.69546041055719</v>
      </c>
      <c r="R43" s="196">
        <v>129.99599999999998</v>
      </c>
      <c r="S43" s="196">
        <v>129.99599999999998</v>
      </c>
      <c r="T43" s="196">
        <v>107.23070553935861</v>
      </c>
      <c r="U43" s="196">
        <v>107.23070553935861</v>
      </c>
      <c r="V43" s="196">
        <v>159.91758139534886</v>
      </c>
      <c r="W43" s="20"/>
      <c r="X43" s="196">
        <v>149.69665116279072</v>
      </c>
      <c r="Y43" s="196">
        <v>149.69665116279072</v>
      </c>
      <c r="Z43" s="196">
        <v>153.69460869565219</v>
      </c>
      <c r="AA43" s="196" t="s">
        <v>245</v>
      </c>
      <c r="AB43" s="196" t="s">
        <v>245</v>
      </c>
      <c r="AC43" s="78"/>
    </row>
    <row r="44" spans="1:29" s="76" customFormat="1" ht="11.4">
      <c r="A44" s="78"/>
      <c r="B44" s="588" t="s">
        <v>340</v>
      </c>
      <c r="C44" s="589"/>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90"/>
      <c r="AC44" s="78"/>
    </row>
    <row r="45" spans="1:29" s="76" customFormat="1" ht="11.4">
      <c r="A45" s="78"/>
      <c r="B45" s="68" t="s">
        <v>127</v>
      </c>
      <c r="C45" s="591" t="s">
        <v>281</v>
      </c>
      <c r="D45" s="594"/>
      <c r="E45" s="20"/>
      <c r="F45" s="196">
        <v>122.92606294287481</v>
      </c>
      <c r="G45" s="196">
        <v>122.80606294058597</v>
      </c>
      <c r="H45" s="196">
        <v>119.11310513845872</v>
      </c>
      <c r="I45" s="196">
        <v>118.76510513182116</v>
      </c>
      <c r="J45" s="196">
        <v>118.84904344104548</v>
      </c>
      <c r="K45" s="196">
        <v>118.87304344150324</v>
      </c>
      <c r="L45" s="196">
        <v>122.22659483103664</v>
      </c>
      <c r="M45" s="196">
        <v>122.29859483240992</v>
      </c>
      <c r="N45" s="20"/>
      <c r="O45" s="196">
        <v>122.29859483240992</v>
      </c>
      <c r="P45" s="196">
        <v>124.98284395407399</v>
      </c>
      <c r="Q45" s="196">
        <v>124.53884394560535</v>
      </c>
      <c r="R45" s="196">
        <v>124.38335679735634</v>
      </c>
      <c r="S45" s="196">
        <v>121.71935674654456</v>
      </c>
      <c r="T45" s="196">
        <v>122.4395384114551</v>
      </c>
      <c r="U45" s="196">
        <v>122.00753840321536</v>
      </c>
      <c r="V45" s="196">
        <v>174.47664583896426</v>
      </c>
      <c r="W45" s="20"/>
      <c r="X45" s="196">
        <v>170.06714499181476</v>
      </c>
      <c r="Y45" s="196">
        <v>170.06714499181476</v>
      </c>
      <c r="Z45" s="196">
        <v>157.66507056975126</v>
      </c>
      <c r="AA45" s="196" t="s">
        <v>245</v>
      </c>
      <c r="AB45" s="196" t="s">
        <v>245</v>
      </c>
      <c r="AC45" s="78"/>
    </row>
    <row r="46" spans="1:29" s="76" customFormat="1" ht="11.4">
      <c r="A46" s="78"/>
      <c r="B46" s="68" t="s">
        <v>128</v>
      </c>
      <c r="C46" s="592"/>
      <c r="D46" s="595"/>
      <c r="E46" s="20"/>
      <c r="F46" s="196">
        <v>114.22216973903926</v>
      </c>
      <c r="G46" s="196">
        <v>114.10216973889621</v>
      </c>
      <c r="H46" s="196">
        <v>111.57868109024282</v>
      </c>
      <c r="I46" s="196">
        <v>111.23068108982798</v>
      </c>
      <c r="J46" s="196">
        <v>114.15671534102684</v>
      </c>
      <c r="K46" s="196">
        <v>114.18071534105545</v>
      </c>
      <c r="L46" s="196">
        <v>117.87067745578749</v>
      </c>
      <c r="M46" s="196">
        <v>117.94267745587331</v>
      </c>
      <c r="N46" s="20"/>
      <c r="O46" s="196">
        <v>117.94267745587331</v>
      </c>
      <c r="P46" s="196">
        <v>118.99587434009605</v>
      </c>
      <c r="Q46" s="196">
        <v>118.55187433956675</v>
      </c>
      <c r="R46" s="196">
        <v>118.06617531126528</v>
      </c>
      <c r="S46" s="196">
        <v>115.40217530808954</v>
      </c>
      <c r="T46" s="196">
        <v>114.79642864771901</v>
      </c>
      <c r="U46" s="196">
        <v>114.36442864720404</v>
      </c>
      <c r="V46" s="196">
        <v>167.61506585905434</v>
      </c>
      <c r="W46" s="20"/>
      <c r="X46" s="196">
        <v>161.99684173765627</v>
      </c>
      <c r="Y46" s="196">
        <v>161.99684173765627</v>
      </c>
      <c r="Z46" s="196">
        <v>155.45881160039352</v>
      </c>
      <c r="AA46" s="196" t="s">
        <v>245</v>
      </c>
      <c r="AB46" s="196" t="s">
        <v>245</v>
      </c>
      <c r="AC46" s="78"/>
    </row>
    <row r="47" spans="1:29" s="76" customFormat="1" ht="11.4">
      <c r="A47" s="78"/>
      <c r="B47" s="68" t="s">
        <v>125</v>
      </c>
      <c r="C47" s="592"/>
      <c r="D47" s="595"/>
      <c r="E47" s="20"/>
      <c r="F47" s="196">
        <v>134.42796169637757</v>
      </c>
      <c r="G47" s="196">
        <v>134.3079617029311</v>
      </c>
      <c r="H47" s="196">
        <v>136.01413156004517</v>
      </c>
      <c r="I47" s="196">
        <v>135.66613157905041</v>
      </c>
      <c r="J47" s="196">
        <v>131.33897376654295</v>
      </c>
      <c r="K47" s="196">
        <v>131.36297376523225</v>
      </c>
      <c r="L47" s="196">
        <v>136.4264001474786</v>
      </c>
      <c r="M47" s="196">
        <v>136.49840014354649</v>
      </c>
      <c r="N47" s="20"/>
      <c r="O47" s="196">
        <v>136.49840014354649</v>
      </c>
      <c r="P47" s="196">
        <v>143.82679144338769</v>
      </c>
      <c r="Q47" s="196">
        <v>143.38279146763577</v>
      </c>
      <c r="R47" s="196">
        <v>143.97192263725503</v>
      </c>
      <c r="S47" s="196">
        <v>141.30792278274342</v>
      </c>
      <c r="T47" s="196">
        <v>137.10011798842874</v>
      </c>
      <c r="U47" s="196">
        <v>136.66811801202144</v>
      </c>
      <c r="V47" s="196">
        <v>193.82353176775823</v>
      </c>
      <c r="W47" s="20"/>
      <c r="X47" s="196">
        <v>192.41016885255056</v>
      </c>
      <c r="Y47" s="196">
        <v>192.41016885255056</v>
      </c>
      <c r="Z47" s="196">
        <v>170.2374642383123</v>
      </c>
      <c r="AA47" s="196" t="s">
        <v>245</v>
      </c>
      <c r="AB47" s="196" t="s">
        <v>245</v>
      </c>
      <c r="AC47" s="78"/>
    </row>
    <row r="48" spans="1:29" s="76" customFormat="1" ht="11.4">
      <c r="A48" s="78"/>
      <c r="B48" s="68" t="s">
        <v>124</v>
      </c>
      <c r="C48" s="592"/>
      <c r="D48" s="595"/>
      <c r="E48" s="20"/>
      <c r="F48" s="196">
        <v>122.99212443422789</v>
      </c>
      <c r="G48" s="196">
        <v>122.87212443243976</v>
      </c>
      <c r="H48" s="196">
        <v>127.01512339606452</v>
      </c>
      <c r="I48" s="196">
        <v>126.66712339087893</v>
      </c>
      <c r="J48" s="196">
        <v>122.67142956032195</v>
      </c>
      <c r="K48" s="196">
        <v>122.69542956067959</v>
      </c>
      <c r="L48" s="196">
        <v>126.47670472145521</v>
      </c>
      <c r="M48" s="196">
        <v>126.54870472252809</v>
      </c>
      <c r="N48" s="20"/>
      <c r="O48" s="196">
        <v>126.54870472252809</v>
      </c>
      <c r="P48" s="196">
        <v>133.92510482284666</v>
      </c>
      <c r="Q48" s="196">
        <v>133.48110481623056</v>
      </c>
      <c r="R48" s="196">
        <v>133.46260491701702</v>
      </c>
      <c r="S48" s="196">
        <v>130.79860487732032</v>
      </c>
      <c r="T48" s="196">
        <v>123.5205609513242</v>
      </c>
      <c r="U48" s="196">
        <v>123.08856094488691</v>
      </c>
      <c r="V48" s="196">
        <v>176.87529028944815</v>
      </c>
      <c r="W48" s="20"/>
      <c r="X48" s="196">
        <v>173.8415552627836</v>
      </c>
      <c r="Y48" s="196">
        <v>173.8415552627836</v>
      </c>
      <c r="Z48" s="196">
        <v>173.85414160750724</v>
      </c>
      <c r="AA48" s="196" t="s">
        <v>245</v>
      </c>
      <c r="AB48" s="196" t="s">
        <v>245</v>
      </c>
      <c r="AC48" s="78"/>
    </row>
    <row r="49" spans="1:29" s="76" customFormat="1" ht="11.4">
      <c r="A49" s="78"/>
      <c r="B49" s="68" t="s">
        <v>129</v>
      </c>
      <c r="C49" s="592"/>
      <c r="D49" s="595"/>
      <c r="E49" s="20"/>
      <c r="F49" s="196">
        <v>121.65097677363647</v>
      </c>
      <c r="G49" s="196">
        <v>121.53097677344201</v>
      </c>
      <c r="H49" s="196">
        <v>121.41399080369646</v>
      </c>
      <c r="I49" s="196">
        <v>121.06599080313252</v>
      </c>
      <c r="J49" s="196">
        <v>121.93376744124076</v>
      </c>
      <c r="K49" s="196">
        <v>121.95776744127966</v>
      </c>
      <c r="L49" s="196">
        <v>125.68745668211915</v>
      </c>
      <c r="M49" s="196">
        <v>125.75945668223582</v>
      </c>
      <c r="N49" s="20"/>
      <c r="O49" s="196">
        <v>125.75945668223582</v>
      </c>
      <c r="P49" s="196">
        <v>130.25607066891573</v>
      </c>
      <c r="Q49" s="196">
        <v>129.81207066819624</v>
      </c>
      <c r="R49" s="196">
        <v>128.72722259193819</v>
      </c>
      <c r="S49" s="196">
        <v>126.06322258762115</v>
      </c>
      <c r="T49" s="196">
        <v>121.44005478738279</v>
      </c>
      <c r="U49" s="196">
        <v>121.00805478668275</v>
      </c>
      <c r="V49" s="196">
        <v>177.07854471363339</v>
      </c>
      <c r="W49" s="20"/>
      <c r="X49" s="196">
        <v>172.81223164660418</v>
      </c>
      <c r="Y49" s="196">
        <v>172.81223164660418</v>
      </c>
      <c r="Z49" s="196">
        <v>161.34073900057447</v>
      </c>
      <c r="AA49" s="196" t="s">
        <v>245</v>
      </c>
      <c r="AB49" s="196" t="s">
        <v>245</v>
      </c>
      <c r="AC49" s="78"/>
    </row>
    <row r="50" spans="1:29" s="76" customFormat="1" ht="11.4">
      <c r="A50" s="78"/>
      <c r="B50" s="68" t="s">
        <v>119</v>
      </c>
      <c r="C50" s="592"/>
      <c r="D50" s="595"/>
      <c r="E50" s="9"/>
      <c r="F50" s="196">
        <v>123.21530141639572</v>
      </c>
      <c r="G50" s="196">
        <v>123.09530141639571</v>
      </c>
      <c r="H50" s="196">
        <v>118.32634141586192</v>
      </c>
      <c r="I50" s="196">
        <v>117.97834141586192</v>
      </c>
      <c r="J50" s="196">
        <v>115.52791571060008</v>
      </c>
      <c r="K50" s="196">
        <v>115.55191571060008</v>
      </c>
      <c r="L50" s="196">
        <v>114.00248669728555</v>
      </c>
      <c r="M50" s="196">
        <v>114.07448669728555</v>
      </c>
      <c r="N50" s="9"/>
      <c r="O50" s="196">
        <v>114.07448669728555</v>
      </c>
      <c r="P50" s="196">
        <v>122.66333492872354</v>
      </c>
      <c r="Q50" s="196">
        <v>122.21933492872355</v>
      </c>
      <c r="R50" s="196">
        <v>122.61854888546891</v>
      </c>
      <c r="S50" s="196">
        <v>119.95454888546891</v>
      </c>
      <c r="T50" s="196">
        <v>111.15514265073047</v>
      </c>
      <c r="U50" s="196">
        <v>110.72314265073047</v>
      </c>
      <c r="V50" s="196">
        <v>161.30736867056936</v>
      </c>
      <c r="W50" s="9"/>
      <c r="X50" s="196">
        <v>157.85296844470182</v>
      </c>
      <c r="Y50" s="196">
        <v>157.85296844470182</v>
      </c>
      <c r="Z50" s="196">
        <v>161.16586561470731</v>
      </c>
      <c r="AA50" s="196" t="s">
        <v>245</v>
      </c>
      <c r="AB50" s="196" t="s">
        <v>245</v>
      </c>
      <c r="AC50" s="78"/>
    </row>
    <row r="51" spans="1:29" s="76" customFormat="1" ht="11.4">
      <c r="A51" s="78"/>
      <c r="B51" s="68" t="s">
        <v>118</v>
      </c>
      <c r="C51" s="592"/>
      <c r="D51" s="595"/>
      <c r="E51" s="9"/>
      <c r="F51" s="196">
        <v>124.55450199845689</v>
      </c>
      <c r="G51" s="196">
        <v>124.43450200375649</v>
      </c>
      <c r="H51" s="196">
        <v>126.69989052402468</v>
      </c>
      <c r="I51" s="196">
        <v>126.35189053939352</v>
      </c>
      <c r="J51" s="196">
        <v>122.00953552208036</v>
      </c>
      <c r="K51" s="196">
        <v>122.03353552102044</v>
      </c>
      <c r="L51" s="196">
        <v>124.85616486669934</v>
      </c>
      <c r="M51" s="196">
        <v>124.92816486351958</v>
      </c>
      <c r="N51" s="9"/>
      <c r="O51" s="196">
        <v>124.92816486351958</v>
      </c>
      <c r="P51" s="196">
        <v>130.3743170994253</v>
      </c>
      <c r="Q51" s="196">
        <v>129.93031711903382</v>
      </c>
      <c r="R51" s="196">
        <v>131.66552691870848</v>
      </c>
      <c r="S51" s="196">
        <v>129.00152703635956</v>
      </c>
      <c r="T51" s="196">
        <v>121.04857775819487</v>
      </c>
      <c r="U51" s="196">
        <v>120.61657777727342</v>
      </c>
      <c r="V51" s="196">
        <v>174.34033574074124</v>
      </c>
      <c r="W51" s="9"/>
      <c r="X51" s="196">
        <v>172.0480199069778</v>
      </c>
      <c r="Y51" s="196">
        <v>172.0480199069778</v>
      </c>
      <c r="Z51" s="196">
        <v>170.40842271045685</v>
      </c>
      <c r="AA51" s="196" t="s">
        <v>245</v>
      </c>
      <c r="AB51" s="196" t="s">
        <v>245</v>
      </c>
      <c r="AC51" s="78"/>
    </row>
    <row r="52" spans="1:29" s="76" customFormat="1" ht="11.4">
      <c r="A52" s="78"/>
      <c r="B52" s="68" t="s">
        <v>122</v>
      </c>
      <c r="C52" s="592"/>
      <c r="D52" s="595"/>
      <c r="E52" s="9"/>
      <c r="F52" s="196">
        <v>137.46522368866408</v>
      </c>
      <c r="G52" s="196">
        <v>137.34522368837796</v>
      </c>
      <c r="H52" s="196">
        <v>137.17207637429522</v>
      </c>
      <c r="I52" s="196">
        <v>136.82407637346552</v>
      </c>
      <c r="J52" s="196">
        <v>133.63288526126215</v>
      </c>
      <c r="K52" s="196">
        <v>133.65688526131936</v>
      </c>
      <c r="L52" s="196">
        <v>139.85820031131738</v>
      </c>
      <c r="M52" s="196">
        <v>139.93020031148905</v>
      </c>
      <c r="N52" s="9"/>
      <c r="O52" s="196">
        <v>139.93020031148905</v>
      </c>
      <c r="P52" s="196">
        <v>147.55778196828953</v>
      </c>
      <c r="Q52" s="196">
        <v>147.11378196723095</v>
      </c>
      <c r="R52" s="196">
        <v>146.38670058799391</v>
      </c>
      <c r="S52" s="196">
        <v>143.72270058164244</v>
      </c>
      <c r="T52" s="196">
        <v>135.00206945426558</v>
      </c>
      <c r="U52" s="196">
        <v>134.57006945323562</v>
      </c>
      <c r="V52" s="196">
        <v>189.64658384619739</v>
      </c>
      <c r="W52" s="9"/>
      <c r="X52" s="196">
        <v>186.5666054409462</v>
      </c>
      <c r="Y52" s="196">
        <v>186.5666054409462</v>
      </c>
      <c r="Z52" s="196">
        <v>180.93746327174543</v>
      </c>
      <c r="AA52" s="196" t="s">
        <v>245</v>
      </c>
      <c r="AB52" s="196" t="s">
        <v>245</v>
      </c>
      <c r="AC52" s="78"/>
    </row>
    <row r="53" spans="1:29" s="76" customFormat="1" ht="11.4">
      <c r="A53" s="78"/>
      <c r="B53" s="68" t="s">
        <v>126</v>
      </c>
      <c r="C53" s="592"/>
      <c r="D53" s="595"/>
      <c r="E53" s="9"/>
      <c r="F53" s="196">
        <v>128.26455915916478</v>
      </c>
      <c r="G53" s="196">
        <v>128.14455915824388</v>
      </c>
      <c r="H53" s="196">
        <v>135.60814189994264</v>
      </c>
      <c r="I53" s="196">
        <v>135.26014189727204</v>
      </c>
      <c r="J53" s="196">
        <v>132.52066043685861</v>
      </c>
      <c r="K53" s="196">
        <v>132.54466043704281</v>
      </c>
      <c r="L53" s="196">
        <v>140.09940757171941</v>
      </c>
      <c r="M53" s="196">
        <v>140.17140757227193</v>
      </c>
      <c r="N53" s="9"/>
      <c r="O53" s="196">
        <v>140.17140757227193</v>
      </c>
      <c r="P53" s="196">
        <v>141.96531913399983</v>
      </c>
      <c r="Q53" s="196">
        <v>141.52131913059253</v>
      </c>
      <c r="R53" s="196">
        <v>142.27338876596374</v>
      </c>
      <c r="S53" s="196">
        <v>139.60938874551994</v>
      </c>
      <c r="T53" s="196">
        <v>122.12537685853026</v>
      </c>
      <c r="U53" s="196">
        <v>121.69337685521504</v>
      </c>
      <c r="V53" s="196">
        <v>171.74149232481679</v>
      </c>
      <c r="W53" s="9"/>
      <c r="X53" s="196">
        <v>168.48134843106394</v>
      </c>
      <c r="Y53" s="196">
        <v>168.48134843106394</v>
      </c>
      <c r="Z53" s="196">
        <v>173.25013729188856</v>
      </c>
      <c r="AA53" s="196" t="s">
        <v>245</v>
      </c>
      <c r="AB53" s="196" t="s">
        <v>245</v>
      </c>
      <c r="AC53" s="78"/>
    </row>
    <row r="54" spans="1:29" s="76" customFormat="1" ht="11.4">
      <c r="A54" s="78"/>
      <c r="B54" s="68" t="s">
        <v>131</v>
      </c>
      <c r="C54" s="592"/>
      <c r="D54" s="595"/>
      <c r="E54" s="9"/>
      <c r="F54" s="196">
        <v>117.25912991101427</v>
      </c>
      <c r="G54" s="196">
        <v>117.13912991501969</v>
      </c>
      <c r="H54" s="196">
        <v>119.52683006717739</v>
      </c>
      <c r="I54" s="196">
        <v>119.17883007879314</v>
      </c>
      <c r="J54" s="196">
        <v>121.42513481279587</v>
      </c>
      <c r="K54" s="196">
        <v>121.44913481199478</v>
      </c>
      <c r="L54" s="196">
        <v>122.70618502036943</v>
      </c>
      <c r="M54" s="196">
        <v>122.77818501796618</v>
      </c>
      <c r="N54" s="9"/>
      <c r="O54" s="196">
        <v>122.77818501796618</v>
      </c>
      <c r="P54" s="196">
        <v>129.08535083090231</v>
      </c>
      <c r="Q54" s="196">
        <v>128.64135084572243</v>
      </c>
      <c r="R54" s="196">
        <v>127.49027461518759</v>
      </c>
      <c r="S54" s="196">
        <v>124.82627470410817</v>
      </c>
      <c r="T54" s="196">
        <v>135.64689009330851</v>
      </c>
      <c r="U54" s="196">
        <v>135.21489010772808</v>
      </c>
      <c r="V54" s="196">
        <v>185.63428955370102</v>
      </c>
      <c r="W54" s="9"/>
      <c r="X54" s="196">
        <v>179.53770071655171</v>
      </c>
      <c r="Y54" s="196">
        <v>179.53770071655171</v>
      </c>
      <c r="Z54" s="196">
        <v>187.26217116595618</v>
      </c>
      <c r="AA54" s="196" t="s">
        <v>245</v>
      </c>
      <c r="AB54" s="196" t="s">
        <v>245</v>
      </c>
      <c r="AC54" s="78"/>
    </row>
    <row r="55" spans="1:29" s="76" customFormat="1" ht="11.4">
      <c r="A55" s="78"/>
      <c r="B55" s="68" t="s">
        <v>130</v>
      </c>
      <c r="C55" s="592"/>
      <c r="D55" s="595"/>
      <c r="E55" s="20"/>
      <c r="F55" s="196">
        <v>131.21426541432564</v>
      </c>
      <c r="G55" s="196">
        <v>131.09426542047683</v>
      </c>
      <c r="H55" s="196">
        <v>135.2478202516063</v>
      </c>
      <c r="I55" s="196">
        <v>134.89982026944477</v>
      </c>
      <c r="J55" s="196">
        <v>133.31609533843078</v>
      </c>
      <c r="K55" s="196">
        <v>133.34009533720052</v>
      </c>
      <c r="L55" s="196">
        <v>140.85566212422739</v>
      </c>
      <c r="M55" s="196">
        <v>140.9276621205367</v>
      </c>
      <c r="N55" s="20"/>
      <c r="O55" s="196">
        <v>140.9276621205367</v>
      </c>
      <c r="P55" s="196">
        <v>150.79038998511555</v>
      </c>
      <c r="Q55" s="196">
        <v>150.34639000787499</v>
      </c>
      <c r="R55" s="196">
        <v>142.51282308408926</v>
      </c>
      <c r="S55" s="196">
        <v>139.8488232206459</v>
      </c>
      <c r="T55" s="196">
        <v>138.18989605661486</v>
      </c>
      <c r="U55" s="196">
        <v>137.75789607875916</v>
      </c>
      <c r="V55" s="196">
        <v>189.26069021415259</v>
      </c>
      <c r="W55" s="20"/>
      <c r="X55" s="196">
        <v>183.07456079319869</v>
      </c>
      <c r="Y55" s="196">
        <v>183.07456079319869</v>
      </c>
      <c r="Z55" s="196">
        <v>192.75106184974999</v>
      </c>
      <c r="AA55" s="196" t="s">
        <v>245</v>
      </c>
      <c r="AB55" s="196" t="s">
        <v>245</v>
      </c>
      <c r="AC55" s="78"/>
    </row>
    <row r="56" spans="1:29" s="76" customFormat="1" ht="11.4">
      <c r="A56" s="78"/>
      <c r="B56" s="68" t="s">
        <v>120</v>
      </c>
      <c r="C56" s="592"/>
      <c r="D56" s="595"/>
      <c r="E56" s="20"/>
      <c r="F56" s="196">
        <v>112.87642100972228</v>
      </c>
      <c r="G56" s="196">
        <v>112.75642101444296</v>
      </c>
      <c r="H56" s="196">
        <v>113.60237542192557</v>
      </c>
      <c r="I56" s="196">
        <v>113.25437543561557</v>
      </c>
      <c r="J56" s="196">
        <v>114.0082032933804</v>
      </c>
      <c r="K56" s="196">
        <v>114.03220329243628</v>
      </c>
      <c r="L56" s="196">
        <v>115.35194889108359</v>
      </c>
      <c r="M56" s="196">
        <v>115.42394888825118</v>
      </c>
      <c r="N56" s="20"/>
      <c r="O56" s="196">
        <v>115.42394888825118</v>
      </c>
      <c r="P56" s="196">
        <v>121.27843709343988</v>
      </c>
      <c r="Q56" s="196">
        <v>120.83443711090642</v>
      </c>
      <c r="R56" s="196">
        <v>121.37198584620985</v>
      </c>
      <c r="S56" s="196">
        <v>118.70798595100914</v>
      </c>
      <c r="T56" s="196">
        <v>114.27549598241158</v>
      </c>
      <c r="U56" s="196">
        <v>113.84349599940606</v>
      </c>
      <c r="V56" s="196">
        <v>167.37210430290392</v>
      </c>
      <c r="W56" s="20"/>
      <c r="X56" s="196">
        <v>162.71087916744185</v>
      </c>
      <c r="Y56" s="196">
        <v>162.71087916744185</v>
      </c>
      <c r="Z56" s="196">
        <v>162.19052433179945</v>
      </c>
      <c r="AA56" s="196" t="s">
        <v>245</v>
      </c>
      <c r="AB56" s="196" t="s">
        <v>245</v>
      </c>
      <c r="AC56" s="78"/>
    </row>
    <row r="57" spans="1:29" s="76" customFormat="1" ht="11.4">
      <c r="A57" s="78"/>
      <c r="B57" s="68" t="s">
        <v>123</v>
      </c>
      <c r="C57" s="592"/>
      <c r="D57" s="595"/>
      <c r="E57" s="20"/>
      <c r="F57" s="196">
        <v>108.45356419022889</v>
      </c>
      <c r="G57" s="196">
        <v>108.33356418640227</v>
      </c>
      <c r="H57" s="196">
        <v>120.97434724310997</v>
      </c>
      <c r="I57" s="196">
        <v>120.62634723201279</v>
      </c>
      <c r="J57" s="196">
        <v>116.38071491606703</v>
      </c>
      <c r="K57" s="196">
        <v>116.40471491683236</v>
      </c>
      <c r="L57" s="196">
        <v>120.67304283265682</v>
      </c>
      <c r="M57" s="196">
        <v>120.74504283495278</v>
      </c>
      <c r="N57" s="20"/>
      <c r="O57" s="196">
        <v>120.74504283495278</v>
      </c>
      <c r="P57" s="196">
        <v>124.35987626838403</v>
      </c>
      <c r="Q57" s="196">
        <v>123.91587625422555</v>
      </c>
      <c r="R57" s="196">
        <v>134.24032048035727</v>
      </c>
      <c r="S57" s="196">
        <v>131.57632039540636</v>
      </c>
      <c r="T57" s="196">
        <v>117.37108663910885</v>
      </c>
      <c r="U57" s="196">
        <v>116.93908662533303</v>
      </c>
      <c r="V57" s="196">
        <v>173.60794441327738</v>
      </c>
      <c r="W57" s="20"/>
      <c r="X57" s="196">
        <v>166.40714351919863</v>
      </c>
      <c r="Y57" s="196">
        <v>166.40714351919863</v>
      </c>
      <c r="Z57" s="196">
        <v>164.87019568696508</v>
      </c>
      <c r="AA57" s="196" t="s">
        <v>245</v>
      </c>
      <c r="AB57" s="196" t="s">
        <v>245</v>
      </c>
      <c r="AC57" s="78"/>
    </row>
    <row r="58" spans="1:29" s="76" customFormat="1" ht="11.4">
      <c r="A58" s="78"/>
      <c r="B58" s="68" t="s">
        <v>121</v>
      </c>
      <c r="C58" s="593"/>
      <c r="D58" s="596"/>
      <c r="E58" s="20"/>
      <c r="F58" s="196">
        <v>108.41773651861108</v>
      </c>
      <c r="G58" s="196">
        <v>108.29773651861107</v>
      </c>
      <c r="H58" s="196">
        <v>120.97937311923182</v>
      </c>
      <c r="I58" s="196">
        <v>120.63137311923182</v>
      </c>
      <c r="J58" s="196">
        <v>116.38255397526829</v>
      </c>
      <c r="K58" s="196">
        <v>116.4065539752683</v>
      </c>
      <c r="L58" s="196">
        <v>120.68792920353981</v>
      </c>
      <c r="M58" s="196">
        <v>120.75992920353981</v>
      </c>
      <c r="N58" s="20"/>
      <c r="O58" s="196">
        <v>120.75992920353981</v>
      </c>
      <c r="P58" s="196">
        <v>124.36459188902195</v>
      </c>
      <c r="Q58" s="196">
        <v>123.92059188902195</v>
      </c>
      <c r="R58" s="196">
        <v>134.26658823529411</v>
      </c>
      <c r="S58" s="196">
        <v>131.60258823529409</v>
      </c>
      <c r="T58" s="196">
        <v>117.38616328992188</v>
      </c>
      <c r="U58" s="196">
        <v>116.95416328992189</v>
      </c>
      <c r="V58" s="196">
        <v>173.63765601427758</v>
      </c>
      <c r="W58" s="20"/>
      <c r="X58" s="196">
        <v>166.42872578171944</v>
      </c>
      <c r="Y58" s="196">
        <v>166.42872578171944</v>
      </c>
      <c r="Z58" s="196">
        <v>164.88114573985638</v>
      </c>
      <c r="AA58" s="196" t="s">
        <v>245</v>
      </c>
      <c r="AB58" s="196" t="s">
        <v>245</v>
      </c>
      <c r="AC58" s="78"/>
    </row>
    <row r="59" spans="1:29" s="76" customFormat="1" ht="11.4">
      <c r="A59" s="78"/>
      <c r="B59" s="78"/>
      <c r="C59" s="78"/>
      <c r="D59" s="78"/>
      <c r="E59" s="191"/>
      <c r="F59" s="191"/>
      <c r="G59" s="191"/>
      <c r="H59" s="191"/>
      <c r="I59" s="191"/>
      <c r="J59" s="191"/>
      <c r="K59" s="192"/>
      <c r="L59" s="192"/>
      <c r="M59" s="192"/>
      <c r="N59" s="191"/>
      <c r="O59" s="195"/>
      <c r="P59" s="191"/>
      <c r="Q59" s="191"/>
      <c r="R59" s="191"/>
      <c r="S59" s="191"/>
      <c r="T59" s="191"/>
      <c r="U59" s="191"/>
      <c r="V59" s="191"/>
      <c r="W59" s="191"/>
      <c r="X59" s="191"/>
      <c r="Y59" s="191"/>
      <c r="Z59" s="191"/>
      <c r="AA59" s="191"/>
      <c r="AB59" s="78"/>
    </row>
    <row r="60" spans="1:29" s="76" customFormat="1" ht="11.4">
      <c r="A60" s="78"/>
      <c r="B60" s="78"/>
      <c r="C60" s="78"/>
      <c r="D60" s="78"/>
      <c r="E60" s="191"/>
      <c r="F60" s="191"/>
      <c r="G60" s="191"/>
      <c r="H60" s="191"/>
      <c r="I60" s="191"/>
      <c r="J60" s="191"/>
      <c r="K60" s="192"/>
      <c r="L60" s="192"/>
      <c r="M60" s="192"/>
      <c r="N60" s="191"/>
      <c r="O60" s="193"/>
      <c r="P60" s="191"/>
      <c r="Q60" s="191"/>
      <c r="R60" s="191"/>
      <c r="S60" s="191"/>
      <c r="T60" s="191"/>
      <c r="U60" s="191"/>
      <c r="V60" s="191"/>
      <c r="W60" s="191"/>
      <c r="X60" s="191"/>
      <c r="Y60" s="191"/>
      <c r="Z60" s="191"/>
      <c r="AA60" s="191"/>
      <c r="AB60" s="78"/>
      <c r="AC60" s="78"/>
    </row>
    <row r="61" spans="1:29" s="111" customFormat="1" ht="11.4">
      <c r="B61" s="112" t="s">
        <v>341</v>
      </c>
    </row>
    <row r="62" spans="1:29" s="76" customFormat="1" ht="11.4">
      <c r="A62" s="78"/>
      <c r="B62" s="78"/>
      <c r="C62" s="78"/>
      <c r="D62" s="78"/>
      <c r="E62" s="191"/>
      <c r="F62" s="191"/>
      <c r="G62" s="191"/>
      <c r="H62" s="191"/>
      <c r="I62" s="191"/>
      <c r="J62" s="191"/>
      <c r="K62" s="192"/>
      <c r="L62" s="192"/>
      <c r="M62" s="192"/>
      <c r="N62" s="191"/>
      <c r="O62" s="193"/>
      <c r="P62" s="191"/>
      <c r="Q62" s="191"/>
      <c r="R62" s="191"/>
      <c r="S62" s="191"/>
      <c r="T62" s="191"/>
      <c r="U62" s="191"/>
      <c r="V62" s="191"/>
      <c r="W62" s="191"/>
      <c r="X62" s="191"/>
      <c r="Y62" s="191"/>
      <c r="Z62" s="191"/>
      <c r="AA62" s="191"/>
      <c r="AB62" s="78"/>
      <c r="AC62" s="78"/>
    </row>
    <row r="63" spans="1:29" s="76" customFormat="1" ht="11.4" customHeight="1">
      <c r="A63" s="78"/>
      <c r="B63" s="469" t="s">
        <v>108</v>
      </c>
      <c r="C63" s="469" t="s">
        <v>257</v>
      </c>
      <c r="D63" s="470"/>
      <c r="E63" s="9"/>
      <c r="F63" s="457" t="s">
        <v>200</v>
      </c>
      <c r="G63" s="458"/>
      <c r="H63" s="458"/>
      <c r="I63" s="458"/>
      <c r="J63" s="458"/>
      <c r="K63" s="458"/>
      <c r="L63" s="458"/>
      <c r="M63" s="459"/>
      <c r="N63" s="20"/>
      <c r="O63" s="337" t="s">
        <v>285</v>
      </c>
      <c r="P63" s="338"/>
      <c r="Q63" s="338"/>
      <c r="R63" s="338"/>
      <c r="S63" s="338"/>
      <c r="T63" s="338"/>
      <c r="U63" s="338"/>
      <c r="V63" s="338"/>
      <c r="W63" s="9"/>
      <c r="X63" s="338"/>
      <c r="Y63" s="338"/>
      <c r="Z63" s="338"/>
      <c r="AA63" s="338"/>
      <c r="AB63" s="339"/>
      <c r="AC63" s="78"/>
    </row>
    <row r="64" spans="1:29" s="76" customFormat="1" ht="11.4" customHeight="1">
      <c r="A64" s="78"/>
      <c r="B64" s="469"/>
      <c r="C64" s="469"/>
      <c r="D64" s="470"/>
      <c r="E64" s="9"/>
      <c r="F64" s="600" t="s">
        <v>203</v>
      </c>
      <c r="G64" s="601"/>
      <c r="H64" s="601"/>
      <c r="I64" s="601"/>
      <c r="J64" s="601"/>
      <c r="K64" s="601"/>
      <c r="L64" s="601"/>
      <c r="M64" s="602"/>
      <c r="N64" s="20"/>
      <c r="O64" s="340" t="s">
        <v>286</v>
      </c>
      <c r="P64" s="341"/>
      <c r="Q64" s="341"/>
      <c r="R64" s="341"/>
      <c r="S64" s="341"/>
      <c r="T64" s="341"/>
      <c r="U64" s="341"/>
      <c r="V64" s="341"/>
      <c r="W64" s="9"/>
      <c r="X64" s="341"/>
      <c r="Y64" s="341"/>
      <c r="Z64" s="341"/>
      <c r="AA64" s="341"/>
      <c r="AB64" s="342"/>
      <c r="AC64" s="78"/>
    </row>
    <row r="65" spans="1:29" s="76" customFormat="1" ht="22.8">
      <c r="A65" s="78"/>
      <c r="B65" s="469"/>
      <c r="C65" s="469"/>
      <c r="D65" s="10" t="s">
        <v>301</v>
      </c>
      <c r="E65" s="9"/>
      <c r="F65" s="13" t="s">
        <v>342</v>
      </c>
      <c r="G65" s="11" t="s">
        <v>141</v>
      </c>
      <c r="H65" s="13" t="s">
        <v>343</v>
      </c>
      <c r="I65" s="13" t="s">
        <v>344</v>
      </c>
      <c r="J65" s="13" t="s">
        <v>144</v>
      </c>
      <c r="K65" s="13" t="s">
        <v>145</v>
      </c>
      <c r="L65" s="13" t="s">
        <v>146</v>
      </c>
      <c r="M65" s="13" t="s">
        <v>147</v>
      </c>
      <c r="N65" s="9"/>
      <c r="O65" s="13" t="s">
        <v>148</v>
      </c>
      <c r="P65" s="13" t="s">
        <v>149</v>
      </c>
      <c r="Q65" s="13" t="s">
        <v>150</v>
      </c>
      <c r="R65" s="13" t="s">
        <v>151</v>
      </c>
      <c r="S65" s="13" t="s">
        <v>152</v>
      </c>
      <c r="T65" s="13" t="s">
        <v>153</v>
      </c>
      <c r="U65" s="13" t="s">
        <v>154</v>
      </c>
      <c r="V65" s="13" t="s">
        <v>106</v>
      </c>
      <c r="W65" s="9"/>
      <c r="X65" s="13" t="s">
        <v>302</v>
      </c>
      <c r="Y65" s="13" t="s">
        <v>302</v>
      </c>
      <c r="Z65" s="13" t="s">
        <v>303</v>
      </c>
      <c r="AA65" s="13" t="s">
        <v>303</v>
      </c>
      <c r="AB65" s="13" t="s">
        <v>206</v>
      </c>
      <c r="AC65" s="78"/>
    </row>
    <row r="66" spans="1:29" s="76" customFormat="1" ht="22.8">
      <c r="A66" s="78"/>
      <c r="B66" s="469"/>
      <c r="C66" s="469"/>
      <c r="D66" s="10" t="s">
        <v>105</v>
      </c>
      <c r="E66" s="9"/>
      <c r="F66" s="11" t="s">
        <v>139</v>
      </c>
      <c r="G66" s="11" t="s">
        <v>141</v>
      </c>
      <c r="H66" s="11" t="s">
        <v>142</v>
      </c>
      <c r="I66" s="11" t="s">
        <v>143</v>
      </c>
      <c r="J66" s="11" t="s">
        <v>144</v>
      </c>
      <c r="K66" s="12" t="s">
        <v>145</v>
      </c>
      <c r="L66" s="11" t="s">
        <v>146</v>
      </c>
      <c r="M66" s="11" t="s">
        <v>147</v>
      </c>
      <c r="N66" s="9"/>
      <c r="O66" s="13" t="s">
        <v>148</v>
      </c>
      <c r="P66" s="13" t="s">
        <v>149</v>
      </c>
      <c r="Q66" s="13" t="s">
        <v>150</v>
      </c>
      <c r="R66" s="14" t="s">
        <v>151</v>
      </c>
      <c r="S66" s="13" t="s">
        <v>152</v>
      </c>
      <c r="T66" s="13" t="s">
        <v>153</v>
      </c>
      <c r="U66" s="13" t="s">
        <v>154</v>
      </c>
      <c r="V66" s="13" t="s">
        <v>106</v>
      </c>
      <c r="W66" s="9"/>
      <c r="X66" s="13" t="s">
        <v>155</v>
      </c>
      <c r="Y66" s="13" t="s">
        <v>156</v>
      </c>
      <c r="Z66" s="13" t="s">
        <v>157</v>
      </c>
      <c r="AA66" s="13" t="s">
        <v>158</v>
      </c>
      <c r="AB66" s="13" t="s">
        <v>206</v>
      </c>
      <c r="AC66" s="78"/>
    </row>
    <row r="67" spans="1:29" s="76" customFormat="1" ht="11.4">
      <c r="A67" s="78"/>
      <c r="B67" s="469"/>
      <c r="C67" s="469"/>
      <c r="D67" s="10" t="s">
        <v>258</v>
      </c>
      <c r="E67" s="9"/>
      <c r="F67" s="15" t="s">
        <v>208</v>
      </c>
      <c r="G67" s="15" t="s">
        <v>209</v>
      </c>
      <c r="H67" s="15" t="s">
        <v>210</v>
      </c>
      <c r="I67" s="15" t="s">
        <v>211</v>
      </c>
      <c r="J67" s="15" t="s">
        <v>212</v>
      </c>
      <c r="K67" s="16" t="s">
        <v>213</v>
      </c>
      <c r="L67" s="15" t="s">
        <v>214</v>
      </c>
      <c r="M67" s="15" t="s">
        <v>215</v>
      </c>
      <c r="N67" s="20"/>
      <c r="O67" s="15" t="s">
        <v>216</v>
      </c>
      <c r="P67" s="15" t="s">
        <v>217</v>
      </c>
      <c r="Q67" s="15" t="s">
        <v>218</v>
      </c>
      <c r="R67" s="17" t="s">
        <v>219</v>
      </c>
      <c r="S67" s="15" t="s">
        <v>220</v>
      </c>
      <c r="T67" s="15" t="s">
        <v>221</v>
      </c>
      <c r="U67" s="15" t="s">
        <v>222</v>
      </c>
      <c r="V67" s="15" t="s">
        <v>223</v>
      </c>
      <c r="W67" s="20"/>
      <c r="X67" s="15" t="s">
        <v>224</v>
      </c>
      <c r="Y67" s="15" t="s">
        <v>225</v>
      </c>
      <c r="Z67" s="15" t="s">
        <v>226</v>
      </c>
      <c r="AA67" s="15" t="s">
        <v>227</v>
      </c>
      <c r="AB67" s="15" t="s">
        <v>228</v>
      </c>
      <c r="AC67" s="78"/>
    </row>
    <row r="68" spans="1:29" s="76" customFormat="1" ht="11.4">
      <c r="A68" s="78"/>
      <c r="B68" s="469"/>
      <c r="C68" s="469"/>
      <c r="D68" s="18" t="s">
        <v>229</v>
      </c>
      <c r="E68" s="9"/>
      <c r="F68" s="13" t="s">
        <v>230</v>
      </c>
      <c r="G68" s="13" t="s">
        <v>230</v>
      </c>
      <c r="H68" s="13" t="s">
        <v>231</v>
      </c>
      <c r="I68" s="13" t="s">
        <v>231</v>
      </c>
      <c r="J68" s="13" t="s">
        <v>232</v>
      </c>
      <c r="K68" s="19" t="s">
        <v>232</v>
      </c>
      <c r="L68" s="13" t="s">
        <v>233</v>
      </c>
      <c r="M68" s="13" t="s">
        <v>233</v>
      </c>
      <c r="N68" s="20"/>
      <c r="O68" s="13" t="s">
        <v>234</v>
      </c>
      <c r="P68" s="13" t="s">
        <v>235</v>
      </c>
      <c r="Q68" s="13" t="s">
        <v>235</v>
      </c>
      <c r="R68" s="14" t="s">
        <v>236</v>
      </c>
      <c r="S68" s="13" t="s">
        <v>236</v>
      </c>
      <c r="T68" s="13" t="s">
        <v>237</v>
      </c>
      <c r="U68" s="13" t="s">
        <v>237</v>
      </c>
      <c r="V68" s="13" t="s">
        <v>238</v>
      </c>
      <c r="W68" s="20"/>
      <c r="X68" s="13" t="s">
        <v>238</v>
      </c>
      <c r="Y68" s="13"/>
      <c r="Z68" s="13" t="s">
        <v>239</v>
      </c>
      <c r="AA68" s="13"/>
      <c r="AB68" s="13" t="s">
        <v>239</v>
      </c>
      <c r="AC68" s="78"/>
    </row>
    <row r="69" spans="1:29" s="76" customFormat="1" ht="11.4">
      <c r="A69" s="78"/>
      <c r="B69" s="588" t="s">
        <v>338</v>
      </c>
      <c r="C69" s="589"/>
      <c r="D69" s="589"/>
      <c r="E69" s="589"/>
      <c r="F69" s="589"/>
      <c r="G69" s="589"/>
      <c r="H69" s="589"/>
      <c r="I69" s="589"/>
      <c r="J69" s="589"/>
      <c r="K69" s="589"/>
      <c r="L69" s="589"/>
      <c r="M69" s="589"/>
      <c r="N69" s="589"/>
      <c r="O69" s="589"/>
      <c r="P69" s="589"/>
      <c r="Q69" s="589"/>
      <c r="R69" s="589"/>
      <c r="S69" s="589"/>
      <c r="T69" s="589"/>
      <c r="U69" s="589"/>
      <c r="V69" s="589"/>
      <c r="W69" s="589"/>
      <c r="X69" s="589"/>
      <c r="Y69" s="589"/>
      <c r="Z69" s="589"/>
      <c r="AA69" s="589"/>
      <c r="AB69" s="590"/>
      <c r="AC69" s="78"/>
    </row>
    <row r="70" spans="1:29" s="76" customFormat="1" ht="11.4" customHeight="1">
      <c r="A70" s="78"/>
      <c r="B70" s="335" t="s">
        <v>127</v>
      </c>
      <c r="C70" s="597" t="s">
        <v>281</v>
      </c>
      <c r="D70" s="594"/>
      <c r="E70" s="20"/>
      <c r="F70" s="336"/>
      <c r="G70" s="336"/>
      <c r="H70" s="336"/>
      <c r="I70" s="336"/>
      <c r="J70" s="336"/>
      <c r="K70" s="336"/>
      <c r="L70" s="336"/>
      <c r="M70" s="336"/>
      <c r="N70" s="9"/>
      <c r="O70" s="336"/>
      <c r="P70" s="336"/>
      <c r="Q70" s="336"/>
      <c r="R70" s="336"/>
      <c r="S70" s="336"/>
      <c r="T70" s="336"/>
      <c r="U70" s="336"/>
      <c r="V70" s="336">
        <v>12.553640675068159</v>
      </c>
      <c r="W70" s="9"/>
      <c r="X70" s="336">
        <v>15.565640732517497</v>
      </c>
      <c r="Y70" s="336">
        <v>15.565640732517497</v>
      </c>
      <c r="Z70" s="336">
        <v>11.250573515933109</v>
      </c>
      <c r="AA70" s="336" t="s">
        <v>245</v>
      </c>
      <c r="AB70" s="336" t="s">
        <v>245</v>
      </c>
      <c r="AC70" s="78"/>
    </row>
    <row r="71" spans="1:29" s="76" customFormat="1" ht="11.4">
      <c r="A71" s="78"/>
      <c r="B71" s="335" t="s">
        <v>128</v>
      </c>
      <c r="C71" s="598"/>
      <c r="D71" s="595"/>
      <c r="E71" s="20"/>
      <c r="F71" s="336"/>
      <c r="G71" s="336"/>
      <c r="H71" s="336"/>
      <c r="I71" s="336"/>
      <c r="J71" s="336"/>
      <c r="K71" s="336"/>
      <c r="L71" s="336"/>
      <c r="M71" s="336"/>
      <c r="N71" s="9"/>
      <c r="O71" s="336"/>
      <c r="P71" s="336"/>
      <c r="Q71" s="336"/>
      <c r="R71" s="336"/>
      <c r="S71" s="336"/>
      <c r="T71" s="336"/>
      <c r="U71" s="336"/>
      <c r="V71" s="336">
        <v>12.234065645298518</v>
      </c>
      <c r="W71" s="9"/>
      <c r="X71" s="336">
        <v>15.2460656488891</v>
      </c>
      <c r="Y71" s="336">
        <v>15.2460656488891</v>
      </c>
      <c r="Z71" s="336">
        <v>11.07404317449341</v>
      </c>
      <c r="AA71" s="336" t="s">
        <v>245</v>
      </c>
      <c r="AB71" s="336" t="s">
        <v>245</v>
      </c>
      <c r="AC71" s="78"/>
    </row>
    <row r="72" spans="1:29" s="76" customFormat="1" ht="11.4">
      <c r="A72" s="78"/>
      <c r="B72" s="335" t="s">
        <v>125</v>
      </c>
      <c r="C72" s="598"/>
      <c r="D72" s="595"/>
      <c r="E72" s="20"/>
      <c r="F72" s="336"/>
      <c r="G72" s="336"/>
      <c r="H72" s="336"/>
      <c r="I72" s="336"/>
      <c r="J72" s="336"/>
      <c r="K72" s="336"/>
      <c r="L72" s="336"/>
      <c r="M72" s="336"/>
      <c r="N72" s="9"/>
      <c r="O72" s="336"/>
      <c r="P72" s="336"/>
      <c r="Q72" s="336"/>
      <c r="R72" s="336"/>
      <c r="S72" s="336"/>
      <c r="T72" s="336"/>
      <c r="U72" s="336"/>
      <c r="V72" s="336">
        <v>11.412455609814137</v>
      </c>
      <c r="W72" s="9"/>
      <c r="X72" s="336">
        <v>14.424455445320515</v>
      </c>
      <c r="Y72" s="336">
        <v>14.424455445320515</v>
      </c>
      <c r="Z72" s="336">
        <v>11.280926079653938</v>
      </c>
      <c r="AA72" s="336" t="s">
        <v>245</v>
      </c>
      <c r="AB72" s="336" t="s">
        <v>245</v>
      </c>
      <c r="AC72" s="78"/>
    </row>
    <row r="73" spans="1:29" s="76" customFormat="1" ht="11.4">
      <c r="A73" s="78"/>
      <c r="B73" s="335" t="s">
        <v>124</v>
      </c>
      <c r="C73" s="598"/>
      <c r="D73" s="595"/>
      <c r="E73" s="20"/>
      <c r="F73" s="336"/>
      <c r="G73" s="336"/>
      <c r="H73" s="336"/>
      <c r="I73" s="336"/>
      <c r="J73" s="336"/>
      <c r="K73" s="336"/>
      <c r="L73" s="336"/>
      <c r="M73" s="336"/>
      <c r="N73" s="9"/>
      <c r="O73" s="336"/>
      <c r="P73" s="336"/>
      <c r="Q73" s="336"/>
      <c r="R73" s="336"/>
      <c r="S73" s="336"/>
      <c r="T73" s="336"/>
      <c r="U73" s="336"/>
      <c r="V73" s="336">
        <v>10.484889885609016</v>
      </c>
      <c r="W73" s="9"/>
      <c r="X73" s="336">
        <v>13.496889930491314</v>
      </c>
      <c r="Y73" s="336">
        <v>13.496889930491314</v>
      </c>
      <c r="Z73" s="336">
        <v>11.10221391448664</v>
      </c>
      <c r="AA73" s="336" t="s">
        <v>245</v>
      </c>
      <c r="AB73" s="336" t="s">
        <v>245</v>
      </c>
      <c r="AC73" s="78"/>
    </row>
    <row r="74" spans="1:29" s="76" customFormat="1" ht="11.4">
      <c r="A74" s="78"/>
      <c r="B74" s="335" t="s">
        <v>129</v>
      </c>
      <c r="C74" s="598"/>
      <c r="D74" s="595"/>
      <c r="E74" s="20"/>
      <c r="F74" s="336"/>
      <c r="G74" s="336"/>
      <c r="H74" s="336"/>
      <c r="I74" s="336"/>
      <c r="J74" s="336"/>
      <c r="K74" s="336"/>
      <c r="L74" s="336"/>
      <c r="M74" s="336"/>
      <c r="N74" s="9"/>
      <c r="O74" s="336"/>
      <c r="P74" s="336"/>
      <c r="Q74" s="336"/>
      <c r="R74" s="336"/>
      <c r="S74" s="336"/>
      <c r="T74" s="336"/>
      <c r="U74" s="336"/>
      <c r="V74" s="336">
        <v>11.503098454402851</v>
      </c>
      <c r="W74" s="9"/>
      <c r="X74" s="336">
        <v>14.515098459283799</v>
      </c>
      <c r="Y74" s="336">
        <v>14.515098459283799</v>
      </c>
      <c r="Z74" s="336">
        <v>10.356243809189206</v>
      </c>
      <c r="AA74" s="336" t="s">
        <v>245</v>
      </c>
      <c r="AB74" s="336" t="s">
        <v>245</v>
      </c>
      <c r="AC74" s="78"/>
    </row>
    <row r="75" spans="1:29" s="76" customFormat="1" ht="11.4">
      <c r="A75" s="78"/>
      <c r="B75" s="335" t="s">
        <v>119</v>
      </c>
      <c r="C75" s="598"/>
      <c r="D75" s="595"/>
      <c r="E75" s="20"/>
      <c r="F75" s="336"/>
      <c r="G75" s="336"/>
      <c r="H75" s="336"/>
      <c r="I75" s="336"/>
      <c r="J75" s="336"/>
      <c r="K75" s="336"/>
      <c r="L75" s="336"/>
      <c r="M75" s="336"/>
      <c r="N75" s="9"/>
      <c r="O75" s="336"/>
      <c r="P75" s="336"/>
      <c r="Q75" s="336"/>
      <c r="R75" s="336"/>
      <c r="S75" s="336"/>
      <c r="T75" s="336"/>
      <c r="U75" s="336"/>
      <c r="V75" s="336">
        <v>10.735348122856868</v>
      </c>
      <c r="W75" s="9"/>
      <c r="X75" s="336">
        <v>13.747348122856868</v>
      </c>
      <c r="Y75" s="336">
        <v>13.747348122856868</v>
      </c>
      <c r="Z75" s="336">
        <v>10.875106927284943</v>
      </c>
      <c r="AA75" s="336" t="s">
        <v>245</v>
      </c>
      <c r="AB75" s="336" t="s">
        <v>245</v>
      </c>
      <c r="AC75" s="78"/>
    </row>
    <row r="76" spans="1:29" s="76" customFormat="1" ht="11.4">
      <c r="A76" s="78"/>
      <c r="B76" s="335" t="s">
        <v>118</v>
      </c>
      <c r="C76" s="598"/>
      <c r="D76" s="595"/>
      <c r="E76" s="20"/>
      <c r="F76" s="336"/>
      <c r="G76" s="336"/>
      <c r="H76" s="336"/>
      <c r="I76" s="336"/>
      <c r="J76" s="336"/>
      <c r="K76" s="336"/>
      <c r="L76" s="336"/>
      <c r="M76" s="336"/>
      <c r="N76" s="9"/>
      <c r="O76" s="336"/>
      <c r="P76" s="336"/>
      <c r="Q76" s="336"/>
      <c r="R76" s="336"/>
      <c r="S76" s="336"/>
      <c r="T76" s="336"/>
      <c r="U76" s="336"/>
      <c r="V76" s="336">
        <v>10.217942284300625</v>
      </c>
      <c r="W76" s="9"/>
      <c r="X76" s="336">
        <v>13.229942151280715</v>
      </c>
      <c r="Y76" s="336">
        <v>13.229942151280715</v>
      </c>
      <c r="Z76" s="336">
        <v>11.185111471694299</v>
      </c>
      <c r="AA76" s="336" t="s">
        <v>245</v>
      </c>
      <c r="AB76" s="336" t="s">
        <v>245</v>
      </c>
      <c r="AC76" s="78"/>
    </row>
    <row r="77" spans="1:29" s="76" customFormat="1" ht="11.4">
      <c r="A77" s="78"/>
      <c r="B77" s="335" t="s">
        <v>122</v>
      </c>
      <c r="C77" s="598"/>
      <c r="D77" s="595"/>
      <c r="E77" s="20"/>
      <c r="F77" s="336"/>
      <c r="G77" s="336"/>
      <c r="H77" s="336"/>
      <c r="I77" s="336"/>
      <c r="J77" s="336"/>
      <c r="K77" s="336"/>
      <c r="L77" s="336"/>
      <c r="M77" s="336"/>
      <c r="N77" s="9"/>
      <c r="O77" s="336"/>
      <c r="P77" s="336"/>
      <c r="Q77" s="336"/>
      <c r="R77" s="336"/>
      <c r="S77" s="336"/>
      <c r="T77" s="336"/>
      <c r="U77" s="336"/>
      <c r="V77" s="336">
        <v>11.45731906090645</v>
      </c>
      <c r="W77" s="9"/>
      <c r="X77" s="336">
        <v>14.469319068087616</v>
      </c>
      <c r="Y77" s="336">
        <v>14.469319068087616</v>
      </c>
      <c r="Z77" s="336">
        <v>12.251693887366248</v>
      </c>
      <c r="AA77" s="336" t="s">
        <v>245</v>
      </c>
      <c r="AB77" s="336" t="s">
        <v>245</v>
      </c>
      <c r="AC77" s="78"/>
    </row>
    <row r="78" spans="1:29" s="76" customFormat="1" ht="11.4">
      <c r="A78" s="78"/>
      <c r="B78" s="335" t="s">
        <v>126</v>
      </c>
      <c r="C78" s="598"/>
      <c r="D78" s="595"/>
      <c r="E78" s="20"/>
      <c r="F78" s="336"/>
      <c r="G78" s="336"/>
      <c r="H78" s="336"/>
      <c r="I78" s="336"/>
      <c r="J78" s="336"/>
      <c r="K78" s="336"/>
      <c r="L78" s="336"/>
      <c r="M78" s="336"/>
      <c r="N78" s="20"/>
      <c r="O78" s="336"/>
      <c r="P78" s="336"/>
      <c r="Q78" s="336"/>
      <c r="R78" s="336"/>
      <c r="S78" s="336"/>
      <c r="T78" s="336"/>
      <c r="U78" s="336"/>
      <c r="V78" s="336">
        <v>10.14949696403696</v>
      </c>
      <c r="W78" s="20"/>
      <c r="X78" s="336">
        <v>13.161496987151345</v>
      </c>
      <c r="Y78" s="336">
        <v>13.161496987151345</v>
      </c>
      <c r="Z78" s="336">
        <v>12.064873903904481</v>
      </c>
      <c r="AA78" s="336" t="s">
        <v>245</v>
      </c>
      <c r="AB78" s="336" t="s">
        <v>245</v>
      </c>
      <c r="AC78" s="78"/>
    </row>
    <row r="79" spans="1:29" s="76" customFormat="1" ht="11.4">
      <c r="A79" s="78"/>
      <c r="B79" s="335" t="s">
        <v>131</v>
      </c>
      <c r="C79" s="598"/>
      <c r="D79" s="595"/>
      <c r="E79" s="20"/>
      <c r="F79" s="336"/>
      <c r="G79" s="336"/>
      <c r="H79" s="336"/>
      <c r="I79" s="336"/>
      <c r="J79" s="336"/>
      <c r="K79" s="336"/>
      <c r="L79" s="336"/>
      <c r="M79" s="336"/>
      <c r="N79" s="20"/>
      <c r="O79" s="336"/>
      <c r="P79" s="336"/>
      <c r="Q79" s="336"/>
      <c r="R79" s="336"/>
      <c r="S79" s="336"/>
      <c r="T79" s="336"/>
      <c r="U79" s="336"/>
      <c r="V79" s="336">
        <v>11.524999420434893</v>
      </c>
      <c r="W79" s="20"/>
      <c r="X79" s="336">
        <v>14.536999319898547</v>
      </c>
      <c r="Y79" s="336">
        <v>14.536999319898547</v>
      </c>
      <c r="Z79" s="336">
        <v>10.817888320780305</v>
      </c>
      <c r="AA79" s="336" t="s">
        <v>245</v>
      </c>
      <c r="AB79" s="336" t="s">
        <v>245</v>
      </c>
      <c r="AC79" s="78"/>
    </row>
    <row r="80" spans="1:29" s="76" customFormat="1" ht="11.4">
      <c r="A80" s="78"/>
      <c r="B80" s="335" t="s">
        <v>130</v>
      </c>
      <c r="C80" s="598"/>
      <c r="D80" s="595"/>
      <c r="E80" s="20"/>
      <c r="F80" s="336"/>
      <c r="G80" s="336"/>
      <c r="H80" s="336"/>
      <c r="I80" s="336"/>
      <c r="J80" s="336"/>
      <c r="K80" s="336"/>
      <c r="L80" s="336"/>
      <c r="M80" s="336"/>
      <c r="N80" s="20"/>
      <c r="O80" s="336"/>
      <c r="P80" s="336"/>
      <c r="Q80" s="336"/>
      <c r="R80" s="336"/>
      <c r="S80" s="336"/>
      <c r="T80" s="336"/>
      <c r="U80" s="336"/>
      <c r="V80" s="336">
        <v>13.356950195639515</v>
      </c>
      <c r="W80" s="20"/>
      <c r="X80" s="336">
        <v>16.368950041244407</v>
      </c>
      <c r="Y80" s="336">
        <v>16.368950041244407</v>
      </c>
      <c r="Z80" s="336">
        <v>12.222194258334785</v>
      </c>
      <c r="AA80" s="336" t="s">
        <v>245</v>
      </c>
      <c r="AB80" s="336" t="s">
        <v>245</v>
      </c>
      <c r="AC80" s="78"/>
    </row>
    <row r="81" spans="1:29" s="76" customFormat="1" ht="11.4">
      <c r="A81" s="78"/>
      <c r="B81" s="335" t="s">
        <v>120</v>
      </c>
      <c r="C81" s="598"/>
      <c r="D81" s="595"/>
      <c r="E81" s="20"/>
      <c r="F81" s="336"/>
      <c r="G81" s="336"/>
      <c r="H81" s="336"/>
      <c r="I81" s="336"/>
      <c r="J81" s="336"/>
      <c r="K81" s="336"/>
      <c r="L81" s="336"/>
      <c r="M81" s="336"/>
      <c r="N81" s="20"/>
      <c r="O81" s="336"/>
      <c r="P81" s="336"/>
      <c r="Q81" s="336"/>
      <c r="R81" s="336"/>
      <c r="S81" s="336"/>
      <c r="T81" s="336"/>
      <c r="U81" s="336"/>
      <c r="V81" s="336">
        <v>11.758413868373031</v>
      </c>
      <c r="W81" s="20"/>
      <c r="X81" s="336">
        <v>14.770413749883767</v>
      </c>
      <c r="Y81" s="336">
        <v>14.770413749883767</v>
      </c>
      <c r="Z81" s="336">
        <v>11.320278373851865</v>
      </c>
      <c r="AA81" s="336" t="s">
        <v>245</v>
      </c>
      <c r="AB81" s="336" t="s">
        <v>245</v>
      </c>
      <c r="AC81" s="78"/>
    </row>
    <row r="82" spans="1:29" s="76" customFormat="1" ht="11.4">
      <c r="A82" s="78"/>
      <c r="B82" s="335" t="s">
        <v>123</v>
      </c>
      <c r="C82" s="598"/>
      <c r="D82" s="595"/>
      <c r="E82" s="20"/>
      <c r="F82" s="336"/>
      <c r="G82" s="336"/>
      <c r="H82" s="336"/>
      <c r="I82" s="336"/>
      <c r="J82" s="336"/>
      <c r="K82" s="336"/>
      <c r="L82" s="336"/>
      <c r="M82" s="336"/>
      <c r="N82" s="20"/>
      <c r="O82" s="336"/>
      <c r="P82" s="336"/>
      <c r="Q82" s="336"/>
      <c r="R82" s="336"/>
      <c r="S82" s="336"/>
      <c r="T82" s="336"/>
      <c r="U82" s="336"/>
      <c r="V82" s="336">
        <v>12.520813320401684</v>
      </c>
      <c r="W82" s="20"/>
      <c r="X82" s="336">
        <v>15.5328134164498</v>
      </c>
      <c r="Y82" s="336">
        <v>15.5328134164498</v>
      </c>
      <c r="Z82" s="336">
        <v>10.673537233846538</v>
      </c>
      <c r="AA82" s="336" t="s">
        <v>245</v>
      </c>
      <c r="AB82" s="336" t="s">
        <v>245</v>
      </c>
      <c r="AC82" s="78"/>
    </row>
    <row r="83" spans="1:29" s="76" customFormat="1" ht="11.4">
      <c r="A83" s="78"/>
      <c r="B83" s="335" t="s">
        <v>121</v>
      </c>
      <c r="C83" s="599"/>
      <c r="D83" s="596"/>
      <c r="E83" s="20"/>
      <c r="F83" s="336"/>
      <c r="G83" s="336"/>
      <c r="H83" s="336"/>
      <c r="I83" s="336"/>
      <c r="J83" s="336"/>
      <c r="K83" s="336"/>
      <c r="L83" s="336"/>
      <c r="M83" s="336"/>
      <c r="N83" s="20"/>
      <c r="O83" s="336"/>
      <c r="P83" s="336"/>
      <c r="Q83" s="336"/>
      <c r="R83" s="336"/>
      <c r="S83" s="336"/>
      <c r="T83" s="336"/>
      <c r="U83" s="336"/>
      <c r="V83" s="336">
        <v>12.524867549767045</v>
      </c>
      <c r="W83" s="20"/>
      <c r="X83" s="336">
        <v>15.536867549767043</v>
      </c>
      <c r="Y83" s="336">
        <v>15.536867549767043</v>
      </c>
      <c r="Z83" s="336">
        <v>10.673352903899037</v>
      </c>
      <c r="AA83" s="336" t="s">
        <v>245</v>
      </c>
      <c r="AB83" s="336" t="s">
        <v>245</v>
      </c>
      <c r="AC83" s="78"/>
    </row>
    <row r="84" spans="1:29" s="76" customFormat="1" ht="11.4">
      <c r="A84" s="78"/>
      <c r="B84" s="588" t="s">
        <v>339</v>
      </c>
      <c r="C84" s="589"/>
      <c r="D84" s="589"/>
      <c r="E84" s="589"/>
      <c r="F84" s="589"/>
      <c r="G84" s="589"/>
      <c r="H84" s="589"/>
      <c r="I84" s="589"/>
      <c r="J84" s="589"/>
      <c r="K84" s="589"/>
      <c r="L84" s="589"/>
      <c r="M84" s="589"/>
      <c r="N84" s="589"/>
      <c r="O84" s="589"/>
      <c r="P84" s="589"/>
      <c r="Q84" s="589"/>
      <c r="R84" s="589"/>
      <c r="S84" s="589"/>
      <c r="T84" s="589"/>
      <c r="U84" s="589"/>
      <c r="V84" s="589"/>
      <c r="W84" s="589"/>
      <c r="X84" s="589"/>
      <c r="Y84" s="589"/>
      <c r="Z84" s="589"/>
      <c r="AA84" s="589"/>
      <c r="AB84" s="590"/>
      <c r="AC84" s="78"/>
    </row>
    <row r="85" spans="1:29" s="76" customFormat="1" ht="11.4">
      <c r="A85" s="78"/>
      <c r="B85" s="335" t="s">
        <v>127</v>
      </c>
      <c r="C85" s="597" t="s">
        <v>281</v>
      </c>
      <c r="D85" s="594"/>
      <c r="E85" s="20"/>
      <c r="F85" s="336"/>
      <c r="G85" s="336"/>
      <c r="H85" s="336"/>
      <c r="I85" s="336"/>
      <c r="J85" s="336"/>
      <c r="K85" s="336"/>
      <c r="L85" s="336"/>
      <c r="M85" s="336"/>
      <c r="N85" s="9"/>
      <c r="O85" s="336"/>
      <c r="P85" s="336"/>
      <c r="Q85" s="336"/>
      <c r="R85" s="336"/>
      <c r="S85" s="336"/>
      <c r="T85" s="336"/>
      <c r="U85" s="336"/>
      <c r="V85" s="336">
        <v>149.18660641725248</v>
      </c>
      <c r="W85" s="9"/>
      <c r="X85" s="336">
        <v>142.27199903663043</v>
      </c>
      <c r="Y85" s="336">
        <v>142.27199903663043</v>
      </c>
      <c r="Z85" s="336">
        <v>139.07168313826014</v>
      </c>
      <c r="AA85" s="336" t="s">
        <v>245</v>
      </c>
      <c r="AB85" s="336" t="s">
        <v>245</v>
      </c>
      <c r="AC85" s="78"/>
    </row>
    <row r="86" spans="1:29" s="76" customFormat="1" ht="11.4">
      <c r="A86" s="78"/>
      <c r="B86" s="335" t="s">
        <v>128</v>
      </c>
      <c r="C86" s="598"/>
      <c r="D86" s="595"/>
      <c r="E86" s="20"/>
      <c r="F86" s="336"/>
      <c r="G86" s="336"/>
      <c r="H86" s="336"/>
      <c r="I86" s="336"/>
      <c r="J86" s="336"/>
      <c r="K86" s="336"/>
      <c r="L86" s="336"/>
      <c r="M86" s="336"/>
      <c r="N86" s="9"/>
      <c r="O86" s="336"/>
      <c r="P86" s="336"/>
      <c r="Q86" s="336"/>
      <c r="R86" s="336"/>
      <c r="S86" s="336"/>
      <c r="T86" s="336"/>
      <c r="U86" s="336"/>
      <c r="V86" s="336">
        <v>138.9169323204971</v>
      </c>
      <c r="W86" s="9"/>
      <c r="X86" s="336">
        <v>131.15656150666635</v>
      </c>
      <c r="Y86" s="336">
        <v>131.15656150666635</v>
      </c>
      <c r="Z86" s="336">
        <v>133.48050302816</v>
      </c>
      <c r="AA86" s="336" t="s">
        <v>245</v>
      </c>
      <c r="AB86" s="336" t="s">
        <v>245</v>
      </c>
      <c r="AC86" s="78"/>
    </row>
    <row r="87" spans="1:29" s="76" customFormat="1" ht="11.4">
      <c r="A87" s="78"/>
      <c r="B87" s="335" t="s">
        <v>125</v>
      </c>
      <c r="C87" s="598"/>
      <c r="D87" s="595"/>
      <c r="E87" s="20"/>
      <c r="F87" s="336"/>
      <c r="G87" s="336"/>
      <c r="H87" s="336"/>
      <c r="I87" s="336"/>
      <c r="J87" s="336"/>
      <c r="K87" s="336"/>
      <c r="L87" s="336"/>
      <c r="M87" s="336"/>
      <c r="N87" s="9"/>
      <c r="O87" s="336"/>
      <c r="P87" s="336"/>
      <c r="Q87" s="336"/>
      <c r="R87" s="336"/>
      <c r="S87" s="336"/>
      <c r="T87" s="336"/>
      <c r="U87" s="336"/>
      <c r="V87" s="336">
        <v>163.68886032454387</v>
      </c>
      <c r="W87" s="9"/>
      <c r="X87" s="336">
        <v>159.70715858980367</v>
      </c>
      <c r="Y87" s="336">
        <v>159.70715858980367</v>
      </c>
      <c r="Z87" s="336">
        <v>147.45171712278656</v>
      </c>
      <c r="AA87" s="336" t="s">
        <v>245</v>
      </c>
      <c r="AB87" s="336" t="s">
        <v>245</v>
      </c>
      <c r="AC87" s="78"/>
    </row>
    <row r="88" spans="1:29" s="76" customFormat="1" ht="11.4">
      <c r="A88" s="78"/>
      <c r="B88" s="335" t="s">
        <v>124</v>
      </c>
      <c r="C88" s="598"/>
      <c r="D88" s="595"/>
      <c r="E88" s="20"/>
      <c r="F88" s="336"/>
      <c r="G88" s="336"/>
      <c r="H88" s="336"/>
      <c r="I88" s="336"/>
      <c r="J88" s="336"/>
      <c r="K88" s="336"/>
      <c r="L88" s="336"/>
      <c r="M88" s="336"/>
      <c r="N88" s="9"/>
      <c r="O88" s="336"/>
      <c r="P88" s="336"/>
      <c r="Q88" s="336"/>
      <c r="R88" s="336"/>
      <c r="S88" s="336"/>
      <c r="T88" s="336"/>
      <c r="U88" s="336"/>
      <c r="V88" s="336">
        <v>146.43463434807924</v>
      </c>
      <c r="W88" s="9"/>
      <c r="X88" s="336">
        <v>141.11278265678877</v>
      </c>
      <c r="Y88" s="336">
        <v>141.11278265678877</v>
      </c>
      <c r="Z88" s="336">
        <v>148.08771939512124</v>
      </c>
      <c r="AA88" s="336" t="s">
        <v>245</v>
      </c>
      <c r="AB88" s="336" t="s">
        <v>245</v>
      </c>
      <c r="AC88" s="78"/>
    </row>
    <row r="89" spans="1:29" s="76" customFormat="1" ht="11.4">
      <c r="A89" s="78"/>
      <c r="B89" s="335" t="s">
        <v>129</v>
      </c>
      <c r="C89" s="598"/>
      <c r="D89" s="595"/>
      <c r="E89" s="20"/>
      <c r="F89" s="336"/>
      <c r="G89" s="336"/>
      <c r="H89" s="336"/>
      <c r="I89" s="336"/>
      <c r="J89" s="336"/>
      <c r="K89" s="336"/>
      <c r="L89" s="336"/>
      <c r="M89" s="336"/>
      <c r="N89" s="9"/>
      <c r="O89" s="336"/>
      <c r="P89" s="336"/>
      <c r="Q89" s="336"/>
      <c r="R89" s="336"/>
      <c r="S89" s="336"/>
      <c r="T89" s="336"/>
      <c r="U89" s="336"/>
      <c r="V89" s="336">
        <v>147.35075736122428</v>
      </c>
      <c r="W89" s="9"/>
      <c r="X89" s="336">
        <v>140.84003722201439</v>
      </c>
      <c r="Y89" s="336">
        <v>140.84003722201439</v>
      </c>
      <c r="Z89" s="336">
        <v>137.67288350793027</v>
      </c>
      <c r="AA89" s="336" t="s">
        <v>245</v>
      </c>
      <c r="AB89" s="336" t="s">
        <v>245</v>
      </c>
      <c r="AC89" s="78"/>
    </row>
    <row r="90" spans="1:29" s="76" customFormat="1" ht="11.4">
      <c r="A90" s="78"/>
      <c r="B90" s="335" t="s">
        <v>119</v>
      </c>
      <c r="C90" s="598"/>
      <c r="D90" s="595"/>
      <c r="E90" s="20"/>
      <c r="F90" s="336"/>
      <c r="G90" s="336"/>
      <c r="H90" s="336"/>
      <c r="I90" s="336"/>
      <c r="J90" s="336"/>
      <c r="K90" s="336"/>
      <c r="L90" s="336"/>
      <c r="M90" s="336"/>
      <c r="N90" s="9"/>
      <c r="O90" s="336"/>
      <c r="P90" s="336"/>
      <c r="Q90" s="336"/>
      <c r="R90" s="336"/>
      <c r="S90" s="336"/>
      <c r="T90" s="336"/>
      <c r="U90" s="336"/>
      <c r="V90" s="336">
        <v>138.26444553729738</v>
      </c>
      <c r="W90" s="9"/>
      <c r="X90" s="336">
        <v>132.30756442351324</v>
      </c>
      <c r="Y90" s="336">
        <v>132.30756442351324</v>
      </c>
      <c r="Z90" s="336">
        <v>140.58071608181581</v>
      </c>
      <c r="AA90" s="336" t="s">
        <v>245</v>
      </c>
      <c r="AB90" s="336" t="s">
        <v>245</v>
      </c>
      <c r="AC90" s="78"/>
    </row>
    <row r="91" spans="1:29" s="76" customFormat="1" ht="11.4">
      <c r="A91" s="78"/>
      <c r="B91" s="335" t="s">
        <v>118</v>
      </c>
      <c r="C91" s="598"/>
      <c r="D91" s="595"/>
      <c r="E91" s="20"/>
      <c r="F91" s="336"/>
      <c r="G91" s="336"/>
      <c r="H91" s="336"/>
      <c r="I91" s="336"/>
      <c r="J91" s="336"/>
      <c r="K91" s="336"/>
      <c r="L91" s="336"/>
      <c r="M91" s="336"/>
      <c r="N91" s="9"/>
      <c r="O91" s="336"/>
      <c r="P91" s="336"/>
      <c r="Q91" s="336"/>
      <c r="R91" s="336"/>
      <c r="S91" s="336"/>
      <c r="T91" s="336"/>
      <c r="U91" s="336"/>
      <c r="V91" s="336">
        <v>146.07165970271359</v>
      </c>
      <c r="W91" s="9"/>
      <c r="X91" s="336">
        <v>141.33109035443968</v>
      </c>
      <c r="Y91" s="336">
        <v>141.33109035443968</v>
      </c>
      <c r="Z91" s="336">
        <v>145.8445012038483</v>
      </c>
      <c r="AA91" s="336" t="s">
        <v>245</v>
      </c>
      <c r="AB91" s="336" t="s">
        <v>245</v>
      </c>
      <c r="AC91" s="78"/>
    </row>
    <row r="92" spans="1:29" s="76" customFormat="1" ht="11.4">
      <c r="A92" s="78"/>
      <c r="B92" s="335" t="s">
        <v>122</v>
      </c>
      <c r="C92" s="598"/>
      <c r="D92" s="595"/>
      <c r="E92" s="20"/>
      <c r="F92" s="336"/>
      <c r="G92" s="336"/>
      <c r="H92" s="336"/>
      <c r="I92" s="336"/>
      <c r="J92" s="336"/>
      <c r="K92" s="336"/>
      <c r="L92" s="336"/>
      <c r="M92" s="336"/>
      <c r="N92" s="9"/>
      <c r="O92" s="336"/>
      <c r="P92" s="336"/>
      <c r="Q92" s="336"/>
      <c r="R92" s="336"/>
      <c r="S92" s="336"/>
      <c r="T92" s="336"/>
      <c r="U92" s="336"/>
      <c r="V92" s="336">
        <v>160.16213992121635</v>
      </c>
      <c r="W92" s="9"/>
      <c r="X92" s="336">
        <v>154.66216884554785</v>
      </c>
      <c r="Y92" s="336">
        <v>154.66216884554785</v>
      </c>
      <c r="Z92" s="336">
        <v>156.72218286994161</v>
      </c>
      <c r="AA92" s="336" t="s">
        <v>245</v>
      </c>
      <c r="AB92" s="336" t="s">
        <v>245</v>
      </c>
      <c r="AC92" s="78"/>
    </row>
    <row r="93" spans="1:29" s="76" customFormat="1" ht="11.4">
      <c r="A93" s="78"/>
      <c r="B93" s="335" t="s">
        <v>126</v>
      </c>
      <c r="C93" s="598"/>
      <c r="D93" s="595"/>
      <c r="E93" s="20"/>
      <c r="F93" s="336"/>
      <c r="G93" s="336"/>
      <c r="H93" s="336"/>
      <c r="I93" s="336"/>
      <c r="J93" s="336"/>
      <c r="K93" s="336"/>
      <c r="L93" s="336"/>
      <c r="M93" s="336"/>
      <c r="N93" s="20"/>
      <c r="O93" s="336"/>
      <c r="P93" s="336"/>
      <c r="Q93" s="336"/>
      <c r="R93" s="336"/>
      <c r="S93" s="336"/>
      <c r="T93" s="336"/>
      <c r="U93" s="336"/>
      <c r="V93" s="336">
        <v>144.49219243797788</v>
      </c>
      <c r="W93" s="20"/>
      <c r="X93" s="336">
        <v>138.86571744687973</v>
      </c>
      <c r="Y93" s="336">
        <v>138.86571744687973</v>
      </c>
      <c r="Z93" s="336">
        <v>148.4147214165786</v>
      </c>
      <c r="AA93" s="336" t="s">
        <v>245</v>
      </c>
      <c r="AB93" s="336" t="s">
        <v>245</v>
      </c>
      <c r="AC93" s="78"/>
    </row>
    <row r="94" spans="1:29" s="76" customFormat="1" ht="11.4">
      <c r="A94" s="78"/>
      <c r="B94" s="335" t="s">
        <v>131</v>
      </c>
      <c r="C94" s="598"/>
      <c r="D94" s="595"/>
      <c r="E94" s="20"/>
      <c r="F94" s="336"/>
      <c r="G94" s="336"/>
      <c r="H94" s="336"/>
      <c r="I94" s="336"/>
      <c r="J94" s="336"/>
      <c r="K94" s="336"/>
      <c r="L94" s="336"/>
      <c r="M94" s="336"/>
      <c r="N94" s="20"/>
      <c r="O94" s="336"/>
      <c r="P94" s="336"/>
      <c r="Q94" s="336"/>
      <c r="R94" s="336"/>
      <c r="S94" s="336"/>
      <c r="T94" s="336"/>
      <c r="U94" s="336"/>
      <c r="V94" s="336">
        <v>151.42044971649398</v>
      </c>
      <c r="W94" s="20"/>
      <c r="X94" s="336">
        <v>143.45864663628973</v>
      </c>
      <c r="Y94" s="336">
        <v>143.45864663628973</v>
      </c>
      <c r="Z94" s="336">
        <v>161.5845531030439</v>
      </c>
      <c r="AA94" s="336" t="s">
        <v>245</v>
      </c>
      <c r="AB94" s="336" t="s">
        <v>245</v>
      </c>
      <c r="AC94" s="78"/>
    </row>
    <row r="95" spans="1:29" s="76" customFormat="1" ht="11.4">
      <c r="A95" s="78"/>
      <c r="B95" s="335" t="s">
        <v>130</v>
      </c>
      <c r="C95" s="598"/>
      <c r="D95" s="595"/>
      <c r="E95" s="20"/>
      <c r="F95" s="336"/>
      <c r="G95" s="336"/>
      <c r="H95" s="336"/>
      <c r="I95" s="336"/>
      <c r="J95" s="336"/>
      <c r="K95" s="336"/>
      <c r="L95" s="336"/>
      <c r="M95" s="336"/>
      <c r="N95" s="20"/>
      <c r="O95" s="336"/>
      <c r="P95" s="336"/>
      <c r="Q95" s="336"/>
      <c r="R95" s="336"/>
      <c r="S95" s="336"/>
      <c r="T95" s="336"/>
      <c r="U95" s="336"/>
      <c r="V95" s="336">
        <v>161.48135785506469</v>
      </c>
      <c r="W95" s="20"/>
      <c r="X95" s="336">
        <v>153.00414971936038</v>
      </c>
      <c r="Y95" s="336">
        <v>153.00414971936038</v>
      </c>
      <c r="Z95" s="336">
        <v>175.05809793465178</v>
      </c>
      <c r="AA95" s="336" t="s">
        <v>245</v>
      </c>
      <c r="AB95" s="336" t="s">
        <v>245</v>
      </c>
      <c r="AC95" s="78"/>
    </row>
    <row r="96" spans="1:29" s="76" customFormat="1" ht="11.4">
      <c r="A96" s="78"/>
      <c r="B96" s="335" t="s">
        <v>120</v>
      </c>
      <c r="C96" s="598"/>
      <c r="D96" s="595"/>
      <c r="E96" s="20"/>
      <c r="F96" s="336"/>
      <c r="G96" s="336"/>
      <c r="H96" s="336"/>
      <c r="I96" s="336"/>
      <c r="J96" s="336"/>
      <c r="K96" s="336"/>
      <c r="L96" s="336"/>
      <c r="M96" s="336"/>
      <c r="N96" s="20"/>
      <c r="O96" s="336"/>
      <c r="P96" s="336"/>
      <c r="Q96" s="336"/>
      <c r="R96" s="336"/>
      <c r="S96" s="336"/>
      <c r="T96" s="336"/>
      <c r="U96" s="336"/>
      <c r="V96" s="336">
        <v>140.97038369634095</v>
      </c>
      <c r="W96" s="20"/>
      <c r="X96" s="336">
        <v>133.99809844677793</v>
      </c>
      <c r="Y96" s="336">
        <v>133.99809844677793</v>
      </c>
      <c r="Z96" s="336">
        <v>141.1598373789993</v>
      </c>
      <c r="AA96" s="336" t="s">
        <v>245</v>
      </c>
      <c r="AB96" s="336" t="s">
        <v>245</v>
      </c>
      <c r="AC96" s="78"/>
    </row>
    <row r="97" spans="1:29" s="76" customFormat="1" ht="11.4">
      <c r="A97" s="78"/>
      <c r="B97" s="335" t="s">
        <v>123</v>
      </c>
      <c r="C97" s="598"/>
      <c r="D97" s="595"/>
      <c r="E97" s="20"/>
      <c r="F97" s="336"/>
      <c r="G97" s="336"/>
      <c r="H97" s="336"/>
      <c r="I97" s="336"/>
      <c r="J97" s="336"/>
      <c r="K97" s="336"/>
      <c r="L97" s="336"/>
      <c r="M97" s="336"/>
      <c r="N97" s="20"/>
      <c r="O97" s="336"/>
      <c r="P97" s="336"/>
      <c r="Q97" s="336"/>
      <c r="R97" s="336"/>
      <c r="S97" s="336"/>
      <c r="T97" s="336"/>
      <c r="U97" s="336"/>
      <c r="V97" s="336">
        <v>145.13795345055377</v>
      </c>
      <c r="W97" s="20"/>
      <c r="X97" s="336">
        <v>135.89244680900129</v>
      </c>
      <c r="Y97" s="336">
        <v>135.89244680900129</v>
      </c>
      <c r="Z97" s="336">
        <v>142.85907884825795</v>
      </c>
      <c r="AA97" s="336" t="s">
        <v>245</v>
      </c>
      <c r="AB97" s="336" t="s">
        <v>245</v>
      </c>
      <c r="AC97" s="78"/>
    </row>
    <row r="98" spans="1:29" s="76" customFormat="1" ht="11.4">
      <c r="A98" s="78"/>
      <c r="B98" s="335" t="s">
        <v>121</v>
      </c>
      <c r="C98" s="599"/>
      <c r="D98" s="596"/>
      <c r="E98" s="20"/>
      <c r="F98" s="336"/>
      <c r="G98" s="336"/>
      <c r="H98" s="336"/>
      <c r="I98" s="336"/>
      <c r="J98" s="336"/>
      <c r="K98" s="336"/>
      <c r="L98" s="336"/>
      <c r="M98" s="336"/>
      <c r="N98" s="20"/>
      <c r="O98" s="336"/>
      <c r="P98" s="336"/>
      <c r="Q98" s="336"/>
      <c r="R98" s="336"/>
      <c r="S98" s="336"/>
      <c r="T98" s="336"/>
      <c r="U98" s="336"/>
      <c r="V98" s="336">
        <v>145.15515789473687</v>
      </c>
      <c r="W98" s="20"/>
      <c r="X98" s="336">
        <v>135.90252631578949</v>
      </c>
      <c r="Y98" s="336">
        <v>135.90252631578949</v>
      </c>
      <c r="Z98" s="336">
        <v>142.86683870967744</v>
      </c>
      <c r="AA98" s="336" t="s">
        <v>245</v>
      </c>
      <c r="AB98" s="336" t="s">
        <v>245</v>
      </c>
      <c r="AC98" s="78"/>
    </row>
    <row r="99" spans="1:29" s="76" customFormat="1" ht="11.4">
      <c r="A99" s="78"/>
      <c r="B99" s="588" t="s">
        <v>340</v>
      </c>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589"/>
      <c r="AB99" s="590"/>
      <c r="AC99" s="78"/>
    </row>
    <row r="100" spans="1:29" s="76" customFormat="1" ht="11.4" customHeight="1">
      <c r="A100" s="78"/>
      <c r="B100" s="335" t="s">
        <v>127</v>
      </c>
      <c r="C100" s="597" t="s">
        <v>281</v>
      </c>
      <c r="D100" s="594"/>
      <c r="E100" s="20"/>
      <c r="F100" s="336"/>
      <c r="G100" s="336"/>
      <c r="H100" s="336"/>
      <c r="I100" s="336"/>
      <c r="J100" s="336"/>
      <c r="K100" s="336"/>
      <c r="L100" s="336"/>
      <c r="M100" s="336"/>
      <c r="N100" s="9"/>
      <c r="O100" s="336"/>
      <c r="P100" s="336"/>
      <c r="Q100" s="336"/>
      <c r="R100" s="336"/>
      <c r="S100" s="336"/>
      <c r="T100" s="336"/>
      <c r="U100" s="336"/>
      <c r="V100" s="336">
        <v>161.74024709232063</v>
      </c>
      <c r="W100" s="9"/>
      <c r="X100" s="336">
        <v>157.83763976914793</v>
      </c>
      <c r="Y100" s="336">
        <v>157.83763976914793</v>
      </c>
      <c r="Z100" s="336">
        <v>150.32225665419324</v>
      </c>
      <c r="AA100" s="336" t="s">
        <v>245</v>
      </c>
      <c r="AB100" s="336" t="s">
        <v>245</v>
      </c>
      <c r="AC100" s="78"/>
    </row>
    <row r="101" spans="1:29" s="76" customFormat="1" ht="11.4">
      <c r="A101" s="78"/>
      <c r="B101" s="335" t="s">
        <v>128</v>
      </c>
      <c r="C101" s="598"/>
      <c r="D101" s="595"/>
      <c r="E101" s="20"/>
      <c r="F101" s="336"/>
      <c r="G101" s="336"/>
      <c r="H101" s="336"/>
      <c r="I101" s="336"/>
      <c r="J101" s="336"/>
      <c r="K101" s="336"/>
      <c r="L101" s="336"/>
      <c r="M101" s="336"/>
      <c r="N101" s="9"/>
      <c r="O101" s="336"/>
      <c r="P101" s="336"/>
      <c r="Q101" s="336"/>
      <c r="R101" s="336"/>
      <c r="S101" s="336"/>
      <c r="T101" s="336"/>
      <c r="U101" s="336"/>
      <c r="V101" s="336">
        <v>151.15099796579563</v>
      </c>
      <c r="W101" s="9"/>
      <c r="X101" s="336">
        <v>146.40262715555545</v>
      </c>
      <c r="Y101" s="336">
        <v>146.40262715555545</v>
      </c>
      <c r="Z101" s="336">
        <v>144.5545462026534</v>
      </c>
      <c r="AA101" s="336" t="s">
        <v>245</v>
      </c>
      <c r="AB101" s="336" t="s">
        <v>245</v>
      </c>
      <c r="AC101" s="78"/>
    </row>
    <row r="102" spans="1:29" s="76" customFormat="1" ht="11.4">
      <c r="A102" s="78"/>
      <c r="B102" s="335" t="s">
        <v>125</v>
      </c>
      <c r="C102" s="598"/>
      <c r="D102" s="595"/>
      <c r="E102" s="20"/>
      <c r="F102" s="336"/>
      <c r="G102" s="336"/>
      <c r="H102" s="336"/>
      <c r="I102" s="336"/>
      <c r="J102" s="336"/>
      <c r="K102" s="336"/>
      <c r="L102" s="336"/>
      <c r="M102" s="336"/>
      <c r="N102" s="9"/>
      <c r="O102" s="336"/>
      <c r="P102" s="336"/>
      <c r="Q102" s="336"/>
      <c r="R102" s="336"/>
      <c r="S102" s="336"/>
      <c r="T102" s="336"/>
      <c r="U102" s="336"/>
      <c r="V102" s="336">
        <v>175.10131593435801</v>
      </c>
      <c r="W102" s="9"/>
      <c r="X102" s="336">
        <v>174.13161403512419</v>
      </c>
      <c r="Y102" s="336">
        <v>174.13161403512419</v>
      </c>
      <c r="Z102" s="336">
        <v>158.7326432024405</v>
      </c>
      <c r="AA102" s="336" t="s">
        <v>245</v>
      </c>
      <c r="AB102" s="336" t="s">
        <v>245</v>
      </c>
      <c r="AC102" s="78"/>
    </row>
    <row r="103" spans="1:29" s="76" customFormat="1" ht="11.4">
      <c r="A103" s="78"/>
      <c r="B103" s="335" t="s">
        <v>124</v>
      </c>
      <c r="C103" s="598"/>
      <c r="D103" s="595"/>
      <c r="E103" s="20"/>
      <c r="F103" s="336"/>
      <c r="G103" s="336"/>
      <c r="H103" s="336"/>
      <c r="I103" s="336"/>
      <c r="J103" s="336"/>
      <c r="K103" s="336"/>
      <c r="L103" s="336"/>
      <c r="M103" s="336"/>
      <c r="N103" s="9"/>
      <c r="O103" s="336"/>
      <c r="P103" s="336"/>
      <c r="Q103" s="336"/>
      <c r="R103" s="336"/>
      <c r="S103" s="336"/>
      <c r="T103" s="336"/>
      <c r="U103" s="336"/>
      <c r="V103" s="336">
        <v>156.91952423368826</v>
      </c>
      <c r="W103" s="9"/>
      <c r="X103" s="336">
        <v>154.60967258728007</v>
      </c>
      <c r="Y103" s="336">
        <v>154.60967258728007</v>
      </c>
      <c r="Z103" s="336">
        <v>159.18993330960788</v>
      </c>
      <c r="AA103" s="336" t="s">
        <v>245</v>
      </c>
      <c r="AB103" s="336" t="s">
        <v>245</v>
      </c>
      <c r="AC103" s="78"/>
    </row>
    <row r="104" spans="1:29" s="76" customFormat="1" ht="11.4">
      <c r="A104" s="78"/>
      <c r="B104" s="335" t="s">
        <v>129</v>
      </c>
      <c r="C104" s="598"/>
      <c r="D104" s="595"/>
      <c r="E104" s="20"/>
      <c r="F104" s="336"/>
      <c r="G104" s="336"/>
      <c r="H104" s="336"/>
      <c r="I104" s="336"/>
      <c r="J104" s="336"/>
      <c r="K104" s="336"/>
      <c r="L104" s="336"/>
      <c r="M104" s="336"/>
      <c r="N104" s="9"/>
      <c r="O104" s="336"/>
      <c r="P104" s="336"/>
      <c r="Q104" s="336"/>
      <c r="R104" s="336"/>
      <c r="S104" s="336"/>
      <c r="T104" s="336"/>
      <c r="U104" s="336"/>
      <c r="V104" s="336">
        <v>158.85385581562713</v>
      </c>
      <c r="W104" s="9"/>
      <c r="X104" s="336">
        <v>155.35513568129818</v>
      </c>
      <c r="Y104" s="336">
        <v>155.35513568129818</v>
      </c>
      <c r="Z104" s="336">
        <v>148.02912731711947</v>
      </c>
      <c r="AA104" s="336" t="s">
        <v>245</v>
      </c>
      <c r="AB104" s="336" t="s">
        <v>245</v>
      </c>
      <c r="AC104" s="78"/>
    </row>
    <row r="105" spans="1:29" s="76" customFormat="1" ht="11.4">
      <c r="A105" s="78"/>
      <c r="B105" s="335" t="s">
        <v>119</v>
      </c>
      <c r="C105" s="598"/>
      <c r="D105" s="595"/>
      <c r="E105" s="9"/>
      <c r="F105" s="336"/>
      <c r="G105" s="336"/>
      <c r="H105" s="336"/>
      <c r="I105" s="336"/>
      <c r="J105" s="336"/>
      <c r="K105" s="336"/>
      <c r="L105" s="336"/>
      <c r="M105" s="336"/>
      <c r="N105" s="9"/>
      <c r="O105" s="336"/>
      <c r="P105" s="336"/>
      <c r="Q105" s="336"/>
      <c r="R105" s="336"/>
      <c r="S105" s="336"/>
      <c r="T105" s="336"/>
      <c r="U105" s="336"/>
      <c r="V105" s="336">
        <v>148.99979366015424</v>
      </c>
      <c r="W105" s="9"/>
      <c r="X105" s="336">
        <v>146.0549125463701</v>
      </c>
      <c r="Y105" s="336">
        <v>146.0549125463701</v>
      </c>
      <c r="Z105" s="336">
        <v>151.45582300910075</v>
      </c>
      <c r="AA105" s="336" t="s">
        <v>245</v>
      </c>
      <c r="AB105" s="336" t="s">
        <v>245</v>
      </c>
      <c r="AC105" s="78"/>
    </row>
    <row r="106" spans="1:29" s="76" customFormat="1" ht="11.4">
      <c r="A106" s="78"/>
      <c r="B106" s="335" t="s">
        <v>118</v>
      </c>
      <c r="C106" s="598"/>
      <c r="D106" s="595"/>
      <c r="E106" s="9"/>
      <c r="F106" s="336"/>
      <c r="G106" s="336"/>
      <c r="H106" s="336"/>
      <c r="I106" s="336"/>
      <c r="J106" s="336"/>
      <c r="K106" s="336"/>
      <c r="L106" s="336"/>
      <c r="M106" s="336"/>
      <c r="N106" s="9"/>
      <c r="O106" s="336"/>
      <c r="P106" s="336"/>
      <c r="Q106" s="336"/>
      <c r="R106" s="336"/>
      <c r="S106" s="336"/>
      <c r="T106" s="336"/>
      <c r="U106" s="336"/>
      <c r="V106" s="336">
        <v>156.28960198701421</v>
      </c>
      <c r="W106" s="9"/>
      <c r="X106" s="336">
        <v>154.56103250572039</v>
      </c>
      <c r="Y106" s="336">
        <v>154.56103250572039</v>
      </c>
      <c r="Z106" s="336">
        <v>157.02961267554258</v>
      </c>
      <c r="AA106" s="336" t="s">
        <v>245</v>
      </c>
      <c r="AB106" s="336" t="s">
        <v>245</v>
      </c>
      <c r="AC106" s="78"/>
    </row>
    <row r="107" spans="1:29" s="76" customFormat="1" ht="11.4">
      <c r="A107" s="78"/>
      <c r="B107" s="335" t="s">
        <v>122</v>
      </c>
      <c r="C107" s="598"/>
      <c r="D107" s="595"/>
      <c r="E107" s="9"/>
      <c r="F107" s="336"/>
      <c r="G107" s="336"/>
      <c r="H107" s="336"/>
      <c r="I107" s="336"/>
      <c r="J107" s="336"/>
      <c r="K107" s="336"/>
      <c r="L107" s="336"/>
      <c r="M107" s="336"/>
      <c r="N107" s="9"/>
      <c r="O107" s="336"/>
      <c r="P107" s="336"/>
      <c r="Q107" s="336"/>
      <c r="R107" s="336"/>
      <c r="S107" s="336"/>
      <c r="T107" s="336"/>
      <c r="U107" s="336"/>
      <c r="V107" s="336">
        <v>171.61945898212281</v>
      </c>
      <c r="W107" s="9"/>
      <c r="X107" s="336">
        <v>169.13148791363548</v>
      </c>
      <c r="Y107" s="336">
        <v>169.13148791363548</v>
      </c>
      <c r="Z107" s="336">
        <v>168.97387675730786</v>
      </c>
      <c r="AA107" s="336" t="s">
        <v>245</v>
      </c>
      <c r="AB107" s="336" t="s">
        <v>245</v>
      </c>
      <c r="AC107" s="78"/>
    </row>
    <row r="108" spans="1:29" s="76" customFormat="1" ht="11.4">
      <c r="A108" s="78"/>
      <c r="B108" s="335" t="s">
        <v>126</v>
      </c>
      <c r="C108" s="598"/>
      <c r="D108" s="595"/>
      <c r="E108" s="9"/>
      <c r="F108" s="336"/>
      <c r="G108" s="336"/>
      <c r="H108" s="336"/>
      <c r="I108" s="336"/>
      <c r="J108" s="336"/>
      <c r="K108" s="336"/>
      <c r="L108" s="336"/>
      <c r="M108" s="336"/>
      <c r="N108" s="20"/>
      <c r="O108" s="336"/>
      <c r="P108" s="336"/>
      <c r="Q108" s="336"/>
      <c r="R108" s="336"/>
      <c r="S108" s="336"/>
      <c r="T108" s="336"/>
      <c r="U108" s="336"/>
      <c r="V108" s="336">
        <v>154.64168940201483</v>
      </c>
      <c r="W108" s="20"/>
      <c r="X108" s="336">
        <v>152.02721443403107</v>
      </c>
      <c r="Y108" s="336">
        <v>152.02721443403107</v>
      </c>
      <c r="Z108" s="336">
        <v>160.47959532048307</v>
      </c>
      <c r="AA108" s="336" t="s">
        <v>245</v>
      </c>
      <c r="AB108" s="336" t="s">
        <v>245</v>
      </c>
      <c r="AC108" s="78"/>
    </row>
    <row r="109" spans="1:29" s="76" customFormat="1" ht="11.4">
      <c r="A109" s="78"/>
      <c r="B109" s="335" t="s">
        <v>131</v>
      </c>
      <c r="C109" s="598"/>
      <c r="D109" s="595"/>
      <c r="E109" s="9"/>
      <c r="F109" s="336"/>
      <c r="G109" s="336"/>
      <c r="H109" s="336"/>
      <c r="I109" s="336"/>
      <c r="J109" s="336"/>
      <c r="K109" s="336"/>
      <c r="L109" s="336"/>
      <c r="M109" s="336"/>
      <c r="N109" s="20"/>
      <c r="O109" s="336"/>
      <c r="P109" s="336"/>
      <c r="Q109" s="336"/>
      <c r="R109" s="336"/>
      <c r="S109" s="336"/>
      <c r="T109" s="336"/>
      <c r="U109" s="336"/>
      <c r="V109" s="336">
        <v>162.94544913692886</v>
      </c>
      <c r="W109" s="20"/>
      <c r="X109" s="336">
        <v>157.99564595618827</v>
      </c>
      <c r="Y109" s="336">
        <v>157.99564595618827</v>
      </c>
      <c r="Z109" s="336">
        <v>172.4024414238242</v>
      </c>
      <c r="AA109" s="336" t="s">
        <v>245</v>
      </c>
      <c r="AB109" s="336" t="s">
        <v>245</v>
      </c>
      <c r="AC109" s="78"/>
    </row>
    <row r="110" spans="1:29" s="76" customFormat="1" ht="11.4">
      <c r="A110" s="78"/>
      <c r="B110" s="335" t="s">
        <v>130</v>
      </c>
      <c r="C110" s="598"/>
      <c r="D110" s="595"/>
      <c r="E110" s="20"/>
      <c r="F110" s="336"/>
      <c r="G110" s="336"/>
      <c r="H110" s="336"/>
      <c r="I110" s="336"/>
      <c r="J110" s="336"/>
      <c r="K110" s="336"/>
      <c r="L110" s="336"/>
      <c r="M110" s="336"/>
      <c r="N110" s="20"/>
      <c r="O110" s="336"/>
      <c r="P110" s="336"/>
      <c r="Q110" s="336"/>
      <c r="R110" s="336"/>
      <c r="S110" s="336"/>
      <c r="T110" s="336"/>
      <c r="U110" s="336"/>
      <c r="V110" s="336">
        <v>174.8383080507042</v>
      </c>
      <c r="W110" s="20"/>
      <c r="X110" s="336">
        <v>169.37309976060479</v>
      </c>
      <c r="Y110" s="336">
        <v>169.37309976060479</v>
      </c>
      <c r="Z110" s="336">
        <v>187.28029219298656</v>
      </c>
      <c r="AA110" s="336" t="s">
        <v>245</v>
      </c>
      <c r="AB110" s="336" t="s">
        <v>245</v>
      </c>
      <c r="AC110" s="78"/>
    </row>
    <row r="111" spans="1:29" s="76" customFormat="1" ht="11.4">
      <c r="A111" s="78"/>
      <c r="B111" s="335" t="s">
        <v>120</v>
      </c>
      <c r="C111" s="598"/>
      <c r="D111" s="595"/>
      <c r="E111" s="20"/>
      <c r="F111" s="336"/>
      <c r="G111" s="336"/>
      <c r="H111" s="336"/>
      <c r="I111" s="336"/>
      <c r="J111" s="336"/>
      <c r="K111" s="336"/>
      <c r="L111" s="336"/>
      <c r="M111" s="336"/>
      <c r="N111" s="20"/>
      <c r="O111" s="336"/>
      <c r="P111" s="336"/>
      <c r="Q111" s="336"/>
      <c r="R111" s="336"/>
      <c r="S111" s="336"/>
      <c r="T111" s="336"/>
      <c r="U111" s="336"/>
      <c r="V111" s="336">
        <v>152.72879756471397</v>
      </c>
      <c r="W111" s="20"/>
      <c r="X111" s="336">
        <v>148.7685121966617</v>
      </c>
      <c r="Y111" s="336">
        <v>148.7685121966617</v>
      </c>
      <c r="Z111" s="336">
        <v>152.48011575285116</v>
      </c>
      <c r="AA111" s="336" t="s">
        <v>245</v>
      </c>
      <c r="AB111" s="336" t="s">
        <v>245</v>
      </c>
      <c r="AC111" s="78"/>
    </row>
    <row r="112" spans="1:29" s="78" customFormat="1" ht="11.4">
      <c r="B112" s="335" t="s">
        <v>123</v>
      </c>
      <c r="C112" s="598"/>
      <c r="D112" s="595"/>
      <c r="E112" s="20"/>
      <c r="F112" s="336"/>
      <c r="G112" s="336"/>
      <c r="H112" s="336"/>
      <c r="I112" s="336"/>
      <c r="J112" s="336"/>
      <c r="K112" s="336"/>
      <c r="L112" s="336"/>
      <c r="M112" s="336"/>
      <c r="N112" s="20"/>
      <c r="O112" s="336"/>
      <c r="P112" s="336"/>
      <c r="Q112" s="336"/>
      <c r="R112" s="336"/>
      <c r="S112" s="336"/>
      <c r="T112" s="336"/>
      <c r="U112" s="336"/>
      <c r="V112" s="336">
        <v>157.65876677095545</v>
      </c>
      <c r="W112" s="20"/>
      <c r="X112" s="336">
        <v>151.4252602254511</v>
      </c>
      <c r="Y112" s="336">
        <v>151.4252602254511</v>
      </c>
      <c r="Z112" s="336">
        <v>153.53261608210448</v>
      </c>
      <c r="AA112" s="336" t="s">
        <v>245</v>
      </c>
      <c r="AB112" s="336" t="s">
        <v>245</v>
      </c>
    </row>
    <row r="113" spans="2:28">
      <c r="B113" s="335" t="s">
        <v>121</v>
      </c>
      <c r="C113" s="599"/>
      <c r="D113" s="596"/>
      <c r="E113" s="20"/>
      <c r="F113" s="336"/>
      <c r="G113" s="336"/>
      <c r="H113" s="336"/>
      <c r="I113" s="336"/>
      <c r="J113" s="336"/>
      <c r="K113" s="336"/>
      <c r="L113" s="336"/>
      <c r="M113" s="336"/>
      <c r="N113" s="20"/>
      <c r="O113" s="336"/>
      <c r="P113" s="336"/>
      <c r="Q113" s="336"/>
      <c r="R113" s="336"/>
      <c r="S113" s="336"/>
      <c r="T113" s="336"/>
      <c r="U113" s="336"/>
      <c r="V113" s="336">
        <v>157.68002544450391</v>
      </c>
      <c r="W113" s="20"/>
      <c r="X113" s="336">
        <v>151.43939386555653</v>
      </c>
      <c r="Y113" s="336">
        <v>151.43939386555653</v>
      </c>
      <c r="Z113" s="336">
        <v>153.54019161357647</v>
      </c>
      <c r="AA113" s="336" t="s">
        <v>245</v>
      </c>
      <c r="AB113" s="336" t="s">
        <v>245</v>
      </c>
    </row>
    <row r="114" spans="2:28">
      <c r="R114" s="92"/>
      <c r="S114" s="333"/>
    </row>
    <row r="115" spans="2:28">
      <c r="R115" s="92"/>
      <c r="S115" s="333"/>
    </row>
  </sheetData>
  <mergeCells count="29">
    <mergeCell ref="C85:C98"/>
    <mergeCell ref="D85:D98"/>
    <mergeCell ref="B99:AB99"/>
    <mergeCell ref="C100:C113"/>
    <mergeCell ref="D100:D113"/>
    <mergeCell ref="B69:AB69"/>
    <mergeCell ref="C70:C83"/>
    <mergeCell ref="D70:D83"/>
    <mergeCell ref="B84:AB84"/>
    <mergeCell ref="B63:B68"/>
    <mergeCell ref="C63:C68"/>
    <mergeCell ref="D63:D64"/>
    <mergeCell ref="F63:M63"/>
    <mergeCell ref="F64:M64"/>
    <mergeCell ref="F9:M9"/>
    <mergeCell ref="B14:AB14"/>
    <mergeCell ref="C15:C28"/>
    <mergeCell ref="D15:D28"/>
    <mergeCell ref="B3:M3"/>
    <mergeCell ref="B8:B13"/>
    <mergeCell ref="C8:C13"/>
    <mergeCell ref="D8:D9"/>
    <mergeCell ref="F8:M8"/>
    <mergeCell ref="B29:AB29"/>
    <mergeCell ref="C30:C43"/>
    <mergeCell ref="D30:D43"/>
    <mergeCell ref="C45:C58"/>
    <mergeCell ref="D45:D58"/>
    <mergeCell ref="B44:AB44"/>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E373"/>
  <sheetViews>
    <sheetView zoomScaleNormal="100" workbookViewId="0"/>
  </sheetViews>
  <sheetFormatPr defaultColWidth="0" defaultRowHeight="13.2" zeroHeight="1"/>
  <cols>
    <col min="1" max="1" width="8.90625" style="126" customWidth="1"/>
    <col min="2" max="2" width="41.453125" style="2" customWidth="1"/>
    <col min="3" max="3" width="15.6328125" style="2" customWidth="1"/>
    <col min="4" max="10" width="15.6328125" style="126" customWidth="1"/>
    <col min="11" max="11" width="1.36328125" style="126" customWidth="1"/>
    <col min="12" max="19" width="15.6328125" style="126" customWidth="1"/>
    <col min="20" max="20" width="1.36328125" style="126" customWidth="1"/>
    <col min="21" max="25" width="15.6328125" style="126" customWidth="1"/>
    <col min="26" max="26" width="8.90625" style="126" customWidth="1"/>
    <col min="27" max="31" width="0" style="2" hidden="1" customWidth="1"/>
    <col min="32" max="16384" width="8.90625" style="2" hidden="1"/>
  </cols>
  <sheetData>
    <row r="1" spans="1:30" s="1" customFormat="1" ht="12.6"/>
    <row r="2" spans="1:30" s="1" customFormat="1" ht="17.399999999999999">
      <c r="B2" s="3" t="s">
        <v>345</v>
      </c>
      <c r="C2" s="3"/>
      <c r="D2" s="3"/>
      <c r="E2" s="3"/>
      <c r="F2" s="3"/>
      <c r="G2" s="3"/>
      <c r="H2" s="3"/>
      <c r="I2" s="3"/>
      <c r="Q2" s="3"/>
    </row>
    <row r="3" spans="1:30" s="1" customFormat="1" ht="29.25" customHeight="1">
      <c r="B3" s="603" t="s">
        <v>346</v>
      </c>
      <c r="C3" s="603"/>
      <c r="D3" s="603"/>
      <c r="E3" s="603"/>
      <c r="F3" s="603"/>
      <c r="G3" s="603"/>
      <c r="H3" s="603"/>
      <c r="I3" s="603"/>
      <c r="J3" s="603"/>
      <c r="K3" s="603"/>
      <c r="L3" s="603"/>
      <c r="M3" s="4"/>
      <c r="N3" s="4"/>
      <c r="O3" s="4"/>
      <c r="P3" s="4"/>
      <c r="Q3" s="4"/>
      <c r="R3" s="4"/>
      <c r="S3" s="4"/>
      <c r="T3" s="4"/>
      <c r="U3" s="4"/>
      <c r="V3" s="4"/>
      <c r="W3" s="4"/>
      <c r="X3" s="4"/>
      <c r="Y3" s="4"/>
      <c r="Z3" s="4"/>
      <c r="AA3" s="4"/>
      <c r="AB3" s="4"/>
      <c r="AC3" s="4"/>
      <c r="AD3" s="4"/>
    </row>
    <row r="4" spans="1:30" s="1" customFormat="1" ht="12.6"/>
    <row r="5" spans="1:30" s="5" customFormat="1" ht="12.6"/>
    <row r="6" spans="1:30" s="126" customFormat="1"/>
    <row r="7" spans="1:30" s="127" customFormat="1">
      <c r="B7" s="138" t="s">
        <v>347</v>
      </c>
    </row>
    <row r="8" spans="1:30" s="126" customFormat="1"/>
    <row r="9" spans="1:30">
      <c r="B9" s="128" t="s">
        <v>348</v>
      </c>
      <c r="C9" s="129">
        <f>G17</f>
        <v>102.2</v>
      </c>
    </row>
    <row r="10" spans="1:30" s="134" customFormat="1" ht="12.6"/>
    <row r="11" spans="1:30" s="130" customFormat="1" ht="11.4">
      <c r="A11" s="135"/>
      <c r="B11" s="604"/>
      <c r="C11" s="457" t="s">
        <v>200</v>
      </c>
      <c r="D11" s="458"/>
      <c r="E11" s="458"/>
      <c r="F11" s="458"/>
      <c r="G11" s="458"/>
      <c r="H11" s="458"/>
      <c r="I11" s="458"/>
      <c r="J11" s="459"/>
      <c r="K11" s="20"/>
      <c r="L11" s="337" t="s">
        <v>285</v>
      </c>
      <c r="M11" s="338"/>
      <c r="N11" s="338"/>
      <c r="O11" s="338"/>
      <c r="P11" s="338"/>
      <c r="Q11" s="338"/>
      <c r="R11" s="338"/>
      <c r="S11" s="338"/>
      <c r="T11" s="20"/>
      <c r="U11" s="338"/>
      <c r="V11" s="338"/>
      <c r="W11" s="338"/>
      <c r="X11" s="338"/>
      <c r="Y11" s="339"/>
      <c r="Z11" s="135"/>
    </row>
    <row r="12" spans="1:30" s="130" customFormat="1" ht="11.25" customHeight="1">
      <c r="A12" s="135"/>
      <c r="B12" s="604"/>
      <c r="C12" s="448" t="s">
        <v>203</v>
      </c>
      <c r="D12" s="449"/>
      <c r="E12" s="449"/>
      <c r="F12" s="449"/>
      <c r="G12" s="449"/>
      <c r="H12" s="449"/>
      <c r="I12" s="449"/>
      <c r="J12" s="450"/>
      <c r="K12" s="20"/>
      <c r="L12" s="340" t="s">
        <v>286</v>
      </c>
      <c r="M12" s="341"/>
      <c r="N12" s="341"/>
      <c r="O12" s="341"/>
      <c r="P12" s="341"/>
      <c r="Q12" s="341"/>
      <c r="R12" s="341"/>
      <c r="S12" s="341"/>
      <c r="T12" s="20"/>
      <c r="U12" s="341"/>
      <c r="V12" s="341"/>
      <c r="W12" s="341"/>
      <c r="X12" s="341"/>
      <c r="Y12" s="342"/>
      <c r="Z12" s="135"/>
    </row>
    <row r="13" spans="1:30" s="130" customFormat="1" ht="11.4">
      <c r="A13" s="135"/>
      <c r="B13" s="131" t="s">
        <v>349</v>
      </c>
      <c r="C13" s="132" t="s">
        <v>350</v>
      </c>
      <c r="D13" s="132" t="s">
        <v>351</v>
      </c>
      <c r="E13" s="132" t="s">
        <v>352</v>
      </c>
      <c r="F13" s="132" t="s">
        <v>353</v>
      </c>
      <c r="G13" s="132" t="s">
        <v>354</v>
      </c>
      <c r="H13" s="132" t="s">
        <v>355</v>
      </c>
      <c r="I13" s="132" t="s">
        <v>356</v>
      </c>
      <c r="J13" s="132" t="s">
        <v>357</v>
      </c>
      <c r="K13" s="20"/>
      <c r="L13" s="132" t="s">
        <v>357</v>
      </c>
      <c r="M13" s="132" t="s">
        <v>358</v>
      </c>
      <c r="N13" s="132" t="s">
        <v>359</v>
      </c>
      <c r="O13" s="132" t="s">
        <v>360</v>
      </c>
      <c r="P13" s="132" t="s">
        <v>361</v>
      </c>
      <c r="Q13" s="132" t="s">
        <v>362</v>
      </c>
      <c r="R13" s="132" t="s">
        <v>363</v>
      </c>
      <c r="S13" s="132" t="s">
        <v>364</v>
      </c>
      <c r="T13" s="20"/>
      <c r="U13" s="132" t="s">
        <v>365</v>
      </c>
      <c r="V13" s="132" t="s">
        <v>365</v>
      </c>
      <c r="W13" s="132" t="s">
        <v>366</v>
      </c>
      <c r="X13" s="132" t="s">
        <v>366</v>
      </c>
      <c r="Y13" s="132" t="s">
        <v>367</v>
      </c>
      <c r="Z13" s="135"/>
    </row>
    <row r="14" spans="1:30" s="130" customFormat="1" ht="27" customHeight="1">
      <c r="A14" s="135"/>
      <c r="B14" s="10" t="s">
        <v>301</v>
      </c>
      <c r="C14" s="11" t="s">
        <v>342</v>
      </c>
      <c r="D14" s="11" t="s">
        <v>368</v>
      </c>
      <c r="E14" s="11" t="s">
        <v>343</v>
      </c>
      <c r="F14" s="11" t="s">
        <v>344</v>
      </c>
      <c r="G14" s="11" t="s">
        <v>144</v>
      </c>
      <c r="H14" s="12" t="s">
        <v>145</v>
      </c>
      <c r="I14" s="11" t="s">
        <v>146</v>
      </c>
      <c r="J14" s="11" t="s">
        <v>147</v>
      </c>
      <c r="K14" s="20"/>
      <c r="L14" s="13" t="s">
        <v>148</v>
      </c>
      <c r="M14" s="13" t="s">
        <v>149</v>
      </c>
      <c r="N14" s="13" t="s">
        <v>150</v>
      </c>
      <c r="O14" s="14" t="s">
        <v>151</v>
      </c>
      <c r="P14" s="13" t="s">
        <v>152</v>
      </c>
      <c r="Q14" s="13" t="s">
        <v>153</v>
      </c>
      <c r="R14" s="13" t="s">
        <v>154</v>
      </c>
      <c r="S14" s="13" t="s">
        <v>106</v>
      </c>
      <c r="T14" s="20"/>
      <c r="U14" s="13" t="s">
        <v>302</v>
      </c>
      <c r="V14" s="13" t="s">
        <v>302</v>
      </c>
      <c r="W14" s="13" t="s">
        <v>303</v>
      </c>
      <c r="X14" s="13" t="s">
        <v>303</v>
      </c>
      <c r="Y14" s="13" t="s">
        <v>206</v>
      </c>
      <c r="Z14" s="135"/>
    </row>
    <row r="15" spans="1:30" s="130" customFormat="1" ht="27" customHeight="1">
      <c r="A15" s="135"/>
      <c r="B15" s="10" t="s">
        <v>105</v>
      </c>
      <c r="C15" s="11" t="s">
        <v>139</v>
      </c>
      <c r="D15" s="11" t="s">
        <v>141</v>
      </c>
      <c r="E15" s="11" t="s">
        <v>142</v>
      </c>
      <c r="F15" s="11" t="s">
        <v>143</v>
      </c>
      <c r="G15" s="11" t="s">
        <v>144</v>
      </c>
      <c r="H15" s="12" t="s">
        <v>145</v>
      </c>
      <c r="I15" s="11" t="s">
        <v>146</v>
      </c>
      <c r="J15" s="11" t="s">
        <v>147</v>
      </c>
      <c r="K15" s="9"/>
      <c r="L15" s="13" t="s">
        <v>148</v>
      </c>
      <c r="M15" s="13" t="s">
        <v>149</v>
      </c>
      <c r="N15" s="13" t="s">
        <v>150</v>
      </c>
      <c r="O15" s="14" t="s">
        <v>151</v>
      </c>
      <c r="P15" s="13" t="s">
        <v>152</v>
      </c>
      <c r="Q15" s="13" t="s">
        <v>153</v>
      </c>
      <c r="R15" s="13" t="s">
        <v>154</v>
      </c>
      <c r="S15" s="13" t="s">
        <v>106</v>
      </c>
      <c r="T15" s="9"/>
      <c r="U15" s="13" t="s">
        <v>155</v>
      </c>
      <c r="V15" s="13" t="s">
        <v>156</v>
      </c>
      <c r="W15" s="13" t="s">
        <v>157</v>
      </c>
      <c r="X15" s="13" t="s">
        <v>158</v>
      </c>
      <c r="Y15" s="13" t="s">
        <v>206</v>
      </c>
      <c r="Z15" s="135"/>
    </row>
    <row r="16" spans="1:30" s="130" customFormat="1" ht="11.4">
      <c r="A16" s="135"/>
      <c r="B16" s="10" t="s">
        <v>207</v>
      </c>
      <c r="C16" s="15" t="s">
        <v>208</v>
      </c>
      <c r="D16" s="15" t="s">
        <v>209</v>
      </c>
      <c r="E16" s="15" t="s">
        <v>210</v>
      </c>
      <c r="F16" s="15" t="s">
        <v>211</v>
      </c>
      <c r="G16" s="15" t="s">
        <v>212</v>
      </c>
      <c r="H16" s="16" t="s">
        <v>213</v>
      </c>
      <c r="I16" s="15" t="s">
        <v>214</v>
      </c>
      <c r="J16" s="15" t="s">
        <v>215</v>
      </c>
      <c r="K16" s="20"/>
      <c r="L16" s="15" t="s">
        <v>216</v>
      </c>
      <c r="M16" s="15" t="s">
        <v>217</v>
      </c>
      <c r="N16" s="15" t="s">
        <v>218</v>
      </c>
      <c r="O16" s="17" t="s">
        <v>219</v>
      </c>
      <c r="P16" s="15" t="s">
        <v>220</v>
      </c>
      <c r="Q16" s="15" t="s">
        <v>221</v>
      </c>
      <c r="R16" s="15" t="s">
        <v>222</v>
      </c>
      <c r="S16" s="15" t="s">
        <v>223</v>
      </c>
      <c r="T16" s="20"/>
      <c r="U16" s="15" t="s">
        <v>224</v>
      </c>
      <c r="V16" s="15" t="s">
        <v>225</v>
      </c>
      <c r="W16" s="15" t="s">
        <v>226</v>
      </c>
      <c r="X16" s="15" t="s">
        <v>227</v>
      </c>
      <c r="Y16" s="15" t="s">
        <v>228</v>
      </c>
      <c r="Z16" s="135"/>
    </row>
    <row r="17" spans="1:26" s="130" customFormat="1" ht="11.4">
      <c r="A17" s="135"/>
      <c r="B17" s="133" t="s">
        <v>345</v>
      </c>
      <c r="C17" s="250">
        <f>_xlfn.IFNA(VLOOKUP(C13,$B$34:$C$1500,2, FALSE),"-")</f>
        <v>99.9</v>
      </c>
      <c r="D17" s="250">
        <f t="shared" ref="D17:Y17" si="0">_xlfn.IFNA(VLOOKUP(D13,$B$34:$C$1500,2, FALSE),"-")</f>
        <v>100.1</v>
      </c>
      <c r="E17" s="250">
        <f t="shared" si="0"/>
        <v>100.4</v>
      </c>
      <c r="F17" s="250">
        <f t="shared" si="0"/>
        <v>101</v>
      </c>
      <c r="G17" s="250">
        <f t="shared" si="0"/>
        <v>102.2</v>
      </c>
      <c r="H17" s="250">
        <f t="shared" si="0"/>
        <v>103.5</v>
      </c>
      <c r="I17" s="250">
        <f t="shared" si="0"/>
        <v>105</v>
      </c>
      <c r="J17" s="250">
        <f t="shared" si="0"/>
        <v>105.9</v>
      </c>
      <c r="K17" s="20"/>
      <c r="L17" s="250">
        <f>_xlfn.IFNA(VLOOKUP(L13,$B$34:$C$1500,2, FALSE),"-")</f>
        <v>105.9</v>
      </c>
      <c r="M17" s="250">
        <f t="shared" si="0"/>
        <v>107.1</v>
      </c>
      <c r="N17" s="250">
        <f t="shared" si="0"/>
        <v>107.9</v>
      </c>
      <c r="O17" s="250">
        <f>_xlfn.IFNA(VLOOKUP(O13,$B$34:$C$1500,2, FALSE),"-")</f>
        <v>108.5</v>
      </c>
      <c r="P17" s="250">
        <f t="shared" si="0"/>
        <v>108.8</v>
      </c>
      <c r="Q17" s="250">
        <f t="shared" si="0"/>
        <v>109.4</v>
      </c>
      <c r="R17" s="250">
        <f t="shared" si="0"/>
        <v>111.4</v>
      </c>
      <c r="S17" s="250">
        <f t="shared" si="0"/>
        <v>114.7</v>
      </c>
      <c r="T17" s="20"/>
      <c r="U17" s="250">
        <f t="shared" si="0"/>
        <v>120.5</v>
      </c>
      <c r="V17" s="250">
        <f>_xlfn.IFNA(VLOOKUP(V13,$B$34:$C$1500,2, FALSE),"-")</f>
        <v>120.5</v>
      </c>
      <c r="W17" s="250">
        <f t="shared" si="0"/>
        <v>125.3</v>
      </c>
      <c r="X17" s="250" t="s">
        <v>245</v>
      </c>
      <c r="Y17" s="250" t="str">
        <f t="shared" si="0"/>
        <v>-</v>
      </c>
      <c r="Z17" s="135"/>
    </row>
    <row r="18" spans="1:26" s="135" customFormat="1" ht="11.4">
      <c r="B18" s="136"/>
    </row>
    <row r="19" spans="1:26" s="134" customFormat="1" ht="12.6">
      <c r="B19" s="137"/>
    </row>
    <row r="20" spans="1:26" s="127" customFormat="1">
      <c r="B20" s="138" t="s">
        <v>369</v>
      </c>
    </row>
    <row r="21" spans="1:26" s="126" customFormat="1"/>
    <row r="22" spans="1:26" s="126" customFormat="1" ht="42.75" customHeight="1">
      <c r="B22" s="139" t="s">
        <v>370</v>
      </c>
      <c r="C22" s="607" t="s">
        <v>371</v>
      </c>
      <c r="D22" s="607"/>
      <c r="E22" s="607"/>
      <c r="F22" s="607"/>
    </row>
    <row r="23" spans="1:26" s="126" customFormat="1" ht="27.75" customHeight="1">
      <c r="B23" s="139" t="s">
        <v>372</v>
      </c>
      <c r="C23" s="605" t="s">
        <v>373</v>
      </c>
      <c r="D23" s="606"/>
      <c r="E23" s="606"/>
      <c r="F23" s="606"/>
    </row>
    <row r="24" spans="1:26" s="126" customFormat="1"/>
    <row r="25" spans="1:26" s="126" customFormat="1"/>
    <row r="26" spans="1:26" ht="26.4">
      <c r="B26" s="283" t="s">
        <v>374</v>
      </c>
      <c r="C26" s="284" t="s">
        <v>375</v>
      </c>
    </row>
    <row r="27" spans="1:26">
      <c r="B27" s="285" t="s">
        <v>376</v>
      </c>
      <c r="C27" s="286" t="s">
        <v>377</v>
      </c>
    </row>
    <row r="28" spans="1:26">
      <c r="B28" s="285" t="s">
        <v>378</v>
      </c>
      <c r="C28" s="286" t="s">
        <v>379</v>
      </c>
    </row>
    <row r="29" spans="1:26">
      <c r="B29" s="285" t="s">
        <v>380</v>
      </c>
      <c r="C29" s="286" t="s">
        <v>381</v>
      </c>
    </row>
    <row r="30" spans="1:26" ht="26.4">
      <c r="B30" s="285" t="s">
        <v>257</v>
      </c>
      <c r="C30" s="286" t="s">
        <v>382</v>
      </c>
    </row>
    <row r="31" spans="1:26">
      <c r="B31" s="285" t="s">
        <v>383</v>
      </c>
      <c r="C31" s="286" t="s">
        <v>384</v>
      </c>
    </row>
    <row r="32" spans="1:26">
      <c r="B32" s="285" t="s">
        <v>385</v>
      </c>
      <c r="C32" s="286" t="s">
        <v>386</v>
      </c>
    </row>
    <row r="33" spans="2:3">
      <c r="B33" s="285" t="s">
        <v>387</v>
      </c>
      <c r="C33" s="286"/>
    </row>
    <row r="34" spans="2:3">
      <c r="B34" s="285" t="s">
        <v>388</v>
      </c>
      <c r="C34" s="287">
        <v>79.400000000000006</v>
      </c>
    </row>
    <row r="35" spans="2:3">
      <c r="B35" s="285" t="s">
        <v>389</v>
      </c>
      <c r="C35" s="287">
        <v>81.400000000000006</v>
      </c>
    </row>
    <row r="36" spans="2:3">
      <c r="B36" s="285" t="s">
        <v>390</v>
      </c>
      <c r="C36" s="287">
        <v>83.3</v>
      </c>
    </row>
    <row r="37" spans="2:3">
      <c r="B37" s="285" t="s">
        <v>391</v>
      </c>
      <c r="C37" s="287">
        <v>86.2</v>
      </c>
    </row>
    <row r="38" spans="2:3">
      <c r="B38" s="285" t="s">
        <v>392</v>
      </c>
      <c r="C38" s="287">
        <v>87.9</v>
      </c>
    </row>
    <row r="39" spans="2:3">
      <c r="B39" s="285" t="s">
        <v>393</v>
      </c>
      <c r="C39" s="287">
        <v>90.1</v>
      </c>
    </row>
    <row r="40" spans="2:3">
      <c r="B40" s="285" t="s">
        <v>394</v>
      </c>
      <c r="C40" s="287">
        <v>93.6</v>
      </c>
    </row>
    <row r="41" spans="2:3">
      <c r="B41" s="285" t="s">
        <v>395</v>
      </c>
      <c r="C41" s="287">
        <v>96</v>
      </c>
    </row>
    <row r="42" spans="2:3">
      <c r="B42" s="285" t="s">
        <v>396</v>
      </c>
      <c r="C42" s="287">
        <v>98.2</v>
      </c>
    </row>
    <row r="43" spans="2:3">
      <c r="B43" s="285" t="s">
        <v>397</v>
      </c>
      <c r="C43" s="287">
        <v>99.6</v>
      </c>
    </row>
    <row r="44" spans="2:3">
      <c r="B44" s="285" t="s">
        <v>398</v>
      </c>
      <c r="C44" s="287">
        <v>100</v>
      </c>
    </row>
    <row r="45" spans="2:3">
      <c r="B45" s="285" t="s">
        <v>399</v>
      </c>
      <c r="C45" s="287">
        <v>101</v>
      </c>
    </row>
    <row r="46" spans="2:3">
      <c r="B46" s="285" t="s">
        <v>400</v>
      </c>
      <c r="C46" s="287">
        <v>103.6</v>
      </c>
    </row>
    <row r="47" spans="2:3">
      <c r="B47" s="285" t="s">
        <v>401</v>
      </c>
      <c r="C47" s="287">
        <v>78.5</v>
      </c>
    </row>
    <row r="48" spans="2:3">
      <c r="B48" s="285" t="s">
        <v>402</v>
      </c>
      <c r="C48" s="287">
        <v>79.3</v>
      </c>
    </row>
    <row r="49" spans="2:3">
      <c r="B49" s="285" t="s">
        <v>403</v>
      </c>
      <c r="C49" s="287">
        <v>79.7</v>
      </c>
    </row>
    <row r="50" spans="2:3">
      <c r="B50" s="285" t="s">
        <v>404</v>
      </c>
      <c r="C50" s="287">
        <v>80.099999999999994</v>
      </c>
    </row>
    <row r="51" spans="2:3">
      <c r="B51" s="285" t="s">
        <v>405</v>
      </c>
      <c r="C51" s="287">
        <v>80.2</v>
      </c>
    </row>
    <row r="52" spans="2:3">
      <c r="B52" s="285" t="s">
        <v>406</v>
      </c>
      <c r="C52" s="287">
        <v>81.2</v>
      </c>
    </row>
    <row r="53" spans="2:3">
      <c r="B53" s="285" t="s">
        <v>407</v>
      </c>
      <c r="C53" s="287">
        <v>81.7</v>
      </c>
    </row>
    <row r="54" spans="2:3">
      <c r="B54" s="285" t="s">
        <v>408</v>
      </c>
      <c r="C54" s="287">
        <v>82.3</v>
      </c>
    </row>
    <row r="55" spans="2:3">
      <c r="B55" s="285" t="s">
        <v>409</v>
      </c>
      <c r="C55" s="287">
        <v>82.4</v>
      </c>
    </row>
    <row r="56" spans="2:3">
      <c r="B56" s="285" t="s">
        <v>410</v>
      </c>
      <c r="C56" s="287">
        <v>83.3</v>
      </c>
    </row>
    <row r="57" spans="2:3">
      <c r="B57" s="285" t="s">
        <v>411</v>
      </c>
      <c r="C57" s="287">
        <v>83.3</v>
      </c>
    </row>
    <row r="58" spans="2:3">
      <c r="B58" s="285" t="s">
        <v>412</v>
      </c>
      <c r="C58" s="287">
        <v>84.1</v>
      </c>
    </row>
    <row r="59" spans="2:3">
      <c r="B59" s="285" t="s">
        <v>413</v>
      </c>
      <c r="C59" s="287">
        <v>84.5</v>
      </c>
    </row>
    <row r="60" spans="2:3">
      <c r="B60" s="285" t="s">
        <v>414</v>
      </c>
      <c r="C60" s="287">
        <v>86.1</v>
      </c>
    </row>
    <row r="61" spans="2:3">
      <c r="B61" s="285" t="s">
        <v>415</v>
      </c>
      <c r="C61" s="287">
        <v>87.1</v>
      </c>
    </row>
    <row r="62" spans="2:3">
      <c r="B62" s="285" t="s">
        <v>416</v>
      </c>
      <c r="C62" s="287">
        <v>87.2</v>
      </c>
    </row>
    <row r="63" spans="2:3">
      <c r="B63" s="285" t="s">
        <v>417</v>
      </c>
      <c r="C63" s="287">
        <v>87</v>
      </c>
    </row>
    <row r="64" spans="2:3">
      <c r="B64" s="285" t="s">
        <v>418</v>
      </c>
      <c r="C64" s="287">
        <v>87.8</v>
      </c>
    </row>
    <row r="65" spans="2:3">
      <c r="B65" s="285" t="s">
        <v>419</v>
      </c>
      <c r="C65" s="287">
        <v>88.2</v>
      </c>
    </row>
    <row r="66" spans="2:3">
      <c r="B66" s="285" t="s">
        <v>420</v>
      </c>
      <c r="C66" s="287">
        <v>88.6</v>
      </c>
    </row>
    <row r="67" spans="2:3">
      <c r="B67" s="285" t="s">
        <v>421</v>
      </c>
      <c r="C67" s="287">
        <v>89.1</v>
      </c>
    </row>
    <row r="68" spans="2:3">
      <c r="B68" s="285" t="s">
        <v>422</v>
      </c>
      <c r="C68" s="287">
        <v>90</v>
      </c>
    </row>
    <row r="69" spans="2:3">
      <c r="B69" s="285" t="s">
        <v>423</v>
      </c>
      <c r="C69" s="287">
        <v>90.3</v>
      </c>
    </row>
    <row r="70" spans="2:3">
      <c r="B70" s="285" t="s">
        <v>424</v>
      </c>
      <c r="C70" s="287">
        <v>91.1</v>
      </c>
    </row>
    <row r="71" spans="2:3">
      <c r="B71" s="285" t="s">
        <v>425</v>
      </c>
      <c r="C71" s="287">
        <v>92.2</v>
      </c>
    </row>
    <row r="72" spans="2:3">
      <c r="B72" s="285" t="s">
        <v>426</v>
      </c>
      <c r="C72" s="287">
        <v>93.4</v>
      </c>
    </row>
    <row r="73" spans="2:3">
      <c r="B73" s="285" t="s">
        <v>427</v>
      </c>
      <c r="C73" s="287">
        <v>93.9</v>
      </c>
    </row>
    <row r="74" spans="2:3">
      <c r="B74" s="285" t="s">
        <v>428</v>
      </c>
      <c r="C74" s="287">
        <v>94.7</v>
      </c>
    </row>
    <row r="75" spans="2:3">
      <c r="B75" s="285" t="s">
        <v>429</v>
      </c>
      <c r="C75" s="287">
        <v>95.1</v>
      </c>
    </row>
    <row r="76" spans="2:3">
      <c r="B76" s="285" t="s">
        <v>430</v>
      </c>
      <c r="C76" s="287">
        <v>95.8</v>
      </c>
    </row>
    <row r="77" spans="2:3">
      <c r="B77" s="285" t="s">
        <v>431</v>
      </c>
      <c r="C77" s="286">
        <v>96.1</v>
      </c>
    </row>
    <row r="78" spans="2:3">
      <c r="B78" s="285" t="s">
        <v>432</v>
      </c>
      <c r="C78" s="286">
        <v>97</v>
      </c>
    </row>
    <row r="79" spans="2:3">
      <c r="B79" s="285" t="s">
        <v>433</v>
      </c>
      <c r="C79" s="286">
        <v>97.4</v>
      </c>
    </row>
    <row r="80" spans="2:3">
      <c r="B80" s="285" t="s">
        <v>434</v>
      </c>
      <c r="C80" s="286">
        <v>98.1</v>
      </c>
    </row>
    <row r="81" spans="2:3">
      <c r="B81" s="285" t="s">
        <v>435</v>
      </c>
      <c r="C81" s="286">
        <v>98.4</v>
      </c>
    </row>
    <row r="82" spans="2:3">
      <c r="B82" s="285" t="s">
        <v>436</v>
      </c>
      <c r="C82" s="286">
        <v>98.9</v>
      </c>
    </row>
    <row r="83" spans="2:3">
      <c r="B83" s="285" t="s">
        <v>437</v>
      </c>
      <c r="C83" s="286">
        <v>99</v>
      </c>
    </row>
    <row r="84" spans="2:3">
      <c r="B84" s="285" t="s">
        <v>438</v>
      </c>
      <c r="C84" s="286">
        <v>99.7</v>
      </c>
    </row>
    <row r="85" spans="2:3">
      <c r="B85" s="285" t="s">
        <v>439</v>
      </c>
      <c r="C85" s="286">
        <v>99.8</v>
      </c>
    </row>
    <row r="86" spans="2:3">
      <c r="B86" s="285" t="s">
        <v>440</v>
      </c>
      <c r="C86" s="286">
        <v>100</v>
      </c>
    </row>
    <row r="87" spans="2:3">
      <c r="B87" s="285" t="s">
        <v>441</v>
      </c>
      <c r="C87" s="286">
        <v>99.4</v>
      </c>
    </row>
    <row r="88" spans="2:3">
      <c r="B88" s="285" t="s">
        <v>442</v>
      </c>
      <c r="C88" s="286">
        <v>100</v>
      </c>
    </row>
    <row r="89" spans="2:3">
      <c r="B89" s="285" t="s">
        <v>443</v>
      </c>
      <c r="C89" s="286">
        <v>100.2</v>
      </c>
    </row>
    <row r="90" spans="2:3">
      <c r="B90" s="285" t="s">
        <v>444</v>
      </c>
      <c r="C90" s="286">
        <v>100.4</v>
      </c>
    </row>
    <row r="91" spans="2:3">
      <c r="B91" s="285" t="s">
        <v>445</v>
      </c>
      <c r="C91" s="286">
        <v>100.1</v>
      </c>
    </row>
    <row r="92" spans="2:3">
      <c r="B92" s="285" t="s">
        <v>446</v>
      </c>
      <c r="C92" s="286">
        <v>100.8</v>
      </c>
    </row>
    <row r="93" spans="2:3">
      <c r="B93" s="285" t="s">
        <v>447</v>
      </c>
      <c r="C93" s="286">
        <v>101.2</v>
      </c>
    </row>
    <row r="94" spans="2:3">
      <c r="B94" s="285" t="s">
        <v>448</v>
      </c>
      <c r="C94" s="286">
        <v>101.9</v>
      </c>
    </row>
    <row r="95" spans="2:3">
      <c r="B95" s="285" t="s">
        <v>449</v>
      </c>
      <c r="C95" s="286">
        <v>102.3</v>
      </c>
    </row>
    <row r="96" spans="2:3">
      <c r="B96" s="285" t="s">
        <v>450</v>
      </c>
      <c r="C96" s="286">
        <v>103.4</v>
      </c>
    </row>
    <row r="97" spans="2:3">
      <c r="B97" s="285" t="s">
        <v>451</v>
      </c>
      <c r="C97" s="286">
        <v>103.9</v>
      </c>
    </row>
    <row r="98" spans="2:3">
      <c r="B98" s="285" t="s">
        <v>452</v>
      </c>
      <c r="C98" s="286">
        <v>104.7</v>
      </c>
    </row>
    <row r="99" spans="2:3">
      <c r="B99" s="285" t="s">
        <v>453</v>
      </c>
      <c r="C99" s="286">
        <v>104.8</v>
      </c>
    </row>
    <row r="100" spans="2:3">
      <c r="B100" s="285" t="s">
        <v>454</v>
      </c>
      <c r="C100" s="286">
        <v>105.8</v>
      </c>
    </row>
    <row r="101" spans="2:3">
      <c r="B101" s="285" t="s">
        <v>455</v>
      </c>
      <c r="C101" s="286">
        <v>78.3</v>
      </c>
    </row>
    <row r="102" spans="2:3">
      <c r="B102" s="285" t="s">
        <v>456</v>
      </c>
      <c r="C102" s="286">
        <v>78.5</v>
      </c>
    </row>
    <row r="103" spans="2:3">
      <c r="B103" s="285" t="s">
        <v>457</v>
      </c>
      <c r="C103" s="286">
        <v>78.8</v>
      </c>
    </row>
    <row r="104" spans="2:3">
      <c r="B104" s="285" t="s">
        <v>458</v>
      </c>
      <c r="C104" s="286">
        <v>79.099999999999994</v>
      </c>
    </row>
    <row r="105" spans="2:3">
      <c r="B105" s="285" t="s">
        <v>459</v>
      </c>
      <c r="C105" s="286">
        <v>79.400000000000006</v>
      </c>
    </row>
    <row r="106" spans="2:3">
      <c r="B106" s="285" t="s">
        <v>460</v>
      </c>
      <c r="C106" s="286">
        <v>79.400000000000006</v>
      </c>
    </row>
    <row r="107" spans="2:3">
      <c r="B107" s="285" t="s">
        <v>461</v>
      </c>
      <c r="C107" s="286">
        <v>79.5</v>
      </c>
    </row>
    <row r="108" spans="2:3">
      <c r="B108" s="285" t="s">
        <v>462</v>
      </c>
      <c r="C108" s="286">
        <v>79.7</v>
      </c>
    </row>
    <row r="109" spans="2:3">
      <c r="B109" s="285" t="s">
        <v>463</v>
      </c>
      <c r="C109" s="286">
        <v>79.900000000000006</v>
      </c>
    </row>
    <row r="110" spans="2:3">
      <c r="B110" s="285" t="s">
        <v>464</v>
      </c>
      <c r="C110" s="286">
        <v>80</v>
      </c>
    </row>
    <row r="111" spans="2:3">
      <c r="B111" s="285" t="s">
        <v>465</v>
      </c>
      <c r="C111" s="286">
        <v>80</v>
      </c>
    </row>
    <row r="112" spans="2:3">
      <c r="B112" s="285" t="s">
        <v>466</v>
      </c>
      <c r="C112" s="286">
        <v>80.3</v>
      </c>
    </row>
    <row r="113" spans="2:3">
      <c r="B113" s="285" t="s">
        <v>467</v>
      </c>
      <c r="C113" s="286">
        <v>80</v>
      </c>
    </row>
    <row r="114" spans="2:3">
      <c r="B114" s="285" t="s">
        <v>468</v>
      </c>
      <c r="C114" s="286">
        <v>80.2</v>
      </c>
    </row>
    <row r="115" spans="2:3">
      <c r="B115" s="285" t="s">
        <v>469</v>
      </c>
      <c r="C115" s="286">
        <v>80.400000000000006</v>
      </c>
    </row>
    <row r="116" spans="2:3">
      <c r="B116" s="285" t="s">
        <v>470</v>
      </c>
      <c r="C116" s="286">
        <v>80.900000000000006</v>
      </c>
    </row>
    <row r="117" spans="2:3">
      <c r="B117" s="285" t="s">
        <v>471</v>
      </c>
      <c r="C117" s="286">
        <v>81.3</v>
      </c>
    </row>
    <row r="118" spans="2:3">
      <c r="B118" s="285" t="s">
        <v>472</v>
      </c>
      <c r="C118" s="286">
        <v>81.5</v>
      </c>
    </row>
    <row r="119" spans="2:3">
      <c r="B119" s="285" t="s">
        <v>473</v>
      </c>
      <c r="C119" s="286">
        <v>81.5</v>
      </c>
    </row>
    <row r="120" spans="2:3">
      <c r="B120" s="285" t="s">
        <v>474</v>
      </c>
      <c r="C120" s="286">
        <v>81.8</v>
      </c>
    </row>
    <row r="121" spans="2:3">
      <c r="B121" s="285" t="s">
        <v>475</v>
      </c>
      <c r="C121" s="286">
        <v>81.900000000000006</v>
      </c>
    </row>
    <row r="122" spans="2:3">
      <c r="B122" s="285" t="s">
        <v>476</v>
      </c>
      <c r="C122" s="286">
        <v>82</v>
      </c>
    </row>
    <row r="123" spans="2:3">
      <c r="B123" s="285" t="s">
        <v>477</v>
      </c>
      <c r="C123" s="286">
        <v>82.2</v>
      </c>
    </row>
    <row r="124" spans="2:3">
      <c r="B124" s="285" t="s">
        <v>478</v>
      </c>
      <c r="C124" s="286">
        <v>82.6</v>
      </c>
    </row>
    <row r="125" spans="2:3">
      <c r="B125" s="285" t="s">
        <v>479</v>
      </c>
      <c r="C125" s="286">
        <v>82.1</v>
      </c>
    </row>
    <row r="126" spans="2:3">
      <c r="B126" s="285" t="s">
        <v>480</v>
      </c>
      <c r="C126" s="286">
        <v>82.4</v>
      </c>
    </row>
    <row r="127" spans="2:3">
      <c r="B127" s="285" t="s">
        <v>481</v>
      </c>
      <c r="C127" s="286">
        <v>82.8</v>
      </c>
    </row>
    <row r="128" spans="2:3">
      <c r="B128" s="285" t="s">
        <v>482</v>
      </c>
      <c r="C128" s="286">
        <v>83.1</v>
      </c>
    </row>
    <row r="129" spans="2:3">
      <c r="B129" s="285" t="s">
        <v>483</v>
      </c>
      <c r="C129" s="286">
        <v>83.3</v>
      </c>
    </row>
    <row r="130" spans="2:3">
      <c r="B130" s="285" t="s">
        <v>484</v>
      </c>
      <c r="C130" s="286">
        <v>83.5</v>
      </c>
    </row>
    <row r="131" spans="2:3">
      <c r="B131" s="285" t="s">
        <v>485</v>
      </c>
      <c r="C131" s="286">
        <v>83.1</v>
      </c>
    </row>
    <row r="132" spans="2:3">
      <c r="B132" s="285" t="s">
        <v>486</v>
      </c>
      <c r="C132" s="286">
        <v>83.4</v>
      </c>
    </row>
    <row r="133" spans="2:3">
      <c r="B133" s="285" t="s">
        <v>487</v>
      </c>
      <c r="C133" s="286">
        <v>83.5</v>
      </c>
    </row>
    <row r="134" spans="2:3">
      <c r="B134" s="285" t="s">
        <v>488</v>
      </c>
      <c r="C134" s="286">
        <v>83.8</v>
      </c>
    </row>
    <row r="135" spans="2:3">
      <c r="B135" s="285" t="s">
        <v>489</v>
      </c>
      <c r="C135" s="286">
        <v>84.1</v>
      </c>
    </row>
    <row r="136" spans="2:3">
      <c r="B136" s="285" t="s">
        <v>490</v>
      </c>
      <c r="C136" s="286">
        <v>84.5</v>
      </c>
    </row>
    <row r="137" spans="2:3">
      <c r="B137" s="285" t="s">
        <v>491</v>
      </c>
      <c r="C137" s="286">
        <v>84.1</v>
      </c>
    </row>
    <row r="138" spans="2:3">
      <c r="B138" s="285" t="s">
        <v>492</v>
      </c>
      <c r="C138" s="286">
        <v>84.6</v>
      </c>
    </row>
    <row r="139" spans="2:3">
      <c r="B139" s="285" t="s">
        <v>493</v>
      </c>
      <c r="C139" s="286">
        <v>84.9</v>
      </c>
    </row>
    <row r="140" spans="2:3">
      <c r="B140" s="285" t="s">
        <v>494</v>
      </c>
      <c r="C140" s="286">
        <v>85.6</v>
      </c>
    </row>
    <row r="141" spans="2:3">
      <c r="B141" s="285" t="s">
        <v>495</v>
      </c>
      <c r="C141" s="286">
        <v>86.1</v>
      </c>
    </row>
    <row r="142" spans="2:3">
      <c r="B142" s="285" t="s">
        <v>496</v>
      </c>
      <c r="C142" s="286">
        <v>86.6</v>
      </c>
    </row>
    <row r="143" spans="2:3">
      <c r="B143" s="285" t="s">
        <v>497</v>
      </c>
      <c r="C143" s="286">
        <v>86.6</v>
      </c>
    </row>
    <row r="144" spans="2:3">
      <c r="B144" s="285" t="s">
        <v>498</v>
      </c>
      <c r="C144" s="286">
        <v>87.1</v>
      </c>
    </row>
    <row r="145" spans="2:3">
      <c r="B145" s="285" t="s">
        <v>499</v>
      </c>
      <c r="C145" s="286">
        <v>87.5</v>
      </c>
    </row>
    <row r="146" spans="2:3">
      <c r="B146" s="285" t="s">
        <v>500</v>
      </c>
      <c r="C146" s="286">
        <v>87.3</v>
      </c>
    </row>
    <row r="147" spans="2:3">
      <c r="B147" s="285" t="s">
        <v>501</v>
      </c>
      <c r="C147" s="286">
        <v>87.3</v>
      </c>
    </row>
    <row r="148" spans="2:3">
      <c r="B148" s="285" t="s">
        <v>502</v>
      </c>
      <c r="C148" s="286">
        <v>87.1</v>
      </c>
    </row>
    <row r="149" spans="2:3">
      <c r="B149" s="285" t="s">
        <v>503</v>
      </c>
      <c r="C149" s="286">
        <v>86.6</v>
      </c>
    </row>
    <row r="150" spans="2:3">
      <c r="B150" s="285" t="s">
        <v>504</v>
      </c>
      <c r="C150" s="286">
        <v>87.2</v>
      </c>
    </row>
    <row r="151" spans="2:3">
      <c r="B151" s="285" t="s">
        <v>505</v>
      </c>
      <c r="C151" s="286">
        <v>87.3</v>
      </c>
    </row>
    <row r="152" spans="2:3">
      <c r="B152" s="285" t="s">
        <v>506</v>
      </c>
      <c r="C152" s="286">
        <v>87.5</v>
      </c>
    </row>
    <row r="153" spans="2:3">
      <c r="B153" s="285" t="s">
        <v>507</v>
      </c>
      <c r="C153" s="286">
        <v>87.9</v>
      </c>
    </row>
    <row r="154" spans="2:3">
      <c r="B154" s="285" t="s">
        <v>508</v>
      </c>
      <c r="C154" s="286">
        <v>88.1</v>
      </c>
    </row>
    <row r="155" spans="2:3">
      <c r="B155" s="285" t="s">
        <v>509</v>
      </c>
      <c r="C155" s="286">
        <v>88</v>
      </c>
    </row>
    <row r="156" spans="2:3">
      <c r="B156" s="285" t="s">
        <v>510</v>
      </c>
      <c r="C156" s="286">
        <v>88.3</v>
      </c>
    </row>
    <row r="157" spans="2:3">
      <c r="B157" s="285" t="s">
        <v>511</v>
      </c>
      <c r="C157" s="286">
        <v>88.3</v>
      </c>
    </row>
    <row r="158" spans="2:3">
      <c r="B158" s="285" t="s">
        <v>512</v>
      </c>
      <c r="C158" s="286">
        <v>88.4</v>
      </c>
    </row>
    <row r="159" spans="2:3">
      <c r="B159" s="285" t="s">
        <v>513</v>
      </c>
      <c r="C159" s="286">
        <v>88.6</v>
      </c>
    </row>
    <row r="160" spans="2:3">
      <c r="B160" s="285" t="s">
        <v>514</v>
      </c>
      <c r="C160" s="286">
        <v>88.9</v>
      </c>
    </row>
    <row r="161" spans="2:3">
      <c r="B161" s="285" t="s">
        <v>515</v>
      </c>
      <c r="C161" s="286">
        <v>88.8</v>
      </c>
    </row>
    <row r="162" spans="2:3">
      <c r="B162" s="285" t="s">
        <v>516</v>
      </c>
      <c r="C162" s="286">
        <v>89</v>
      </c>
    </row>
    <row r="163" spans="2:3">
      <c r="B163" s="285" t="s">
        <v>517</v>
      </c>
      <c r="C163" s="286">
        <v>89.4</v>
      </c>
    </row>
    <row r="164" spans="2:3">
      <c r="B164" s="285" t="s">
        <v>518</v>
      </c>
      <c r="C164" s="286">
        <v>89.9</v>
      </c>
    </row>
    <row r="165" spans="2:3">
      <c r="B165" s="285" t="s">
        <v>519</v>
      </c>
      <c r="C165" s="286">
        <v>90.1</v>
      </c>
    </row>
    <row r="166" spans="2:3">
      <c r="B166" s="285" t="s">
        <v>520</v>
      </c>
      <c r="C166" s="286">
        <v>90.2</v>
      </c>
    </row>
    <row r="167" spans="2:3">
      <c r="B167" s="285" t="s">
        <v>521</v>
      </c>
      <c r="C167" s="286">
        <v>90</v>
      </c>
    </row>
    <row r="168" spans="2:3">
      <c r="B168" s="285" t="s">
        <v>522</v>
      </c>
      <c r="C168" s="286">
        <v>90.4</v>
      </c>
    </row>
    <row r="169" spans="2:3">
      <c r="B169" s="285" t="s">
        <v>523</v>
      </c>
      <c r="C169" s="286">
        <v>90.4</v>
      </c>
    </row>
    <row r="170" spans="2:3">
      <c r="B170" s="285" t="s">
        <v>524</v>
      </c>
      <c r="C170" s="286">
        <v>90.6</v>
      </c>
    </row>
    <row r="171" spans="2:3">
      <c r="B171" s="285" t="s">
        <v>525</v>
      </c>
      <c r="C171" s="286">
        <v>90.9</v>
      </c>
    </row>
    <row r="172" spans="2:3">
      <c r="B172" s="285" t="s">
        <v>526</v>
      </c>
      <c r="C172" s="286">
        <v>91.7</v>
      </c>
    </row>
    <row r="173" spans="2:3">
      <c r="B173" s="285" t="s">
        <v>527</v>
      </c>
      <c r="C173" s="286">
        <v>91.8</v>
      </c>
    </row>
    <row r="174" spans="2:3">
      <c r="B174" s="285" t="s">
        <v>528</v>
      </c>
      <c r="C174" s="286">
        <v>92.3</v>
      </c>
    </row>
    <row r="175" spans="2:3">
      <c r="B175" s="285" t="s">
        <v>529</v>
      </c>
      <c r="C175" s="286">
        <v>92.6</v>
      </c>
    </row>
    <row r="176" spans="2:3">
      <c r="B176" s="285" t="s">
        <v>530</v>
      </c>
      <c r="C176" s="286">
        <v>93.3</v>
      </c>
    </row>
    <row r="177" spans="2:3">
      <c r="B177" s="285" t="s">
        <v>531</v>
      </c>
      <c r="C177" s="286">
        <v>93.5</v>
      </c>
    </row>
    <row r="178" spans="2:3">
      <c r="B178" s="285" t="s">
        <v>532</v>
      </c>
      <c r="C178" s="286">
        <v>93.5</v>
      </c>
    </row>
    <row r="179" spans="2:3">
      <c r="B179" s="285" t="s">
        <v>533</v>
      </c>
      <c r="C179" s="286">
        <v>93.5</v>
      </c>
    </row>
    <row r="180" spans="2:3">
      <c r="B180" s="285" t="s">
        <v>534</v>
      </c>
      <c r="C180" s="286">
        <v>93.9</v>
      </c>
    </row>
    <row r="181" spans="2:3">
      <c r="B181" s="285" t="s">
        <v>535</v>
      </c>
      <c r="C181" s="286">
        <v>94.5</v>
      </c>
    </row>
    <row r="182" spans="2:3">
      <c r="B182" s="285" t="s">
        <v>536</v>
      </c>
      <c r="C182" s="286">
        <v>94.5</v>
      </c>
    </row>
    <row r="183" spans="2:3">
      <c r="B183" s="285" t="s">
        <v>537</v>
      </c>
      <c r="C183" s="286">
        <v>94.7</v>
      </c>
    </row>
    <row r="184" spans="2:3">
      <c r="B184" s="285" t="s">
        <v>538</v>
      </c>
      <c r="C184" s="286">
        <v>95</v>
      </c>
    </row>
    <row r="185" spans="2:3">
      <c r="B185" s="285" t="s">
        <v>539</v>
      </c>
      <c r="C185" s="286">
        <v>94.7</v>
      </c>
    </row>
    <row r="186" spans="2:3">
      <c r="B186" s="285" t="s">
        <v>540</v>
      </c>
      <c r="C186" s="286">
        <v>95.2</v>
      </c>
    </row>
    <row r="187" spans="2:3">
      <c r="B187" s="285" t="s">
        <v>541</v>
      </c>
      <c r="C187" s="286">
        <v>95.4</v>
      </c>
    </row>
    <row r="188" spans="2:3">
      <c r="B188" s="285" t="s">
        <v>542</v>
      </c>
      <c r="C188" s="286">
        <v>95.9</v>
      </c>
    </row>
    <row r="189" spans="2:3">
      <c r="B189" s="285" t="s">
        <v>543</v>
      </c>
      <c r="C189" s="286">
        <v>95.9</v>
      </c>
    </row>
    <row r="190" spans="2:3">
      <c r="B190" s="285" t="s">
        <v>544</v>
      </c>
      <c r="C190" s="286">
        <v>95.6</v>
      </c>
    </row>
    <row r="191" spans="2:3">
      <c r="B191" s="285" t="s">
        <v>545</v>
      </c>
      <c r="C191" s="286">
        <v>95.7</v>
      </c>
    </row>
    <row r="192" spans="2:3">
      <c r="B192" s="285" t="s">
        <v>546</v>
      </c>
      <c r="C192" s="286">
        <v>96.1</v>
      </c>
    </row>
    <row r="193" spans="2:3">
      <c r="B193" s="285" t="s">
        <v>547</v>
      </c>
      <c r="C193" s="286">
        <v>96.4</v>
      </c>
    </row>
    <row r="194" spans="2:3">
      <c r="B194" s="285" t="s">
        <v>548</v>
      </c>
      <c r="C194" s="286">
        <v>96.8</v>
      </c>
    </row>
    <row r="195" spans="2:3">
      <c r="B195" s="285" t="s">
        <v>549</v>
      </c>
      <c r="C195" s="286">
        <v>97</v>
      </c>
    </row>
    <row r="196" spans="2:3">
      <c r="B196" s="285" t="s">
        <v>550</v>
      </c>
      <c r="C196" s="286">
        <v>97.3</v>
      </c>
    </row>
    <row r="197" spans="2:3">
      <c r="B197" s="285" t="s">
        <v>551</v>
      </c>
      <c r="C197" s="286">
        <v>97</v>
      </c>
    </row>
    <row r="198" spans="2:3">
      <c r="B198" s="285" t="s">
        <v>552</v>
      </c>
      <c r="C198" s="286">
        <v>97.5</v>
      </c>
    </row>
    <row r="199" spans="2:3">
      <c r="B199" s="285" t="s">
        <v>553</v>
      </c>
      <c r="C199" s="286">
        <v>97.8</v>
      </c>
    </row>
    <row r="200" spans="2:3">
      <c r="B200" s="285" t="s">
        <v>554</v>
      </c>
      <c r="C200" s="286">
        <v>98</v>
      </c>
    </row>
    <row r="201" spans="2:3">
      <c r="B201" s="285" t="s">
        <v>555</v>
      </c>
      <c r="C201" s="286">
        <v>98.2</v>
      </c>
    </row>
    <row r="202" spans="2:3">
      <c r="B202" s="285" t="s">
        <v>556</v>
      </c>
      <c r="C202" s="286">
        <v>98</v>
      </c>
    </row>
    <row r="203" spans="2:3">
      <c r="B203" s="285" t="s">
        <v>557</v>
      </c>
      <c r="C203" s="286">
        <v>98</v>
      </c>
    </row>
    <row r="204" spans="2:3">
      <c r="B204" s="285" t="s">
        <v>558</v>
      </c>
      <c r="C204" s="286">
        <v>98.4</v>
      </c>
    </row>
    <row r="205" spans="2:3">
      <c r="B205" s="285" t="s">
        <v>559</v>
      </c>
      <c r="C205" s="286">
        <v>98.7</v>
      </c>
    </row>
    <row r="206" spans="2:3">
      <c r="B206" s="285" t="s">
        <v>560</v>
      </c>
      <c r="C206" s="286">
        <v>98.8</v>
      </c>
    </row>
    <row r="207" spans="2:3">
      <c r="B207" s="285" t="s">
        <v>561</v>
      </c>
      <c r="C207" s="286">
        <v>98.8</v>
      </c>
    </row>
    <row r="208" spans="2:3">
      <c r="B208" s="285" t="s">
        <v>562</v>
      </c>
      <c r="C208" s="286">
        <v>99.2</v>
      </c>
    </row>
    <row r="209" spans="2:3">
      <c r="B209" s="285" t="s">
        <v>563</v>
      </c>
      <c r="C209" s="286">
        <v>98.7</v>
      </c>
    </row>
    <row r="210" spans="2:3">
      <c r="B210" s="285" t="s">
        <v>564</v>
      </c>
      <c r="C210" s="286">
        <v>99.1</v>
      </c>
    </row>
    <row r="211" spans="2:3">
      <c r="B211" s="285" t="s">
        <v>565</v>
      </c>
      <c r="C211" s="286">
        <v>99.3</v>
      </c>
    </row>
    <row r="212" spans="2:3">
      <c r="B212" s="285" t="s">
        <v>566</v>
      </c>
      <c r="C212" s="286">
        <v>99.6</v>
      </c>
    </row>
    <row r="213" spans="2:3">
      <c r="B213" s="285" t="s">
        <v>567</v>
      </c>
      <c r="C213" s="286">
        <v>99.6</v>
      </c>
    </row>
    <row r="214" spans="2:3">
      <c r="B214" s="285" t="s">
        <v>568</v>
      </c>
      <c r="C214" s="286">
        <v>99.8</v>
      </c>
    </row>
    <row r="215" spans="2:3">
      <c r="B215" s="285" t="s">
        <v>569</v>
      </c>
      <c r="C215" s="286">
        <v>99.6</v>
      </c>
    </row>
    <row r="216" spans="2:3">
      <c r="B216" s="285" t="s">
        <v>570</v>
      </c>
      <c r="C216" s="286">
        <v>99.9</v>
      </c>
    </row>
    <row r="217" spans="2:3">
      <c r="B217" s="285" t="s">
        <v>571</v>
      </c>
      <c r="C217" s="286">
        <v>100</v>
      </c>
    </row>
    <row r="218" spans="2:3">
      <c r="B218" s="285" t="s">
        <v>572</v>
      </c>
      <c r="C218" s="286">
        <v>100.1</v>
      </c>
    </row>
    <row r="219" spans="2:3">
      <c r="B219" s="285" t="s">
        <v>573</v>
      </c>
      <c r="C219" s="286">
        <v>99.9</v>
      </c>
    </row>
    <row r="220" spans="2:3">
      <c r="B220" s="285" t="s">
        <v>350</v>
      </c>
      <c r="C220" s="286">
        <v>99.9</v>
      </c>
    </row>
    <row r="221" spans="2:3">
      <c r="B221" s="285" t="s">
        <v>574</v>
      </c>
      <c r="C221" s="286">
        <v>99.2</v>
      </c>
    </row>
    <row r="222" spans="2:3">
      <c r="B222" s="285" t="s">
        <v>575</v>
      </c>
      <c r="C222" s="286">
        <v>99.5</v>
      </c>
    </row>
    <row r="223" spans="2:3">
      <c r="B223" s="285" t="s">
        <v>576</v>
      </c>
      <c r="C223" s="286">
        <v>99.6</v>
      </c>
    </row>
    <row r="224" spans="2:3">
      <c r="B224" s="285" t="s">
        <v>577</v>
      </c>
      <c r="C224" s="286">
        <v>99.9</v>
      </c>
    </row>
    <row r="225" spans="2:3">
      <c r="B225" s="285" t="s">
        <v>578</v>
      </c>
      <c r="C225" s="286">
        <v>100.1</v>
      </c>
    </row>
    <row r="226" spans="2:3">
      <c r="B226" s="285" t="s">
        <v>351</v>
      </c>
      <c r="C226" s="286">
        <v>100.1</v>
      </c>
    </row>
    <row r="227" spans="2:3">
      <c r="B227" s="285" t="s">
        <v>579</v>
      </c>
      <c r="C227" s="286">
        <v>100</v>
      </c>
    </row>
    <row r="228" spans="2:3">
      <c r="B228" s="285" t="s">
        <v>580</v>
      </c>
      <c r="C228" s="286">
        <v>100.3</v>
      </c>
    </row>
    <row r="229" spans="2:3">
      <c r="B229" s="285" t="s">
        <v>581</v>
      </c>
      <c r="C229" s="286">
        <v>100.2</v>
      </c>
    </row>
    <row r="230" spans="2:3">
      <c r="B230" s="285" t="s">
        <v>582</v>
      </c>
      <c r="C230" s="286">
        <v>100.3</v>
      </c>
    </row>
    <row r="231" spans="2:3">
      <c r="B231" s="285" t="s">
        <v>583</v>
      </c>
      <c r="C231" s="286">
        <v>100.3</v>
      </c>
    </row>
    <row r="232" spans="2:3">
      <c r="B232" s="285" t="s">
        <v>352</v>
      </c>
      <c r="C232" s="286">
        <v>100.4</v>
      </c>
    </row>
    <row r="233" spans="2:3">
      <c r="B233" s="285" t="s">
        <v>584</v>
      </c>
      <c r="C233" s="286">
        <v>99.9</v>
      </c>
    </row>
    <row r="234" spans="2:3">
      <c r="B234" s="285" t="s">
        <v>585</v>
      </c>
      <c r="C234" s="286">
        <v>100.1</v>
      </c>
    </row>
    <row r="235" spans="2:3">
      <c r="B235" s="285" t="s">
        <v>586</v>
      </c>
      <c r="C235" s="286">
        <v>100.4</v>
      </c>
    </row>
    <row r="236" spans="2:3">
      <c r="B236" s="285" t="s">
        <v>587</v>
      </c>
      <c r="C236" s="286">
        <v>100.6</v>
      </c>
    </row>
    <row r="237" spans="2:3">
      <c r="B237" s="285" t="s">
        <v>588</v>
      </c>
      <c r="C237" s="286">
        <v>100.8</v>
      </c>
    </row>
    <row r="238" spans="2:3">
      <c r="B238" s="285" t="s">
        <v>353</v>
      </c>
      <c r="C238" s="286">
        <v>101</v>
      </c>
    </row>
    <row r="239" spans="2:3">
      <c r="B239" s="285" t="s">
        <v>589</v>
      </c>
      <c r="C239" s="286">
        <v>100.9</v>
      </c>
    </row>
    <row r="240" spans="2:3">
      <c r="B240" s="285" t="s">
        <v>590</v>
      </c>
      <c r="C240" s="286">
        <v>101.2</v>
      </c>
    </row>
    <row r="241" spans="2:3">
      <c r="B241" s="285" t="s">
        <v>591</v>
      </c>
      <c r="C241" s="286">
        <v>101.5</v>
      </c>
    </row>
    <row r="242" spans="2:3">
      <c r="B242" s="285" t="s">
        <v>592</v>
      </c>
      <c r="C242" s="286">
        <v>101.6</v>
      </c>
    </row>
    <row r="243" spans="2:3">
      <c r="B243" s="285" t="s">
        <v>593</v>
      </c>
      <c r="C243" s="286">
        <v>101.8</v>
      </c>
    </row>
    <row r="244" spans="2:3">
      <c r="B244" s="285" t="s">
        <v>354</v>
      </c>
      <c r="C244" s="286">
        <v>102.2</v>
      </c>
    </row>
    <row r="245" spans="2:3">
      <c r="B245" s="285" t="s">
        <v>594</v>
      </c>
      <c r="C245" s="286">
        <v>101.8</v>
      </c>
    </row>
    <row r="246" spans="2:3">
      <c r="B246" s="285" t="s">
        <v>595</v>
      </c>
      <c r="C246" s="286">
        <v>102.4</v>
      </c>
    </row>
    <row r="247" spans="2:3">
      <c r="B247" s="285" t="s">
        <v>596</v>
      </c>
      <c r="C247" s="286">
        <v>102.7</v>
      </c>
    </row>
    <row r="248" spans="2:3">
      <c r="B248" s="285" t="s">
        <v>597</v>
      </c>
      <c r="C248" s="286">
        <v>103.2</v>
      </c>
    </row>
    <row r="249" spans="2:3">
      <c r="B249" s="285" t="s">
        <v>598</v>
      </c>
      <c r="C249" s="286">
        <v>103.5</v>
      </c>
    </row>
    <row r="250" spans="2:3">
      <c r="B250" s="285" t="s">
        <v>355</v>
      </c>
      <c r="C250" s="286">
        <v>103.5</v>
      </c>
    </row>
    <row r="251" spans="2:3">
      <c r="B251" s="285" t="s">
        <v>599</v>
      </c>
      <c r="C251" s="286">
        <v>103.5</v>
      </c>
    </row>
    <row r="252" spans="2:3">
      <c r="B252" s="285" t="s">
        <v>600</v>
      </c>
      <c r="C252" s="286">
        <v>104</v>
      </c>
    </row>
    <row r="253" spans="2:3">
      <c r="B253" s="285" t="s">
        <v>601</v>
      </c>
      <c r="C253" s="286">
        <v>104.3</v>
      </c>
    </row>
    <row r="254" spans="2:3">
      <c r="B254" s="285" t="s">
        <v>602</v>
      </c>
      <c r="C254" s="286">
        <v>104.4</v>
      </c>
    </row>
    <row r="255" spans="2:3">
      <c r="B255" s="285" t="s">
        <v>603</v>
      </c>
      <c r="C255" s="286">
        <v>104.7</v>
      </c>
    </row>
    <row r="256" spans="2:3">
      <c r="B256" s="285" t="s">
        <v>356</v>
      </c>
      <c r="C256" s="286">
        <v>105</v>
      </c>
    </row>
    <row r="257" spans="2:3">
      <c r="B257" s="285" t="s">
        <v>604</v>
      </c>
      <c r="C257" s="286">
        <v>104.5</v>
      </c>
    </row>
    <row r="258" spans="2:3">
      <c r="B258" s="285" t="s">
        <v>605</v>
      </c>
      <c r="C258" s="286">
        <v>104.9</v>
      </c>
    </row>
    <row r="259" spans="2:3">
      <c r="B259" s="285" t="s">
        <v>606</v>
      </c>
      <c r="C259" s="286">
        <v>105.1</v>
      </c>
    </row>
    <row r="260" spans="2:3">
      <c r="B260" s="285" t="s">
        <v>607</v>
      </c>
      <c r="C260" s="286">
        <v>105.5</v>
      </c>
    </row>
    <row r="261" spans="2:3">
      <c r="B261" s="285" t="s">
        <v>608</v>
      </c>
      <c r="C261" s="286">
        <v>105.9</v>
      </c>
    </row>
    <row r="262" spans="2:3">
      <c r="B262" s="285" t="s">
        <v>357</v>
      </c>
      <c r="C262" s="286">
        <v>105.9</v>
      </c>
    </row>
    <row r="263" spans="2:3">
      <c r="B263" s="288" t="s">
        <v>609</v>
      </c>
      <c r="C263" s="289">
        <v>105.8</v>
      </c>
    </row>
    <row r="264" spans="2:3">
      <c r="B264" s="288" t="s">
        <v>610</v>
      </c>
      <c r="C264" s="289">
        <v>106.5</v>
      </c>
    </row>
    <row r="265" spans="2:3">
      <c r="B265" s="288" t="s">
        <v>611</v>
      </c>
      <c r="C265" s="289">
        <v>106.6</v>
      </c>
    </row>
    <row r="266" spans="2:3">
      <c r="B266" s="288" t="s">
        <v>612</v>
      </c>
      <c r="C266" s="289">
        <v>106.7</v>
      </c>
    </row>
    <row r="267" spans="2:3">
      <c r="B267" s="288" t="s">
        <v>613</v>
      </c>
      <c r="C267" s="289">
        <v>107</v>
      </c>
    </row>
    <row r="268" spans="2:3">
      <c r="B268" s="288" t="s">
        <v>358</v>
      </c>
      <c r="C268" s="289">
        <v>107.1</v>
      </c>
    </row>
    <row r="269" spans="2:3">
      <c r="B269" s="288" t="s">
        <v>614</v>
      </c>
      <c r="C269" s="289">
        <v>106.4</v>
      </c>
    </row>
    <row r="270" spans="2:3">
      <c r="B270" s="288" t="s">
        <v>615</v>
      </c>
      <c r="C270" s="289">
        <v>106.8</v>
      </c>
    </row>
    <row r="271" spans="2:3">
      <c r="B271" s="288" t="s">
        <v>616</v>
      </c>
      <c r="C271" s="289">
        <v>107</v>
      </c>
    </row>
    <row r="272" spans="2:3">
      <c r="B272" s="288" t="s">
        <v>617</v>
      </c>
      <c r="C272" s="289">
        <v>107.6</v>
      </c>
    </row>
    <row r="273" spans="2:3">
      <c r="B273" s="288" t="s">
        <v>618</v>
      </c>
      <c r="C273" s="289">
        <v>107.9</v>
      </c>
    </row>
    <row r="274" spans="2:3">
      <c r="B274" s="288" t="s">
        <v>359</v>
      </c>
      <c r="C274" s="289">
        <v>107.9</v>
      </c>
    </row>
    <row r="275" spans="2:3">
      <c r="B275" s="288" t="s">
        <v>619</v>
      </c>
      <c r="C275" s="289">
        <v>108</v>
      </c>
    </row>
    <row r="276" spans="2:3">
      <c r="B276" s="288" t="s">
        <v>620</v>
      </c>
      <c r="C276" s="289">
        <v>108.3</v>
      </c>
    </row>
    <row r="277" spans="2:3">
      <c r="B277" s="288" t="s">
        <v>621</v>
      </c>
      <c r="C277" s="289">
        <v>108.4</v>
      </c>
    </row>
    <row r="278" spans="2:3">
      <c r="B278" s="288" t="s">
        <v>622</v>
      </c>
      <c r="C278" s="289">
        <v>108.3</v>
      </c>
    </row>
    <row r="279" spans="2:3">
      <c r="B279" s="288" t="s">
        <v>623</v>
      </c>
      <c r="C279" s="289">
        <v>108.5</v>
      </c>
    </row>
    <row r="280" spans="2:3">
      <c r="B280" s="288" t="s">
        <v>360</v>
      </c>
      <c r="C280" s="289">
        <v>108.5</v>
      </c>
    </row>
    <row r="281" spans="2:3">
      <c r="B281" s="288" t="s">
        <v>624</v>
      </c>
      <c r="C281" s="289">
        <v>108.3</v>
      </c>
    </row>
    <row r="282" spans="2:3">
      <c r="B282" s="288" t="s">
        <v>625</v>
      </c>
      <c r="C282" s="289">
        <v>108.6</v>
      </c>
    </row>
    <row r="283" spans="2:3">
      <c r="B283" s="288" t="s">
        <v>626</v>
      </c>
      <c r="C283" s="289">
        <v>108.6</v>
      </c>
    </row>
    <row r="284" spans="2:3">
      <c r="B284" s="288" t="s">
        <v>627</v>
      </c>
      <c r="C284" s="289">
        <v>108.6</v>
      </c>
    </row>
    <row r="285" spans="2:3">
      <c r="B285" s="288" t="s">
        <v>628</v>
      </c>
      <c r="C285" s="289">
        <v>108.6</v>
      </c>
    </row>
    <row r="286" spans="2:3">
      <c r="B286" s="288" t="s">
        <v>361</v>
      </c>
      <c r="C286" s="289">
        <v>108.8</v>
      </c>
    </row>
    <row r="287" spans="2:3">
      <c r="B287" s="288" t="s">
        <v>629</v>
      </c>
      <c r="C287" s="289">
        <v>109.2</v>
      </c>
    </row>
    <row r="288" spans="2:3">
      <c r="B288" s="288" t="s">
        <v>630</v>
      </c>
      <c r="C288" s="289">
        <v>108.8</v>
      </c>
    </row>
    <row r="289" spans="2:3">
      <c r="B289" s="288" t="s">
        <v>631</v>
      </c>
      <c r="C289" s="289">
        <v>109.2</v>
      </c>
    </row>
    <row r="290" spans="2:3">
      <c r="B290" s="288" t="s">
        <v>632</v>
      </c>
      <c r="C290" s="289">
        <v>109.2</v>
      </c>
    </row>
    <row r="291" spans="2:3">
      <c r="B291" s="288" t="s">
        <v>633</v>
      </c>
      <c r="C291" s="289">
        <v>109.1</v>
      </c>
    </row>
    <row r="292" spans="2:3">
      <c r="B292" s="288" t="s">
        <v>362</v>
      </c>
      <c r="C292" s="289">
        <v>109.4</v>
      </c>
    </row>
    <row r="293" spans="2:3">
      <c r="B293" s="288" t="s">
        <v>634</v>
      </c>
      <c r="C293" s="289">
        <v>109.3</v>
      </c>
    </row>
    <row r="294" spans="2:3">
      <c r="B294" s="288" t="s">
        <v>635</v>
      </c>
      <c r="C294" s="289">
        <v>109.4</v>
      </c>
    </row>
    <row r="295" spans="2:3">
      <c r="B295" s="288" t="s">
        <v>636</v>
      </c>
      <c r="C295" s="289">
        <v>109.7</v>
      </c>
    </row>
    <row r="296" spans="2:3">
      <c r="B296" s="288" t="s">
        <v>637</v>
      </c>
      <c r="C296" s="289">
        <v>110.4</v>
      </c>
    </row>
    <row r="297" spans="2:3">
      <c r="B297" s="288" t="s">
        <v>638</v>
      </c>
      <c r="C297" s="289">
        <v>111</v>
      </c>
    </row>
    <row r="298" spans="2:3">
      <c r="B298" s="288" t="s">
        <v>363</v>
      </c>
      <c r="C298" s="289">
        <v>111.4</v>
      </c>
    </row>
    <row r="299" spans="2:3">
      <c r="B299" s="288" t="s">
        <v>639</v>
      </c>
      <c r="C299" s="289">
        <v>111.4</v>
      </c>
    </row>
    <row r="300" spans="2:3">
      <c r="B300" s="288" t="s">
        <v>640</v>
      </c>
      <c r="C300" s="289">
        <v>112.1</v>
      </c>
    </row>
    <row r="301" spans="2:3">
      <c r="B301" s="288" t="s">
        <v>641</v>
      </c>
      <c r="C301" s="289">
        <v>112.4</v>
      </c>
    </row>
    <row r="302" spans="2:3">
      <c r="B302" s="288" t="s">
        <v>642</v>
      </c>
      <c r="C302" s="289">
        <v>113.4</v>
      </c>
    </row>
    <row r="303" spans="2:3">
      <c r="B303" s="288" t="s">
        <v>643</v>
      </c>
      <c r="C303" s="289">
        <v>114.1</v>
      </c>
    </row>
    <row r="304" spans="2:3">
      <c r="B304" s="288" t="s">
        <v>364</v>
      </c>
      <c r="C304" s="289">
        <v>114.7</v>
      </c>
    </row>
    <row r="305" spans="2:3">
      <c r="B305" s="288" t="s">
        <v>686</v>
      </c>
      <c r="C305" s="289">
        <v>114.6</v>
      </c>
    </row>
    <row r="306" spans="2:3">
      <c r="B306" s="288" t="s">
        <v>687</v>
      </c>
      <c r="C306" s="289">
        <v>115.4</v>
      </c>
    </row>
    <row r="307" spans="2:3">
      <c r="B307" s="288" t="s">
        <v>688</v>
      </c>
      <c r="C307" s="289">
        <v>116.5</v>
      </c>
    </row>
    <row r="308" spans="2:3">
      <c r="B308" s="288" t="s">
        <v>689</v>
      </c>
      <c r="C308" s="289">
        <v>119</v>
      </c>
    </row>
    <row r="309" spans="2:3">
      <c r="B309" s="288" t="s">
        <v>690</v>
      </c>
      <c r="C309" s="289">
        <v>119.7</v>
      </c>
    </row>
    <row r="310" spans="2:3">
      <c r="B310" s="288" t="s">
        <v>365</v>
      </c>
      <c r="C310" s="289">
        <v>120.5</v>
      </c>
    </row>
    <row r="311" spans="2:3">
      <c r="B311" s="288" t="s">
        <v>692</v>
      </c>
      <c r="C311" s="289">
        <v>121.2</v>
      </c>
    </row>
    <row r="312" spans="2:3">
      <c r="B312" s="288" t="s">
        <v>693</v>
      </c>
      <c r="C312" s="289">
        <v>121.8</v>
      </c>
    </row>
    <row r="313" spans="2:3">
      <c r="B313" s="288" t="s">
        <v>694</v>
      </c>
      <c r="C313" s="289">
        <v>122.3</v>
      </c>
    </row>
    <row r="314" spans="2:3">
      <c r="B314" s="288" t="s">
        <v>695</v>
      </c>
      <c r="C314" s="289">
        <v>124.3</v>
      </c>
    </row>
    <row r="315" spans="2:3">
      <c r="B315" s="288" t="s">
        <v>704</v>
      </c>
      <c r="C315" s="289">
        <v>124.8</v>
      </c>
    </row>
    <row r="316" spans="2:3">
      <c r="B316" s="288" t="s">
        <v>366</v>
      </c>
      <c r="C316" s="289">
        <v>125.3</v>
      </c>
    </row>
    <row r="317" spans="2:3">
      <c r="B317" s="288"/>
      <c r="C317" s="289"/>
    </row>
    <row r="318" spans="2:3">
      <c r="B318" s="288"/>
      <c r="C318" s="289"/>
    </row>
    <row r="319" spans="2:3">
      <c r="B319" s="288"/>
      <c r="C319" s="289"/>
    </row>
    <row r="320" spans="2:3">
      <c r="B320" s="288"/>
      <c r="C320" s="289"/>
    </row>
    <row r="321" spans="2:3">
      <c r="B321" s="288"/>
      <c r="C321" s="289"/>
    </row>
    <row r="322" spans="2:3">
      <c r="B322" s="288"/>
      <c r="C322" s="289"/>
    </row>
    <row r="323" spans="2:3">
      <c r="B323" s="288"/>
      <c r="C323" s="289"/>
    </row>
    <row r="324" spans="2:3">
      <c r="B324" s="288"/>
      <c r="C324" s="289"/>
    </row>
    <row r="325" spans="2:3">
      <c r="B325" s="288"/>
      <c r="C325" s="289"/>
    </row>
    <row r="326" spans="2:3">
      <c r="B326" s="288"/>
      <c r="C326" s="289"/>
    </row>
    <row r="327" spans="2:3">
      <c r="B327" s="288"/>
      <c r="C327" s="289"/>
    </row>
    <row r="328" spans="2:3">
      <c r="B328" s="288"/>
      <c r="C328" s="289"/>
    </row>
    <row r="329" spans="2:3">
      <c r="B329" s="288"/>
      <c r="C329" s="289"/>
    </row>
    <row r="330" spans="2:3">
      <c r="B330" s="288"/>
      <c r="C330" s="289"/>
    </row>
    <row r="331" spans="2:3">
      <c r="B331" s="288"/>
      <c r="C331" s="289"/>
    </row>
    <row r="332" spans="2:3">
      <c r="B332" s="288"/>
      <c r="C332" s="289"/>
    </row>
    <row r="333" spans="2:3">
      <c r="B333" s="288"/>
      <c r="C333" s="289"/>
    </row>
    <row r="334" spans="2:3">
      <c r="B334" s="288"/>
      <c r="C334" s="289"/>
    </row>
    <row r="335" spans="2:3">
      <c r="B335" s="288"/>
      <c r="C335" s="289"/>
    </row>
    <row r="336" spans="2:3">
      <c r="B336" s="288"/>
      <c r="C336" s="289"/>
    </row>
    <row r="337" spans="2:3">
      <c r="B337" s="288"/>
      <c r="C337" s="289"/>
    </row>
    <row r="338" spans="2:3">
      <c r="B338" s="288"/>
      <c r="C338" s="289"/>
    </row>
    <row r="339" spans="2:3">
      <c r="B339" s="288"/>
      <c r="C339" s="289"/>
    </row>
    <row r="340" spans="2:3">
      <c r="B340" s="288"/>
      <c r="C340" s="289"/>
    </row>
    <row r="341" spans="2:3">
      <c r="B341" s="288"/>
      <c r="C341" s="289"/>
    </row>
    <row r="342" spans="2:3">
      <c r="B342" s="288"/>
      <c r="C342" s="289"/>
    </row>
    <row r="343" spans="2:3">
      <c r="B343" s="288"/>
      <c r="C343" s="289"/>
    </row>
    <row r="344" spans="2:3">
      <c r="B344" s="288"/>
      <c r="C344" s="289"/>
    </row>
    <row r="345" spans="2:3">
      <c r="B345" s="288"/>
      <c r="C345" s="289"/>
    </row>
    <row r="346" spans="2:3">
      <c r="B346" s="288"/>
      <c r="C346" s="289"/>
    </row>
    <row r="347" spans="2:3">
      <c r="B347" s="288"/>
      <c r="C347" s="289"/>
    </row>
    <row r="348" spans="2:3">
      <c r="B348" s="288"/>
      <c r="C348" s="289"/>
    </row>
    <row r="349" spans="2:3">
      <c r="B349" s="288"/>
      <c r="C349" s="289"/>
    </row>
    <row r="350" spans="2:3">
      <c r="B350" s="288"/>
      <c r="C350" s="289"/>
    </row>
    <row r="351" spans="2:3">
      <c r="B351" s="288"/>
      <c r="C351" s="289"/>
    </row>
    <row r="352" spans="2:3">
      <c r="B352" s="288"/>
      <c r="C352" s="289"/>
    </row>
    <row r="353" spans="2:3">
      <c r="B353" s="288"/>
      <c r="C353" s="289"/>
    </row>
    <row r="354" spans="2:3">
      <c r="B354" s="288"/>
      <c r="C354" s="289"/>
    </row>
    <row r="355" spans="2:3">
      <c r="B355" s="288"/>
      <c r="C355" s="289"/>
    </row>
    <row r="356" spans="2:3">
      <c r="B356" s="288"/>
      <c r="C356" s="289"/>
    </row>
    <row r="357" spans="2:3">
      <c r="B357" s="288"/>
      <c r="C357" s="289"/>
    </row>
    <row r="358" spans="2:3">
      <c r="B358" s="288"/>
      <c r="C358" s="289"/>
    </row>
    <row r="359" spans="2:3">
      <c r="B359" s="288"/>
      <c r="C359" s="289"/>
    </row>
    <row r="360" spans="2:3">
      <c r="B360" s="288"/>
      <c r="C360" s="289"/>
    </row>
    <row r="361" spans="2:3">
      <c r="B361" s="288"/>
      <c r="C361" s="289"/>
    </row>
    <row r="362" spans="2:3">
      <c r="B362" s="288"/>
      <c r="C362" s="289"/>
    </row>
    <row r="363" spans="2:3">
      <c r="B363" s="288"/>
      <c r="C363" s="289"/>
    </row>
    <row r="364" spans="2:3">
      <c r="B364" s="288"/>
      <c r="C364" s="289"/>
    </row>
    <row r="365" spans="2:3">
      <c r="B365" s="288"/>
      <c r="C365" s="289"/>
    </row>
    <row r="366" spans="2:3">
      <c r="B366" s="288"/>
      <c r="C366" s="289"/>
    </row>
    <row r="367" spans="2:3">
      <c r="B367" s="288"/>
      <c r="C367" s="289"/>
    </row>
    <row r="368" spans="2:3">
      <c r="B368" s="288"/>
      <c r="C368" s="289"/>
    </row>
    <row r="369" spans="2:3">
      <c r="B369" s="288"/>
      <c r="C369" s="289"/>
    </row>
    <row r="370" spans="2:3">
      <c r="B370" s="288"/>
      <c r="C370" s="289"/>
    </row>
    <row r="371" spans="2:3">
      <c r="B371" s="288"/>
      <c r="C371" s="289"/>
    </row>
    <row r="372" spans="2:3">
      <c r="B372" s="290"/>
      <c r="C372" s="291"/>
    </row>
    <row r="373" spans="2:3" s="126" customFormat="1"/>
  </sheetData>
  <mergeCells count="6">
    <mergeCell ref="B3:L3"/>
    <mergeCell ref="B11:B12"/>
    <mergeCell ref="C23:F23"/>
    <mergeCell ref="C22:F22"/>
    <mergeCell ref="C11:J11"/>
    <mergeCell ref="C12:J12"/>
  </mergeCells>
  <hyperlinks>
    <hyperlink ref="C23" r:id="rId1" xr:uid="{00000000-0004-0000-1F00-000000000000}"/>
  </hyperlinks>
  <pageMargins left="0.75" right="0.75" top="1" bottom="1" header="0.5" footer="0.5"/>
  <pageSetup orientation="portrait" horizontalDpi="300" verticalDpi="300" r:id="rId2"/>
  <headerFooter alignWithMargins="0">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6" zeroHeight="1"/>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83" customFormat="1" ht="12.6" customHeight="1"/>
    <row r="2" spans="1:13" s="83" customFormat="1" ht="18.600000000000001" customHeight="1">
      <c r="B2" s="3" t="s">
        <v>644</v>
      </c>
      <c r="C2" s="3"/>
      <c r="D2" s="3"/>
    </row>
    <row r="3" spans="1:13" s="102" customFormat="1" ht="38.25" customHeight="1">
      <c r="B3" s="566" t="s">
        <v>645</v>
      </c>
      <c r="C3" s="566"/>
      <c r="D3" s="566"/>
      <c r="E3" s="566"/>
      <c r="F3" s="566"/>
      <c r="G3" s="566"/>
      <c r="I3" s="104"/>
      <c r="J3" s="104"/>
      <c r="K3" s="104"/>
      <c r="L3" s="104"/>
      <c r="M3" s="104"/>
    </row>
    <row r="4" spans="1:13" s="102" customFormat="1" ht="12.6" customHeight="1"/>
    <row r="5" spans="1:13" s="5" customFormat="1"/>
    <row r="6" spans="1:13">
      <c r="A6" s="5"/>
      <c r="B6" s="71" t="s">
        <v>289</v>
      </c>
      <c r="C6" s="71" t="s">
        <v>256</v>
      </c>
      <c r="D6" s="71" t="s">
        <v>194</v>
      </c>
      <c r="E6" s="22" t="s">
        <v>646</v>
      </c>
      <c r="F6" s="5"/>
      <c r="G6" s="5"/>
    </row>
    <row r="7" spans="1:13">
      <c r="A7" s="5"/>
      <c r="B7" s="23" t="s">
        <v>279</v>
      </c>
      <c r="C7" s="23" t="s">
        <v>280</v>
      </c>
      <c r="D7" s="23" t="s">
        <v>308</v>
      </c>
      <c r="E7" s="277">
        <v>39.6648</v>
      </c>
      <c r="F7" s="5"/>
      <c r="G7" s="280"/>
    </row>
    <row r="8" spans="1:13">
      <c r="A8" s="5"/>
      <c r="B8" s="23" t="s">
        <v>279</v>
      </c>
      <c r="C8" s="23" t="s">
        <v>280</v>
      </c>
      <c r="D8" s="23" t="s">
        <v>114</v>
      </c>
      <c r="E8" s="277">
        <v>78.263999999999996</v>
      </c>
      <c r="F8" s="125"/>
      <c r="G8" s="280"/>
      <c r="H8" s="115"/>
      <c r="I8" s="115"/>
      <c r="J8" s="115"/>
      <c r="L8" s="115"/>
    </row>
    <row r="9" spans="1:13">
      <c r="A9" s="5"/>
      <c r="B9" s="23" t="s">
        <v>279</v>
      </c>
      <c r="C9" s="23" t="s">
        <v>282</v>
      </c>
      <c r="D9" s="23" t="s">
        <v>308</v>
      </c>
      <c r="E9" s="277">
        <v>39.933199999999999</v>
      </c>
      <c r="F9" s="5"/>
      <c r="G9" s="280"/>
      <c r="L9" s="115"/>
    </row>
    <row r="10" spans="1:13">
      <c r="A10" s="5"/>
      <c r="B10" s="23" t="s">
        <v>279</v>
      </c>
      <c r="C10" s="23" t="s">
        <v>282</v>
      </c>
      <c r="D10" s="23" t="s">
        <v>115</v>
      </c>
      <c r="E10" s="277">
        <v>78.263999999999996</v>
      </c>
      <c r="F10" s="125"/>
      <c r="G10" s="201"/>
      <c r="H10" s="115"/>
    </row>
    <row r="11" spans="1:13">
      <c r="A11" s="5"/>
      <c r="B11" s="23" t="s">
        <v>111</v>
      </c>
      <c r="C11" s="23" t="s">
        <v>46</v>
      </c>
      <c r="D11" s="23" t="s">
        <v>308</v>
      </c>
      <c r="E11" s="277">
        <v>64.944500000000005</v>
      </c>
      <c r="F11" s="5"/>
      <c r="G11" s="200"/>
    </row>
    <row r="12" spans="1:13">
      <c r="A12" s="5"/>
      <c r="B12" s="23" t="s">
        <v>111</v>
      </c>
      <c r="C12" s="23" t="s">
        <v>46</v>
      </c>
      <c r="D12" s="23" t="s">
        <v>116</v>
      </c>
      <c r="E12" s="277">
        <v>89.202100000000002</v>
      </c>
      <c r="F12" s="125"/>
      <c r="G12" s="201"/>
      <c r="H12" s="115"/>
    </row>
    <row r="13" spans="1:13" s="5" customFormat="1"/>
    <row r="14" spans="1:13" s="5" customFormat="1"/>
    <row r="15" spans="1:13" ht="12" hidden="1" customHeight="1"/>
    <row r="16" spans="1:13" ht="12" hidden="1" customHeight="1"/>
    <row r="17" ht="12" hidden="1" customHeight="1"/>
    <row r="18" ht="12" hidden="1" customHeight="1"/>
    <row r="19" ht="12" hidden="1" customHeight="1"/>
    <row r="20" ht="12" hidden="1" customHeight="1"/>
    <row r="21" ht="12" hidden="1" customHeight="1"/>
    <row r="22" ht="12" hidden="1" customHeight="1"/>
    <row r="23" ht="12" hidden="1" customHeight="1"/>
    <row r="24" ht="12" hidden="1" customHeight="1"/>
    <row r="25" ht="12" hidden="1" customHeight="1"/>
    <row r="26" ht="12" hidden="1" customHeight="1"/>
    <row r="27" ht="12" hidden="1" customHeight="1"/>
    <row r="28" ht="12" hidden="1" customHeight="1"/>
  </sheetData>
  <mergeCells count="1">
    <mergeCell ref="B3:G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G67"/>
  <sheetViews>
    <sheetView zoomScaleNormal="100" workbookViewId="0"/>
  </sheetViews>
  <sheetFormatPr defaultColWidth="0" defaultRowHeight="13.8" zeroHeight="1"/>
  <cols>
    <col min="1" max="1" width="8" style="110" customWidth="1"/>
    <col min="2" max="2" width="17.7265625" style="110" customWidth="1"/>
    <col min="3" max="3" width="41" style="110" bestFit="1" customWidth="1"/>
    <col min="4" max="4" width="50.7265625" style="110" customWidth="1"/>
    <col min="5" max="5" width="24.90625" style="110" customWidth="1"/>
    <col min="6" max="6" width="33.36328125" style="110" customWidth="1"/>
    <col min="7" max="10" width="15.6328125" style="110" customWidth="1"/>
    <col min="11" max="11" width="1.08984375" style="110" customWidth="1"/>
    <col min="12" max="19" width="15.6328125" style="93" customWidth="1"/>
    <col min="20" max="20" width="1.08984375" style="110" customWidth="1"/>
    <col min="21" max="25" width="15.6328125" style="93" customWidth="1"/>
    <col min="26" max="26" width="9" style="110" customWidth="1"/>
    <col min="27" max="33" width="0" style="110" hidden="1" customWidth="1"/>
    <col min="34" max="16384" width="9" style="110" hidden="1"/>
  </cols>
  <sheetData>
    <row r="1" spans="1:33" s="83" customFormat="1" ht="12.6" customHeight="1">
      <c r="L1" s="141"/>
      <c r="M1" s="141"/>
      <c r="N1" s="141"/>
      <c r="O1" s="141"/>
      <c r="P1" s="141"/>
      <c r="Q1" s="141"/>
      <c r="R1" s="141"/>
      <c r="S1" s="141"/>
      <c r="U1" s="141"/>
      <c r="V1" s="141"/>
      <c r="W1" s="141"/>
      <c r="X1" s="141"/>
      <c r="Y1" s="141"/>
    </row>
    <row r="2" spans="1:33" s="83" customFormat="1" ht="18.600000000000001" customHeight="1">
      <c r="B2" s="3" t="s">
        <v>647</v>
      </c>
      <c r="C2" s="3"/>
      <c r="D2" s="3"/>
      <c r="E2" s="3"/>
      <c r="F2" s="3"/>
      <c r="G2" s="3"/>
      <c r="H2" s="3"/>
      <c r="I2" s="3"/>
      <c r="J2" s="3"/>
      <c r="K2" s="3"/>
      <c r="L2" s="141"/>
      <c r="M2" s="141"/>
      <c r="N2" s="141"/>
      <c r="O2" s="141"/>
      <c r="P2" s="141"/>
      <c r="Q2" s="141"/>
      <c r="R2" s="141"/>
      <c r="S2" s="142"/>
      <c r="T2" s="3"/>
      <c r="U2" s="141"/>
      <c r="V2" s="141"/>
      <c r="W2" s="141"/>
      <c r="X2" s="141"/>
      <c r="Y2" s="141"/>
    </row>
    <row r="3" spans="1:33" s="141" customFormat="1" ht="51" customHeight="1">
      <c r="B3" s="629" t="s">
        <v>648</v>
      </c>
      <c r="C3" s="629"/>
      <c r="D3" s="629"/>
      <c r="E3" s="629"/>
      <c r="F3" s="629"/>
      <c r="G3" s="629"/>
      <c r="H3" s="629"/>
      <c r="I3" s="629"/>
      <c r="J3" s="629"/>
      <c r="K3" s="629"/>
      <c r="L3" s="629"/>
      <c r="M3" s="629"/>
      <c r="N3" s="143"/>
      <c r="O3" s="143"/>
      <c r="P3" s="143"/>
      <c r="Q3" s="143"/>
      <c r="R3" s="143"/>
      <c r="S3" s="143"/>
      <c r="T3" s="143"/>
      <c r="U3" s="143"/>
      <c r="V3" s="143"/>
      <c r="W3" s="143"/>
      <c r="X3" s="143"/>
      <c r="Y3" s="143"/>
      <c r="Z3" s="143"/>
      <c r="AA3" s="143"/>
      <c r="AB3" s="143"/>
      <c r="AC3" s="143"/>
      <c r="AD3" s="143"/>
      <c r="AE3" s="143"/>
      <c r="AF3" s="143"/>
      <c r="AG3" s="143"/>
    </row>
    <row r="4" spans="1:33" s="141" customFormat="1" ht="12.6" customHeight="1"/>
    <row r="5" spans="1:33" s="90" customFormat="1" ht="12.6" customHeight="1"/>
    <row r="6" spans="1:33" s="90" customFormat="1" ht="12.6" customHeight="1">
      <c r="B6" s="260" t="s">
        <v>649</v>
      </c>
      <c r="C6" s="6"/>
    </row>
    <row r="7" spans="1:33" s="90" customFormat="1" ht="12.6"/>
    <row r="8" spans="1:33" s="93" customFormat="1" ht="11.85" customHeight="1">
      <c r="A8" s="90"/>
      <c r="B8" s="630" t="s">
        <v>289</v>
      </c>
      <c r="C8" s="639" t="s">
        <v>306</v>
      </c>
      <c r="D8" s="630" t="s">
        <v>24</v>
      </c>
      <c r="E8" s="611" t="s">
        <v>257</v>
      </c>
      <c r="F8" s="632"/>
      <c r="G8" s="633" t="s">
        <v>200</v>
      </c>
      <c r="H8" s="634"/>
      <c r="I8" s="634"/>
      <c r="J8" s="635"/>
      <c r="K8" s="144"/>
      <c r="L8" s="347" t="s">
        <v>201</v>
      </c>
      <c r="M8" s="374"/>
      <c r="N8" s="374"/>
      <c r="O8" s="374"/>
      <c r="P8" s="374"/>
      <c r="Q8" s="374"/>
      <c r="R8" s="374"/>
      <c r="S8" s="374"/>
      <c r="T8" s="144"/>
      <c r="U8" s="348" t="s">
        <v>202</v>
      </c>
      <c r="V8" s="374"/>
      <c r="W8" s="374"/>
      <c r="X8" s="374"/>
      <c r="Y8" s="375"/>
      <c r="Z8" s="90"/>
    </row>
    <row r="9" spans="1:33" s="93" customFormat="1" ht="38.85" customHeight="1">
      <c r="A9" s="90"/>
      <c r="B9" s="630"/>
      <c r="C9" s="631"/>
      <c r="D9" s="630"/>
      <c r="E9" s="631"/>
      <c r="F9" s="632"/>
      <c r="G9" s="636" t="s">
        <v>650</v>
      </c>
      <c r="H9" s="637"/>
      <c r="I9" s="637"/>
      <c r="J9" s="638"/>
      <c r="K9" s="144"/>
      <c r="L9" s="370" t="s">
        <v>204</v>
      </c>
      <c r="M9" s="376"/>
      <c r="N9" s="376"/>
      <c r="O9" s="376"/>
      <c r="P9" s="376"/>
      <c r="Q9" s="376"/>
      <c r="R9" s="376"/>
      <c r="S9" s="376"/>
      <c r="T9" s="144"/>
      <c r="U9" s="371" t="s">
        <v>205</v>
      </c>
      <c r="V9" s="376"/>
      <c r="W9" s="376"/>
      <c r="X9" s="376"/>
      <c r="Y9" s="377"/>
      <c r="Z9" s="90"/>
    </row>
    <row r="10" spans="1:33" s="147" customFormat="1" ht="25.2">
      <c r="A10" s="202"/>
      <c r="B10" s="630"/>
      <c r="C10" s="631"/>
      <c r="D10" s="630"/>
      <c r="E10" s="631"/>
      <c r="F10" s="145" t="s">
        <v>301</v>
      </c>
      <c r="G10" s="146" t="s">
        <v>144</v>
      </c>
      <c r="H10" s="146" t="s">
        <v>145</v>
      </c>
      <c r="I10" s="146" t="s">
        <v>146</v>
      </c>
      <c r="J10" s="146" t="s">
        <v>147</v>
      </c>
      <c r="K10" s="144"/>
      <c r="L10" s="268" t="s">
        <v>148</v>
      </c>
      <c r="M10" s="146" t="s">
        <v>149</v>
      </c>
      <c r="N10" s="146" t="s">
        <v>150</v>
      </c>
      <c r="O10" s="146" t="s">
        <v>151</v>
      </c>
      <c r="P10" s="146" t="s">
        <v>152</v>
      </c>
      <c r="Q10" s="146" t="s">
        <v>153</v>
      </c>
      <c r="R10" s="146" t="s">
        <v>154</v>
      </c>
      <c r="S10" s="146" t="s">
        <v>106</v>
      </c>
      <c r="T10" s="144"/>
      <c r="U10" s="146" t="s">
        <v>302</v>
      </c>
      <c r="V10" s="146" t="s">
        <v>302</v>
      </c>
      <c r="W10" s="146" t="s">
        <v>303</v>
      </c>
      <c r="X10" s="146" t="s">
        <v>303</v>
      </c>
      <c r="Y10" s="146" t="s">
        <v>206</v>
      </c>
      <c r="Z10" s="202"/>
    </row>
    <row r="11" spans="1:33" s="147" customFormat="1" ht="22.8">
      <c r="A11" s="202"/>
      <c r="B11" s="630"/>
      <c r="C11" s="631"/>
      <c r="D11" s="630"/>
      <c r="E11" s="631"/>
      <c r="F11" s="145" t="s">
        <v>105</v>
      </c>
      <c r="G11" s="11" t="s">
        <v>144</v>
      </c>
      <c r="H11" s="12" t="s">
        <v>145</v>
      </c>
      <c r="I11" s="11" t="s">
        <v>146</v>
      </c>
      <c r="J11" s="11" t="s">
        <v>147</v>
      </c>
      <c r="K11" s="9"/>
      <c r="L11" s="13" t="s">
        <v>148</v>
      </c>
      <c r="M11" s="13" t="s">
        <v>149</v>
      </c>
      <c r="N11" s="13" t="s">
        <v>150</v>
      </c>
      <c r="O11" s="14" t="s">
        <v>151</v>
      </c>
      <c r="P11" s="13" t="s">
        <v>152</v>
      </c>
      <c r="Q11" s="13" t="s">
        <v>153</v>
      </c>
      <c r="R11" s="13" t="s">
        <v>154</v>
      </c>
      <c r="S11" s="13" t="s">
        <v>106</v>
      </c>
      <c r="T11" s="9"/>
      <c r="U11" s="13" t="s">
        <v>155</v>
      </c>
      <c r="V11" s="13" t="s">
        <v>156</v>
      </c>
      <c r="W11" s="13" t="s">
        <v>157</v>
      </c>
      <c r="X11" s="13" t="s">
        <v>158</v>
      </c>
      <c r="Y11" s="13" t="s">
        <v>206</v>
      </c>
      <c r="Z11" s="202"/>
    </row>
    <row r="12" spans="1:33" s="93" customFormat="1" ht="12.6">
      <c r="A12" s="90"/>
      <c r="B12" s="630"/>
      <c r="C12" s="631"/>
      <c r="D12" s="630"/>
      <c r="E12" s="631"/>
      <c r="F12" s="148" t="s">
        <v>207</v>
      </c>
      <c r="G12" s="149" t="s">
        <v>212</v>
      </c>
      <c r="H12" s="149" t="s">
        <v>213</v>
      </c>
      <c r="I12" s="149" t="s">
        <v>214</v>
      </c>
      <c r="J12" s="150" t="s">
        <v>215</v>
      </c>
      <c r="K12" s="144"/>
      <c r="L12" s="327" t="s">
        <v>216</v>
      </c>
      <c r="M12" s="149" t="s">
        <v>217</v>
      </c>
      <c r="N12" s="149" t="s">
        <v>218</v>
      </c>
      <c r="O12" s="149" t="s">
        <v>219</v>
      </c>
      <c r="P12" s="149" t="s">
        <v>220</v>
      </c>
      <c r="Q12" s="149" t="s">
        <v>221</v>
      </c>
      <c r="R12" s="149" t="s">
        <v>222</v>
      </c>
      <c r="S12" s="149" t="s">
        <v>223</v>
      </c>
      <c r="T12" s="144"/>
      <c r="U12" s="15" t="s">
        <v>224</v>
      </c>
      <c r="V12" s="15" t="s">
        <v>225</v>
      </c>
      <c r="W12" s="15" t="s">
        <v>226</v>
      </c>
      <c r="X12" s="15" t="s">
        <v>227</v>
      </c>
      <c r="Y12" s="15" t="s">
        <v>228</v>
      </c>
      <c r="Z12" s="90"/>
    </row>
    <row r="13" spans="1:33" s="93" customFormat="1" ht="12.6">
      <c r="A13" s="90"/>
      <c r="B13" s="630"/>
      <c r="C13" s="612"/>
      <c r="D13" s="630"/>
      <c r="E13" s="612"/>
      <c r="F13" s="197" t="s">
        <v>290</v>
      </c>
      <c r="G13" s="151" t="s">
        <v>232</v>
      </c>
      <c r="H13" s="149" t="s">
        <v>232</v>
      </c>
      <c r="I13" s="149" t="s">
        <v>233</v>
      </c>
      <c r="J13" s="149" t="s">
        <v>233</v>
      </c>
      <c r="K13" s="144"/>
      <c r="L13" s="149" t="s">
        <v>234</v>
      </c>
      <c r="M13" s="149" t="s">
        <v>235</v>
      </c>
      <c r="N13" s="149" t="s">
        <v>235</v>
      </c>
      <c r="O13" s="149" t="s">
        <v>236</v>
      </c>
      <c r="P13" s="149" t="s">
        <v>236</v>
      </c>
      <c r="Q13" s="149" t="s">
        <v>237</v>
      </c>
      <c r="R13" s="149" t="s">
        <v>237</v>
      </c>
      <c r="S13" s="149" t="s">
        <v>238</v>
      </c>
      <c r="T13" s="144"/>
      <c r="U13" s="13" t="s">
        <v>238</v>
      </c>
      <c r="V13" s="13"/>
      <c r="W13" s="13" t="s">
        <v>239</v>
      </c>
      <c r="X13" s="13"/>
      <c r="Y13" s="13" t="s">
        <v>239</v>
      </c>
      <c r="Z13" s="90"/>
    </row>
    <row r="14" spans="1:33" s="93" customFormat="1" ht="12.6">
      <c r="A14" s="90"/>
      <c r="B14" s="640" t="s">
        <v>279</v>
      </c>
      <c r="C14" s="616" t="s">
        <v>651</v>
      </c>
      <c r="D14" s="152" t="s">
        <v>652</v>
      </c>
      <c r="E14" s="152" t="s">
        <v>653</v>
      </c>
      <c r="F14" s="643"/>
      <c r="G14" s="203">
        <v>5.9060025088291495</v>
      </c>
      <c r="H14" s="203">
        <v>5.7860025088291493</v>
      </c>
      <c r="I14" s="203">
        <v>8.4153375147152474</v>
      </c>
      <c r="J14" s="203">
        <v>8.5515843058416561</v>
      </c>
      <c r="K14" s="144"/>
      <c r="L14" s="203">
        <v>8.5515843058416561</v>
      </c>
      <c r="M14" s="203">
        <v>11.104851878142561</v>
      </c>
      <c r="N14" s="203">
        <v>11.012800642584216</v>
      </c>
      <c r="O14" s="203">
        <v>13.662374482953824</v>
      </c>
      <c r="P14" s="203">
        <v>12.80454002319885</v>
      </c>
      <c r="Q14" s="203">
        <v>12.478066292981234</v>
      </c>
      <c r="R14" s="203">
        <v>13.030059643111718</v>
      </c>
      <c r="S14" s="203">
        <v>13.114425773024294</v>
      </c>
      <c r="T14" s="144"/>
      <c r="U14" s="203">
        <v>13.286100625381531</v>
      </c>
      <c r="V14" s="203">
        <v>13.286100625381531</v>
      </c>
      <c r="W14" s="203">
        <v>14.484088178454057</v>
      </c>
      <c r="X14" s="203" t="s">
        <v>245</v>
      </c>
      <c r="Y14" s="203" t="s">
        <v>245</v>
      </c>
      <c r="Z14" s="90"/>
    </row>
    <row r="15" spans="1:33" s="93" customFormat="1" ht="12.6">
      <c r="A15" s="90"/>
      <c r="B15" s="641"/>
      <c r="C15" s="646"/>
      <c r="D15" s="152" t="s">
        <v>654</v>
      </c>
      <c r="E15" s="152" t="s">
        <v>653</v>
      </c>
      <c r="F15" s="644"/>
      <c r="G15" s="203">
        <v>0.97639655244214707</v>
      </c>
      <c r="H15" s="203">
        <v>0.99405134840747456</v>
      </c>
      <c r="I15" s="203">
        <v>1.0456200733477303</v>
      </c>
      <c r="J15" s="203">
        <v>1.0456200733477303</v>
      </c>
      <c r="K15" s="144"/>
      <c r="L15" s="203">
        <v>1.0456200733477303</v>
      </c>
      <c r="M15" s="203">
        <v>0.99308334451494196</v>
      </c>
      <c r="N15" s="203">
        <v>1.0019685420102336</v>
      </c>
      <c r="O15" s="203">
        <v>0.73849263586365788</v>
      </c>
      <c r="P15" s="203">
        <v>0.73849263586365788</v>
      </c>
      <c r="Q15" s="203">
        <v>0.73579134800364232</v>
      </c>
      <c r="R15" s="203">
        <v>0.74230732827042012</v>
      </c>
      <c r="S15" s="203">
        <v>0.6999312704421663</v>
      </c>
      <c r="T15" s="144"/>
      <c r="U15" s="203">
        <v>0.73248732532298766</v>
      </c>
      <c r="V15" s="203">
        <v>0.73248732532298766</v>
      </c>
      <c r="W15" s="203">
        <v>0.72666378413833999</v>
      </c>
      <c r="X15" s="203" t="s">
        <v>245</v>
      </c>
      <c r="Y15" s="203" t="s">
        <v>245</v>
      </c>
      <c r="Z15" s="90"/>
    </row>
    <row r="16" spans="1:33" s="93" customFormat="1" ht="12.6">
      <c r="A16" s="90"/>
      <c r="B16" s="641"/>
      <c r="C16" s="646"/>
      <c r="D16" s="152" t="s">
        <v>655</v>
      </c>
      <c r="E16" s="152" t="s">
        <v>653</v>
      </c>
      <c r="F16" s="644"/>
      <c r="G16" s="203">
        <v>4.8246714398749446E-3</v>
      </c>
      <c r="H16" s="203">
        <v>4.8246714398749446E-3</v>
      </c>
      <c r="I16" s="203">
        <v>4.8246714398749446E-3</v>
      </c>
      <c r="J16" s="203">
        <v>4.8246714398749446E-3</v>
      </c>
      <c r="K16" s="144"/>
      <c r="L16" s="203">
        <v>4.8246714398749446E-3</v>
      </c>
      <c r="M16" s="203">
        <v>4.792117924437885E-3</v>
      </c>
      <c r="N16" s="203">
        <v>4.792117924437885E-3</v>
      </c>
      <c r="O16" s="203">
        <v>4.7547499952452499E-3</v>
      </c>
      <c r="P16" s="203">
        <v>4.7547499952452499E-3</v>
      </c>
      <c r="Q16" s="203">
        <v>4.7341311922435986E-3</v>
      </c>
      <c r="R16" s="203">
        <v>4.7341311922435986E-3</v>
      </c>
      <c r="S16" s="203">
        <v>4.7082752646050701E-3</v>
      </c>
      <c r="T16" s="144"/>
      <c r="U16" s="203">
        <v>4.7082752646050701E-3</v>
      </c>
      <c r="V16" s="203">
        <v>4.7082752646050701E-3</v>
      </c>
      <c r="W16" s="203">
        <v>4.6715874054003553E-3</v>
      </c>
      <c r="X16" s="203" t="s">
        <v>245</v>
      </c>
      <c r="Y16" s="203" t="s">
        <v>245</v>
      </c>
      <c r="Z16" s="90"/>
    </row>
    <row r="17" spans="1:26" s="93" customFormat="1" ht="12.6">
      <c r="A17" s="90"/>
      <c r="B17" s="641"/>
      <c r="C17" s="646"/>
      <c r="D17" s="152" t="s">
        <v>656</v>
      </c>
      <c r="E17" s="152" t="s">
        <v>653</v>
      </c>
      <c r="F17" s="644"/>
      <c r="G17" s="203">
        <v>6.8872237327111714</v>
      </c>
      <c r="H17" s="203">
        <v>6.7848785286764981</v>
      </c>
      <c r="I17" s="203">
        <v>9.4657822595028538</v>
      </c>
      <c r="J17" s="203">
        <v>9.6020290506292625</v>
      </c>
      <c r="K17" s="144"/>
      <c r="L17" s="203">
        <v>9.6020290506292625</v>
      </c>
      <c r="M17" s="203">
        <v>12.102727340581941</v>
      </c>
      <c r="N17" s="203">
        <v>12.019561302518888</v>
      </c>
      <c r="O17" s="203">
        <v>14.405621868812727</v>
      </c>
      <c r="P17" s="203">
        <v>13.547787409057753</v>
      </c>
      <c r="Q17" s="203">
        <v>13.21859177217712</v>
      </c>
      <c r="R17" s="203">
        <v>13.777101102574383</v>
      </c>
      <c r="S17" s="203">
        <v>13.819065318731065</v>
      </c>
      <c r="T17" s="144"/>
      <c r="U17" s="203">
        <v>14.023296225969123</v>
      </c>
      <c r="V17" s="203">
        <v>14.023296225969123</v>
      </c>
      <c r="W17" s="203">
        <v>15.215423549997798</v>
      </c>
      <c r="X17" s="203" t="s">
        <v>245</v>
      </c>
      <c r="Y17" s="203" t="s">
        <v>245</v>
      </c>
      <c r="Z17" s="90"/>
    </row>
    <row r="18" spans="1:26" s="93" customFormat="1" ht="12.6">
      <c r="A18" s="90"/>
      <c r="B18" s="641"/>
      <c r="C18" s="646"/>
      <c r="D18" s="152" t="s">
        <v>657</v>
      </c>
      <c r="E18" s="152" t="s">
        <v>658</v>
      </c>
      <c r="F18" s="644"/>
      <c r="G18" s="203">
        <v>1</v>
      </c>
      <c r="H18" s="203">
        <v>1.0127201565557731</v>
      </c>
      <c r="I18" s="203">
        <v>1.0273972602739725</v>
      </c>
      <c r="J18" s="203">
        <v>1.0362035225048924</v>
      </c>
      <c r="K18" s="144"/>
      <c r="L18" s="203">
        <v>1.0362035225048924</v>
      </c>
      <c r="M18" s="203">
        <v>1.047945205479452</v>
      </c>
      <c r="N18" s="203">
        <v>1.0557729941291585</v>
      </c>
      <c r="O18" s="203">
        <v>1.0616438356164384</v>
      </c>
      <c r="P18" s="203">
        <v>1.0645792563600782</v>
      </c>
      <c r="Q18" s="203">
        <v>1.0704500978473581</v>
      </c>
      <c r="R18" s="203">
        <v>1.0900195694716244</v>
      </c>
      <c r="S18" s="203">
        <v>1.1223091976516635</v>
      </c>
      <c r="T18" s="144"/>
      <c r="U18" s="203">
        <v>1.1790606653620352</v>
      </c>
      <c r="V18" s="203">
        <v>1.1790606653620352</v>
      </c>
      <c r="W18" s="203">
        <v>1.226027397260274</v>
      </c>
      <c r="X18" s="203" t="s">
        <v>245</v>
      </c>
      <c r="Y18" s="203" t="s">
        <v>245</v>
      </c>
      <c r="Z18" s="90"/>
    </row>
    <row r="19" spans="1:26" s="93" customFormat="1" ht="12.6">
      <c r="A19" s="90"/>
      <c r="B19" s="642"/>
      <c r="C19" s="617"/>
      <c r="D19" s="152" t="s">
        <v>659</v>
      </c>
      <c r="E19" s="152" t="s">
        <v>653</v>
      </c>
      <c r="F19" s="644"/>
      <c r="G19" s="203">
        <v>0</v>
      </c>
      <c r="H19" s="203">
        <v>-0.18995176814939541</v>
      </c>
      <c r="I19" s="203">
        <v>2.3898674656215144</v>
      </c>
      <c r="J19" s="203">
        <v>2.4654635585146529</v>
      </c>
      <c r="K19" s="144"/>
      <c r="L19" s="203">
        <v>2.4654635585146529</v>
      </c>
      <c r="M19" s="203">
        <v>4.8850955964817686</v>
      </c>
      <c r="N19" s="203">
        <v>4.7480163427765101</v>
      </c>
      <c r="O19" s="203">
        <v>7.093641997338695</v>
      </c>
      <c r="P19" s="203">
        <v>6.2155900817178944</v>
      </c>
      <c r="Q19" s="203">
        <v>5.8459595331056082</v>
      </c>
      <c r="R19" s="203">
        <v>6.2696858243973583</v>
      </c>
      <c r="S19" s="203">
        <v>6.0892580260299454</v>
      </c>
      <c r="T19" s="144"/>
      <c r="U19" s="203">
        <v>5.9026181198620193</v>
      </c>
      <c r="V19" s="203">
        <v>5.9026181198620193</v>
      </c>
      <c r="W19" s="203">
        <v>6.771266150037464</v>
      </c>
      <c r="X19" s="203" t="s">
        <v>245</v>
      </c>
      <c r="Y19" s="203" t="s">
        <v>245</v>
      </c>
      <c r="Z19" s="90"/>
    </row>
    <row r="20" spans="1:26" s="93" customFormat="1" ht="12.6">
      <c r="A20" s="90"/>
      <c r="B20" s="640" t="s">
        <v>111</v>
      </c>
      <c r="C20" s="616" t="s">
        <v>651</v>
      </c>
      <c r="D20" s="152" t="s">
        <v>652</v>
      </c>
      <c r="E20" s="152" t="s">
        <v>653</v>
      </c>
      <c r="F20" s="644"/>
      <c r="G20" s="203">
        <v>4.5260025088291487</v>
      </c>
      <c r="H20" s="203">
        <v>4.4300025088291486</v>
      </c>
      <c r="I20" s="203">
        <v>6.5073375147152479</v>
      </c>
      <c r="J20" s="203">
        <v>6.6214736964495673</v>
      </c>
      <c r="K20" s="144"/>
      <c r="L20" s="203">
        <v>6.6214736964495673</v>
      </c>
      <c r="M20" s="203">
        <v>8.705416394354847</v>
      </c>
      <c r="N20" s="203">
        <v>8.4956047001320023</v>
      </c>
      <c r="O20" s="203">
        <v>10.500573436950896</v>
      </c>
      <c r="P20" s="203">
        <v>9.8035943577862135</v>
      </c>
      <c r="Q20" s="203">
        <v>9.5737808938045479</v>
      </c>
      <c r="R20" s="203">
        <v>9.9029095394177755</v>
      </c>
      <c r="S20" s="203">
        <v>9.8990111467388058</v>
      </c>
      <c r="T20" s="144"/>
      <c r="U20" s="203">
        <v>10.018665782600447</v>
      </c>
      <c r="V20" s="203">
        <v>10.018665782600447</v>
      </c>
      <c r="W20" s="203">
        <v>10.923303669691526</v>
      </c>
      <c r="X20" s="203" t="s">
        <v>245</v>
      </c>
      <c r="Y20" s="203" t="s">
        <v>245</v>
      </c>
      <c r="Z20" s="90"/>
    </row>
    <row r="21" spans="1:26" s="93" customFormat="1" ht="12.6">
      <c r="A21" s="90"/>
      <c r="B21" s="641"/>
      <c r="C21" s="646"/>
      <c r="D21" s="152" t="s">
        <v>654</v>
      </c>
      <c r="E21" s="152" t="s">
        <v>653</v>
      </c>
      <c r="F21" s="644"/>
      <c r="G21" s="203">
        <v>0.97639655244214729</v>
      </c>
      <c r="H21" s="203">
        <v>0.99405134840747456</v>
      </c>
      <c r="I21" s="203">
        <v>1.0456200733477303</v>
      </c>
      <c r="J21" s="203">
        <v>1.0456200733477303</v>
      </c>
      <c r="K21" s="144"/>
      <c r="L21" s="203">
        <v>1.0456200733477303</v>
      </c>
      <c r="M21" s="203">
        <v>1.0019685420102333</v>
      </c>
      <c r="N21" s="203">
        <v>1.0019685420102333</v>
      </c>
      <c r="O21" s="203">
        <v>0.7384926358636581</v>
      </c>
      <c r="P21" s="203">
        <v>0.7384926358636581</v>
      </c>
      <c r="Q21" s="203">
        <v>0.73579134800364243</v>
      </c>
      <c r="R21" s="203">
        <v>0.74230732827042023</v>
      </c>
      <c r="S21" s="203">
        <v>0.69993127044216641</v>
      </c>
      <c r="T21" s="144"/>
      <c r="U21" s="203">
        <v>0.72651257157053983</v>
      </c>
      <c r="V21" s="203">
        <v>0.72651257157053983</v>
      </c>
      <c r="W21" s="203">
        <v>0.7207878387726655</v>
      </c>
      <c r="X21" s="203" t="s">
        <v>245</v>
      </c>
      <c r="Y21" s="203" t="s">
        <v>245</v>
      </c>
      <c r="Z21" s="90"/>
    </row>
    <row r="22" spans="1:26" s="93" customFormat="1" ht="12.6">
      <c r="A22" s="90"/>
      <c r="B22" s="641"/>
      <c r="C22" s="646"/>
      <c r="D22" s="152" t="s">
        <v>655</v>
      </c>
      <c r="E22" s="152" t="s">
        <v>653</v>
      </c>
      <c r="F22" s="644"/>
      <c r="G22" s="203">
        <v>4.8246714398749438E-3</v>
      </c>
      <c r="H22" s="203">
        <v>4.8246714398749438E-3</v>
      </c>
      <c r="I22" s="203">
        <v>4.8246714398749438E-3</v>
      </c>
      <c r="J22" s="203">
        <v>4.8246714398749438E-3</v>
      </c>
      <c r="K22" s="144"/>
      <c r="L22" s="203">
        <v>4.8246714398749438E-3</v>
      </c>
      <c r="M22" s="203">
        <v>4.792117924437885E-3</v>
      </c>
      <c r="N22" s="203">
        <v>4.792117924437885E-3</v>
      </c>
      <c r="O22" s="203">
        <v>4.7547499952452499E-3</v>
      </c>
      <c r="P22" s="203">
        <v>4.7547499952452499E-3</v>
      </c>
      <c r="Q22" s="203">
        <v>4.7341311922435994E-3</v>
      </c>
      <c r="R22" s="203">
        <v>4.7341311922435994E-3</v>
      </c>
      <c r="S22" s="203">
        <v>4.7082752646050701E-3</v>
      </c>
      <c r="T22" s="144"/>
      <c r="U22" s="203">
        <v>4.7082752646050701E-3</v>
      </c>
      <c r="V22" s="203">
        <v>4.7082752646050701E-3</v>
      </c>
      <c r="W22" s="203">
        <v>4.6715874054003553E-3</v>
      </c>
      <c r="X22" s="203" t="s">
        <v>245</v>
      </c>
      <c r="Y22" s="203" t="s">
        <v>245</v>
      </c>
      <c r="Z22" s="90"/>
    </row>
    <row r="23" spans="1:26" s="93" customFormat="1" ht="12.6">
      <c r="A23" s="90"/>
      <c r="B23" s="641"/>
      <c r="C23" s="646"/>
      <c r="D23" s="152" t="s">
        <v>656</v>
      </c>
      <c r="E23" s="152" t="s">
        <v>653</v>
      </c>
      <c r="F23" s="644"/>
      <c r="G23" s="203">
        <v>5.5072237327111706</v>
      </c>
      <c r="H23" s="203">
        <v>5.4288785286764973</v>
      </c>
      <c r="I23" s="203">
        <v>7.5577822595028525</v>
      </c>
      <c r="J23" s="203">
        <v>7.6719184412371719</v>
      </c>
      <c r="K23" s="144"/>
      <c r="L23" s="203">
        <v>7.6719184412371719</v>
      </c>
      <c r="M23" s="203">
        <v>9.7121770542895192</v>
      </c>
      <c r="N23" s="203">
        <v>9.5023653600666744</v>
      </c>
      <c r="O23" s="203">
        <v>11.243820822809798</v>
      </c>
      <c r="P23" s="203">
        <v>10.546841743645116</v>
      </c>
      <c r="Q23" s="203">
        <v>10.314306373000434</v>
      </c>
      <c r="R23" s="203">
        <v>10.64995099888044</v>
      </c>
      <c r="S23" s="203">
        <v>10.603650692445576</v>
      </c>
      <c r="T23" s="144"/>
      <c r="U23" s="203">
        <v>10.749886629435592</v>
      </c>
      <c r="V23" s="203">
        <v>10.749886629435592</v>
      </c>
      <c r="W23" s="203">
        <v>11.648763095869592</v>
      </c>
      <c r="X23" s="203" t="s">
        <v>245</v>
      </c>
      <c r="Y23" s="203" t="s">
        <v>245</v>
      </c>
      <c r="Z23" s="90"/>
    </row>
    <row r="24" spans="1:26" s="93" customFormat="1" ht="12.6">
      <c r="A24" s="90"/>
      <c r="B24" s="641"/>
      <c r="C24" s="646"/>
      <c r="D24" s="152" t="s">
        <v>657</v>
      </c>
      <c r="E24" s="152" t="s">
        <v>658</v>
      </c>
      <c r="F24" s="644"/>
      <c r="G24" s="203">
        <v>1</v>
      </c>
      <c r="H24" s="203">
        <v>1.0127201565557731</v>
      </c>
      <c r="I24" s="203">
        <v>1.0273972602739725</v>
      </c>
      <c r="J24" s="203">
        <v>1.0362035225048924</v>
      </c>
      <c r="K24" s="144"/>
      <c r="L24" s="203">
        <v>1.0362035225048924</v>
      </c>
      <c r="M24" s="203">
        <v>1.047945205479452</v>
      </c>
      <c r="N24" s="203">
        <v>1.0557729941291585</v>
      </c>
      <c r="O24" s="203">
        <v>1.0616438356164384</v>
      </c>
      <c r="P24" s="203">
        <v>1.0645792563600782</v>
      </c>
      <c r="Q24" s="203">
        <v>1.0704500978473581</v>
      </c>
      <c r="R24" s="203">
        <v>1.0900195694716244</v>
      </c>
      <c r="S24" s="203">
        <v>1.1223091976516635</v>
      </c>
      <c r="T24" s="144"/>
      <c r="U24" s="203">
        <v>1.1790606653620352</v>
      </c>
      <c r="V24" s="203">
        <v>1.1790606653620352</v>
      </c>
      <c r="W24" s="203">
        <v>1.226027397260274</v>
      </c>
      <c r="X24" s="203" t="s">
        <v>245</v>
      </c>
      <c r="Y24" s="203" t="s">
        <v>245</v>
      </c>
      <c r="Z24" s="90"/>
    </row>
    <row r="25" spans="1:26" s="93" customFormat="1" ht="12.6">
      <c r="A25" s="90"/>
      <c r="B25" s="642"/>
      <c r="C25" s="617"/>
      <c r="D25" s="152" t="s">
        <v>659</v>
      </c>
      <c r="E25" s="152" t="s">
        <v>653</v>
      </c>
      <c r="F25" s="645"/>
      <c r="G25" s="203">
        <v>0</v>
      </c>
      <c r="H25" s="203">
        <v>-0.14839795210242812</v>
      </c>
      <c r="I25" s="203">
        <v>1.8996756847995959</v>
      </c>
      <c r="J25" s="203">
        <v>1.9653138101793148</v>
      </c>
      <c r="K25" s="144"/>
      <c r="L25" s="203">
        <v>1.9653138101793148</v>
      </c>
      <c r="M25" s="203">
        <v>3.94070969375099</v>
      </c>
      <c r="N25" s="203">
        <v>3.6877871322225353</v>
      </c>
      <c r="O25" s="203">
        <v>5.396909444486452</v>
      </c>
      <c r="P25" s="203">
        <v>4.6837637900821658</v>
      </c>
      <c r="Q25" s="203">
        <v>4.418895268958277</v>
      </c>
      <c r="R25" s="203">
        <v>4.6467627265742566</v>
      </c>
      <c r="S25" s="203">
        <v>4.4226300925037529</v>
      </c>
      <c r="T25" s="144"/>
      <c r="U25" s="203">
        <v>4.2563122415280965</v>
      </c>
      <c r="V25" s="203">
        <v>4.2563122415280965</v>
      </c>
      <c r="W25" s="203">
        <v>4.896523504128437</v>
      </c>
      <c r="X25" s="203" t="s">
        <v>245</v>
      </c>
      <c r="Y25" s="203" t="s">
        <v>245</v>
      </c>
      <c r="Z25" s="90"/>
    </row>
    <row r="26" spans="1:26" s="90" customFormat="1" ht="12.6"/>
    <row r="27" spans="1:26" s="90" customFormat="1" ht="12.6">
      <c r="B27" s="260" t="s">
        <v>660</v>
      </c>
      <c r="C27" s="6"/>
    </row>
    <row r="28" spans="1:26" s="90" customFormat="1" ht="12.6">
      <c r="B28" s="6"/>
      <c r="C28" s="6"/>
    </row>
    <row r="29" spans="1:26" s="93" customFormat="1" ht="25.2">
      <c r="A29" s="90"/>
      <c r="B29" s="153" t="s">
        <v>289</v>
      </c>
      <c r="C29" s="328" t="s">
        <v>306</v>
      </c>
      <c r="D29" s="153" t="s">
        <v>24</v>
      </c>
      <c r="E29" s="153" t="s">
        <v>257</v>
      </c>
      <c r="F29" s="362" t="s">
        <v>301</v>
      </c>
      <c r="G29" s="613"/>
      <c r="H29" s="614"/>
      <c r="I29" s="615"/>
      <c r="J29" s="151" t="s">
        <v>147</v>
      </c>
      <c r="K29" s="144"/>
      <c r="L29" s="269" t="s">
        <v>148</v>
      </c>
      <c r="M29" s="151" t="s">
        <v>149</v>
      </c>
      <c r="N29" s="151" t="s">
        <v>150</v>
      </c>
      <c r="O29" s="151" t="s">
        <v>151</v>
      </c>
      <c r="P29" s="151" t="s">
        <v>152</v>
      </c>
      <c r="Q29" s="151" t="s">
        <v>153</v>
      </c>
      <c r="R29" s="151" t="s">
        <v>154</v>
      </c>
      <c r="S29" s="151" t="s">
        <v>106</v>
      </c>
      <c r="T29" s="144"/>
      <c r="U29" s="146" t="s">
        <v>302</v>
      </c>
      <c r="V29" s="146" t="s">
        <v>302</v>
      </c>
      <c r="W29" s="146" t="s">
        <v>303</v>
      </c>
      <c r="X29" s="146" t="s">
        <v>303</v>
      </c>
      <c r="Y29" s="146" t="s">
        <v>206</v>
      </c>
      <c r="Z29" s="90"/>
    </row>
    <row r="30" spans="1:26" s="93" customFormat="1" ht="22.8">
      <c r="A30" s="90"/>
      <c r="B30" s="153"/>
      <c r="C30" s="328"/>
      <c r="D30" s="153"/>
      <c r="E30" s="153"/>
      <c r="F30" s="145" t="s">
        <v>105</v>
      </c>
      <c r="G30" s="343"/>
      <c r="H30" s="344"/>
      <c r="I30" s="345"/>
      <c r="J30" s="11" t="s">
        <v>147</v>
      </c>
      <c r="K30" s="9"/>
      <c r="L30" s="13" t="s">
        <v>148</v>
      </c>
      <c r="M30" s="13" t="s">
        <v>149</v>
      </c>
      <c r="N30" s="13" t="s">
        <v>150</v>
      </c>
      <c r="O30" s="14" t="s">
        <v>151</v>
      </c>
      <c r="P30" s="13" t="s">
        <v>152</v>
      </c>
      <c r="Q30" s="13" t="s">
        <v>153</v>
      </c>
      <c r="R30" s="13" t="s">
        <v>154</v>
      </c>
      <c r="S30" s="13" t="s">
        <v>106</v>
      </c>
      <c r="T30" s="9"/>
      <c r="U30" s="13" t="s">
        <v>155</v>
      </c>
      <c r="V30" s="13" t="s">
        <v>156</v>
      </c>
      <c r="W30" s="13" t="s">
        <v>157</v>
      </c>
      <c r="X30" s="13" t="s">
        <v>158</v>
      </c>
      <c r="Y30" s="13" t="s">
        <v>206</v>
      </c>
      <c r="Z30" s="90"/>
    </row>
    <row r="31" spans="1:26" s="93" customFormat="1" ht="12.6">
      <c r="A31" s="90"/>
      <c r="B31" s="323" t="s">
        <v>279</v>
      </c>
      <c r="C31" s="616" t="s">
        <v>661</v>
      </c>
      <c r="D31" s="620" t="s">
        <v>662</v>
      </c>
      <c r="E31" s="620" t="s">
        <v>653</v>
      </c>
      <c r="F31" s="608"/>
      <c r="G31" s="621"/>
      <c r="H31" s="622"/>
      <c r="I31" s="623"/>
      <c r="J31" s="204">
        <v>9.02</v>
      </c>
      <c r="K31" s="144"/>
      <c r="L31" s="204">
        <v>9.02</v>
      </c>
      <c r="M31" s="204">
        <v>9.02</v>
      </c>
      <c r="N31" s="204">
        <v>9.26</v>
      </c>
      <c r="O31" s="204">
        <v>9.4986124349857892</v>
      </c>
      <c r="P31" s="204">
        <v>10.64014630951915</v>
      </c>
      <c r="Q31" s="204">
        <v>10.64014630951915</v>
      </c>
      <c r="R31" s="204">
        <v>10.26</v>
      </c>
      <c r="S31" s="204">
        <v>9.06</v>
      </c>
      <c r="T31" s="144"/>
      <c r="U31" s="204">
        <v>10.17</v>
      </c>
      <c r="V31" s="204">
        <v>10.17</v>
      </c>
      <c r="W31" s="204">
        <v>10.55</v>
      </c>
      <c r="X31" s="204" t="s">
        <v>245</v>
      </c>
      <c r="Y31" s="204" t="s">
        <v>245</v>
      </c>
      <c r="Z31" s="90"/>
    </row>
    <row r="32" spans="1:26" s="93" customFormat="1" ht="12.6">
      <c r="A32" s="90"/>
      <c r="B32" s="323" t="s">
        <v>111</v>
      </c>
      <c r="C32" s="617"/>
      <c r="D32" s="617"/>
      <c r="E32" s="617"/>
      <c r="F32" s="609"/>
      <c r="G32" s="624"/>
      <c r="H32" s="625"/>
      <c r="I32" s="626"/>
      <c r="J32" s="294">
        <v>10.7</v>
      </c>
      <c r="K32" s="144"/>
      <c r="L32" s="294">
        <v>10.7</v>
      </c>
      <c r="M32" s="294">
        <v>10.7</v>
      </c>
      <c r="N32" s="294">
        <v>11.24</v>
      </c>
      <c r="O32" s="294">
        <v>11.773847615869055</v>
      </c>
      <c r="P32" s="294">
        <v>6.4812260764723026</v>
      </c>
      <c r="Q32" s="294">
        <v>6.4812260764723026</v>
      </c>
      <c r="R32" s="294">
        <v>3.33</v>
      </c>
      <c r="S32" s="294">
        <v>-1.04</v>
      </c>
      <c r="T32" s="144"/>
      <c r="U32" s="294">
        <v>-0.8</v>
      </c>
      <c r="V32" s="294">
        <v>-0.8</v>
      </c>
      <c r="W32" s="294">
        <v>-0.88</v>
      </c>
      <c r="X32" s="294" t="s">
        <v>245</v>
      </c>
      <c r="Y32" s="294" t="s">
        <v>245</v>
      </c>
      <c r="Z32" s="90"/>
    </row>
    <row r="33" spans="1:26" s="93" customFormat="1" ht="12.6">
      <c r="A33" s="90"/>
      <c r="B33" s="323" t="s">
        <v>279</v>
      </c>
      <c r="C33" s="616" t="s">
        <v>135</v>
      </c>
      <c r="D33" s="620" t="s">
        <v>662</v>
      </c>
      <c r="E33" s="620" t="s">
        <v>653</v>
      </c>
      <c r="F33" s="608"/>
      <c r="G33" s="610"/>
      <c r="H33" s="610"/>
      <c r="I33" s="610"/>
      <c r="J33" s="204">
        <v>0</v>
      </c>
      <c r="K33" s="144"/>
      <c r="L33" s="204">
        <v>0</v>
      </c>
      <c r="M33" s="204">
        <v>0</v>
      </c>
      <c r="N33" s="204">
        <v>0</v>
      </c>
      <c r="O33" s="204">
        <v>0</v>
      </c>
      <c r="P33" s="204">
        <v>0</v>
      </c>
      <c r="Q33" s="204">
        <v>0</v>
      </c>
      <c r="R33" s="204">
        <v>-2.6105662978165212</v>
      </c>
      <c r="S33" s="204">
        <v>-1.26</v>
      </c>
      <c r="T33" s="144"/>
      <c r="U33" s="204">
        <v>-5.26</v>
      </c>
      <c r="V33" s="204">
        <v>-5.26</v>
      </c>
      <c r="W33" s="204">
        <v>-6.25</v>
      </c>
      <c r="X33" s="204" t="s">
        <v>245</v>
      </c>
      <c r="Y33" s="204" t="s">
        <v>245</v>
      </c>
      <c r="Z33" s="90"/>
    </row>
    <row r="34" spans="1:26" s="93" customFormat="1" ht="12.6">
      <c r="A34" s="90"/>
      <c r="B34" s="323" t="s">
        <v>111</v>
      </c>
      <c r="C34" s="617"/>
      <c r="D34" s="617"/>
      <c r="E34" s="617"/>
      <c r="F34" s="609"/>
      <c r="G34" s="610"/>
      <c r="H34" s="610"/>
      <c r="I34" s="610"/>
      <c r="J34" s="204">
        <v>0</v>
      </c>
      <c r="K34" s="144"/>
      <c r="L34" s="204">
        <v>0</v>
      </c>
      <c r="M34" s="204">
        <v>0</v>
      </c>
      <c r="N34" s="204">
        <v>0</v>
      </c>
      <c r="O34" s="204">
        <v>0</v>
      </c>
      <c r="P34" s="204">
        <v>0</v>
      </c>
      <c r="Q34" s="204">
        <v>0</v>
      </c>
      <c r="R34" s="204">
        <v>-15.859334646899347</v>
      </c>
      <c r="S34" s="204">
        <v>-17.54</v>
      </c>
      <c r="T34" s="144"/>
      <c r="U34" s="204">
        <v>-23.43</v>
      </c>
      <c r="V34" s="204">
        <v>-23.43</v>
      </c>
      <c r="W34" s="204">
        <v>-26.33</v>
      </c>
      <c r="X34" s="204" t="s">
        <v>245</v>
      </c>
      <c r="Y34" s="204" t="s">
        <v>245</v>
      </c>
      <c r="Z34" s="90"/>
    </row>
    <row r="35" spans="1:26" s="90" customFormat="1" ht="12.6"/>
    <row r="36" spans="1:26" s="90" customFormat="1" ht="12.6">
      <c r="B36" s="260" t="s">
        <v>663</v>
      </c>
    </row>
    <row r="37" spans="1:26" s="90" customFormat="1" ht="12.6">
      <c r="F37" s="346"/>
    </row>
    <row r="38" spans="1:26" s="90" customFormat="1" ht="25.2">
      <c r="B38" s="153" t="s">
        <v>289</v>
      </c>
      <c r="C38" s="328" t="s">
        <v>306</v>
      </c>
      <c r="D38" s="153" t="s">
        <v>24</v>
      </c>
      <c r="E38" s="153" t="s">
        <v>257</v>
      </c>
      <c r="F38" s="362" t="s">
        <v>301</v>
      </c>
      <c r="G38" s="613"/>
      <c r="H38" s="614"/>
      <c r="I38" s="615"/>
      <c r="J38" s="151" t="s">
        <v>147</v>
      </c>
      <c r="K38" s="144"/>
      <c r="L38" s="269" t="s">
        <v>148</v>
      </c>
      <c r="M38" s="151" t="s">
        <v>149</v>
      </c>
      <c r="N38" s="151" t="s">
        <v>150</v>
      </c>
      <c r="O38" s="151" t="s">
        <v>151</v>
      </c>
      <c r="P38" s="151" t="s">
        <v>152</v>
      </c>
      <c r="Q38" s="151" t="s">
        <v>153</v>
      </c>
      <c r="R38" s="151" t="s">
        <v>154</v>
      </c>
      <c r="S38" s="151" t="s">
        <v>106</v>
      </c>
      <c r="T38" s="144"/>
      <c r="U38" s="146" t="s">
        <v>302</v>
      </c>
      <c r="V38" s="146" t="s">
        <v>302</v>
      </c>
      <c r="W38" s="146" t="s">
        <v>303</v>
      </c>
      <c r="X38" s="146" t="s">
        <v>303</v>
      </c>
      <c r="Y38" s="146" t="s">
        <v>206</v>
      </c>
    </row>
    <row r="39" spans="1:26" s="90" customFormat="1" ht="22.8">
      <c r="B39" s="153"/>
      <c r="C39" s="328"/>
      <c r="D39" s="153"/>
      <c r="E39" s="153"/>
      <c r="F39" s="145" t="s">
        <v>105</v>
      </c>
      <c r="G39" s="343"/>
      <c r="H39" s="344"/>
      <c r="I39" s="345"/>
      <c r="J39" s="11" t="s">
        <v>147</v>
      </c>
      <c r="K39" s="9"/>
      <c r="L39" s="13" t="s">
        <v>148</v>
      </c>
      <c r="M39" s="13" t="s">
        <v>149</v>
      </c>
      <c r="N39" s="13" t="s">
        <v>150</v>
      </c>
      <c r="O39" s="14" t="s">
        <v>151</v>
      </c>
      <c r="P39" s="13" t="s">
        <v>152</v>
      </c>
      <c r="Q39" s="13" t="s">
        <v>153</v>
      </c>
      <c r="R39" s="13" t="s">
        <v>154</v>
      </c>
      <c r="S39" s="13" t="s">
        <v>106</v>
      </c>
      <c r="T39" s="9"/>
      <c r="U39" s="13" t="s">
        <v>155</v>
      </c>
      <c r="V39" s="13" t="s">
        <v>156</v>
      </c>
      <c r="W39" s="13" t="s">
        <v>157</v>
      </c>
      <c r="X39" s="13" t="s">
        <v>158</v>
      </c>
      <c r="Y39" s="13" t="s">
        <v>206</v>
      </c>
    </row>
    <row r="40" spans="1:26" s="90" customFormat="1" ht="12.6">
      <c r="B40" s="323" t="s">
        <v>279</v>
      </c>
      <c r="C40" s="616" t="s">
        <v>135</v>
      </c>
      <c r="D40" s="618" t="s">
        <v>664</v>
      </c>
      <c r="E40" s="620" t="s">
        <v>653</v>
      </c>
      <c r="F40" s="608"/>
      <c r="G40" s="621"/>
      <c r="H40" s="622"/>
      <c r="I40" s="623"/>
      <c r="J40" s="204">
        <v>8.2378180039138957</v>
      </c>
      <c r="K40" s="144"/>
      <c r="L40" s="204">
        <v>8.2378180039138957</v>
      </c>
      <c r="M40" s="204">
        <v>8.3311643835616422</v>
      </c>
      <c r="N40" s="204">
        <v>8.3933953033268107</v>
      </c>
      <c r="O40" s="204">
        <v>8.4400684931506849</v>
      </c>
      <c r="P40" s="204">
        <v>8.4634050880626219</v>
      </c>
      <c r="Q40" s="204">
        <v>8.5100782778864978</v>
      </c>
      <c r="R40" s="204">
        <v>8.6656555772994146</v>
      </c>
      <c r="S40" s="204">
        <v>8.9223581213307241</v>
      </c>
      <c r="T40" s="144"/>
      <c r="U40" s="204">
        <v>9.3735322896281801</v>
      </c>
      <c r="V40" s="204">
        <v>9.3735322896281801</v>
      </c>
      <c r="W40" s="204">
        <v>9.7469178082191785</v>
      </c>
      <c r="X40" s="204" t="s">
        <v>245</v>
      </c>
      <c r="Y40" s="204" t="s">
        <v>245</v>
      </c>
    </row>
    <row r="41" spans="1:26" s="90" customFormat="1" ht="12.6">
      <c r="B41" s="323" t="s">
        <v>111</v>
      </c>
      <c r="C41" s="617"/>
      <c r="D41" s="619"/>
      <c r="E41" s="617"/>
      <c r="F41" s="609"/>
      <c r="G41" s="624"/>
      <c r="H41" s="625"/>
      <c r="I41" s="626"/>
      <c r="J41" s="294">
        <v>9.2947455968688857</v>
      </c>
      <c r="K41" s="144"/>
      <c r="L41" s="294">
        <v>9.2947455968688857</v>
      </c>
      <c r="M41" s="294">
        <v>9.4000684931506839</v>
      </c>
      <c r="N41" s="294">
        <v>9.470283757338553</v>
      </c>
      <c r="O41" s="294">
        <v>9.5229452054794521</v>
      </c>
      <c r="P41" s="294">
        <v>9.5492759295499017</v>
      </c>
      <c r="Q41" s="294">
        <v>9.6019373776908026</v>
      </c>
      <c r="R41" s="294">
        <v>9.7774755381604717</v>
      </c>
      <c r="S41" s="294">
        <v>10.067113502935422</v>
      </c>
      <c r="T41" s="144"/>
      <c r="U41" s="294">
        <v>10.576174168297456</v>
      </c>
      <c r="V41" s="294">
        <v>10.576174168297456</v>
      </c>
      <c r="W41" s="294">
        <v>10.997465753424658</v>
      </c>
      <c r="X41" s="294" t="s">
        <v>245</v>
      </c>
      <c r="Y41" s="294" t="s">
        <v>245</v>
      </c>
    </row>
    <row r="42" spans="1:26" s="90" customFormat="1" ht="12.6">
      <c r="B42" s="323" t="s">
        <v>279</v>
      </c>
      <c r="C42" s="616" t="s">
        <v>135</v>
      </c>
      <c r="D42" s="620" t="s">
        <v>665</v>
      </c>
      <c r="E42" s="620" t="s">
        <v>653</v>
      </c>
      <c r="F42" s="608"/>
      <c r="G42" s="610"/>
      <c r="H42" s="610"/>
      <c r="I42" s="610"/>
      <c r="J42" s="204" t="s">
        <v>245</v>
      </c>
      <c r="K42" s="144"/>
      <c r="L42" s="204" t="s">
        <v>245</v>
      </c>
      <c r="M42" s="204" t="s">
        <v>245</v>
      </c>
      <c r="N42" s="204" t="s">
        <v>245</v>
      </c>
      <c r="O42" s="204" t="s">
        <v>245</v>
      </c>
      <c r="P42" s="204">
        <v>0</v>
      </c>
      <c r="Q42" s="204">
        <v>0</v>
      </c>
      <c r="R42" s="204">
        <v>0</v>
      </c>
      <c r="S42" s="204">
        <v>0</v>
      </c>
      <c r="T42" s="144"/>
      <c r="U42" s="204">
        <v>0</v>
      </c>
      <c r="V42" s="204">
        <v>0</v>
      </c>
      <c r="W42" s="204">
        <v>0</v>
      </c>
      <c r="X42" s="204" t="s">
        <v>245</v>
      </c>
      <c r="Y42" s="204" t="s">
        <v>245</v>
      </c>
    </row>
    <row r="43" spans="1:26" s="90" customFormat="1" ht="12.6">
      <c r="B43" s="323" t="s">
        <v>111</v>
      </c>
      <c r="C43" s="617"/>
      <c r="D43" s="617"/>
      <c r="E43" s="617"/>
      <c r="F43" s="609"/>
      <c r="G43" s="610"/>
      <c r="H43" s="610"/>
      <c r="I43" s="610"/>
      <c r="J43" s="204" t="s">
        <v>245</v>
      </c>
      <c r="K43" s="144"/>
      <c r="L43" s="204" t="s">
        <v>245</v>
      </c>
      <c r="M43" s="204" t="s">
        <v>245</v>
      </c>
      <c r="N43" s="204" t="s">
        <v>245</v>
      </c>
      <c r="O43" s="204" t="s">
        <v>245</v>
      </c>
      <c r="P43" s="204">
        <v>0</v>
      </c>
      <c r="Q43" s="204">
        <v>0</v>
      </c>
      <c r="R43" s="204">
        <v>-6.0818591087388754</v>
      </c>
      <c r="S43" s="204">
        <v>-7.472886497064577</v>
      </c>
      <c r="T43" s="144"/>
      <c r="U43" s="204">
        <v>-12.853825831702544</v>
      </c>
      <c r="V43" s="204">
        <v>-12.853825831702544</v>
      </c>
      <c r="W43" s="204">
        <v>-15.33253424657534</v>
      </c>
      <c r="X43" s="204" t="s">
        <v>245</v>
      </c>
      <c r="Y43" s="204" t="s">
        <v>245</v>
      </c>
    </row>
    <row r="44" spans="1:26" s="90" customFormat="1" ht="12.6"/>
    <row r="45" spans="1:26" s="90" customFormat="1" ht="12.6"/>
    <row r="46" spans="1:26" s="90" customFormat="1" ht="12.6">
      <c r="B46" s="260" t="s">
        <v>666</v>
      </c>
      <c r="C46" s="260"/>
    </row>
    <row r="47" spans="1:26" s="90" customFormat="1" ht="12.6">
      <c r="B47" s="6"/>
      <c r="C47" s="6"/>
      <c r="J47" s="300"/>
    </row>
    <row r="48" spans="1:26" s="93" customFormat="1" ht="25.2">
      <c r="A48" s="90"/>
      <c r="B48" s="153" t="s">
        <v>289</v>
      </c>
      <c r="C48" s="328" t="s">
        <v>306</v>
      </c>
      <c r="D48" s="153" t="s">
        <v>24</v>
      </c>
      <c r="E48" s="154" t="s">
        <v>257</v>
      </c>
      <c r="F48" s="362" t="s">
        <v>301</v>
      </c>
      <c r="G48" s="151" t="s">
        <v>144</v>
      </c>
      <c r="H48" s="151" t="s">
        <v>145</v>
      </c>
      <c r="I48" s="151" t="s">
        <v>146</v>
      </c>
      <c r="J48" s="151" t="s">
        <v>147</v>
      </c>
      <c r="K48" s="144"/>
      <c r="L48" s="269" t="s">
        <v>148</v>
      </c>
      <c r="M48" s="151" t="s">
        <v>149</v>
      </c>
      <c r="N48" s="151" t="s">
        <v>150</v>
      </c>
      <c r="O48" s="151" t="s">
        <v>151</v>
      </c>
      <c r="P48" s="151" t="s">
        <v>152</v>
      </c>
      <c r="Q48" s="151" t="s">
        <v>153</v>
      </c>
      <c r="R48" s="151" t="s">
        <v>154</v>
      </c>
      <c r="S48" s="151" t="s">
        <v>106</v>
      </c>
      <c r="T48" s="144"/>
      <c r="U48" s="146" t="s">
        <v>302</v>
      </c>
      <c r="V48" s="146" t="s">
        <v>302</v>
      </c>
      <c r="W48" s="146" t="s">
        <v>303</v>
      </c>
      <c r="X48" s="146" t="s">
        <v>303</v>
      </c>
      <c r="Y48" s="146" t="s">
        <v>206</v>
      </c>
      <c r="Z48" s="90"/>
    </row>
    <row r="49" spans="1:26" s="93" customFormat="1" ht="22.8">
      <c r="A49" s="90"/>
      <c r="B49" s="153"/>
      <c r="C49" s="328"/>
      <c r="D49" s="153"/>
      <c r="E49" s="153"/>
      <c r="F49" s="145" t="s">
        <v>105</v>
      </c>
      <c r="G49" s="11" t="s">
        <v>144</v>
      </c>
      <c r="H49" s="12" t="s">
        <v>145</v>
      </c>
      <c r="I49" s="11" t="s">
        <v>146</v>
      </c>
      <c r="J49" s="11" t="s">
        <v>147</v>
      </c>
      <c r="K49" s="9"/>
      <c r="L49" s="13" t="s">
        <v>148</v>
      </c>
      <c r="M49" s="13" t="s">
        <v>149</v>
      </c>
      <c r="N49" s="13" t="s">
        <v>150</v>
      </c>
      <c r="O49" s="14" t="s">
        <v>151</v>
      </c>
      <c r="P49" s="13" t="s">
        <v>152</v>
      </c>
      <c r="Q49" s="13" t="s">
        <v>153</v>
      </c>
      <c r="R49" s="13" t="s">
        <v>154</v>
      </c>
      <c r="S49" s="13" t="s">
        <v>106</v>
      </c>
      <c r="T49" s="9"/>
      <c r="U49" s="13" t="s">
        <v>155</v>
      </c>
      <c r="V49" s="13" t="s">
        <v>156</v>
      </c>
      <c r="W49" s="13" t="s">
        <v>157</v>
      </c>
      <c r="X49" s="13" t="s">
        <v>158</v>
      </c>
      <c r="Y49" s="13" t="s">
        <v>206</v>
      </c>
      <c r="Z49" s="90"/>
    </row>
    <row r="50" spans="1:26" s="93" customFormat="1" ht="12.6">
      <c r="A50" s="90"/>
      <c r="B50" s="323" t="s">
        <v>279</v>
      </c>
      <c r="C50" s="616" t="s">
        <v>661</v>
      </c>
      <c r="D50" s="618" t="s">
        <v>667</v>
      </c>
      <c r="E50" s="620" t="s">
        <v>668</v>
      </c>
      <c r="F50" s="608"/>
      <c r="G50" s="203">
        <v>0</v>
      </c>
      <c r="H50" s="203">
        <v>-0.18995111249132623</v>
      </c>
      <c r="I50" s="203">
        <v>2.3898870370752556</v>
      </c>
      <c r="J50" s="203">
        <v>11.485481460604181</v>
      </c>
      <c r="K50" s="144"/>
      <c r="L50" s="203">
        <v>11.485481460604181</v>
      </c>
      <c r="M50" s="203">
        <v>13.905095596481768</v>
      </c>
      <c r="N50" s="203">
        <v>14.008016342776511</v>
      </c>
      <c r="O50" s="203">
        <v>16.592254432324484</v>
      </c>
      <c r="P50" s="203">
        <v>16.855736391237045</v>
      </c>
      <c r="Q50" s="203">
        <v>16.48610584262476</v>
      </c>
      <c r="R50" s="203">
        <v>16.529685824397358</v>
      </c>
      <c r="S50" s="203">
        <v>15.149258026029946</v>
      </c>
      <c r="T50" s="144"/>
      <c r="U50" s="203">
        <v>16.072618119862021</v>
      </c>
      <c r="V50" s="203">
        <v>16.072618119862021</v>
      </c>
      <c r="W50" s="203">
        <v>17.321266150037467</v>
      </c>
      <c r="X50" s="203" t="s">
        <v>245</v>
      </c>
      <c r="Y50" s="203" t="s">
        <v>245</v>
      </c>
      <c r="Z50" s="90"/>
    </row>
    <row r="51" spans="1:26" s="93" customFormat="1" ht="12.6">
      <c r="A51" s="90"/>
      <c r="B51" s="323" t="s">
        <v>111</v>
      </c>
      <c r="C51" s="617"/>
      <c r="D51" s="619"/>
      <c r="E51" s="617"/>
      <c r="F51" s="609"/>
      <c r="G51" s="203">
        <v>0</v>
      </c>
      <c r="H51" s="203">
        <v>-0.14839729644435984</v>
      </c>
      <c r="I51" s="203">
        <v>1.899695256253338</v>
      </c>
      <c r="J51" s="203">
        <v>12.665365920990935</v>
      </c>
      <c r="K51" s="144"/>
      <c r="L51" s="203">
        <v>12.665365920990935</v>
      </c>
      <c r="M51" s="203">
        <v>14.640709693750988</v>
      </c>
      <c r="N51" s="203">
        <v>14.927787132222536</v>
      </c>
      <c r="O51" s="203">
        <v>17.170757060355506</v>
      </c>
      <c r="P51" s="203">
        <v>11.164989866554468</v>
      </c>
      <c r="Q51" s="203">
        <v>10.900121345430581</v>
      </c>
      <c r="R51" s="203">
        <v>7.9767627265742567</v>
      </c>
      <c r="S51" s="203">
        <v>3.3826300925037529</v>
      </c>
      <c r="T51" s="144"/>
      <c r="U51" s="203">
        <v>3.4563122415280967</v>
      </c>
      <c r="V51" s="203">
        <v>3.4563122415280967</v>
      </c>
      <c r="W51" s="203">
        <v>4.0165235041284371</v>
      </c>
      <c r="X51" s="203" t="s">
        <v>245</v>
      </c>
      <c r="Y51" s="203" t="s">
        <v>245</v>
      </c>
      <c r="Z51" s="90"/>
    </row>
    <row r="52" spans="1:26" s="93" customFormat="1" ht="12.6">
      <c r="A52" s="90"/>
      <c r="B52" s="323" t="s">
        <v>279</v>
      </c>
      <c r="C52" s="616" t="s">
        <v>135</v>
      </c>
      <c r="D52" s="618" t="s">
        <v>667</v>
      </c>
      <c r="E52" s="620" t="s">
        <v>668</v>
      </c>
      <c r="F52" s="608"/>
      <c r="G52" s="203">
        <v>0</v>
      </c>
      <c r="H52" s="203">
        <v>-0.18995111249132623</v>
      </c>
      <c r="I52" s="203">
        <v>2.3898870370752556</v>
      </c>
      <c r="J52" s="203">
        <v>2.4654814606041811</v>
      </c>
      <c r="K52" s="144"/>
      <c r="L52" s="203">
        <v>2.4654814606041811</v>
      </c>
      <c r="M52" s="203">
        <v>4.8850955964817686</v>
      </c>
      <c r="N52" s="203">
        <v>4.7480163427765101</v>
      </c>
      <c r="O52" s="203">
        <v>7.093641997338695</v>
      </c>
      <c r="P52" s="203">
        <v>6.2155900817178944</v>
      </c>
      <c r="Q52" s="203">
        <v>5.8459595331056082</v>
      </c>
      <c r="R52" s="203">
        <v>6.2696858243973583</v>
      </c>
      <c r="S52" s="203">
        <v>6.0892580260299454</v>
      </c>
      <c r="T52" s="144"/>
      <c r="U52" s="203">
        <v>5.9026181198620193</v>
      </c>
      <c r="V52" s="203">
        <v>5.9026181198620193</v>
      </c>
      <c r="W52" s="203">
        <v>6.771266150037464</v>
      </c>
      <c r="X52" s="203" t="s">
        <v>245</v>
      </c>
      <c r="Y52" s="203" t="s">
        <v>245</v>
      </c>
      <c r="Z52" s="90"/>
    </row>
    <row r="53" spans="1:26" s="93" customFormat="1" ht="12.6">
      <c r="A53" s="90"/>
      <c r="B53" s="323" t="s">
        <v>111</v>
      </c>
      <c r="C53" s="617"/>
      <c r="D53" s="619"/>
      <c r="E53" s="617"/>
      <c r="F53" s="609"/>
      <c r="G53" s="203">
        <v>0</v>
      </c>
      <c r="H53" s="203">
        <v>-0.14839729644435984</v>
      </c>
      <c r="I53" s="203">
        <v>1.899695256253338</v>
      </c>
      <c r="J53" s="203">
        <v>1.9653659209909353</v>
      </c>
      <c r="K53" s="144"/>
      <c r="L53" s="203">
        <v>1.9653659209909353</v>
      </c>
      <c r="M53" s="203">
        <v>3.94070969375099</v>
      </c>
      <c r="N53" s="203">
        <v>3.6877871322225353</v>
      </c>
      <c r="O53" s="203">
        <v>5.396909444486452</v>
      </c>
      <c r="P53" s="203">
        <v>4.6837637900821658</v>
      </c>
      <c r="Q53" s="203">
        <v>4.418895268958277</v>
      </c>
      <c r="R53" s="203">
        <v>-1.4350963821646188</v>
      </c>
      <c r="S53" s="203">
        <v>-3.050256404560824</v>
      </c>
      <c r="T53" s="144"/>
      <c r="U53" s="203">
        <v>-8.5975135901744473</v>
      </c>
      <c r="V53" s="203">
        <v>-8.5975135901744473</v>
      </c>
      <c r="W53" s="203">
        <v>-10.436010742446904</v>
      </c>
      <c r="X53" s="203" t="s">
        <v>245</v>
      </c>
      <c r="Y53" s="203" t="s">
        <v>245</v>
      </c>
      <c r="Z53" s="90"/>
    </row>
    <row r="54" spans="1:26" s="90" customFormat="1" ht="12.6">
      <c r="J54" s="300"/>
    </row>
    <row r="55" spans="1:26" s="90" customFormat="1" ht="12.6">
      <c r="B55" s="6" t="s">
        <v>669</v>
      </c>
      <c r="C55" s="6"/>
    </row>
    <row r="56" spans="1:26" s="90" customFormat="1" ht="12.6">
      <c r="B56" s="6"/>
      <c r="C56" s="6"/>
    </row>
    <row r="57" spans="1:26" s="90" customFormat="1" ht="27" customHeight="1">
      <c r="B57" s="611" t="s">
        <v>670</v>
      </c>
      <c r="C57" s="325" t="s">
        <v>671</v>
      </c>
      <c r="D57" s="249" t="s">
        <v>672</v>
      </c>
      <c r="E57" s="251">
        <v>0.69</v>
      </c>
    </row>
    <row r="58" spans="1:26" s="90" customFormat="1" ht="27" customHeight="1">
      <c r="B58" s="612"/>
      <c r="C58" s="154" t="s">
        <v>135</v>
      </c>
      <c r="D58" s="326" t="s">
        <v>673</v>
      </c>
      <c r="E58" s="251">
        <v>0.69</v>
      </c>
    </row>
    <row r="59" spans="1:26" s="90" customFormat="1" ht="12.6"/>
    <row r="60" spans="1:26" s="90" customFormat="1" ht="25.2">
      <c r="B60" s="153" t="s">
        <v>289</v>
      </c>
      <c r="C60" s="328" t="s">
        <v>306</v>
      </c>
      <c r="D60" s="153" t="s">
        <v>24</v>
      </c>
      <c r="E60" s="154" t="s">
        <v>257</v>
      </c>
      <c r="F60" s="362" t="s">
        <v>301</v>
      </c>
      <c r="G60" s="151" t="s">
        <v>144</v>
      </c>
      <c r="H60" s="151" t="s">
        <v>145</v>
      </c>
      <c r="I60" s="151" t="s">
        <v>146</v>
      </c>
      <c r="J60" s="151" t="s">
        <v>147</v>
      </c>
      <c r="K60" s="144"/>
      <c r="L60" s="269" t="s">
        <v>148</v>
      </c>
      <c r="M60" s="151" t="s">
        <v>149</v>
      </c>
      <c r="N60" s="151" t="s">
        <v>150</v>
      </c>
      <c r="O60" s="151" t="s">
        <v>151</v>
      </c>
      <c r="P60" s="151" t="s">
        <v>152</v>
      </c>
      <c r="Q60" s="151" t="s">
        <v>153</v>
      </c>
      <c r="R60" s="151" t="s">
        <v>154</v>
      </c>
      <c r="S60" s="151" t="s">
        <v>106</v>
      </c>
      <c r="T60" s="144"/>
      <c r="U60" s="146" t="s">
        <v>302</v>
      </c>
      <c r="V60" s="146" t="s">
        <v>302</v>
      </c>
      <c r="W60" s="146" t="s">
        <v>303</v>
      </c>
      <c r="X60" s="146" t="s">
        <v>303</v>
      </c>
      <c r="Y60" s="146" t="s">
        <v>206</v>
      </c>
    </row>
    <row r="61" spans="1:26" s="90" customFormat="1" ht="22.8">
      <c r="B61" s="153"/>
      <c r="C61" s="328"/>
      <c r="D61" s="153"/>
      <c r="E61" s="153"/>
      <c r="F61" s="145" t="s">
        <v>105</v>
      </c>
      <c r="G61" s="11" t="s">
        <v>144</v>
      </c>
      <c r="H61" s="12" t="s">
        <v>145</v>
      </c>
      <c r="I61" s="11" t="s">
        <v>146</v>
      </c>
      <c r="J61" s="11" t="s">
        <v>147</v>
      </c>
      <c r="K61" s="9"/>
      <c r="L61" s="13" t="s">
        <v>148</v>
      </c>
      <c r="M61" s="13" t="s">
        <v>149</v>
      </c>
      <c r="N61" s="13" t="s">
        <v>150</v>
      </c>
      <c r="O61" s="14" t="s">
        <v>151</v>
      </c>
      <c r="P61" s="13" t="s">
        <v>152</v>
      </c>
      <c r="Q61" s="13" t="s">
        <v>153</v>
      </c>
      <c r="R61" s="13" t="s">
        <v>154</v>
      </c>
      <c r="S61" s="13" t="s">
        <v>106</v>
      </c>
      <c r="T61" s="9"/>
      <c r="U61" s="13" t="s">
        <v>155</v>
      </c>
      <c r="V61" s="13" t="s">
        <v>156</v>
      </c>
      <c r="W61" s="13" t="s">
        <v>157</v>
      </c>
      <c r="X61" s="13" t="s">
        <v>158</v>
      </c>
      <c r="Y61" s="13" t="s">
        <v>206</v>
      </c>
    </row>
    <row r="62" spans="1:26" s="90" customFormat="1" ht="12.6">
      <c r="B62" s="323" t="s">
        <v>279</v>
      </c>
      <c r="C62" s="616" t="s">
        <v>661</v>
      </c>
      <c r="D62" s="618" t="s">
        <v>669</v>
      </c>
      <c r="E62" s="620" t="s">
        <v>668</v>
      </c>
      <c r="F62" s="608"/>
      <c r="G62" s="203">
        <v>0</v>
      </c>
      <c r="H62" s="203">
        <v>-0.1310662676190151</v>
      </c>
      <c r="I62" s="203">
        <v>1.6490220555819262</v>
      </c>
      <c r="J62" s="203">
        <v>7.9249822078168837</v>
      </c>
      <c r="K62" s="144"/>
      <c r="L62" s="203">
        <v>7.9249822078168837</v>
      </c>
      <c r="M62" s="203">
        <v>9.5945159615724194</v>
      </c>
      <c r="N62" s="203">
        <v>9.6655312765157912</v>
      </c>
      <c r="O62" s="203">
        <v>11.448655558303892</v>
      </c>
      <c r="P62" s="203">
        <v>11.63045810995356</v>
      </c>
      <c r="Q62" s="203">
        <v>11.375413031411084</v>
      </c>
      <c r="R62" s="203">
        <v>11.405483218834176</v>
      </c>
      <c r="S62" s="203">
        <v>10.452988037960662</v>
      </c>
      <c r="T62" s="144"/>
      <c r="U62" s="203">
        <v>11.090106502704794</v>
      </c>
      <c r="V62" s="203">
        <v>11.090106502704794</v>
      </c>
      <c r="W62" s="203">
        <v>11.951673643525851</v>
      </c>
      <c r="X62" s="203" t="s">
        <v>245</v>
      </c>
      <c r="Y62" s="203" t="s">
        <v>245</v>
      </c>
    </row>
    <row r="63" spans="1:26" s="90" customFormat="1" ht="12.6">
      <c r="B63" s="323" t="s">
        <v>111</v>
      </c>
      <c r="C63" s="617"/>
      <c r="D63" s="619"/>
      <c r="E63" s="617"/>
      <c r="F63" s="609"/>
      <c r="G63" s="203">
        <v>0</v>
      </c>
      <c r="H63" s="203">
        <v>-0.10239413454660828</v>
      </c>
      <c r="I63" s="203">
        <v>1.3107897268148032</v>
      </c>
      <c r="J63" s="203">
        <v>8.7391024854837447</v>
      </c>
      <c r="K63" s="144"/>
      <c r="L63" s="203">
        <v>8.7391024854837447</v>
      </c>
      <c r="M63" s="203">
        <v>10.102089688688181</v>
      </c>
      <c r="N63" s="203">
        <v>10.300173121233549</v>
      </c>
      <c r="O63" s="203">
        <v>11.847822371645298</v>
      </c>
      <c r="P63" s="203">
        <v>7.7038430079225817</v>
      </c>
      <c r="Q63" s="203">
        <v>7.5210837283470999</v>
      </c>
      <c r="R63" s="203">
        <v>5.5039662813362371</v>
      </c>
      <c r="S63" s="203">
        <v>2.3340147638275894</v>
      </c>
      <c r="T63" s="144"/>
      <c r="U63" s="203">
        <v>2.3848554466543863</v>
      </c>
      <c r="V63" s="203">
        <v>2.3848554466543863</v>
      </c>
      <c r="W63" s="203">
        <v>2.7714012178486214</v>
      </c>
      <c r="X63" s="203" t="s">
        <v>245</v>
      </c>
      <c r="Y63" s="203" t="s">
        <v>245</v>
      </c>
    </row>
    <row r="64" spans="1:26" s="90" customFormat="1" ht="12.6" customHeight="1">
      <c r="B64" s="323" t="s">
        <v>279</v>
      </c>
      <c r="C64" s="616" t="s">
        <v>135</v>
      </c>
      <c r="D64" s="627" t="s">
        <v>669</v>
      </c>
      <c r="E64" s="620" t="s">
        <v>668</v>
      </c>
      <c r="F64" s="608"/>
      <c r="G64" s="203">
        <v>0</v>
      </c>
      <c r="H64" s="203">
        <v>-0.1310662676190151</v>
      </c>
      <c r="I64" s="203">
        <v>1.6490220555819262</v>
      </c>
      <c r="J64" s="203">
        <v>1.7011822078168848</v>
      </c>
      <c r="K64" s="144"/>
      <c r="L64" s="203">
        <v>1.7011822078168848</v>
      </c>
      <c r="M64" s="203">
        <v>3.37071596157242</v>
      </c>
      <c r="N64" s="203">
        <v>3.2761312765157915</v>
      </c>
      <c r="O64" s="203">
        <v>4.8946129781636989</v>
      </c>
      <c r="P64" s="203">
        <v>4.2887571563853468</v>
      </c>
      <c r="Q64" s="203">
        <v>4.0337120778428694</v>
      </c>
      <c r="R64" s="203">
        <v>4.3260832188341771</v>
      </c>
      <c r="S64" s="203">
        <v>4.2015880379606623</v>
      </c>
      <c r="T64" s="144"/>
      <c r="U64" s="203">
        <v>4.0728065027047933</v>
      </c>
      <c r="V64" s="203">
        <v>4.0728065027047933</v>
      </c>
      <c r="W64" s="203">
        <v>4.6721736435258494</v>
      </c>
      <c r="X64" s="203" t="s">
        <v>245</v>
      </c>
      <c r="Y64" s="203" t="s">
        <v>245</v>
      </c>
    </row>
    <row r="65" spans="2:25" s="90" customFormat="1" ht="12.6">
      <c r="B65" s="323" t="s">
        <v>111</v>
      </c>
      <c r="C65" s="617"/>
      <c r="D65" s="628"/>
      <c r="E65" s="617"/>
      <c r="F65" s="609"/>
      <c r="G65" s="203">
        <v>0</v>
      </c>
      <c r="H65" s="203">
        <v>-0.10239413454660828</v>
      </c>
      <c r="I65" s="203">
        <v>1.3107897268148032</v>
      </c>
      <c r="J65" s="203">
        <v>1.3561024854837453</v>
      </c>
      <c r="K65" s="144"/>
      <c r="L65" s="203">
        <v>1.3561024854837453</v>
      </c>
      <c r="M65" s="203">
        <v>2.7190896886881828</v>
      </c>
      <c r="N65" s="203">
        <v>2.5445731212335492</v>
      </c>
      <c r="O65" s="203">
        <v>3.7238675166956514</v>
      </c>
      <c r="P65" s="203">
        <v>3.2317970151566944</v>
      </c>
      <c r="Q65" s="203">
        <v>3.0490377355812108</v>
      </c>
      <c r="R65" s="203">
        <v>-2.8755928274026386</v>
      </c>
      <c r="S65" s="203">
        <v>-4.4212717332369875</v>
      </c>
      <c r="T65" s="144"/>
      <c r="U65" s="203">
        <v>-9.9169703850481579</v>
      </c>
      <c r="V65" s="203">
        <v>-9.9169703850481579</v>
      </c>
      <c r="W65" s="203">
        <v>-11.95393302872672</v>
      </c>
      <c r="X65" s="203" t="s">
        <v>245</v>
      </c>
      <c r="Y65" s="203" t="s">
        <v>245</v>
      </c>
    </row>
    <row r="66" spans="2:25" s="90" customFormat="1" ht="12.6"/>
    <row r="67" spans="2:25" s="90" customFormat="1" ht="12.6"/>
  </sheetData>
  <mergeCells count="52">
    <mergeCell ref="G33:I34"/>
    <mergeCell ref="G31:I32"/>
    <mergeCell ref="D31:D32"/>
    <mergeCell ref="E31:E32"/>
    <mergeCell ref="F31:F32"/>
    <mergeCell ref="B14:B19"/>
    <mergeCell ref="F14:F25"/>
    <mergeCell ref="B20:B25"/>
    <mergeCell ref="G29:I29"/>
    <mergeCell ref="C14:C19"/>
    <mergeCell ref="C20:C25"/>
    <mergeCell ref="B3:M3"/>
    <mergeCell ref="B8:B13"/>
    <mergeCell ref="D8:D13"/>
    <mergeCell ref="E8:E13"/>
    <mergeCell ref="F8:F9"/>
    <mergeCell ref="G8:J8"/>
    <mergeCell ref="G9:J9"/>
    <mergeCell ref="C8:C13"/>
    <mergeCell ref="C31:C32"/>
    <mergeCell ref="C33:C34"/>
    <mergeCell ref="D52:D53"/>
    <mergeCell ref="E52:E53"/>
    <mergeCell ref="F52:F53"/>
    <mergeCell ref="C50:C51"/>
    <mergeCell ref="C52:C53"/>
    <mergeCell ref="D50:D51"/>
    <mergeCell ref="E50:E51"/>
    <mergeCell ref="F50:F51"/>
    <mergeCell ref="D33:D34"/>
    <mergeCell ref="E33:E34"/>
    <mergeCell ref="F33:F34"/>
    <mergeCell ref="C42:C43"/>
    <mergeCell ref="D42:D43"/>
    <mergeCell ref="E42:E43"/>
    <mergeCell ref="C62:C63"/>
    <mergeCell ref="C64:C65"/>
    <mergeCell ref="D64:D65"/>
    <mergeCell ref="E64:E65"/>
    <mergeCell ref="F64:F65"/>
    <mergeCell ref="D62:D63"/>
    <mergeCell ref="E62:E63"/>
    <mergeCell ref="F62:F63"/>
    <mergeCell ref="F42:F43"/>
    <mergeCell ref="G42:I43"/>
    <mergeCell ref="B57:B58"/>
    <mergeCell ref="G38:I38"/>
    <mergeCell ref="C40:C41"/>
    <mergeCell ref="D40:D41"/>
    <mergeCell ref="E40:E41"/>
    <mergeCell ref="F40:F41"/>
    <mergeCell ref="G40:I41"/>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6" zeroHeight="1"/>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83" customFormat="1" ht="12.6" customHeight="1"/>
    <row r="2" spans="1:13" s="83" customFormat="1" ht="18.600000000000001" customHeight="1">
      <c r="B2" s="3" t="s">
        <v>674</v>
      </c>
      <c r="C2" s="3"/>
      <c r="D2" s="3"/>
    </row>
    <row r="3" spans="1:13" s="102" customFormat="1" ht="77.25" customHeight="1">
      <c r="B3" s="566" t="s">
        <v>675</v>
      </c>
      <c r="C3" s="566"/>
      <c r="D3" s="566"/>
      <c r="E3" s="566"/>
      <c r="F3" s="566"/>
      <c r="G3" s="566"/>
      <c r="I3" s="104"/>
      <c r="J3" s="104"/>
      <c r="K3" s="104"/>
      <c r="L3" s="104"/>
      <c r="M3" s="104"/>
    </row>
    <row r="4" spans="1:13" s="102" customFormat="1" ht="12.6" customHeight="1"/>
    <row r="5" spans="1:13">
      <c r="A5" s="5"/>
      <c r="B5" s="5"/>
      <c r="C5" s="5"/>
      <c r="D5" s="5"/>
      <c r="E5" s="5"/>
      <c r="F5" s="5"/>
      <c r="G5" s="5"/>
      <c r="H5" s="5"/>
    </row>
    <row r="6" spans="1:13">
      <c r="A6" s="5"/>
      <c r="B6" s="292" t="s">
        <v>676</v>
      </c>
      <c r="C6" s="292" t="s">
        <v>289</v>
      </c>
      <c r="D6" s="292" t="s">
        <v>256</v>
      </c>
      <c r="E6" s="292" t="s">
        <v>194</v>
      </c>
      <c r="F6" s="292" t="s">
        <v>196</v>
      </c>
      <c r="G6" s="293" t="s">
        <v>646</v>
      </c>
      <c r="H6" s="200"/>
    </row>
    <row r="7" spans="1:13">
      <c r="A7" s="5"/>
      <c r="B7" s="551" t="s">
        <v>677</v>
      </c>
      <c r="C7" s="324" t="s">
        <v>279</v>
      </c>
      <c r="D7" s="324" t="s">
        <v>280</v>
      </c>
      <c r="E7" s="324" t="s">
        <v>308</v>
      </c>
      <c r="F7" s="324" t="s">
        <v>134</v>
      </c>
      <c r="G7" s="277">
        <v>13.745799999999999</v>
      </c>
      <c r="H7" s="276"/>
    </row>
    <row r="8" spans="1:13">
      <c r="A8" s="5"/>
      <c r="B8" s="552"/>
      <c r="C8" s="324" t="s">
        <v>279</v>
      </c>
      <c r="D8" s="324" t="s">
        <v>280</v>
      </c>
      <c r="E8" s="324" t="s">
        <v>114</v>
      </c>
      <c r="F8" s="324" t="s">
        <v>134</v>
      </c>
      <c r="G8" s="277">
        <v>13.745799999999999</v>
      </c>
      <c r="H8" s="276"/>
    </row>
    <row r="9" spans="1:13">
      <c r="A9" s="5"/>
      <c r="B9" s="552"/>
      <c r="C9" s="324" t="s">
        <v>279</v>
      </c>
      <c r="D9" s="324" t="s">
        <v>280</v>
      </c>
      <c r="E9" s="324" t="s">
        <v>308</v>
      </c>
      <c r="F9" s="324" t="s">
        <v>678</v>
      </c>
      <c r="G9" s="277">
        <v>3.4230999999999998</v>
      </c>
      <c r="H9" s="276"/>
    </row>
    <row r="10" spans="1:13">
      <c r="A10" s="5"/>
      <c r="B10" s="552"/>
      <c r="C10" s="324" t="s">
        <v>279</v>
      </c>
      <c r="D10" s="324" t="s">
        <v>280</v>
      </c>
      <c r="E10" s="324" t="s">
        <v>114</v>
      </c>
      <c r="F10" s="324" t="s">
        <v>678</v>
      </c>
      <c r="G10" s="277">
        <v>3.4230999999999998</v>
      </c>
      <c r="H10" s="276"/>
    </row>
    <row r="11" spans="1:13">
      <c r="A11" s="5"/>
      <c r="B11" s="552"/>
      <c r="C11" s="324" t="s">
        <v>279</v>
      </c>
      <c r="D11" s="324" t="s">
        <v>280</v>
      </c>
      <c r="E11" s="324" t="s">
        <v>308</v>
      </c>
      <c r="F11" s="324" t="s">
        <v>135</v>
      </c>
      <c r="G11" s="277">
        <v>24.4072</v>
      </c>
      <c r="H11" s="276"/>
    </row>
    <row r="12" spans="1:13">
      <c r="A12" s="5"/>
      <c r="B12" s="552"/>
      <c r="C12" s="324" t="s">
        <v>279</v>
      </c>
      <c r="D12" s="324" t="s">
        <v>280</v>
      </c>
      <c r="E12" s="324" t="s">
        <v>114</v>
      </c>
      <c r="F12" s="324" t="s">
        <v>135</v>
      </c>
      <c r="G12" s="277">
        <v>24.4072</v>
      </c>
      <c r="H12" s="276"/>
    </row>
    <row r="13" spans="1:13">
      <c r="A13" s="5"/>
      <c r="B13" s="552"/>
      <c r="C13" s="324" t="s">
        <v>279</v>
      </c>
      <c r="D13" s="324" t="s">
        <v>282</v>
      </c>
      <c r="E13" s="324" t="s">
        <v>308</v>
      </c>
      <c r="F13" s="324" t="s">
        <v>134</v>
      </c>
      <c r="G13" s="277">
        <v>13.745799999999999</v>
      </c>
      <c r="H13" s="276"/>
    </row>
    <row r="14" spans="1:13">
      <c r="A14" s="5"/>
      <c r="B14" s="552"/>
      <c r="C14" s="324" t="s">
        <v>279</v>
      </c>
      <c r="D14" s="324" t="s">
        <v>282</v>
      </c>
      <c r="E14" s="324" t="s">
        <v>115</v>
      </c>
      <c r="F14" s="324" t="s">
        <v>134</v>
      </c>
      <c r="G14" s="277">
        <v>13.745799999999999</v>
      </c>
      <c r="H14" s="276"/>
    </row>
    <row r="15" spans="1:13">
      <c r="A15" s="5"/>
      <c r="B15" s="552"/>
      <c r="C15" s="324" t="s">
        <v>279</v>
      </c>
      <c r="D15" s="324" t="s">
        <v>282</v>
      </c>
      <c r="E15" s="324" t="s">
        <v>308</v>
      </c>
      <c r="F15" s="324" t="s">
        <v>678</v>
      </c>
      <c r="G15" s="277">
        <v>3.4230999999999998</v>
      </c>
      <c r="H15" s="276"/>
    </row>
    <row r="16" spans="1:13">
      <c r="A16" s="5"/>
      <c r="B16" s="552"/>
      <c r="C16" s="324" t="s">
        <v>279</v>
      </c>
      <c r="D16" s="324" t="s">
        <v>282</v>
      </c>
      <c r="E16" s="324" t="s">
        <v>115</v>
      </c>
      <c r="F16" s="324" t="s">
        <v>678</v>
      </c>
      <c r="G16" s="277">
        <v>3.4230999999999998</v>
      </c>
      <c r="H16" s="276"/>
    </row>
    <row r="17" spans="1:8">
      <c r="A17" s="5"/>
      <c r="B17" s="552"/>
      <c r="C17" s="324" t="s">
        <v>279</v>
      </c>
      <c r="D17" s="324" t="s">
        <v>282</v>
      </c>
      <c r="E17" s="324" t="s">
        <v>308</v>
      </c>
      <c r="F17" s="324" t="s">
        <v>135</v>
      </c>
      <c r="G17" s="277">
        <v>24.4072</v>
      </c>
      <c r="H17" s="276"/>
    </row>
    <row r="18" spans="1:8">
      <c r="A18" s="5"/>
      <c r="B18" s="552"/>
      <c r="C18" s="324" t="s">
        <v>279</v>
      </c>
      <c r="D18" s="324" t="s">
        <v>282</v>
      </c>
      <c r="E18" s="324" t="s">
        <v>115</v>
      </c>
      <c r="F18" s="324" t="s">
        <v>135</v>
      </c>
      <c r="G18" s="277">
        <v>24.4072</v>
      </c>
      <c r="H18" s="276"/>
    </row>
    <row r="19" spans="1:8">
      <c r="A19" s="5"/>
      <c r="B19" s="552"/>
      <c r="C19" s="324" t="s">
        <v>111</v>
      </c>
      <c r="D19" s="324" t="s">
        <v>46</v>
      </c>
      <c r="E19" s="324" t="s">
        <v>308</v>
      </c>
      <c r="F19" s="324" t="s">
        <v>134</v>
      </c>
      <c r="G19" s="277">
        <v>13.440300000000001</v>
      </c>
      <c r="H19" s="276"/>
    </row>
    <row r="20" spans="1:8">
      <c r="A20" s="5"/>
      <c r="B20" s="552"/>
      <c r="C20" s="324" t="s">
        <v>111</v>
      </c>
      <c r="D20" s="324" t="s">
        <v>46</v>
      </c>
      <c r="E20" s="324" t="s">
        <v>116</v>
      </c>
      <c r="F20" s="324" t="s">
        <v>134</v>
      </c>
      <c r="G20" s="277">
        <v>13.440300000000001</v>
      </c>
      <c r="H20" s="276"/>
    </row>
    <row r="21" spans="1:8">
      <c r="A21" s="5"/>
      <c r="B21" s="552"/>
      <c r="C21" s="324" t="s">
        <v>111</v>
      </c>
      <c r="D21" s="324" t="s">
        <v>46</v>
      </c>
      <c r="E21" s="324" t="s">
        <v>308</v>
      </c>
      <c r="F21" s="324" t="s">
        <v>678</v>
      </c>
      <c r="G21" s="277">
        <v>3.1859000000000002</v>
      </c>
      <c r="H21" s="276"/>
    </row>
    <row r="22" spans="1:8">
      <c r="A22" s="5"/>
      <c r="B22" s="552"/>
      <c r="C22" s="324" t="s">
        <v>111</v>
      </c>
      <c r="D22" s="324" t="s">
        <v>46</v>
      </c>
      <c r="E22" s="324" t="s">
        <v>116</v>
      </c>
      <c r="F22" s="324" t="s">
        <v>678</v>
      </c>
      <c r="G22" s="277">
        <v>3.1859000000000002</v>
      </c>
      <c r="H22" s="276"/>
    </row>
    <row r="23" spans="1:8">
      <c r="A23" s="5"/>
      <c r="B23" s="552"/>
      <c r="C23" s="324" t="s">
        <v>111</v>
      </c>
      <c r="D23" s="324" t="s">
        <v>46</v>
      </c>
      <c r="E23" s="324" t="s">
        <v>308</v>
      </c>
      <c r="F23" s="324" t="s">
        <v>135</v>
      </c>
      <c r="G23" s="277">
        <v>39.661700000000003</v>
      </c>
      <c r="H23" s="276"/>
    </row>
    <row r="24" spans="1:8">
      <c r="A24" s="5"/>
      <c r="B24" s="553"/>
      <c r="C24" s="324" t="s">
        <v>111</v>
      </c>
      <c r="D24" s="324" t="s">
        <v>46</v>
      </c>
      <c r="E24" s="324" t="s">
        <v>116</v>
      </c>
      <c r="F24" s="324" t="s">
        <v>135</v>
      </c>
      <c r="G24" s="277">
        <v>39.661700000000003</v>
      </c>
      <c r="H24" s="276"/>
    </row>
    <row r="25" spans="1:8">
      <c r="A25" s="5"/>
      <c r="B25" s="551" t="s">
        <v>184</v>
      </c>
      <c r="C25" s="324" t="s">
        <v>279</v>
      </c>
      <c r="D25" s="324" t="s">
        <v>280</v>
      </c>
      <c r="E25" s="324" t="s">
        <v>308</v>
      </c>
      <c r="F25" s="324" t="s">
        <v>134</v>
      </c>
      <c r="G25" s="272">
        <v>5.8318000000000002E-2</v>
      </c>
      <c r="H25" s="278"/>
    </row>
    <row r="26" spans="1:8">
      <c r="A26" s="5"/>
      <c r="B26" s="552"/>
      <c r="C26" s="324" t="s">
        <v>279</v>
      </c>
      <c r="D26" s="324" t="s">
        <v>280</v>
      </c>
      <c r="E26" s="324" t="s">
        <v>114</v>
      </c>
      <c r="F26" s="324" t="s">
        <v>134</v>
      </c>
      <c r="G26" s="272">
        <v>5.8318000000000002E-2</v>
      </c>
      <c r="H26" s="278"/>
    </row>
    <row r="27" spans="1:8">
      <c r="A27" s="5"/>
      <c r="B27" s="552"/>
      <c r="C27" s="324" t="s">
        <v>279</v>
      </c>
      <c r="D27" s="324" t="s">
        <v>280</v>
      </c>
      <c r="E27" s="324" t="s">
        <v>308</v>
      </c>
      <c r="F27" s="324" t="s">
        <v>678</v>
      </c>
      <c r="G27" s="272">
        <v>4.8539999999999998E-3</v>
      </c>
      <c r="H27" s="278"/>
    </row>
    <row r="28" spans="1:8">
      <c r="A28" s="5"/>
      <c r="B28" s="552"/>
      <c r="C28" s="324" t="s">
        <v>279</v>
      </c>
      <c r="D28" s="324" t="s">
        <v>280</v>
      </c>
      <c r="E28" s="324" t="s">
        <v>114</v>
      </c>
      <c r="F28" s="324" t="s">
        <v>678</v>
      </c>
      <c r="G28" s="272">
        <v>4.8539999999999998E-3</v>
      </c>
      <c r="H28" s="278"/>
    </row>
    <row r="29" spans="1:8">
      <c r="A29" s="5"/>
      <c r="B29" s="552"/>
      <c r="C29" s="324" t="s">
        <v>279</v>
      </c>
      <c r="D29" s="324" t="s">
        <v>280</v>
      </c>
      <c r="E29" s="324" t="s">
        <v>308</v>
      </c>
      <c r="F29" s="324" t="s">
        <v>135</v>
      </c>
      <c r="G29" s="272">
        <v>0</v>
      </c>
      <c r="H29" s="278"/>
    </row>
    <row r="30" spans="1:8">
      <c r="A30" s="5"/>
      <c r="B30" s="552"/>
      <c r="C30" s="324" t="s">
        <v>279</v>
      </c>
      <c r="D30" s="324" t="s">
        <v>280</v>
      </c>
      <c r="E30" s="324" t="s">
        <v>114</v>
      </c>
      <c r="F30" s="324" t="s">
        <v>135</v>
      </c>
      <c r="G30" s="272">
        <v>0</v>
      </c>
      <c r="H30" s="278"/>
    </row>
    <row r="31" spans="1:8">
      <c r="A31" s="5"/>
      <c r="B31" s="552"/>
      <c r="C31" s="324" t="s">
        <v>279</v>
      </c>
      <c r="D31" s="324" t="s">
        <v>282</v>
      </c>
      <c r="E31" s="324" t="s">
        <v>308</v>
      </c>
      <c r="F31" s="324" t="s">
        <v>134</v>
      </c>
      <c r="G31" s="272">
        <v>5.7903999999999997E-2</v>
      </c>
      <c r="H31" s="278"/>
    </row>
    <row r="32" spans="1:8">
      <c r="A32" s="5"/>
      <c r="B32" s="552"/>
      <c r="C32" s="324" t="s">
        <v>279</v>
      </c>
      <c r="D32" s="324" t="s">
        <v>282</v>
      </c>
      <c r="E32" s="324" t="s">
        <v>115</v>
      </c>
      <c r="F32" s="324" t="s">
        <v>134</v>
      </c>
      <c r="G32" s="272">
        <v>5.7903999999999997E-2</v>
      </c>
      <c r="H32" s="278"/>
    </row>
    <row r="33" spans="1:8">
      <c r="A33" s="5"/>
      <c r="B33" s="552"/>
      <c r="C33" s="324" t="s">
        <v>279</v>
      </c>
      <c r="D33" s="324" t="s">
        <v>282</v>
      </c>
      <c r="E33" s="324" t="s">
        <v>308</v>
      </c>
      <c r="F33" s="324" t="s">
        <v>678</v>
      </c>
      <c r="G33" s="272">
        <v>4.7860000000000003E-3</v>
      </c>
      <c r="H33" s="278"/>
    </row>
    <row r="34" spans="1:8">
      <c r="A34" s="5"/>
      <c r="B34" s="552"/>
      <c r="C34" s="324" t="s">
        <v>279</v>
      </c>
      <c r="D34" s="324" t="s">
        <v>282</v>
      </c>
      <c r="E34" s="324" t="s">
        <v>115</v>
      </c>
      <c r="F34" s="324" t="s">
        <v>678</v>
      </c>
      <c r="G34" s="272">
        <v>4.7860000000000003E-3</v>
      </c>
      <c r="H34" s="278"/>
    </row>
    <row r="35" spans="1:8">
      <c r="A35" s="5"/>
      <c r="B35" s="552"/>
      <c r="C35" s="324" t="s">
        <v>279</v>
      </c>
      <c r="D35" s="324" t="s">
        <v>282</v>
      </c>
      <c r="E35" s="324" t="s">
        <v>308</v>
      </c>
      <c r="F35" s="324" t="s">
        <v>135</v>
      </c>
      <c r="G35" s="272">
        <v>0</v>
      </c>
      <c r="H35" s="278"/>
    </row>
    <row r="36" spans="1:8">
      <c r="A36" s="5"/>
      <c r="B36" s="552"/>
      <c r="C36" s="324" t="s">
        <v>279</v>
      </c>
      <c r="D36" s="324" t="s">
        <v>282</v>
      </c>
      <c r="E36" s="324" t="s">
        <v>115</v>
      </c>
      <c r="F36" s="324" t="s">
        <v>135</v>
      </c>
      <c r="G36" s="272">
        <v>0</v>
      </c>
      <c r="H36" s="278"/>
    </row>
    <row r="37" spans="1:8">
      <c r="A37" s="5"/>
      <c r="B37" s="552"/>
      <c r="C37" s="324" t="s">
        <v>111</v>
      </c>
      <c r="D37" s="324" t="s">
        <v>46</v>
      </c>
      <c r="E37" s="324" t="s">
        <v>308</v>
      </c>
      <c r="F37" s="324" t="s">
        <v>134</v>
      </c>
      <c r="G37" s="272">
        <v>5.7526000000000001E-2</v>
      </c>
      <c r="H37" s="278"/>
    </row>
    <row r="38" spans="1:8">
      <c r="A38" s="5"/>
      <c r="B38" s="552"/>
      <c r="C38" s="324" t="s">
        <v>111</v>
      </c>
      <c r="D38" s="324" t="s">
        <v>46</v>
      </c>
      <c r="E38" s="324" t="s">
        <v>116</v>
      </c>
      <c r="F38" s="324" t="s">
        <v>134</v>
      </c>
      <c r="G38" s="272">
        <v>5.7526000000000001E-2</v>
      </c>
      <c r="H38" s="278"/>
    </row>
    <row r="39" spans="1:8">
      <c r="A39" s="5"/>
      <c r="B39" s="552"/>
      <c r="C39" s="324" t="s">
        <v>111</v>
      </c>
      <c r="D39" s="324" t="s">
        <v>46</v>
      </c>
      <c r="E39" s="324" t="s">
        <v>308</v>
      </c>
      <c r="F39" s="324" t="s">
        <v>678</v>
      </c>
      <c r="G39" s="272">
        <v>4.1349999999999998E-3</v>
      </c>
      <c r="H39" s="278"/>
    </row>
    <row r="40" spans="1:8">
      <c r="A40" s="5"/>
      <c r="B40" s="552"/>
      <c r="C40" s="324" t="s">
        <v>111</v>
      </c>
      <c r="D40" s="324" t="s">
        <v>46</v>
      </c>
      <c r="E40" s="324" t="s">
        <v>116</v>
      </c>
      <c r="F40" s="324" t="s">
        <v>678</v>
      </c>
      <c r="G40" s="272">
        <v>4.1349999999999998E-3</v>
      </c>
      <c r="H40" s="278"/>
    </row>
    <row r="41" spans="1:8">
      <c r="A41" s="5"/>
      <c r="B41" s="552"/>
      <c r="C41" s="324" t="s">
        <v>111</v>
      </c>
      <c r="D41" s="324" t="s">
        <v>46</v>
      </c>
      <c r="E41" s="324" t="s">
        <v>308</v>
      </c>
      <c r="F41" s="324" t="s">
        <v>135</v>
      </c>
      <c r="G41" s="272">
        <v>0</v>
      </c>
      <c r="H41" s="278"/>
    </row>
    <row r="42" spans="1:8">
      <c r="A42" s="5"/>
      <c r="B42" s="553"/>
      <c r="C42" s="324" t="s">
        <v>111</v>
      </c>
      <c r="D42" s="324" t="s">
        <v>46</v>
      </c>
      <c r="E42" s="324" t="s">
        <v>116</v>
      </c>
      <c r="F42" s="324" t="s">
        <v>135</v>
      </c>
      <c r="G42" s="272">
        <v>0</v>
      </c>
      <c r="H42" s="278"/>
    </row>
    <row r="43" spans="1:8" s="5" customFormat="1"/>
    <row r="44" spans="1:8" s="5" customFormat="1"/>
  </sheetData>
  <mergeCells count="3">
    <mergeCell ref="B3:G3"/>
    <mergeCell ref="B25:B42"/>
    <mergeCell ref="B7:B2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6" zeroHeight="1"/>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83" customFormat="1" ht="12.6" customHeight="1"/>
    <row r="2" spans="1:6" s="83" customFormat="1" ht="18.600000000000001" customHeight="1">
      <c r="B2" s="3" t="s">
        <v>679</v>
      </c>
      <c r="C2" s="3"/>
      <c r="D2" s="3"/>
    </row>
    <row r="3" spans="1:6" s="104" customFormat="1" ht="64.5" customHeight="1">
      <c r="B3" s="566" t="s">
        <v>680</v>
      </c>
      <c r="C3" s="566"/>
      <c r="D3" s="566"/>
      <c r="E3" s="566"/>
      <c r="F3" s="566"/>
    </row>
    <row r="4" spans="1:6" s="102" customFormat="1" ht="12.6" customHeight="1"/>
    <row r="5" spans="1:6" s="5" customFormat="1" ht="13.35" customHeight="1"/>
    <row r="6" spans="1:6">
      <c r="A6" s="5"/>
      <c r="B6" s="71" t="s">
        <v>289</v>
      </c>
      <c r="C6" s="71" t="s">
        <v>256</v>
      </c>
      <c r="D6" s="71" t="s">
        <v>194</v>
      </c>
      <c r="E6" s="22" t="s">
        <v>185</v>
      </c>
      <c r="F6" s="5"/>
    </row>
    <row r="7" spans="1:6">
      <c r="A7" s="5"/>
      <c r="B7" s="23" t="s">
        <v>279</v>
      </c>
      <c r="C7" s="23" t="s">
        <v>280</v>
      </c>
      <c r="D7" s="23" t="s">
        <v>308</v>
      </c>
      <c r="E7" s="272">
        <v>1.9368E-2</v>
      </c>
      <c r="F7" s="5"/>
    </row>
    <row r="8" spans="1:6">
      <c r="A8" s="5"/>
      <c r="B8" s="23" t="s">
        <v>279</v>
      </c>
      <c r="C8" s="23" t="s">
        <v>280</v>
      </c>
      <c r="D8" s="23" t="s">
        <v>114</v>
      </c>
      <c r="E8" s="272">
        <v>1.9368E-2</v>
      </c>
      <c r="F8" s="5"/>
    </row>
    <row r="9" spans="1:6">
      <c r="A9" s="5"/>
      <c r="B9" s="23" t="s">
        <v>279</v>
      </c>
      <c r="C9" s="23" t="s">
        <v>282</v>
      </c>
      <c r="D9" s="23" t="s">
        <v>308</v>
      </c>
      <c r="E9" s="272">
        <v>1.9368E-2</v>
      </c>
      <c r="F9" s="5"/>
    </row>
    <row r="10" spans="1:6">
      <c r="A10" s="5"/>
      <c r="B10" s="23" t="s">
        <v>279</v>
      </c>
      <c r="C10" s="23" t="s">
        <v>282</v>
      </c>
      <c r="D10" s="23" t="s">
        <v>115</v>
      </c>
      <c r="E10" s="272">
        <v>1.9368E-2</v>
      </c>
      <c r="F10" s="5"/>
    </row>
    <row r="11" spans="1:6">
      <c r="A11" s="5"/>
      <c r="B11" s="23" t="s">
        <v>111</v>
      </c>
      <c r="C11" s="23" t="s">
        <v>46</v>
      </c>
      <c r="D11" s="23" t="s">
        <v>308</v>
      </c>
      <c r="E11" s="272">
        <v>1.9368E-2</v>
      </c>
      <c r="F11" s="5"/>
    </row>
    <row r="12" spans="1:6">
      <c r="A12" s="5"/>
      <c r="B12" s="23" t="s">
        <v>111</v>
      </c>
      <c r="C12" s="23" t="s">
        <v>46</v>
      </c>
      <c r="D12" s="23" t="s">
        <v>116</v>
      </c>
      <c r="E12" s="272">
        <v>1.9368E-2</v>
      </c>
      <c r="F12" s="5"/>
    </row>
    <row r="13" spans="1:6" s="5" customFormat="1"/>
    <row r="14" spans="1:6"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6" zeroHeight="1"/>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83" customFormat="1" ht="12.6" customHeight="1"/>
    <row r="2" spans="1:24" s="83" customFormat="1" ht="18.600000000000001" customHeight="1">
      <c r="B2" s="3" t="s">
        <v>681</v>
      </c>
      <c r="C2" s="3"/>
      <c r="D2" s="3"/>
      <c r="M2" s="3"/>
    </row>
    <row r="3" spans="1:24" s="102" customFormat="1" ht="57.75" customHeight="1">
      <c r="B3" s="566" t="s">
        <v>682</v>
      </c>
      <c r="C3" s="566"/>
      <c r="D3" s="566"/>
      <c r="E3" s="566"/>
      <c r="F3" s="566"/>
      <c r="G3" s="104"/>
      <c r="H3" s="104"/>
      <c r="I3" s="104"/>
      <c r="J3" s="104"/>
      <c r="K3" s="104"/>
      <c r="L3" s="104"/>
      <c r="M3" s="104"/>
      <c r="N3" s="104"/>
      <c r="O3" s="104"/>
      <c r="P3" s="104"/>
      <c r="Q3" s="104"/>
      <c r="R3" s="104"/>
      <c r="S3" s="104"/>
      <c r="T3" s="104"/>
      <c r="U3" s="104"/>
      <c r="V3" s="104"/>
      <c r="W3" s="104"/>
      <c r="X3" s="104"/>
    </row>
    <row r="4" spans="1:24" s="102" customFormat="1" ht="12.6" customHeight="1"/>
    <row r="5" spans="1:24" s="5" customFormat="1"/>
    <row r="6" spans="1:24" s="5" customFormat="1" ht="13.35" customHeight="1"/>
    <row r="7" spans="1:24">
      <c r="A7" s="5"/>
      <c r="B7" s="71" t="s">
        <v>289</v>
      </c>
      <c r="C7" s="71" t="s">
        <v>256</v>
      </c>
      <c r="D7" s="71" t="s">
        <v>194</v>
      </c>
      <c r="E7" s="22" t="s">
        <v>186</v>
      </c>
      <c r="F7" s="5"/>
      <c r="G7" s="5"/>
    </row>
    <row r="8" spans="1:24">
      <c r="A8" s="5"/>
      <c r="B8" s="23" t="s">
        <v>279</v>
      </c>
      <c r="C8" s="23" t="s">
        <v>280</v>
      </c>
      <c r="D8" s="23" t="s">
        <v>308</v>
      </c>
      <c r="E8" s="279">
        <v>1.4641E-2</v>
      </c>
      <c r="F8" s="5"/>
      <c r="G8" s="5"/>
    </row>
    <row r="9" spans="1:24">
      <c r="A9" s="5"/>
      <c r="B9" s="23" t="s">
        <v>279</v>
      </c>
      <c r="C9" s="23" t="s">
        <v>280</v>
      </c>
      <c r="D9" s="23" t="s">
        <v>114</v>
      </c>
      <c r="E9" s="279">
        <v>1.4641E-2</v>
      </c>
      <c r="F9" s="5"/>
      <c r="G9" s="5"/>
    </row>
    <row r="10" spans="1:24">
      <c r="A10" s="5"/>
      <c r="B10" s="23" t="s">
        <v>279</v>
      </c>
      <c r="C10" s="23" t="s">
        <v>282</v>
      </c>
      <c r="D10" s="23" t="s">
        <v>308</v>
      </c>
      <c r="E10" s="279">
        <v>1.4641E-2</v>
      </c>
      <c r="F10" s="5"/>
      <c r="G10" s="5"/>
    </row>
    <row r="11" spans="1:24">
      <c r="A11" s="5"/>
      <c r="B11" s="23" t="s">
        <v>279</v>
      </c>
      <c r="C11" s="23" t="s">
        <v>282</v>
      </c>
      <c r="D11" s="23" t="s">
        <v>115</v>
      </c>
      <c r="E11" s="279">
        <v>1.4641E-2</v>
      </c>
      <c r="F11" s="5"/>
      <c r="G11" s="5"/>
    </row>
    <row r="12" spans="1:24">
      <c r="A12" s="5"/>
      <c r="B12" s="23" t="s">
        <v>111</v>
      </c>
      <c r="C12" s="23" t="s">
        <v>46</v>
      </c>
      <c r="D12" s="23" t="s">
        <v>308</v>
      </c>
      <c r="E12" s="279">
        <v>1.4641E-2</v>
      </c>
      <c r="F12" s="5"/>
      <c r="G12" s="5"/>
    </row>
    <row r="13" spans="1:24">
      <c r="A13" s="5"/>
      <c r="B13" s="23" t="s">
        <v>111</v>
      </c>
      <c r="C13" s="23" t="s">
        <v>46</v>
      </c>
      <c r="D13" s="23" t="s">
        <v>116</v>
      </c>
      <c r="E13" s="279">
        <v>1.4641E-2</v>
      </c>
      <c r="F13" s="5"/>
      <c r="G13" s="5"/>
    </row>
    <row r="14" spans="1:24" s="5" customFormat="1"/>
    <row r="15" spans="1:24"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2.6"/>
  <cols>
    <col min="1" max="1" width="8.36328125" style="228" customWidth="1"/>
    <col min="2" max="2" width="33.26953125" style="228" customWidth="1"/>
    <col min="3" max="10" width="24.6328125" style="228" customWidth="1"/>
    <col min="11" max="11" width="18.36328125" style="228" customWidth="1"/>
    <col min="12" max="16384" width="8.08984375" style="228" hidden="1"/>
  </cols>
  <sheetData>
    <row r="1" spans="1:17" s="64" customFormat="1" ht="12.6" customHeight="1">
      <c r="A1" s="205"/>
    </row>
    <row r="2" spans="1:17" s="64" customFormat="1" ht="18.600000000000001" customHeight="1">
      <c r="A2" s="205"/>
      <c r="B2" s="24" t="s">
        <v>103</v>
      </c>
      <c r="C2" s="24"/>
      <c r="D2" s="24"/>
    </row>
    <row r="3" spans="1:17" s="64" customFormat="1" ht="35.4" customHeight="1">
      <c r="A3" s="205"/>
      <c r="B3" s="439" t="s">
        <v>104</v>
      </c>
      <c r="C3" s="439"/>
      <c r="D3" s="439"/>
      <c r="E3" s="439"/>
      <c r="F3" s="439"/>
      <c r="G3" s="439"/>
      <c r="H3" s="439"/>
      <c r="I3" s="66"/>
      <c r="J3" s="66"/>
      <c r="K3" s="66"/>
      <c r="L3" s="66"/>
      <c r="M3" s="66"/>
      <c r="N3" s="66"/>
      <c r="O3" s="66"/>
      <c r="P3" s="66"/>
      <c r="Q3" s="66"/>
    </row>
    <row r="4" spans="1:17" s="265" customFormat="1" ht="20.100000000000001" customHeight="1">
      <c r="A4" s="261"/>
      <c r="B4" s="262"/>
      <c r="C4" s="263"/>
      <c r="D4" s="263"/>
      <c r="E4" s="263"/>
      <c r="F4" s="264"/>
      <c r="G4" s="264"/>
      <c r="I4" s="266"/>
      <c r="J4" s="266"/>
      <c r="K4" s="266"/>
      <c r="L4" s="266"/>
      <c r="M4" s="266"/>
      <c r="N4" s="266"/>
      <c r="O4" s="266"/>
      <c r="P4" s="266"/>
      <c r="Q4" s="266"/>
    </row>
    <row r="6" spans="1:17" ht="17.25" customHeight="1">
      <c r="B6" s="267" t="s">
        <v>105</v>
      </c>
      <c r="C6" s="246" t="s">
        <v>157</v>
      </c>
      <c r="D6" s="229"/>
    </row>
    <row r="9" spans="1:17">
      <c r="B9" s="313" t="s">
        <v>107</v>
      </c>
      <c r="C9" s="229"/>
    </row>
    <row r="10" spans="1:17">
      <c r="B10" s="230"/>
      <c r="C10" s="229"/>
    </row>
    <row r="11" spans="1:17" ht="13.5" customHeight="1">
      <c r="B11" s="230"/>
      <c r="C11" s="247" t="s">
        <v>67</v>
      </c>
      <c r="D11" s="247" t="s">
        <v>56</v>
      </c>
      <c r="E11" s="247" t="s">
        <v>73</v>
      </c>
      <c r="F11" s="247" t="s">
        <v>64</v>
      </c>
      <c r="G11" s="247" t="s">
        <v>70</v>
      </c>
      <c r="H11" s="247" t="s">
        <v>61</v>
      </c>
      <c r="I11" s="247"/>
      <c r="J11" s="247"/>
    </row>
    <row r="12" spans="1:17" ht="30" customHeight="1">
      <c r="B12" s="441" t="s">
        <v>108</v>
      </c>
      <c r="C12" s="442" t="s">
        <v>109</v>
      </c>
      <c r="D12" s="442"/>
      <c r="E12" s="442" t="s">
        <v>110</v>
      </c>
      <c r="F12" s="442"/>
      <c r="G12" s="443" t="s">
        <v>111</v>
      </c>
      <c r="H12" s="443"/>
      <c r="I12" s="440" t="s">
        <v>112</v>
      </c>
      <c r="J12" s="440"/>
      <c r="L12" s="231"/>
      <c r="M12" s="231"/>
      <c r="N12" s="231"/>
      <c r="O12" s="231"/>
    </row>
    <row r="13" spans="1:17" ht="25.5" customHeight="1">
      <c r="A13" s="229"/>
      <c r="B13" s="441"/>
      <c r="C13" s="232" t="s">
        <v>113</v>
      </c>
      <c r="D13" s="232" t="s">
        <v>114</v>
      </c>
      <c r="E13" s="232" t="s">
        <v>113</v>
      </c>
      <c r="F13" s="232" t="s">
        <v>115</v>
      </c>
      <c r="G13" s="233" t="s">
        <v>113</v>
      </c>
      <c r="H13" s="233" t="s">
        <v>116</v>
      </c>
      <c r="I13" s="273" t="s">
        <v>113</v>
      </c>
      <c r="J13" s="273" t="s">
        <v>117</v>
      </c>
      <c r="L13" s="231"/>
      <c r="M13" s="234"/>
      <c r="N13" s="231"/>
      <c r="O13" s="234"/>
    </row>
    <row r="14" spans="1:17" ht="15" customHeight="1">
      <c r="B14" s="243" t="s">
        <v>118</v>
      </c>
      <c r="C14" s="252">
        <f t="shared" ref="C14:H27" ca="1" si="0">ROUND(INDEX(INDIRECT(C$11&amp;"!$G$15:$AC$194"),MATCH("Total_"&amp;$B14,INDIRECT(C$11&amp;"!$C$15:$C$194"),0),MATCH($C$6,INDIRECT(C$11&amp;"!$G$12:$AC$12"),0)),2)</f>
        <v>178.73</v>
      </c>
      <c r="D14" s="252">
        <f t="shared" ca="1" si="0"/>
        <v>1658.37</v>
      </c>
      <c r="E14" s="252">
        <f t="shared" ca="1" si="0"/>
        <v>179.06</v>
      </c>
      <c r="F14" s="252">
        <f ca="1">ROUND(INDEX(INDIRECT(F$11&amp;"!$G$15:$AC$194"),MATCH("Total_"&amp;$B14,INDIRECT(F$11&amp;"!$C$15:$C$194"),0),MATCH($C$6,INDIRECT(F$11&amp;"!$G$12:$AC$12"),0)),2)</f>
        <v>2147.81</v>
      </c>
      <c r="G14" s="252">
        <f t="shared" ca="1" si="0"/>
        <v>101.2</v>
      </c>
      <c r="H14" s="252">
        <f t="shared" ca="1" si="0"/>
        <v>1542.63</v>
      </c>
      <c r="I14" s="274">
        <f ca="1">IFERROR(C14+G14,"-")</f>
        <v>279.93</v>
      </c>
      <c r="J14" s="274">
        <f ca="1">IFERROR(D14+H14,"-")</f>
        <v>3201</v>
      </c>
      <c r="L14" s="235"/>
      <c r="M14" s="235"/>
      <c r="N14" s="235"/>
      <c r="O14" s="235"/>
    </row>
    <row r="15" spans="1:17" ht="15" customHeight="1">
      <c r="B15" s="243" t="s">
        <v>119</v>
      </c>
      <c r="C15" s="252">
        <f t="shared" ca="1" si="0"/>
        <v>198.25</v>
      </c>
      <c r="D15" s="252">
        <f t="shared" ca="1" si="0"/>
        <v>1654.45</v>
      </c>
      <c r="E15" s="252">
        <f t="shared" ca="1" si="0"/>
        <v>198.58</v>
      </c>
      <c r="F15" s="252">
        <f t="shared" ca="1" si="0"/>
        <v>2140.59</v>
      </c>
      <c r="G15" s="252">
        <f t="shared" ca="1" si="0"/>
        <v>101.2</v>
      </c>
      <c r="H15" s="252">
        <f t="shared" ca="1" si="0"/>
        <v>1533.17</v>
      </c>
      <c r="I15" s="274">
        <f t="shared" ref="I15:I27" ca="1" si="1">IFERROR(C15+G15,"-")</f>
        <v>299.45</v>
      </c>
      <c r="J15" s="274">
        <f t="shared" ref="J15:J27" ca="1" si="2">IFERROR(D15+H15,"-")</f>
        <v>3187.62</v>
      </c>
      <c r="L15" s="235"/>
      <c r="M15" s="235"/>
      <c r="N15" s="235"/>
      <c r="O15" s="235"/>
    </row>
    <row r="16" spans="1:17" ht="15" customHeight="1">
      <c r="B16" s="243" t="s">
        <v>120</v>
      </c>
      <c r="C16" s="252">
        <f t="shared" ca="1" si="0"/>
        <v>193.28</v>
      </c>
      <c r="D16" s="252">
        <f t="shared" ca="1" si="0"/>
        <v>1662.47</v>
      </c>
      <c r="E16" s="252">
        <f t="shared" ca="1" si="0"/>
        <v>193.61</v>
      </c>
      <c r="F16" s="252">
        <f t="shared" ca="1" si="0"/>
        <v>2155.52</v>
      </c>
      <c r="G16" s="252">
        <f t="shared" ca="1" si="0"/>
        <v>101.2</v>
      </c>
      <c r="H16" s="252">
        <f t="shared" ca="1" si="0"/>
        <v>1534.22</v>
      </c>
      <c r="I16" s="274">
        <f t="shared" ca="1" si="1"/>
        <v>294.48</v>
      </c>
      <c r="J16" s="274">
        <f t="shared" ca="1" si="2"/>
        <v>3196.69</v>
      </c>
      <c r="L16" s="235"/>
      <c r="M16" s="235"/>
      <c r="N16" s="235"/>
      <c r="O16" s="235"/>
    </row>
    <row r="17" spans="1:15" ht="15" customHeight="1">
      <c r="B17" s="243" t="s">
        <v>121</v>
      </c>
      <c r="C17" s="252">
        <f t="shared" ca="1" si="0"/>
        <v>205.02</v>
      </c>
      <c r="D17" s="252">
        <f t="shared" ca="1" si="0"/>
        <v>1679.95</v>
      </c>
      <c r="E17" s="252">
        <f t="shared" ca="1" si="0"/>
        <v>205.35</v>
      </c>
      <c r="F17" s="252">
        <f t="shared" ca="1" si="0"/>
        <v>2172.61</v>
      </c>
      <c r="G17" s="252">
        <f t="shared" ca="1" si="0"/>
        <v>101.2</v>
      </c>
      <c r="H17" s="252">
        <f t="shared" ca="1" si="0"/>
        <v>1536.97</v>
      </c>
      <c r="I17" s="274">
        <f t="shared" ca="1" si="1"/>
        <v>306.22000000000003</v>
      </c>
      <c r="J17" s="274">
        <f t="shared" ca="1" si="2"/>
        <v>3216.92</v>
      </c>
      <c r="L17" s="235"/>
      <c r="M17" s="235"/>
      <c r="N17" s="235"/>
      <c r="O17" s="235"/>
    </row>
    <row r="18" spans="1:15" ht="15" customHeight="1">
      <c r="B18" s="243" t="s">
        <v>122</v>
      </c>
      <c r="C18" s="252">
        <f t="shared" ca="1" si="0"/>
        <v>172.41</v>
      </c>
      <c r="D18" s="252">
        <f t="shared" ca="1" si="0"/>
        <v>1675.65</v>
      </c>
      <c r="E18" s="252">
        <f t="shared" ca="1" si="0"/>
        <v>172.74</v>
      </c>
      <c r="F18" s="252">
        <f t="shared" ca="1" si="0"/>
        <v>2174.23</v>
      </c>
      <c r="G18" s="252">
        <f t="shared" ca="1" si="0"/>
        <v>101.2</v>
      </c>
      <c r="H18" s="252">
        <f t="shared" ca="1" si="0"/>
        <v>1553.41</v>
      </c>
      <c r="I18" s="274">
        <f t="shared" ca="1" si="1"/>
        <v>273.61</v>
      </c>
      <c r="J18" s="274">
        <f t="shared" ca="1" si="2"/>
        <v>3229.0600000000004</v>
      </c>
      <c r="L18" s="235"/>
      <c r="M18" s="235"/>
      <c r="N18" s="235"/>
      <c r="O18" s="235"/>
    </row>
    <row r="19" spans="1:15" ht="15" customHeight="1">
      <c r="B19" s="243" t="s">
        <v>123</v>
      </c>
      <c r="C19" s="252">
        <f t="shared" ca="1" si="0"/>
        <v>214.37</v>
      </c>
      <c r="D19" s="252">
        <f t="shared" ca="1" si="0"/>
        <v>1699.63</v>
      </c>
      <c r="E19" s="252">
        <f t="shared" ca="1" si="0"/>
        <v>214.7</v>
      </c>
      <c r="F19" s="252">
        <f t="shared" ca="1" si="0"/>
        <v>2191.88</v>
      </c>
      <c r="G19" s="252">
        <f t="shared" ca="1" si="0"/>
        <v>101.2</v>
      </c>
      <c r="H19" s="252">
        <f t="shared" ca="1" si="0"/>
        <v>1536.96</v>
      </c>
      <c r="I19" s="274">
        <f t="shared" ca="1" si="1"/>
        <v>315.57</v>
      </c>
      <c r="J19" s="274">
        <f t="shared" ca="1" si="2"/>
        <v>3236.59</v>
      </c>
      <c r="L19" s="235"/>
      <c r="M19" s="235"/>
      <c r="N19" s="235"/>
      <c r="O19" s="235"/>
    </row>
    <row r="20" spans="1:15" ht="15" customHeight="1">
      <c r="B20" s="243" t="s">
        <v>124</v>
      </c>
      <c r="C20" s="252">
        <f t="shared" ca="1" si="0"/>
        <v>214.9</v>
      </c>
      <c r="D20" s="252">
        <f t="shared" ca="1" si="0"/>
        <v>1754.88</v>
      </c>
      <c r="E20" s="252">
        <f t="shared" ca="1" si="0"/>
        <v>215.22</v>
      </c>
      <c r="F20" s="252">
        <f t="shared" ca="1" si="0"/>
        <v>2259.13</v>
      </c>
      <c r="G20" s="252">
        <f t="shared" ca="1" si="0"/>
        <v>101.2</v>
      </c>
      <c r="H20" s="252">
        <f t="shared" ca="1" si="0"/>
        <v>1546.16</v>
      </c>
      <c r="I20" s="274">
        <f t="shared" ca="1" si="1"/>
        <v>316.10000000000002</v>
      </c>
      <c r="J20" s="274">
        <f t="shared" ca="1" si="2"/>
        <v>3301.04</v>
      </c>
      <c r="L20" s="235"/>
      <c r="M20" s="235"/>
      <c r="N20" s="235"/>
      <c r="O20" s="235"/>
    </row>
    <row r="21" spans="1:15" ht="15" customHeight="1">
      <c r="B21" s="243" t="s">
        <v>125</v>
      </c>
      <c r="C21" s="252">
        <f t="shared" ca="1" si="0"/>
        <v>132.72999999999999</v>
      </c>
      <c r="D21" s="252">
        <f t="shared" ca="1" si="0"/>
        <v>1670.42</v>
      </c>
      <c r="E21" s="252">
        <f t="shared" ca="1" si="0"/>
        <v>133.06</v>
      </c>
      <c r="F21" s="252">
        <f t="shared" ca="1" si="0"/>
        <v>2173.14</v>
      </c>
      <c r="G21" s="252">
        <f t="shared" ca="1" si="0"/>
        <v>101.2</v>
      </c>
      <c r="H21" s="252">
        <f t="shared" ca="1" si="0"/>
        <v>1542.46</v>
      </c>
      <c r="I21" s="274">
        <f t="shared" ca="1" si="1"/>
        <v>233.93</v>
      </c>
      <c r="J21" s="274">
        <f t="shared" ca="1" si="2"/>
        <v>3212.88</v>
      </c>
      <c r="L21" s="235"/>
      <c r="M21" s="235"/>
      <c r="N21" s="235"/>
      <c r="O21" s="235"/>
    </row>
    <row r="22" spans="1:15" ht="15" customHeight="1">
      <c r="B22" s="243" t="s">
        <v>126</v>
      </c>
      <c r="C22" s="252">
        <f t="shared" ca="1" si="0"/>
        <v>164.11</v>
      </c>
      <c r="D22" s="252">
        <f t="shared" ca="1" si="0"/>
        <v>1686.75</v>
      </c>
      <c r="E22" s="252">
        <f t="shared" ca="1" si="0"/>
        <v>164.44</v>
      </c>
      <c r="F22" s="252">
        <f t="shared" ca="1" si="0"/>
        <v>2184.8200000000002</v>
      </c>
      <c r="G22" s="252">
        <f t="shared" ca="1" si="0"/>
        <v>101.2</v>
      </c>
      <c r="H22" s="252">
        <f t="shared" ca="1" si="0"/>
        <v>1545.54</v>
      </c>
      <c r="I22" s="274">
        <f t="shared" ca="1" si="1"/>
        <v>265.31</v>
      </c>
      <c r="J22" s="274">
        <f t="shared" ca="1" si="2"/>
        <v>3232.29</v>
      </c>
      <c r="L22" s="235"/>
      <c r="M22" s="235"/>
      <c r="N22" s="235"/>
      <c r="O22" s="235"/>
    </row>
    <row r="23" spans="1:15" ht="15" customHeight="1">
      <c r="B23" s="243" t="s">
        <v>127</v>
      </c>
      <c r="C23" s="252">
        <f t="shared" ca="1" si="0"/>
        <v>151.76</v>
      </c>
      <c r="D23" s="252">
        <f t="shared" ca="1" si="0"/>
        <v>1668.71</v>
      </c>
      <c r="E23" s="252">
        <f t="shared" ca="1" si="0"/>
        <v>152.1</v>
      </c>
      <c r="F23" s="252">
        <f t="shared" ca="1" si="0"/>
        <v>2166.71</v>
      </c>
      <c r="G23" s="252">
        <f t="shared" ca="1" si="0"/>
        <v>101.2</v>
      </c>
      <c r="H23" s="252">
        <f t="shared" ca="1" si="0"/>
        <v>1529.58</v>
      </c>
      <c r="I23" s="274">
        <f t="shared" ca="1" si="1"/>
        <v>252.95999999999998</v>
      </c>
      <c r="J23" s="274">
        <f t="shared" ca="1" si="2"/>
        <v>3198.29</v>
      </c>
      <c r="L23" s="235"/>
      <c r="M23" s="235"/>
      <c r="N23" s="235"/>
      <c r="O23" s="235"/>
    </row>
    <row r="24" spans="1:15" ht="15" customHeight="1">
      <c r="B24" s="243" t="s">
        <v>128</v>
      </c>
      <c r="C24" s="252">
        <f t="shared" ca="1" si="0"/>
        <v>174.88</v>
      </c>
      <c r="D24" s="252">
        <f t="shared" ca="1" si="0"/>
        <v>1645.12</v>
      </c>
      <c r="E24" s="252">
        <f t="shared" ca="1" si="0"/>
        <v>175.21</v>
      </c>
      <c r="F24" s="252">
        <f t="shared" ca="1" si="0"/>
        <v>2138.09</v>
      </c>
      <c r="G24" s="252">
        <f t="shared" ca="1" si="0"/>
        <v>101.2</v>
      </c>
      <c r="H24" s="252">
        <f t="shared" ca="1" si="0"/>
        <v>1527.32</v>
      </c>
      <c r="I24" s="274">
        <f t="shared" ca="1" si="1"/>
        <v>276.08</v>
      </c>
      <c r="J24" s="274">
        <f t="shared" ca="1" si="2"/>
        <v>3172.4399999999996</v>
      </c>
      <c r="L24" s="235"/>
      <c r="M24" s="235"/>
      <c r="N24" s="235"/>
      <c r="O24" s="235"/>
    </row>
    <row r="25" spans="1:15" ht="15" customHeight="1">
      <c r="B25" s="243" t="s">
        <v>129</v>
      </c>
      <c r="C25" s="252">
        <f t="shared" ca="1" si="0"/>
        <v>187.59</v>
      </c>
      <c r="D25" s="252">
        <f t="shared" ca="1" si="0"/>
        <v>1669.95</v>
      </c>
      <c r="E25" s="252">
        <f t="shared" ca="1" si="0"/>
        <v>187.92</v>
      </c>
      <c r="F25" s="252">
        <f t="shared" ca="1" si="0"/>
        <v>2166.94</v>
      </c>
      <c r="G25" s="252">
        <f t="shared" ca="1" si="0"/>
        <v>101.2</v>
      </c>
      <c r="H25" s="252">
        <f t="shared" ca="1" si="0"/>
        <v>1533.35</v>
      </c>
      <c r="I25" s="274">
        <f t="shared" ca="1" si="1"/>
        <v>288.79000000000002</v>
      </c>
      <c r="J25" s="274">
        <f t="shared" ca="1" si="2"/>
        <v>3203.3</v>
      </c>
      <c r="L25" s="235"/>
      <c r="M25" s="235"/>
      <c r="N25" s="235"/>
      <c r="O25" s="235"/>
    </row>
    <row r="26" spans="1:15" ht="15" customHeight="1">
      <c r="B26" s="243" t="s">
        <v>130</v>
      </c>
      <c r="C26" s="252">
        <f t="shared" ca="1" si="0"/>
        <v>202.59</v>
      </c>
      <c r="D26" s="252">
        <f t="shared" ca="1" si="0"/>
        <v>1684.31</v>
      </c>
      <c r="E26" s="252">
        <f t="shared" ca="1" si="0"/>
        <v>202.92</v>
      </c>
      <c r="F26" s="252">
        <f t="shared" ca="1" si="0"/>
        <v>2174.8200000000002</v>
      </c>
      <c r="G26" s="252">
        <f t="shared" ca="1" si="0"/>
        <v>101.2</v>
      </c>
      <c r="H26" s="252">
        <f t="shared" ca="1" si="0"/>
        <v>1565.51</v>
      </c>
      <c r="I26" s="274">
        <f t="shared" ca="1" si="1"/>
        <v>303.79000000000002</v>
      </c>
      <c r="J26" s="274">
        <f t="shared" ca="1" si="2"/>
        <v>3249.8199999999997</v>
      </c>
      <c r="L26" s="235"/>
      <c r="M26" s="235"/>
      <c r="N26" s="235"/>
      <c r="O26" s="235"/>
    </row>
    <row r="27" spans="1:15" ht="15" customHeight="1">
      <c r="B27" s="243" t="s">
        <v>131</v>
      </c>
      <c r="C27" s="252">
        <f t="shared" ca="1" si="0"/>
        <v>187.11</v>
      </c>
      <c r="D27" s="252">
        <f t="shared" ca="1" si="0"/>
        <v>1683.4</v>
      </c>
      <c r="E27" s="252">
        <f t="shared" ca="1" si="0"/>
        <v>187.44</v>
      </c>
      <c r="F27" s="252">
        <f t="shared" ca="1" si="0"/>
        <v>2179.84</v>
      </c>
      <c r="G27" s="252">
        <f t="shared" ca="1" si="0"/>
        <v>101.2</v>
      </c>
      <c r="H27" s="252">
        <f t="shared" ca="1" si="0"/>
        <v>1559.89</v>
      </c>
      <c r="I27" s="274">
        <f t="shared" ca="1" si="1"/>
        <v>288.31</v>
      </c>
      <c r="J27" s="274">
        <f t="shared" ca="1" si="2"/>
        <v>3243.29</v>
      </c>
      <c r="L27" s="235"/>
      <c r="M27" s="235"/>
      <c r="N27" s="235"/>
      <c r="O27" s="235"/>
    </row>
    <row r="28" spans="1:15" ht="15" customHeight="1">
      <c r="A28" s="236"/>
      <c r="B28" s="245" t="s">
        <v>132</v>
      </c>
      <c r="C28" s="253">
        <f ca="1">IFERROR(AVERAGE(C14:C27),"-")</f>
        <v>184.12357142857147</v>
      </c>
      <c r="D28" s="253">
        <f t="shared" ref="D28:J28" ca="1" si="3">IFERROR(AVERAGE(D14:D27),"-")</f>
        <v>1678.1471428571433</v>
      </c>
      <c r="E28" s="253">
        <f t="shared" ca="1" si="3"/>
        <v>184.45357142857142</v>
      </c>
      <c r="F28" s="253">
        <f t="shared" ca="1" si="3"/>
        <v>2173.2949999999996</v>
      </c>
      <c r="G28" s="253">
        <f t="shared" ca="1" si="3"/>
        <v>101.20000000000003</v>
      </c>
      <c r="H28" s="253">
        <f t="shared" ca="1" si="3"/>
        <v>1541.9407142857142</v>
      </c>
      <c r="I28" s="275">
        <f t="shared" ca="1" si="3"/>
        <v>285.32357142857143</v>
      </c>
      <c r="J28" s="275">
        <f t="shared" ca="1" si="3"/>
        <v>3220.087857142858</v>
      </c>
      <c r="L28" s="235"/>
      <c r="M28" s="235"/>
      <c r="N28" s="235"/>
      <c r="O28" s="235"/>
    </row>
    <row r="29" spans="1:15" ht="15" customHeight="1">
      <c r="A29" s="236"/>
      <c r="B29" s="245" t="s">
        <v>133</v>
      </c>
      <c r="C29" s="253">
        <f ca="1">IFERROR(C28*1.05,"-")</f>
        <v>193.32975000000005</v>
      </c>
      <c r="D29" s="253">
        <f t="shared" ref="D29:J29" ca="1" si="4">IFERROR(D28*1.05,"-")</f>
        <v>1762.0545000000006</v>
      </c>
      <c r="E29" s="253">
        <f t="shared" ca="1" si="4"/>
        <v>193.67625000000001</v>
      </c>
      <c r="F29" s="253">
        <f t="shared" ca="1" si="4"/>
        <v>2281.9597499999995</v>
      </c>
      <c r="G29" s="253">
        <f t="shared" ca="1" si="4"/>
        <v>106.26000000000003</v>
      </c>
      <c r="H29" s="253">
        <f t="shared" ca="1" si="4"/>
        <v>1619.03775</v>
      </c>
      <c r="I29" s="275">
        <f t="shared" ca="1" si="4"/>
        <v>299.58975000000004</v>
      </c>
      <c r="J29" s="275">
        <f t="shared" ca="1" si="4"/>
        <v>3381.0922500000011</v>
      </c>
      <c r="L29" s="235"/>
      <c r="M29" s="235"/>
      <c r="N29" s="235"/>
      <c r="O29" s="235"/>
    </row>
    <row r="31" spans="1:15">
      <c r="B31" s="230" t="s">
        <v>134</v>
      </c>
      <c r="C31" s="229"/>
    </row>
    <row r="32" spans="1:15" ht="13.5" customHeight="1">
      <c r="B32" s="230"/>
      <c r="C32" s="247" t="s">
        <v>68</v>
      </c>
      <c r="D32" s="247" t="s">
        <v>59</v>
      </c>
      <c r="E32" s="247" t="s">
        <v>74</v>
      </c>
      <c r="F32" s="247" t="s">
        <v>65</v>
      </c>
      <c r="G32" s="247" t="s">
        <v>71</v>
      </c>
      <c r="H32" s="247" t="s">
        <v>62</v>
      </c>
      <c r="I32" s="247"/>
      <c r="J32" s="247"/>
    </row>
    <row r="33" spans="1:15" ht="30" customHeight="1">
      <c r="B33" s="441" t="s">
        <v>108</v>
      </c>
      <c r="C33" s="442" t="s">
        <v>109</v>
      </c>
      <c r="D33" s="442"/>
      <c r="E33" s="442" t="s">
        <v>110</v>
      </c>
      <c r="F33" s="442"/>
      <c r="G33" s="443" t="s">
        <v>111</v>
      </c>
      <c r="H33" s="443"/>
      <c r="I33" s="440" t="s">
        <v>112</v>
      </c>
      <c r="J33" s="440"/>
      <c r="L33" s="231"/>
      <c r="M33" s="231"/>
      <c r="N33" s="231"/>
      <c r="O33" s="231"/>
    </row>
    <row r="34" spans="1:15" ht="25.5" customHeight="1">
      <c r="A34" s="229"/>
      <c r="B34" s="441"/>
      <c r="C34" s="232" t="s">
        <v>113</v>
      </c>
      <c r="D34" s="232" t="s">
        <v>114</v>
      </c>
      <c r="E34" s="232" t="s">
        <v>113</v>
      </c>
      <c r="F34" s="232" t="s">
        <v>115</v>
      </c>
      <c r="G34" s="233" t="s">
        <v>113</v>
      </c>
      <c r="H34" s="233" t="s">
        <v>116</v>
      </c>
      <c r="I34" s="273" t="s">
        <v>113</v>
      </c>
      <c r="J34" s="273" t="s">
        <v>117</v>
      </c>
      <c r="L34" s="231"/>
      <c r="M34" s="234"/>
      <c r="N34" s="231"/>
      <c r="O34" s="234"/>
    </row>
    <row r="35" spans="1:15" ht="15" customHeight="1">
      <c r="B35" s="243" t="s">
        <v>118</v>
      </c>
      <c r="C35" s="252">
        <f ca="1">ROUND(INDEX(INDIRECT(C$32&amp;"!$G$15:$AC$194"),MATCH("Total_"&amp;$B35,INDIRECT(C$32&amp;"!$C$15:$C$194"),0),MATCH($C$6,INDIRECT(C$32&amp;"!$G$12:$AC$12"),0)),2)</f>
        <v>201.17</v>
      </c>
      <c r="D35" s="252">
        <f t="shared" ref="C35:H48" ca="1" si="5">ROUND(INDEX(INDIRECT(D$32&amp;"!$G$15:$AC$194"),MATCH("Total_"&amp;$B35,INDIRECT(D$32&amp;"!$C$15:$C$194"),0),MATCH($C$6,INDIRECT(D$32&amp;"!$G$12:$AC$12"),0)),2)</f>
        <v>1759.64</v>
      </c>
      <c r="E35" s="252">
        <f t="shared" ca="1" si="5"/>
        <v>201.46</v>
      </c>
      <c r="F35" s="252">
        <f t="shared" ca="1" si="5"/>
        <v>2274.41</v>
      </c>
      <c r="G35" s="252">
        <f t="shared" ca="1" si="5"/>
        <v>119.37</v>
      </c>
      <c r="H35" s="252">
        <f t="shared" ca="1" si="5"/>
        <v>1637.58</v>
      </c>
      <c r="I35" s="274">
        <f ca="1">IFERROR(C35+G35,"-")</f>
        <v>320.53999999999996</v>
      </c>
      <c r="J35" s="274">
        <f ca="1">IFERROR(D35+H35,"-")</f>
        <v>3397.2200000000003</v>
      </c>
      <c r="L35" s="235"/>
      <c r="M35" s="235"/>
      <c r="N35" s="235"/>
      <c r="O35" s="235"/>
    </row>
    <row r="36" spans="1:15" ht="15" customHeight="1">
      <c r="B36" s="243" t="s">
        <v>119</v>
      </c>
      <c r="C36" s="252">
        <f t="shared" ca="1" si="5"/>
        <v>221.75</v>
      </c>
      <c r="D36" s="252">
        <f t="shared" ca="1" si="5"/>
        <v>1755.51</v>
      </c>
      <c r="E36" s="252">
        <f t="shared" ca="1" si="5"/>
        <v>222.03</v>
      </c>
      <c r="F36" s="252">
        <f t="shared" ca="1" si="5"/>
        <v>2266.81</v>
      </c>
      <c r="G36" s="252">
        <f t="shared" ca="1" si="5"/>
        <v>119.37</v>
      </c>
      <c r="H36" s="252">
        <f t="shared" ca="1" si="5"/>
        <v>1627.6</v>
      </c>
      <c r="I36" s="274">
        <f t="shared" ref="I36:I48" ca="1" si="6">IFERROR(C36+G36,"-")</f>
        <v>341.12</v>
      </c>
      <c r="J36" s="274">
        <f t="shared" ref="J36:J48" ca="1" si="7">IFERROR(D36+H36,"-")</f>
        <v>3383.1099999999997</v>
      </c>
      <c r="L36" s="235"/>
      <c r="M36" s="235"/>
      <c r="N36" s="235"/>
      <c r="O36" s="235"/>
    </row>
    <row r="37" spans="1:15" ht="15" customHeight="1">
      <c r="B37" s="243" t="s">
        <v>120</v>
      </c>
      <c r="C37" s="252">
        <f t="shared" ca="1" si="5"/>
        <v>216.51</v>
      </c>
      <c r="D37" s="252">
        <f t="shared" ca="1" si="5"/>
        <v>1763.94</v>
      </c>
      <c r="E37" s="252">
        <f t="shared" ca="1" si="5"/>
        <v>216.79</v>
      </c>
      <c r="F37" s="252">
        <f t="shared" ca="1" si="5"/>
        <v>2282.52</v>
      </c>
      <c r="G37" s="252">
        <f t="shared" ca="1" si="5"/>
        <v>119.37</v>
      </c>
      <c r="H37" s="252">
        <f t="shared" ca="1" si="5"/>
        <v>1628.71</v>
      </c>
      <c r="I37" s="274">
        <f t="shared" ca="1" si="6"/>
        <v>335.88</v>
      </c>
      <c r="J37" s="274">
        <f t="shared" ca="1" si="7"/>
        <v>3392.65</v>
      </c>
      <c r="K37" s="237"/>
      <c r="L37" s="235"/>
      <c r="M37" s="235"/>
      <c r="N37" s="235"/>
      <c r="O37" s="235"/>
    </row>
    <row r="38" spans="1:15" ht="15" customHeight="1">
      <c r="B38" s="243" t="s">
        <v>121</v>
      </c>
      <c r="C38" s="252">
        <f t="shared" ca="1" si="5"/>
        <v>228.89</v>
      </c>
      <c r="D38" s="252">
        <f t="shared" ca="1" si="5"/>
        <v>1782.39</v>
      </c>
      <c r="E38" s="252">
        <f t="shared" ca="1" si="5"/>
        <v>229.16</v>
      </c>
      <c r="F38" s="252">
        <f t="shared" ca="1" si="5"/>
        <v>2300.5500000000002</v>
      </c>
      <c r="G38" s="252">
        <f t="shared" ca="1" si="5"/>
        <v>119.37</v>
      </c>
      <c r="H38" s="252">
        <f t="shared" ca="1" si="5"/>
        <v>1631.61</v>
      </c>
      <c r="I38" s="274">
        <f t="shared" ca="1" si="6"/>
        <v>348.26</v>
      </c>
      <c r="J38" s="274">
        <f t="shared" ca="1" si="7"/>
        <v>3414</v>
      </c>
      <c r="L38" s="235"/>
      <c r="M38" s="235"/>
      <c r="N38" s="235"/>
      <c r="O38" s="235"/>
    </row>
    <row r="39" spans="1:15" ht="15" customHeight="1">
      <c r="B39" s="243" t="s">
        <v>122</v>
      </c>
      <c r="C39" s="252">
        <f t="shared" ca="1" si="5"/>
        <v>194.51</v>
      </c>
      <c r="D39" s="252">
        <f t="shared" ca="1" si="5"/>
        <v>1777.83</v>
      </c>
      <c r="E39" s="252">
        <f t="shared" ca="1" si="5"/>
        <v>194.8</v>
      </c>
      <c r="F39" s="252">
        <f t="shared" ca="1" si="5"/>
        <v>2302.21</v>
      </c>
      <c r="G39" s="252">
        <f t="shared" ca="1" si="5"/>
        <v>119.37</v>
      </c>
      <c r="H39" s="252">
        <f t="shared" ca="1" si="5"/>
        <v>1648.94</v>
      </c>
      <c r="I39" s="274">
        <f t="shared" ca="1" si="6"/>
        <v>313.88</v>
      </c>
      <c r="J39" s="274">
        <f t="shared" ca="1" si="7"/>
        <v>3426.77</v>
      </c>
      <c r="L39" s="235"/>
      <c r="M39" s="235"/>
      <c r="N39" s="235"/>
      <c r="O39" s="235"/>
    </row>
    <row r="40" spans="1:15" ht="15" customHeight="1">
      <c r="B40" s="243" t="s">
        <v>123</v>
      </c>
      <c r="C40" s="252">
        <f t="shared" ca="1" si="5"/>
        <v>238.74</v>
      </c>
      <c r="D40" s="252">
        <f t="shared" ca="1" si="5"/>
        <v>1803.11</v>
      </c>
      <c r="E40" s="252">
        <f t="shared" ca="1" si="5"/>
        <v>239.01</v>
      </c>
      <c r="F40" s="252">
        <f t="shared" ca="1" si="5"/>
        <v>2320.8200000000002</v>
      </c>
      <c r="G40" s="252">
        <f t="shared" ca="1" si="5"/>
        <v>119.37</v>
      </c>
      <c r="H40" s="252">
        <f t="shared" ca="1" si="5"/>
        <v>1631.6</v>
      </c>
      <c r="I40" s="274">
        <f t="shared" ca="1" si="6"/>
        <v>358.11</v>
      </c>
      <c r="J40" s="274">
        <f t="shared" ca="1" si="7"/>
        <v>3434.71</v>
      </c>
      <c r="L40" s="235"/>
      <c r="M40" s="235"/>
      <c r="N40" s="235"/>
      <c r="O40" s="235"/>
    </row>
    <row r="41" spans="1:15" ht="15" customHeight="1">
      <c r="B41" s="243" t="s">
        <v>124</v>
      </c>
      <c r="C41" s="252">
        <f t="shared" ca="1" si="5"/>
        <v>239.29</v>
      </c>
      <c r="D41" s="252">
        <f t="shared" ca="1" si="5"/>
        <v>1861.32</v>
      </c>
      <c r="E41" s="252">
        <f t="shared" ca="1" si="5"/>
        <v>239.56</v>
      </c>
      <c r="F41" s="252">
        <f t="shared" ca="1" si="5"/>
        <v>2391.65</v>
      </c>
      <c r="G41" s="252">
        <f t="shared" ca="1" si="5"/>
        <v>119.37</v>
      </c>
      <c r="H41" s="252">
        <f t="shared" ca="1" si="5"/>
        <v>1641.3</v>
      </c>
      <c r="I41" s="274">
        <f t="shared" ca="1" si="6"/>
        <v>358.65999999999997</v>
      </c>
      <c r="J41" s="274">
        <f t="shared" ca="1" si="7"/>
        <v>3502.62</v>
      </c>
      <c r="L41" s="235"/>
      <c r="M41" s="235"/>
      <c r="N41" s="235"/>
      <c r="O41" s="235"/>
    </row>
    <row r="42" spans="1:15" ht="15" customHeight="1">
      <c r="B42" s="243" t="s">
        <v>125</v>
      </c>
      <c r="C42" s="252">
        <f t="shared" ca="1" si="5"/>
        <v>152.69</v>
      </c>
      <c r="D42" s="252">
        <f t="shared" ca="1" si="5"/>
        <v>1772.31</v>
      </c>
      <c r="E42" s="252">
        <f t="shared" ca="1" si="5"/>
        <v>153</v>
      </c>
      <c r="F42" s="252">
        <f t="shared" ca="1" si="5"/>
        <v>2301.0500000000002</v>
      </c>
      <c r="G42" s="252">
        <f t="shared" ca="1" si="5"/>
        <v>119.37</v>
      </c>
      <c r="H42" s="252">
        <f t="shared" ca="1" si="5"/>
        <v>1637.39</v>
      </c>
      <c r="I42" s="274">
        <f t="shared" ca="1" si="6"/>
        <v>272.06</v>
      </c>
      <c r="J42" s="274">
        <f t="shared" ca="1" si="7"/>
        <v>3409.7</v>
      </c>
      <c r="L42" s="235"/>
      <c r="M42" s="235"/>
      <c r="N42" s="235"/>
      <c r="O42" s="235"/>
    </row>
    <row r="43" spans="1:15" ht="15" customHeight="1">
      <c r="B43" s="243" t="s">
        <v>126</v>
      </c>
      <c r="C43" s="252">
        <f t="shared" ca="1" si="5"/>
        <v>185.76</v>
      </c>
      <c r="D43" s="252">
        <f t="shared" ca="1" si="5"/>
        <v>1789.53</v>
      </c>
      <c r="E43" s="252">
        <f t="shared" ca="1" si="5"/>
        <v>186.05</v>
      </c>
      <c r="F43" s="252">
        <f t="shared" ca="1" si="5"/>
        <v>2313.38</v>
      </c>
      <c r="G43" s="252">
        <f t="shared" ca="1" si="5"/>
        <v>119.37</v>
      </c>
      <c r="H43" s="252">
        <f t="shared" ca="1" si="5"/>
        <v>1640.64</v>
      </c>
      <c r="I43" s="274">
        <f t="shared" ca="1" si="6"/>
        <v>305.13</v>
      </c>
      <c r="J43" s="274">
        <f t="shared" ca="1" si="7"/>
        <v>3430.17</v>
      </c>
      <c r="L43" s="235"/>
      <c r="M43" s="235"/>
      <c r="N43" s="235"/>
      <c r="O43" s="235"/>
    </row>
    <row r="44" spans="1:15" ht="15" customHeight="1">
      <c r="B44" s="243" t="s">
        <v>127</v>
      </c>
      <c r="C44" s="252">
        <f t="shared" ca="1" si="5"/>
        <v>172.75</v>
      </c>
      <c r="D44" s="252">
        <f t="shared" ca="1" si="5"/>
        <v>1770.51</v>
      </c>
      <c r="E44" s="252">
        <f t="shared" ca="1" si="5"/>
        <v>173.05</v>
      </c>
      <c r="F44" s="252">
        <f t="shared" ca="1" si="5"/>
        <v>2294.3000000000002</v>
      </c>
      <c r="G44" s="252">
        <f t="shared" ca="1" si="5"/>
        <v>119.37</v>
      </c>
      <c r="H44" s="252">
        <f t="shared" ca="1" si="5"/>
        <v>1623.82</v>
      </c>
      <c r="I44" s="274">
        <f t="shared" ca="1" si="6"/>
        <v>292.12</v>
      </c>
      <c r="J44" s="274">
        <f t="shared" ca="1" si="7"/>
        <v>3394.33</v>
      </c>
      <c r="L44" s="235"/>
      <c r="M44" s="235"/>
      <c r="N44" s="235"/>
      <c r="O44" s="235"/>
    </row>
    <row r="45" spans="1:15" ht="15" customHeight="1">
      <c r="B45" s="243" t="s">
        <v>128</v>
      </c>
      <c r="C45" s="252">
        <f t="shared" ca="1" si="5"/>
        <v>197.11</v>
      </c>
      <c r="D45" s="252">
        <f t="shared" ca="1" si="5"/>
        <v>1745.67</v>
      </c>
      <c r="E45" s="252">
        <f t="shared" ca="1" si="5"/>
        <v>197.4</v>
      </c>
      <c r="F45" s="252">
        <f t="shared" ca="1" si="5"/>
        <v>2264.16</v>
      </c>
      <c r="G45" s="252">
        <f t="shared" ca="1" si="5"/>
        <v>119.37</v>
      </c>
      <c r="H45" s="252">
        <f t="shared" ca="1" si="5"/>
        <v>1621.44</v>
      </c>
      <c r="I45" s="274">
        <f t="shared" ca="1" si="6"/>
        <v>316.48</v>
      </c>
      <c r="J45" s="274">
        <f t="shared" ca="1" si="7"/>
        <v>3367.11</v>
      </c>
      <c r="L45" s="235"/>
      <c r="M45" s="235"/>
      <c r="N45" s="235"/>
      <c r="O45" s="235"/>
    </row>
    <row r="46" spans="1:15" ht="15" customHeight="1">
      <c r="B46" s="243" t="s">
        <v>129</v>
      </c>
      <c r="C46" s="252">
        <f t="shared" ca="1" si="5"/>
        <v>210.52</v>
      </c>
      <c r="D46" s="252">
        <f t="shared" ca="1" si="5"/>
        <v>1771.83</v>
      </c>
      <c r="E46" s="252">
        <f t="shared" ca="1" si="5"/>
        <v>210.8</v>
      </c>
      <c r="F46" s="252">
        <f t="shared" ca="1" si="5"/>
        <v>2294.54</v>
      </c>
      <c r="G46" s="252">
        <f t="shared" ca="1" si="5"/>
        <v>119.37</v>
      </c>
      <c r="H46" s="252">
        <f t="shared" ca="1" si="5"/>
        <v>1627.79</v>
      </c>
      <c r="I46" s="274">
        <f t="shared" ca="1" si="6"/>
        <v>329.89</v>
      </c>
      <c r="J46" s="274">
        <f t="shared" ca="1" si="7"/>
        <v>3399.62</v>
      </c>
      <c r="L46" s="235"/>
      <c r="M46" s="235"/>
      <c r="N46" s="235"/>
      <c r="O46" s="235"/>
    </row>
    <row r="47" spans="1:15" ht="15" customHeight="1">
      <c r="B47" s="243" t="s">
        <v>130</v>
      </c>
      <c r="C47" s="252">
        <f t="shared" ca="1" si="5"/>
        <v>226.32</v>
      </c>
      <c r="D47" s="252">
        <f t="shared" ca="1" si="5"/>
        <v>1786.98</v>
      </c>
      <c r="E47" s="252">
        <f t="shared" ca="1" si="5"/>
        <v>226.6</v>
      </c>
      <c r="F47" s="252">
        <f t="shared" ca="1" si="5"/>
        <v>2302.86</v>
      </c>
      <c r="G47" s="252">
        <f t="shared" ca="1" si="5"/>
        <v>119.37</v>
      </c>
      <c r="H47" s="252">
        <f t="shared" ca="1" si="5"/>
        <v>1661.69</v>
      </c>
      <c r="I47" s="274">
        <f t="shared" ca="1" si="6"/>
        <v>345.69</v>
      </c>
      <c r="J47" s="274">
        <f t="shared" ca="1" si="7"/>
        <v>3448.67</v>
      </c>
      <c r="L47" s="235"/>
      <c r="M47" s="235"/>
      <c r="N47" s="235"/>
      <c r="O47" s="235"/>
    </row>
    <row r="48" spans="1:15" ht="15" customHeight="1">
      <c r="B48" s="243" t="s">
        <v>131</v>
      </c>
      <c r="C48" s="252">
        <f t="shared" ca="1" si="5"/>
        <v>210</v>
      </c>
      <c r="D48" s="252">
        <f t="shared" ca="1" si="5"/>
        <v>1786.01</v>
      </c>
      <c r="E48" s="252">
        <f t="shared" ca="1" si="5"/>
        <v>210.29</v>
      </c>
      <c r="F48" s="252">
        <f t="shared" ca="1" si="5"/>
        <v>2308.14</v>
      </c>
      <c r="G48" s="252">
        <f t="shared" ca="1" si="5"/>
        <v>119.37</v>
      </c>
      <c r="H48" s="252">
        <f t="shared" ca="1" si="5"/>
        <v>1655.76</v>
      </c>
      <c r="I48" s="274">
        <f t="shared" ca="1" si="6"/>
        <v>329.37</v>
      </c>
      <c r="J48" s="274">
        <f t="shared" ca="1" si="7"/>
        <v>3441.77</v>
      </c>
      <c r="L48" s="235"/>
      <c r="M48" s="235"/>
      <c r="N48" s="235"/>
      <c r="O48" s="235"/>
    </row>
    <row r="49" spans="1:15">
      <c r="B49" s="244" t="s">
        <v>132</v>
      </c>
      <c r="C49" s="253">
        <f ca="1">IFERROR(AVERAGE(C35:C48),"-")</f>
        <v>206.85785714285717</v>
      </c>
      <c r="D49" s="253">
        <f t="shared" ref="D49:J49" ca="1" si="8">IFERROR(AVERAGE(D35:D48),"-")</f>
        <v>1780.47</v>
      </c>
      <c r="E49" s="253">
        <f t="shared" ca="1" si="8"/>
        <v>207.14285714285714</v>
      </c>
      <c r="F49" s="402">
        <f ca="1">IFERROR(AVERAGE(F35:F48),"-")</f>
        <v>2301.2428571428572</v>
      </c>
      <c r="G49" s="253">
        <f t="shared" ca="1" si="8"/>
        <v>119.36999999999996</v>
      </c>
      <c r="H49" s="402">
        <f t="shared" ca="1" si="8"/>
        <v>1636.8478571428568</v>
      </c>
      <c r="I49" s="275">
        <f t="shared" ca="1" si="8"/>
        <v>326.22785714285709</v>
      </c>
      <c r="J49" s="275">
        <f t="shared" ca="1" si="8"/>
        <v>3417.3178571428571</v>
      </c>
    </row>
    <row r="50" spans="1:15" ht="15" customHeight="1">
      <c r="A50" s="238"/>
      <c r="B50" s="244" t="s">
        <v>133</v>
      </c>
      <c r="C50" s="253">
        <f ca="1">IFERROR(C49*1.05,"-")</f>
        <v>217.20075000000003</v>
      </c>
      <c r="D50" s="253">
        <f t="shared" ref="D50:J50" ca="1" si="9">IFERROR(D49*1.05,"-")</f>
        <v>1869.4935</v>
      </c>
      <c r="E50" s="253">
        <f t="shared" ca="1" si="9"/>
        <v>217.5</v>
      </c>
      <c r="F50" s="253">
        <f t="shared" ca="1" si="9"/>
        <v>2416.3050000000003</v>
      </c>
      <c r="G50" s="253">
        <f t="shared" ca="1" si="9"/>
        <v>125.33849999999997</v>
      </c>
      <c r="H50" s="253">
        <f t="shared" ca="1" si="9"/>
        <v>1718.6902499999997</v>
      </c>
      <c r="I50" s="275">
        <f t="shared" ca="1" si="9"/>
        <v>342.53924999999998</v>
      </c>
      <c r="J50" s="275">
        <f t="shared" ca="1" si="9"/>
        <v>3588.1837500000001</v>
      </c>
      <c r="L50" s="235"/>
      <c r="M50" s="235"/>
      <c r="N50" s="235"/>
      <c r="O50" s="235"/>
    </row>
    <row r="51" spans="1:15" ht="15" customHeight="1">
      <c r="A51" s="238"/>
      <c r="B51" s="299"/>
      <c r="C51" s="318"/>
      <c r="D51" s="318"/>
      <c r="E51" s="318"/>
      <c r="F51" s="318"/>
      <c r="G51" s="318"/>
      <c r="H51" s="318"/>
      <c r="I51" s="319"/>
      <c r="J51" s="319"/>
      <c r="L51" s="235"/>
      <c r="M51" s="235"/>
      <c r="N51" s="235"/>
      <c r="O51" s="235"/>
    </row>
    <row r="52" spans="1:15">
      <c r="B52" s="230" t="s">
        <v>135</v>
      </c>
      <c r="C52" s="229"/>
    </row>
    <row r="53" spans="1:15" ht="13.5" customHeight="1">
      <c r="B53" s="230"/>
      <c r="C53" s="247" t="s">
        <v>69</v>
      </c>
      <c r="D53" s="247" t="s">
        <v>60</v>
      </c>
      <c r="E53" s="247" t="s">
        <v>75</v>
      </c>
      <c r="F53" s="247" t="s">
        <v>66</v>
      </c>
      <c r="G53" s="247" t="s">
        <v>72</v>
      </c>
      <c r="H53" s="247" t="s">
        <v>63</v>
      </c>
      <c r="I53" s="247"/>
      <c r="J53" s="247"/>
    </row>
    <row r="54" spans="1:15" ht="30" customHeight="1">
      <c r="B54" s="435" t="s">
        <v>108</v>
      </c>
      <c r="C54" s="436" t="s">
        <v>109</v>
      </c>
      <c r="D54" s="436"/>
      <c r="E54" s="436" t="s">
        <v>110</v>
      </c>
      <c r="F54" s="436"/>
      <c r="G54" s="437" t="s">
        <v>111</v>
      </c>
      <c r="H54" s="437"/>
      <c r="I54" s="438" t="s">
        <v>112</v>
      </c>
      <c r="J54" s="438"/>
      <c r="L54" s="231"/>
      <c r="M54" s="231"/>
      <c r="N54" s="231"/>
      <c r="O54" s="231"/>
    </row>
    <row r="55" spans="1:15" ht="25.5" customHeight="1">
      <c r="A55" s="229"/>
      <c r="B55" s="435"/>
      <c r="C55" s="314" t="s">
        <v>113</v>
      </c>
      <c r="D55" s="314" t="s">
        <v>114</v>
      </c>
      <c r="E55" s="314" t="s">
        <v>113</v>
      </c>
      <c r="F55" s="314" t="s">
        <v>115</v>
      </c>
      <c r="G55" s="315" t="s">
        <v>113</v>
      </c>
      <c r="H55" s="315" t="s">
        <v>116</v>
      </c>
      <c r="I55" s="316" t="s">
        <v>113</v>
      </c>
      <c r="J55" s="316" t="s">
        <v>117</v>
      </c>
      <c r="L55" s="231"/>
      <c r="M55" s="234"/>
      <c r="N55" s="231"/>
      <c r="O55" s="234"/>
    </row>
    <row r="56" spans="1:15" ht="15" customHeight="1">
      <c r="B56" s="317" t="s">
        <v>118</v>
      </c>
      <c r="C56" s="252">
        <f t="shared" ref="C56:H69" ca="1" si="10">ROUND(INDEX(INDIRECT(C$53&amp;"!$G$15:$AC$194"),MATCH("Total_"&amp;$B56,INDIRECT(C$53&amp;"!$C$15:$C$194"),0),MATCH($C$6,INDIRECT(C$53&amp;"!$G$12:$AC$12"),0)),2)</f>
        <v>196.54</v>
      </c>
      <c r="D56" s="252">
        <f t="shared" ca="1" si="10"/>
        <v>1642.29</v>
      </c>
      <c r="E56" s="252">
        <f t="shared" ca="1" si="10"/>
        <v>196.88</v>
      </c>
      <c r="F56" s="252">
        <f t="shared" ca="1" si="10"/>
        <v>2129.5500000000002</v>
      </c>
      <c r="G56" s="252">
        <f t="shared" ca="1" si="10"/>
        <v>131.4</v>
      </c>
      <c r="H56" s="252">
        <f t="shared" ca="1" si="10"/>
        <v>1597.38</v>
      </c>
      <c r="I56" s="274">
        <f ca="1">IFERROR(C56+G56,"-")</f>
        <v>327.94</v>
      </c>
      <c r="J56" s="274">
        <f ca="1">IFERROR(D56+H56,"-")</f>
        <v>3239.67</v>
      </c>
      <c r="L56" s="235"/>
      <c r="M56" s="235"/>
      <c r="N56" s="235"/>
      <c r="O56" s="235"/>
    </row>
    <row r="57" spans="1:15" ht="15" customHeight="1">
      <c r="B57" s="317" t="s">
        <v>119</v>
      </c>
      <c r="C57" s="252">
        <f t="shared" ca="1" si="10"/>
        <v>215.96</v>
      </c>
      <c r="D57" s="252">
        <f t="shared" ca="1" si="10"/>
        <v>1638.67</v>
      </c>
      <c r="E57" s="252">
        <f t="shared" ca="1" si="10"/>
        <v>216.3</v>
      </c>
      <c r="F57" s="252">
        <f t="shared" ca="1" si="10"/>
        <v>2122.63</v>
      </c>
      <c r="G57" s="252">
        <f t="shared" ca="1" si="10"/>
        <v>131.4</v>
      </c>
      <c r="H57" s="252">
        <f t="shared" ca="1" si="10"/>
        <v>1591.69</v>
      </c>
      <c r="I57" s="274">
        <f t="shared" ref="I57:I69" ca="1" si="11">IFERROR(C57+G57,"-")</f>
        <v>347.36</v>
      </c>
      <c r="J57" s="274">
        <f t="shared" ref="J57:J69" ca="1" si="12">IFERROR(D57+H57,"-")</f>
        <v>3230.36</v>
      </c>
      <c r="L57" s="235"/>
      <c r="M57" s="235"/>
      <c r="N57" s="235"/>
      <c r="O57" s="235"/>
    </row>
    <row r="58" spans="1:15" ht="15" customHeight="1">
      <c r="B58" s="317" t="s">
        <v>120</v>
      </c>
      <c r="C58" s="252">
        <f t="shared" ca="1" si="10"/>
        <v>211.01</v>
      </c>
      <c r="D58" s="252">
        <f t="shared" ca="1" si="10"/>
        <v>1646.26</v>
      </c>
      <c r="E58" s="252">
        <f t="shared" ca="1" si="10"/>
        <v>211.35</v>
      </c>
      <c r="F58" s="252">
        <f t="shared" ca="1" si="10"/>
        <v>2137.13</v>
      </c>
      <c r="G58" s="252">
        <f t="shared" ca="1" si="10"/>
        <v>131.4</v>
      </c>
      <c r="H58" s="252">
        <f t="shared" ca="1" si="10"/>
        <v>1592.74</v>
      </c>
      <c r="I58" s="274">
        <f t="shared" ca="1" si="11"/>
        <v>342.40999999999997</v>
      </c>
      <c r="J58" s="274">
        <f t="shared" ca="1" si="12"/>
        <v>3239</v>
      </c>
      <c r="K58" s="237"/>
      <c r="L58" s="235"/>
      <c r="M58" s="235"/>
      <c r="N58" s="235"/>
      <c r="O58" s="235"/>
    </row>
    <row r="59" spans="1:15" ht="15" customHeight="1">
      <c r="B59" s="317" t="s">
        <v>121</v>
      </c>
      <c r="C59" s="252">
        <f t="shared" ca="1" si="10"/>
        <v>222.7</v>
      </c>
      <c r="D59" s="252">
        <f t="shared" ca="1" si="10"/>
        <v>1663.88</v>
      </c>
      <c r="E59" s="252">
        <f t="shared" ca="1" si="10"/>
        <v>223.04</v>
      </c>
      <c r="F59" s="252">
        <f t="shared" ca="1" si="10"/>
        <v>2154.3000000000002</v>
      </c>
      <c r="G59" s="252">
        <f t="shared" ca="1" si="10"/>
        <v>131.4</v>
      </c>
      <c r="H59" s="252">
        <f t="shared" ca="1" si="10"/>
        <v>1593.82</v>
      </c>
      <c r="I59" s="274">
        <f t="shared" ca="1" si="11"/>
        <v>354.1</v>
      </c>
      <c r="J59" s="274">
        <f t="shared" ca="1" si="12"/>
        <v>3257.7</v>
      </c>
      <c r="L59" s="235"/>
      <c r="M59" s="235"/>
      <c r="N59" s="235"/>
      <c r="O59" s="235"/>
    </row>
    <row r="60" spans="1:15" ht="15" customHeight="1">
      <c r="B60" s="317" t="s">
        <v>122</v>
      </c>
      <c r="C60" s="252">
        <f t="shared" ca="1" si="10"/>
        <v>190.25</v>
      </c>
      <c r="D60" s="252">
        <f t="shared" ca="1" si="10"/>
        <v>1659.29</v>
      </c>
      <c r="E60" s="252">
        <f t="shared" ca="1" si="10"/>
        <v>190.59</v>
      </c>
      <c r="F60" s="252">
        <f t="shared" ca="1" si="10"/>
        <v>2155.61</v>
      </c>
      <c r="G60" s="252">
        <f t="shared" ca="1" si="10"/>
        <v>131.4</v>
      </c>
      <c r="H60" s="252">
        <f t="shared" ca="1" si="10"/>
        <v>1609.56</v>
      </c>
      <c r="I60" s="274">
        <f t="shared" ca="1" si="11"/>
        <v>321.64999999999998</v>
      </c>
      <c r="J60" s="274">
        <f t="shared" ca="1" si="12"/>
        <v>3268.85</v>
      </c>
      <c r="L60" s="235"/>
      <c r="M60" s="235"/>
      <c r="N60" s="235"/>
      <c r="O60" s="235"/>
    </row>
    <row r="61" spans="1:15" ht="15" customHeight="1">
      <c r="B61" s="317" t="s">
        <v>123</v>
      </c>
      <c r="C61" s="252">
        <f t="shared" ca="1" si="10"/>
        <v>232</v>
      </c>
      <c r="D61" s="252">
        <f t="shared" ca="1" si="10"/>
        <v>1683.05</v>
      </c>
      <c r="E61" s="252">
        <f t="shared" ca="1" si="10"/>
        <v>232.34</v>
      </c>
      <c r="F61" s="252">
        <f t="shared" ca="1" si="10"/>
        <v>2173.14</v>
      </c>
      <c r="G61" s="252">
        <f t="shared" ca="1" si="10"/>
        <v>131.4</v>
      </c>
      <c r="H61" s="252">
        <f t="shared" ca="1" si="10"/>
        <v>1593.81</v>
      </c>
      <c r="I61" s="274">
        <f t="shared" ca="1" si="11"/>
        <v>363.4</v>
      </c>
      <c r="J61" s="274">
        <f t="shared" ca="1" si="12"/>
        <v>3276.8599999999997</v>
      </c>
      <c r="L61" s="235"/>
      <c r="M61" s="235"/>
      <c r="N61" s="235"/>
      <c r="O61" s="235"/>
    </row>
    <row r="62" spans="1:15" ht="15" customHeight="1">
      <c r="B62" s="317" t="s">
        <v>124</v>
      </c>
      <c r="C62" s="252">
        <f t="shared" ca="1" si="10"/>
        <v>232.52</v>
      </c>
      <c r="D62" s="252">
        <f t="shared" ca="1" si="10"/>
        <v>1737.68</v>
      </c>
      <c r="E62" s="252">
        <f t="shared" ca="1" si="10"/>
        <v>232.86</v>
      </c>
      <c r="F62" s="252">
        <f t="shared" ca="1" si="10"/>
        <v>2239.73</v>
      </c>
      <c r="G62" s="252">
        <f t="shared" ca="1" si="10"/>
        <v>131.4</v>
      </c>
      <c r="H62" s="252">
        <f t="shared" ca="1" si="10"/>
        <v>1599.58</v>
      </c>
      <c r="I62" s="274">
        <f t="shared" ca="1" si="11"/>
        <v>363.92</v>
      </c>
      <c r="J62" s="274">
        <f t="shared" ca="1" si="12"/>
        <v>3337.26</v>
      </c>
      <c r="L62" s="235"/>
      <c r="M62" s="235"/>
      <c r="N62" s="235"/>
      <c r="O62" s="235"/>
    </row>
    <row r="63" spans="1:15" ht="15" customHeight="1">
      <c r="B63" s="317" t="s">
        <v>125</v>
      </c>
      <c r="C63" s="252">
        <f t="shared" ca="1" si="10"/>
        <v>150.76</v>
      </c>
      <c r="D63" s="252">
        <f t="shared" ca="1" si="10"/>
        <v>1653.84</v>
      </c>
      <c r="E63" s="252">
        <f t="shared" ca="1" si="10"/>
        <v>151.1</v>
      </c>
      <c r="F63" s="252">
        <f t="shared" ca="1" si="10"/>
        <v>2154.33</v>
      </c>
      <c r="G63" s="252">
        <f t="shared" ca="1" si="10"/>
        <v>131.4</v>
      </c>
      <c r="H63" s="252">
        <f t="shared" ca="1" si="10"/>
        <v>1599.11</v>
      </c>
      <c r="I63" s="274">
        <f t="shared" ca="1" si="11"/>
        <v>282.15999999999997</v>
      </c>
      <c r="J63" s="274">
        <f t="shared" ca="1" si="12"/>
        <v>3252.95</v>
      </c>
      <c r="L63" s="235"/>
      <c r="M63" s="235"/>
      <c r="N63" s="235"/>
      <c r="O63" s="235"/>
    </row>
    <row r="64" spans="1:15" ht="15" customHeight="1">
      <c r="B64" s="317" t="s">
        <v>126</v>
      </c>
      <c r="C64" s="252">
        <f t="shared" ca="1" si="10"/>
        <v>181.98</v>
      </c>
      <c r="D64" s="252">
        <f t="shared" ca="1" si="10"/>
        <v>1670.31</v>
      </c>
      <c r="E64" s="252">
        <f t="shared" ca="1" si="10"/>
        <v>182.32</v>
      </c>
      <c r="F64" s="252">
        <f t="shared" ca="1" si="10"/>
        <v>2166.16</v>
      </c>
      <c r="G64" s="252">
        <f t="shared" ca="1" si="10"/>
        <v>131.4</v>
      </c>
      <c r="H64" s="252">
        <f t="shared" ca="1" si="10"/>
        <v>1600.9</v>
      </c>
      <c r="I64" s="274">
        <f t="shared" ca="1" si="11"/>
        <v>313.38</v>
      </c>
      <c r="J64" s="274">
        <f t="shared" ca="1" si="12"/>
        <v>3271.21</v>
      </c>
      <c r="L64" s="235"/>
      <c r="M64" s="235"/>
      <c r="N64" s="235"/>
      <c r="O64" s="235"/>
    </row>
    <row r="65" spans="1:15" ht="15" customHeight="1">
      <c r="B65" s="317" t="s">
        <v>127</v>
      </c>
      <c r="C65" s="252">
        <f t="shared" ca="1" si="10"/>
        <v>169.7</v>
      </c>
      <c r="D65" s="252">
        <f t="shared" ca="1" si="10"/>
        <v>1652.36</v>
      </c>
      <c r="E65" s="252">
        <f t="shared" ca="1" si="10"/>
        <v>170.04</v>
      </c>
      <c r="F65" s="252">
        <f t="shared" ca="1" si="10"/>
        <v>2148.15</v>
      </c>
      <c r="G65" s="252">
        <f t="shared" ca="1" si="10"/>
        <v>131.4</v>
      </c>
      <c r="H65" s="252">
        <f t="shared" ca="1" si="10"/>
        <v>1590.54</v>
      </c>
      <c r="I65" s="274">
        <f t="shared" ca="1" si="11"/>
        <v>301.10000000000002</v>
      </c>
      <c r="J65" s="274">
        <f t="shared" ca="1" si="12"/>
        <v>3242.8999999999996</v>
      </c>
      <c r="L65" s="235"/>
      <c r="M65" s="235"/>
      <c r="N65" s="235"/>
      <c r="O65" s="235"/>
    </row>
    <row r="66" spans="1:15" ht="15" customHeight="1">
      <c r="B66" s="317" t="s">
        <v>128</v>
      </c>
      <c r="C66" s="252">
        <f t="shared" ca="1" si="10"/>
        <v>192.7</v>
      </c>
      <c r="D66" s="252">
        <f t="shared" ca="1" si="10"/>
        <v>1629.21</v>
      </c>
      <c r="E66" s="252">
        <f t="shared" ca="1" si="10"/>
        <v>193.04</v>
      </c>
      <c r="F66" s="252">
        <f t="shared" ca="1" si="10"/>
        <v>2119.9499999999998</v>
      </c>
      <c r="G66" s="252">
        <f t="shared" ca="1" si="10"/>
        <v>131.4</v>
      </c>
      <c r="H66" s="252">
        <f t="shared" ca="1" si="10"/>
        <v>1584.66</v>
      </c>
      <c r="I66" s="274">
        <f t="shared" ca="1" si="11"/>
        <v>324.10000000000002</v>
      </c>
      <c r="J66" s="274">
        <f t="shared" ca="1" si="12"/>
        <v>3213.87</v>
      </c>
      <c r="L66" s="235"/>
      <c r="M66" s="235"/>
      <c r="N66" s="235"/>
      <c r="O66" s="235"/>
    </row>
    <row r="67" spans="1:15" ht="15" customHeight="1">
      <c r="B67" s="317" t="s">
        <v>129</v>
      </c>
      <c r="C67" s="252">
        <f t="shared" ca="1" si="10"/>
        <v>205.36</v>
      </c>
      <c r="D67" s="252">
        <f t="shared" ca="1" si="10"/>
        <v>1653.57</v>
      </c>
      <c r="E67" s="252">
        <f t="shared" ca="1" si="10"/>
        <v>205.7</v>
      </c>
      <c r="F67" s="252">
        <f t="shared" ca="1" si="10"/>
        <v>2148.3200000000002</v>
      </c>
      <c r="G67" s="252">
        <f t="shared" ca="1" si="10"/>
        <v>131.4</v>
      </c>
      <c r="H67" s="252">
        <f t="shared" ca="1" si="10"/>
        <v>1588.2</v>
      </c>
      <c r="I67" s="274">
        <f t="shared" ca="1" si="11"/>
        <v>336.76</v>
      </c>
      <c r="J67" s="274">
        <f t="shared" ca="1" si="12"/>
        <v>3241.77</v>
      </c>
      <c r="L67" s="235"/>
      <c r="M67" s="235"/>
      <c r="N67" s="235"/>
      <c r="O67" s="235"/>
    </row>
    <row r="68" spans="1:15" ht="15" customHeight="1">
      <c r="B68" s="317" t="s">
        <v>130</v>
      </c>
      <c r="C68" s="252">
        <f t="shared" ca="1" si="10"/>
        <v>220.28</v>
      </c>
      <c r="D68" s="252">
        <f t="shared" ca="1" si="10"/>
        <v>1668.15</v>
      </c>
      <c r="E68" s="252">
        <f t="shared" ca="1" si="10"/>
        <v>220.62</v>
      </c>
      <c r="F68" s="252">
        <f t="shared" ca="1" si="10"/>
        <v>2156.42</v>
      </c>
      <c r="G68" s="252">
        <f t="shared" ca="1" si="10"/>
        <v>131.4</v>
      </c>
      <c r="H68" s="252">
        <f t="shared" ca="1" si="10"/>
        <v>1628.22</v>
      </c>
      <c r="I68" s="274">
        <f t="shared" ca="1" si="11"/>
        <v>351.68</v>
      </c>
      <c r="J68" s="274">
        <f t="shared" ca="1" si="12"/>
        <v>3296.37</v>
      </c>
      <c r="L68" s="235"/>
      <c r="M68" s="235"/>
      <c r="N68" s="235"/>
      <c r="O68" s="235"/>
    </row>
    <row r="69" spans="1:15" ht="15" customHeight="1">
      <c r="B69" s="317" t="s">
        <v>131</v>
      </c>
      <c r="C69" s="252">
        <f t="shared" ca="1" si="10"/>
        <v>204.87</v>
      </c>
      <c r="D69" s="252">
        <f t="shared" ca="1" si="10"/>
        <v>1667.07</v>
      </c>
      <c r="E69" s="252">
        <f t="shared" ca="1" si="10"/>
        <v>205.21</v>
      </c>
      <c r="F69" s="252">
        <f t="shared" ca="1" si="10"/>
        <v>2161.25</v>
      </c>
      <c r="G69" s="252">
        <f t="shared" ca="1" si="10"/>
        <v>131.4</v>
      </c>
      <c r="H69" s="252">
        <f t="shared" ca="1" si="10"/>
        <v>1613.05</v>
      </c>
      <c r="I69" s="274">
        <f t="shared" ca="1" si="11"/>
        <v>336.27</v>
      </c>
      <c r="J69" s="274">
        <f t="shared" ca="1" si="12"/>
        <v>3280.12</v>
      </c>
      <c r="L69" s="235"/>
      <c r="M69" s="235"/>
      <c r="N69" s="235"/>
      <c r="O69" s="235"/>
    </row>
    <row r="70" spans="1:15">
      <c r="B70" s="245" t="s">
        <v>132</v>
      </c>
      <c r="C70" s="253">
        <f ca="1">IFERROR(AVERAGE(C56:C69),"-")</f>
        <v>201.90214285714288</v>
      </c>
      <c r="D70" s="253">
        <f t="shared" ref="D70:J70" ca="1" si="13">IFERROR(AVERAGE(D56:D69),"-")</f>
        <v>1661.8307142857141</v>
      </c>
      <c r="E70" s="253">
        <f t="shared" ca="1" si="13"/>
        <v>202.24214285714282</v>
      </c>
      <c r="F70" s="253">
        <f t="shared" ca="1" si="13"/>
        <v>2154.7621428571429</v>
      </c>
      <c r="G70" s="253">
        <f t="shared" ca="1" si="13"/>
        <v>131.40000000000003</v>
      </c>
      <c r="H70" s="253">
        <f t="shared" ca="1" si="13"/>
        <v>1598.8042857142859</v>
      </c>
      <c r="I70" s="275">
        <f t="shared" ca="1" si="13"/>
        <v>333.30214285714283</v>
      </c>
      <c r="J70" s="275">
        <f t="shared" ca="1" si="13"/>
        <v>3260.6349999999998</v>
      </c>
    </row>
    <row r="71" spans="1:15" ht="15" customHeight="1">
      <c r="A71" s="238"/>
      <c r="B71" s="245" t="s">
        <v>133</v>
      </c>
      <c r="C71" s="253">
        <f ca="1">IFERROR(C70*1.05,"-")</f>
        <v>211.99725000000004</v>
      </c>
      <c r="D71" s="253">
        <f t="shared" ref="D71:J71" ca="1" si="14">IFERROR(D70*1.05,"-")</f>
        <v>1744.9222499999998</v>
      </c>
      <c r="E71" s="253">
        <f t="shared" ca="1" si="14"/>
        <v>212.35424999999998</v>
      </c>
      <c r="F71" s="253">
        <f t="shared" ca="1" si="14"/>
        <v>2262.5002500000001</v>
      </c>
      <c r="G71" s="253">
        <f t="shared" ca="1" si="14"/>
        <v>137.97000000000006</v>
      </c>
      <c r="H71" s="253">
        <f t="shared" ca="1" si="14"/>
        <v>1678.7445000000002</v>
      </c>
      <c r="I71" s="275">
        <f t="shared" ca="1" si="14"/>
        <v>349.96724999999998</v>
      </c>
      <c r="J71" s="275">
        <f t="shared" ca="1" si="14"/>
        <v>3423.6667499999999</v>
      </c>
      <c r="L71" s="235"/>
      <c r="M71" s="235"/>
      <c r="N71" s="235"/>
      <c r="O71" s="235"/>
    </row>
    <row r="72" spans="1:15">
      <c r="A72" s="239"/>
    </row>
    <row r="73" spans="1:15">
      <c r="A73" s="239"/>
    </row>
    <row r="74" spans="1:15" ht="33.75" customHeight="1">
      <c r="A74" s="239"/>
      <c r="B74" s="240"/>
      <c r="C74" s="241"/>
      <c r="D74" s="241"/>
      <c r="E74" s="241"/>
      <c r="F74" s="241"/>
      <c r="G74" s="241"/>
      <c r="H74" s="241"/>
      <c r="I74" s="241"/>
      <c r="J74" s="241"/>
      <c r="K74" s="241"/>
      <c r="L74" s="241"/>
      <c r="M74" s="241"/>
    </row>
    <row r="75" spans="1:15" ht="24.75" customHeight="1">
      <c r="A75" s="239"/>
      <c r="B75" s="255" t="s">
        <v>136</v>
      </c>
      <c r="C75" s="241"/>
      <c r="D75" s="241"/>
      <c r="E75" s="241"/>
      <c r="F75" s="241"/>
      <c r="G75" s="241"/>
      <c r="H75" s="241"/>
      <c r="I75" s="241"/>
      <c r="J75" s="241"/>
      <c r="K75" s="241"/>
      <c r="L75" s="241"/>
      <c r="M75" s="241"/>
    </row>
    <row r="76" spans="1:15" ht="20.85" customHeight="1">
      <c r="B76" s="256" t="s">
        <v>137</v>
      </c>
      <c r="C76" s="256" t="s">
        <v>138</v>
      </c>
      <c r="D76" s="248"/>
      <c r="E76" s="248"/>
      <c r="F76" s="248"/>
    </row>
    <row r="77" spans="1:15" ht="36.6" customHeight="1">
      <c r="A77" s="239"/>
      <c r="B77" s="257" t="s">
        <v>139</v>
      </c>
      <c r="C77" s="256">
        <v>9</v>
      </c>
      <c r="D77" s="248"/>
      <c r="E77" s="258" t="s">
        <v>140</v>
      </c>
      <c r="F77" s="256">
        <f>VLOOKUP(C6,B77:C97,2,FALSE)</f>
        <v>29</v>
      </c>
      <c r="H77" s="242"/>
    </row>
    <row r="78" spans="1:15" ht="22.35" customHeight="1">
      <c r="A78" s="239"/>
      <c r="B78" s="257" t="s">
        <v>141</v>
      </c>
      <c r="C78" s="256">
        <v>10</v>
      </c>
      <c r="D78" s="248"/>
      <c r="E78" s="248"/>
      <c r="F78" s="248"/>
      <c r="H78" s="242"/>
    </row>
    <row r="79" spans="1:15" ht="33" customHeight="1">
      <c r="A79" s="239"/>
      <c r="B79" s="257" t="s">
        <v>142</v>
      </c>
      <c r="C79" s="256">
        <v>11</v>
      </c>
      <c r="D79" s="248"/>
      <c r="E79" s="248"/>
      <c r="F79" s="248"/>
      <c r="H79" s="242"/>
    </row>
    <row r="80" spans="1:15" ht="23.85" customHeight="1">
      <c r="A80" s="239"/>
      <c r="B80" s="257" t="s">
        <v>143</v>
      </c>
      <c r="C80" s="256">
        <v>13</v>
      </c>
      <c r="D80" s="248"/>
      <c r="E80" s="248"/>
      <c r="F80" s="248"/>
      <c r="H80" s="242"/>
    </row>
    <row r="81" spans="1:8" ht="24" customHeight="1">
      <c r="B81" s="257" t="s">
        <v>144</v>
      </c>
      <c r="C81" s="256">
        <v>14</v>
      </c>
      <c r="D81" s="248"/>
      <c r="E81" s="248"/>
      <c r="F81" s="248"/>
      <c r="H81" s="242"/>
    </row>
    <row r="82" spans="1:8" ht="38.85" customHeight="1">
      <c r="B82" s="257" t="s">
        <v>145</v>
      </c>
      <c r="C82" s="256">
        <v>15</v>
      </c>
      <c r="D82" s="248"/>
      <c r="E82" s="248"/>
      <c r="F82" s="248"/>
      <c r="H82" s="242"/>
    </row>
    <row r="83" spans="1:8" ht="24.75" customHeight="1">
      <c r="B83" s="257" t="s">
        <v>146</v>
      </c>
      <c r="C83" s="256">
        <v>16</v>
      </c>
      <c r="D83" s="248"/>
      <c r="E83" s="248"/>
      <c r="F83" s="248"/>
      <c r="H83" s="242"/>
    </row>
    <row r="84" spans="1:8" ht="31.5" customHeight="1">
      <c r="A84" s="239"/>
      <c r="B84" s="257" t="s">
        <v>147</v>
      </c>
      <c r="C84" s="256">
        <v>17</v>
      </c>
      <c r="D84" s="248"/>
      <c r="E84" s="248"/>
      <c r="F84" s="248"/>
      <c r="H84" s="242"/>
    </row>
    <row r="85" spans="1:8" ht="30" customHeight="1">
      <c r="A85" s="239"/>
      <c r="B85" s="257" t="s">
        <v>148</v>
      </c>
      <c r="C85" s="256">
        <v>18</v>
      </c>
      <c r="D85" s="248"/>
      <c r="E85" s="248"/>
      <c r="F85" s="248"/>
      <c r="H85" s="242"/>
    </row>
    <row r="86" spans="1:8" ht="27.75" customHeight="1">
      <c r="B86" s="257" t="s">
        <v>149</v>
      </c>
      <c r="C86" s="256">
        <v>19</v>
      </c>
      <c r="D86" s="248"/>
      <c r="E86" s="248"/>
      <c r="F86" s="248"/>
      <c r="H86" s="242"/>
    </row>
    <row r="87" spans="1:8" ht="26.85" customHeight="1">
      <c r="A87" s="239"/>
      <c r="B87" s="257" t="s">
        <v>150</v>
      </c>
      <c r="C87" s="256">
        <v>20</v>
      </c>
      <c r="D87" s="248"/>
      <c r="E87" s="248"/>
      <c r="F87" s="248"/>
      <c r="H87" s="242"/>
    </row>
    <row r="88" spans="1:8" ht="26.25" customHeight="1">
      <c r="A88" s="239"/>
      <c r="B88" s="257" t="s">
        <v>151</v>
      </c>
      <c r="C88" s="256">
        <v>21</v>
      </c>
      <c r="D88" s="248"/>
      <c r="E88" s="248"/>
      <c r="F88" s="248"/>
      <c r="H88" s="242"/>
    </row>
    <row r="89" spans="1:8" ht="33" customHeight="1">
      <c r="A89" s="239"/>
      <c r="B89" s="257" t="s">
        <v>152</v>
      </c>
      <c r="C89" s="256">
        <v>22</v>
      </c>
      <c r="D89" s="248"/>
      <c r="E89" s="248"/>
      <c r="F89" s="248"/>
      <c r="H89" s="242"/>
    </row>
    <row r="90" spans="1:8" ht="23.25" customHeight="1">
      <c r="A90" s="239"/>
      <c r="B90" s="257" t="s">
        <v>153</v>
      </c>
      <c r="C90" s="256">
        <v>23</v>
      </c>
      <c r="D90" s="248"/>
      <c r="E90" s="248"/>
      <c r="F90" s="248"/>
      <c r="H90" s="242"/>
    </row>
    <row r="91" spans="1:8" ht="26.85" customHeight="1">
      <c r="A91" s="239"/>
      <c r="B91" s="257" t="s">
        <v>154</v>
      </c>
      <c r="C91" s="256">
        <v>24</v>
      </c>
      <c r="D91" s="248"/>
      <c r="E91" s="248"/>
      <c r="F91" s="248"/>
      <c r="H91" s="242"/>
    </row>
    <row r="92" spans="1:8" ht="13.5" customHeight="1">
      <c r="A92" s="239"/>
      <c r="B92" s="257" t="s">
        <v>106</v>
      </c>
      <c r="C92" s="256">
        <v>25</v>
      </c>
      <c r="D92" s="248"/>
      <c r="E92" s="248"/>
      <c r="F92" s="248"/>
      <c r="H92" s="242"/>
    </row>
    <row r="93" spans="1:8" ht="13.35" customHeight="1">
      <c r="A93" s="239"/>
      <c r="B93" s="257" t="s">
        <v>155</v>
      </c>
      <c r="C93" s="256">
        <v>27</v>
      </c>
      <c r="D93" s="248"/>
      <c r="E93" s="248"/>
      <c r="F93" s="248"/>
      <c r="H93" s="242"/>
    </row>
    <row r="94" spans="1:8" ht="29.25" customHeight="1">
      <c r="A94" s="239"/>
      <c r="B94" s="257" t="s">
        <v>156</v>
      </c>
      <c r="C94" s="256">
        <v>28</v>
      </c>
      <c r="D94" s="248"/>
      <c r="E94" s="248"/>
      <c r="F94" s="248"/>
      <c r="H94" s="242"/>
    </row>
    <row r="95" spans="1:8">
      <c r="A95" s="239"/>
      <c r="B95" s="257" t="s">
        <v>157</v>
      </c>
      <c r="C95" s="256">
        <v>29</v>
      </c>
      <c r="D95" s="248"/>
      <c r="E95" s="248"/>
      <c r="F95" s="248"/>
      <c r="H95" s="242"/>
    </row>
    <row r="96" spans="1:8">
      <c r="B96" s="257" t="s">
        <v>158</v>
      </c>
      <c r="C96" s="256">
        <v>30</v>
      </c>
      <c r="D96" s="248"/>
      <c r="E96" s="248"/>
      <c r="F96" s="248"/>
      <c r="H96" s="242"/>
    </row>
    <row r="97" spans="1:6">
      <c r="A97" s="239"/>
      <c r="B97" s="257" t="s">
        <v>159</v>
      </c>
      <c r="C97" s="256">
        <v>31</v>
      </c>
      <c r="D97" s="248"/>
      <c r="E97" s="248"/>
      <c r="F97" s="248"/>
    </row>
    <row r="98" spans="1:6">
      <c r="A98" s="239"/>
    </row>
    <row r="99" spans="1:6">
      <c r="A99" s="239"/>
    </row>
    <row r="100" spans="1:6">
      <c r="A100" s="239"/>
    </row>
    <row r="102" spans="1:6">
      <c r="A102" s="239"/>
    </row>
    <row r="103" spans="1:6">
      <c r="A103" s="239"/>
    </row>
    <row r="104" spans="1:6">
      <c r="A104" s="239"/>
    </row>
    <row r="105" spans="1:6">
      <c r="A105" s="239"/>
    </row>
    <row r="107" spans="1:6">
      <c r="A107" s="239"/>
    </row>
    <row r="108" spans="1:6">
      <c r="A108" s="239"/>
    </row>
    <row r="109" spans="1:6">
      <c r="A109" s="239"/>
    </row>
    <row r="110" spans="1:6">
      <c r="A110" s="239"/>
    </row>
    <row r="112" spans="1:6">
      <c r="A112" s="239"/>
    </row>
    <row r="113" spans="1:1">
      <c r="A113" s="239"/>
    </row>
    <row r="114" spans="1:1">
      <c r="A114" s="239"/>
    </row>
    <row r="115" spans="1:1">
      <c r="A115" s="239"/>
    </row>
    <row r="117" spans="1:1">
      <c r="A117" s="239"/>
    </row>
    <row r="118" spans="1:1">
      <c r="A118" s="239"/>
    </row>
    <row r="119" spans="1:1">
      <c r="A119" s="239"/>
    </row>
    <row r="120" spans="1:1">
      <c r="A120" s="239"/>
    </row>
  </sheetData>
  <mergeCells count="16">
    <mergeCell ref="B3:H3"/>
    <mergeCell ref="I12:J12"/>
    <mergeCell ref="I33:J33"/>
    <mergeCell ref="B33:B34"/>
    <mergeCell ref="C33:D33"/>
    <mergeCell ref="E33:F33"/>
    <mergeCell ref="G33:H33"/>
    <mergeCell ref="B12:B13"/>
    <mergeCell ref="C12:D12"/>
    <mergeCell ref="E12:F12"/>
    <mergeCell ref="G12:H12"/>
    <mergeCell ref="B54:B55"/>
    <mergeCell ref="C54:D54"/>
    <mergeCell ref="E54:F54"/>
    <mergeCell ref="G54:H54"/>
    <mergeCell ref="I54:J54"/>
  </mergeCells>
  <dataValidations count="1">
    <dataValidation type="list" allowBlank="1" showInputMessage="1" showErrorMessage="1" sqref="C6" xr:uid="{00000000-0002-0000-0300-000000000000}">
      <formula1>$B$77:$B$97</formula1>
    </dataValidation>
  </dataValidations>
  <pageMargins left="0.7" right="0.7" top="0.75" bottom="0.75" header="0.3" footer="0.3"/>
  <pageSetup scale="52"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P260"/>
  <sheetViews>
    <sheetView zoomScaleNormal="100" workbookViewId="0"/>
  </sheetViews>
  <sheetFormatPr defaultColWidth="9" defaultRowHeight="11.4" zeroHeight="1"/>
  <cols>
    <col min="1" max="1" width="4" style="78" customWidth="1"/>
    <col min="2" max="2" width="19.90625" style="78" customWidth="1"/>
    <col min="3" max="3" width="19" style="78" customWidth="1"/>
    <col min="4" max="13" width="12.6328125" style="78" customWidth="1"/>
    <col min="14" max="14" width="2.08984375" style="78" customWidth="1"/>
    <col min="15" max="15" width="12.6328125" style="78" customWidth="1"/>
    <col min="16" max="17" width="12.6328125" style="399" customWidth="1"/>
    <col min="18" max="18" width="12.6328125" style="78" customWidth="1"/>
    <col min="19" max="19" width="16.36328125" style="78" customWidth="1"/>
    <col min="20" max="30" width="12.6328125" style="78" customWidth="1"/>
    <col min="31" max="31" width="2.08984375" style="78" customWidth="1"/>
    <col min="32" max="32" width="12.6328125" style="78" customWidth="1"/>
    <col min="33" max="34" width="12.6328125" style="399" customWidth="1"/>
    <col min="35" max="47" width="12.6328125" style="78" customWidth="1"/>
    <col min="48" max="48" width="2.08984375" style="78" customWidth="1"/>
    <col min="49" max="49" width="12.6328125" style="78" customWidth="1"/>
    <col min="50" max="51" width="12.6328125" style="399" customWidth="1"/>
    <col min="52" max="64" width="12.6328125" style="78" customWidth="1"/>
    <col min="65" max="65" width="2.08984375" style="78" customWidth="1"/>
    <col min="66" max="66" width="12.6328125" style="78" customWidth="1"/>
    <col min="67" max="68" width="12.6328125" style="399" customWidth="1"/>
    <col min="69" max="16384" width="9" style="78"/>
  </cols>
  <sheetData>
    <row r="1" spans="1:68" s="64" customFormat="1" ht="12.6" customHeight="1">
      <c r="A1" s="205"/>
    </row>
    <row r="2" spans="1:68" s="64" customFormat="1" ht="18.600000000000001" customHeight="1">
      <c r="A2" s="205"/>
      <c r="B2" s="24" t="s">
        <v>160</v>
      </c>
      <c r="C2" s="24"/>
      <c r="D2" s="24"/>
    </row>
    <row r="3" spans="1:68" s="64" customFormat="1" ht="23.25" customHeight="1">
      <c r="A3" s="205"/>
      <c r="B3" s="439" t="s">
        <v>161</v>
      </c>
      <c r="C3" s="439"/>
      <c r="D3" s="439"/>
      <c r="E3" s="439"/>
      <c r="F3" s="439"/>
      <c r="G3" s="439"/>
      <c r="H3" s="439"/>
      <c r="I3" s="439"/>
      <c r="J3" s="439"/>
      <c r="K3" s="439"/>
      <c r="L3" s="439"/>
      <c r="M3" s="439"/>
      <c r="N3" s="439"/>
      <c r="O3" s="439"/>
      <c r="P3" s="439"/>
      <c r="Q3" s="439"/>
      <c r="R3" s="439"/>
      <c r="S3" s="439"/>
      <c r="T3" s="66"/>
      <c r="U3" s="66"/>
      <c r="V3" s="66"/>
      <c r="W3" s="66"/>
      <c r="X3" s="66"/>
      <c r="Y3" s="66"/>
      <c r="Z3" s="66"/>
      <c r="AA3" s="66"/>
      <c r="AB3" s="66"/>
      <c r="AC3" s="66"/>
      <c r="AD3" s="66"/>
      <c r="AE3" s="66"/>
      <c r="AF3" s="66"/>
      <c r="AG3" s="66"/>
      <c r="AH3" s="66"/>
      <c r="AI3" s="66"/>
      <c r="AJ3" s="66"/>
      <c r="AK3" s="66"/>
      <c r="AL3" s="66"/>
      <c r="AM3" s="66"/>
      <c r="AV3" s="66"/>
      <c r="BM3" s="66"/>
    </row>
    <row r="4" spans="1:68" s="64" customFormat="1" ht="16.350000000000001" customHeight="1">
      <c r="A4" s="205"/>
      <c r="B4" s="140"/>
      <c r="C4" s="140"/>
      <c r="D4" s="140"/>
      <c r="E4" s="140"/>
      <c r="F4" s="65"/>
      <c r="G4" s="65"/>
      <c r="H4" s="65"/>
      <c r="I4" s="65"/>
      <c r="J4" s="65"/>
      <c r="K4" s="65"/>
      <c r="L4" s="65"/>
      <c r="M4" s="65"/>
      <c r="N4" s="65"/>
      <c r="O4" s="65"/>
      <c r="P4" s="65"/>
      <c r="Q4" s="65"/>
      <c r="R4" s="65"/>
      <c r="T4" s="66"/>
      <c r="U4" s="66"/>
      <c r="V4" s="66"/>
      <c r="W4" s="66"/>
      <c r="X4" s="66"/>
      <c r="Y4" s="66"/>
      <c r="Z4" s="66"/>
      <c r="AA4" s="66"/>
      <c r="AB4" s="66"/>
      <c r="AC4" s="66"/>
      <c r="AD4" s="66"/>
      <c r="AE4" s="65"/>
      <c r="AF4" s="66"/>
      <c r="AG4" s="66"/>
      <c r="AH4" s="66"/>
      <c r="AI4" s="66"/>
      <c r="AJ4" s="66"/>
      <c r="AK4" s="66"/>
      <c r="AL4" s="66"/>
      <c r="AM4" s="66"/>
      <c r="AV4" s="65"/>
      <c r="BM4" s="65"/>
    </row>
    <row r="5" spans="1:68"/>
    <row r="6" spans="1:68" s="164" customFormat="1" ht="10.5" customHeight="1">
      <c r="B6" s="165" t="s">
        <v>162</v>
      </c>
    </row>
    <row r="7" spans="1:68" s="166" customFormat="1" ht="10.5" customHeight="1">
      <c r="B7" s="167"/>
    </row>
    <row r="8" spans="1:68" s="170" customFormat="1" ht="17.100000000000001" customHeight="1">
      <c r="B8" s="320" t="s">
        <v>107</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4"/>
    </row>
    <row r="9" spans="1:68" s="170" customFormat="1" ht="10.5" customHeight="1">
      <c r="B9" s="168"/>
    </row>
    <row r="10" spans="1:68" s="105" customFormat="1" ht="10.5" customHeight="1">
      <c r="B10" s="175" t="s">
        <v>109</v>
      </c>
      <c r="C10" s="176"/>
      <c r="D10" s="176"/>
      <c r="E10" s="176"/>
      <c r="F10" s="176"/>
      <c r="G10" s="176"/>
      <c r="H10" s="176"/>
      <c r="I10" s="176"/>
      <c r="J10" s="176"/>
      <c r="K10" s="176"/>
      <c r="L10" s="176"/>
      <c r="M10" s="176"/>
      <c r="N10" s="176"/>
      <c r="O10" s="176"/>
      <c r="P10" s="176"/>
      <c r="Q10" s="177"/>
      <c r="R10" s="171"/>
      <c r="S10" s="175" t="s">
        <v>110</v>
      </c>
      <c r="T10" s="176"/>
      <c r="U10" s="176"/>
      <c r="V10" s="176"/>
      <c r="W10" s="176"/>
      <c r="X10" s="176"/>
      <c r="Y10" s="176"/>
      <c r="Z10" s="176"/>
      <c r="AA10" s="176"/>
      <c r="AB10" s="176"/>
      <c r="AC10" s="176"/>
      <c r="AD10" s="176"/>
      <c r="AE10" s="176"/>
      <c r="AF10" s="176"/>
      <c r="AG10" s="176"/>
      <c r="AH10" s="177"/>
      <c r="AJ10" s="175" t="s">
        <v>111</v>
      </c>
      <c r="AK10" s="176"/>
      <c r="AL10" s="176"/>
      <c r="AM10" s="176"/>
      <c r="AN10" s="176"/>
      <c r="AO10" s="176"/>
      <c r="AP10" s="176"/>
      <c r="AQ10" s="176"/>
      <c r="AR10" s="176"/>
      <c r="AS10" s="176"/>
      <c r="AT10" s="176"/>
      <c r="AU10" s="176"/>
      <c r="AV10" s="176"/>
      <c r="AW10" s="176"/>
      <c r="AX10" s="176"/>
      <c r="AY10" s="177"/>
      <c r="AZ10" s="171"/>
      <c r="BA10" s="175" t="s">
        <v>112</v>
      </c>
      <c r="BB10" s="176"/>
      <c r="BC10" s="176"/>
      <c r="BD10" s="176"/>
      <c r="BE10" s="176"/>
      <c r="BF10" s="176"/>
      <c r="BG10" s="176"/>
      <c r="BH10" s="176"/>
      <c r="BI10" s="176"/>
      <c r="BJ10" s="176"/>
      <c r="BK10" s="176"/>
      <c r="BL10" s="176"/>
      <c r="BM10" s="176"/>
      <c r="BN10" s="176"/>
      <c r="BO10" s="176"/>
      <c r="BP10" s="177"/>
    </row>
    <row r="11" spans="1:68" s="166" customFormat="1" ht="10.5" customHeight="1">
      <c r="B11" s="169"/>
      <c r="C11" s="169"/>
      <c r="D11" s="169"/>
      <c r="E11" s="169"/>
      <c r="F11" s="169"/>
      <c r="G11" s="169"/>
      <c r="H11" s="169"/>
      <c r="I11" s="169"/>
      <c r="J11" s="169"/>
      <c r="K11" s="169"/>
      <c r="L11" s="169"/>
      <c r="M11" s="169"/>
      <c r="N11" s="169"/>
      <c r="O11" s="169"/>
      <c r="P11" s="400"/>
      <c r="Q11" s="400"/>
      <c r="R11" s="169"/>
      <c r="S11" s="169"/>
      <c r="T11" s="169"/>
      <c r="U11" s="169"/>
      <c r="V11" s="169"/>
      <c r="W11" s="169"/>
      <c r="X11" s="169"/>
      <c r="Y11" s="169"/>
      <c r="Z11" s="169"/>
      <c r="AA11" s="169"/>
      <c r="AB11" s="169"/>
      <c r="AC11" s="169"/>
      <c r="AD11" s="169"/>
      <c r="AE11" s="169"/>
      <c r="AJ11" s="169"/>
      <c r="AK11" s="169"/>
      <c r="AL11" s="169"/>
      <c r="AM11" s="169"/>
      <c r="AN11" s="169"/>
      <c r="AO11" s="169"/>
      <c r="AP11" s="169"/>
      <c r="AQ11" s="169"/>
      <c r="AR11" s="169"/>
      <c r="AS11" s="169"/>
      <c r="AT11" s="169"/>
      <c r="AU11" s="169"/>
      <c r="AV11" s="169"/>
      <c r="AW11" s="169"/>
      <c r="AX11" s="400"/>
      <c r="AY11" s="400"/>
      <c r="AZ11" s="169"/>
      <c r="BA11" s="169"/>
      <c r="BB11" s="169"/>
      <c r="BC11" s="169"/>
      <c r="BD11" s="169"/>
      <c r="BE11" s="169"/>
      <c r="BF11" s="169"/>
      <c r="BG11" s="169"/>
      <c r="BH11" s="169"/>
      <c r="BI11" s="169"/>
      <c r="BJ11" s="169"/>
      <c r="BK11" s="169"/>
      <c r="BL11" s="169"/>
      <c r="BM11" s="169"/>
    </row>
    <row r="12" spans="1:68" s="166" customFormat="1" ht="38.25" customHeight="1">
      <c r="B12" s="81" t="s">
        <v>163</v>
      </c>
      <c r="C12" s="97" t="s">
        <v>164</v>
      </c>
      <c r="D12" s="97" t="s">
        <v>165</v>
      </c>
      <c r="E12" s="97" t="s">
        <v>166</v>
      </c>
      <c r="F12" s="97" t="s">
        <v>167</v>
      </c>
      <c r="G12" s="97" t="s">
        <v>168</v>
      </c>
      <c r="H12" s="97" t="s">
        <v>169</v>
      </c>
      <c r="I12" s="97" t="s">
        <v>170</v>
      </c>
      <c r="J12" s="97" t="s">
        <v>171</v>
      </c>
      <c r="K12" s="97" t="s">
        <v>172</v>
      </c>
      <c r="L12" s="97" t="s">
        <v>173</v>
      </c>
      <c r="M12" s="97" t="s">
        <v>174</v>
      </c>
      <c r="N12" s="27"/>
      <c r="O12" s="97" t="s">
        <v>175</v>
      </c>
      <c r="P12" s="97" t="s">
        <v>696</v>
      </c>
      <c r="Q12" s="97" t="s">
        <v>703</v>
      </c>
      <c r="R12" s="5"/>
      <c r="S12" s="81" t="s">
        <v>163</v>
      </c>
      <c r="T12" s="97" t="s">
        <v>164</v>
      </c>
      <c r="U12" s="97" t="s">
        <v>165</v>
      </c>
      <c r="V12" s="97" t="s">
        <v>166</v>
      </c>
      <c r="W12" s="97" t="s">
        <v>167</v>
      </c>
      <c r="X12" s="97" t="s">
        <v>168</v>
      </c>
      <c r="Y12" s="97" t="s">
        <v>169</v>
      </c>
      <c r="Z12" s="97" t="s">
        <v>170</v>
      </c>
      <c r="AA12" s="97" t="s">
        <v>171</v>
      </c>
      <c r="AB12" s="97" t="s">
        <v>172</v>
      </c>
      <c r="AC12" s="97" t="s">
        <v>173</v>
      </c>
      <c r="AD12" s="97" t="s">
        <v>174</v>
      </c>
      <c r="AE12" s="27"/>
      <c r="AF12" s="97" t="s">
        <v>175</v>
      </c>
      <c r="AG12" s="97" t="s">
        <v>696</v>
      </c>
      <c r="AH12" s="97" t="s">
        <v>703</v>
      </c>
      <c r="AJ12" s="81" t="s">
        <v>163</v>
      </c>
      <c r="AK12" s="97" t="s">
        <v>164</v>
      </c>
      <c r="AL12" s="97" t="s">
        <v>165</v>
      </c>
      <c r="AM12" s="97" t="s">
        <v>166</v>
      </c>
      <c r="AN12" s="97" t="s">
        <v>167</v>
      </c>
      <c r="AO12" s="97" t="s">
        <v>168</v>
      </c>
      <c r="AP12" s="97" t="s">
        <v>169</v>
      </c>
      <c r="AQ12" s="97" t="s">
        <v>170</v>
      </c>
      <c r="AR12" s="97" t="s">
        <v>171</v>
      </c>
      <c r="AS12" s="97" t="s">
        <v>172</v>
      </c>
      <c r="AT12" s="97" t="s">
        <v>173</v>
      </c>
      <c r="AU12" s="97" t="s">
        <v>174</v>
      </c>
      <c r="AV12" s="27"/>
      <c r="AW12" s="97" t="s">
        <v>175</v>
      </c>
      <c r="AX12" s="97" t="s">
        <v>696</v>
      </c>
      <c r="AY12" s="97" t="s">
        <v>703</v>
      </c>
      <c r="AZ12" s="5"/>
      <c r="BA12" s="81" t="s">
        <v>163</v>
      </c>
      <c r="BB12" s="97" t="s">
        <v>164</v>
      </c>
      <c r="BC12" s="97" t="s">
        <v>165</v>
      </c>
      <c r="BD12" s="97" t="s">
        <v>166</v>
      </c>
      <c r="BE12" s="97" t="s">
        <v>167</v>
      </c>
      <c r="BF12" s="97" t="s">
        <v>168</v>
      </c>
      <c r="BG12" s="97" t="s">
        <v>169</v>
      </c>
      <c r="BH12" s="97" t="s">
        <v>170</v>
      </c>
      <c r="BI12" s="97" t="s">
        <v>171</v>
      </c>
      <c r="BJ12" s="97" t="s">
        <v>172</v>
      </c>
      <c r="BK12" s="97" t="s">
        <v>173</v>
      </c>
      <c r="BL12" s="97" t="s">
        <v>174</v>
      </c>
      <c r="BM12" s="27"/>
      <c r="BN12" s="97" t="s">
        <v>175</v>
      </c>
      <c r="BO12" s="97" t="s">
        <v>696</v>
      </c>
      <c r="BP12" s="97" t="s">
        <v>703</v>
      </c>
    </row>
    <row r="13" spans="1:68" s="166" customFormat="1" ht="10.5" customHeight="1">
      <c r="B13" s="123" t="s">
        <v>176</v>
      </c>
      <c r="C13" s="35" t="str">
        <f>ElecSingle_Other_Nil!K183</f>
        <v>-</v>
      </c>
      <c r="D13" s="35" t="str">
        <f>ElecSingle_Other_Nil!L183</f>
        <v>-</v>
      </c>
      <c r="E13" s="35" t="str">
        <f>ElecSingle_Other_Nil!M183</f>
        <v>-</v>
      </c>
      <c r="F13" s="35" t="str">
        <f>ElecSingle_Other_Nil!N183</f>
        <v>-</v>
      </c>
      <c r="G13" s="35" t="str">
        <f>ElecSingle_Other_Nil!Q183</f>
        <v>-</v>
      </c>
      <c r="H13" s="35" t="str">
        <f>ElecSingle_Other_Nil!R183</f>
        <v>-</v>
      </c>
      <c r="I13" s="35" t="str">
        <f>ElecSingle_Other_Nil!S183</f>
        <v>-</v>
      </c>
      <c r="J13" s="35" t="str">
        <f>ElecSingle_Other_Nil!T183</f>
        <v>-</v>
      </c>
      <c r="K13" s="35" t="str">
        <f>ElecSingle_Other_Nil!U183</f>
        <v>-</v>
      </c>
      <c r="L13" s="35" t="str">
        <f>ElecSingle_Other_Nil!V183</f>
        <v>-</v>
      </c>
      <c r="M13" s="35" t="str">
        <f>ElecSingle_Other_Nil!W183</f>
        <v>-</v>
      </c>
      <c r="N13" s="27"/>
      <c r="O13" s="35" t="str">
        <f>ElecSingle_Other_Nil!Y183</f>
        <v>-</v>
      </c>
      <c r="P13" s="35" t="str">
        <f>ElecSingle_Other_Nil!Z183</f>
        <v>-</v>
      </c>
      <c r="Q13" s="35" t="str">
        <f>ElecSingle_Other_Nil!AA183</f>
        <v>-</v>
      </c>
      <c r="R13" s="5"/>
      <c r="S13" s="123" t="s">
        <v>176</v>
      </c>
      <c r="T13" s="35" t="str">
        <f>ElecMulti_Other_Nil!K183</f>
        <v>-</v>
      </c>
      <c r="U13" s="35" t="str">
        <f>ElecMulti_Other_Nil!L183</f>
        <v>-</v>
      </c>
      <c r="V13" s="35" t="str">
        <f>ElecMulti_Other_Nil!M183</f>
        <v>-</v>
      </c>
      <c r="W13" s="35" t="str">
        <f>ElecMulti_Other_Nil!N183</f>
        <v>-</v>
      </c>
      <c r="X13" s="35" t="str">
        <f>ElecMulti_Other_Nil!Q183</f>
        <v>-</v>
      </c>
      <c r="Y13" s="35" t="str">
        <f>ElecMulti_Other_Nil!R183</f>
        <v>-</v>
      </c>
      <c r="Z13" s="35" t="str">
        <f>ElecMulti_Other_Nil!S183</f>
        <v>-</v>
      </c>
      <c r="AA13" s="35" t="str">
        <f>ElecMulti_Other_Nil!T183</f>
        <v>-</v>
      </c>
      <c r="AB13" s="35" t="str">
        <f>ElecMulti_Other_Nil!U183</f>
        <v>-</v>
      </c>
      <c r="AC13" s="35" t="str">
        <f>ElecMulti_Other_Nil!V183</f>
        <v>-</v>
      </c>
      <c r="AD13" s="35" t="str">
        <f>ElecMulti_Other_Nil!W183</f>
        <v>-</v>
      </c>
      <c r="AE13" s="27"/>
      <c r="AF13" s="35" t="str">
        <f>ElecMulti_Other_Nil!Y183</f>
        <v>-</v>
      </c>
      <c r="AG13" s="35" t="str">
        <f>ElecMulti_Other_Nil!Z183</f>
        <v>-</v>
      </c>
      <c r="AH13" s="35" t="str">
        <f>ElecMulti_Other_Nil!AA183</f>
        <v>-</v>
      </c>
      <c r="AJ13" s="123" t="s">
        <v>176</v>
      </c>
      <c r="AK13" s="35" t="str">
        <f>Gas_Other_Nil!K183</f>
        <v>-</v>
      </c>
      <c r="AL13" s="35" t="str">
        <f>Gas_Other_Nil!L183</f>
        <v>-</v>
      </c>
      <c r="AM13" s="35" t="str">
        <f>Gas_Other_Nil!M183</f>
        <v>-</v>
      </c>
      <c r="AN13" s="35" t="str">
        <f>Gas_Other_Nil!N183</f>
        <v>-</v>
      </c>
      <c r="AO13" s="35" t="str">
        <f>Gas_Other_Nil!Q183</f>
        <v>-</v>
      </c>
      <c r="AP13" s="35" t="str">
        <f>Gas_Other_Nil!R183</f>
        <v>-</v>
      </c>
      <c r="AQ13" s="35" t="str">
        <f>Gas_Other_Nil!S183</f>
        <v>-</v>
      </c>
      <c r="AR13" s="35" t="str">
        <f>Gas_Other_Nil!T183</f>
        <v>-</v>
      </c>
      <c r="AS13" s="35" t="str">
        <f>Gas_Other_Nil!U183</f>
        <v>-</v>
      </c>
      <c r="AT13" s="35" t="str">
        <f>Gas_Other_Nil!V183</f>
        <v>-</v>
      </c>
      <c r="AU13" s="35" t="str">
        <f>Gas_Other_Nil!W183</f>
        <v>-</v>
      </c>
      <c r="AV13" s="27"/>
      <c r="AW13" s="35" t="str">
        <f>Gas_Other_Nil!Y183</f>
        <v>-</v>
      </c>
      <c r="AX13" s="35" t="str">
        <f>Gas_Other_Nil!Z183</f>
        <v>-</v>
      </c>
      <c r="AY13" s="35" t="str">
        <f>Gas_Other_Nil!AA183</f>
        <v>-</v>
      </c>
      <c r="AZ13" s="5"/>
      <c r="BA13" s="123" t="s">
        <v>176</v>
      </c>
      <c r="BB13" s="35" t="str">
        <f t="shared" ref="BB13:BL13" si="0">IFERROR(C13+AK13,"-")</f>
        <v>-</v>
      </c>
      <c r="BC13" s="35" t="str">
        <f t="shared" si="0"/>
        <v>-</v>
      </c>
      <c r="BD13" s="35" t="str">
        <f t="shared" si="0"/>
        <v>-</v>
      </c>
      <c r="BE13" s="35" t="str">
        <f t="shared" si="0"/>
        <v>-</v>
      </c>
      <c r="BF13" s="35" t="str">
        <f t="shared" si="0"/>
        <v>-</v>
      </c>
      <c r="BG13" s="35" t="str">
        <f t="shared" si="0"/>
        <v>-</v>
      </c>
      <c r="BH13" s="35" t="str">
        <f t="shared" si="0"/>
        <v>-</v>
      </c>
      <c r="BI13" s="35" t="str">
        <f t="shared" si="0"/>
        <v>-</v>
      </c>
      <c r="BJ13" s="35" t="str">
        <f t="shared" si="0"/>
        <v>-</v>
      </c>
      <c r="BK13" s="35" t="str">
        <f t="shared" si="0"/>
        <v>-</v>
      </c>
      <c r="BL13" s="35" t="str">
        <f t="shared" si="0"/>
        <v>-</v>
      </c>
      <c r="BM13" s="27"/>
      <c r="BN13" s="35" t="str">
        <f t="shared" ref="BN13:BN24" si="1">IFERROR(O13+AW13,"-")</f>
        <v>-</v>
      </c>
      <c r="BO13" s="35" t="str">
        <f t="shared" ref="BO13:BP24" si="2">IFERROR(P13+AX13,"-")</f>
        <v>-</v>
      </c>
      <c r="BP13" s="35" t="str">
        <f t="shared" si="2"/>
        <v>-</v>
      </c>
    </row>
    <row r="14" spans="1:68" s="166" customFormat="1" ht="10.5" customHeight="1">
      <c r="B14" s="123" t="s">
        <v>177</v>
      </c>
      <c r="C14" s="35" t="str">
        <f>ElecSingle_Other_Nil!K184</f>
        <v>-</v>
      </c>
      <c r="D14" s="35" t="str">
        <f>ElecSingle_Other_Nil!L184</f>
        <v>-</v>
      </c>
      <c r="E14" s="35" t="str">
        <f>ElecSingle_Other_Nil!M184</f>
        <v>-</v>
      </c>
      <c r="F14" s="35" t="str">
        <f>ElecSingle_Other_Nil!N184</f>
        <v>-</v>
      </c>
      <c r="G14" s="35" t="str">
        <f>ElecSingle_Other_Nil!Q184</f>
        <v>-</v>
      </c>
      <c r="H14" s="35" t="str">
        <f>ElecSingle_Other_Nil!R184</f>
        <v>-</v>
      </c>
      <c r="I14" s="35" t="str">
        <f>ElecSingle_Other_Nil!S184</f>
        <v>-</v>
      </c>
      <c r="J14" s="35" t="str">
        <f>ElecSingle_Other_Nil!T184</f>
        <v>-</v>
      </c>
      <c r="K14" s="35" t="str">
        <f>ElecSingle_Other_Nil!U184</f>
        <v>-</v>
      </c>
      <c r="L14" s="35" t="str">
        <f>ElecSingle_Other_Nil!V184</f>
        <v>-</v>
      </c>
      <c r="M14" s="35" t="str">
        <f>ElecSingle_Other_Nil!W184</f>
        <v>-</v>
      </c>
      <c r="N14" s="27"/>
      <c r="O14" s="35" t="str">
        <f>ElecSingle_Other_Nil!Y184</f>
        <v>-</v>
      </c>
      <c r="P14" s="35" t="str">
        <f>ElecSingle_Other_Nil!Z184</f>
        <v>-</v>
      </c>
      <c r="Q14" s="35" t="str">
        <f>ElecSingle_Other_Nil!AA184</f>
        <v>-</v>
      </c>
      <c r="R14" s="5"/>
      <c r="S14" s="123" t="s">
        <v>177</v>
      </c>
      <c r="T14" s="35" t="str">
        <f>ElecMulti_Other_Nil!K184</f>
        <v>-</v>
      </c>
      <c r="U14" s="35" t="str">
        <f>ElecMulti_Other_Nil!L184</f>
        <v>-</v>
      </c>
      <c r="V14" s="35" t="str">
        <f>ElecMulti_Other_Nil!M184</f>
        <v>-</v>
      </c>
      <c r="W14" s="35" t="str">
        <f>ElecMulti_Other_Nil!N184</f>
        <v>-</v>
      </c>
      <c r="X14" s="35" t="str">
        <f>ElecMulti_Other_Nil!Q184</f>
        <v>-</v>
      </c>
      <c r="Y14" s="35" t="str">
        <f>ElecMulti_Other_Nil!R184</f>
        <v>-</v>
      </c>
      <c r="Z14" s="35" t="str">
        <f>ElecMulti_Other_Nil!S184</f>
        <v>-</v>
      </c>
      <c r="AA14" s="35" t="str">
        <f>ElecMulti_Other_Nil!T184</f>
        <v>-</v>
      </c>
      <c r="AB14" s="35" t="str">
        <f>ElecMulti_Other_Nil!U184</f>
        <v>-</v>
      </c>
      <c r="AC14" s="35" t="str">
        <f>ElecMulti_Other_Nil!V184</f>
        <v>-</v>
      </c>
      <c r="AD14" s="35" t="str">
        <f>ElecMulti_Other_Nil!W184</f>
        <v>-</v>
      </c>
      <c r="AE14" s="27"/>
      <c r="AF14" s="35" t="str">
        <f>ElecMulti_Other_Nil!Y184</f>
        <v>-</v>
      </c>
      <c r="AG14" s="35" t="str">
        <f>ElecMulti_Other_Nil!Z184</f>
        <v>-</v>
      </c>
      <c r="AH14" s="35" t="str">
        <f>ElecMulti_Other_Nil!AA184</f>
        <v>-</v>
      </c>
      <c r="AJ14" s="123" t="s">
        <v>177</v>
      </c>
      <c r="AK14" s="35"/>
      <c r="AL14" s="35"/>
      <c r="AM14" s="35"/>
      <c r="AN14" s="35"/>
      <c r="AO14" s="35"/>
      <c r="AP14" s="35"/>
      <c r="AQ14" s="35"/>
      <c r="AR14" s="35"/>
      <c r="AS14" s="35"/>
      <c r="AT14" s="35"/>
      <c r="AU14" s="35"/>
      <c r="AV14" s="27"/>
      <c r="AW14" s="35"/>
      <c r="AX14" s="35"/>
      <c r="AY14" s="35"/>
      <c r="AZ14" s="5"/>
      <c r="BA14" s="123" t="s">
        <v>177</v>
      </c>
      <c r="BB14" s="35" t="str">
        <f t="shared" ref="BB14:BB24" si="3">IFERROR(C14+AK14,"-")</f>
        <v>-</v>
      </c>
      <c r="BC14" s="35" t="str">
        <f t="shared" ref="BC14:BC24" si="4">IFERROR(D14+AL14,"-")</f>
        <v>-</v>
      </c>
      <c r="BD14" s="35" t="str">
        <f t="shared" ref="BD14:BD24" si="5">IFERROR(E14+AM14,"-")</f>
        <v>-</v>
      </c>
      <c r="BE14" s="35" t="str">
        <f t="shared" ref="BE14:BE24" si="6">IFERROR(F14+AN14,"-")</f>
        <v>-</v>
      </c>
      <c r="BF14" s="35" t="str">
        <f t="shared" ref="BF14:BF24" si="7">IFERROR(G14+AO14,"-")</f>
        <v>-</v>
      </c>
      <c r="BG14" s="35" t="str">
        <f t="shared" ref="BG14:BG24" si="8">IFERROR(H14+AP14,"-")</f>
        <v>-</v>
      </c>
      <c r="BH14" s="35" t="str">
        <f t="shared" ref="BH14:BH24" si="9">IFERROR(I14+AQ14,"-")</f>
        <v>-</v>
      </c>
      <c r="BI14" s="35" t="str">
        <f t="shared" ref="BI14:BI24" si="10">IFERROR(J14+AR14,"-")</f>
        <v>-</v>
      </c>
      <c r="BJ14" s="35" t="str">
        <f t="shared" ref="BJ14:BJ24" si="11">IFERROR(K14+AS14,"-")</f>
        <v>-</v>
      </c>
      <c r="BK14" s="35" t="str">
        <f t="shared" ref="BK14:BK24" si="12">IFERROR(L14+AT14,"-")</f>
        <v>-</v>
      </c>
      <c r="BL14" s="35" t="str">
        <f t="shared" ref="BL14:BL24" si="13">IFERROR(M14+AU14,"-")</f>
        <v>-</v>
      </c>
      <c r="BM14" s="27"/>
      <c r="BN14" s="35" t="str">
        <f t="shared" si="1"/>
        <v>-</v>
      </c>
      <c r="BO14" s="35" t="str">
        <f t="shared" si="2"/>
        <v>-</v>
      </c>
      <c r="BP14" s="35" t="str">
        <f t="shared" si="2"/>
        <v>-</v>
      </c>
    </row>
    <row r="15" spans="1:68" s="166" customFormat="1" ht="10.5" customHeight="1">
      <c r="B15" s="123" t="s">
        <v>178</v>
      </c>
      <c r="C15" s="35" t="str">
        <f>ElecSingle_Other_Nil!K185</f>
        <v>-</v>
      </c>
      <c r="D15" s="35" t="str">
        <f>ElecSingle_Other_Nil!L185</f>
        <v>-</v>
      </c>
      <c r="E15" s="35" t="str">
        <f>ElecSingle_Other_Nil!M185</f>
        <v>-</v>
      </c>
      <c r="F15" s="35" t="str">
        <f>ElecSingle_Other_Nil!N185</f>
        <v>-</v>
      </c>
      <c r="G15" s="35" t="str">
        <f>ElecSingle_Other_Nil!Q185</f>
        <v>-</v>
      </c>
      <c r="H15" s="35" t="str">
        <f>ElecSingle_Other_Nil!R185</f>
        <v>-</v>
      </c>
      <c r="I15" s="35" t="str">
        <f>ElecSingle_Other_Nil!S185</f>
        <v>-</v>
      </c>
      <c r="J15" s="35">
        <f>ElecSingle_Other_Nil!T185</f>
        <v>0</v>
      </c>
      <c r="K15" s="35">
        <f>ElecSingle_Other_Nil!U185</f>
        <v>1.4870742269298101</v>
      </c>
      <c r="L15" s="35">
        <f>ElecSingle_Other_Nil!V185</f>
        <v>0.70457099735818818</v>
      </c>
      <c r="M15" s="35" t="str">
        <f>ElecSingle_Other_Nil!W185</f>
        <v>-</v>
      </c>
      <c r="N15" s="27"/>
      <c r="O15" s="35">
        <f>ElecSingle_Other_Nil!Y185</f>
        <v>0</v>
      </c>
      <c r="P15" s="35">
        <f>ElecSingle_Other_Nil!Z185</f>
        <v>0</v>
      </c>
      <c r="Q15" s="35">
        <f>ElecSingle_Other_Nil!AA185</f>
        <v>0.41079125157488544</v>
      </c>
      <c r="R15" s="5"/>
      <c r="S15" s="123" t="s">
        <v>178</v>
      </c>
      <c r="T15" s="35" t="str">
        <f>ElecMulti_Other_Nil!K185</f>
        <v>-</v>
      </c>
      <c r="U15" s="35" t="str">
        <f>ElecMulti_Other_Nil!L185</f>
        <v>-</v>
      </c>
      <c r="V15" s="35" t="str">
        <f>ElecMulti_Other_Nil!M185</f>
        <v>-</v>
      </c>
      <c r="W15" s="35" t="str">
        <f>ElecMulti_Other_Nil!N185</f>
        <v>-</v>
      </c>
      <c r="X15" s="35" t="str">
        <f>ElecMulti_Other_Nil!Q185</f>
        <v>-</v>
      </c>
      <c r="Y15" s="35" t="str">
        <f>ElecMulti_Other_Nil!R185</f>
        <v>-</v>
      </c>
      <c r="Z15" s="35" t="str">
        <f>ElecMulti_Other_Nil!S185</f>
        <v>-</v>
      </c>
      <c r="AA15" s="35">
        <f>ElecMulti_Other_Nil!T185</f>
        <v>0</v>
      </c>
      <c r="AB15" s="35">
        <f>ElecMulti_Other_Nil!U185</f>
        <v>1.4870742269298101</v>
      </c>
      <c r="AC15" s="35">
        <f>ElecMulti_Other_Nil!V185</f>
        <v>0.70457099735818818</v>
      </c>
      <c r="AD15" s="35" t="str">
        <f>ElecMulti_Other_Nil!W185</f>
        <v>-</v>
      </c>
      <c r="AE15" s="27"/>
      <c r="AF15" s="35">
        <f>ElecMulti_Other_Nil!Y185</f>
        <v>0</v>
      </c>
      <c r="AG15" s="35">
        <f>ElecMulti_Other_Nil!Z185</f>
        <v>0</v>
      </c>
      <c r="AH15" s="35">
        <f>ElecMulti_Other_Nil!AA185</f>
        <v>0.41079125157488544</v>
      </c>
      <c r="AJ15" s="123" t="s">
        <v>178</v>
      </c>
      <c r="AK15" s="35" t="str">
        <f>Gas_Other_Nil!K185</f>
        <v>-</v>
      </c>
      <c r="AL15" s="35" t="str">
        <f>Gas_Other_Nil!L185</f>
        <v>-</v>
      </c>
      <c r="AM15" s="35" t="str">
        <f>Gas_Other_Nil!M185</f>
        <v>-</v>
      </c>
      <c r="AN15" s="35" t="str">
        <f>Gas_Other_Nil!N185</f>
        <v>-</v>
      </c>
      <c r="AO15" s="35" t="str">
        <f>Gas_Other_Nil!Q185</f>
        <v>-</v>
      </c>
      <c r="AP15" s="35" t="str">
        <f>Gas_Other_Nil!R185</f>
        <v>-</v>
      </c>
      <c r="AQ15" s="35" t="str">
        <f>Gas_Other_Nil!S185</f>
        <v>-</v>
      </c>
      <c r="AR15" s="35">
        <f>Gas_Other_Nil!T185</f>
        <v>0</v>
      </c>
      <c r="AS15" s="35">
        <f>Gas_Other_Nil!U185</f>
        <v>1.4870742269298101</v>
      </c>
      <c r="AT15" s="35">
        <f>Gas_Other_Nil!V185</f>
        <v>0.70457099735818818</v>
      </c>
      <c r="AU15" s="35" t="str">
        <f>Gas_Other_Nil!W185</f>
        <v>-</v>
      </c>
      <c r="AV15" s="27"/>
      <c r="AW15" s="35">
        <f>Gas_Other_Nil!Y185</f>
        <v>0</v>
      </c>
      <c r="AX15" s="35">
        <f>Gas_Other_Nil!Z185</f>
        <v>0</v>
      </c>
      <c r="AY15" s="35">
        <f>Gas_Other_Nil!AA185</f>
        <v>0.41079125157488544</v>
      </c>
      <c r="AZ15" s="5"/>
      <c r="BA15" s="123" t="s">
        <v>178</v>
      </c>
      <c r="BB15" s="35" t="str">
        <f t="shared" si="3"/>
        <v>-</v>
      </c>
      <c r="BC15" s="35" t="str">
        <f t="shared" si="4"/>
        <v>-</v>
      </c>
      <c r="BD15" s="35" t="str">
        <f t="shared" si="5"/>
        <v>-</v>
      </c>
      <c r="BE15" s="35" t="str">
        <f t="shared" si="6"/>
        <v>-</v>
      </c>
      <c r="BF15" s="35" t="str">
        <f t="shared" si="7"/>
        <v>-</v>
      </c>
      <c r="BG15" s="35" t="str">
        <f t="shared" si="8"/>
        <v>-</v>
      </c>
      <c r="BH15" s="35" t="str">
        <f t="shared" si="9"/>
        <v>-</v>
      </c>
      <c r="BI15" s="35">
        <f t="shared" si="10"/>
        <v>0</v>
      </c>
      <c r="BJ15" s="35">
        <f t="shared" si="11"/>
        <v>2.9741484538596201</v>
      </c>
      <c r="BK15" s="35">
        <f t="shared" si="12"/>
        <v>1.4091419947163764</v>
      </c>
      <c r="BL15" s="35" t="str">
        <f t="shared" si="13"/>
        <v>-</v>
      </c>
      <c r="BM15" s="27"/>
      <c r="BN15" s="35">
        <f t="shared" si="1"/>
        <v>0</v>
      </c>
      <c r="BO15" s="35">
        <f t="shared" si="2"/>
        <v>0</v>
      </c>
      <c r="BP15" s="35">
        <f t="shared" si="2"/>
        <v>0.82158250314977088</v>
      </c>
    </row>
    <row r="16" spans="1:68" s="166" customFormat="1" ht="10.5" customHeight="1">
      <c r="B16" s="123" t="s">
        <v>179</v>
      </c>
      <c r="C16" s="35">
        <f>ElecSingle_Other_Nil!K186</f>
        <v>6.6995028867368616</v>
      </c>
      <c r="D16" s="35">
        <f>ElecSingle_Other_Nil!L186</f>
        <v>6.6995028867368616</v>
      </c>
      <c r="E16" s="35">
        <f>ElecSingle_Other_Nil!M186</f>
        <v>7.113121830127354</v>
      </c>
      <c r="F16" s="35">
        <f>ElecSingle_Other_Nil!N186</f>
        <v>7.113121830127354</v>
      </c>
      <c r="G16" s="35">
        <f>ElecSingle_Other_Nil!Q186</f>
        <v>7.2804579515147188</v>
      </c>
      <c r="H16" s="35">
        <f>ElecSingle_Other_Nil!R186</f>
        <v>7.1935840895118579</v>
      </c>
      <c r="I16" s="35">
        <f>ElecSingle_Other_Nil!S186</f>
        <v>7.3593999937099719</v>
      </c>
      <c r="J16" s="35">
        <f>ElecSingle_Other_Nil!T186</f>
        <v>7.0492243060839295</v>
      </c>
      <c r="K16" s="35">
        <f>ElecSingle_Other_Nil!U186</f>
        <v>7.1089669218364691</v>
      </c>
      <c r="L16" s="35">
        <f>ElecSingle_Other_Nil!V186</f>
        <v>6.9829560851947958</v>
      </c>
      <c r="M16" s="35">
        <f>ElecSingle_Other_Nil!W186</f>
        <v>9.626223597588794</v>
      </c>
      <c r="N16" s="27"/>
      <c r="O16" s="35">
        <f>ElecSingle_Other_Nil!Y186</f>
        <v>9.9504863797742455</v>
      </c>
      <c r="P16" s="35">
        <f>ElecSingle_Other_Nil!Z186</f>
        <v>9.9504863797742455</v>
      </c>
      <c r="Q16" s="35">
        <f>ElecSingle_Other_Nil!AA186</f>
        <v>10.298637820906496</v>
      </c>
      <c r="R16" s="5"/>
      <c r="S16" s="123" t="s">
        <v>179</v>
      </c>
      <c r="T16" s="35">
        <f>ElecMulti_Other_Nil!K186</f>
        <v>6.6995028867368616</v>
      </c>
      <c r="U16" s="35">
        <f>ElecMulti_Other_Nil!L186</f>
        <v>6.6995028867368616</v>
      </c>
      <c r="V16" s="35">
        <f>ElecMulti_Other_Nil!M186</f>
        <v>7.113121830127354</v>
      </c>
      <c r="W16" s="35">
        <f>ElecMulti_Other_Nil!N186</f>
        <v>7.113121830127354</v>
      </c>
      <c r="X16" s="35">
        <f>ElecMulti_Other_Nil!Q186</f>
        <v>7.2804579515147188</v>
      </c>
      <c r="Y16" s="35">
        <f>ElecMulti_Other_Nil!R186</f>
        <v>7.1935840895118579</v>
      </c>
      <c r="Z16" s="35">
        <f>ElecMulti_Other_Nil!S186</f>
        <v>7.3593999937099719</v>
      </c>
      <c r="AA16" s="35">
        <f>ElecMulti_Other_Nil!T186</f>
        <v>7.0492243060839295</v>
      </c>
      <c r="AB16" s="35">
        <f>ElecMulti_Other_Nil!U186</f>
        <v>7.1089669218364691</v>
      </c>
      <c r="AC16" s="35">
        <f>ElecMulti_Other_Nil!V186</f>
        <v>6.9829560851947958</v>
      </c>
      <c r="AD16" s="35">
        <f>ElecMulti_Other_Nil!W186</f>
        <v>9.626223597588794</v>
      </c>
      <c r="AE16" s="27"/>
      <c r="AF16" s="35">
        <f>ElecMulti_Other_Nil!Y186</f>
        <v>9.9504863797742455</v>
      </c>
      <c r="AG16" s="35">
        <f>ElecMulti_Other_Nil!Z186</f>
        <v>9.9504863797742455</v>
      </c>
      <c r="AH16" s="35">
        <f>ElecMulti_Other_Nil!AA186</f>
        <v>10.298637820906496</v>
      </c>
      <c r="AJ16" s="123" t="s">
        <v>179</v>
      </c>
      <c r="AK16" s="35">
        <f>Gas_Other_Nil!K186</f>
        <v>6.6995028867368616</v>
      </c>
      <c r="AL16" s="35">
        <f>Gas_Other_Nil!L186</f>
        <v>6.6995028867368616</v>
      </c>
      <c r="AM16" s="35">
        <f>Gas_Other_Nil!M186</f>
        <v>7.113121830127354</v>
      </c>
      <c r="AN16" s="35">
        <f>Gas_Other_Nil!N186</f>
        <v>7.113121830127354</v>
      </c>
      <c r="AO16" s="35">
        <f>Gas_Other_Nil!Q186</f>
        <v>7.2804579515147188</v>
      </c>
      <c r="AP16" s="35">
        <f>Gas_Other_Nil!R186</f>
        <v>7.1935840895118579</v>
      </c>
      <c r="AQ16" s="35">
        <f>Gas_Other_Nil!S186</f>
        <v>7.3593999937099719</v>
      </c>
      <c r="AR16" s="35">
        <f>Gas_Other_Nil!T186</f>
        <v>7.0492243060839295</v>
      </c>
      <c r="AS16" s="35">
        <f>Gas_Other_Nil!U186</f>
        <v>7.1089669218364691</v>
      </c>
      <c r="AT16" s="35">
        <f>Gas_Other_Nil!V186</f>
        <v>6.9829560851947958</v>
      </c>
      <c r="AU16" s="35">
        <f>Gas_Other_Nil!W186</f>
        <v>12.319103597588795</v>
      </c>
      <c r="AV16" s="27"/>
      <c r="AW16" s="35">
        <f>Gas_Other_Nil!Y186</f>
        <v>12.643366379774246</v>
      </c>
      <c r="AX16" s="35">
        <f>Gas_Other_Nil!Z186</f>
        <v>12.643366379774246</v>
      </c>
      <c r="AY16" s="35">
        <f>Gas_Other_Nil!AA186</f>
        <v>10.743937820906497</v>
      </c>
      <c r="AZ16" s="5"/>
      <c r="BA16" s="123" t="s">
        <v>179</v>
      </c>
      <c r="BB16" s="35">
        <f t="shared" si="3"/>
        <v>13.399005773473723</v>
      </c>
      <c r="BC16" s="35">
        <f t="shared" si="4"/>
        <v>13.399005773473723</v>
      </c>
      <c r="BD16" s="35">
        <f t="shared" si="5"/>
        <v>14.226243660254708</v>
      </c>
      <c r="BE16" s="35">
        <f t="shared" si="6"/>
        <v>14.226243660254708</v>
      </c>
      <c r="BF16" s="35">
        <f t="shared" si="7"/>
        <v>14.560915903029438</v>
      </c>
      <c r="BG16" s="35">
        <f t="shared" si="8"/>
        <v>14.387168179023716</v>
      </c>
      <c r="BH16" s="35">
        <f t="shared" si="9"/>
        <v>14.718799987419944</v>
      </c>
      <c r="BI16" s="35">
        <f t="shared" si="10"/>
        <v>14.098448612167859</v>
      </c>
      <c r="BJ16" s="35">
        <f t="shared" si="11"/>
        <v>14.217933843672938</v>
      </c>
      <c r="BK16" s="35">
        <f t="shared" si="12"/>
        <v>13.965912170389592</v>
      </c>
      <c r="BL16" s="35">
        <f t="shared" si="13"/>
        <v>21.94532719517759</v>
      </c>
      <c r="BM16" s="27"/>
      <c r="BN16" s="35">
        <f t="shared" si="1"/>
        <v>22.59385275954849</v>
      </c>
      <c r="BO16" s="35">
        <f t="shared" si="2"/>
        <v>22.59385275954849</v>
      </c>
      <c r="BP16" s="35">
        <f t="shared" si="2"/>
        <v>21.042575641812995</v>
      </c>
    </row>
    <row r="17" spans="2:68" s="166" customFormat="1" ht="10.5" customHeight="1">
      <c r="B17" s="123" t="s">
        <v>180</v>
      </c>
      <c r="C17" s="35">
        <f>ElecSingle_Other_Nil!K187</f>
        <v>16.43282142857143</v>
      </c>
      <c r="D17" s="35">
        <f>ElecSingle_Other_Nil!L187</f>
        <v>16.43282142857143</v>
      </c>
      <c r="E17" s="35">
        <f>ElecSingle_Other_Nil!M187</f>
        <v>16.727428571428572</v>
      </c>
      <c r="F17" s="35">
        <f>ElecSingle_Other_Nil!N187</f>
        <v>16.727428571428572</v>
      </c>
      <c r="G17" s="35">
        <f>ElecSingle_Other_Nil!Q187</f>
        <v>16.54232142857143</v>
      </c>
      <c r="H17" s="35">
        <f>ElecSingle_Other_Nil!R187</f>
        <v>16.54232142857143</v>
      </c>
      <c r="I17" s="35">
        <f>ElecSingle_Other_Nil!S187</f>
        <v>17.267107142857146</v>
      </c>
      <c r="J17" s="35">
        <f>ElecSingle_Other_Nil!T187</f>
        <v>17.267107142857146</v>
      </c>
      <c r="K17" s="35">
        <f>ElecSingle_Other_Nil!U187</f>
        <v>17.41310714285714</v>
      </c>
      <c r="L17" s="35">
        <f>ElecSingle_Other_Nil!V187</f>
        <v>17.41310714285714</v>
      </c>
      <c r="M17" s="35">
        <f>ElecSingle_Other_Nil!W187</f>
        <v>84.411464285714274</v>
      </c>
      <c r="N17" s="27"/>
      <c r="O17" s="35">
        <f>ElecSingle_Other_Nil!Y187</f>
        <v>84.411464285714274</v>
      </c>
      <c r="P17" s="35">
        <f>ElecSingle_Other_Nil!Z187</f>
        <v>84.411464285714274</v>
      </c>
      <c r="Q17" s="35">
        <f>ElecSingle_Other_Nil!AA187</f>
        <v>103.14368142857143</v>
      </c>
      <c r="R17" s="5"/>
      <c r="S17" s="123" t="s">
        <v>180</v>
      </c>
      <c r="T17" s="35">
        <f>ElecMulti_Other_Nil!K187</f>
        <v>16.43282142857143</v>
      </c>
      <c r="U17" s="35">
        <f>ElecMulti_Other_Nil!L187</f>
        <v>16.43282142857143</v>
      </c>
      <c r="V17" s="35">
        <f>ElecMulti_Other_Nil!M187</f>
        <v>16.727428571428572</v>
      </c>
      <c r="W17" s="35">
        <f>ElecMulti_Other_Nil!N187</f>
        <v>16.727428571428572</v>
      </c>
      <c r="X17" s="35">
        <f>ElecMulti_Other_Nil!Q187</f>
        <v>16.54232142857143</v>
      </c>
      <c r="Y17" s="35">
        <f>ElecMulti_Other_Nil!R187</f>
        <v>16.54232142857143</v>
      </c>
      <c r="Z17" s="35">
        <f>ElecMulti_Other_Nil!S187</f>
        <v>17.267107142857146</v>
      </c>
      <c r="AA17" s="35">
        <f>ElecMulti_Other_Nil!T187</f>
        <v>17.267107142857146</v>
      </c>
      <c r="AB17" s="35">
        <f>ElecMulti_Other_Nil!U187</f>
        <v>17.41310714285714</v>
      </c>
      <c r="AC17" s="35">
        <f>ElecMulti_Other_Nil!V187</f>
        <v>17.41310714285714</v>
      </c>
      <c r="AD17" s="35">
        <f>ElecMulti_Other_Nil!W187</f>
        <v>84.411464285714274</v>
      </c>
      <c r="AE17" s="27"/>
      <c r="AF17" s="35">
        <f>ElecMulti_Other_Nil!Y187</f>
        <v>84.411464285714274</v>
      </c>
      <c r="AG17" s="35">
        <f>ElecMulti_Other_Nil!Z187</f>
        <v>84.411464285714274</v>
      </c>
      <c r="AH17" s="35">
        <f>ElecMulti_Other_Nil!AA187</f>
        <v>103.14368142857143</v>
      </c>
      <c r="AJ17" s="123" t="s">
        <v>180</v>
      </c>
      <c r="AK17" s="35"/>
      <c r="AL17" s="35"/>
      <c r="AM17" s="35"/>
      <c r="AN17" s="35"/>
      <c r="AO17" s="35"/>
      <c r="AP17" s="35"/>
      <c r="AQ17" s="35"/>
      <c r="AR17" s="35"/>
      <c r="AS17" s="35"/>
      <c r="AT17" s="35"/>
      <c r="AU17" s="35"/>
      <c r="AV17" s="27"/>
      <c r="AW17" s="35"/>
      <c r="AX17" s="35"/>
      <c r="AY17" s="35"/>
      <c r="AZ17" s="5"/>
      <c r="BA17" s="123" t="s">
        <v>180</v>
      </c>
      <c r="BB17" s="35">
        <f t="shared" si="3"/>
        <v>16.43282142857143</v>
      </c>
      <c r="BC17" s="35">
        <f t="shared" si="4"/>
        <v>16.43282142857143</v>
      </c>
      <c r="BD17" s="35">
        <f t="shared" si="5"/>
        <v>16.727428571428572</v>
      </c>
      <c r="BE17" s="35">
        <f t="shared" si="6"/>
        <v>16.727428571428572</v>
      </c>
      <c r="BF17" s="35">
        <f t="shared" si="7"/>
        <v>16.54232142857143</v>
      </c>
      <c r="BG17" s="35">
        <f t="shared" si="8"/>
        <v>16.54232142857143</v>
      </c>
      <c r="BH17" s="35">
        <f t="shared" si="9"/>
        <v>17.267107142857146</v>
      </c>
      <c r="BI17" s="35">
        <f t="shared" si="10"/>
        <v>17.267107142857146</v>
      </c>
      <c r="BJ17" s="35">
        <f t="shared" si="11"/>
        <v>17.41310714285714</v>
      </c>
      <c r="BK17" s="35">
        <f t="shared" si="12"/>
        <v>17.41310714285714</v>
      </c>
      <c r="BL17" s="35">
        <f t="shared" si="13"/>
        <v>84.411464285714274</v>
      </c>
      <c r="BM17" s="27"/>
      <c r="BN17" s="35">
        <f t="shared" si="1"/>
        <v>84.411464285714274</v>
      </c>
      <c r="BO17" s="35">
        <f t="shared" si="2"/>
        <v>84.411464285714274</v>
      </c>
      <c r="BP17" s="35">
        <f t="shared" si="2"/>
        <v>103.14368142857143</v>
      </c>
    </row>
    <row r="18" spans="2:68" s="166" customFormat="1" ht="10.5" customHeight="1">
      <c r="B18" s="123" t="s">
        <v>181</v>
      </c>
      <c r="C18" s="35">
        <f>ElecSingle_Other_Nil!K188</f>
        <v>39.664800000000007</v>
      </c>
      <c r="D18" s="35">
        <f>ElecSingle_Other_Nil!L188</f>
        <v>40.169342465753417</v>
      </c>
      <c r="E18" s="35">
        <f>ElecSingle_Other_Nil!M188</f>
        <v>40.751506849315078</v>
      </c>
      <c r="F18" s="35">
        <f>ElecSingle_Other_Nil!N188</f>
        <v>41.100805479452056</v>
      </c>
      <c r="G18" s="35">
        <f>ElecSingle_Other_Nil!Q188</f>
        <v>41.566536986301358</v>
      </c>
      <c r="H18" s="35">
        <f>ElecSingle_Other_Nil!R188</f>
        <v>41.87702465753425</v>
      </c>
      <c r="I18" s="35">
        <f>ElecSingle_Other_Nil!S188</f>
        <v>42.109890410958897</v>
      </c>
      <c r="J18" s="35">
        <f>ElecSingle_Other_Nil!T188</f>
        <v>42.226323287671228</v>
      </c>
      <c r="K18" s="35">
        <f>ElecSingle_Other_Nil!U188</f>
        <v>42.45918904109589</v>
      </c>
      <c r="L18" s="35">
        <f>ElecSingle_Other_Nil!V188</f>
        <v>43.235408219178098</v>
      </c>
      <c r="M18" s="35">
        <f>ElecSingle_Other_Nil!W188</f>
        <v>44.516169863013708</v>
      </c>
      <c r="N18" s="27"/>
      <c r="O18" s="35">
        <f>ElecSingle_Other_Nil!Y188</f>
        <v>46.767205479452052</v>
      </c>
      <c r="P18" s="35">
        <f>ElecSingle_Other_Nil!Z188</f>
        <v>46.767205479452052</v>
      </c>
      <c r="Q18" s="35">
        <f>ElecSingle_Other_Nil!AA188</f>
        <v>48.630131506849317</v>
      </c>
      <c r="R18" s="5"/>
      <c r="S18" s="123" t="s">
        <v>181</v>
      </c>
      <c r="T18" s="35">
        <f>ElecMulti_Other_Nil!K188</f>
        <v>39.933199999999992</v>
      </c>
      <c r="U18" s="35">
        <f>ElecMulti_Other_Nil!L188</f>
        <v>40.441156555772992</v>
      </c>
      <c r="V18" s="35">
        <f>ElecMulti_Other_Nil!M188</f>
        <v>41.027260273972608</v>
      </c>
      <c r="W18" s="35">
        <f>ElecMulti_Other_Nil!N188</f>
        <v>41.37892250489238</v>
      </c>
      <c r="X18" s="35">
        <f>ElecMulti_Other_Nil!Q188</f>
        <v>41.847805479452056</v>
      </c>
      <c r="Y18" s="35">
        <f>ElecMulti_Other_Nil!R188</f>
        <v>42.160394129158519</v>
      </c>
      <c r="Z18" s="35">
        <f>ElecMulti_Other_Nil!S188</f>
        <v>42.39483561643835</v>
      </c>
      <c r="AA18" s="35">
        <f>ElecMulti_Other_Nil!T188</f>
        <v>42.51205636007829</v>
      </c>
      <c r="AB18" s="35">
        <f>ElecMulti_Other_Nil!U188</f>
        <v>42.746497847358121</v>
      </c>
      <c r="AC18" s="35">
        <f>ElecMulti_Other_Nil!V188</f>
        <v>43.527969471624267</v>
      </c>
      <c r="AD18" s="35">
        <f>ElecMulti_Other_Nil!W188</f>
        <v>44.817397651663399</v>
      </c>
      <c r="AE18" s="27"/>
      <c r="AF18" s="35">
        <f>ElecMulti_Other_Nil!Y188</f>
        <v>47.083665362035234</v>
      </c>
      <c r="AG18" s="35">
        <f>ElecMulti_Other_Nil!Z188</f>
        <v>47.083665362035234</v>
      </c>
      <c r="AH18" s="35">
        <f>ElecMulti_Other_Nil!AA188</f>
        <v>48.959197260273974</v>
      </c>
      <c r="AJ18" s="123" t="s">
        <v>181</v>
      </c>
      <c r="AK18" s="35">
        <f>Gas_Other_Nil!K188</f>
        <v>64.944500000000033</v>
      </c>
      <c r="AL18" s="35">
        <f>Gas_Other_Nil!L188</f>
        <v>65.770604207436435</v>
      </c>
      <c r="AM18" s="35">
        <f>Gas_Other_Nil!M188</f>
        <v>66.723801369863025</v>
      </c>
      <c r="AN18" s="35">
        <f>Gas_Other_Nil!N188</f>
        <v>67.295719667318977</v>
      </c>
      <c r="AO18" s="35">
        <f>Gas_Other_Nil!Q188</f>
        <v>68.058277397260298</v>
      </c>
      <c r="AP18" s="35">
        <f>Gas_Other_Nil!R188</f>
        <v>68.566649217221112</v>
      </c>
      <c r="AQ18" s="35">
        <f>Gas_Other_Nil!S188</f>
        <v>68.94792808219178</v>
      </c>
      <c r="AR18" s="35">
        <f>Gas_Other_Nil!T188</f>
        <v>69.138567514677106</v>
      </c>
      <c r="AS18" s="35">
        <f>Gas_Other_Nil!U188</f>
        <v>69.519846379647774</v>
      </c>
      <c r="AT18" s="35">
        <f>Gas_Other_Nil!V188</f>
        <v>70.790775929549909</v>
      </c>
      <c r="AU18" s="35">
        <f>Gas_Other_Nil!W188</f>
        <v>72.887809686888446</v>
      </c>
      <c r="AV18" s="27"/>
      <c r="AW18" s="35">
        <f>Gas_Other_Nil!Y188</f>
        <v>76.573505381604704</v>
      </c>
      <c r="AX18" s="35">
        <f>Gas_Other_Nil!Z188</f>
        <v>76.573505381604704</v>
      </c>
      <c r="AY18" s="35">
        <f>Gas_Other_Nil!AA188</f>
        <v>79.62373630136986</v>
      </c>
      <c r="AZ18" s="5"/>
      <c r="BA18" s="123" t="s">
        <v>181</v>
      </c>
      <c r="BB18" s="35">
        <f t="shared" si="3"/>
        <v>104.60930000000005</v>
      </c>
      <c r="BC18" s="35">
        <f t="shared" si="4"/>
        <v>105.93994667318985</v>
      </c>
      <c r="BD18" s="35">
        <f t="shared" si="5"/>
        <v>107.4753082191781</v>
      </c>
      <c r="BE18" s="35">
        <f t="shared" si="6"/>
        <v>108.39652514677104</v>
      </c>
      <c r="BF18" s="35">
        <f t="shared" si="7"/>
        <v>109.62481438356166</v>
      </c>
      <c r="BG18" s="35">
        <f t="shared" si="8"/>
        <v>110.44367387475536</v>
      </c>
      <c r="BH18" s="35">
        <f t="shared" si="9"/>
        <v>111.05781849315068</v>
      </c>
      <c r="BI18" s="35">
        <f t="shared" si="10"/>
        <v>111.36489080234833</v>
      </c>
      <c r="BJ18" s="35">
        <f t="shared" si="11"/>
        <v>111.97903542074366</v>
      </c>
      <c r="BK18" s="35">
        <f t="shared" si="12"/>
        <v>114.02618414872801</v>
      </c>
      <c r="BL18" s="35">
        <f t="shared" si="13"/>
        <v>117.40397954990215</v>
      </c>
      <c r="BM18" s="27"/>
      <c r="BN18" s="35">
        <f t="shared" si="1"/>
        <v>123.34071086105675</v>
      </c>
      <c r="BO18" s="35">
        <f t="shared" si="2"/>
        <v>123.34071086105675</v>
      </c>
      <c r="BP18" s="35">
        <f t="shared" si="2"/>
        <v>128.25386780821918</v>
      </c>
    </row>
    <row r="19" spans="2:68" s="166" customFormat="1" ht="10.5" customHeight="1">
      <c r="B19" s="123" t="s">
        <v>182</v>
      </c>
      <c r="C19" s="35">
        <f>ElecSingle_Other_Nil!K189</f>
        <v>0</v>
      </c>
      <c r="D19" s="35">
        <f>ElecSingle_Other_Nil!L189</f>
        <v>-0.1310662676190151</v>
      </c>
      <c r="E19" s="35">
        <f>ElecSingle_Other_Nil!M189</f>
        <v>1.6490220555819268</v>
      </c>
      <c r="F19" s="35">
        <f>ElecSingle_Other_Nil!N189</f>
        <v>7.9249822078168828</v>
      </c>
      <c r="G19" s="35">
        <f>ElecSingle_Other_Nil!Q189</f>
        <v>9.5945159615724229</v>
      </c>
      <c r="H19" s="35">
        <f>ElecSingle_Other_Nil!R189</f>
        <v>9.6655312765157912</v>
      </c>
      <c r="I19" s="35">
        <f>ElecSingle_Other_Nil!S189</f>
        <v>11.448655558303896</v>
      </c>
      <c r="J19" s="35">
        <f>ElecSingle_Other_Nil!T189</f>
        <v>11.630458109953564</v>
      </c>
      <c r="K19" s="35">
        <f>ElecSingle_Other_Nil!U189</f>
        <v>11.375413031411084</v>
      </c>
      <c r="L19" s="35">
        <f>ElecSingle_Other_Nil!V189</f>
        <v>11.405483218834176</v>
      </c>
      <c r="M19" s="35">
        <f>ElecSingle_Other_Nil!W189</f>
        <v>10.452988037960663</v>
      </c>
      <c r="N19" s="27"/>
      <c r="O19" s="35">
        <f>ElecSingle_Other_Nil!Y189</f>
        <v>11.090106502704797</v>
      </c>
      <c r="P19" s="35">
        <f>ElecSingle_Other_Nil!Z189</f>
        <v>11.090106502704797</v>
      </c>
      <c r="Q19" s="35">
        <f>ElecSingle_Other_Nil!AA189</f>
        <v>11.951673643525851</v>
      </c>
      <c r="R19" s="5"/>
      <c r="S19" s="123" t="s">
        <v>182</v>
      </c>
      <c r="T19" s="35">
        <f>ElecMulti_Other_Nil!K189</f>
        <v>0</v>
      </c>
      <c r="U19" s="35">
        <f>ElecMulti_Other_Nil!L189</f>
        <v>-0.1310662676190151</v>
      </c>
      <c r="V19" s="35">
        <f>ElecMulti_Other_Nil!M189</f>
        <v>1.6490220555819268</v>
      </c>
      <c r="W19" s="35">
        <f>ElecMulti_Other_Nil!N189</f>
        <v>7.9249822078168828</v>
      </c>
      <c r="X19" s="35">
        <f>ElecMulti_Other_Nil!Q189</f>
        <v>9.5945159615724229</v>
      </c>
      <c r="Y19" s="35">
        <f>ElecMulti_Other_Nil!R189</f>
        <v>9.6655312765157912</v>
      </c>
      <c r="Z19" s="35">
        <f>ElecMulti_Other_Nil!S189</f>
        <v>11.448655558303896</v>
      </c>
      <c r="AA19" s="35">
        <f>ElecMulti_Other_Nil!T189</f>
        <v>11.630458109953564</v>
      </c>
      <c r="AB19" s="35">
        <f>ElecMulti_Other_Nil!U189</f>
        <v>11.375413031411084</v>
      </c>
      <c r="AC19" s="35">
        <f>ElecMulti_Other_Nil!V189</f>
        <v>11.405483218834176</v>
      </c>
      <c r="AD19" s="35">
        <f>ElecMulti_Other_Nil!W189</f>
        <v>10.452988037960663</v>
      </c>
      <c r="AE19" s="27"/>
      <c r="AF19" s="35">
        <f>ElecMulti_Other_Nil!Y189</f>
        <v>11.090106502704797</v>
      </c>
      <c r="AG19" s="35">
        <f>ElecMulti_Other_Nil!Z189</f>
        <v>11.090106502704797</v>
      </c>
      <c r="AH19" s="35">
        <f>ElecMulti_Other_Nil!AA189</f>
        <v>11.951673643525851</v>
      </c>
      <c r="AJ19" s="123" t="s">
        <v>182</v>
      </c>
      <c r="AK19" s="35">
        <f>Gas_Other_Nil!K189</f>
        <v>0</v>
      </c>
      <c r="AL19" s="35">
        <f>Gas_Other_Nil!L189</f>
        <v>-0.1023941345466083</v>
      </c>
      <c r="AM19" s="35">
        <f>Gas_Other_Nil!M189</f>
        <v>1.3107897268148034</v>
      </c>
      <c r="AN19" s="35">
        <f>Gas_Other_Nil!N189</f>
        <v>8.7391024854837429</v>
      </c>
      <c r="AO19" s="35">
        <f>Gas_Other_Nil!Q189</f>
        <v>10.102089688688181</v>
      </c>
      <c r="AP19" s="35">
        <f>Gas_Other_Nil!R189</f>
        <v>10.300173121233545</v>
      </c>
      <c r="AQ19" s="35">
        <f>Gas_Other_Nil!S189</f>
        <v>11.847822371645295</v>
      </c>
      <c r="AR19" s="35">
        <f>Gas_Other_Nil!T189</f>
        <v>7.7038430079225835</v>
      </c>
      <c r="AS19" s="35">
        <f>Gas_Other_Nil!U189</f>
        <v>7.5210837283470982</v>
      </c>
      <c r="AT19" s="35">
        <f>Gas_Other_Nil!V189</f>
        <v>5.503966281336238</v>
      </c>
      <c r="AU19" s="35">
        <f>Gas_Other_Nil!W189</f>
        <v>2.3340147638275894</v>
      </c>
      <c r="AV19" s="27"/>
      <c r="AW19" s="35">
        <f>Gas_Other_Nil!Y189</f>
        <v>2.3848554466543854</v>
      </c>
      <c r="AX19" s="35">
        <f>Gas_Other_Nil!Z189</f>
        <v>2.3848554466543854</v>
      </c>
      <c r="AY19" s="35">
        <f>Gas_Other_Nil!AA189</f>
        <v>2.7714012178486205</v>
      </c>
      <c r="AZ19" s="5"/>
      <c r="BA19" s="123" t="s">
        <v>182</v>
      </c>
      <c r="BB19" s="35">
        <f t="shared" si="3"/>
        <v>0</v>
      </c>
      <c r="BC19" s="35">
        <f t="shared" si="4"/>
        <v>-0.23346040216562342</v>
      </c>
      <c r="BD19" s="35">
        <f t="shared" si="5"/>
        <v>2.9598117823967303</v>
      </c>
      <c r="BE19" s="35">
        <f t="shared" si="6"/>
        <v>16.664084693300627</v>
      </c>
      <c r="BF19" s="35">
        <f t="shared" si="7"/>
        <v>19.696605650260604</v>
      </c>
      <c r="BG19" s="35">
        <f t="shared" si="8"/>
        <v>19.965704397749334</v>
      </c>
      <c r="BH19" s="35">
        <f t="shared" si="9"/>
        <v>23.296477929949191</v>
      </c>
      <c r="BI19" s="35">
        <f t="shared" si="10"/>
        <v>19.334301117876148</v>
      </c>
      <c r="BJ19" s="35">
        <f t="shared" si="11"/>
        <v>18.896496759758183</v>
      </c>
      <c r="BK19" s="35">
        <f t="shared" si="12"/>
        <v>16.909449500170414</v>
      </c>
      <c r="BL19" s="35">
        <f t="shared" si="13"/>
        <v>12.787002801788253</v>
      </c>
      <c r="BM19" s="27"/>
      <c r="BN19" s="35">
        <f t="shared" si="1"/>
        <v>13.474961949359184</v>
      </c>
      <c r="BO19" s="35">
        <f t="shared" si="2"/>
        <v>13.474961949359184</v>
      </c>
      <c r="BP19" s="35">
        <f t="shared" si="2"/>
        <v>14.723074861374471</v>
      </c>
    </row>
    <row r="20" spans="2:68" s="166" customFormat="1" ht="10.5" customHeight="1">
      <c r="B20" s="123" t="s">
        <v>183</v>
      </c>
      <c r="C20" s="35">
        <f>ElecSingle_Other_Nil!K190</f>
        <v>3.4230999999999985</v>
      </c>
      <c r="D20" s="35">
        <f>ElecSingle_Other_Nil!L190</f>
        <v>3.4666423679060681</v>
      </c>
      <c r="E20" s="35">
        <f>ElecSingle_Other_Nil!M190</f>
        <v>3.516883561643835</v>
      </c>
      <c r="F20" s="35">
        <f>ElecSingle_Other_Nil!N190</f>
        <v>3.547028277886497</v>
      </c>
      <c r="G20" s="35">
        <f>ElecSingle_Other_Nil!Q190</f>
        <v>3.5872212328767126</v>
      </c>
      <c r="H20" s="35">
        <f>ElecSingle_Other_Nil!R190</f>
        <v>3.6140165362035224</v>
      </c>
      <c r="I20" s="35">
        <f>ElecSingle_Other_Nil!S190</f>
        <v>3.6341130136986304</v>
      </c>
      <c r="J20" s="35">
        <f>ElecSingle_Other_Nil!T190</f>
        <v>3.6441612524461822</v>
      </c>
      <c r="K20" s="35">
        <f>ElecSingle_Other_Nil!U190</f>
        <v>3.6642577299412911</v>
      </c>
      <c r="L20" s="35">
        <f>ElecSingle_Other_Nil!V190</f>
        <v>3.731245988258316</v>
      </c>
      <c r="M20" s="35">
        <f>ElecSingle_Other_Nil!W190</f>
        <v>3.8417766144814105</v>
      </c>
      <c r="N20" s="27"/>
      <c r="O20" s="35">
        <f>ElecSingle_Other_Nil!Y190</f>
        <v>4.0360425636007813</v>
      </c>
      <c r="P20" s="35">
        <f>ElecSingle_Other_Nil!Z190</f>
        <v>4.0360425636007813</v>
      </c>
      <c r="Q20" s="35">
        <f>ElecSingle_Other_Nil!AA190</f>
        <v>4.1968143835616436</v>
      </c>
      <c r="R20" s="5"/>
      <c r="S20" s="123" t="s">
        <v>183</v>
      </c>
      <c r="T20" s="35">
        <f>ElecMulti_Other_Nil!K190</f>
        <v>3.4230999999999985</v>
      </c>
      <c r="U20" s="35">
        <f>ElecMulti_Other_Nil!L190</f>
        <v>3.4666423679060681</v>
      </c>
      <c r="V20" s="35">
        <f>ElecMulti_Other_Nil!M190</f>
        <v>3.516883561643835</v>
      </c>
      <c r="W20" s="35">
        <f>ElecMulti_Other_Nil!N190</f>
        <v>3.547028277886497</v>
      </c>
      <c r="X20" s="35">
        <f>ElecMulti_Other_Nil!Q190</f>
        <v>3.5872212328767126</v>
      </c>
      <c r="Y20" s="35">
        <f>ElecMulti_Other_Nil!R190</f>
        <v>3.6140165362035224</v>
      </c>
      <c r="Z20" s="35">
        <f>ElecMulti_Other_Nil!S190</f>
        <v>3.6341130136986304</v>
      </c>
      <c r="AA20" s="35">
        <f>ElecMulti_Other_Nil!T190</f>
        <v>3.6441612524461822</v>
      </c>
      <c r="AB20" s="35">
        <f>ElecMulti_Other_Nil!U190</f>
        <v>3.6642577299412911</v>
      </c>
      <c r="AC20" s="35">
        <f>ElecMulti_Other_Nil!V190</f>
        <v>3.731245988258316</v>
      </c>
      <c r="AD20" s="35">
        <f>ElecMulti_Other_Nil!W190</f>
        <v>3.8417766144814105</v>
      </c>
      <c r="AE20" s="27"/>
      <c r="AF20" s="35">
        <f>ElecMulti_Other_Nil!Y190</f>
        <v>4.0360425636007813</v>
      </c>
      <c r="AG20" s="35">
        <f>ElecMulti_Other_Nil!Z190</f>
        <v>4.0360425636007813</v>
      </c>
      <c r="AH20" s="35">
        <f>ElecMulti_Other_Nil!AA190</f>
        <v>4.1968143835616436</v>
      </c>
      <c r="AJ20" s="123" t="s">
        <v>183</v>
      </c>
      <c r="AK20" s="35">
        <f>Gas_Other_Nil!K190</f>
        <v>3.1859000000000006</v>
      </c>
      <c r="AL20" s="35">
        <f>Gas_Other_Nil!L190</f>
        <v>3.2264251467710374</v>
      </c>
      <c r="AM20" s="35">
        <f>Gas_Other_Nil!M190</f>
        <v>3.2731849315068478</v>
      </c>
      <c r="AN20" s="35">
        <f>Gas_Other_Nil!N190</f>
        <v>3.3012408023483384</v>
      </c>
      <c r="AO20" s="35">
        <f>Gas_Other_Nil!Q190</f>
        <v>3.3386486301369867</v>
      </c>
      <c r="AP20" s="35">
        <f>Gas_Other_Nil!R190</f>
        <v>3.3635871819960861</v>
      </c>
      <c r="AQ20" s="35">
        <f>Gas_Other_Nil!S190</f>
        <v>3.3822910958904111</v>
      </c>
      <c r="AR20" s="35">
        <f>Gas_Other_Nil!T190</f>
        <v>3.3916430528375732</v>
      </c>
      <c r="AS20" s="35">
        <f>Gas_Other_Nil!U190</f>
        <v>3.4103469667319</v>
      </c>
      <c r="AT20" s="35">
        <f>Gas_Other_Nil!V190</f>
        <v>3.4726933463796494</v>
      </c>
      <c r="AU20" s="35">
        <f>Gas_Other_Nil!W190</f>
        <v>3.5755648727984357</v>
      </c>
      <c r="AV20" s="27"/>
      <c r="AW20" s="35">
        <f>Gas_Other_Nil!Y190</f>
        <v>3.7563693737769079</v>
      </c>
      <c r="AX20" s="35">
        <f>Gas_Other_Nil!Z190</f>
        <v>3.7563693737769079</v>
      </c>
      <c r="AY20" s="35">
        <f>Gas_Other_Nil!AA190</f>
        <v>3.9060006849315063</v>
      </c>
      <c r="AZ20" s="5"/>
      <c r="BA20" s="123" t="s">
        <v>183</v>
      </c>
      <c r="BB20" s="35">
        <f t="shared" si="3"/>
        <v>6.6089999999999991</v>
      </c>
      <c r="BC20" s="35">
        <f t="shared" si="4"/>
        <v>6.6930675146771055</v>
      </c>
      <c r="BD20" s="35">
        <f t="shared" si="5"/>
        <v>6.7900684931506827</v>
      </c>
      <c r="BE20" s="35">
        <f t="shared" si="6"/>
        <v>6.8482690802348358</v>
      </c>
      <c r="BF20" s="35">
        <f t="shared" si="7"/>
        <v>6.9258698630136992</v>
      </c>
      <c r="BG20" s="35">
        <f t="shared" si="8"/>
        <v>6.9776037181996085</v>
      </c>
      <c r="BH20" s="35">
        <f t="shared" si="9"/>
        <v>7.0164041095890415</v>
      </c>
      <c r="BI20" s="35">
        <f t="shared" si="10"/>
        <v>7.0358043052837553</v>
      </c>
      <c r="BJ20" s="35">
        <f t="shared" si="11"/>
        <v>7.074604696673191</v>
      </c>
      <c r="BK20" s="35">
        <f t="shared" si="12"/>
        <v>7.2039393346379654</v>
      </c>
      <c r="BL20" s="35">
        <f t="shared" si="13"/>
        <v>7.4173414872798462</v>
      </c>
      <c r="BM20" s="27"/>
      <c r="BN20" s="35">
        <f t="shared" si="1"/>
        <v>7.7924119373776897</v>
      </c>
      <c r="BO20" s="35">
        <f t="shared" si="2"/>
        <v>7.7924119373776897</v>
      </c>
      <c r="BP20" s="35">
        <f t="shared" si="2"/>
        <v>8.1028150684931504</v>
      </c>
    </row>
    <row r="21" spans="2:68" s="166" customFormat="1" ht="10.5" customHeight="1">
      <c r="B21" s="123" t="s">
        <v>184</v>
      </c>
      <c r="C21" s="35">
        <f>ElecSingle_Other_Nil!K191</f>
        <v>0.3048172414265064</v>
      </c>
      <c r="D21" s="35">
        <f>ElecSingle_Other_Nil!L191</f>
        <v>0.30663009489225096</v>
      </c>
      <c r="E21" s="35">
        <f>ElecSingle_Other_Nil!M191</f>
        <v>0.32153419895352242</v>
      </c>
      <c r="F21" s="35">
        <f>ElecSingle_Other_Nil!N191</f>
        <v>0.35369320508315588</v>
      </c>
      <c r="G21" s="35">
        <f>ElecSingle_Other_Nil!Q191</f>
        <v>0.36397152211991751</v>
      </c>
      <c r="H21" s="35">
        <f>ElecSingle_Other_Nil!R191</f>
        <v>0.3654016518886552</v>
      </c>
      <c r="I21" s="35">
        <f>ElecSingle_Other_Nil!S191</f>
        <v>0.37951024777569842</v>
      </c>
      <c r="J21" s="35">
        <f>ElecSingle_Other_Nil!T191</f>
        <v>0.37945228975723061</v>
      </c>
      <c r="K21" s="35">
        <f>ElecSingle_Other_Nil!U191</f>
        <v>0.38756156426748894</v>
      </c>
      <c r="L21" s="35">
        <f>ElecSingle_Other_Nil!V191</f>
        <v>0.38706536557025223</v>
      </c>
      <c r="M21" s="35">
        <f>ElecSingle_Other_Nil!W191</f>
        <v>0.72327922943688272</v>
      </c>
      <c r="N21" s="27"/>
      <c r="O21" s="35">
        <f>ElecSingle_Other_Nil!Y191</f>
        <v>0.73887230089167066</v>
      </c>
      <c r="P21" s="35">
        <f>ElecSingle_Other_Nil!Z191</f>
        <v>0.73887230089167066</v>
      </c>
      <c r="Q21" s="35">
        <f>ElecSingle_Other_Nil!AA191</f>
        <v>0.84670708057203137</v>
      </c>
      <c r="R21" s="5"/>
      <c r="S21" s="123" t="s">
        <v>184</v>
      </c>
      <c r="T21" s="35">
        <f>ElecMulti_Other_Nil!K191</f>
        <v>0.30183159937306542</v>
      </c>
      <c r="U21" s="35">
        <f>ElecMulti_Other_Nil!L191</f>
        <v>0.30363539629217046</v>
      </c>
      <c r="V21" s="35">
        <f>ElecMulti_Other_Nil!M191</f>
        <v>0.31834956145109461</v>
      </c>
      <c r="W21" s="35">
        <f>ElecMulti_Other_Nil!N191</f>
        <v>0.35006936217687307</v>
      </c>
      <c r="X21" s="35">
        <f>ElecMulti_Other_Nil!Q191</f>
        <v>0.36021877252983547</v>
      </c>
      <c r="Y21" s="35">
        <f>ElecMulti_Other_Nil!R191</f>
        <v>0.36163892280110382</v>
      </c>
      <c r="Z21" s="35">
        <f>ElecMulti_Other_Nil!S191</f>
        <v>0.37555741191792663</v>
      </c>
      <c r="AA21" s="35">
        <f>ElecMulti_Other_Nil!T191</f>
        <v>0.37550403656820436</v>
      </c>
      <c r="AB21" s="35">
        <f>ElecMulti_Other_Nil!U191</f>
        <v>0.38350724918949913</v>
      </c>
      <c r="AC21" s="35">
        <f>ElecMulti_Other_Nil!V191</f>
        <v>0.38304313997934702</v>
      </c>
      <c r="AD21" s="35">
        <f>ElecMulti_Other_Nil!W191</f>
        <v>0.71458844012002942</v>
      </c>
      <c r="AE21" s="27"/>
      <c r="AF21" s="35">
        <f>ElecMulti_Other_Nil!Y191</f>
        <v>0.73003596802967397</v>
      </c>
      <c r="AG21" s="35">
        <f>ElecMulti_Other_Nil!Z191</f>
        <v>0.73003596802967397</v>
      </c>
      <c r="AH21" s="35">
        <f>ElecMulti_Other_Nil!AA191</f>
        <v>0.83642041500362485</v>
      </c>
      <c r="AJ21" s="123" t="s">
        <v>184</v>
      </c>
      <c r="AK21" s="35">
        <f>Gas_Other_Nil!K191</f>
        <v>0.29624795193665687</v>
      </c>
      <c r="AL21" s="35">
        <f>Gas_Other_Nil!L191</f>
        <v>0.29924049308805628</v>
      </c>
      <c r="AM21" s="35">
        <f>Gas_Other_Nil!M191</f>
        <v>0.31073579295233944</v>
      </c>
      <c r="AN21" s="35">
        <f>Gas_Other_Nil!N191</f>
        <v>0.34381674836941578</v>
      </c>
      <c r="AO21" s="35">
        <f>Gas_Other_Nil!Q191</f>
        <v>0.3532978115299103</v>
      </c>
      <c r="AP21" s="35">
        <f>Gas_Other_Nil!R191</f>
        <v>0.35585978057964157</v>
      </c>
      <c r="AQ21" s="35">
        <f>Gas_Other_Nil!S191</f>
        <v>0.36452154710060708</v>
      </c>
      <c r="AR21" s="35">
        <f>Gas_Other_Nil!T191</f>
        <v>0.34689191001660669</v>
      </c>
      <c r="AS21" s="35">
        <f>Gas_Other_Nil!U191</f>
        <v>0.35410887614670727</v>
      </c>
      <c r="AT21" s="35">
        <f>Gas_Other_Nil!V191</f>
        <v>0.34726668352837076</v>
      </c>
      <c r="AU21" s="35">
        <f>Gas_Other_Nil!W191</f>
        <v>0.3619817374797405</v>
      </c>
      <c r="AV21" s="27"/>
      <c r="AW21" s="35">
        <f>Gas_Other_Nil!Y191</f>
        <v>0.37877314200521778</v>
      </c>
      <c r="AX21" s="35">
        <f>Gas_Other_Nil!Z191</f>
        <v>0.37877314200521778</v>
      </c>
      <c r="AY21" s="35">
        <f>Gas_Other_Nil!AA191</f>
        <v>0.38682869835667899</v>
      </c>
      <c r="AZ21" s="5"/>
      <c r="BA21" s="123" t="s">
        <v>184</v>
      </c>
      <c r="BB21" s="35">
        <f t="shared" si="3"/>
        <v>0.60106519336316322</v>
      </c>
      <c r="BC21" s="35">
        <f t="shared" si="4"/>
        <v>0.60587058798030724</v>
      </c>
      <c r="BD21" s="35">
        <f t="shared" si="5"/>
        <v>0.63226999190586186</v>
      </c>
      <c r="BE21" s="35">
        <f t="shared" si="6"/>
        <v>0.69750995345257172</v>
      </c>
      <c r="BF21" s="35">
        <f t="shared" si="7"/>
        <v>0.71726933364982781</v>
      </c>
      <c r="BG21" s="35">
        <f t="shared" si="8"/>
        <v>0.72126143246829677</v>
      </c>
      <c r="BH21" s="35">
        <f t="shared" si="9"/>
        <v>0.74403179487630555</v>
      </c>
      <c r="BI21" s="35">
        <f t="shared" si="10"/>
        <v>0.72634419977383735</v>
      </c>
      <c r="BJ21" s="35">
        <f t="shared" si="11"/>
        <v>0.74167044041419627</v>
      </c>
      <c r="BK21" s="35">
        <f t="shared" si="12"/>
        <v>0.73433204909862293</v>
      </c>
      <c r="BL21" s="35">
        <f t="shared" si="13"/>
        <v>1.0852609669166231</v>
      </c>
      <c r="BM21" s="27"/>
      <c r="BN21" s="35">
        <f t="shared" si="1"/>
        <v>1.1176454428968885</v>
      </c>
      <c r="BO21" s="35">
        <f t="shared" si="2"/>
        <v>1.1176454428968885</v>
      </c>
      <c r="BP21" s="35">
        <f t="shared" si="2"/>
        <v>1.2335357789287102</v>
      </c>
    </row>
    <row r="22" spans="2:68" s="166" customFormat="1" ht="10.5" customHeight="1">
      <c r="B22" s="123" t="s">
        <v>185</v>
      </c>
      <c r="C22" s="35">
        <f>ElecSingle_Other_Nil!K192</f>
        <v>1.2884570048708395</v>
      </c>
      <c r="D22" s="35">
        <f>ElecSingle_Other_Nil!L192</f>
        <v>1.2965689318038363</v>
      </c>
      <c r="E22" s="35">
        <f>ElecSingle_Other_Nil!M192</f>
        <v>1.3572996991946298</v>
      </c>
      <c r="F22" s="35">
        <f>ElecSingle_Other_Nil!N192</f>
        <v>1.486824409786516</v>
      </c>
      <c r="G22" s="35">
        <f>ElecSingle_Other_Nil!Q192</f>
        <v>1.528813565806703</v>
      </c>
      <c r="H22" s="35">
        <f>ElecSingle_Other_Nil!R192</f>
        <v>1.5350666128718873</v>
      </c>
      <c r="I22" s="35">
        <f>ElecSingle_Other_Nil!S192</f>
        <v>1.5920239638819484</v>
      </c>
      <c r="J22" s="35">
        <f>ElecSingle_Other_Nil!T192</f>
        <v>1.5919861966976829</v>
      </c>
      <c r="K22" s="35">
        <f>ElecSingle_Other_Nil!U192</f>
        <v>1.6248893931427131</v>
      </c>
      <c r="L22" s="35">
        <f>ElecSingle_Other_Nil!V192</f>
        <v>1.6241973233501166</v>
      </c>
      <c r="M22" s="35">
        <f>ElecSingle_Other_Nil!W192</f>
        <v>2.9743805907348948</v>
      </c>
      <c r="N22" s="27"/>
      <c r="O22" s="35">
        <f>ElecSingle_Other_Nil!Y192</f>
        <v>3.0406632300550855</v>
      </c>
      <c r="P22" s="35">
        <f>ElecSingle_Other_Nil!Z192</f>
        <v>3.0406632300550855</v>
      </c>
      <c r="Q22" s="35">
        <f>ElecSingle_Other_Nil!AA192</f>
        <v>3.4761383700541981</v>
      </c>
      <c r="R22" s="5"/>
      <c r="S22" s="123" t="s">
        <v>185</v>
      </c>
      <c r="T22" s="35">
        <f>ElecMulti_Other_Nil!K192</f>
        <v>1.2935975501555486</v>
      </c>
      <c r="U22" s="35">
        <f>ElecMulti_Other_Nil!L192</f>
        <v>1.3017754257768488</v>
      </c>
      <c r="V22" s="35">
        <f>ElecMulti_Other_Nil!M192</f>
        <v>1.3625788114642496</v>
      </c>
      <c r="W22" s="35">
        <f>ElecMulti_Other_Nil!N192</f>
        <v>1.4921407937458351</v>
      </c>
      <c r="X22" s="35">
        <f>ElecMulti_Other_Nil!Q192</f>
        <v>1.5341884907279846</v>
      </c>
      <c r="Y22" s="35">
        <f>ElecMulti_Other_Nil!R192</f>
        <v>1.5404820362613385</v>
      </c>
      <c r="Z22" s="35">
        <f>ElecMulti_Other_Nil!S192</f>
        <v>1.5974662240967812</v>
      </c>
      <c r="AA22" s="35">
        <f>ElecMulti_Other_Nil!T192</f>
        <v>1.597443805076298</v>
      </c>
      <c r="AB22" s="35">
        <f>ElecMulti_Other_Nil!U192</f>
        <v>1.6303754661279695</v>
      </c>
      <c r="AC22" s="35">
        <f>ElecMulti_Other_Nil!V192</f>
        <v>1.6297857472222499</v>
      </c>
      <c r="AD22" s="35">
        <f>ElecMulti_Other_Nil!W192</f>
        <v>2.9800464473379735</v>
      </c>
      <c r="AE22" s="27"/>
      <c r="AF22" s="35">
        <f>ElecMulti_Other_Nil!Y192</f>
        <v>3.0466212829660857</v>
      </c>
      <c r="AG22" s="35">
        <f>ElecMulti_Other_Nil!Z192</f>
        <v>3.0466212829660857</v>
      </c>
      <c r="AH22" s="35">
        <f>ElecMulti_Other_Nil!AA192</f>
        <v>3.4823124834277976</v>
      </c>
      <c r="AJ22" s="123" t="s">
        <v>185</v>
      </c>
      <c r="AK22" s="35">
        <f>Gas_Other_Nil!K192</f>
        <v>1.4550432894434293</v>
      </c>
      <c r="AL22" s="35">
        <f>Gas_Other_Nil!L192</f>
        <v>1.4699029567148398</v>
      </c>
      <c r="AM22" s="35">
        <f>Gas_Other_Nil!M192</f>
        <v>1.5248742805576883</v>
      </c>
      <c r="AN22" s="35">
        <f>Gas_Other_Nil!N192</f>
        <v>1.6810068537036915</v>
      </c>
      <c r="AO22" s="35">
        <f>Gas_Other_Nil!Q192</f>
        <v>1.7263235180077918</v>
      </c>
      <c r="AP22" s="35">
        <f>Gas_Other_Nil!R192</f>
        <v>1.7388562004680221</v>
      </c>
      <c r="AQ22" s="35">
        <f>Gas_Other_Nil!S192</f>
        <v>1.779957221137541</v>
      </c>
      <c r="AR22" s="35">
        <f>Gas_Other_Nil!T192</f>
        <v>1.6972211285225038</v>
      </c>
      <c r="AS22" s="35">
        <f>Gas_Other_Nil!U192</f>
        <v>1.7315268400658221</v>
      </c>
      <c r="AT22" s="35">
        <f>Gas_Other_Nil!V192</f>
        <v>1.7005535775345881</v>
      </c>
      <c r="AU22" s="35">
        <f>Gas_Other_Nil!W192</f>
        <v>1.7717550971874358</v>
      </c>
      <c r="AV22" s="27"/>
      <c r="AW22" s="35">
        <f>Gas_Other_Nil!Y192</f>
        <v>1.8542316928108573</v>
      </c>
      <c r="AX22" s="35">
        <f>Gas_Other_Nil!Z192</f>
        <v>1.8542316928108573</v>
      </c>
      <c r="AY22" s="35">
        <f>Gas_Other_Nil!AA192</f>
        <v>1.8950173356435691</v>
      </c>
      <c r="AZ22" s="5"/>
      <c r="BA22" s="123" t="s">
        <v>185</v>
      </c>
      <c r="BB22" s="35">
        <f t="shared" si="3"/>
        <v>2.743500294314269</v>
      </c>
      <c r="BC22" s="35">
        <f t="shared" si="4"/>
        <v>2.7664718885186761</v>
      </c>
      <c r="BD22" s="35">
        <f t="shared" si="5"/>
        <v>2.8821739797523183</v>
      </c>
      <c r="BE22" s="35">
        <f t="shared" si="6"/>
        <v>3.1678312634902075</v>
      </c>
      <c r="BF22" s="35">
        <f t="shared" si="7"/>
        <v>3.2551370838144948</v>
      </c>
      <c r="BG22" s="35">
        <f t="shared" si="8"/>
        <v>3.2739228133399094</v>
      </c>
      <c r="BH22" s="35">
        <f t="shared" si="9"/>
        <v>3.3719811850194894</v>
      </c>
      <c r="BI22" s="35">
        <f t="shared" si="10"/>
        <v>3.289207325220187</v>
      </c>
      <c r="BJ22" s="35">
        <f t="shared" si="11"/>
        <v>3.3564162332085354</v>
      </c>
      <c r="BK22" s="35">
        <f t="shared" si="12"/>
        <v>3.3247509008847045</v>
      </c>
      <c r="BL22" s="35">
        <f t="shared" si="13"/>
        <v>4.7461356879223304</v>
      </c>
      <c r="BM22" s="27"/>
      <c r="BN22" s="35">
        <f t="shared" si="1"/>
        <v>4.8948949228659426</v>
      </c>
      <c r="BO22" s="35">
        <f t="shared" si="2"/>
        <v>4.8948949228659426</v>
      </c>
      <c r="BP22" s="35">
        <f t="shared" si="2"/>
        <v>5.3711557056977668</v>
      </c>
    </row>
    <row r="23" spans="2:68" s="166" customFormat="1" ht="10.5" customHeight="1">
      <c r="B23" s="162" t="s">
        <v>186</v>
      </c>
      <c r="C23" s="35">
        <f>ElecSingle_Other_Nil!K193</f>
        <v>0.75226449390475369</v>
      </c>
      <c r="D23" s="35">
        <f>ElecSingle_Other_Nil!L193</f>
        <v>0.7585153714399705</v>
      </c>
      <c r="E23" s="35">
        <f>ElecSingle_Other_Nil!M193</f>
        <v>0.80099985974030585</v>
      </c>
      <c r="F23" s="35">
        <f>ElecSingle_Other_Nil!N193</f>
        <v>0.90080883366004194</v>
      </c>
      <c r="G23" s="35">
        <f>ElecSingle_Other_Nil!Q193</f>
        <v>0.93587493362082863</v>
      </c>
      <c r="H23" s="35">
        <f>ElecSingle_Other_Nil!R193</f>
        <v>0.94069339805588448</v>
      </c>
      <c r="I23" s="35">
        <f>ElecSingle_Other_Nil!S193</f>
        <v>0.97397192787032549</v>
      </c>
      <c r="J23" s="35">
        <f>ElecSingle_Other_Nil!T193</f>
        <v>0.97394282528525022</v>
      </c>
      <c r="K23" s="35">
        <f>ElecSingle_Other_Nil!U193</f>
        <v>0.99715973929417523</v>
      </c>
      <c r="L23" s="35">
        <f>ElecSingle_Other_Nil!V193</f>
        <v>0.99662644510216869</v>
      </c>
      <c r="M23" s="35">
        <f>ElecSingle_Other_Nil!W193</f>
        <v>1.0561258693602202</v>
      </c>
      <c r="N23" s="27"/>
      <c r="O23" s="35">
        <f>ElecSingle_Other_Nil!Y193</f>
        <v>1.1072018546993037</v>
      </c>
      <c r="P23" s="35">
        <f>ElecSingle_Other_Nil!Z193</f>
        <v>1.1072018546993037</v>
      </c>
      <c r="Q23" s="35">
        <f>ElecSingle_Other_Nil!AA193</f>
        <v>1.1685112998891873</v>
      </c>
      <c r="R23" s="5"/>
      <c r="S23" s="162" t="s">
        <v>186</v>
      </c>
      <c r="T23" s="35">
        <f>ElecMulti_Other_Nil!K193</f>
        <v>0.75622568824296266</v>
      </c>
      <c r="U23" s="35">
        <f>ElecMulti_Other_Nil!L193</f>
        <v>0.76252738442800205</v>
      </c>
      <c r="V23" s="35">
        <f>ElecMulti_Other_Nil!M193</f>
        <v>0.80506783083578337</v>
      </c>
      <c r="W23" s="35">
        <f>ElecMulti_Other_Nil!N193</f>
        <v>0.90490552552307146</v>
      </c>
      <c r="X23" s="35">
        <f>ElecMulti_Other_Nil!Q193</f>
        <v>0.94001673589807211</v>
      </c>
      <c r="Y23" s="35">
        <f>ElecMulti_Other_Nil!R193</f>
        <v>0.94486640758720952</v>
      </c>
      <c r="Z23" s="35">
        <f>ElecMulti_Other_Nil!S193</f>
        <v>0.9781656172857619</v>
      </c>
      <c r="AA23" s="35">
        <f>ElecMulti_Other_Nil!T193</f>
        <v>0.9781483416676926</v>
      </c>
      <c r="AB23" s="35">
        <f>ElecMulti_Other_Nil!U193</f>
        <v>1.0013871898941809</v>
      </c>
      <c r="AC23" s="35">
        <f>ElecMulti_Other_Nil!V193</f>
        <v>1.0009327651082691</v>
      </c>
      <c r="AD23" s="35">
        <f>ElecMulti_Other_Nil!W193</f>
        <v>1.0604918573739783</v>
      </c>
      <c r="AE23" s="27"/>
      <c r="AF23" s="35">
        <f>ElecMulti_Other_Nil!Y193</f>
        <v>1.1117930029434413</v>
      </c>
      <c r="AG23" s="35">
        <f>ElecMulti_Other_Nil!Z193</f>
        <v>1.1117930029434413</v>
      </c>
      <c r="AH23" s="35">
        <f>ElecMulti_Other_Nil!AA193</f>
        <v>1.1732689397083937</v>
      </c>
      <c r="AJ23" s="162" t="s">
        <v>186</v>
      </c>
      <c r="AK23" s="35">
        <f>Gas_Other_Nil!K193</f>
        <v>1.1212252632297603</v>
      </c>
      <c r="AL23" s="35">
        <f>Gas_Other_Nil!L193</f>
        <v>1.1326758052643326</v>
      </c>
      <c r="AM23" s="35">
        <f>Gas_Other_Nil!M193</f>
        <v>1.1750355326298065</v>
      </c>
      <c r="AN23" s="35">
        <f>Gas_Other_Nil!N193</f>
        <v>1.2953479567992134</v>
      </c>
      <c r="AO23" s="35">
        <f>Gas_Other_Nil!Q193</f>
        <v>1.3302680098530959</v>
      </c>
      <c r="AP23" s="35">
        <f>Gas_Other_Nil!R193</f>
        <v>1.3399254271219816</v>
      </c>
      <c r="AQ23" s="35">
        <f>Gas_Other_Nil!S193</f>
        <v>1.3715969952832423</v>
      </c>
      <c r="AR23" s="35">
        <f>Gas_Other_Nil!T193</f>
        <v>1.3078423304606033</v>
      </c>
      <c r="AS23" s="35">
        <f>Gas_Other_Nil!U193</f>
        <v>1.3342775786312289</v>
      </c>
      <c r="AT23" s="35">
        <f>Gas_Other_Nil!V193</f>
        <v>1.3104102444518093</v>
      </c>
      <c r="AU23" s="35">
        <f>Gas_Other_Nil!W193</f>
        <v>1.3652766138542349</v>
      </c>
      <c r="AV23" s="27"/>
      <c r="AW23" s="35">
        <f>Gas_Other_Nil!Y193</f>
        <v>1.4288313158408257</v>
      </c>
      <c r="AX23" s="35">
        <f>Gas_Other_Nil!Z193</f>
        <v>1.4288313158408257</v>
      </c>
      <c r="AY23" s="35">
        <f>Gas_Other_Nil!AA193</f>
        <v>1.460259860580958</v>
      </c>
      <c r="AZ23" s="5"/>
      <c r="BA23" s="162" t="s">
        <v>186</v>
      </c>
      <c r="BB23" s="35">
        <f t="shared" si="3"/>
        <v>1.8734897571345139</v>
      </c>
      <c r="BC23" s="35">
        <f t="shared" si="4"/>
        <v>1.8911911767043033</v>
      </c>
      <c r="BD23" s="35">
        <f t="shared" si="5"/>
        <v>1.9760353923701124</v>
      </c>
      <c r="BE23" s="35">
        <f t="shared" si="6"/>
        <v>2.1961567904592556</v>
      </c>
      <c r="BF23" s="35">
        <f t="shared" si="7"/>
        <v>2.2661429434739246</v>
      </c>
      <c r="BG23" s="35">
        <f t="shared" si="8"/>
        <v>2.2806188251778661</v>
      </c>
      <c r="BH23" s="35">
        <f t="shared" si="9"/>
        <v>2.3455689231535679</v>
      </c>
      <c r="BI23" s="35">
        <f t="shared" si="10"/>
        <v>2.2817851557458537</v>
      </c>
      <c r="BJ23" s="35">
        <f t="shared" si="11"/>
        <v>2.331437317925404</v>
      </c>
      <c r="BK23" s="35">
        <f t="shared" si="12"/>
        <v>2.307036689553978</v>
      </c>
      <c r="BL23" s="35">
        <f t="shared" si="13"/>
        <v>2.4214024832144552</v>
      </c>
      <c r="BM23" s="27"/>
      <c r="BN23" s="35">
        <f t="shared" si="1"/>
        <v>2.5360331705401293</v>
      </c>
      <c r="BO23" s="35">
        <f t="shared" si="2"/>
        <v>2.5360331705401293</v>
      </c>
      <c r="BP23" s="35">
        <f t="shared" si="2"/>
        <v>2.6287711604701451</v>
      </c>
    </row>
    <row r="24" spans="2:68" s="166" customFormat="1" ht="10.5" customHeight="1">
      <c r="B24" s="123" t="s">
        <v>187</v>
      </c>
      <c r="C24" s="35">
        <f>ElecSingle_Other_Nil!K194</f>
        <v>68.565763055510402</v>
      </c>
      <c r="D24" s="35">
        <f>ElecSingle_Other_Nil!L194</f>
        <v>68.998957279484827</v>
      </c>
      <c r="E24" s="35">
        <f>ElecSingle_Other_Nil!M194</f>
        <v>72.237796625985212</v>
      </c>
      <c r="F24" s="35">
        <f>ElecSingle_Other_Nil!N194</f>
        <v>79.154692815241077</v>
      </c>
      <c r="G24" s="35">
        <f>ElecSingle_Other_Nil!Q194</f>
        <v>81.399713582384081</v>
      </c>
      <c r="H24" s="35">
        <f>ElecSingle_Other_Nil!R194</f>
        <v>81.733639651153254</v>
      </c>
      <c r="I24" s="35">
        <f>ElecSingle_Other_Nil!S194</f>
        <v>84.76467225905651</v>
      </c>
      <c r="J24" s="35">
        <f>ElecSingle_Other_Nil!T194</f>
        <v>84.762655410752217</v>
      </c>
      <c r="K24" s="35">
        <f>ElecSingle_Other_Nil!U194</f>
        <v>86.517618790776069</v>
      </c>
      <c r="L24" s="35">
        <f>ElecSingle_Other_Nil!V194</f>
        <v>86.480660785703222</v>
      </c>
      <c r="M24" s="35">
        <f>ElecSingle_Other_Nil!W194</f>
        <v>157.60240808829082</v>
      </c>
      <c r="N24" s="27"/>
      <c r="O24" s="35">
        <f>ElecSingle_Other_Nil!Y194</f>
        <v>161.14204259689222</v>
      </c>
      <c r="P24" s="35">
        <f>ElecSingle_Other_Nil!Z194</f>
        <v>161.14204259689222</v>
      </c>
      <c r="Q24" s="35">
        <f>ElecSingle_Other_Nil!AA194</f>
        <v>184.12308678550502</v>
      </c>
      <c r="R24" s="5"/>
      <c r="S24" s="123" t="s">
        <v>187</v>
      </c>
      <c r="T24" s="35">
        <f>ElecMulti_Other_Nil!K194</f>
        <v>68.840279153079877</v>
      </c>
      <c r="U24" s="35">
        <f>ElecMulti_Other_Nil!L194</f>
        <v>69.276995177865359</v>
      </c>
      <c r="V24" s="35">
        <f>ElecMulti_Other_Nil!M194</f>
        <v>72.519712496505406</v>
      </c>
      <c r="W24" s="35">
        <f>ElecMulti_Other_Nil!N194</f>
        <v>79.438599073597445</v>
      </c>
      <c r="X24" s="35">
        <f>ElecMulti_Other_Nil!Q194</f>
        <v>81.686746053143224</v>
      </c>
      <c r="Y24" s="35">
        <f>ElecMulti_Other_Nil!R194</f>
        <v>82.022834826610762</v>
      </c>
      <c r="Z24" s="35">
        <f>ElecMulti_Other_Nil!S194</f>
        <v>85.055300578308461</v>
      </c>
      <c r="AA24" s="35">
        <f>ElecMulti_Other_Nil!T194</f>
        <v>85.054103354731296</v>
      </c>
      <c r="AB24" s="35">
        <f>ElecMulti_Other_Nil!U194</f>
        <v>86.810586805545583</v>
      </c>
      <c r="AC24" s="35">
        <f>ElecMulti_Other_Nil!V194</f>
        <v>86.779094556436775</v>
      </c>
      <c r="AD24" s="35">
        <f>ElecMulti_Other_Nil!W194</f>
        <v>157.90497693224054</v>
      </c>
      <c r="AE24" s="27"/>
      <c r="AF24" s="35">
        <f>ElecMulti_Other_Nil!Y194</f>
        <v>161.46021534776852</v>
      </c>
      <c r="AG24" s="35">
        <f>ElecMulti_Other_Nil!Z194</f>
        <v>161.46021534776852</v>
      </c>
      <c r="AH24" s="35">
        <f>ElecMulti_Other_Nil!AA194</f>
        <v>184.45279762655409</v>
      </c>
      <c r="AJ24" s="123" t="s">
        <v>187</v>
      </c>
      <c r="AK24" s="35">
        <f>Gas_Other_Nil!K194</f>
        <v>77.702419391346695</v>
      </c>
      <c r="AL24" s="35">
        <f>Gas_Other_Nil!L194</f>
        <v>78.495957361464903</v>
      </c>
      <c r="AM24" s="35">
        <f>Gas_Other_Nil!M194</f>
        <v>81.431543464451835</v>
      </c>
      <c r="AN24" s="35">
        <f>Gas_Other_Nil!N194</f>
        <v>89.769356344150751</v>
      </c>
      <c r="AO24" s="35">
        <f>Gas_Other_Nil!Q194</f>
        <v>92.189363006991002</v>
      </c>
      <c r="AP24" s="35">
        <f>Gas_Other_Nil!R194</f>
        <v>92.858635018132276</v>
      </c>
      <c r="AQ24" s="35">
        <f>Gas_Other_Nil!S194</f>
        <v>95.053517306958852</v>
      </c>
      <c r="AR24" s="35">
        <f>Gas_Other_Nil!T194</f>
        <v>90.63523325052094</v>
      </c>
      <c r="AS24" s="35">
        <f>Gas_Other_Nil!U194</f>
        <v>92.467231518336789</v>
      </c>
      <c r="AT24" s="35">
        <f>Gas_Other_Nil!V194</f>
        <v>90.813193145333557</v>
      </c>
      <c r="AU24" s="35">
        <f>Gas_Other_Nil!W194</f>
        <v>94.615506369624669</v>
      </c>
      <c r="AV24" s="27"/>
      <c r="AW24" s="35">
        <f>Gas_Other_Nil!Y194</f>
        <v>99.019932732467154</v>
      </c>
      <c r="AX24" s="35">
        <f>Gas_Other_Nil!Z194</f>
        <v>99.019932732467154</v>
      </c>
      <c r="AY24" s="35">
        <f>Gas_Other_Nil!AA194</f>
        <v>101.19797317121264</v>
      </c>
      <c r="AZ24" s="5"/>
      <c r="BA24" s="123" t="s">
        <v>187</v>
      </c>
      <c r="BB24" s="35">
        <f t="shared" si="3"/>
        <v>146.26818244685711</v>
      </c>
      <c r="BC24" s="35">
        <f t="shared" si="4"/>
        <v>147.49491464094973</v>
      </c>
      <c r="BD24" s="35">
        <f t="shared" si="5"/>
        <v>153.66934009043706</v>
      </c>
      <c r="BE24" s="35">
        <f t="shared" si="6"/>
        <v>168.92404915939181</v>
      </c>
      <c r="BF24" s="35">
        <f t="shared" si="7"/>
        <v>173.58907658937508</v>
      </c>
      <c r="BG24" s="35">
        <f t="shared" si="8"/>
        <v>174.59227466928553</v>
      </c>
      <c r="BH24" s="35">
        <f t="shared" si="9"/>
        <v>179.81818956601535</v>
      </c>
      <c r="BI24" s="35">
        <f t="shared" si="10"/>
        <v>175.39788866127316</v>
      </c>
      <c r="BJ24" s="35">
        <f t="shared" si="11"/>
        <v>178.98485030911286</v>
      </c>
      <c r="BK24" s="35">
        <f t="shared" si="12"/>
        <v>177.29385393103678</v>
      </c>
      <c r="BL24" s="35">
        <f t="shared" si="13"/>
        <v>252.21791445791547</v>
      </c>
      <c r="BM24" s="27"/>
      <c r="BN24" s="35">
        <f t="shared" si="1"/>
        <v>260.16197532935939</v>
      </c>
      <c r="BO24" s="35">
        <f t="shared" si="2"/>
        <v>260.16197532935939</v>
      </c>
      <c r="BP24" s="35">
        <f t="shared" si="2"/>
        <v>285.32105995671765</v>
      </c>
    </row>
    <row r="25" spans="2:68" s="166" customFormat="1" ht="10.5" customHeight="1">
      <c r="B25"/>
      <c r="C25"/>
      <c r="D25"/>
      <c r="E25"/>
      <c r="F25"/>
      <c r="G25"/>
      <c r="H25"/>
      <c r="I25"/>
      <c r="J25"/>
      <c r="K25"/>
      <c r="L25"/>
      <c r="M25"/>
      <c r="N25"/>
      <c r="O25"/>
      <c r="P25" s="397"/>
      <c r="Q25" s="397"/>
      <c r="R25" s="5"/>
      <c r="S25"/>
      <c r="T25"/>
      <c r="U25"/>
      <c r="V25"/>
      <c r="W25"/>
      <c r="X25"/>
      <c r="Y25"/>
      <c r="Z25"/>
      <c r="AA25"/>
      <c r="AB25"/>
      <c r="AC25"/>
      <c r="AD25"/>
      <c r="AE25"/>
      <c r="AJ25"/>
      <c r="AK25"/>
      <c r="AL25"/>
      <c r="AM25"/>
      <c r="AN25"/>
      <c r="AO25"/>
      <c r="AP25"/>
      <c r="AQ25"/>
      <c r="AR25"/>
      <c r="AS25"/>
      <c r="AT25"/>
      <c r="AU25"/>
      <c r="AV25"/>
      <c r="AW25"/>
      <c r="AX25" s="397"/>
      <c r="AY25" s="397"/>
      <c r="AZ25" s="5"/>
      <c r="BA25" s="123" t="s">
        <v>188</v>
      </c>
      <c r="BB25" s="35">
        <f>BB24*1.05</f>
        <v>153.58159156919999</v>
      </c>
      <c r="BC25" s="35">
        <f t="shared" ref="BC25:BI25" si="14">BC24*1.05</f>
        <v>154.86966037299723</v>
      </c>
      <c r="BD25" s="35">
        <f t="shared" si="14"/>
        <v>161.35280709495893</v>
      </c>
      <c r="BE25" s="35">
        <f t="shared" si="14"/>
        <v>177.37025161736142</v>
      </c>
      <c r="BF25" s="35">
        <f t="shared" si="14"/>
        <v>182.26853041884385</v>
      </c>
      <c r="BG25" s="35">
        <f t="shared" si="14"/>
        <v>183.32188840274981</v>
      </c>
      <c r="BH25" s="35">
        <f t="shared" si="14"/>
        <v>188.80909904431613</v>
      </c>
      <c r="BI25" s="35">
        <f t="shared" si="14"/>
        <v>184.16778309433681</v>
      </c>
      <c r="BJ25" s="35">
        <f t="shared" ref="BJ25:BK25" si="15">BJ24*1.05</f>
        <v>187.93409282456849</v>
      </c>
      <c r="BK25" s="35">
        <f t="shared" si="15"/>
        <v>186.15854662758863</v>
      </c>
      <c r="BL25" s="35">
        <f t="shared" ref="BL25" si="16">BL24*1.05</f>
        <v>264.82881018081127</v>
      </c>
      <c r="BM25" s="27"/>
      <c r="BN25" s="35">
        <f>IFERROR(BN24*1.05,"-")</f>
        <v>273.17007409582737</v>
      </c>
      <c r="BO25" s="35">
        <f>IFERROR(BO24*1.05,"-")</f>
        <v>273.17007409582737</v>
      </c>
      <c r="BP25" s="35">
        <f>IFERROR(BP24*1.05,"-")</f>
        <v>299.58711295455356</v>
      </c>
    </row>
    <row r="26" spans="2:68" s="170" customFormat="1" ht="10.5" customHeight="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row>
    <row r="27" spans="2:68" s="166" customFormat="1" ht="38.25" customHeight="1">
      <c r="B27" s="81" t="s">
        <v>189</v>
      </c>
      <c r="C27" s="97" t="s">
        <v>164</v>
      </c>
      <c r="D27" s="97" t="s">
        <v>165</v>
      </c>
      <c r="E27" s="97" t="s">
        <v>166</v>
      </c>
      <c r="F27" s="97" t="s">
        <v>167</v>
      </c>
      <c r="G27" s="97" t="s">
        <v>168</v>
      </c>
      <c r="H27" s="97" t="s">
        <v>169</v>
      </c>
      <c r="I27" s="97" t="s">
        <v>170</v>
      </c>
      <c r="J27" s="97" t="s">
        <v>171</v>
      </c>
      <c r="K27" s="97" t="s">
        <v>172</v>
      </c>
      <c r="L27" s="97" t="s">
        <v>173</v>
      </c>
      <c r="M27" s="97" t="s">
        <v>174</v>
      </c>
      <c r="N27" s="27"/>
      <c r="O27" s="97" t="s">
        <v>175</v>
      </c>
      <c r="P27" s="97" t="s">
        <v>696</v>
      </c>
      <c r="Q27" s="97" t="s">
        <v>703</v>
      </c>
      <c r="R27" s="5"/>
      <c r="S27" s="81" t="s">
        <v>189</v>
      </c>
      <c r="T27" s="97" t="s">
        <v>164</v>
      </c>
      <c r="U27" s="97" t="s">
        <v>165</v>
      </c>
      <c r="V27" s="97" t="s">
        <v>166</v>
      </c>
      <c r="W27" s="97" t="s">
        <v>167</v>
      </c>
      <c r="X27" s="97" t="s">
        <v>168</v>
      </c>
      <c r="Y27" s="97" t="s">
        <v>169</v>
      </c>
      <c r="Z27" s="97" t="s">
        <v>170</v>
      </c>
      <c r="AA27" s="97" t="s">
        <v>171</v>
      </c>
      <c r="AB27" s="97" t="s">
        <v>172</v>
      </c>
      <c r="AC27" s="97" t="s">
        <v>173</v>
      </c>
      <c r="AD27" s="97" t="s">
        <v>174</v>
      </c>
      <c r="AE27" s="27"/>
      <c r="AF27" s="97" t="s">
        <v>175</v>
      </c>
      <c r="AG27" s="97" t="s">
        <v>696</v>
      </c>
      <c r="AH27" s="97" t="s">
        <v>703</v>
      </c>
      <c r="AJ27" s="81" t="s">
        <v>189</v>
      </c>
      <c r="AK27" s="97" t="s">
        <v>164</v>
      </c>
      <c r="AL27" s="97" t="s">
        <v>165</v>
      </c>
      <c r="AM27" s="97" t="s">
        <v>166</v>
      </c>
      <c r="AN27" s="97" t="s">
        <v>167</v>
      </c>
      <c r="AO27" s="97" t="s">
        <v>168</v>
      </c>
      <c r="AP27" s="97" t="s">
        <v>169</v>
      </c>
      <c r="AQ27" s="97" t="s">
        <v>170</v>
      </c>
      <c r="AR27" s="97" t="s">
        <v>171</v>
      </c>
      <c r="AS27" s="97" t="s">
        <v>172</v>
      </c>
      <c r="AT27" s="97" t="s">
        <v>173</v>
      </c>
      <c r="AU27" s="97" t="s">
        <v>174</v>
      </c>
      <c r="AV27" s="27"/>
      <c r="AW27" s="97" t="s">
        <v>175</v>
      </c>
      <c r="AX27" s="97" t="s">
        <v>696</v>
      </c>
      <c r="AY27" s="97" t="s">
        <v>703</v>
      </c>
      <c r="AZ27" s="5"/>
      <c r="BA27" s="81" t="s">
        <v>189</v>
      </c>
      <c r="BB27" s="97" t="s">
        <v>164</v>
      </c>
      <c r="BC27" s="97" t="s">
        <v>165</v>
      </c>
      <c r="BD27" s="97" t="s">
        <v>166</v>
      </c>
      <c r="BE27" s="97" t="s">
        <v>167</v>
      </c>
      <c r="BF27" s="97" t="s">
        <v>168</v>
      </c>
      <c r="BG27" s="97" t="s">
        <v>169</v>
      </c>
      <c r="BH27" s="97" t="s">
        <v>170</v>
      </c>
      <c r="BI27" s="97" t="s">
        <v>171</v>
      </c>
      <c r="BJ27" s="97" t="s">
        <v>172</v>
      </c>
      <c r="BK27" s="97" t="s">
        <v>173</v>
      </c>
      <c r="BL27" s="97" t="s">
        <v>174</v>
      </c>
      <c r="BM27" s="27"/>
      <c r="BN27" s="97" t="s">
        <v>175</v>
      </c>
      <c r="BO27" s="97" t="s">
        <v>696</v>
      </c>
      <c r="BP27" s="97" t="s">
        <v>703</v>
      </c>
    </row>
    <row r="28" spans="2:68" s="166" customFormat="1" ht="10.5" customHeight="1">
      <c r="B28" s="123" t="s">
        <v>176</v>
      </c>
      <c r="C28" s="35">
        <f>ElecSingle_Other_3100kWh!K183</f>
        <v>179.00136797424895</v>
      </c>
      <c r="D28" s="35">
        <f>ElecSingle_Other_3100kWh!L183</f>
        <v>171.2844775148248</v>
      </c>
      <c r="E28" s="35">
        <f>ElecSingle_Other_3100kWh!M183</f>
        <v>188.2966425157575</v>
      </c>
      <c r="F28" s="35">
        <f>ElecSingle_Other_3100kWh!N183</f>
        <v>205.64726567876167</v>
      </c>
      <c r="G28" s="35">
        <f>ElecSingle_Other_3100kWh!Q183</f>
        <v>244.35175317326426</v>
      </c>
      <c r="H28" s="35">
        <f>ElecSingle_Other_3100kWh!R183</f>
        <v>220.83214040458211</v>
      </c>
      <c r="I28" s="35">
        <f>ElecSingle_Other_3100kWh!S183</f>
        <v>213.18332557673111</v>
      </c>
      <c r="J28" s="35">
        <f>ElecSingle_Other_3100kWh!T183</f>
        <v>186.28634708232781</v>
      </c>
      <c r="K28" s="35">
        <f>ElecSingle_Other_3100kWh!U183</f>
        <v>221.40767996833435</v>
      </c>
      <c r="L28" s="35">
        <f>ElecSingle_Other_3100kWh!V183</f>
        <v>277.90448646108462</v>
      </c>
      <c r="M28" s="35">
        <f>ElecSingle_Other_3100kWh!W183</f>
        <v>515.28606921595917</v>
      </c>
      <c r="N28" s="27"/>
      <c r="O28" s="35">
        <f>ElecSingle_Other_3100kWh!Y183</f>
        <v>1154.4785866007871</v>
      </c>
      <c r="P28" s="35">
        <f>ElecSingle_Other_3100kWh!Z183</f>
        <v>1597.1745371627455</v>
      </c>
      <c r="Q28" s="35">
        <f>ElecSingle_Other_3100kWh!AA183</f>
        <v>1089.9605425061691</v>
      </c>
      <c r="R28" s="5"/>
      <c r="S28" s="123" t="s">
        <v>176</v>
      </c>
      <c r="T28" s="35">
        <f>ElecMulti_Other_4200kWh!K183</f>
        <v>243.5641006936373</v>
      </c>
      <c r="U28" s="35">
        <f>ElecMulti_Other_4200kWh!L183</f>
        <v>233.38718526559481</v>
      </c>
      <c r="V28" s="35">
        <f>ElecMulti_Other_4200kWh!M183</f>
        <v>255.96477111507141</v>
      </c>
      <c r="W28" s="35">
        <f>ElecMulti_Other_4200kWh!N183</f>
        <v>280.35133215513343</v>
      </c>
      <c r="X28" s="35">
        <f>ElecMulti_Other_4200kWh!Q183</f>
        <v>331.88177601701312</v>
      </c>
      <c r="Y28" s="35">
        <f>ElecMulti_Other_4200kWh!R183</f>
        <v>300.85275986127681</v>
      </c>
      <c r="Z28" s="35">
        <f>ElecMulti_Other_4200kWh!S183</f>
        <v>290.33538273875416</v>
      </c>
      <c r="AA28" s="35">
        <f>ElecMulti_Other_4200kWh!T183</f>
        <v>253.3454702673852</v>
      </c>
      <c r="AB28" s="35">
        <f>ElecMulti_Other_4200kWh!U183</f>
        <v>301.17601117012339</v>
      </c>
      <c r="AC28" s="35">
        <f>ElecMulti_Other_4200kWh!V183</f>
        <v>380.12916390301859</v>
      </c>
      <c r="AD28" s="35">
        <f>ElecMulti_Other_4200kWh!W183</f>
        <v>686.93566973033592</v>
      </c>
      <c r="AE28" s="27"/>
      <c r="AF28" s="35">
        <f>ElecMulti_Other_4200kWh!Y183</f>
        <v>1512.8094841491961</v>
      </c>
      <c r="AG28" s="35">
        <f>ElecMulti_Other_4200kWh!Z183</f>
        <v>2208.3388120062273</v>
      </c>
      <c r="AH28" s="35">
        <f>ElecMulti_Other_4200kWh!AA183</f>
        <v>1494.1918100465305</v>
      </c>
      <c r="AJ28" s="123" t="s">
        <v>176</v>
      </c>
      <c r="AK28" s="35">
        <f>Gas_Other_12000kWh!K183</f>
        <v>200.75</v>
      </c>
      <c r="AL28" s="35">
        <f>Gas_Other_12000kWh!L183</f>
        <v>199.05999999999997</v>
      </c>
      <c r="AM28" s="35">
        <f>Gas_Other_12000kWh!M183</f>
        <v>215.77</v>
      </c>
      <c r="AN28" s="35">
        <f>Gas_Other_12000kWh!N183</f>
        <v>243.3600000000001</v>
      </c>
      <c r="AO28" s="35">
        <f>Gas_Other_12000kWh!Q183</f>
        <v>281.17999999999995</v>
      </c>
      <c r="AP28" s="35">
        <f>Gas_Other_12000kWh!R183</f>
        <v>230.78000000000006</v>
      </c>
      <c r="AQ28" s="35">
        <f>Gas_Other_12000kWh!S183</f>
        <v>206.32000000000002</v>
      </c>
      <c r="AR28" s="35">
        <f>Gas_Other_12000kWh!T183</f>
        <v>145.13000000000005</v>
      </c>
      <c r="AS28" s="35">
        <f>Gas_Other_12000kWh!U183</f>
        <v>187.07</v>
      </c>
      <c r="AT28" s="35">
        <f>Gas_Other_12000kWh!V183</f>
        <v>276.5100000000001</v>
      </c>
      <c r="AU28" s="35">
        <f>Gas_Other_12000kWh!W183</f>
        <v>586.80999999999972</v>
      </c>
      <c r="AV28" s="27"/>
      <c r="AW28" s="35">
        <f>Gas_Other_12000kWh!Y183</f>
        <v>1376.8009245311077</v>
      </c>
      <c r="AX28" s="35">
        <f>Gas_Other_12000kWh!Z183</f>
        <v>1631.9111772946392</v>
      </c>
      <c r="AY28" s="35">
        <f>Gas_Other_12000kWh!AA183</f>
        <v>1133.4240853181416</v>
      </c>
      <c r="AZ28" s="5"/>
      <c r="BA28" s="123" t="s">
        <v>176</v>
      </c>
      <c r="BB28" s="35">
        <f>IFERROR(C28+AK28,"-")</f>
        <v>379.75136797424898</v>
      </c>
      <c r="BC28" s="35">
        <f t="shared" ref="BC28" si="17">IFERROR(D28+AL28,"-")</f>
        <v>370.3444775148248</v>
      </c>
      <c r="BD28" s="35">
        <f t="shared" ref="BD28" si="18">IFERROR(E28+AM28,"-")</f>
        <v>404.06664251575751</v>
      </c>
      <c r="BE28" s="35">
        <f t="shared" ref="BE28" si="19">IFERROR(F28+AN28,"-")</f>
        <v>449.00726567876177</v>
      </c>
      <c r="BF28" s="35">
        <f t="shared" ref="BF28" si="20">IFERROR(G28+AO28,"-")</f>
        <v>525.53175317326418</v>
      </c>
      <c r="BG28" s="35">
        <f t="shared" ref="BG28" si="21">IFERROR(H28+AP28,"-")</f>
        <v>451.61214040458219</v>
      </c>
      <c r="BH28" s="35">
        <f t="shared" ref="BH28:BH39" si="22">IFERROR(I28+AQ28,"-")</f>
        <v>419.50332557673113</v>
      </c>
      <c r="BI28" s="35">
        <f t="shared" ref="BI28:BI39" si="23">IFERROR(J28+AR28,"-")</f>
        <v>331.41634708232789</v>
      </c>
      <c r="BJ28" s="35">
        <f t="shared" ref="BJ28:BJ39" si="24">IFERROR(K28+AS28,"-")</f>
        <v>408.47767996833431</v>
      </c>
      <c r="BK28" s="35">
        <f t="shared" ref="BK28:BK39" si="25">IFERROR(L28+AT28,"-")</f>
        <v>554.41448646108472</v>
      </c>
      <c r="BL28" s="35">
        <f t="shared" ref="BL28:BL39" si="26">IFERROR(M28+AU28,"-")</f>
        <v>1102.0960692159588</v>
      </c>
      <c r="BM28" s="27"/>
      <c r="BN28" s="35">
        <f t="shared" ref="BN28:BN39" si="27">IFERROR(O28+AW28,"-")</f>
        <v>2531.2795111318947</v>
      </c>
      <c r="BO28" s="35">
        <f t="shared" ref="BO28:BP39" si="28">IFERROR(P28+AX28,"-")</f>
        <v>3229.0857144573847</v>
      </c>
      <c r="BP28" s="35">
        <f t="shared" si="28"/>
        <v>2223.3846278243109</v>
      </c>
    </row>
    <row r="29" spans="2:68" s="166" customFormat="1" ht="10.5" customHeight="1">
      <c r="B29" s="123" t="s">
        <v>177</v>
      </c>
      <c r="C29" s="35">
        <f>ElecSingle_Other_3100kWh!K184</f>
        <v>3.4648843503671367</v>
      </c>
      <c r="D29" s="35">
        <f>ElecSingle_Other_3100kWh!L184</f>
        <v>3.3612879396840958</v>
      </c>
      <c r="E29" s="35">
        <f>ElecSingle_Other_3100kWh!M184</f>
        <v>11.652403061262774</v>
      </c>
      <c r="F29" s="35">
        <f>ElecSingle_Other_3100kWh!N184</f>
        <v>11.077105801368656</v>
      </c>
      <c r="G29" s="35">
        <f>ElecSingle_Other_3100kWh!Q184</f>
        <v>14.883230646022749</v>
      </c>
      <c r="H29" s="35">
        <f>ElecSingle_Other_3100kWh!R184</f>
        <v>14.819176551301227</v>
      </c>
      <c r="I29" s="35">
        <f>ElecSingle_Other_3100kWh!S184</f>
        <v>17.646102036866232</v>
      </c>
      <c r="J29" s="35">
        <f>ElecSingle_Other_3100kWh!T184</f>
        <v>18.715424771732444</v>
      </c>
      <c r="K29" s="35">
        <f>ElecSingle_Other_3100kWh!U184</f>
        <v>14.308593954183147</v>
      </c>
      <c r="L29" s="35">
        <f>ElecSingle_Other_3100kWh!V184</f>
        <v>14.67492004669276</v>
      </c>
      <c r="M29" s="35">
        <f>ElecSingle_Other_3100kWh!W184</f>
        <v>9.2172823280201097</v>
      </c>
      <c r="N29" s="27"/>
      <c r="O29" s="35">
        <f>ElecSingle_Other_3100kWh!Y184</f>
        <v>11.671120371343685</v>
      </c>
      <c r="P29" s="35">
        <f>ElecSingle_Other_3100kWh!Z184</f>
        <v>11.671120371343685</v>
      </c>
      <c r="Q29" s="35">
        <f>ElecSingle_Other_3100kWh!AA184</f>
        <v>18.00005259322603</v>
      </c>
      <c r="R29" s="5"/>
      <c r="S29" s="123" t="s">
        <v>177</v>
      </c>
      <c r="T29" s="35">
        <f>ElecMulti_Other_4200kWh!K184</f>
        <v>3.695838468799503</v>
      </c>
      <c r="U29" s="35">
        <f>ElecMulti_Other_4200kWh!L184</f>
        <v>3.5853367720281919</v>
      </c>
      <c r="V29" s="35">
        <f>ElecMulti_Other_4200kWh!M184</f>
        <v>12.42910064094038</v>
      </c>
      <c r="W29" s="35">
        <f>ElecMulti_Other_4200kWh!N184</f>
        <v>11.815456613688003</v>
      </c>
      <c r="X29" s="35">
        <f>ElecMulti_Other_4200kWh!Q184</f>
        <v>15.875278204103214</v>
      </c>
      <c r="Y29" s="35">
        <f>ElecMulti_Other_4200kWh!R184</f>
        <v>15.252517859400495</v>
      </c>
      <c r="Z29" s="35">
        <f>ElecMulti_Other_4200kWh!S184</f>
        <v>18.162094323274683</v>
      </c>
      <c r="AA29" s="35">
        <f>ElecMulti_Other_4200kWh!T184</f>
        <v>18.515809469683656</v>
      </c>
      <c r="AB29" s="35">
        <f>ElecMulti_Other_4200kWh!U184</f>
        <v>14.155980140040841</v>
      </c>
      <c r="AC29" s="35">
        <f>ElecMulti_Other_4200kWh!V184</f>
        <v>14.309299644028929</v>
      </c>
      <c r="AD29" s="35">
        <f>ElecMulti_Other_4200kWh!W184</f>
        <v>8.9876347080460999</v>
      </c>
      <c r="AE29" s="27"/>
      <c r="AF29" s="35">
        <f>ElecMulti_Other_4200kWh!Y184</f>
        <v>12.009130989979031</v>
      </c>
      <c r="AG29" s="35">
        <f>ElecMulti_Other_4200kWh!Z184</f>
        <v>12.009130989979031</v>
      </c>
      <c r="AH29" s="35">
        <f>ElecMulti_Other_4200kWh!AA184</f>
        <v>18.521453844979444</v>
      </c>
      <c r="AJ29" s="123" t="s">
        <v>177</v>
      </c>
      <c r="AK29" s="35"/>
      <c r="AL29" s="35"/>
      <c r="AM29" s="35"/>
      <c r="AN29" s="35"/>
      <c r="AO29" s="35"/>
      <c r="AP29" s="35"/>
      <c r="AQ29" s="35"/>
      <c r="AR29" s="35"/>
      <c r="AS29" s="35"/>
      <c r="AT29" s="35"/>
      <c r="AU29" s="35"/>
      <c r="AV29" s="27"/>
      <c r="AW29" s="35"/>
      <c r="AX29" s="35"/>
      <c r="AY29" s="35"/>
      <c r="AZ29" s="5"/>
      <c r="BA29" s="123" t="s">
        <v>177</v>
      </c>
      <c r="BB29" s="35">
        <f t="shared" ref="BB29:BB39" si="29">IFERROR(C29+AK29,"-")</f>
        <v>3.4648843503671367</v>
      </c>
      <c r="BC29" s="35">
        <f t="shared" ref="BC29:BC39" si="30">IFERROR(D29+AL29,"-")</f>
        <v>3.3612879396840958</v>
      </c>
      <c r="BD29" s="35">
        <f t="shared" ref="BD29:BD39" si="31">IFERROR(E29+AM29,"-")</f>
        <v>11.652403061262774</v>
      </c>
      <c r="BE29" s="35">
        <f t="shared" ref="BE29:BE39" si="32">IFERROR(F29+AN29,"-")</f>
        <v>11.077105801368656</v>
      </c>
      <c r="BF29" s="35">
        <f t="shared" ref="BF29:BF39" si="33">IFERROR(G29+AO29,"-")</f>
        <v>14.883230646022749</v>
      </c>
      <c r="BG29" s="35">
        <f t="shared" ref="BG29:BG39" si="34">IFERROR(H29+AP29,"-")</f>
        <v>14.819176551301227</v>
      </c>
      <c r="BH29" s="35">
        <f t="shared" si="22"/>
        <v>17.646102036866232</v>
      </c>
      <c r="BI29" s="35">
        <f t="shared" si="23"/>
        <v>18.715424771732444</v>
      </c>
      <c r="BJ29" s="35">
        <f t="shared" si="24"/>
        <v>14.308593954183147</v>
      </c>
      <c r="BK29" s="35">
        <f t="shared" si="25"/>
        <v>14.67492004669276</v>
      </c>
      <c r="BL29" s="35">
        <f t="shared" si="26"/>
        <v>9.2172823280201097</v>
      </c>
      <c r="BM29" s="27"/>
      <c r="BN29" s="35">
        <f t="shared" si="27"/>
        <v>11.671120371343685</v>
      </c>
      <c r="BO29" s="35">
        <f t="shared" si="28"/>
        <v>11.671120371343685</v>
      </c>
      <c r="BP29" s="35">
        <f t="shared" si="28"/>
        <v>18.00005259322603</v>
      </c>
    </row>
    <row r="30" spans="2:68" s="166" customFormat="1" ht="10.5" customHeight="1">
      <c r="B30" s="123" t="s">
        <v>178</v>
      </c>
      <c r="C30" s="35" t="str">
        <f>ElecSingle_Other_3100kWh!K185</f>
        <v>-</v>
      </c>
      <c r="D30" s="35" t="str">
        <f>ElecSingle_Other_3100kWh!L185</f>
        <v>-</v>
      </c>
      <c r="E30" s="35" t="str">
        <f>ElecSingle_Other_3100kWh!M185</f>
        <v>-</v>
      </c>
      <c r="F30" s="35" t="str">
        <f>ElecSingle_Other_3100kWh!N185</f>
        <v>-</v>
      </c>
      <c r="G30" s="35" t="str">
        <f>ElecSingle_Other_3100kWh!Q185</f>
        <v>-</v>
      </c>
      <c r="H30" s="35" t="str">
        <f>ElecSingle_Other_3100kWh!R185</f>
        <v>-</v>
      </c>
      <c r="I30" s="35" t="str">
        <f>ElecSingle_Other_3100kWh!S185</f>
        <v>-</v>
      </c>
      <c r="J30" s="35">
        <f>ElecSingle_Other_3100kWh!T185</f>
        <v>4.5552674196923926</v>
      </c>
      <c r="K30" s="35">
        <f>ElecSingle_Other_3100kWh!U185</f>
        <v>9.975695096053105</v>
      </c>
      <c r="L30" s="35">
        <f>ElecSingle_Other_3100kWh!V185</f>
        <v>4.43</v>
      </c>
      <c r="M30" s="35" t="str">
        <f>ElecSingle_Other_3100kWh!W185</f>
        <v>-</v>
      </c>
      <c r="N30" s="27"/>
      <c r="O30" s="35">
        <f>ElecSingle_Other_3100kWh!Y185</f>
        <v>20.736406675957259</v>
      </c>
      <c r="P30" s="35">
        <f>ElecSingle_Other_3100kWh!Z185</f>
        <v>20.736406675957259</v>
      </c>
      <c r="Q30" s="35">
        <f>ElecSingle_Other_3100kWh!AA185</f>
        <v>26.747623889549011</v>
      </c>
      <c r="R30" s="5"/>
      <c r="S30" s="123" t="s">
        <v>178</v>
      </c>
      <c r="T30" s="35" t="str">
        <f>ElecMulti_Other_4200kWh!K185</f>
        <v>-</v>
      </c>
      <c r="U30" s="35" t="str">
        <f>ElecMulti_Other_4200kWh!L185</f>
        <v>-</v>
      </c>
      <c r="V30" s="35" t="str">
        <f>ElecMulti_Other_4200kWh!M185</f>
        <v>-</v>
      </c>
      <c r="W30" s="35" t="str">
        <f>ElecMulti_Other_4200kWh!N185</f>
        <v>-</v>
      </c>
      <c r="X30" s="35" t="str">
        <f>ElecMulti_Other_4200kWh!Q185</f>
        <v>-</v>
      </c>
      <c r="Y30" s="35" t="str">
        <f>ElecMulti_Other_4200kWh!R185</f>
        <v>-</v>
      </c>
      <c r="Z30" s="35" t="str">
        <f>ElecMulti_Other_4200kWh!S185</f>
        <v>-</v>
      </c>
      <c r="AA30" s="35">
        <f>ElecMulti_Other_4200kWh!T185</f>
        <v>6.5476579358857476</v>
      </c>
      <c r="AB30" s="35">
        <f>ElecMulti_Other_4200kWh!U185</f>
        <v>9.975695096053105</v>
      </c>
      <c r="AC30" s="35">
        <f>ElecMulti_Other_4200kWh!V185</f>
        <v>4.43</v>
      </c>
      <c r="AD30" s="35" t="str">
        <f>ElecMulti_Other_4200kWh!W185</f>
        <v>-</v>
      </c>
      <c r="AE30" s="27"/>
      <c r="AF30" s="35">
        <f>ElecMulti_Other_4200kWh!Y185</f>
        <v>20.701931196232078</v>
      </c>
      <c r="AG30" s="35">
        <f>ElecMulti_Other_4200kWh!Z185</f>
        <v>20.701931196232078</v>
      </c>
      <c r="AH30" s="35">
        <f>ElecMulti_Other_4200kWh!AA185</f>
        <v>26.713148409823834</v>
      </c>
      <c r="AJ30" s="123" t="s">
        <v>178</v>
      </c>
      <c r="AK30" s="35" t="str">
        <f>Gas_Other_12000kWh!K185</f>
        <v>-</v>
      </c>
      <c r="AL30" s="35" t="str">
        <f>Gas_Other_12000kWh!L185</f>
        <v>-</v>
      </c>
      <c r="AM30" s="35" t="str">
        <f>Gas_Other_12000kWh!M185</f>
        <v>-</v>
      </c>
      <c r="AN30" s="35" t="str">
        <f>Gas_Other_12000kWh!N185</f>
        <v>-</v>
      </c>
      <c r="AO30" s="35" t="str">
        <f>Gas_Other_12000kWh!Q185</f>
        <v>-</v>
      </c>
      <c r="AP30" s="35" t="str">
        <f>Gas_Other_12000kWh!R185</f>
        <v>-</v>
      </c>
      <c r="AQ30" s="35" t="str">
        <f>Gas_Other_12000kWh!S185</f>
        <v>-</v>
      </c>
      <c r="AR30" s="35">
        <f>Gas_Other_12000kWh!T185</f>
        <v>10.705717509101307</v>
      </c>
      <c r="AS30" s="35">
        <f>Gas_Other_12000kWh!U185</f>
        <v>13.71215092385904</v>
      </c>
      <c r="AT30" s="35">
        <f>Gas_Other_12000kWh!V185</f>
        <v>4.43</v>
      </c>
      <c r="AU30" s="35" t="str">
        <f>Gas_Other_12000kWh!W185</f>
        <v>-</v>
      </c>
      <c r="AV30" s="27"/>
      <c r="AW30" s="35">
        <f>Gas_Other_12000kWh!Y185</f>
        <v>26.67954491790935</v>
      </c>
      <c r="AX30" s="35">
        <f>Gas_Other_12000kWh!Z185</f>
        <v>26.67954491790935</v>
      </c>
      <c r="AY30" s="35">
        <f>Gas_Other_12000kWh!AA185</f>
        <v>32.690762131501103</v>
      </c>
      <c r="AZ30" s="5"/>
      <c r="BA30" s="123" t="s">
        <v>178</v>
      </c>
      <c r="BB30" s="35" t="str">
        <f t="shared" si="29"/>
        <v>-</v>
      </c>
      <c r="BC30" s="35" t="str">
        <f t="shared" si="30"/>
        <v>-</v>
      </c>
      <c r="BD30" s="35" t="str">
        <f t="shared" si="31"/>
        <v>-</v>
      </c>
      <c r="BE30" s="35" t="str">
        <f t="shared" si="32"/>
        <v>-</v>
      </c>
      <c r="BF30" s="35" t="str">
        <f t="shared" si="33"/>
        <v>-</v>
      </c>
      <c r="BG30" s="35" t="str">
        <f t="shared" si="34"/>
        <v>-</v>
      </c>
      <c r="BH30" s="35" t="str">
        <f t="shared" si="22"/>
        <v>-</v>
      </c>
      <c r="BI30" s="35">
        <f t="shared" si="23"/>
        <v>15.2609849287937</v>
      </c>
      <c r="BJ30" s="35">
        <f t="shared" si="24"/>
        <v>23.687846019912143</v>
      </c>
      <c r="BK30" s="35">
        <f t="shared" si="25"/>
        <v>8.86</v>
      </c>
      <c r="BL30" s="35" t="str">
        <f t="shared" si="26"/>
        <v>-</v>
      </c>
      <c r="BM30" s="27"/>
      <c r="BN30" s="35">
        <f t="shared" si="27"/>
        <v>47.415951593866609</v>
      </c>
      <c r="BO30" s="35">
        <f t="shared" si="28"/>
        <v>47.415951593866609</v>
      </c>
      <c r="BP30" s="35">
        <f t="shared" si="28"/>
        <v>59.438386021050114</v>
      </c>
    </row>
    <row r="31" spans="2:68" s="166" customFormat="1" ht="10.5" customHeight="1">
      <c r="B31" s="123" t="s">
        <v>179</v>
      </c>
      <c r="C31" s="35">
        <f>ElecSingle_Other_3100kWh!K186</f>
        <v>88.907900801057167</v>
      </c>
      <c r="D31" s="35">
        <f>ElecSingle_Other_3100kWh!L186</f>
        <v>89.2228354434869</v>
      </c>
      <c r="E31" s="35">
        <f>ElecSingle_Other_3100kWh!M186</f>
        <v>103.18869384400993</v>
      </c>
      <c r="F31" s="35">
        <f>ElecSingle_Other_3100kWh!N186</f>
        <v>103.25784488604373</v>
      </c>
      <c r="G31" s="35">
        <f>ElecSingle_Other_3100kWh!Q186</f>
        <v>110.38956078047262</v>
      </c>
      <c r="H31" s="35">
        <f>ElecSingle_Other_3100kWh!R186</f>
        <v>111.70052282209861</v>
      </c>
      <c r="I31" s="35">
        <f>ElecSingle_Other_3100kWh!S186</f>
        <v>114.89567331049632</v>
      </c>
      <c r="J31" s="35">
        <f>ElecSingle_Other_3100kWh!T186</f>
        <v>114.41325620654189</v>
      </c>
      <c r="K31" s="35">
        <f>ElecSingle_Other_3100kWh!U186</f>
        <v>121.04715621876539</v>
      </c>
      <c r="L31" s="35">
        <f>ElecSingle_Other_3100kWh!V186</f>
        <v>120.45617283230332</v>
      </c>
      <c r="M31" s="35">
        <f>ElecSingle_Other_3100kWh!W186</f>
        <v>126.56935319315116</v>
      </c>
      <c r="N31" s="27"/>
      <c r="O31" s="35">
        <f>ElecSingle_Other_3100kWh!Y186</f>
        <v>125.49442106415583</v>
      </c>
      <c r="P31" s="35">
        <f>ElecSingle_Other_3100kWh!Z186</f>
        <v>125.49442106415583</v>
      </c>
      <c r="Q31" s="35">
        <f>ElecSingle_Other_3100kWh!AA186</f>
        <v>139.71758497034597</v>
      </c>
      <c r="R31" s="5"/>
      <c r="S31" s="123" t="s">
        <v>179</v>
      </c>
      <c r="T31" s="35">
        <f>ElecMulti_Other_4200kWh!K186</f>
        <v>118.07705875336698</v>
      </c>
      <c r="U31" s="35">
        <f>ElecMulti_Other_4200kWh!L186</f>
        <v>118.50377291366176</v>
      </c>
      <c r="V31" s="35">
        <f>ElecMulti_Other_4200kWh!M186</f>
        <v>137.2785412534873</v>
      </c>
      <c r="W31" s="35">
        <f>ElecMulti_Other_4200kWh!N186</f>
        <v>137.37219711784317</v>
      </c>
      <c r="X31" s="35">
        <f>ElecMulti_Other_4200kWh!Q186</f>
        <v>146.97498129828324</v>
      </c>
      <c r="Y31" s="35">
        <f>ElecMulti_Other_4200kWh!R186</f>
        <v>148.78179429410963</v>
      </c>
      <c r="Z31" s="35">
        <f>ElecMulti_Other_4200kWh!S186</f>
        <v>153.05177827785991</v>
      </c>
      <c r="AA31" s="35">
        <f>ElecMulti_Other_4200kWh!T186</f>
        <v>152.50792343202036</v>
      </c>
      <c r="AB31" s="35">
        <f>ElecMulti_Other_4200kWh!U186</f>
        <v>161.47386372529701</v>
      </c>
      <c r="AC31" s="35">
        <f>ElecMulti_Other_4200kWh!V186</f>
        <v>160.71814985263919</v>
      </c>
      <c r="AD31" s="35">
        <f>ElecMulti_Other_4200kWh!W186</f>
        <v>168.06212548551051</v>
      </c>
      <c r="AE31" s="27"/>
      <c r="AF31" s="35">
        <f>ElecMulti_Other_4200kWh!Y186</f>
        <v>166.49125558391935</v>
      </c>
      <c r="AG31" s="35">
        <f>ElecMulti_Other_4200kWh!Z186</f>
        <v>166.49125558391935</v>
      </c>
      <c r="AH31" s="35">
        <f>ElecMulti_Other_4200kWh!AA186</f>
        <v>185.6375469898137</v>
      </c>
      <c r="AJ31" s="123" t="s">
        <v>179</v>
      </c>
      <c r="AK31" s="35">
        <f>Gas_Other_12000kWh!K186</f>
        <v>19.106297226763822</v>
      </c>
      <c r="AL31" s="35">
        <f>Gas_Other_12000kWh!L186</f>
        <v>19.106297226763822</v>
      </c>
      <c r="AM31" s="35">
        <f>Gas_Other_12000kWh!M186</f>
        <v>20.852393125569616</v>
      </c>
      <c r="AN31" s="35">
        <f>Gas_Other_12000kWh!N186</f>
        <v>20.849370287873601</v>
      </c>
      <c r="AO31" s="35">
        <f>Gas_Other_12000kWh!Q186</f>
        <v>21.50319340120604</v>
      </c>
      <c r="AP31" s="35">
        <f>Gas_Other_12000kWh!R186</f>
        <v>21.819481548965165</v>
      </c>
      <c r="AQ31" s="35">
        <f>Gas_Other_12000kWh!S186</f>
        <v>25.256715910577434</v>
      </c>
      <c r="AR31" s="35">
        <f>Gas_Other_12000kWh!T186</f>
        <v>24.167303215101221</v>
      </c>
      <c r="AS31" s="35">
        <f>Gas_Other_12000kWh!U186</f>
        <v>23.962512789411697</v>
      </c>
      <c r="AT31" s="35">
        <f>Gas_Other_12000kWh!V186</f>
        <v>23.858648398084732</v>
      </c>
      <c r="AU31" s="35">
        <f>Gas_Other_12000kWh!W186</f>
        <v>33.366817904048837</v>
      </c>
      <c r="AV31" s="27"/>
      <c r="AW31" s="35">
        <f>Gas_Other_12000kWh!Y186</f>
        <v>33.475871166766694</v>
      </c>
      <c r="AX31" s="35">
        <f>Gas_Other_12000kWh!Z186</f>
        <v>33.475871166766694</v>
      </c>
      <c r="AY31" s="35">
        <f>Gas_Other_12000kWh!AA186</f>
        <v>33.951682778351355</v>
      </c>
      <c r="AZ31" s="5"/>
      <c r="BA31" s="123" t="s">
        <v>179</v>
      </c>
      <c r="BB31" s="35">
        <f t="shared" si="29"/>
        <v>108.01419802782098</v>
      </c>
      <c r="BC31" s="35">
        <f t="shared" si="30"/>
        <v>108.32913267025071</v>
      </c>
      <c r="BD31" s="35">
        <f t="shared" si="31"/>
        <v>124.04108696957955</v>
      </c>
      <c r="BE31" s="35">
        <f t="shared" si="32"/>
        <v>124.10721517391733</v>
      </c>
      <c r="BF31" s="35">
        <f t="shared" si="33"/>
        <v>131.89275418167867</v>
      </c>
      <c r="BG31" s="35">
        <f t="shared" si="34"/>
        <v>133.52000437106378</v>
      </c>
      <c r="BH31" s="35">
        <f t="shared" si="22"/>
        <v>140.15238922107375</v>
      </c>
      <c r="BI31" s="35">
        <f t="shared" si="23"/>
        <v>138.5805594216431</v>
      </c>
      <c r="BJ31" s="35">
        <f t="shared" si="24"/>
        <v>145.0096690081771</v>
      </c>
      <c r="BK31" s="35">
        <f t="shared" si="25"/>
        <v>144.31482123038805</v>
      </c>
      <c r="BL31" s="35">
        <f t="shared" si="26"/>
        <v>159.9361710972</v>
      </c>
      <c r="BM31" s="27"/>
      <c r="BN31" s="35">
        <f t="shared" si="27"/>
        <v>158.97029223092252</v>
      </c>
      <c r="BO31" s="35">
        <f t="shared" si="28"/>
        <v>158.97029223092252</v>
      </c>
      <c r="BP31" s="35">
        <f t="shared" si="28"/>
        <v>173.66926774869734</v>
      </c>
    </row>
    <row r="32" spans="2:68" s="166" customFormat="1" ht="10.5" customHeight="1">
      <c r="B32" s="123" t="s">
        <v>180</v>
      </c>
      <c r="C32" s="35">
        <f>ElecSingle_Other_3100kWh!K187</f>
        <v>134.94626558994401</v>
      </c>
      <c r="D32" s="35">
        <f>ElecSingle_Other_3100kWh!L187</f>
        <v>135.83719089936108</v>
      </c>
      <c r="E32" s="35">
        <f>ElecSingle_Other_3100kWh!M187</f>
        <v>131.67837067324322</v>
      </c>
      <c r="F32" s="35">
        <f>ElecSingle_Other_3100kWh!N187</f>
        <v>131.2842545781717</v>
      </c>
      <c r="G32" s="35">
        <f>ElecSingle_Other_3100kWh!Q187</f>
        <v>138.51639149164146</v>
      </c>
      <c r="H32" s="35">
        <f>ElecSingle_Other_3100kWh!R187</f>
        <v>140.23783389769395</v>
      </c>
      <c r="I32" s="35">
        <f>ElecSingle_Other_3100kWh!S187</f>
        <v>140.5199304149771</v>
      </c>
      <c r="J32" s="35">
        <f>ElecSingle_Other_3100kWh!T187</f>
        <v>144.00471246533911</v>
      </c>
      <c r="K32" s="35">
        <f>ElecSingle_Other_3100kWh!U187</f>
        <v>153.15544286240794</v>
      </c>
      <c r="L32" s="35">
        <f>ElecSingle_Other_3100kWh!V187</f>
        <v>153.27044256757927</v>
      </c>
      <c r="M32" s="35">
        <f>ElecSingle_Other_3100kWh!W187</f>
        <v>201.74330332289634</v>
      </c>
      <c r="N32" s="27"/>
      <c r="O32" s="35">
        <f>ElecSingle_Other_3100kWh!Y187</f>
        <v>207.14962998740157</v>
      </c>
      <c r="P32" s="35">
        <f>ElecSingle_Other_3100kWh!Z187</f>
        <v>207.14962998740157</v>
      </c>
      <c r="Q32" s="35">
        <f>ElecSingle_Other_3100kWh!AA187</f>
        <v>225.97684176362142</v>
      </c>
      <c r="R32" s="5"/>
      <c r="S32" s="123" t="s">
        <v>180</v>
      </c>
      <c r="T32" s="35">
        <f>ElecMulti_Other_4200kWh!K187</f>
        <v>140.67827761874798</v>
      </c>
      <c r="U32" s="35">
        <f>ElecMulti_Other_4200kWh!L187</f>
        <v>141.88362767308908</v>
      </c>
      <c r="V32" s="35">
        <f>ElecMulti_Other_4200kWh!M187</f>
        <v>146.74643050364855</v>
      </c>
      <c r="W32" s="35">
        <f>ElecMulti_Other_4200kWh!N187</f>
        <v>146.21321809921974</v>
      </c>
      <c r="X32" s="35">
        <f>ElecMulti_Other_4200kWh!Q187</f>
        <v>154.98695474225545</v>
      </c>
      <c r="Y32" s="35">
        <f>ElecMulti_Other_4200kWh!R187</f>
        <v>155.91941768584419</v>
      </c>
      <c r="Z32" s="35">
        <f>ElecMulti_Other_4200kWh!S187</f>
        <v>156.82128408270361</v>
      </c>
      <c r="AA32" s="35">
        <f>ElecMulti_Other_4200kWh!T187</f>
        <v>160.05334295858538</v>
      </c>
      <c r="AB32" s="35">
        <f>ElecMulti_Other_4200kWh!U187</f>
        <v>171.05986563571534</v>
      </c>
      <c r="AC32" s="35">
        <f>ElecMulti_Other_4200kWh!V187</f>
        <v>170.07802785187067</v>
      </c>
      <c r="AD32" s="35">
        <f>ElecMulti_Other_4200kWh!W187</f>
        <v>211.18364579762692</v>
      </c>
      <c r="AE32" s="27"/>
      <c r="AF32" s="35">
        <f>ElecMulti_Other_4200kWh!Y187</f>
        <v>221.9286821365277</v>
      </c>
      <c r="AG32" s="35">
        <f>ElecMulti_Other_4200kWh!Z187</f>
        <v>221.9286821365277</v>
      </c>
      <c r="AH32" s="35">
        <f>ElecMulti_Other_4200kWh!AA187</f>
        <v>252.2686339812083</v>
      </c>
      <c r="AJ32" s="123" t="s">
        <v>180</v>
      </c>
      <c r="AK32" s="35">
        <f>Gas_Other_12000kWh!K187</f>
        <v>122.43954491549439</v>
      </c>
      <c r="AL32" s="35">
        <f>Gas_Other_12000kWh!L187</f>
        <v>122.46354491524748</v>
      </c>
      <c r="AM32" s="35">
        <f>Gas_Other_12000kWh!M187</f>
        <v>126.26991866834115</v>
      </c>
      <c r="AN32" s="35">
        <f>Gas_Other_12000kWh!N187</f>
        <v>126.34191866760045</v>
      </c>
      <c r="AO32" s="35">
        <f>Gas_Other_12000kWh!Q187</f>
        <v>131.74472031618731</v>
      </c>
      <c r="AP32" s="35">
        <f>Gas_Other_12000kWh!R187</f>
        <v>131.30072032075481</v>
      </c>
      <c r="AQ32" s="35">
        <f>Gas_Other_12000kWh!S187</f>
        <v>132.24553140529321</v>
      </c>
      <c r="AR32" s="35">
        <f>Gas_Other_12000kWh!T187</f>
        <v>129.58153143269809</v>
      </c>
      <c r="AS32" s="35">
        <f>Gas_Other_12000kWh!U187</f>
        <v>123.6783856835283</v>
      </c>
      <c r="AT32" s="35">
        <f>Gas_Other_12000kWh!V187</f>
        <v>123.24638568797238</v>
      </c>
      <c r="AU32" s="35">
        <f>Gas_Other_12000kWh!W187</f>
        <v>176.88696739639255</v>
      </c>
      <c r="AV32" s="27"/>
      <c r="AW32" s="35">
        <f>Gas_Other_12000kWh!Y187</f>
        <v>172.44542104951498</v>
      </c>
      <c r="AX32" s="35">
        <f>Gas_Other_12000kWh!Z187</f>
        <v>172.44542104951498</v>
      </c>
      <c r="AY32" s="35">
        <f>Gas_Other_12000kWh!AA187</f>
        <v>169.73380104854746</v>
      </c>
      <c r="AZ32" s="5"/>
      <c r="BA32" s="123" t="s">
        <v>180</v>
      </c>
      <c r="BB32" s="35">
        <f t="shared" si="29"/>
        <v>257.38581050543837</v>
      </c>
      <c r="BC32" s="35">
        <f t="shared" si="30"/>
        <v>258.30073581460857</v>
      </c>
      <c r="BD32" s="35">
        <f t="shared" si="31"/>
        <v>257.94828934158437</v>
      </c>
      <c r="BE32" s="35">
        <f t="shared" si="32"/>
        <v>257.62617324577218</v>
      </c>
      <c r="BF32" s="35">
        <f t="shared" si="33"/>
        <v>270.2611118078288</v>
      </c>
      <c r="BG32" s="35">
        <f t="shared" si="34"/>
        <v>271.53855421844878</v>
      </c>
      <c r="BH32" s="35">
        <f t="shared" si="22"/>
        <v>272.76546182027027</v>
      </c>
      <c r="BI32" s="35">
        <f t="shared" si="23"/>
        <v>273.5862438980372</v>
      </c>
      <c r="BJ32" s="35">
        <f t="shared" si="24"/>
        <v>276.83382854593623</v>
      </c>
      <c r="BK32" s="35">
        <f t="shared" si="25"/>
        <v>276.51682825555167</v>
      </c>
      <c r="BL32" s="35">
        <f t="shared" si="26"/>
        <v>378.63027071928889</v>
      </c>
      <c r="BM32" s="27"/>
      <c r="BN32" s="35">
        <f t="shared" si="27"/>
        <v>379.59505103691652</v>
      </c>
      <c r="BO32" s="35">
        <f t="shared" si="28"/>
        <v>379.59505103691652</v>
      </c>
      <c r="BP32" s="35">
        <f t="shared" si="28"/>
        <v>395.71064281216889</v>
      </c>
    </row>
    <row r="33" spans="2:68" s="166" customFormat="1" ht="10.5" customHeight="1">
      <c r="B33" s="123" t="s">
        <v>181</v>
      </c>
      <c r="C33" s="35">
        <f>ElecSingle_Other_3100kWh!K188</f>
        <v>78.263999999999996</v>
      </c>
      <c r="D33" s="35">
        <f>ElecSingle_Other_3100kWh!L188</f>
        <v>79.259530332681024</v>
      </c>
      <c r="E33" s="35">
        <f>ElecSingle_Other_3100kWh!M188</f>
        <v>80.408219178082177</v>
      </c>
      <c r="F33" s="35">
        <f>ElecSingle_Other_3100kWh!N188</f>
        <v>81.097432485322898</v>
      </c>
      <c r="G33" s="35">
        <f>ElecSingle_Other_3100kWh!Q188</f>
        <v>82.016383561643821</v>
      </c>
      <c r="H33" s="35">
        <f>ElecSingle_Other_3100kWh!R188</f>
        <v>82.629017612524436</v>
      </c>
      <c r="I33" s="35">
        <f>ElecSingle_Other_3100kWh!S188</f>
        <v>83.088493150684926</v>
      </c>
      <c r="J33" s="35">
        <f>ElecSingle_Other_3100kWh!T188</f>
        <v>83.318230919765156</v>
      </c>
      <c r="K33" s="35">
        <f>ElecSingle_Other_3100kWh!U188</f>
        <v>83.777706457925646</v>
      </c>
      <c r="L33" s="35">
        <f>ElecSingle_Other_3100kWh!V188</f>
        <v>85.309291585127184</v>
      </c>
      <c r="M33" s="35">
        <f>ElecSingle_Other_3100kWh!W188</f>
        <v>87.836407045009778</v>
      </c>
      <c r="N33" s="27"/>
      <c r="O33" s="35">
        <f>ElecSingle_Other_3100kWh!Y188</f>
        <v>92.278003913894295</v>
      </c>
      <c r="P33" s="35">
        <f>ElecSingle_Other_3100kWh!Z188</f>
        <v>92.278003913894295</v>
      </c>
      <c r="Q33" s="35">
        <f>ElecSingle_Other_3100kWh!AA188</f>
        <v>95.953808219178057</v>
      </c>
      <c r="R33" s="5"/>
      <c r="S33" s="123" t="s">
        <v>181</v>
      </c>
      <c r="T33" s="35">
        <f>ElecMulti_Other_4200kWh!K188</f>
        <v>78.263999999999996</v>
      </c>
      <c r="U33" s="35">
        <f>ElecMulti_Other_4200kWh!L188</f>
        <v>79.259530332681024</v>
      </c>
      <c r="V33" s="35">
        <f>ElecMulti_Other_4200kWh!M188</f>
        <v>80.408219178082177</v>
      </c>
      <c r="W33" s="35">
        <f>ElecMulti_Other_4200kWh!N188</f>
        <v>81.097432485322898</v>
      </c>
      <c r="X33" s="35">
        <f>ElecMulti_Other_4200kWh!Q188</f>
        <v>82.016383561643821</v>
      </c>
      <c r="Y33" s="35">
        <f>ElecMulti_Other_4200kWh!R188</f>
        <v>82.629017612524436</v>
      </c>
      <c r="Z33" s="35">
        <f>ElecMulti_Other_4200kWh!S188</f>
        <v>83.088493150684926</v>
      </c>
      <c r="AA33" s="35">
        <f>ElecMulti_Other_4200kWh!T188</f>
        <v>83.318230919765156</v>
      </c>
      <c r="AB33" s="35">
        <f>ElecMulti_Other_4200kWh!U188</f>
        <v>83.777706457925646</v>
      </c>
      <c r="AC33" s="35">
        <f>ElecMulti_Other_4200kWh!V188</f>
        <v>85.309291585127184</v>
      </c>
      <c r="AD33" s="35">
        <f>ElecMulti_Other_4200kWh!W188</f>
        <v>87.836407045009778</v>
      </c>
      <c r="AE33" s="27"/>
      <c r="AF33" s="35">
        <f>ElecMulti_Other_4200kWh!Y188</f>
        <v>92.278003913894295</v>
      </c>
      <c r="AG33" s="35">
        <f>ElecMulti_Other_4200kWh!Z188</f>
        <v>92.278003913894295</v>
      </c>
      <c r="AH33" s="35">
        <f>ElecMulti_Other_4200kWh!AA188</f>
        <v>95.953808219178057</v>
      </c>
      <c r="AJ33" s="123" t="s">
        <v>181</v>
      </c>
      <c r="AK33" s="35">
        <f>Gas_Other_12000kWh!K188</f>
        <v>89.202099999999987</v>
      </c>
      <c r="AL33" s="35">
        <f>Gas_Other_12000kWh!L188</f>
        <v>90.336764677103716</v>
      </c>
      <c r="AM33" s="35">
        <f>Gas_Other_12000kWh!M188</f>
        <v>91.64599315068493</v>
      </c>
      <c r="AN33" s="35">
        <f>Gas_Other_12000kWh!N188</f>
        <v>92.431530234833659</v>
      </c>
      <c r="AO33" s="35">
        <f>Gas_Other_12000kWh!Q188</f>
        <v>93.478913013698644</v>
      </c>
      <c r="AP33" s="35">
        <f>Gas_Other_12000kWh!R188</f>
        <v>94.177168199608587</v>
      </c>
      <c r="AQ33" s="35">
        <f>Gas_Other_12000kWh!S188</f>
        <v>94.700859589041102</v>
      </c>
      <c r="AR33" s="35">
        <f>Gas_Other_12000kWh!T188</f>
        <v>94.96270528375733</v>
      </c>
      <c r="AS33" s="35">
        <f>Gas_Other_12000kWh!U188</f>
        <v>95.486396673189816</v>
      </c>
      <c r="AT33" s="35">
        <f>Gas_Other_12000kWh!V188</f>
        <v>97.232034637964787</v>
      </c>
      <c r="AU33" s="35">
        <f>Gas_Other_12000kWh!W188</f>
        <v>100.11233727984344</v>
      </c>
      <c r="AV33" s="27"/>
      <c r="AW33" s="35">
        <f>Gas_Other_12000kWh!Y188</f>
        <v>105.1746873776908</v>
      </c>
      <c r="AX33" s="35">
        <f>Gas_Other_12000kWh!Z188</f>
        <v>105.1746873776908</v>
      </c>
      <c r="AY33" s="35">
        <f>Gas_Other_12000kWh!AA188</f>
        <v>109.36421849315069</v>
      </c>
      <c r="AZ33" s="5"/>
      <c r="BA33" s="123" t="s">
        <v>181</v>
      </c>
      <c r="BB33" s="35">
        <f t="shared" si="29"/>
        <v>167.46609999999998</v>
      </c>
      <c r="BC33" s="35">
        <f t="shared" si="30"/>
        <v>169.59629500978474</v>
      </c>
      <c r="BD33" s="35">
        <f t="shared" si="31"/>
        <v>172.05421232876711</v>
      </c>
      <c r="BE33" s="35">
        <f t="shared" si="32"/>
        <v>173.52896272015656</v>
      </c>
      <c r="BF33" s="35">
        <f t="shared" si="33"/>
        <v>175.49529657534248</v>
      </c>
      <c r="BG33" s="35">
        <f t="shared" si="34"/>
        <v>176.80618581213304</v>
      </c>
      <c r="BH33" s="35">
        <f t="shared" si="22"/>
        <v>177.78935273972604</v>
      </c>
      <c r="BI33" s="35">
        <f t="shared" si="23"/>
        <v>178.28093620352249</v>
      </c>
      <c r="BJ33" s="35">
        <f t="shared" si="24"/>
        <v>179.26410313111546</v>
      </c>
      <c r="BK33" s="35">
        <f t="shared" si="25"/>
        <v>182.54132622309197</v>
      </c>
      <c r="BL33" s="35">
        <f t="shared" si="26"/>
        <v>187.94874432485324</v>
      </c>
      <c r="BM33" s="27"/>
      <c r="BN33" s="35">
        <f t="shared" si="27"/>
        <v>197.4526912915851</v>
      </c>
      <c r="BO33" s="35">
        <f t="shared" si="28"/>
        <v>197.4526912915851</v>
      </c>
      <c r="BP33" s="35">
        <f t="shared" si="28"/>
        <v>205.31802671232873</v>
      </c>
    </row>
    <row r="34" spans="2:68" s="166" customFormat="1" ht="10.5" customHeight="1">
      <c r="B34" s="123" t="s">
        <v>182</v>
      </c>
      <c r="C34" s="35">
        <f>ElecSingle_Other_3100kWh!K189</f>
        <v>0</v>
      </c>
      <c r="D34" s="35">
        <f>ElecSingle_Other_3100kWh!L189</f>
        <v>-0.18995111249132623</v>
      </c>
      <c r="E34" s="35">
        <f>ElecSingle_Other_3100kWh!M189</f>
        <v>2.3898870370752552</v>
      </c>
      <c r="F34" s="35">
        <f>ElecSingle_Other_3100kWh!N189</f>
        <v>11.485481460604179</v>
      </c>
      <c r="G34" s="35">
        <f>ElecSingle_Other_3100kWh!Q189</f>
        <v>13.90509559648177</v>
      </c>
      <c r="H34" s="35">
        <f>ElecSingle_Other_3100kWh!R189</f>
        <v>14.008016342776509</v>
      </c>
      <c r="I34" s="35">
        <f>ElecSingle_Other_3100kWh!S189</f>
        <v>16.592254432324488</v>
      </c>
      <c r="J34" s="35">
        <f>ElecSingle_Other_3100kWh!T189</f>
        <v>16.855736391237038</v>
      </c>
      <c r="K34" s="35">
        <f>ElecSingle_Other_3100kWh!U189</f>
        <v>16.486105842624763</v>
      </c>
      <c r="L34" s="35">
        <f>ElecSingle_Other_3100kWh!V189</f>
        <v>16.529685824397355</v>
      </c>
      <c r="M34" s="35">
        <f>ElecSingle_Other_3100kWh!W189</f>
        <v>15.149258026029942</v>
      </c>
      <c r="N34" s="27"/>
      <c r="O34" s="35">
        <f>ElecSingle_Other_3100kWh!Y189</f>
        <v>16.072618119862025</v>
      </c>
      <c r="P34" s="35">
        <f>ElecSingle_Other_3100kWh!Z189</f>
        <v>16.072618119862025</v>
      </c>
      <c r="Q34" s="35">
        <f>ElecSingle_Other_3100kWh!AA189</f>
        <v>17.32126615003747</v>
      </c>
      <c r="R34" s="5"/>
      <c r="S34" s="123" t="s">
        <v>182</v>
      </c>
      <c r="T34" s="35">
        <f>ElecMulti_Other_4200kWh!K189</f>
        <v>0</v>
      </c>
      <c r="U34" s="35">
        <f>ElecMulti_Other_4200kWh!L189</f>
        <v>-0.18995111249132623</v>
      </c>
      <c r="V34" s="35">
        <f>ElecMulti_Other_4200kWh!M189</f>
        <v>2.3898870370752552</v>
      </c>
      <c r="W34" s="35">
        <f>ElecMulti_Other_4200kWh!N189</f>
        <v>11.485481460604179</v>
      </c>
      <c r="X34" s="35">
        <f>ElecMulti_Other_4200kWh!Q189</f>
        <v>13.90509559648177</v>
      </c>
      <c r="Y34" s="35">
        <f>ElecMulti_Other_4200kWh!R189</f>
        <v>14.008016342776509</v>
      </c>
      <c r="Z34" s="35">
        <f>ElecMulti_Other_4200kWh!S189</f>
        <v>16.592254432324488</v>
      </c>
      <c r="AA34" s="35">
        <f>ElecMulti_Other_4200kWh!T189</f>
        <v>16.855736391237038</v>
      </c>
      <c r="AB34" s="35">
        <f>ElecMulti_Other_4200kWh!U189</f>
        <v>16.486105842624763</v>
      </c>
      <c r="AC34" s="35">
        <f>ElecMulti_Other_4200kWh!V189</f>
        <v>16.529685824397355</v>
      </c>
      <c r="AD34" s="35">
        <f>ElecMulti_Other_4200kWh!W189</f>
        <v>15.149258026029942</v>
      </c>
      <c r="AE34" s="27"/>
      <c r="AF34" s="35">
        <f>ElecMulti_Other_4200kWh!Y189</f>
        <v>16.072618119862025</v>
      </c>
      <c r="AG34" s="35">
        <f>ElecMulti_Other_4200kWh!Z189</f>
        <v>16.072618119862025</v>
      </c>
      <c r="AH34" s="35">
        <f>ElecMulti_Other_4200kWh!AA189</f>
        <v>17.32126615003747</v>
      </c>
      <c r="AJ34" s="123" t="s">
        <v>182</v>
      </c>
      <c r="AK34" s="35">
        <f>Gas_Other_12000kWh!K189</f>
        <v>0</v>
      </c>
      <c r="AL34" s="35">
        <f>Gas_Other_12000kWh!L189</f>
        <v>-0.14839729644435984</v>
      </c>
      <c r="AM34" s="35">
        <f>Gas_Other_12000kWh!M189</f>
        <v>1.899695256253338</v>
      </c>
      <c r="AN34" s="35">
        <f>Gas_Other_12000kWh!N189</f>
        <v>12.665365920990933</v>
      </c>
      <c r="AO34" s="35">
        <f>Gas_Other_12000kWh!Q189</f>
        <v>14.640709693750987</v>
      </c>
      <c r="AP34" s="35">
        <f>Gas_Other_12000kWh!R189</f>
        <v>14.927787132222536</v>
      </c>
      <c r="AQ34" s="35">
        <f>Gas_Other_12000kWh!S189</f>
        <v>17.170757060355502</v>
      </c>
      <c r="AR34" s="35">
        <f>Gas_Other_12000kWh!T189</f>
        <v>11.164989866554466</v>
      </c>
      <c r="AS34" s="35">
        <f>Gas_Other_12000kWh!U189</f>
        <v>10.900121345430581</v>
      </c>
      <c r="AT34" s="35">
        <f>Gas_Other_12000kWh!V189</f>
        <v>7.9767627265742549</v>
      </c>
      <c r="AU34" s="35">
        <f>Gas_Other_12000kWh!W189</f>
        <v>3.3826300925037529</v>
      </c>
      <c r="AV34" s="27"/>
      <c r="AW34" s="35">
        <f>Gas_Other_12000kWh!Y189</f>
        <v>3.4563122415280962</v>
      </c>
      <c r="AX34" s="35">
        <f>Gas_Other_12000kWh!Z189</f>
        <v>3.4563122415280962</v>
      </c>
      <c r="AY34" s="35">
        <f>Gas_Other_12000kWh!AA189</f>
        <v>4.0165235041284371</v>
      </c>
      <c r="AZ34" s="5"/>
      <c r="BA34" s="123" t="s">
        <v>182</v>
      </c>
      <c r="BB34" s="35">
        <f t="shared" si="29"/>
        <v>0</v>
      </c>
      <c r="BC34" s="35">
        <f t="shared" si="30"/>
        <v>-0.33834840893568607</v>
      </c>
      <c r="BD34" s="35">
        <f t="shared" si="31"/>
        <v>4.2895822933285928</v>
      </c>
      <c r="BE34" s="35">
        <f t="shared" si="32"/>
        <v>24.150847381595113</v>
      </c>
      <c r="BF34" s="35">
        <f t="shared" si="33"/>
        <v>28.545805290232757</v>
      </c>
      <c r="BG34" s="35">
        <f t="shared" si="34"/>
        <v>28.935803474999044</v>
      </c>
      <c r="BH34" s="35">
        <f t="shared" si="22"/>
        <v>33.763011492679993</v>
      </c>
      <c r="BI34" s="35">
        <f t="shared" si="23"/>
        <v>28.020726257791502</v>
      </c>
      <c r="BJ34" s="35">
        <f t="shared" si="24"/>
        <v>27.386227188055344</v>
      </c>
      <c r="BK34" s="35">
        <f t="shared" si="25"/>
        <v>24.506448550971609</v>
      </c>
      <c r="BL34" s="35">
        <f t="shared" si="26"/>
        <v>18.531888118533693</v>
      </c>
      <c r="BM34" s="27"/>
      <c r="BN34" s="35">
        <f t="shared" si="27"/>
        <v>19.52893036139012</v>
      </c>
      <c r="BO34" s="35">
        <f t="shared" si="28"/>
        <v>19.52893036139012</v>
      </c>
      <c r="BP34" s="35">
        <f t="shared" si="28"/>
        <v>21.337789654165906</v>
      </c>
    </row>
    <row r="35" spans="2:68" s="166" customFormat="1" ht="10.5" customHeight="1">
      <c r="B35" s="123" t="s">
        <v>183</v>
      </c>
      <c r="C35" s="35">
        <f>ElecSingle_Other_3100kWh!K190</f>
        <v>3.4230999999999985</v>
      </c>
      <c r="D35" s="35">
        <f>ElecSingle_Other_3100kWh!L190</f>
        <v>3.4666423679060681</v>
      </c>
      <c r="E35" s="35">
        <f>ElecSingle_Other_3100kWh!M190</f>
        <v>3.516883561643835</v>
      </c>
      <c r="F35" s="35">
        <f>ElecSingle_Other_3100kWh!N190</f>
        <v>3.547028277886497</v>
      </c>
      <c r="G35" s="35">
        <f>ElecSingle_Other_3100kWh!Q190</f>
        <v>3.5872212328767126</v>
      </c>
      <c r="H35" s="35">
        <f>ElecSingle_Other_3100kWh!R190</f>
        <v>3.6140165362035224</v>
      </c>
      <c r="I35" s="35">
        <f>ElecSingle_Other_3100kWh!S190</f>
        <v>3.6341130136986304</v>
      </c>
      <c r="J35" s="35">
        <f>ElecSingle_Other_3100kWh!T190</f>
        <v>3.6441612524461822</v>
      </c>
      <c r="K35" s="35">
        <f>ElecSingle_Other_3100kWh!U190</f>
        <v>3.6642577299412911</v>
      </c>
      <c r="L35" s="35">
        <f>ElecSingle_Other_3100kWh!V190</f>
        <v>3.731245988258316</v>
      </c>
      <c r="M35" s="35">
        <f>ElecSingle_Other_3100kWh!W190</f>
        <v>3.8417766144814105</v>
      </c>
      <c r="N35" s="27"/>
      <c r="O35" s="35">
        <f>ElecSingle_Other_3100kWh!Y190</f>
        <v>4.0360425636007813</v>
      </c>
      <c r="P35" s="35">
        <f>ElecSingle_Other_3100kWh!Z190</f>
        <v>4.0360425636007813</v>
      </c>
      <c r="Q35" s="35">
        <f>ElecSingle_Other_3100kWh!AA190</f>
        <v>4.1968143835616436</v>
      </c>
      <c r="R35" s="5"/>
      <c r="S35" s="123" t="s">
        <v>183</v>
      </c>
      <c r="T35" s="35">
        <f>ElecMulti_Other_4200kWh!K190</f>
        <v>3.4230999999999985</v>
      </c>
      <c r="U35" s="35">
        <f>ElecMulti_Other_4200kWh!L190</f>
        <v>3.4666423679060681</v>
      </c>
      <c r="V35" s="35">
        <f>ElecMulti_Other_4200kWh!M190</f>
        <v>3.516883561643835</v>
      </c>
      <c r="W35" s="35">
        <f>ElecMulti_Other_4200kWh!N190</f>
        <v>3.547028277886497</v>
      </c>
      <c r="X35" s="35">
        <f>ElecMulti_Other_4200kWh!Q190</f>
        <v>3.5872212328767126</v>
      </c>
      <c r="Y35" s="35">
        <f>ElecMulti_Other_4200kWh!R190</f>
        <v>3.6140165362035224</v>
      </c>
      <c r="Z35" s="35">
        <f>ElecMulti_Other_4200kWh!S190</f>
        <v>3.6341130136986304</v>
      </c>
      <c r="AA35" s="35">
        <f>ElecMulti_Other_4200kWh!T190</f>
        <v>3.6441612524461822</v>
      </c>
      <c r="AB35" s="35">
        <f>ElecMulti_Other_4200kWh!U190</f>
        <v>3.6642577299412911</v>
      </c>
      <c r="AC35" s="35">
        <f>ElecMulti_Other_4200kWh!V190</f>
        <v>3.731245988258316</v>
      </c>
      <c r="AD35" s="35">
        <f>ElecMulti_Other_4200kWh!W190</f>
        <v>3.8417766144814105</v>
      </c>
      <c r="AE35" s="27"/>
      <c r="AF35" s="35">
        <f>ElecMulti_Other_4200kWh!Y190</f>
        <v>4.0360425636007813</v>
      </c>
      <c r="AG35" s="35">
        <f>ElecMulti_Other_4200kWh!Z190</f>
        <v>4.0360425636007813</v>
      </c>
      <c r="AH35" s="35">
        <f>ElecMulti_Other_4200kWh!AA190</f>
        <v>4.1968143835616436</v>
      </c>
      <c r="AJ35" s="123" t="s">
        <v>183</v>
      </c>
      <c r="AK35" s="35">
        <f>Gas_Other_12000kWh!K190</f>
        <v>3.1859000000000006</v>
      </c>
      <c r="AL35" s="35">
        <f>Gas_Other_12000kWh!L190</f>
        <v>3.2264251467710374</v>
      </c>
      <c r="AM35" s="35">
        <f>Gas_Other_12000kWh!M190</f>
        <v>3.2731849315068478</v>
      </c>
      <c r="AN35" s="35">
        <f>Gas_Other_12000kWh!N190</f>
        <v>3.3012408023483384</v>
      </c>
      <c r="AO35" s="35">
        <f>Gas_Other_12000kWh!Q190</f>
        <v>3.3386486301369867</v>
      </c>
      <c r="AP35" s="35">
        <f>Gas_Other_12000kWh!R190</f>
        <v>3.3635871819960861</v>
      </c>
      <c r="AQ35" s="35">
        <f>Gas_Other_12000kWh!S190</f>
        <v>3.3822910958904111</v>
      </c>
      <c r="AR35" s="35">
        <f>Gas_Other_12000kWh!T190</f>
        <v>3.3916430528375732</v>
      </c>
      <c r="AS35" s="35">
        <f>Gas_Other_12000kWh!U190</f>
        <v>3.4103469667319</v>
      </c>
      <c r="AT35" s="35">
        <f>Gas_Other_12000kWh!V190</f>
        <v>3.4726933463796494</v>
      </c>
      <c r="AU35" s="35">
        <f>Gas_Other_12000kWh!W190</f>
        <v>3.5755648727984357</v>
      </c>
      <c r="AV35" s="27"/>
      <c r="AW35" s="35">
        <f>Gas_Other_12000kWh!Y190</f>
        <v>3.7563693737769079</v>
      </c>
      <c r="AX35" s="35">
        <f>Gas_Other_12000kWh!Z190</f>
        <v>3.7563693737769079</v>
      </c>
      <c r="AY35" s="35">
        <f>Gas_Other_12000kWh!AA190</f>
        <v>3.9060006849315063</v>
      </c>
      <c r="AZ35" s="5"/>
      <c r="BA35" s="123" t="s">
        <v>183</v>
      </c>
      <c r="BB35" s="35">
        <f t="shared" si="29"/>
        <v>6.6089999999999991</v>
      </c>
      <c r="BC35" s="35">
        <f t="shared" si="30"/>
        <v>6.6930675146771055</v>
      </c>
      <c r="BD35" s="35">
        <f t="shared" si="31"/>
        <v>6.7900684931506827</v>
      </c>
      <c r="BE35" s="35">
        <f t="shared" si="32"/>
        <v>6.8482690802348358</v>
      </c>
      <c r="BF35" s="35">
        <f t="shared" si="33"/>
        <v>6.9258698630136992</v>
      </c>
      <c r="BG35" s="35">
        <f t="shared" si="34"/>
        <v>6.9776037181996085</v>
      </c>
      <c r="BH35" s="35">
        <f t="shared" si="22"/>
        <v>7.0164041095890415</v>
      </c>
      <c r="BI35" s="35">
        <f t="shared" si="23"/>
        <v>7.0358043052837553</v>
      </c>
      <c r="BJ35" s="35">
        <f t="shared" si="24"/>
        <v>7.074604696673191</v>
      </c>
      <c r="BK35" s="35">
        <f t="shared" si="25"/>
        <v>7.2039393346379654</v>
      </c>
      <c r="BL35" s="35">
        <f t="shared" si="26"/>
        <v>7.4173414872798462</v>
      </c>
      <c r="BM35" s="27"/>
      <c r="BN35" s="35">
        <f t="shared" si="27"/>
        <v>7.7924119373776897</v>
      </c>
      <c r="BO35" s="35">
        <f t="shared" si="28"/>
        <v>7.7924119373776897</v>
      </c>
      <c r="BP35" s="35">
        <f t="shared" si="28"/>
        <v>8.1028150684931504</v>
      </c>
    </row>
    <row r="36" spans="2:68" s="166" customFormat="1" ht="10.5" customHeight="1">
      <c r="B36" s="123" t="s">
        <v>184</v>
      </c>
      <c r="C36" s="35">
        <f>ElecSingle_Other_3100kWh!K191</f>
        <v>2.3521727684456057</v>
      </c>
      <c r="D36" s="35">
        <f>ElecSingle_Other_3100kWh!L191</f>
        <v>2.3239756509191705</v>
      </c>
      <c r="E36" s="35">
        <f>ElecSingle_Other_3100kWh!M191</f>
        <v>2.5124994059659778</v>
      </c>
      <c r="F36" s="35">
        <f>ElecSingle_Other_3100kWh!N191</f>
        <v>2.639844914257385</v>
      </c>
      <c r="G36" s="35">
        <f>ElecSingle_Other_3100kWh!Q191</f>
        <v>2.9321189636212019</v>
      </c>
      <c r="H36" s="35">
        <f>ElecSingle_Other_3100kWh!R191</f>
        <v>2.835836438840762</v>
      </c>
      <c r="I36" s="35">
        <f>ElecSingle_Other_3100kWh!S191</f>
        <v>2.8440837308877769</v>
      </c>
      <c r="J36" s="35">
        <f>ElecSingle_Other_3100kWh!T191</f>
        <v>2.757795125895711</v>
      </c>
      <c r="K36" s="35">
        <f>ElecSingle_Other_3100kWh!U191</f>
        <v>3.010248778463029</v>
      </c>
      <c r="L36" s="35">
        <f>ElecSingle_Other_3100kWh!V191</f>
        <v>3.2646790466856137</v>
      </c>
      <c r="M36" s="35">
        <f>ElecSingle_Other_3100kWh!W191</f>
        <v>4.6394613213781968</v>
      </c>
      <c r="N36" s="27"/>
      <c r="O36" s="35">
        <f>ElecSingle_Other_3100kWh!Y191</f>
        <v>7.901733338803929</v>
      </c>
      <c r="P36" s="35">
        <f>ElecSingle_Other_3100kWh!Z191</f>
        <v>10.050579482831678</v>
      </c>
      <c r="Q36" s="35">
        <f>ElecSingle_Other_3100kWh!AA191</f>
        <v>7.8327916533271837</v>
      </c>
      <c r="R36" s="5"/>
      <c r="S36" s="123" t="s">
        <v>184</v>
      </c>
      <c r="T36" s="35">
        <f>ElecMulti_Other_4200kWh!K191</f>
        <v>2.7963606127083653</v>
      </c>
      <c r="U36" s="35">
        <f>ElecMulti_Other_4200kWh!L191</f>
        <v>2.7587915958280802</v>
      </c>
      <c r="V36" s="35">
        <f>ElecMulti_Other_4200kWh!M191</f>
        <v>3.0401483213996672</v>
      </c>
      <c r="W36" s="35">
        <f>ElecMulti_Other_4200kWh!N191</f>
        <v>3.1986518744216501</v>
      </c>
      <c r="X36" s="35">
        <f>ElecMulti_Other_4200kWh!Q191</f>
        <v>3.5686352866430697</v>
      </c>
      <c r="Y36" s="35">
        <f>ElecMulti_Other_4200kWh!R191</f>
        <v>3.4336847042172916</v>
      </c>
      <c r="Z36" s="35">
        <f>ElecMulti_Other_4200kWh!S191</f>
        <v>3.4365934596088095</v>
      </c>
      <c r="AA36" s="35">
        <f>ElecMulti_Other_4200kWh!T191</f>
        <v>3.3078160041986564</v>
      </c>
      <c r="AB36" s="35">
        <f>ElecMulti_Other_4200kWh!U191</f>
        <v>3.6282916215323966</v>
      </c>
      <c r="AC36" s="35">
        <f>ElecMulti_Other_4200kWh!V191</f>
        <v>3.9795763189119384</v>
      </c>
      <c r="AD36" s="35">
        <f>ElecMulti_Other_4200kWh!W191</f>
        <v>5.6386485894331893</v>
      </c>
      <c r="AE36" s="27"/>
      <c r="AF36" s="35">
        <f>ElecMulti_Other_4200kWh!Y191</f>
        <v>9.7744052337448757</v>
      </c>
      <c r="AG36" s="35">
        <f>ElecMulti_Other_4200kWh!Z191</f>
        <v>13.103208596868628</v>
      </c>
      <c r="AH36" s="35">
        <f>ElecMulti_Other_4200kWh!AA191</f>
        <v>10.005648297332561</v>
      </c>
      <c r="AJ36" s="123" t="s">
        <v>184</v>
      </c>
      <c r="AK36" s="35">
        <f>Gas_Other_12000kWh!K191</f>
        <v>1.7842439907582377</v>
      </c>
      <c r="AL36" s="35">
        <f>Gas_Other_12000kWh!L191</f>
        <v>1.7814332963762427</v>
      </c>
      <c r="AM36" s="35">
        <f>Gas_Other_12000kWh!M191</f>
        <v>1.8873711308305108</v>
      </c>
      <c r="AN36" s="35">
        <f>Gas_Other_12000kWh!N191</f>
        <v>2.0495052454352201</v>
      </c>
      <c r="AO36" s="35">
        <f>Gas_Other_12000kWh!Q191</f>
        <v>2.2434340631167253</v>
      </c>
      <c r="AP36" s="35">
        <f>Gas_Other_12000kWh!R191</f>
        <v>2.0385763250284135</v>
      </c>
      <c r="AQ36" s="35">
        <f>Gas_Other_12000kWh!S191</f>
        <v>1.9669941274963798</v>
      </c>
      <c r="AR36" s="35">
        <f>Gas_Other_12000kWh!T191</f>
        <v>1.7189701426153232</v>
      </c>
      <c r="AS36" s="35">
        <f>Gas_Other_12000kWh!U191</f>
        <v>1.8806375612627597</v>
      </c>
      <c r="AT36" s="35">
        <f>Gas_Other_12000kWh!V191</f>
        <v>2.2050045930482152</v>
      </c>
      <c r="AU36" s="35">
        <f>Gas_Other_12000kWh!W191</f>
        <v>3.7238104423019807</v>
      </c>
      <c r="AV36" s="27"/>
      <c r="AW36" s="35">
        <f>Gas_Other_12000kWh!Y191</f>
        <v>7.1040654679114805</v>
      </c>
      <c r="AX36" s="35">
        <f>Gas_Other_12000kWh!Z191</f>
        <v>8.1589463630886829</v>
      </c>
      <c r="AY36" s="35">
        <f>Gas_Other_12000kWh!AA191</f>
        <v>6.1329537379872461</v>
      </c>
      <c r="AZ36" s="5"/>
      <c r="BA36" s="123" t="s">
        <v>184</v>
      </c>
      <c r="BB36" s="35">
        <f t="shared" si="29"/>
        <v>4.1364167592038434</v>
      </c>
      <c r="BC36" s="35">
        <f t="shared" si="30"/>
        <v>4.1054089472954134</v>
      </c>
      <c r="BD36" s="35">
        <f t="shared" si="31"/>
        <v>4.3998705367964881</v>
      </c>
      <c r="BE36" s="35">
        <f t="shared" si="32"/>
        <v>4.689350159692605</v>
      </c>
      <c r="BF36" s="35">
        <f t="shared" si="33"/>
        <v>5.1755530267379273</v>
      </c>
      <c r="BG36" s="35">
        <f t="shared" si="34"/>
        <v>4.8744127638691754</v>
      </c>
      <c r="BH36" s="35">
        <f t="shared" si="22"/>
        <v>4.8110778583841567</v>
      </c>
      <c r="BI36" s="35">
        <f t="shared" si="23"/>
        <v>4.4767652685110342</v>
      </c>
      <c r="BJ36" s="35">
        <f t="shared" si="24"/>
        <v>4.8908863397257889</v>
      </c>
      <c r="BK36" s="35">
        <f t="shared" si="25"/>
        <v>5.4696836397338284</v>
      </c>
      <c r="BL36" s="35">
        <f t="shared" si="26"/>
        <v>8.3632717636801779</v>
      </c>
      <c r="BM36" s="27"/>
      <c r="BN36" s="35">
        <f t="shared" si="27"/>
        <v>15.00579880671541</v>
      </c>
      <c r="BO36" s="35">
        <f t="shared" si="28"/>
        <v>18.209525845920361</v>
      </c>
      <c r="BP36" s="35">
        <f t="shared" si="28"/>
        <v>13.96574539131443</v>
      </c>
    </row>
    <row r="37" spans="2:68" s="166" customFormat="1" ht="10.5" customHeight="1">
      <c r="B37" s="123" t="s">
        <v>185</v>
      </c>
      <c r="C37" s="35">
        <f>ElecSingle_Other_3100kWh!K192</f>
        <v>9.4972865046633306</v>
      </c>
      <c r="D37" s="35">
        <f>ElecSingle_Other_3100kWh!L192</f>
        <v>9.3850740756564495</v>
      </c>
      <c r="E37" s="35">
        <f>ElecSingle_Other_3100kWh!M192</f>
        <v>10.141929230797723</v>
      </c>
      <c r="F37" s="35">
        <f>ElecSingle_Other_3100kWh!N192</f>
        <v>10.653102246540248</v>
      </c>
      <c r="G37" s="35">
        <f>ElecSingle_Other_3100kWh!Q192</f>
        <v>11.825747439478603</v>
      </c>
      <c r="H37" s="35">
        <f>ElecSingle_Other_3100kWh!R192</f>
        <v>11.440223625817415</v>
      </c>
      <c r="I37" s="35">
        <f>ElecSingle_Other_3100kWh!S192</f>
        <v>11.473680200711998</v>
      </c>
      <c r="J37" s="35">
        <f>ElecSingle_Other_3100kWh!T192</f>
        <v>11.127902443906251</v>
      </c>
      <c r="K37" s="35">
        <f>ElecSingle_Other_3100kWh!U192</f>
        <v>12.140499353647675</v>
      </c>
      <c r="L37" s="35">
        <f>ElecSingle_Other_3100kWh!V192</f>
        <v>13.161929662852023</v>
      </c>
      <c r="M37" s="35">
        <f>ElecSingle_Other_3100kWh!W192</f>
        <v>18.676231421544227</v>
      </c>
      <c r="N37" s="27"/>
      <c r="O37" s="35">
        <f>ElecSingle_Other_3100kWh!Y192</f>
        <v>31.76000592113029</v>
      </c>
      <c r="P37" s="35">
        <f>ElecSingle_Other_3100kWh!Z192</f>
        <v>40.375759943731843</v>
      </c>
      <c r="Q37" s="35">
        <f>ElecSingle_Other_3100kWh!AA192</f>
        <v>31.486699492466773</v>
      </c>
      <c r="R37" s="5"/>
      <c r="S37" s="123" t="s">
        <v>185</v>
      </c>
      <c r="T37" s="35">
        <f>ElecMulti_Other_4200kWh!K192</f>
        <v>11.436779521700133</v>
      </c>
      <c r="U37" s="35">
        <f>ElecMulti_Other_4200kWh!L192</f>
        <v>11.284860796735106</v>
      </c>
      <c r="V37" s="35">
        <f>ElecMulti_Other_4200kWh!M192</f>
        <v>12.429878475848597</v>
      </c>
      <c r="W37" s="35">
        <f>ElecMulti_Other_4200kWh!N192</f>
        <v>13.074964897293228</v>
      </c>
      <c r="X37" s="35">
        <f>ElecMulti_Other_4200kWh!Q192</f>
        <v>14.580159240792367</v>
      </c>
      <c r="Y37" s="35">
        <f>ElecMulti_Other_4200kWh!R192</f>
        <v>14.03194604379256</v>
      </c>
      <c r="Z37" s="35">
        <f>ElecMulti_Other_4200kWh!S192</f>
        <v>14.044162769699511</v>
      </c>
      <c r="AA37" s="35">
        <f>ElecMulti_Other_4200kWh!T192</f>
        <v>13.520726206689224</v>
      </c>
      <c r="AB37" s="35">
        <f>ElecMulti_Other_4200kWh!U192</f>
        <v>14.824224153056107</v>
      </c>
      <c r="AC37" s="35">
        <f>ElecMulti_Other_4200kWh!V192</f>
        <v>16.253905292673107</v>
      </c>
      <c r="AD37" s="35">
        <f>ElecMulti_Other_4200kWh!W192</f>
        <v>23.002117895019712</v>
      </c>
      <c r="AE37" s="27"/>
      <c r="AF37" s="35">
        <f>ElecMulti_Other_4200kWh!Y192</f>
        <v>39.822574895682564</v>
      </c>
      <c r="AG37" s="35">
        <f>ElecMulti_Other_4200kWh!Z192</f>
        <v>53.358059181154545</v>
      </c>
      <c r="AH37" s="35">
        <f>ElecMulti_Other_4200kWh!AA192</f>
        <v>40.765962604085516</v>
      </c>
      <c r="AJ37" s="123" t="s">
        <v>185</v>
      </c>
      <c r="AK37" s="35">
        <f>Gas_Other_12000kWh!K192</f>
        <v>8.4535138922242634</v>
      </c>
      <c r="AL37" s="35">
        <f>Gas_Other_12000kWh!L192</f>
        <v>8.4410792843619618</v>
      </c>
      <c r="AM37" s="35">
        <f>Gas_Other_12000kWh!M192</f>
        <v>8.9402408377053924</v>
      </c>
      <c r="AN37" s="35">
        <f>Gas_Other_12000kWh!N192</f>
        <v>9.7033472986891045</v>
      </c>
      <c r="AO37" s="35">
        <f>Gas_Other_12000kWh!Q192</f>
        <v>10.616174463079298</v>
      </c>
      <c r="AP37" s="35">
        <f>Gas_Other_12000kWh!R192</f>
        <v>9.6531529874836934</v>
      </c>
      <c r="AQ37" s="35">
        <f>Gas_Other_12000kWh!S192</f>
        <v>9.3168437134858504</v>
      </c>
      <c r="AR37" s="35">
        <f>Gas_Other_12000kWh!T192</f>
        <v>8.1504971622156237</v>
      </c>
      <c r="AS37" s="35">
        <f>Gas_Other_12000kWh!U192</f>
        <v>8.9112274900400443</v>
      </c>
      <c r="AT37" s="35">
        <f>Gas_Other_12000kWh!V192</f>
        <v>10.438025861225984</v>
      </c>
      <c r="AU37" s="35">
        <f>Gas_Other_12000kWh!W192</f>
        <v>17.583396222869435</v>
      </c>
      <c r="AV37" s="27"/>
      <c r="AW37" s="35">
        <f>Gas_Other_12000kWh!Y192</f>
        <v>33.485203422572354</v>
      </c>
      <c r="AX37" s="35">
        <f>Gas_Other_12000kWh!Z192</f>
        <v>38.446609731274229</v>
      </c>
      <c r="AY37" s="35">
        <f>Gas_Other_12000kWh!AA192</f>
        <v>28.920685496430444</v>
      </c>
      <c r="AZ37" s="5"/>
      <c r="BA37" s="123" t="s">
        <v>185</v>
      </c>
      <c r="BB37" s="35">
        <f t="shared" si="29"/>
        <v>17.950800396887594</v>
      </c>
      <c r="BC37" s="35">
        <f t="shared" si="30"/>
        <v>17.826153360018409</v>
      </c>
      <c r="BD37" s="35">
        <f t="shared" si="31"/>
        <v>19.082170068503117</v>
      </c>
      <c r="BE37" s="35">
        <f t="shared" si="32"/>
        <v>20.356449545229353</v>
      </c>
      <c r="BF37" s="35">
        <f t="shared" si="33"/>
        <v>22.441921902557901</v>
      </c>
      <c r="BG37" s="35">
        <f t="shared" si="34"/>
        <v>21.09337661330111</v>
      </c>
      <c r="BH37" s="35">
        <f t="shared" si="22"/>
        <v>20.790523914197848</v>
      </c>
      <c r="BI37" s="35">
        <f t="shared" si="23"/>
        <v>19.278399606121873</v>
      </c>
      <c r="BJ37" s="35">
        <f t="shared" si="24"/>
        <v>21.051726843687717</v>
      </c>
      <c r="BK37" s="35">
        <f t="shared" si="25"/>
        <v>23.599955524078005</v>
      </c>
      <c r="BL37" s="35">
        <f t="shared" si="26"/>
        <v>36.259627644413662</v>
      </c>
      <c r="BM37" s="27"/>
      <c r="BN37" s="35">
        <f t="shared" si="27"/>
        <v>65.245209343702641</v>
      </c>
      <c r="BO37" s="35">
        <f t="shared" si="28"/>
        <v>78.822369675006072</v>
      </c>
      <c r="BP37" s="35">
        <f t="shared" si="28"/>
        <v>60.407384988897221</v>
      </c>
    </row>
    <row r="38" spans="2:68" s="166" customFormat="1" ht="10.5" customHeight="1">
      <c r="B38" s="162" t="s">
        <v>186</v>
      </c>
      <c r="C38" s="35">
        <f>ElecSingle_Other_3100kWh!K193</f>
        <v>5.3426577402305693</v>
      </c>
      <c r="D38" s="35">
        <f>ElecSingle_Other_3100kWh!L193</f>
        <v>5.2431452030656596</v>
      </c>
      <c r="E38" s="35">
        <f>ElecSingle_Other_3100kWh!M193</f>
        <v>5.8872508978563092</v>
      </c>
      <c r="F38" s="35">
        <f>ElecSingle_Other_3100kWh!N193</f>
        <v>6.2869201532972472</v>
      </c>
      <c r="G38" s="35">
        <f>ElecSingle_Other_3100kWh!Q193</f>
        <v>7.0846497619175297</v>
      </c>
      <c r="H38" s="35">
        <f>ElecSingle_Other_3100kWh!R193</f>
        <v>6.7623697118422115</v>
      </c>
      <c r="I38" s="35">
        <f>ElecSingle_Other_3100kWh!S193</f>
        <v>6.7840204583486114</v>
      </c>
      <c r="J38" s="35">
        <f>ElecSingle_Other_3100kWh!T193</f>
        <v>6.4665508145439086</v>
      </c>
      <c r="K38" s="35">
        <f>ElecSingle_Other_3100kWh!U193</f>
        <v>7.1128605093184962</v>
      </c>
      <c r="L38" s="35">
        <f>ElecSingle_Other_3100kWh!V193</f>
        <v>7.8982691660014011</v>
      </c>
      <c r="M38" s="35">
        <f>ElecSingle_Other_3100kWh!W193</f>
        <v>11.43778110122317</v>
      </c>
      <c r="N38" s="27"/>
      <c r="O38" s="35">
        <f>ElecSingle_Other_3100kWh!Y193</f>
        <v>21.440704089596561</v>
      </c>
      <c r="P38" s="35">
        <f>ElecSingle_Other_3100kWh!Z193</f>
        <v>28.079820012813819</v>
      </c>
      <c r="Q38" s="35">
        <f>ElecSingle_Other_3100kWh!AA193</f>
        <v>20.954450788862943</v>
      </c>
      <c r="R38" s="5"/>
      <c r="S38" s="162" t="s">
        <v>186</v>
      </c>
      <c r="T38" s="35">
        <f>ElecMulti_Other_4200kWh!K193</f>
        <v>6.7532672222931582</v>
      </c>
      <c r="U38" s="35">
        <f>ElecMulti_Other_4200kWh!L193</f>
        <v>6.6185543693325881</v>
      </c>
      <c r="V38" s="35">
        <f>ElecMulti_Other_4200kWh!M193</f>
        <v>7.4296842265327339</v>
      </c>
      <c r="W38" s="35">
        <f>ElecMulti_Other_4200kWh!N193</f>
        <v>7.93458079962019</v>
      </c>
      <c r="X38" s="35">
        <f>ElecMulti_Other_4200kWh!Q193</f>
        <v>8.9659951151403749</v>
      </c>
      <c r="Y38" s="35">
        <f>ElecMulti_Other_4200kWh!R193</f>
        <v>8.5299015513962235</v>
      </c>
      <c r="Z38" s="35">
        <f>ElecMulti_Other_4200kWh!S193</f>
        <v>8.5261112733810158</v>
      </c>
      <c r="AA38" s="35">
        <f>ElecMulti_Other_4200kWh!T193</f>
        <v>8.0754416702449969</v>
      </c>
      <c r="AB38" s="35">
        <f>ElecMulti_Other_4200kWh!U193</f>
        <v>8.9187428322476823</v>
      </c>
      <c r="AC38" s="35">
        <f>ElecMulti_Other_4200kWh!V193</f>
        <v>10.034799651826969</v>
      </c>
      <c r="AD38" s="35">
        <f>ElecMulti_Other_4200kWh!W193</f>
        <v>14.633000715332305</v>
      </c>
      <c r="AE38" s="27"/>
      <c r="AF38" s="35">
        <f>ElecMulti_Other_4200kWh!Y193</f>
        <v>27.437167334345709</v>
      </c>
      <c r="AG38" s="35">
        <f>ElecMulti_Other_4200kWh!Z193</f>
        <v>37.867322258963597</v>
      </c>
      <c r="AH38" s="35">
        <f>ElecMulti_Other_4200kWh!AA193</f>
        <v>27.719914506418768</v>
      </c>
      <c r="AJ38" s="162" t="s">
        <v>186</v>
      </c>
      <c r="AK38" s="35">
        <f>Gas_Other_12000kWh!K193</f>
        <v>4.7214597688617959</v>
      </c>
      <c r="AL38" s="35">
        <f>Gas_Other_12000kWh!L193</f>
        <v>4.7115265417857444</v>
      </c>
      <c r="AM38" s="35">
        <f>Gas_Other_12000kWh!M193</f>
        <v>5.0404406491309732</v>
      </c>
      <c r="AN38" s="35">
        <f>Gas_Other_12000kWh!N193</f>
        <v>5.6274200276878918</v>
      </c>
      <c r="AO38" s="35">
        <f>Gas_Other_12000kWh!Q193</f>
        <v>6.2517227136726987</v>
      </c>
      <c r="AP38" s="35">
        <f>Gas_Other_12000kWh!R193</f>
        <v>5.5161395491678329</v>
      </c>
      <c r="AQ38" s="35">
        <f>Gas_Other_12000kWh!S193</f>
        <v>5.2431538307753334</v>
      </c>
      <c r="AR38" s="35">
        <f>Gas_Other_12000kWh!T193</f>
        <v>4.3833957278653894</v>
      </c>
      <c r="AS38" s="35">
        <f>Gas_Other_12000kWh!U193</f>
        <v>5.0560262178926649</v>
      </c>
      <c r="AT38" s="35">
        <f>Gas_Other_12000kWh!V193</f>
        <v>6.2388693255759469</v>
      </c>
      <c r="AU38" s="35">
        <f>Gas_Other_12000kWh!W193</f>
        <v>10.959587266319131</v>
      </c>
      <c r="AV38" s="27"/>
      <c r="AW38" s="35">
        <f>Gas_Other_12000kWh!Y193</f>
        <v>23.27820873820772</v>
      </c>
      <c r="AX38" s="35">
        <f>Gas_Other_12000kWh!Z193</f>
        <v>27.101362409870571</v>
      </c>
      <c r="AY38" s="35">
        <f>Gas_Other_12000kWh!AA193</f>
        <v>19.800589600709408</v>
      </c>
      <c r="AZ38" s="5"/>
      <c r="BA38" s="162" t="s">
        <v>186</v>
      </c>
      <c r="BB38" s="35">
        <f t="shared" si="29"/>
        <v>10.064117509092366</v>
      </c>
      <c r="BC38" s="35">
        <f t="shared" si="30"/>
        <v>9.954671744851403</v>
      </c>
      <c r="BD38" s="35">
        <f t="shared" si="31"/>
        <v>10.927691546987283</v>
      </c>
      <c r="BE38" s="35">
        <f t="shared" si="32"/>
        <v>11.914340180985139</v>
      </c>
      <c r="BF38" s="35">
        <f t="shared" si="33"/>
        <v>13.336372475590228</v>
      </c>
      <c r="BG38" s="35">
        <f t="shared" si="34"/>
        <v>12.278509261010043</v>
      </c>
      <c r="BH38" s="35">
        <f t="shared" si="22"/>
        <v>12.027174289123945</v>
      </c>
      <c r="BI38" s="35">
        <f t="shared" si="23"/>
        <v>10.849946542409299</v>
      </c>
      <c r="BJ38" s="35">
        <f t="shared" si="24"/>
        <v>12.168886727211161</v>
      </c>
      <c r="BK38" s="35">
        <f t="shared" si="25"/>
        <v>14.137138491577348</v>
      </c>
      <c r="BL38" s="35">
        <f t="shared" si="26"/>
        <v>22.397368367542299</v>
      </c>
      <c r="BM38" s="27"/>
      <c r="BN38" s="35">
        <f t="shared" si="27"/>
        <v>44.718912827804282</v>
      </c>
      <c r="BO38" s="35">
        <f t="shared" si="28"/>
        <v>55.181182422684387</v>
      </c>
      <c r="BP38" s="35">
        <f t="shared" si="28"/>
        <v>40.755040389572351</v>
      </c>
    </row>
    <row r="39" spans="2:68" s="166" customFormat="1" ht="10.5" customHeight="1">
      <c r="B39" s="123" t="s">
        <v>187</v>
      </c>
      <c r="C39" s="35">
        <f>ElecSingle_Other_3100kWh!K194</f>
        <v>505.19963572895671</v>
      </c>
      <c r="D39" s="35">
        <f>ElecSingle_Other_3100kWh!L194</f>
        <v>499.19420831509393</v>
      </c>
      <c r="E39" s="35">
        <f>ElecSingle_Other_3100kWh!M194</f>
        <v>539.67277940569477</v>
      </c>
      <c r="F39" s="35">
        <f>ElecSingle_Other_3100kWh!N194</f>
        <v>566.9762804822542</v>
      </c>
      <c r="G39" s="35">
        <f>ElecSingle_Other_3100kWh!Q194</f>
        <v>629.49215264742065</v>
      </c>
      <c r="H39" s="35">
        <f>ElecSingle_Other_3100kWh!R194</f>
        <v>608.87915394368076</v>
      </c>
      <c r="I39" s="35">
        <f>ElecSingle_Other_3100kWh!S194</f>
        <v>610.66167632572706</v>
      </c>
      <c r="J39" s="35">
        <f>ElecSingle_Other_3100kWh!T194</f>
        <v>592.14538489342794</v>
      </c>
      <c r="K39" s="35">
        <f>ElecSingle_Other_3100kWh!U194</f>
        <v>646.08624677166483</v>
      </c>
      <c r="L39" s="35">
        <f>ElecSingle_Other_3100kWh!V194</f>
        <v>700.63112318098194</v>
      </c>
      <c r="M39" s="35">
        <f>ElecSingle_Other_3100kWh!W194</f>
        <v>994.39692358969364</v>
      </c>
      <c r="N39" s="27"/>
      <c r="O39" s="35">
        <f>ElecSingle_Other_3100kWh!Y194</f>
        <v>1693.0192726465332</v>
      </c>
      <c r="P39" s="35">
        <f>ElecSingle_Other_3100kWh!Z194</f>
        <v>2153.1189392983383</v>
      </c>
      <c r="Q39" s="35">
        <f>ElecSingle_Other_3100kWh!AA194</f>
        <v>1678.148476410345</v>
      </c>
      <c r="R39" s="5"/>
      <c r="S39" s="123" t="s">
        <v>187</v>
      </c>
      <c r="T39" s="35">
        <f>ElecMulti_Other_4200kWh!K194</f>
        <v>608.68878289125348</v>
      </c>
      <c r="U39" s="35">
        <f>ElecMulti_Other_4200kWh!L194</f>
        <v>600.55835097436545</v>
      </c>
      <c r="V39" s="35">
        <f>ElecMulti_Other_4200kWh!M194</f>
        <v>661.63354431372977</v>
      </c>
      <c r="W39" s="35">
        <f>ElecMulti_Other_4200kWh!N194</f>
        <v>696.09034378103297</v>
      </c>
      <c r="X39" s="35">
        <f>ElecMulti_Other_4200kWh!Q194</f>
        <v>776.34248029523303</v>
      </c>
      <c r="Y39" s="35">
        <f>ElecMulti_Other_4200kWh!R194</f>
        <v>747.0530724915418</v>
      </c>
      <c r="Z39" s="35">
        <f>ElecMulti_Other_4200kWh!S194</f>
        <v>747.69226752198949</v>
      </c>
      <c r="AA39" s="35">
        <f>ElecMulti_Other_4200kWh!T194</f>
        <v>719.69231650814163</v>
      </c>
      <c r="AB39" s="35">
        <f>ElecMulti_Other_4200kWh!U194</f>
        <v>789.14074440455749</v>
      </c>
      <c r="AC39" s="35">
        <f>ElecMulti_Other_4200kWh!V194</f>
        <v>865.50314591275219</v>
      </c>
      <c r="AD39" s="35">
        <f>ElecMulti_Other_4200kWh!W194</f>
        <v>1225.2702846068257</v>
      </c>
      <c r="AE39" s="27"/>
      <c r="AF39" s="35">
        <f>ElecMulti_Other_4200kWh!Y194</f>
        <v>2123.3612961169847</v>
      </c>
      <c r="AG39" s="35">
        <f>ElecMulti_Other_4200kWh!Z194</f>
        <v>2846.1850665472293</v>
      </c>
      <c r="AH39" s="35">
        <f>ElecMulti_Other_4200kWh!AA194</f>
        <v>2173.2960074329699</v>
      </c>
      <c r="AJ39" s="123" t="s">
        <v>187</v>
      </c>
      <c r="AK39" s="35">
        <f>Gas_Other_12000kWh!K194</f>
        <v>449.64305979410256</v>
      </c>
      <c r="AL39" s="35">
        <f>Gas_Other_12000kWh!L194</f>
        <v>448.97867379196566</v>
      </c>
      <c r="AM39" s="35">
        <f>Gas_Other_12000kWh!M194</f>
        <v>475.57923775002274</v>
      </c>
      <c r="AN39" s="35">
        <f>Gas_Other_12000kWh!N194</f>
        <v>516.32969848545929</v>
      </c>
      <c r="AO39" s="35">
        <f>Gas_Other_12000kWh!Q194</f>
        <v>564.99751629484865</v>
      </c>
      <c r="AP39" s="35">
        <f>Gas_Other_12000kWh!R194</f>
        <v>513.57661324522712</v>
      </c>
      <c r="AQ39" s="35">
        <f>Gas_Other_12000kWh!S194</f>
        <v>495.60314673291526</v>
      </c>
      <c r="AR39" s="35">
        <f>Gas_Other_12000kWh!T194</f>
        <v>433.35675339274633</v>
      </c>
      <c r="AS39" s="35">
        <f>Gas_Other_12000kWh!U194</f>
        <v>474.06780565134676</v>
      </c>
      <c r="AT39" s="35">
        <f>Gas_Other_12000kWh!V194</f>
        <v>555.60842457682611</v>
      </c>
      <c r="AU39" s="35">
        <f>Gas_Other_12000kWh!W194</f>
        <v>936.40111147707739</v>
      </c>
      <c r="AV39" s="27"/>
      <c r="AW39" s="35">
        <f>Gas_Other_12000kWh!Y194</f>
        <v>1785.6566082869861</v>
      </c>
      <c r="AX39" s="35">
        <f>Gas_Other_12000kWh!Z194</f>
        <v>2050.6063019260591</v>
      </c>
      <c r="AY39" s="35">
        <f>Gas_Other_12000kWh!AA194</f>
        <v>1541.9413027938788</v>
      </c>
      <c r="AZ39" s="5"/>
      <c r="BA39" s="123" t="s">
        <v>187</v>
      </c>
      <c r="BB39" s="35">
        <f t="shared" si="29"/>
        <v>954.84269552305932</v>
      </c>
      <c r="BC39" s="35">
        <f t="shared" si="30"/>
        <v>948.17288210705965</v>
      </c>
      <c r="BD39" s="35">
        <f t="shared" si="31"/>
        <v>1015.2520171557176</v>
      </c>
      <c r="BE39" s="35">
        <f t="shared" si="32"/>
        <v>1083.3059789677136</v>
      </c>
      <c r="BF39" s="35">
        <f t="shared" si="33"/>
        <v>1194.4896689422694</v>
      </c>
      <c r="BG39" s="35">
        <f t="shared" si="34"/>
        <v>1122.4557671889079</v>
      </c>
      <c r="BH39" s="35">
        <f t="shared" si="22"/>
        <v>1106.2648230586424</v>
      </c>
      <c r="BI39" s="35">
        <f t="shared" si="23"/>
        <v>1025.5021382861742</v>
      </c>
      <c r="BJ39" s="35">
        <f t="shared" si="24"/>
        <v>1120.1540524230115</v>
      </c>
      <c r="BK39" s="35">
        <f t="shared" si="25"/>
        <v>1256.2395477578079</v>
      </c>
      <c r="BL39" s="35">
        <f t="shared" si="26"/>
        <v>1930.798035066771</v>
      </c>
      <c r="BM39" s="27"/>
      <c r="BN39" s="35">
        <f t="shared" si="27"/>
        <v>3478.6758809335192</v>
      </c>
      <c r="BO39" s="35">
        <f t="shared" si="28"/>
        <v>4203.7252412243979</v>
      </c>
      <c r="BP39" s="35">
        <f t="shared" si="28"/>
        <v>3220.0897792042238</v>
      </c>
    </row>
    <row r="40" spans="2:68" s="166" customFormat="1" ht="10.5" customHeight="1">
      <c r="B40"/>
      <c r="C40"/>
      <c r="D40"/>
      <c r="E40"/>
      <c r="F40"/>
      <c r="G40"/>
      <c r="H40"/>
      <c r="I40"/>
      <c r="J40"/>
      <c r="K40"/>
      <c r="L40"/>
      <c r="M40"/>
      <c r="N40"/>
      <c r="O40"/>
      <c r="P40" s="397"/>
      <c r="Q40" s="397"/>
      <c r="R40"/>
      <c r="S40"/>
      <c r="T40"/>
      <c r="U40"/>
      <c r="V40"/>
      <c r="W40"/>
      <c r="X40"/>
      <c r="Y40"/>
      <c r="Z40"/>
      <c r="AA40"/>
      <c r="AB40"/>
      <c r="AC40"/>
      <c r="AD40"/>
      <c r="AE40"/>
      <c r="AJ40"/>
      <c r="AK40"/>
      <c r="AL40"/>
      <c r="AM40"/>
      <c r="AN40"/>
      <c r="AO40"/>
      <c r="AP40"/>
      <c r="AQ40"/>
      <c r="AR40"/>
      <c r="AS40"/>
      <c r="AT40"/>
      <c r="AU40"/>
      <c r="AV40"/>
      <c r="AW40"/>
      <c r="AX40" s="397"/>
      <c r="AY40" s="397"/>
      <c r="AZ40" s="5"/>
      <c r="BA40" s="123" t="s">
        <v>188</v>
      </c>
      <c r="BB40" s="35">
        <f>BB39*1.05</f>
        <v>1002.5848302992123</v>
      </c>
      <c r="BC40" s="35">
        <f t="shared" ref="BC40:BI40" si="35">BC39*1.05</f>
        <v>995.58152621241265</v>
      </c>
      <c r="BD40" s="35">
        <f t="shared" si="35"/>
        <v>1066.0146180135034</v>
      </c>
      <c r="BE40" s="35">
        <f t="shared" si="35"/>
        <v>1137.4712779160993</v>
      </c>
      <c r="BF40" s="35">
        <f t="shared" si="35"/>
        <v>1254.2141523893829</v>
      </c>
      <c r="BG40" s="35">
        <f t="shared" si="35"/>
        <v>1178.5785555483533</v>
      </c>
      <c r="BH40" s="35">
        <f t="shared" si="35"/>
        <v>1161.5780642115747</v>
      </c>
      <c r="BI40" s="35">
        <f t="shared" si="35"/>
        <v>1076.7772452004829</v>
      </c>
      <c r="BJ40" s="35">
        <f t="shared" ref="BJ40:BK40" si="36">BJ39*1.05</f>
        <v>1176.1617550441622</v>
      </c>
      <c r="BK40" s="35">
        <f t="shared" si="36"/>
        <v>1319.0515251456984</v>
      </c>
      <c r="BL40" s="35">
        <f t="shared" ref="BL40" si="37">BL39*1.05</f>
        <v>2027.3379368201097</v>
      </c>
      <c r="BM40" s="27"/>
      <c r="BN40" s="35">
        <f>IFERROR(BN39*1.05,"-")</f>
        <v>3652.6096749801955</v>
      </c>
      <c r="BO40" s="35">
        <f>IFERROR(BO39*1.05,"-")</f>
        <v>4413.911503285618</v>
      </c>
      <c r="BP40" s="35">
        <f>IFERROR(BP39*1.05,"-")</f>
        <v>3381.0942681644351</v>
      </c>
    </row>
    <row r="41" spans="2:68" s="166" customFormat="1" ht="10.5" customHeight="1">
      <c r="B41" s="5"/>
      <c r="C41" s="5"/>
      <c r="D41" s="5"/>
      <c r="E41" s="5"/>
      <c r="F41" s="5"/>
      <c r="G41" s="5"/>
      <c r="H41" s="5"/>
      <c r="I41" s="5"/>
      <c r="J41" s="5"/>
      <c r="K41" s="5"/>
      <c r="L41" s="5"/>
      <c r="M41" s="5"/>
      <c r="N41" s="5"/>
      <c r="O41" s="5"/>
      <c r="P41" s="398"/>
      <c r="Q41" s="398"/>
      <c r="R41" s="5"/>
      <c r="S41" s="5"/>
      <c r="T41" s="5"/>
      <c r="U41" s="5"/>
      <c r="V41" s="5"/>
      <c r="W41" s="5"/>
      <c r="X41" s="5"/>
      <c r="Y41" s="5"/>
      <c r="Z41" s="5"/>
      <c r="AA41" s="5"/>
      <c r="AB41" s="5"/>
      <c r="AC41" s="5"/>
      <c r="AD41" s="5"/>
      <c r="AE41" s="5"/>
      <c r="AF41" s="5"/>
      <c r="AG41" s="398"/>
      <c r="AH41" s="398"/>
      <c r="AI41" s="5"/>
      <c r="AJ41" s="5"/>
      <c r="AK41" s="5"/>
      <c r="AL41" s="5"/>
      <c r="AM41" s="5"/>
      <c r="AN41" s="5"/>
      <c r="AO41" s="5"/>
      <c r="AP41" s="5"/>
      <c r="AQ41" s="5"/>
      <c r="AR41" s="5"/>
      <c r="AS41" s="5"/>
      <c r="AT41" s="5"/>
      <c r="AU41" s="5"/>
      <c r="AV41" s="5"/>
      <c r="AW41" s="5"/>
      <c r="AX41" s="398"/>
      <c r="AY41" s="398"/>
      <c r="AZ41" s="5"/>
      <c r="BA41" s="183"/>
      <c r="BB41" s="184"/>
      <c r="BC41" s="184"/>
      <c r="BD41" s="184"/>
      <c r="BE41" s="182"/>
      <c r="BF41" s="182"/>
      <c r="BG41" s="182"/>
      <c r="BH41" s="182"/>
      <c r="BI41" s="182"/>
      <c r="BJ41" s="182"/>
      <c r="BK41" s="182"/>
      <c r="BL41" s="182"/>
      <c r="BM41" s="5"/>
      <c r="BN41" s="182"/>
      <c r="BO41" s="182"/>
      <c r="BP41" s="182"/>
    </row>
    <row r="42" spans="2:68" s="166" customFormat="1" ht="18" customHeight="1">
      <c r="B42" s="172" t="s">
        <v>134</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9"/>
    </row>
    <row r="43" spans="2:68" s="166" customFormat="1" ht="10.5" customHeight="1">
      <c r="B43" s="167"/>
    </row>
    <row r="44" spans="2:68" s="106" customFormat="1" ht="10.5" customHeight="1">
      <c r="B44" s="175" t="s">
        <v>109</v>
      </c>
      <c r="C44" s="180"/>
      <c r="D44" s="180"/>
      <c r="E44" s="180"/>
      <c r="F44" s="180"/>
      <c r="G44" s="180"/>
      <c r="H44" s="180"/>
      <c r="I44" s="180"/>
      <c r="J44" s="180"/>
      <c r="K44" s="180"/>
      <c r="L44" s="180"/>
      <c r="M44" s="180"/>
      <c r="N44" s="180"/>
      <c r="O44" s="180"/>
      <c r="P44" s="180"/>
      <c r="Q44" s="181"/>
      <c r="R44" s="169"/>
      <c r="S44" s="175" t="s">
        <v>110</v>
      </c>
      <c r="T44" s="180"/>
      <c r="U44" s="180"/>
      <c r="V44" s="180"/>
      <c r="W44" s="180"/>
      <c r="X44" s="180"/>
      <c r="Y44" s="180"/>
      <c r="Z44" s="180"/>
      <c r="AA44" s="180"/>
      <c r="AB44" s="180"/>
      <c r="AC44" s="180"/>
      <c r="AD44" s="180"/>
      <c r="AE44" s="180"/>
      <c r="AF44" s="180"/>
      <c r="AG44" s="180"/>
      <c r="AH44" s="181"/>
      <c r="AJ44" s="175" t="s">
        <v>111</v>
      </c>
      <c r="AK44" s="180"/>
      <c r="AL44" s="180"/>
      <c r="AM44" s="180"/>
      <c r="AN44" s="180"/>
      <c r="AO44" s="180"/>
      <c r="AP44" s="180"/>
      <c r="AQ44" s="180"/>
      <c r="AR44" s="180"/>
      <c r="AS44" s="180"/>
      <c r="AT44" s="180"/>
      <c r="AU44" s="180"/>
      <c r="AV44" s="180"/>
      <c r="AW44" s="180"/>
      <c r="AX44" s="180"/>
      <c r="AY44" s="181"/>
      <c r="AZ44" s="169"/>
      <c r="BA44" s="175" t="s">
        <v>112</v>
      </c>
      <c r="BB44" s="180"/>
      <c r="BC44" s="180"/>
      <c r="BD44" s="180"/>
      <c r="BE44" s="180"/>
      <c r="BF44" s="180"/>
      <c r="BG44" s="180"/>
      <c r="BH44" s="180"/>
      <c r="BI44" s="180"/>
      <c r="BJ44" s="180"/>
      <c r="BK44" s="180"/>
      <c r="BL44" s="180"/>
      <c r="BM44" s="180"/>
      <c r="BN44" s="180"/>
      <c r="BO44" s="180"/>
      <c r="BP44" s="181"/>
    </row>
    <row r="45" spans="2:68" s="166" customFormat="1" ht="10.5" customHeight="1">
      <c r="B45" s="169"/>
      <c r="C45" s="169"/>
      <c r="D45" s="169"/>
      <c r="E45" s="169"/>
      <c r="F45" s="169"/>
      <c r="G45" s="169"/>
      <c r="H45" s="169"/>
      <c r="I45" s="169"/>
      <c r="J45" s="169"/>
      <c r="K45" s="169"/>
      <c r="L45" s="169"/>
      <c r="M45" s="169"/>
      <c r="N45" s="169"/>
      <c r="O45" s="169"/>
      <c r="P45" s="400"/>
      <c r="Q45" s="400"/>
      <c r="R45" s="169"/>
      <c r="S45" s="169"/>
      <c r="T45" s="169"/>
      <c r="U45" s="169"/>
      <c r="V45" s="169"/>
      <c r="W45" s="169"/>
      <c r="X45" s="169"/>
      <c r="Y45" s="169"/>
      <c r="Z45" s="169"/>
      <c r="AA45" s="169"/>
      <c r="AB45" s="169"/>
      <c r="AC45" s="169"/>
      <c r="AD45" s="169"/>
      <c r="AE45" s="169"/>
      <c r="AJ45" s="169"/>
      <c r="AK45" s="169"/>
      <c r="AL45" s="169"/>
      <c r="AM45" s="169"/>
      <c r="AN45" s="169"/>
      <c r="AO45" s="169"/>
      <c r="AP45" s="169"/>
      <c r="AQ45" s="169"/>
      <c r="AR45" s="169"/>
      <c r="AS45" s="169"/>
      <c r="AT45" s="169"/>
      <c r="AU45" s="169"/>
      <c r="AV45" s="169"/>
      <c r="AW45" s="169"/>
      <c r="AX45" s="400"/>
      <c r="AY45" s="400"/>
      <c r="AZ45" s="169"/>
      <c r="BA45" s="169"/>
      <c r="BB45" s="169"/>
      <c r="BC45" s="169"/>
      <c r="BD45" s="169"/>
      <c r="BE45" s="169"/>
      <c r="BF45" s="169"/>
      <c r="BG45" s="169"/>
      <c r="BH45" s="169"/>
      <c r="BI45" s="169"/>
      <c r="BJ45" s="169"/>
      <c r="BK45" s="169"/>
      <c r="BL45" s="169"/>
      <c r="BM45" s="169"/>
      <c r="BN45" s="169"/>
      <c r="BO45" s="400"/>
      <c r="BP45" s="400"/>
    </row>
    <row r="46" spans="2:68" s="166" customFormat="1" ht="38.25" customHeight="1">
      <c r="B46" s="81" t="s">
        <v>163</v>
      </c>
      <c r="C46" s="97" t="s">
        <v>164</v>
      </c>
      <c r="D46" s="97" t="s">
        <v>165</v>
      </c>
      <c r="E46" s="97" t="s">
        <v>166</v>
      </c>
      <c r="F46" s="97" t="s">
        <v>167</v>
      </c>
      <c r="G46" s="97" t="s">
        <v>168</v>
      </c>
      <c r="H46" s="97" t="s">
        <v>169</v>
      </c>
      <c r="I46" s="97" t="s">
        <v>170</v>
      </c>
      <c r="J46" s="97" t="s">
        <v>171</v>
      </c>
      <c r="K46" s="97" t="s">
        <v>172</v>
      </c>
      <c r="L46" s="97" t="s">
        <v>173</v>
      </c>
      <c r="M46" s="97" t="s">
        <v>174</v>
      </c>
      <c r="N46" s="27"/>
      <c r="O46" s="97" t="s">
        <v>175</v>
      </c>
      <c r="P46" s="97" t="s">
        <v>696</v>
      </c>
      <c r="Q46" s="97" t="s">
        <v>703</v>
      </c>
      <c r="R46" s="5"/>
      <c r="S46" s="81" t="s">
        <v>163</v>
      </c>
      <c r="T46" s="97" t="s">
        <v>164</v>
      </c>
      <c r="U46" s="97" t="s">
        <v>165</v>
      </c>
      <c r="V46" s="97" t="s">
        <v>166</v>
      </c>
      <c r="W46" s="97" t="s">
        <v>167</v>
      </c>
      <c r="X46" s="97" t="s">
        <v>168</v>
      </c>
      <c r="Y46" s="97" t="s">
        <v>169</v>
      </c>
      <c r="Z46" s="97" t="s">
        <v>170</v>
      </c>
      <c r="AA46" s="97" t="s">
        <v>171</v>
      </c>
      <c r="AB46" s="97" t="s">
        <v>172</v>
      </c>
      <c r="AC46" s="97" t="s">
        <v>173</v>
      </c>
      <c r="AD46" s="97" t="s">
        <v>174</v>
      </c>
      <c r="AE46" s="27"/>
      <c r="AF46" s="97" t="s">
        <v>175</v>
      </c>
      <c r="AG46" s="97" t="s">
        <v>696</v>
      </c>
      <c r="AH46" s="97" t="s">
        <v>703</v>
      </c>
      <c r="AJ46" s="81" t="s">
        <v>163</v>
      </c>
      <c r="AK46" s="97" t="s">
        <v>164</v>
      </c>
      <c r="AL46" s="97" t="s">
        <v>165</v>
      </c>
      <c r="AM46" s="97" t="s">
        <v>166</v>
      </c>
      <c r="AN46" s="97" t="s">
        <v>167</v>
      </c>
      <c r="AO46" s="97" t="s">
        <v>168</v>
      </c>
      <c r="AP46" s="97" t="s">
        <v>169</v>
      </c>
      <c r="AQ46" s="97" t="s">
        <v>170</v>
      </c>
      <c r="AR46" s="97" t="s">
        <v>171</v>
      </c>
      <c r="AS46" s="97" t="s">
        <v>172</v>
      </c>
      <c r="AT46" s="97" t="s">
        <v>173</v>
      </c>
      <c r="AU46" s="97" t="s">
        <v>174</v>
      </c>
      <c r="AV46" s="27"/>
      <c r="AW46" s="97" t="s">
        <v>175</v>
      </c>
      <c r="AX46" s="97" t="s">
        <v>696</v>
      </c>
      <c r="AY46" s="97" t="s">
        <v>703</v>
      </c>
      <c r="AZ46" s="5"/>
      <c r="BA46" s="81" t="s">
        <v>163</v>
      </c>
      <c r="BB46" s="97" t="s">
        <v>164</v>
      </c>
      <c r="BC46" s="97" t="s">
        <v>165</v>
      </c>
      <c r="BD46" s="97" t="s">
        <v>166</v>
      </c>
      <c r="BE46" s="97" t="s">
        <v>167</v>
      </c>
      <c r="BF46" s="97" t="s">
        <v>168</v>
      </c>
      <c r="BG46" s="97" t="s">
        <v>169</v>
      </c>
      <c r="BH46" s="97" t="s">
        <v>170</v>
      </c>
      <c r="BI46" s="97" t="s">
        <v>171</v>
      </c>
      <c r="BJ46" s="97" t="s">
        <v>172</v>
      </c>
      <c r="BK46" s="97" t="s">
        <v>173</v>
      </c>
      <c r="BL46" s="97" t="s">
        <v>174</v>
      </c>
      <c r="BM46" s="27"/>
      <c r="BN46" s="97" t="s">
        <v>175</v>
      </c>
      <c r="BO46" s="97" t="s">
        <v>696</v>
      </c>
      <c r="BP46" s="97" t="s">
        <v>703</v>
      </c>
    </row>
    <row r="47" spans="2:68" s="166" customFormat="1" ht="10.5" customHeight="1">
      <c r="B47" s="123" t="s">
        <v>176</v>
      </c>
      <c r="C47" s="35" t="str">
        <f>ElecSingle_SC_Nil!K183</f>
        <v>-</v>
      </c>
      <c r="D47" s="35" t="str">
        <f>ElecSingle_SC_Nil!L183</f>
        <v>-</v>
      </c>
      <c r="E47" s="35" t="str">
        <f>ElecSingle_SC_Nil!M183</f>
        <v>-</v>
      </c>
      <c r="F47" s="35" t="str">
        <f>ElecSingle_SC_Nil!N183</f>
        <v>-</v>
      </c>
      <c r="G47" s="35" t="str">
        <f>ElecSingle_SC_Nil!Q183</f>
        <v>-</v>
      </c>
      <c r="H47" s="35" t="str">
        <f>ElecSingle_SC_Nil!R183</f>
        <v>-</v>
      </c>
      <c r="I47" s="35" t="str">
        <f>ElecSingle_SC_Nil!S183</f>
        <v>-</v>
      </c>
      <c r="J47" s="35" t="str">
        <f>ElecSingle_SC_Nil!T183</f>
        <v>-</v>
      </c>
      <c r="K47" s="35" t="str">
        <f>ElecSingle_SC_Nil!U183</f>
        <v>-</v>
      </c>
      <c r="L47" s="35" t="str">
        <f>ElecSingle_SC_Nil!V183</f>
        <v>-</v>
      </c>
      <c r="M47" s="35" t="str">
        <f>ElecSingle_SC_Nil!W183</f>
        <v>-</v>
      </c>
      <c r="N47" s="27"/>
      <c r="O47" s="35" t="str">
        <f>ElecSingle_SC_Nil!Y183</f>
        <v>-</v>
      </c>
      <c r="P47" s="35" t="str">
        <f>ElecSingle_SC_Nil!Z183</f>
        <v>-</v>
      </c>
      <c r="Q47" s="35" t="str">
        <f>ElecSingle_SC_Nil!AA183</f>
        <v>-</v>
      </c>
      <c r="R47" s="5"/>
      <c r="S47" s="123" t="s">
        <v>176</v>
      </c>
      <c r="T47" s="35" t="str">
        <f>ElecMulti_SC_Nil!K183</f>
        <v>-</v>
      </c>
      <c r="U47" s="35" t="str">
        <f>ElecMulti_SC_Nil!L183</f>
        <v>-</v>
      </c>
      <c r="V47" s="35" t="str">
        <f>ElecMulti_SC_Nil!M183</f>
        <v>-</v>
      </c>
      <c r="W47" s="35" t="str">
        <f>ElecMulti_SC_Nil!N183</f>
        <v>-</v>
      </c>
      <c r="X47" s="35" t="str">
        <f>ElecMulti_SC_Nil!Q183</f>
        <v>-</v>
      </c>
      <c r="Y47" s="35" t="str">
        <f>ElecMulti_SC_Nil!R183</f>
        <v>-</v>
      </c>
      <c r="Z47" s="35" t="str">
        <f>ElecMulti_SC_Nil!S183</f>
        <v>-</v>
      </c>
      <c r="AA47" s="35" t="str">
        <f>ElecMulti_SC_Nil!T183</f>
        <v>-</v>
      </c>
      <c r="AB47" s="35" t="str">
        <f>ElecMulti_SC_Nil!U183</f>
        <v>-</v>
      </c>
      <c r="AC47" s="35" t="str">
        <f>ElecMulti_SC_Nil!V183</f>
        <v>-</v>
      </c>
      <c r="AD47" s="35" t="str">
        <f>ElecMulti_SC_Nil!W183</f>
        <v>-</v>
      </c>
      <c r="AE47" s="27"/>
      <c r="AF47" s="35" t="str">
        <f>ElecMulti_SC_Nil!Y183</f>
        <v>-</v>
      </c>
      <c r="AG47" s="35" t="str">
        <f>ElecMulti_SC_Nil!Z183</f>
        <v>-</v>
      </c>
      <c r="AH47" s="35" t="str">
        <f>ElecMulti_SC_Nil!AA183</f>
        <v>-</v>
      </c>
      <c r="AJ47" s="123" t="s">
        <v>176</v>
      </c>
      <c r="AK47" s="35" t="str">
        <f>Gas_SC_Nil!K183</f>
        <v>-</v>
      </c>
      <c r="AL47" s="35" t="str">
        <f>Gas_SC_Nil!L183</f>
        <v>-</v>
      </c>
      <c r="AM47" s="35" t="str">
        <f>Gas_SC_Nil!M183</f>
        <v>-</v>
      </c>
      <c r="AN47" s="35" t="str">
        <f>Gas_SC_Nil!N183</f>
        <v>-</v>
      </c>
      <c r="AO47" s="35" t="str">
        <f>Gas_SC_Nil!Q183</f>
        <v>-</v>
      </c>
      <c r="AP47" s="35" t="str">
        <f>Gas_SC_Nil!R183</f>
        <v>-</v>
      </c>
      <c r="AQ47" s="35" t="str">
        <f>Gas_SC_Nil!S183</f>
        <v>-</v>
      </c>
      <c r="AR47" s="35" t="str">
        <f>Gas_SC_Nil!T183</f>
        <v>-</v>
      </c>
      <c r="AS47" s="35" t="str">
        <f>Gas_SC_Nil!U183</f>
        <v>-</v>
      </c>
      <c r="AT47" s="35" t="str">
        <f>Gas_SC_Nil!V183</f>
        <v>-</v>
      </c>
      <c r="AU47" s="35" t="str">
        <f>Gas_SC_Nil!W183</f>
        <v>-</v>
      </c>
      <c r="AV47" s="27"/>
      <c r="AW47" s="35" t="str">
        <f>Gas_SC_Nil!Y183</f>
        <v>-</v>
      </c>
      <c r="AX47" s="35" t="str">
        <f>Gas_SC_Nil!Z183</f>
        <v>-</v>
      </c>
      <c r="AY47" s="35" t="str">
        <f>Gas_SC_Nil!AA183</f>
        <v>-</v>
      </c>
      <c r="AZ47" s="5"/>
      <c r="BA47" s="123" t="s">
        <v>176</v>
      </c>
      <c r="BB47" s="35" t="str">
        <f>IFERROR(C47+AK47,"-")</f>
        <v>-</v>
      </c>
      <c r="BC47" s="35" t="str">
        <f t="shared" ref="BC47" si="38">IFERROR(D47+AL47,"-")</f>
        <v>-</v>
      </c>
      <c r="BD47" s="35" t="str">
        <f t="shared" ref="BD47" si="39">IFERROR(E47+AM47,"-")</f>
        <v>-</v>
      </c>
      <c r="BE47" s="35" t="str">
        <f t="shared" ref="BE47" si="40">IFERROR(F47+AN47,"-")</f>
        <v>-</v>
      </c>
      <c r="BF47" s="35" t="str">
        <f t="shared" ref="BF47" si="41">IFERROR(G47+AO47,"-")</f>
        <v>-</v>
      </c>
      <c r="BG47" s="35" t="str">
        <f t="shared" ref="BG47" si="42">IFERROR(H47+AP47,"-")</f>
        <v>-</v>
      </c>
      <c r="BH47" s="35" t="str">
        <f t="shared" ref="BH47:BH58" si="43">IFERROR(I47+AQ47,"-")</f>
        <v>-</v>
      </c>
      <c r="BI47" s="35" t="str">
        <f t="shared" ref="BI47:BI58" si="44">IFERROR(J47+AR47,"-")</f>
        <v>-</v>
      </c>
      <c r="BJ47" s="35" t="str">
        <f t="shared" ref="BJ47:BJ58" si="45">IFERROR(K47+AS47,"-")</f>
        <v>-</v>
      </c>
      <c r="BK47" s="35" t="str">
        <f t="shared" ref="BK47:BK58" si="46">IFERROR(L47+AT47,"-")</f>
        <v>-</v>
      </c>
      <c r="BL47" s="35" t="str">
        <f t="shared" ref="BL47:BL58" si="47">IFERROR(M47+AU47,"-")</f>
        <v>-</v>
      </c>
      <c r="BM47" s="27"/>
      <c r="BN47" s="35" t="str">
        <f t="shared" ref="BN47:BN58" si="48">IFERROR(O47+AW47,"-")</f>
        <v>-</v>
      </c>
      <c r="BO47" s="35" t="str">
        <f t="shared" ref="BO47:BP58" si="49">IFERROR(P47+AX47,"-")</f>
        <v>-</v>
      </c>
      <c r="BP47" s="35" t="str">
        <f t="shared" si="49"/>
        <v>-</v>
      </c>
    </row>
    <row r="48" spans="2:68" s="166" customFormat="1" ht="10.5" customHeight="1">
      <c r="B48" s="123" t="s">
        <v>177</v>
      </c>
      <c r="C48" s="35" t="str">
        <f>ElecSingle_SC_Nil!K184</f>
        <v>-</v>
      </c>
      <c r="D48" s="35" t="str">
        <f>ElecSingle_SC_Nil!L184</f>
        <v>-</v>
      </c>
      <c r="E48" s="35" t="str">
        <f>ElecSingle_SC_Nil!M184</f>
        <v>-</v>
      </c>
      <c r="F48" s="35" t="str">
        <f>ElecSingle_SC_Nil!N184</f>
        <v>-</v>
      </c>
      <c r="G48" s="35" t="str">
        <f>ElecSingle_SC_Nil!Q184</f>
        <v>-</v>
      </c>
      <c r="H48" s="35" t="str">
        <f>ElecSingle_SC_Nil!R184</f>
        <v>-</v>
      </c>
      <c r="I48" s="35" t="str">
        <f>ElecSingle_SC_Nil!S184</f>
        <v>-</v>
      </c>
      <c r="J48" s="35" t="str">
        <f>ElecSingle_SC_Nil!T184</f>
        <v>-</v>
      </c>
      <c r="K48" s="35" t="str">
        <f>ElecSingle_SC_Nil!U184</f>
        <v>-</v>
      </c>
      <c r="L48" s="35" t="str">
        <f>ElecSingle_SC_Nil!V184</f>
        <v>-</v>
      </c>
      <c r="M48" s="35" t="str">
        <f>ElecSingle_SC_Nil!W184</f>
        <v>-</v>
      </c>
      <c r="N48" s="27"/>
      <c r="O48" s="35" t="str">
        <f>ElecSingle_SC_Nil!Y184</f>
        <v>-</v>
      </c>
      <c r="P48" s="35" t="str">
        <f>ElecSingle_SC_Nil!Z184</f>
        <v>-</v>
      </c>
      <c r="Q48" s="35" t="str">
        <f>ElecSingle_SC_Nil!AA184</f>
        <v>-</v>
      </c>
      <c r="R48" s="5"/>
      <c r="S48" s="123" t="s">
        <v>177</v>
      </c>
      <c r="T48" s="35" t="str">
        <f>ElecMulti_SC_Nil!K184</f>
        <v>-</v>
      </c>
      <c r="U48" s="35" t="str">
        <f>ElecMulti_SC_Nil!L184</f>
        <v>-</v>
      </c>
      <c r="V48" s="35" t="str">
        <f>ElecMulti_SC_Nil!M184</f>
        <v>-</v>
      </c>
      <c r="W48" s="35" t="str">
        <f>ElecMulti_SC_Nil!N184</f>
        <v>-</v>
      </c>
      <c r="X48" s="35" t="str">
        <f>ElecMulti_SC_Nil!Q184</f>
        <v>-</v>
      </c>
      <c r="Y48" s="35" t="str">
        <f>ElecMulti_SC_Nil!R184</f>
        <v>-</v>
      </c>
      <c r="Z48" s="35" t="str">
        <f>ElecMulti_SC_Nil!S184</f>
        <v>-</v>
      </c>
      <c r="AA48" s="35" t="str">
        <f>ElecMulti_SC_Nil!T184</f>
        <v>-</v>
      </c>
      <c r="AB48" s="35" t="str">
        <f>ElecMulti_SC_Nil!U184</f>
        <v>-</v>
      </c>
      <c r="AC48" s="35" t="str">
        <f>ElecMulti_SC_Nil!V184</f>
        <v>-</v>
      </c>
      <c r="AD48" s="35" t="str">
        <f>ElecMulti_SC_Nil!W184</f>
        <v>-</v>
      </c>
      <c r="AE48" s="27"/>
      <c r="AF48" s="35" t="str">
        <f>ElecMulti_SC_Nil!Y184</f>
        <v>-</v>
      </c>
      <c r="AG48" s="35" t="str">
        <f>ElecMulti_SC_Nil!Z184</f>
        <v>-</v>
      </c>
      <c r="AH48" s="35" t="str">
        <f>ElecMulti_SC_Nil!AA184</f>
        <v>-</v>
      </c>
      <c r="AJ48" s="123" t="s">
        <v>177</v>
      </c>
      <c r="AK48" s="35"/>
      <c r="AL48" s="35"/>
      <c r="AM48" s="35"/>
      <c r="AN48" s="35"/>
      <c r="AO48" s="35"/>
      <c r="AP48" s="35"/>
      <c r="AQ48" s="35"/>
      <c r="AR48" s="35"/>
      <c r="AS48" s="35"/>
      <c r="AT48" s="35"/>
      <c r="AU48" s="35"/>
      <c r="AV48" s="27"/>
      <c r="AW48" s="35"/>
      <c r="AX48" s="35"/>
      <c r="AY48" s="35"/>
      <c r="AZ48" s="5"/>
      <c r="BA48" s="123" t="s">
        <v>177</v>
      </c>
      <c r="BB48" s="35" t="str">
        <f t="shared" ref="BB48:BB58" si="50">IFERROR(C48+AK48,"-")</f>
        <v>-</v>
      </c>
      <c r="BC48" s="35" t="str">
        <f t="shared" ref="BC48:BC58" si="51">IFERROR(D48+AL48,"-")</f>
        <v>-</v>
      </c>
      <c r="BD48" s="35" t="str">
        <f t="shared" ref="BD48:BD58" si="52">IFERROR(E48+AM48,"-")</f>
        <v>-</v>
      </c>
      <c r="BE48" s="35" t="str">
        <f t="shared" ref="BE48:BE58" si="53">IFERROR(F48+AN48,"-")</f>
        <v>-</v>
      </c>
      <c r="BF48" s="35" t="str">
        <f t="shared" ref="BF48:BF58" si="54">IFERROR(G48+AO48,"-")</f>
        <v>-</v>
      </c>
      <c r="BG48" s="35" t="str">
        <f t="shared" ref="BG48:BG58" si="55">IFERROR(H48+AP48,"-")</f>
        <v>-</v>
      </c>
      <c r="BH48" s="35" t="str">
        <f t="shared" si="43"/>
        <v>-</v>
      </c>
      <c r="BI48" s="35" t="str">
        <f t="shared" si="44"/>
        <v>-</v>
      </c>
      <c r="BJ48" s="35" t="str">
        <f t="shared" si="45"/>
        <v>-</v>
      </c>
      <c r="BK48" s="35" t="str">
        <f t="shared" si="46"/>
        <v>-</v>
      </c>
      <c r="BL48" s="35" t="str">
        <f t="shared" si="47"/>
        <v>-</v>
      </c>
      <c r="BM48" s="27"/>
      <c r="BN48" s="35" t="str">
        <f t="shared" si="48"/>
        <v>-</v>
      </c>
      <c r="BO48" s="35" t="str">
        <f t="shared" si="49"/>
        <v>-</v>
      </c>
      <c r="BP48" s="35" t="str">
        <f t="shared" si="49"/>
        <v>-</v>
      </c>
    </row>
    <row r="49" spans="2:68" s="166" customFormat="1" ht="10.5" customHeight="1">
      <c r="B49" s="123" t="s">
        <v>178</v>
      </c>
      <c r="C49" s="35" t="str">
        <f>ElecSingle_SC_Nil!K185</f>
        <v>-</v>
      </c>
      <c r="D49" s="35" t="str">
        <f>ElecSingle_SC_Nil!L185</f>
        <v>-</v>
      </c>
      <c r="E49" s="35" t="str">
        <f>ElecSingle_SC_Nil!M185</f>
        <v>-</v>
      </c>
      <c r="F49" s="35" t="str">
        <f>ElecSingle_SC_Nil!N185</f>
        <v>-</v>
      </c>
      <c r="G49" s="35" t="str">
        <f>ElecSingle_SC_Nil!Q185</f>
        <v>-</v>
      </c>
      <c r="H49" s="35" t="str">
        <f>ElecSingle_SC_Nil!R185</f>
        <v>-</v>
      </c>
      <c r="I49" s="35" t="str">
        <f>ElecSingle_SC_Nil!S185</f>
        <v>-</v>
      </c>
      <c r="J49" s="35">
        <f>ElecSingle_SC_Nil!T185</f>
        <v>0</v>
      </c>
      <c r="K49" s="35">
        <f>ElecSingle_SC_Nil!U185</f>
        <v>1.4870742269298101</v>
      </c>
      <c r="L49" s="35">
        <f>ElecSingle_SC_Nil!V185</f>
        <v>0.70457099735818818</v>
      </c>
      <c r="M49" s="35" t="str">
        <f>ElecSingle_SC_Nil!W185</f>
        <v>-</v>
      </c>
      <c r="N49" s="27"/>
      <c r="O49" s="35">
        <f>ElecSingle_SC_Nil!Y185</f>
        <v>0</v>
      </c>
      <c r="P49" s="35">
        <f>ElecSingle_SC_Nil!Z185</f>
        <v>0</v>
      </c>
      <c r="Q49" s="35">
        <f>ElecSingle_SC_Nil!AA185</f>
        <v>0.41079125157488544</v>
      </c>
      <c r="R49" s="5"/>
      <c r="S49" s="123" t="s">
        <v>178</v>
      </c>
      <c r="T49" s="35" t="str">
        <f>ElecMulti_SC_Nil!K185</f>
        <v>-</v>
      </c>
      <c r="U49" s="35" t="str">
        <f>ElecMulti_SC_Nil!L185</f>
        <v>-</v>
      </c>
      <c r="V49" s="35" t="str">
        <f>ElecMulti_SC_Nil!M185</f>
        <v>-</v>
      </c>
      <c r="W49" s="35" t="str">
        <f>ElecMulti_SC_Nil!N185</f>
        <v>-</v>
      </c>
      <c r="X49" s="35" t="str">
        <f>ElecMulti_SC_Nil!Q185</f>
        <v>-</v>
      </c>
      <c r="Y49" s="35" t="str">
        <f>ElecMulti_SC_Nil!R185</f>
        <v>-</v>
      </c>
      <c r="Z49" s="35" t="str">
        <f>ElecMulti_SC_Nil!S185</f>
        <v>-</v>
      </c>
      <c r="AA49" s="35">
        <f>ElecMulti_SC_Nil!T185</f>
        <v>0</v>
      </c>
      <c r="AB49" s="35">
        <f>ElecMulti_SC_Nil!U185</f>
        <v>1.4870742269298101</v>
      </c>
      <c r="AC49" s="35">
        <f>ElecMulti_SC_Nil!V185</f>
        <v>0.70457099735818818</v>
      </c>
      <c r="AD49" s="35" t="str">
        <f>ElecMulti_SC_Nil!W185</f>
        <v>-</v>
      </c>
      <c r="AE49" s="27"/>
      <c r="AF49" s="35">
        <f>ElecMulti_SC_Nil!Y185</f>
        <v>0</v>
      </c>
      <c r="AG49" s="35">
        <f>ElecMulti_SC_Nil!Z185</f>
        <v>0</v>
      </c>
      <c r="AH49" s="35">
        <f>ElecMulti_SC_Nil!AA185</f>
        <v>0.41079125157488544</v>
      </c>
      <c r="AJ49" s="123" t="s">
        <v>178</v>
      </c>
      <c r="AK49" s="35" t="str">
        <f>Gas_SC_Nil!K185</f>
        <v>-</v>
      </c>
      <c r="AL49" s="35" t="str">
        <f>Gas_SC_Nil!L185</f>
        <v>-</v>
      </c>
      <c r="AM49" s="35" t="str">
        <f>Gas_SC_Nil!M185</f>
        <v>-</v>
      </c>
      <c r="AN49" s="35" t="str">
        <f>Gas_SC_Nil!N185</f>
        <v>-</v>
      </c>
      <c r="AO49" s="35" t="str">
        <f>Gas_SC_Nil!Q185</f>
        <v>-</v>
      </c>
      <c r="AP49" s="35" t="str">
        <f>Gas_SC_Nil!R185</f>
        <v>-</v>
      </c>
      <c r="AQ49" s="35" t="str">
        <f>Gas_SC_Nil!S185</f>
        <v>-</v>
      </c>
      <c r="AR49" s="35">
        <f>Gas_SC_Nil!T185</f>
        <v>0</v>
      </c>
      <c r="AS49" s="35">
        <f>Gas_SC_Nil!U185</f>
        <v>1.4870742269298101</v>
      </c>
      <c r="AT49" s="35">
        <f>Gas_SC_Nil!V185</f>
        <v>0.70457099735818818</v>
      </c>
      <c r="AU49" s="35" t="str">
        <f>Gas_SC_Nil!W185</f>
        <v>-</v>
      </c>
      <c r="AV49" s="27"/>
      <c r="AW49" s="35">
        <f>Gas_SC_Nil!Y185</f>
        <v>0</v>
      </c>
      <c r="AX49" s="35">
        <f>Gas_SC_Nil!Z185</f>
        <v>0</v>
      </c>
      <c r="AY49" s="35">
        <f>Gas_SC_Nil!AA185</f>
        <v>0.41079125157488544</v>
      </c>
      <c r="AZ49" s="5"/>
      <c r="BA49" s="123" t="s">
        <v>178</v>
      </c>
      <c r="BB49" s="35" t="str">
        <f t="shared" si="50"/>
        <v>-</v>
      </c>
      <c r="BC49" s="35" t="str">
        <f t="shared" si="51"/>
        <v>-</v>
      </c>
      <c r="BD49" s="35" t="str">
        <f t="shared" si="52"/>
        <v>-</v>
      </c>
      <c r="BE49" s="35" t="str">
        <f t="shared" si="53"/>
        <v>-</v>
      </c>
      <c r="BF49" s="35" t="str">
        <f t="shared" si="54"/>
        <v>-</v>
      </c>
      <c r="BG49" s="35" t="str">
        <f t="shared" si="55"/>
        <v>-</v>
      </c>
      <c r="BH49" s="35" t="str">
        <f t="shared" si="43"/>
        <v>-</v>
      </c>
      <c r="BI49" s="35">
        <f t="shared" si="44"/>
        <v>0</v>
      </c>
      <c r="BJ49" s="35">
        <f t="shared" si="45"/>
        <v>2.9741484538596201</v>
      </c>
      <c r="BK49" s="35">
        <f t="shared" si="46"/>
        <v>1.4091419947163764</v>
      </c>
      <c r="BL49" s="35" t="str">
        <f t="shared" si="47"/>
        <v>-</v>
      </c>
      <c r="BM49" s="27"/>
      <c r="BN49" s="35">
        <f t="shared" si="48"/>
        <v>0</v>
      </c>
      <c r="BO49" s="35">
        <f t="shared" si="49"/>
        <v>0</v>
      </c>
      <c r="BP49" s="35">
        <f t="shared" si="49"/>
        <v>0.82158250314977088</v>
      </c>
    </row>
    <row r="50" spans="2:68" s="166" customFormat="1" ht="10.5" customHeight="1">
      <c r="B50" s="123" t="s">
        <v>179</v>
      </c>
      <c r="C50" s="35">
        <f>ElecSingle_SC_Nil!K186</f>
        <v>6.6995028867368616</v>
      </c>
      <c r="D50" s="35">
        <f>ElecSingle_SC_Nil!L186</f>
        <v>6.6995028867368616</v>
      </c>
      <c r="E50" s="35">
        <f>ElecSingle_SC_Nil!M186</f>
        <v>7.113121830127354</v>
      </c>
      <c r="F50" s="35">
        <f>ElecSingle_SC_Nil!N186</f>
        <v>7.113121830127354</v>
      </c>
      <c r="G50" s="35">
        <f>ElecSingle_SC_Nil!Q186</f>
        <v>7.2804579515147188</v>
      </c>
      <c r="H50" s="35">
        <f>ElecSingle_SC_Nil!R186</f>
        <v>7.1935840895118579</v>
      </c>
      <c r="I50" s="35">
        <f>ElecSingle_SC_Nil!S186</f>
        <v>7.3593999937099719</v>
      </c>
      <c r="J50" s="35">
        <f>ElecSingle_SC_Nil!T186</f>
        <v>7.0492243060839295</v>
      </c>
      <c r="K50" s="35">
        <f>ElecSingle_SC_Nil!U186</f>
        <v>7.1089669218364691</v>
      </c>
      <c r="L50" s="35">
        <f>ElecSingle_SC_Nil!V186</f>
        <v>6.9829560851947958</v>
      </c>
      <c r="M50" s="35">
        <f>ElecSingle_SC_Nil!W186</f>
        <v>9.626223597588794</v>
      </c>
      <c r="N50" s="27"/>
      <c r="O50" s="35">
        <f>ElecSingle_SC_Nil!Y186</f>
        <v>9.9504863797742455</v>
      </c>
      <c r="P50" s="35">
        <f>ElecSingle_SC_Nil!Z186</f>
        <v>9.9504863797742455</v>
      </c>
      <c r="Q50" s="35">
        <f>ElecSingle_SC_Nil!AA186</f>
        <v>10.298637820906496</v>
      </c>
      <c r="R50" s="5"/>
      <c r="S50" s="123" t="s">
        <v>179</v>
      </c>
      <c r="T50" s="35">
        <f>ElecMulti_SC_Nil!K186</f>
        <v>6.6995028867368616</v>
      </c>
      <c r="U50" s="35">
        <f>ElecMulti_SC_Nil!L186</f>
        <v>6.6995028867368616</v>
      </c>
      <c r="V50" s="35">
        <f>ElecMulti_SC_Nil!M186</f>
        <v>7.113121830127354</v>
      </c>
      <c r="W50" s="35">
        <f>ElecMulti_SC_Nil!N186</f>
        <v>7.113121830127354</v>
      </c>
      <c r="X50" s="35">
        <f>ElecMulti_SC_Nil!Q186</f>
        <v>7.2804579515147188</v>
      </c>
      <c r="Y50" s="35">
        <f>ElecMulti_SC_Nil!R186</f>
        <v>7.1935840895118579</v>
      </c>
      <c r="Z50" s="35">
        <f>ElecMulti_SC_Nil!S186</f>
        <v>7.3593999937099719</v>
      </c>
      <c r="AA50" s="35">
        <f>ElecMulti_SC_Nil!T186</f>
        <v>7.0492243060839295</v>
      </c>
      <c r="AB50" s="35">
        <f>ElecMulti_SC_Nil!U186</f>
        <v>7.1089669218364691</v>
      </c>
      <c r="AC50" s="35">
        <f>ElecMulti_SC_Nil!V186</f>
        <v>6.9829560851947958</v>
      </c>
      <c r="AD50" s="35">
        <f>ElecMulti_SC_Nil!W186</f>
        <v>9.626223597588794</v>
      </c>
      <c r="AE50" s="27"/>
      <c r="AF50" s="35">
        <f>ElecMulti_SC_Nil!Y186</f>
        <v>9.9504863797742455</v>
      </c>
      <c r="AG50" s="35">
        <f>ElecMulti_SC_Nil!Z186</f>
        <v>9.9504863797742455</v>
      </c>
      <c r="AH50" s="35">
        <f>ElecMulti_SC_Nil!AA186</f>
        <v>10.298637820906496</v>
      </c>
      <c r="AJ50" s="123" t="s">
        <v>179</v>
      </c>
      <c r="AK50" s="35">
        <f>Gas_SC_Nil!K186</f>
        <v>6.6995028867368616</v>
      </c>
      <c r="AL50" s="35">
        <f>Gas_SC_Nil!L186</f>
        <v>6.6995028867368616</v>
      </c>
      <c r="AM50" s="35">
        <f>Gas_SC_Nil!M186</f>
        <v>7.113121830127354</v>
      </c>
      <c r="AN50" s="35">
        <f>Gas_SC_Nil!N186</f>
        <v>7.113121830127354</v>
      </c>
      <c r="AO50" s="35">
        <f>Gas_SC_Nil!Q186</f>
        <v>7.2804579515147188</v>
      </c>
      <c r="AP50" s="35">
        <f>Gas_SC_Nil!R186</f>
        <v>7.1935840895118579</v>
      </c>
      <c r="AQ50" s="35">
        <f>Gas_SC_Nil!S186</f>
        <v>7.3593999937099719</v>
      </c>
      <c r="AR50" s="35">
        <f>Gas_SC_Nil!T186</f>
        <v>7.0492243060839295</v>
      </c>
      <c r="AS50" s="35">
        <f>Gas_SC_Nil!U186</f>
        <v>7.1089669218364691</v>
      </c>
      <c r="AT50" s="35">
        <f>Gas_SC_Nil!V186</f>
        <v>6.9829560851947958</v>
      </c>
      <c r="AU50" s="35">
        <f>Gas_SC_Nil!W186</f>
        <v>12.319103597588795</v>
      </c>
      <c r="AV50" s="27"/>
      <c r="AW50" s="35">
        <f>Gas_SC_Nil!Y186</f>
        <v>12.643366379774246</v>
      </c>
      <c r="AX50" s="35">
        <f>Gas_SC_Nil!Z186</f>
        <v>12.643366379774246</v>
      </c>
      <c r="AY50" s="35">
        <f>Gas_SC_Nil!AA186</f>
        <v>10.743937820906497</v>
      </c>
      <c r="AZ50" s="5"/>
      <c r="BA50" s="123" t="s">
        <v>179</v>
      </c>
      <c r="BB50" s="35">
        <f t="shared" si="50"/>
        <v>13.399005773473723</v>
      </c>
      <c r="BC50" s="35">
        <f t="shared" si="51"/>
        <v>13.399005773473723</v>
      </c>
      <c r="BD50" s="35">
        <f t="shared" si="52"/>
        <v>14.226243660254708</v>
      </c>
      <c r="BE50" s="35">
        <f t="shared" si="53"/>
        <v>14.226243660254708</v>
      </c>
      <c r="BF50" s="35">
        <f t="shared" si="54"/>
        <v>14.560915903029438</v>
      </c>
      <c r="BG50" s="35">
        <f t="shared" si="55"/>
        <v>14.387168179023716</v>
      </c>
      <c r="BH50" s="35">
        <f t="shared" si="43"/>
        <v>14.718799987419944</v>
      </c>
      <c r="BI50" s="35">
        <f t="shared" si="44"/>
        <v>14.098448612167859</v>
      </c>
      <c r="BJ50" s="35">
        <f t="shared" si="45"/>
        <v>14.217933843672938</v>
      </c>
      <c r="BK50" s="35">
        <f t="shared" si="46"/>
        <v>13.965912170389592</v>
      </c>
      <c r="BL50" s="35">
        <f t="shared" si="47"/>
        <v>21.94532719517759</v>
      </c>
      <c r="BM50" s="27"/>
      <c r="BN50" s="35">
        <f t="shared" si="48"/>
        <v>22.59385275954849</v>
      </c>
      <c r="BO50" s="35">
        <f t="shared" si="49"/>
        <v>22.59385275954849</v>
      </c>
      <c r="BP50" s="35">
        <f t="shared" si="49"/>
        <v>21.042575641812995</v>
      </c>
    </row>
    <row r="51" spans="2:68" s="166" customFormat="1" ht="10.5" customHeight="1">
      <c r="B51" s="123" t="s">
        <v>180</v>
      </c>
      <c r="C51" s="35">
        <f>ElecSingle_SC_Nil!K187</f>
        <v>16.43282142857143</v>
      </c>
      <c r="D51" s="35">
        <f>ElecSingle_SC_Nil!L187</f>
        <v>16.43282142857143</v>
      </c>
      <c r="E51" s="35">
        <f>ElecSingle_SC_Nil!M187</f>
        <v>16.727428571428572</v>
      </c>
      <c r="F51" s="35">
        <f>ElecSingle_SC_Nil!N187</f>
        <v>16.727428571428572</v>
      </c>
      <c r="G51" s="35">
        <f>ElecSingle_SC_Nil!Q187</f>
        <v>16.54232142857143</v>
      </c>
      <c r="H51" s="35">
        <f>ElecSingle_SC_Nil!R187</f>
        <v>16.54232142857143</v>
      </c>
      <c r="I51" s="35">
        <f>ElecSingle_SC_Nil!S187</f>
        <v>17.267107142857146</v>
      </c>
      <c r="J51" s="35">
        <f>ElecSingle_SC_Nil!T187</f>
        <v>17.267107142857146</v>
      </c>
      <c r="K51" s="35">
        <f>ElecSingle_SC_Nil!U187</f>
        <v>17.41310714285714</v>
      </c>
      <c r="L51" s="35">
        <f>ElecSingle_SC_Nil!V187</f>
        <v>17.41310714285714</v>
      </c>
      <c r="M51" s="35">
        <f>ElecSingle_SC_Nil!W187</f>
        <v>84.411464285714274</v>
      </c>
      <c r="N51" s="27"/>
      <c r="O51" s="35">
        <f>ElecSingle_SC_Nil!Y187</f>
        <v>84.411464285714274</v>
      </c>
      <c r="P51" s="35">
        <f>ElecSingle_SC_Nil!Z187</f>
        <v>84.411464285714274</v>
      </c>
      <c r="Q51" s="35">
        <f>ElecSingle_SC_Nil!AA187</f>
        <v>103.14368142857143</v>
      </c>
      <c r="R51" s="5"/>
      <c r="S51" s="123" t="s">
        <v>180</v>
      </c>
      <c r="T51" s="35">
        <f>ElecMulti_SC_Nil!K187</f>
        <v>16.43282142857143</v>
      </c>
      <c r="U51" s="35">
        <f>ElecMulti_SC_Nil!L187</f>
        <v>16.43282142857143</v>
      </c>
      <c r="V51" s="35">
        <f>ElecMulti_SC_Nil!M187</f>
        <v>16.727428571428572</v>
      </c>
      <c r="W51" s="35">
        <f>ElecMulti_SC_Nil!N187</f>
        <v>16.727428571428572</v>
      </c>
      <c r="X51" s="35">
        <f>ElecMulti_SC_Nil!Q187</f>
        <v>16.54232142857143</v>
      </c>
      <c r="Y51" s="35">
        <f>ElecMulti_SC_Nil!R187</f>
        <v>16.54232142857143</v>
      </c>
      <c r="Z51" s="35">
        <f>ElecMulti_SC_Nil!S187</f>
        <v>17.267107142857146</v>
      </c>
      <c r="AA51" s="35">
        <f>ElecMulti_SC_Nil!T187</f>
        <v>17.267107142857146</v>
      </c>
      <c r="AB51" s="35">
        <f>ElecMulti_SC_Nil!U187</f>
        <v>17.41310714285714</v>
      </c>
      <c r="AC51" s="35">
        <f>ElecMulti_SC_Nil!V187</f>
        <v>17.41310714285714</v>
      </c>
      <c r="AD51" s="35">
        <f>ElecMulti_SC_Nil!W187</f>
        <v>84.411464285714274</v>
      </c>
      <c r="AE51" s="27"/>
      <c r="AF51" s="35">
        <f>ElecMulti_SC_Nil!Y187</f>
        <v>84.411464285714274</v>
      </c>
      <c r="AG51" s="35">
        <f>ElecMulti_SC_Nil!Z187</f>
        <v>84.411464285714274</v>
      </c>
      <c r="AH51" s="35">
        <f>ElecMulti_SC_Nil!AA187</f>
        <v>103.14368142857143</v>
      </c>
      <c r="AJ51" s="123" t="s">
        <v>180</v>
      </c>
      <c r="AK51" s="35"/>
      <c r="AL51" s="35"/>
      <c r="AM51" s="35"/>
      <c r="AN51" s="35"/>
      <c r="AO51" s="35"/>
      <c r="AP51" s="35"/>
      <c r="AQ51" s="35"/>
      <c r="AR51" s="35"/>
      <c r="AS51" s="35"/>
      <c r="AT51" s="35"/>
      <c r="AU51" s="35"/>
      <c r="AV51" s="27"/>
      <c r="AW51" s="35"/>
      <c r="AX51" s="35"/>
      <c r="AY51" s="35"/>
      <c r="AZ51" s="5"/>
      <c r="BA51" s="123" t="s">
        <v>180</v>
      </c>
      <c r="BB51" s="35">
        <f t="shared" si="50"/>
        <v>16.43282142857143</v>
      </c>
      <c r="BC51" s="35">
        <f t="shared" si="51"/>
        <v>16.43282142857143</v>
      </c>
      <c r="BD51" s="35">
        <f t="shared" si="52"/>
        <v>16.727428571428572</v>
      </c>
      <c r="BE51" s="35">
        <f t="shared" si="53"/>
        <v>16.727428571428572</v>
      </c>
      <c r="BF51" s="35">
        <f t="shared" si="54"/>
        <v>16.54232142857143</v>
      </c>
      <c r="BG51" s="35">
        <f t="shared" si="55"/>
        <v>16.54232142857143</v>
      </c>
      <c r="BH51" s="35">
        <f t="shared" si="43"/>
        <v>17.267107142857146</v>
      </c>
      <c r="BI51" s="35">
        <f t="shared" si="44"/>
        <v>17.267107142857146</v>
      </c>
      <c r="BJ51" s="35">
        <f t="shared" si="45"/>
        <v>17.41310714285714</v>
      </c>
      <c r="BK51" s="35">
        <f t="shared" si="46"/>
        <v>17.41310714285714</v>
      </c>
      <c r="BL51" s="35">
        <f t="shared" si="47"/>
        <v>84.411464285714274</v>
      </c>
      <c r="BM51" s="27"/>
      <c r="BN51" s="35">
        <f t="shared" si="48"/>
        <v>84.411464285714274</v>
      </c>
      <c r="BO51" s="35">
        <f t="shared" si="49"/>
        <v>84.411464285714274</v>
      </c>
      <c r="BP51" s="35">
        <f t="shared" si="49"/>
        <v>103.14368142857143</v>
      </c>
    </row>
    <row r="52" spans="2:68" s="166" customFormat="1" ht="10.5" customHeight="1">
      <c r="B52" s="123" t="s">
        <v>181</v>
      </c>
      <c r="C52" s="35">
        <f>ElecSingle_SC_Nil!K188</f>
        <v>39.664800000000007</v>
      </c>
      <c r="D52" s="35">
        <f>ElecSingle_SC_Nil!L188</f>
        <v>40.169342465753417</v>
      </c>
      <c r="E52" s="35">
        <f>ElecSingle_SC_Nil!M188</f>
        <v>40.751506849315078</v>
      </c>
      <c r="F52" s="35">
        <f>ElecSingle_SC_Nil!N188</f>
        <v>41.100805479452056</v>
      </c>
      <c r="G52" s="35">
        <f>ElecSingle_SC_Nil!Q188</f>
        <v>41.566536986301358</v>
      </c>
      <c r="H52" s="35">
        <f>ElecSingle_SC_Nil!R188</f>
        <v>41.87702465753425</v>
      </c>
      <c r="I52" s="35">
        <f>ElecSingle_SC_Nil!S188</f>
        <v>42.109890410958897</v>
      </c>
      <c r="J52" s="35">
        <f>ElecSingle_SC_Nil!T188</f>
        <v>42.226323287671228</v>
      </c>
      <c r="K52" s="35">
        <f>ElecSingle_SC_Nil!U188</f>
        <v>42.45918904109589</v>
      </c>
      <c r="L52" s="35">
        <f>ElecSingle_SC_Nil!V188</f>
        <v>43.235408219178098</v>
      </c>
      <c r="M52" s="35">
        <f>ElecSingle_SC_Nil!W188</f>
        <v>44.516169863013708</v>
      </c>
      <c r="N52" s="27"/>
      <c r="O52" s="35">
        <f>ElecSingle_SC_Nil!Y188</f>
        <v>46.767205479452052</v>
      </c>
      <c r="P52" s="35">
        <f>ElecSingle_SC_Nil!Z188</f>
        <v>46.767205479452052</v>
      </c>
      <c r="Q52" s="35">
        <f>ElecSingle_SC_Nil!AA188</f>
        <v>48.630131506849317</v>
      </c>
      <c r="R52" s="5"/>
      <c r="S52" s="123" t="s">
        <v>181</v>
      </c>
      <c r="T52" s="35">
        <f>ElecMulti_SC_Nil!K188</f>
        <v>39.933199999999992</v>
      </c>
      <c r="U52" s="35">
        <f>ElecMulti_SC_Nil!L188</f>
        <v>40.441156555772992</v>
      </c>
      <c r="V52" s="35">
        <f>ElecMulti_SC_Nil!M188</f>
        <v>41.027260273972608</v>
      </c>
      <c r="W52" s="35">
        <f>ElecMulti_SC_Nil!N188</f>
        <v>41.37892250489238</v>
      </c>
      <c r="X52" s="35">
        <f>ElecMulti_SC_Nil!Q188</f>
        <v>41.847805479452056</v>
      </c>
      <c r="Y52" s="35">
        <f>ElecMulti_SC_Nil!R188</f>
        <v>42.160394129158519</v>
      </c>
      <c r="Z52" s="35">
        <f>ElecMulti_SC_Nil!S188</f>
        <v>42.39483561643835</v>
      </c>
      <c r="AA52" s="35">
        <f>ElecMulti_SC_Nil!T188</f>
        <v>42.51205636007829</v>
      </c>
      <c r="AB52" s="35">
        <f>ElecMulti_SC_Nil!U188</f>
        <v>42.746497847358121</v>
      </c>
      <c r="AC52" s="35">
        <f>ElecMulti_SC_Nil!V188</f>
        <v>43.527969471624267</v>
      </c>
      <c r="AD52" s="35">
        <f>ElecMulti_SC_Nil!W188</f>
        <v>44.817397651663399</v>
      </c>
      <c r="AE52" s="27"/>
      <c r="AF52" s="35">
        <f>ElecMulti_SC_Nil!Y188</f>
        <v>47.083665362035234</v>
      </c>
      <c r="AG52" s="35">
        <f>ElecMulti_SC_Nil!Z188</f>
        <v>47.083665362035234</v>
      </c>
      <c r="AH52" s="35">
        <f>ElecMulti_SC_Nil!AA188</f>
        <v>48.959197260273974</v>
      </c>
      <c r="AJ52" s="123" t="s">
        <v>181</v>
      </c>
      <c r="AK52" s="35">
        <f>Gas_SC_Nil!K188</f>
        <v>64.944500000000033</v>
      </c>
      <c r="AL52" s="35">
        <f>Gas_SC_Nil!L188</f>
        <v>65.770604207436435</v>
      </c>
      <c r="AM52" s="35">
        <f>Gas_SC_Nil!M188</f>
        <v>66.723801369863025</v>
      </c>
      <c r="AN52" s="35">
        <f>Gas_SC_Nil!N188</f>
        <v>67.295719667318977</v>
      </c>
      <c r="AO52" s="35">
        <f>Gas_SC_Nil!Q188</f>
        <v>68.058277397260298</v>
      </c>
      <c r="AP52" s="35">
        <f>Gas_SC_Nil!R188</f>
        <v>68.566649217221112</v>
      </c>
      <c r="AQ52" s="35">
        <f>Gas_SC_Nil!S188</f>
        <v>68.94792808219178</v>
      </c>
      <c r="AR52" s="35">
        <f>Gas_SC_Nil!T188</f>
        <v>69.138567514677106</v>
      </c>
      <c r="AS52" s="35">
        <f>Gas_SC_Nil!U188</f>
        <v>69.519846379647774</v>
      </c>
      <c r="AT52" s="35">
        <f>Gas_SC_Nil!V188</f>
        <v>70.790775929549909</v>
      </c>
      <c r="AU52" s="35">
        <f>Gas_SC_Nil!W188</f>
        <v>72.887809686888446</v>
      </c>
      <c r="AV52" s="27"/>
      <c r="AW52" s="35">
        <f>Gas_SC_Nil!Y188</f>
        <v>76.573505381604704</v>
      </c>
      <c r="AX52" s="35">
        <f>Gas_SC_Nil!Z188</f>
        <v>76.573505381604704</v>
      </c>
      <c r="AY52" s="35">
        <f>Gas_SC_Nil!AA188</f>
        <v>79.62373630136986</v>
      </c>
      <c r="AZ52" s="5"/>
      <c r="BA52" s="123" t="s">
        <v>181</v>
      </c>
      <c r="BB52" s="35">
        <f t="shared" si="50"/>
        <v>104.60930000000005</v>
      </c>
      <c r="BC52" s="35">
        <f t="shared" si="51"/>
        <v>105.93994667318985</v>
      </c>
      <c r="BD52" s="35">
        <f t="shared" si="52"/>
        <v>107.4753082191781</v>
      </c>
      <c r="BE52" s="35">
        <f t="shared" si="53"/>
        <v>108.39652514677104</v>
      </c>
      <c r="BF52" s="35">
        <f t="shared" si="54"/>
        <v>109.62481438356166</v>
      </c>
      <c r="BG52" s="35">
        <f t="shared" si="55"/>
        <v>110.44367387475536</v>
      </c>
      <c r="BH52" s="35">
        <f t="shared" si="43"/>
        <v>111.05781849315068</v>
      </c>
      <c r="BI52" s="35">
        <f t="shared" si="44"/>
        <v>111.36489080234833</v>
      </c>
      <c r="BJ52" s="35">
        <f t="shared" si="45"/>
        <v>111.97903542074366</v>
      </c>
      <c r="BK52" s="35">
        <f t="shared" si="46"/>
        <v>114.02618414872801</v>
      </c>
      <c r="BL52" s="35">
        <f t="shared" si="47"/>
        <v>117.40397954990215</v>
      </c>
      <c r="BM52" s="27"/>
      <c r="BN52" s="35">
        <f t="shared" si="48"/>
        <v>123.34071086105675</v>
      </c>
      <c r="BO52" s="35">
        <f t="shared" si="49"/>
        <v>123.34071086105675</v>
      </c>
      <c r="BP52" s="35">
        <f t="shared" si="49"/>
        <v>128.25386780821918</v>
      </c>
    </row>
    <row r="53" spans="2:68" s="166" customFormat="1" ht="10.5" customHeight="1">
      <c r="B53" s="123" t="s">
        <v>182</v>
      </c>
      <c r="C53" s="35">
        <f>ElecSingle_SC_Nil!K189</f>
        <v>0</v>
      </c>
      <c r="D53" s="35">
        <f>ElecSingle_SC_Nil!L189</f>
        <v>-0.1310662676190151</v>
      </c>
      <c r="E53" s="35">
        <f>ElecSingle_SC_Nil!M189</f>
        <v>1.6490220555819268</v>
      </c>
      <c r="F53" s="35">
        <f>ElecSingle_SC_Nil!N189</f>
        <v>7.9249822078168828</v>
      </c>
      <c r="G53" s="35">
        <f>ElecSingle_SC_Nil!Q189</f>
        <v>9.5945159615724229</v>
      </c>
      <c r="H53" s="35">
        <f>ElecSingle_SC_Nil!R189</f>
        <v>9.6655312765157912</v>
      </c>
      <c r="I53" s="35">
        <f>ElecSingle_SC_Nil!S189</f>
        <v>11.448655558303896</v>
      </c>
      <c r="J53" s="35">
        <f>ElecSingle_SC_Nil!T189</f>
        <v>11.630458109953564</v>
      </c>
      <c r="K53" s="35">
        <f>ElecSingle_SC_Nil!U189</f>
        <v>11.375413031411084</v>
      </c>
      <c r="L53" s="35">
        <f>ElecSingle_SC_Nil!V189</f>
        <v>11.405483218834176</v>
      </c>
      <c r="M53" s="35">
        <f>ElecSingle_SC_Nil!W189</f>
        <v>10.452988037960663</v>
      </c>
      <c r="N53" s="27"/>
      <c r="O53" s="35">
        <f>ElecSingle_SC_Nil!Y189</f>
        <v>11.090106502704797</v>
      </c>
      <c r="P53" s="35">
        <f>ElecSingle_SC_Nil!Z189</f>
        <v>11.090106502704797</v>
      </c>
      <c r="Q53" s="35">
        <f>ElecSingle_SC_Nil!AA189</f>
        <v>11.951673643525851</v>
      </c>
      <c r="R53" s="5"/>
      <c r="S53" s="123" t="s">
        <v>182</v>
      </c>
      <c r="T53" s="35">
        <f>ElecMulti_SC_Nil!K189</f>
        <v>0</v>
      </c>
      <c r="U53" s="35">
        <f>ElecMulti_SC_Nil!L189</f>
        <v>-0.1310662676190151</v>
      </c>
      <c r="V53" s="35">
        <f>ElecMulti_SC_Nil!M189</f>
        <v>1.6490220555819268</v>
      </c>
      <c r="W53" s="35">
        <f>ElecMulti_SC_Nil!N189</f>
        <v>7.9249822078168828</v>
      </c>
      <c r="X53" s="35">
        <f>ElecMulti_SC_Nil!Q189</f>
        <v>9.5945159615724229</v>
      </c>
      <c r="Y53" s="35">
        <f>ElecMulti_SC_Nil!R189</f>
        <v>9.6655312765157912</v>
      </c>
      <c r="Z53" s="35">
        <f>ElecMulti_SC_Nil!S189</f>
        <v>11.448655558303896</v>
      </c>
      <c r="AA53" s="35">
        <f>ElecMulti_SC_Nil!T189</f>
        <v>11.630458109953564</v>
      </c>
      <c r="AB53" s="35">
        <f>ElecMulti_SC_Nil!U189</f>
        <v>11.375413031411084</v>
      </c>
      <c r="AC53" s="35">
        <f>ElecMulti_SC_Nil!V189</f>
        <v>11.405483218834176</v>
      </c>
      <c r="AD53" s="35">
        <f>ElecMulti_SC_Nil!W189</f>
        <v>10.452988037960663</v>
      </c>
      <c r="AE53" s="27"/>
      <c r="AF53" s="35">
        <f>ElecMulti_SC_Nil!Y189</f>
        <v>11.090106502704797</v>
      </c>
      <c r="AG53" s="35">
        <f>ElecMulti_SC_Nil!Z189</f>
        <v>11.090106502704797</v>
      </c>
      <c r="AH53" s="35">
        <f>ElecMulti_SC_Nil!AA189</f>
        <v>11.951673643525851</v>
      </c>
      <c r="AJ53" s="123" t="s">
        <v>182</v>
      </c>
      <c r="AK53" s="35">
        <f>Gas_SC_Nil!K189</f>
        <v>0</v>
      </c>
      <c r="AL53" s="35">
        <f>Gas_SC_Nil!L189</f>
        <v>-0.1023941345466083</v>
      </c>
      <c r="AM53" s="35">
        <f>Gas_SC_Nil!M189</f>
        <v>1.3107897268148034</v>
      </c>
      <c r="AN53" s="35">
        <f>Gas_SC_Nil!N189</f>
        <v>8.7391024854837429</v>
      </c>
      <c r="AO53" s="35">
        <f>Gas_SC_Nil!Q189</f>
        <v>10.102089688688181</v>
      </c>
      <c r="AP53" s="35">
        <f>Gas_SC_Nil!R189</f>
        <v>10.300173121233545</v>
      </c>
      <c r="AQ53" s="35">
        <f>Gas_SC_Nil!S189</f>
        <v>11.847822371645295</v>
      </c>
      <c r="AR53" s="35">
        <f>Gas_SC_Nil!T189</f>
        <v>7.7038430079225835</v>
      </c>
      <c r="AS53" s="35">
        <f>Gas_SC_Nil!U189</f>
        <v>7.5210837283470982</v>
      </c>
      <c r="AT53" s="35">
        <f>Gas_SC_Nil!V189</f>
        <v>5.503966281336238</v>
      </c>
      <c r="AU53" s="35">
        <f>Gas_SC_Nil!W189</f>
        <v>2.3340147638275894</v>
      </c>
      <c r="AV53" s="27"/>
      <c r="AW53" s="35">
        <f>Gas_SC_Nil!Y189</f>
        <v>2.3848554466543854</v>
      </c>
      <c r="AX53" s="35">
        <f>Gas_SC_Nil!Z189</f>
        <v>2.3848554466543854</v>
      </c>
      <c r="AY53" s="35">
        <f>Gas_SC_Nil!AA189</f>
        <v>2.7714012178486205</v>
      </c>
      <c r="AZ53" s="5"/>
      <c r="BA53" s="123" t="s">
        <v>182</v>
      </c>
      <c r="BB53" s="35">
        <f t="shared" si="50"/>
        <v>0</v>
      </c>
      <c r="BC53" s="35">
        <f t="shared" si="51"/>
        <v>-0.23346040216562342</v>
      </c>
      <c r="BD53" s="35">
        <f t="shared" si="52"/>
        <v>2.9598117823967303</v>
      </c>
      <c r="BE53" s="35">
        <f t="shared" si="53"/>
        <v>16.664084693300627</v>
      </c>
      <c r="BF53" s="35">
        <f t="shared" si="54"/>
        <v>19.696605650260604</v>
      </c>
      <c r="BG53" s="35">
        <f t="shared" si="55"/>
        <v>19.965704397749334</v>
      </c>
      <c r="BH53" s="35">
        <f t="shared" si="43"/>
        <v>23.296477929949191</v>
      </c>
      <c r="BI53" s="35">
        <f t="shared" si="44"/>
        <v>19.334301117876148</v>
      </c>
      <c r="BJ53" s="35">
        <f t="shared" si="45"/>
        <v>18.896496759758183</v>
      </c>
      <c r="BK53" s="35">
        <f t="shared" si="46"/>
        <v>16.909449500170414</v>
      </c>
      <c r="BL53" s="35">
        <f t="shared" si="47"/>
        <v>12.787002801788253</v>
      </c>
      <c r="BM53" s="27"/>
      <c r="BN53" s="35">
        <f t="shared" si="48"/>
        <v>13.474961949359184</v>
      </c>
      <c r="BO53" s="35">
        <f t="shared" si="49"/>
        <v>13.474961949359184</v>
      </c>
      <c r="BP53" s="35">
        <f t="shared" si="49"/>
        <v>14.723074861374471</v>
      </c>
    </row>
    <row r="54" spans="2:68" s="166" customFormat="1" ht="10.5" customHeight="1">
      <c r="B54" s="123" t="s">
        <v>183</v>
      </c>
      <c r="C54" s="35">
        <f>ElecSingle_SC_Nil!K190</f>
        <v>13.745800000000001</v>
      </c>
      <c r="D54" s="35">
        <f>ElecSingle_SC_Nil!L190</f>
        <v>13.920648727984345</v>
      </c>
      <c r="E54" s="35">
        <f>ElecSingle_SC_Nil!M190</f>
        <v>14.122397260273971</v>
      </c>
      <c r="F54" s="35">
        <f>ElecSingle_SC_Nil!N190</f>
        <v>14.243446379647756</v>
      </c>
      <c r="G54" s="35">
        <f>ElecSingle_SC_Nil!Q190</f>
        <v>14.404845205479452</v>
      </c>
      <c r="H54" s="35">
        <f>ElecSingle_SC_Nil!R190</f>
        <v>14.512444422700584</v>
      </c>
      <c r="I54" s="35">
        <f>ElecSingle_SC_Nil!S190</f>
        <v>14.593143835616443</v>
      </c>
      <c r="J54" s="35">
        <f>ElecSingle_SC_Nil!T190</f>
        <v>14.633493542074357</v>
      </c>
      <c r="K54" s="35">
        <f>ElecSingle_SC_Nil!U190</f>
        <v>14.714192954990212</v>
      </c>
      <c r="L54" s="35">
        <f>ElecSingle_SC_Nil!V190</f>
        <v>14.983190998043055</v>
      </c>
      <c r="M54" s="35">
        <f>ElecSingle_SC_Nil!W190</f>
        <v>15.427037769080238</v>
      </c>
      <c r="N54" s="27"/>
      <c r="O54" s="35">
        <f>ElecSingle_SC_Nil!Y190</f>
        <v>16.207132093933463</v>
      </c>
      <c r="P54" s="35">
        <f>ElecSingle_SC_Nil!Z190</f>
        <v>16.207132093933463</v>
      </c>
      <c r="Q54" s="35">
        <f>ElecSingle_SC_Nil!AA190</f>
        <v>16.852727397260278</v>
      </c>
      <c r="R54" s="5"/>
      <c r="S54" s="123" t="s">
        <v>183</v>
      </c>
      <c r="T54" s="35">
        <f>ElecMulti_SC_Nil!K190</f>
        <v>13.745800000000001</v>
      </c>
      <c r="U54" s="35">
        <f>ElecMulti_SC_Nil!L190</f>
        <v>13.920648727984345</v>
      </c>
      <c r="V54" s="35">
        <f>ElecMulti_SC_Nil!M190</f>
        <v>14.122397260273971</v>
      </c>
      <c r="W54" s="35">
        <f>ElecMulti_SC_Nil!N190</f>
        <v>14.243446379647756</v>
      </c>
      <c r="X54" s="35">
        <f>ElecMulti_SC_Nil!Q190</f>
        <v>14.404845205479452</v>
      </c>
      <c r="Y54" s="35">
        <f>ElecMulti_SC_Nil!R190</f>
        <v>14.512444422700584</v>
      </c>
      <c r="Z54" s="35">
        <f>ElecMulti_SC_Nil!S190</f>
        <v>14.593143835616443</v>
      </c>
      <c r="AA54" s="35">
        <f>ElecMulti_SC_Nil!T190</f>
        <v>14.633493542074357</v>
      </c>
      <c r="AB54" s="35">
        <f>ElecMulti_SC_Nil!U190</f>
        <v>14.714192954990212</v>
      </c>
      <c r="AC54" s="35">
        <f>ElecMulti_SC_Nil!V190</f>
        <v>14.983190998043055</v>
      </c>
      <c r="AD54" s="35">
        <f>ElecMulti_SC_Nil!W190</f>
        <v>15.427037769080238</v>
      </c>
      <c r="AE54" s="27"/>
      <c r="AF54" s="35">
        <f>ElecMulti_SC_Nil!Y190</f>
        <v>16.207132093933463</v>
      </c>
      <c r="AG54" s="35">
        <f>ElecMulti_SC_Nil!Z190</f>
        <v>16.207132093933463</v>
      </c>
      <c r="AH54" s="35">
        <f>ElecMulti_SC_Nil!AA190</f>
        <v>16.852727397260278</v>
      </c>
      <c r="AJ54" s="123" t="s">
        <v>183</v>
      </c>
      <c r="AK54" s="35">
        <f>Gas_SC_Nil!K190</f>
        <v>13.440300000000006</v>
      </c>
      <c r="AL54" s="35">
        <f>Gas_SC_Nil!L190</f>
        <v>13.611262720156558</v>
      </c>
      <c r="AM54" s="35">
        <f>Gas_SC_Nil!M190</f>
        <v>13.808527397260272</v>
      </c>
      <c r="AN54" s="35">
        <f>Gas_SC_Nil!N190</f>
        <v>13.926886203522512</v>
      </c>
      <c r="AO54" s="35">
        <f>Gas_SC_Nil!Q190</f>
        <v>14.084697945205479</v>
      </c>
      <c r="AP54" s="35">
        <f>Gas_SC_Nil!R190</f>
        <v>14.189905772994129</v>
      </c>
      <c r="AQ54" s="35">
        <f>Gas_SC_Nil!S190</f>
        <v>14.268811643835617</v>
      </c>
      <c r="AR54" s="35">
        <f>Gas_SC_Nil!T190</f>
        <v>14.30826457925636</v>
      </c>
      <c r="AS54" s="35">
        <f>Gas_SC_Nil!U190</f>
        <v>14.387170450097843</v>
      </c>
      <c r="AT54" s="35">
        <f>Gas_SC_Nil!V190</f>
        <v>14.65019001956947</v>
      </c>
      <c r="AU54" s="35">
        <f>Gas_SC_Nil!W190</f>
        <v>15.084172309197649</v>
      </c>
      <c r="AV54" s="27"/>
      <c r="AW54" s="35">
        <f>Gas_SC_Nil!Y190</f>
        <v>15.846929060665362</v>
      </c>
      <c r="AX54" s="35">
        <f>Gas_SC_Nil!Z190</f>
        <v>15.846929060665362</v>
      </c>
      <c r="AY54" s="35">
        <f>Gas_SC_Nil!AA190</f>
        <v>16.478176027397264</v>
      </c>
      <c r="AZ54" s="5"/>
      <c r="BA54" s="123" t="s">
        <v>183</v>
      </c>
      <c r="BB54" s="35">
        <f t="shared" si="50"/>
        <v>27.186100000000007</v>
      </c>
      <c r="BC54" s="35">
        <f t="shared" si="51"/>
        <v>27.531911448140903</v>
      </c>
      <c r="BD54" s="35">
        <f t="shared" si="52"/>
        <v>27.930924657534241</v>
      </c>
      <c r="BE54" s="35">
        <f t="shared" si="53"/>
        <v>28.170332583170268</v>
      </c>
      <c r="BF54" s="35">
        <f t="shared" si="54"/>
        <v>28.489543150684931</v>
      </c>
      <c r="BG54" s="35">
        <f t="shared" si="55"/>
        <v>28.702350195694713</v>
      </c>
      <c r="BH54" s="35">
        <f t="shared" si="43"/>
        <v>28.86195547945206</v>
      </c>
      <c r="BI54" s="35">
        <f t="shared" si="44"/>
        <v>28.941758121330714</v>
      </c>
      <c r="BJ54" s="35">
        <f t="shared" si="45"/>
        <v>29.101363405088055</v>
      </c>
      <c r="BK54" s="35">
        <f t="shared" si="46"/>
        <v>29.633381017612525</v>
      </c>
      <c r="BL54" s="35">
        <f t="shared" si="47"/>
        <v>30.511210078277887</v>
      </c>
      <c r="BM54" s="27"/>
      <c r="BN54" s="35">
        <f t="shared" si="48"/>
        <v>32.054061154598827</v>
      </c>
      <c r="BO54" s="35">
        <f t="shared" si="49"/>
        <v>32.054061154598827</v>
      </c>
      <c r="BP54" s="35">
        <f t="shared" si="49"/>
        <v>33.330903424657542</v>
      </c>
    </row>
    <row r="55" spans="2:68" s="166" customFormat="1" ht="10.5" customHeight="1">
      <c r="B55" s="123" t="s">
        <v>184</v>
      </c>
      <c r="C55" s="35">
        <f>ElecSingle_SC_Nil!K191</f>
        <v>3.6622026958201492</v>
      </c>
      <c r="D55" s="35">
        <f>ElecSingle_SC_Nil!L191</f>
        <v>3.6839830807429519</v>
      </c>
      <c r="E55" s="35">
        <f>ElecSingle_SC_Nil!M191</f>
        <v>3.8630472629937209</v>
      </c>
      <c r="F55" s="35">
        <f>ElecSingle_SC_Nil!N191</f>
        <v>4.2494191046640877</v>
      </c>
      <c r="G55" s="35">
        <f>ElecSingle_SC_Nil!Q191</f>
        <v>4.3729071337019674</v>
      </c>
      <c r="H55" s="35">
        <f>ElecSingle_SC_Nil!R191</f>
        <v>4.3900893149655102</v>
      </c>
      <c r="I55" s="35">
        <f>ElecSingle_SC_Nil!S191</f>
        <v>4.5595959270257893</v>
      </c>
      <c r="J55" s="35">
        <f>ElecSingle_SC_Nil!T191</f>
        <v>4.5588995949860287</v>
      </c>
      <c r="K55" s="35">
        <f>ElecSingle_SC_Nil!U191</f>
        <v>4.6563278337353564</v>
      </c>
      <c r="L55" s="35">
        <f>ElecSingle_SC_Nil!V191</f>
        <v>4.6503662936394656</v>
      </c>
      <c r="M55" s="35">
        <f>ElecSingle_SC_Nil!W191</f>
        <v>8.6897812324474923</v>
      </c>
      <c r="N55" s="27"/>
      <c r="O55" s="35">
        <f>ElecSingle_SC_Nil!Y191</f>
        <v>8.8771229590853817</v>
      </c>
      <c r="P55" s="35">
        <f>ElecSingle_SC_Nil!Z191</f>
        <v>8.8771229590853817</v>
      </c>
      <c r="Q55" s="35">
        <f>ElecSingle_SC_Nil!AA191</f>
        <v>10.172695410959976</v>
      </c>
      <c r="R55" s="5"/>
      <c r="S55" s="123" t="s">
        <v>184</v>
      </c>
      <c r="T55" s="35">
        <f>ElecMulti_SC_Nil!K191</f>
        <v>3.6517461199536108</v>
      </c>
      <c r="U55" s="35">
        <f>ElecMulti_SC_Nil!L191</f>
        <v>3.6735695751988793</v>
      </c>
      <c r="V55" s="35">
        <f>ElecMulti_SC_Nil!M191</f>
        <v>3.8515906824622195</v>
      </c>
      <c r="W55" s="35">
        <f>ElecMulti_SC_Nil!N191</f>
        <v>4.2353565289364106</v>
      </c>
      <c r="X55" s="35">
        <f>ElecMulti_SC_Nil!Q191</f>
        <v>4.3581503979455896</v>
      </c>
      <c r="Y55" s="35">
        <f>ElecMulti_SC_Nil!R191</f>
        <v>4.3753322578092595</v>
      </c>
      <c r="Z55" s="35">
        <f>ElecMulti_SC_Nil!S191</f>
        <v>4.5437267822180569</v>
      </c>
      <c r="AA55" s="35">
        <f>ElecMulti_SC_Nil!T191</f>
        <v>4.5430810140922073</v>
      </c>
      <c r="AB55" s="35">
        <f>ElecMulti_SC_Nil!U191</f>
        <v>4.6399088502024153</v>
      </c>
      <c r="AC55" s="35">
        <f>ElecMulti_SC_Nil!V191</f>
        <v>4.6342937687764527</v>
      </c>
      <c r="AD55" s="35">
        <f>ElecMulti_SC_Nil!W191</f>
        <v>8.6455346921667751</v>
      </c>
      <c r="AE55" s="27"/>
      <c r="AF55" s="35">
        <f>ElecMulti_SC_Nil!Y191</f>
        <v>8.832428477390355</v>
      </c>
      <c r="AG55" s="35">
        <f>ElecMulti_SC_Nil!Z191</f>
        <v>8.832428477390355</v>
      </c>
      <c r="AH55" s="35">
        <f>ElecMulti_SC_Nil!AA191</f>
        <v>10.119533579266587</v>
      </c>
      <c r="AJ55" s="123" t="s">
        <v>184</v>
      </c>
      <c r="AK55" s="35">
        <f>Gas_SC_Nil!K191</f>
        <v>4.1213929100624256</v>
      </c>
      <c r="AL55" s="35">
        <f>Gas_SC_Nil!L191</f>
        <v>4.1630250557154813</v>
      </c>
      <c r="AM55" s="35">
        <f>Gas_SC_Nil!M191</f>
        <v>4.3229473338273943</v>
      </c>
      <c r="AN55" s="35">
        <f>Gas_SC_Nil!N191</f>
        <v>4.7831686255620358</v>
      </c>
      <c r="AO55" s="35">
        <f>Gas_SC_Nil!Q191</f>
        <v>4.9150689011051076</v>
      </c>
      <c r="AP55" s="35">
        <f>Gas_SC_Nil!R191</f>
        <v>4.9507109401752043</v>
      </c>
      <c r="AQ55" s="35">
        <f>Gas_SC_Nil!S191</f>
        <v>5.0712131846455923</v>
      </c>
      <c r="AR55" s="35">
        <f>Gas_SC_Nil!T191</f>
        <v>4.825950185154853</v>
      </c>
      <c r="AS55" s="35">
        <f>Gas_SC_Nil!U191</f>
        <v>4.9263524085164416</v>
      </c>
      <c r="AT55" s="35">
        <f>Gas_SC_Nil!V191</f>
        <v>4.8311640233743782</v>
      </c>
      <c r="AU55" s="35">
        <f>Gas_SC_Nil!W191</f>
        <v>5.0358794269067833</v>
      </c>
      <c r="AV55" s="27"/>
      <c r="AW55" s="35">
        <f>Gas_SC_Nil!Y191</f>
        <v>5.2694809593693259</v>
      </c>
      <c r="AX55" s="35">
        <f>Gas_SC_Nil!Z191</f>
        <v>5.2694809593693259</v>
      </c>
      <c r="AY55" s="35">
        <f>Gas_SC_Nil!AA191</f>
        <v>5.3815496255541282</v>
      </c>
      <c r="AZ55" s="5"/>
      <c r="BA55" s="123" t="s">
        <v>184</v>
      </c>
      <c r="BB55" s="35">
        <f t="shared" si="50"/>
        <v>7.7835956058825744</v>
      </c>
      <c r="BC55" s="35">
        <f t="shared" si="51"/>
        <v>7.8470081364584328</v>
      </c>
      <c r="BD55" s="35">
        <f t="shared" si="52"/>
        <v>8.1859945968211143</v>
      </c>
      <c r="BE55" s="35">
        <f t="shared" si="53"/>
        <v>9.0325877302261226</v>
      </c>
      <c r="BF55" s="35">
        <f t="shared" si="54"/>
        <v>9.287976034807075</v>
      </c>
      <c r="BG55" s="35">
        <f t="shared" si="55"/>
        <v>9.3408002551407137</v>
      </c>
      <c r="BH55" s="35">
        <f t="shared" si="43"/>
        <v>9.6308091116713825</v>
      </c>
      <c r="BI55" s="35">
        <f t="shared" si="44"/>
        <v>9.3848497801408826</v>
      </c>
      <c r="BJ55" s="35">
        <f t="shared" si="45"/>
        <v>9.5826802422517972</v>
      </c>
      <c r="BK55" s="35">
        <f t="shared" si="46"/>
        <v>9.4815303170138439</v>
      </c>
      <c r="BL55" s="35">
        <f t="shared" si="47"/>
        <v>13.725660659354276</v>
      </c>
      <c r="BM55" s="27"/>
      <c r="BN55" s="35">
        <f t="shared" si="48"/>
        <v>14.146603918454709</v>
      </c>
      <c r="BO55" s="35">
        <f t="shared" si="49"/>
        <v>14.146603918454709</v>
      </c>
      <c r="BP55" s="35">
        <f t="shared" si="49"/>
        <v>15.554245036514104</v>
      </c>
    </row>
    <row r="56" spans="2:68" s="166" customFormat="1" ht="10.5" customHeight="1">
      <c r="B56" s="123" t="s">
        <v>185</v>
      </c>
      <c r="C56" s="35">
        <f>ElecSingle_SC_Nil!K192</f>
        <v>1.5534128999515358</v>
      </c>
      <c r="D56" s="35">
        <f>ElecSingle_SC_Nil!L192</f>
        <v>1.5644546996157886</v>
      </c>
      <c r="E56" s="35">
        <f>ElecSingle_SC_Nil!M192</f>
        <v>1.6312993135340288</v>
      </c>
      <c r="F56" s="35">
        <f>ElecSingle_SC_Nil!N192</f>
        <v>1.7694450548045115</v>
      </c>
      <c r="G56" s="35">
        <f>ElecSingle_SC_Nil!Q192</f>
        <v>1.8159743718331935</v>
      </c>
      <c r="H56" s="35">
        <f>ElecSingle_SC_Nil!R192</f>
        <v>1.8240975148360354</v>
      </c>
      <c r="I56" s="35">
        <f>ElecSingle_SC_Nil!S192</f>
        <v>1.8852383722765682</v>
      </c>
      <c r="J56" s="35">
        <f>ElecSingle_SC_Nil!T192</f>
        <v>1.8857751198908732</v>
      </c>
      <c r="K56" s="35">
        <f>ElecSingle_SC_Nil!U192</f>
        <v>1.9215820036885145</v>
      </c>
      <c r="L56" s="35">
        <f>ElecSingle_SC_Nil!V192</f>
        <v>1.9246966066744722</v>
      </c>
      <c r="M56" s="35">
        <f>ElecSingle_SC_Nil!W192</f>
        <v>3.3530591395714748</v>
      </c>
      <c r="N56" s="27"/>
      <c r="O56" s="35">
        <f>ElecSingle_SC_Nil!Y192</f>
        <v>3.4340145308264654</v>
      </c>
      <c r="P56" s="35">
        <f>ElecSingle_SC_Nil!Z192</f>
        <v>3.4340145308264654</v>
      </c>
      <c r="Q56" s="35">
        <f>ElecSingle_SC_Nil!AA192</f>
        <v>3.9018838352864678</v>
      </c>
      <c r="R56" s="5"/>
      <c r="S56" s="123" t="s">
        <v>185</v>
      </c>
      <c r="T56" s="35">
        <f>ElecMulti_SC_Nil!K192</f>
        <v>1.5584087481901527</v>
      </c>
      <c r="U56" s="35">
        <f>ElecMulti_SC_Nil!L192</f>
        <v>1.5695175061359099</v>
      </c>
      <c r="V56" s="35">
        <f>ElecMulti_SC_Nil!M192</f>
        <v>1.6364182148110618</v>
      </c>
      <c r="W56" s="35">
        <f>ElecMulti_SC_Nil!N192</f>
        <v>1.774559261386546</v>
      </c>
      <c r="X56" s="35">
        <f>ElecMulti_SC_Nil!Q192</f>
        <v>1.8211361715504066</v>
      </c>
      <c r="Y56" s="35">
        <f>ElecMulti_SC_Nil!R192</f>
        <v>1.8293000000794521</v>
      </c>
      <c r="Z56" s="35">
        <f>ElecMulti_SC_Nil!S192</f>
        <v>1.8904498374196581</v>
      </c>
      <c r="AA56" s="35">
        <f>ElecMulti_SC_Nil!T192</f>
        <v>1.8910028237625016</v>
      </c>
      <c r="AB56" s="35">
        <f>ElecMulti_SC_Nil!U192</f>
        <v>1.9268285977751352</v>
      </c>
      <c r="AC56" s="35">
        <f>ElecMulti_SC_Nil!V192</f>
        <v>1.9300516403503027</v>
      </c>
      <c r="AD56" s="35">
        <f>ElecMulti_SC_Nil!W192</f>
        <v>3.3580363523898855</v>
      </c>
      <c r="AE56" s="27"/>
      <c r="AF56" s="35">
        <f>ElecMulti_SC_Nil!Y192</f>
        <v>3.439278083110866</v>
      </c>
      <c r="AG56" s="35">
        <f>ElecMulti_SC_Nil!Z192</f>
        <v>3.439278083110866</v>
      </c>
      <c r="AH56" s="35">
        <f>ElecMulti_SC_Nil!AA192</f>
        <v>3.9072275424425578</v>
      </c>
      <c r="AJ56" s="123" t="s">
        <v>185</v>
      </c>
      <c r="AK56" s="35">
        <f>Gas_SC_Nil!K192</f>
        <v>1.7277359161924084</v>
      </c>
      <c r="AL56" s="35">
        <f>Gas_SC_Nil!L192</f>
        <v>1.7458702702451385</v>
      </c>
      <c r="AM56" s="35">
        <f>Gas_SC_Nil!M192</f>
        <v>1.8066313065580684</v>
      </c>
      <c r="AN56" s="35">
        <f>Gas_SC_Nil!N192</f>
        <v>1.9727857209910991</v>
      </c>
      <c r="AO56" s="35">
        <f>Gas_SC_Nil!Q192</f>
        <v>2.0228053836049296</v>
      </c>
      <c r="AP56" s="35">
        <f>Gas_SC_Nil!R192</f>
        <v>2.0375334161975194</v>
      </c>
      <c r="AQ56" s="35">
        <f>Gas_SC_Nil!S192</f>
        <v>2.0819665547461161</v>
      </c>
      <c r="AR56" s="35">
        <f>Gas_SC_Nil!T192</f>
        <v>1.9954046549190603</v>
      </c>
      <c r="AS56" s="35">
        <f>Gas_SC_Nil!U192</f>
        <v>2.0326811700265917</v>
      </c>
      <c r="AT56" s="35">
        <f>Gas_SC_Nil!V192</f>
        <v>2.0038834567790653</v>
      </c>
      <c r="AU56" s="35">
        <f>Gas_SC_Nil!W192</f>
        <v>2.0851778564644396</v>
      </c>
      <c r="AV56" s="27"/>
      <c r="AW56" s="35">
        <f>Gas_SC_Nil!Y192</f>
        <v>2.1831248818332218</v>
      </c>
      <c r="AX56" s="35">
        <f>Gas_SC_Nil!Z192</f>
        <v>2.1831248818332218</v>
      </c>
      <c r="AY56" s="35">
        <f>Gas_SC_Nil!AA192</f>
        <v>2.2352529825944063</v>
      </c>
      <c r="AZ56" s="5"/>
      <c r="BA56" s="123" t="s">
        <v>185</v>
      </c>
      <c r="BB56" s="35">
        <f t="shared" si="50"/>
        <v>3.2811488161439444</v>
      </c>
      <c r="BC56" s="35">
        <f t="shared" si="51"/>
        <v>3.3103249698609272</v>
      </c>
      <c r="BD56" s="35">
        <f t="shared" si="52"/>
        <v>3.4379306200920974</v>
      </c>
      <c r="BE56" s="35">
        <f t="shared" si="53"/>
        <v>3.7422307757956106</v>
      </c>
      <c r="BF56" s="35">
        <f t="shared" si="54"/>
        <v>3.8387797554381233</v>
      </c>
      <c r="BG56" s="35">
        <f t="shared" si="55"/>
        <v>3.861630931033555</v>
      </c>
      <c r="BH56" s="35">
        <f t="shared" si="43"/>
        <v>3.9672049270226841</v>
      </c>
      <c r="BI56" s="35">
        <f t="shared" si="44"/>
        <v>3.8811797748099335</v>
      </c>
      <c r="BJ56" s="35">
        <f t="shared" si="45"/>
        <v>3.9542631737151064</v>
      </c>
      <c r="BK56" s="35">
        <f t="shared" si="46"/>
        <v>3.9285800634535377</v>
      </c>
      <c r="BL56" s="35">
        <f t="shared" si="47"/>
        <v>5.4382369960359149</v>
      </c>
      <c r="BM56" s="27"/>
      <c r="BN56" s="35">
        <f t="shared" si="48"/>
        <v>5.6171394126596876</v>
      </c>
      <c r="BO56" s="35">
        <f t="shared" si="49"/>
        <v>5.6171394126596876</v>
      </c>
      <c r="BP56" s="35">
        <f t="shared" si="49"/>
        <v>6.1371368178808741</v>
      </c>
    </row>
    <row r="57" spans="2:68" s="166" customFormat="1" ht="10.5" customHeight="1">
      <c r="B57" s="162" t="s">
        <v>186</v>
      </c>
      <c r="C57" s="35">
        <f>ElecSingle_SC_Nil!K193</f>
        <v>0.95643384430240752</v>
      </c>
      <c r="D57" s="35">
        <f>ElecSingle_SC_Nil!L193</f>
        <v>0.96494241915025136</v>
      </c>
      <c r="E57" s="35">
        <f>ElecSingle_SC_Nil!M193</f>
        <v>1.0121381069261055</v>
      </c>
      <c r="F57" s="35">
        <f>ElecSingle_SC_Nil!N193</f>
        <v>1.1185902628474014</v>
      </c>
      <c r="G57" s="35">
        <f>ElecSingle_SC_Nil!Q193</f>
        <v>1.1571549138539119</v>
      </c>
      <c r="H57" s="35">
        <f>ElecSingle_SC_Nil!R193</f>
        <v>1.1634144342528536</v>
      </c>
      <c r="I57" s="35">
        <f>ElecSingle_SC_Nil!S193</f>
        <v>1.1999166847172302</v>
      </c>
      <c r="J57" s="35">
        <f>ElecSingle_SC_Nil!T193</f>
        <v>1.2003302909580229</v>
      </c>
      <c r="K57" s="35">
        <f>ElecSingle_SC_Nil!U193</f>
        <v>1.225784724386396</v>
      </c>
      <c r="L57" s="35">
        <f>ElecSingle_SC_Nil!V193</f>
        <v>1.2281847708854403</v>
      </c>
      <c r="M57" s="35">
        <f>ElecSingle_SC_Nil!W193</f>
        <v>1.3479274663842966</v>
      </c>
      <c r="N57" s="27"/>
      <c r="O57" s="35">
        <f>ElecSingle_SC_Nil!Y193</f>
        <v>1.4103099607941125</v>
      </c>
      <c r="P57" s="35">
        <f>ElecSingle_SC_Nil!Z193</f>
        <v>1.4103099607941125</v>
      </c>
      <c r="Q57" s="35">
        <f>ElecSingle_SC_Nil!AA193</f>
        <v>1.4965816568244248</v>
      </c>
      <c r="R57" s="5"/>
      <c r="S57" s="162" t="s">
        <v>186</v>
      </c>
      <c r="T57" s="35">
        <f>ElecMulti_SC_Nil!K193</f>
        <v>0.9602835381892072</v>
      </c>
      <c r="U57" s="35">
        <f>ElecMulti_SC_Nil!L193</f>
        <v>0.9688437096578183</v>
      </c>
      <c r="V57" s="35">
        <f>ElecMulti_SC_Nil!M193</f>
        <v>1.0160826228545514</v>
      </c>
      <c r="W57" s="35">
        <f>ElecMulti_SC_Nil!N193</f>
        <v>1.1225311611442117</v>
      </c>
      <c r="X57" s="35">
        <f>ElecMulti_SC_Nil!Q193</f>
        <v>1.1611324864035819</v>
      </c>
      <c r="Y57" s="35">
        <f>ElecMulti_SC_Nil!R193</f>
        <v>1.1674233581995286</v>
      </c>
      <c r="Z57" s="35">
        <f>ElecMulti_SC_Nil!S193</f>
        <v>1.2039325283826847</v>
      </c>
      <c r="AA57" s="35">
        <f>ElecMulti_SC_Nil!T193</f>
        <v>1.2043586478406527</v>
      </c>
      <c r="AB57" s="35">
        <f>ElecMulti_SC_Nil!U193</f>
        <v>1.2298276376649981</v>
      </c>
      <c r="AC57" s="35">
        <f>ElecMulti_SC_Nil!V193</f>
        <v>1.2323112453940335</v>
      </c>
      <c r="AD57" s="35">
        <f>ElecMulti_SC_Nil!W193</f>
        <v>1.3517628002145414</v>
      </c>
      <c r="AE57" s="27"/>
      <c r="AF57" s="35">
        <f>ElecMulti_SC_Nil!Y193</f>
        <v>1.4143659416975116</v>
      </c>
      <c r="AG57" s="35">
        <f>ElecMulti_SC_Nil!Z193</f>
        <v>1.4143659416975116</v>
      </c>
      <c r="AH57" s="35">
        <f>ElecMulti_SC_Nil!AA193</f>
        <v>1.5006994033589645</v>
      </c>
      <c r="AJ57" s="162" t="s">
        <v>186</v>
      </c>
      <c r="AK57" s="35">
        <f>Gas_SC_Nil!K193</f>
        <v>1.3313563737099119</v>
      </c>
      <c r="AL57" s="35">
        <f>Gas_SC_Nil!L193</f>
        <v>1.3453303193950956</v>
      </c>
      <c r="AM57" s="35">
        <f>Gas_SC_Nil!M193</f>
        <v>1.3921514754585258</v>
      </c>
      <c r="AN57" s="35">
        <f>Gas_SC_Nil!N193</f>
        <v>1.5201865163477373</v>
      </c>
      <c r="AO57" s="35">
        <f>Gas_SC_Nil!Q193</f>
        <v>1.5587305993916909</v>
      </c>
      <c r="AP57" s="35">
        <f>Gas_SC_Nil!R193</f>
        <v>1.570079706555918</v>
      </c>
      <c r="AQ57" s="35">
        <f>Gas_SC_Nil!S193</f>
        <v>1.6043189335443675</v>
      </c>
      <c r="AR57" s="35">
        <f>Gas_SC_Nil!T193</f>
        <v>1.5376161834451714</v>
      </c>
      <c r="AS57" s="35">
        <f>Gas_SC_Nil!U193</f>
        <v>1.5663406693535709</v>
      </c>
      <c r="AT57" s="35">
        <f>Gas_SC_Nil!V193</f>
        <v>1.5441497669586857</v>
      </c>
      <c r="AU57" s="35">
        <f>Gas_SC_Nil!W193</f>
        <v>1.6067934940200319</v>
      </c>
      <c r="AV57" s="27"/>
      <c r="AW57" s="35">
        <f>Gas_SC_Nil!Y193</f>
        <v>1.6822693785510634</v>
      </c>
      <c r="AX57" s="35">
        <f>Gas_SC_Nil!Z193</f>
        <v>1.6822693785510634</v>
      </c>
      <c r="AY57" s="35">
        <f>Gas_SC_Nil!AA193</f>
        <v>1.7224381789721039</v>
      </c>
      <c r="AZ57" s="5"/>
      <c r="BA57" s="162" t="s">
        <v>186</v>
      </c>
      <c r="BB57" s="35">
        <f t="shared" si="50"/>
        <v>2.2877902180123195</v>
      </c>
      <c r="BC57" s="35">
        <f t="shared" si="51"/>
        <v>2.310272738545347</v>
      </c>
      <c r="BD57" s="35">
        <f t="shared" si="52"/>
        <v>2.4042895823846315</v>
      </c>
      <c r="BE57" s="35">
        <f t="shared" si="53"/>
        <v>2.6387767791951386</v>
      </c>
      <c r="BF57" s="35">
        <f t="shared" si="54"/>
        <v>2.7158855132456026</v>
      </c>
      <c r="BG57" s="35">
        <f t="shared" si="55"/>
        <v>2.7334941408087716</v>
      </c>
      <c r="BH57" s="35">
        <f t="shared" si="43"/>
        <v>2.8042356182615977</v>
      </c>
      <c r="BI57" s="35">
        <f t="shared" si="44"/>
        <v>2.7379464744031941</v>
      </c>
      <c r="BJ57" s="35">
        <f t="shared" si="45"/>
        <v>2.7921253937399668</v>
      </c>
      <c r="BK57" s="35">
        <f t="shared" si="46"/>
        <v>2.772334537844126</v>
      </c>
      <c r="BL57" s="35">
        <f t="shared" si="47"/>
        <v>2.9547209604043285</v>
      </c>
      <c r="BM57" s="27"/>
      <c r="BN57" s="35">
        <f t="shared" si="48"/>
        <v>3.0925793393451757</v>
      </c>
      <c r="BO57" s="35">
        <f t="shared" si="49"/>
        <v>3.0925793393451757</v>
      </c>
      <c r="BP57" s="35">
        <f t="shared" si="49"/>
        <v>3.2190198357965287</v>
      </c>
    </row>
    <row r="58" spans="2:68" s="166" customFormat="1" ht="10.5" customHeight="1">
      <c r="B58" s="123" t="s">
        <v>187</v>
      </c>
      <c r="C58" s="35">
        <f>ElecSingle_SC_Nil!K194</f>
        <v>82.714973755382402</v>
      </c>
      <c r="D58" s="35">
        <f>ElecSingle_SC_Nil!L194</f>
        <v>83.30462944093604</v>
      </c>
      <c r="E58" s="35">
        <f>ElecSingle_SC_Nil!M194</f>
        <v>86.869961250180737</v>
      </c>
      <c r="F58" s="35">
        <f>ElecSingle_SC_Nil!N194</f>
        <v>94.247238890788609</v>
      </c>
      <c r="G58" s="35">
        <f>ElecSingle_SC_Nil!Q194</f>
        <v>96.734713952828457</v>
      </c>
      <c r="H58" s="35">
        <f>ElecSingle_SC_Nil!R194</f>
        <v>97.168507138888316</v>
      </c>
      <c r="I58" s="35">
        <f>ElecSingle_SC_Nil!S194</f>
        <v>100.42294792546593</v>
      </c>
      <c r="J58" s="35">
        <f>ElecSingle_SC_Nil!T194</f>
        <v>100.45161139447517</v>
      </c>
      <c r="K58" s="35">
        <f>ElecSingle_SC_Nil!U194</f>
        <v>102.36163788093087</v>
      </c>
      <c r="L58" s="35">
        <f>ElecSingle_SC_Nil!V194</f>
        <v>102.52796433266482</v>
      </c>
      <c r="M58" s="35">
        <f>ElecSingle_SC_Nil!W194</f>
        <v>177.82465139176094</v>
      </c>
      <c r="N58" s="27"/>
      <c r="O58" s="35">
        <f>ElecSingle_SC_Nil!Y194</f>
        <v>182.1478421922848</v>
      </c>
      <c r="P58" s="35">
        <f>ElecSingle_SC_Nil!Z194</f>
        <v>182.1478421922848</v>
      </c>
      <c r="Q58" s="35">
        <f>ElecSingle_SC_Nil!AA194</f>
        <v>206.85880395175917</v>
      </c>
      <c r="R58" s="5"/>
      <c r="S58" s="123" t="s">
        <v>187</v>
      </c>
      <c r="T58" s="35">
        <f>ElecMulti_SC_Nil!K194</f>
        <v>82.98176272164126</v>
      </c>
      <c r="U58" s="35">
        <f>ElecMulti_SC_Nil!L194</f>
        <v>83.574994122439222</v>
      </c>
      <c r="V58" s="35">
        <f>ElecMulti_SC_Nil!M194</f>
        <v>87.143321511512255</v>
      </c>
      <c r="W58" s="35">
        <f>ElecMulti_SC_Nil!N194</f>
        <v>94.520348445380094</v>
      </c>
      <c r="X58" s="35">
        <f>ElecMulti_SC_Nil!Q194</f>
        <v>97.010365082489656</v>
      </c>
      <c r="Y58" s="35">
        <f>ElecMulti_SC_Nil!R194</f>
        <v>97.446330962546412</v>
      </c>
      <c r="Z58" s="35">
        <f>ElecMulti_SC_Nil!S194</f>
        <v>100.70125129494622</v>
      </c>
      <c r="AA58" s="35">
        <f>ElecMulti_SC_Nil!T194</f>
        <v>100.73078194674262</v>
      </c>
      <c r="AB58" s="35">
        <f>ElecMulti_SC_Nil!U194</f>
        <v>102.64181721102538</v>
      </c>
      <c r="AC58" s="35">
        <f>ElecMulti_SC_Nil!V194</f>
        <v>102.8139345684324</v>
      </c>
      <c r="AD58" s="35">
        <f>ElecMulti_SC_Nil!W194</f>
        <v>178.0904451867786</v>
      </c>
      <c r="AE58" s="27"/>
      <c r="AF58" s="35">
        <f>ElecMulti_SC_Nil!Y194</f>
        <v>182.42892712636078</v>
      </c>
      <c r="AG58" s="35">
        <f>ElecMulti_SC_Nil!Z194</f>
        <v>182.42892712636078</v>
      </c>
      <c r="AH58" s="35">
        <f>ElecMulti_SC_Nil!AA194</f>
        <v>207.14416932718106</v>
      </c>
      <c r="AJ58" s="123" t="s">
        <v>187</v>
      </c>
      <c r="AK58" s="35">
        <f>Gas_SC_Nil!K194</f>
        <v>92.264788086701628</v>
      </c>
      <c r="AL58" s="35">
        <f>Gas_SC_Nil!L194</f>
        <v>93.233201325138921</v>
      </c>
      <c r="AM58" s="35">
        <f>Gas_SC_Nil!M194</f>
        <v>96.477970439909456</v>
      </c>
      <c r="AN58" s="35">
        <f>Gas_SC_Nil!N194</f>
        <v>105.3509710493535</v>
      </c>
      <c r="AO58" s="35">
        <f>Gas_SC_Nil!Q194</f>
        <v>108.02212786677039</v>
      </c>
      <c r="AP58" s="35">
        <f>Gas_SC_Nil!R194</f>
        <v>108.80863626388928</v>
      </c>
      <c r="AQ58" s="35">
        <f>Gas_SC_Nil!S194</f>
        <v>111.18146076431874</v>
      </c>
      <c r="AR58" s="35">
        <f>Gas_SC_Nil!T194</f>
        <v>106.55887043145906</v>
      </c>
      <c r="AS58" s="35">
        <f>Gas_SC_Nil!U194</f>
        <v>108.54951595475562</v>
      </c>
      <c r="AT58" s="35">
        <f>Gas_SC_Nil!V194</f>
        <v>107.01165656012073</v>
      </c>
      <c r="AU58" s="35">
        <f>Gas_SC_Nil!W194</f>
        <v>111.35295113489376</v>
      </c>
      <c r="AV58" s="27"/>
      <c r="AW58" s="35">
        <f>Gas_SC_Nil!Y194</f>
        <v>116.58353148845229</v>
      </c>
      <c r="AX58" s="35">
        <f>Gas_SC_Nil!Z194</f>
        <v>116.58353148845229</v>
      </c>
      <c r="AY58" s="35">
        <f>Gas_SC_Nil!AA194</f>
        <v>119.36728340621774</v>
      </c>
      <c r="AZ58" s="5"/>
      <c r="BA58" s="123" t="s">
        <v>187</v>
      </c>
      <c r="BB58" s="35">
        <f t="shared" si="50"/>
        <v>174.97976184208403</v>
      </c>
      <c r="BC58" s="35">
        <f t="shared" si="51"/>
        <v>176.53783076607496</v>
      </c>
      <c r="BD58" s="35">
        <f t="shared" si="52"/>
        <v>183.34793169009021</v>
      </c>
      <c r="BE58" s="35">
        <f t="shared" si="53"/>
        <v>199.59820994014211</v>
      </c>
      <c r="BF58" s="35">
        <f t="shared" si="54"/>
        <v>204.75684181959883</v>
      </c>
      <c r="BG58" s="35">
        <f t="shared" si="55"/>
        <v>205.97714340277759</v>
      </c>
      <c r="BH58" s="35">
        <f t="shared" si="43"/>
        <v>211.60440868978469</v>
      </c>
      <c r="BI58" s="35">
        <f t="shared" si="44"/>
        <v>207.01048182593422</v>
      </c>
      <c r="BJ58" s="35">
        <f t="shared" si="45"/>
        <v>210.91115383568649</v>
      </c>
      <c r="BK58" s="35">
        <f t="shared" si="46"/>
        <v>209.53962089278554</v>
      </c>
      <c r="BL58" s="35">
        <f t="shared" si="47"/>
        <v>289.17760252665471</v>
      </c>
      <c r="BM58" s="27"/>
      <c r="BN58" s="35">
        <f t="shared" si="48"/>
        <v>298.73137368073708</v>
      </c>
      <c r="BO58" s="35">
        <f t="shared" si="49"/>
        <v>298.73137368073708</v>
      </c>
      <c r="BP58" s="35">
        <f t="shared" si="49"/>
        <v>326.22608735797689</v>
      </c>
    </row>
    <row r="59" spans="2:68" s="166" customFormat="1" ht="10.5" customHeight="1">
      <c r="B59"/>
      <c r="C59"/>
      <c r="D59"/>
      <c r="E59"/>
      <c r="F59"/>
      <c r="G59"/>
      <c r="H59"/>
      <c r="I59"/>
      <c r="J59"/>
      <c r="K59"/>
      <c r="L59"/>
      <c r="M59"/>
      <c r="N59"/>
      <c r="O59"/>
      <c r="P59" s="397"/>
      <c r="Q59" s="397"/>
      <c r="R59" s="5"/>
      <c r="S59"/>
      <c r="T59"/>
      <c r="U59"/>
      <c r="V59"/>
      <c r="W59"/>
      <c r="X59"/>
      <c r="Y59"/>
      <c r="Z59"/>
      <c r="AA59"/>
      <c r="AB59"/>
      <c r="AC59"/>
      <c r="AD59"/>
      <c r="AE59"/>
      <c r="AJ59"/>
      <c r="AK59"/>
      <c r="AL59"/>
      <c r="AM59"/>
      <c r="AN59"/>
      <c r="AO59"/>
      <c r="AP59"/>
      <c r="AQ59"/>
      <c r="AR59"/>
      <c r="AS59"/>
      <c r="AT59"/>
      <c r="AU59"/>
      <c r="AV59"/>
      <c r="AW59"/>
      <c r="AX59" s="397"/>
      <c r="AY59" s="397"/>
      <c r="AZ59" s="5"/>
      <c r="BA59" s="123" t="s">
        <v>188</v>
      </c>
      <c r="BB59" s="35">
        <f>BB58*1.05</f>
        <v>183.72874993418824</v>
      </c>
      <c r="BC59" s="35">
        <f t="shared" ref="BC59:BI59" si="56">BC58*1.05</f>
        <v>185.36472230437872</v>
      </c>
      <c r="BD59" s="35">
        <f t="shared" si="56"/>
        <v>192.51532827459474</v>
      </c>
      <c r="BE59" s="35">
        <f t="shared" si="56"/>
        <v>209.57812043714924</v>
      </c>
      <c r="BF59" s="35">
        <f t="shared" si="56"/>
        <v>214.99468391057877</v>
      </c>
      <c r="BG59" s="35">
        <f t="shared" si="56"/>
        <v>216.27600057291647</v>
      </c>
      <c r="BH59" s="35">
        <f t="shared" si="56"/>
        <v>222.18462912427393</v>
      </c>
      <c r="BI59" s="35">
        <f t="shared" si="56"/>
        <v>217.36100591723095</v>
      </c>
      <c r="BJ59" s="35">
        <f t="shared" ref="BJ59:BK59" si="57">BJ58*1.05</f>
        <v>221.45671152747082</v>
      </c>
      <c r="BK59" s="35">
        <f t="shared" si="57"/>
        <v>220.01660193742481</v>
      </c>
      <c r="BL59" s="35">
        <f t="shared" ref="BL59" si="58">BL58*1.05</f>
        <v>303.63648265298747</v>
      </c>
      <c r="BM59" s="27"/>
      <c r="BN59" s="35">
        <f>IFERROR(BN58*1.05,"-")</f>
        <v>313.66794236477392</v>
      </c>
      <c r="BO59" s="35">
        <f>IFERROR(BO58*1.05,"-")</f>
        <v>313.66794236477392</v>
      </c>
      <c r="BP59" s="35">
        <f>IFERROR(BP58*1.05,"-")</f>
        <v>342.53739172587575</v>
      </c>
    </row>
    <row r="60" spans="2:68" s="170" customFormat="1" ht="10.5" customHeight="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row>
    <row r="61" spans="2:68" s="166" customFormat="1" ht="38.25" customHeight="1">
      <c r="B61" s="81" t="s">
        <v>189</v>
      </c>
      <c r="C61" s="97" t="s">
        <v>164</v>
      </c>
      <c r="D61" s="97" t="s">
        <v>165</v>
      </c>
      <c r="E61" s="97" t="s">
        <v>166</v>
      </c>
      <c r="F61" s="97" t="s">
        <v>167</v>
      </c>
      <c r="G61" s="97" t="s">
        <v>168</v>
      </c>
      <c r="H61" s="97" t="s">
        <v>169</v>
      </c>
      <c r="I61" s="97" t="s">
        <v>170</v>
      </c>
      <c r="J61" s="97" t="s">
        <v>171</v>
      </c>
      <c r="K61" s="97" t="s">
        <v>172</v>
      </c>
      <c r="L61" s="97" t="s">
        <v>173</v>
      </c>
      <c r="M61" s="97" t="s">
        <v>174</v>
      </c>
      <c r="N61" s="27"/>
      <c r="O61" s="97" t="s">
        <v>175</v>
      </c>
      <c r="P61" s="97" t="s">
        <v>696</v>
      </c>
      <c r="Q61" s="97" t="s">
        <v>703</v>
      </c>
      <c r="R61" s="5"/>
      <c r="S61" s="81" t="s">
        <v>189</v>
      </c>
      <c r="T61" s="97" t="s">
        <v>164</v>
      </c>
      <c r="U61" s="97" t="s">
        <v>165</v>
      </c>
      <c r="V61" s="97" t="s">
        <v>166</v>
      </c>
      <c r="W61" s="97" t="s">
        <v>167</v>
      </c>
      <c r="X61" s="97" t="s">
        <v>168</v>
      </c>
      <c r="Y61" s="97" t="s">
        <v>169</v>
      </c>
      <c r="Z61" s="97" t="s">
        <v>170</v>
      </c>
      <c r="AA61" s="97" t="s">
        <v>171</v>
      </c>
      <c r="AB61" s="97" t="s">
        <v>172</v>
      </c>
      <c r="AC61" s="97" t="s">
        <v>173</v>
      </c>
      <c r="AD61" s="97" t="s">
        <v>174</v>
      </c>
      <c r="AE61" s="27"/>
      <c r="AF61" s="97" t="s">
        <v>175</v>
      </c>
      <c r="AG61" s="97" t="s">
        <v>696</v>
      </c>
      <c r="AH61" s="97" t="s">
        <v>703</v>
      </c>
      <c r="AJ61" s="81" t="s">
        <v>189</v>
      </c>
      <c r="AK61" s="97" t="s">
        <v>164</v>
      </c>
      <c r="AL61" s="97" t="s">
        <v>165</v>
      </c>
      <c r="AM61" s="97" t="s">
        <v>166</v>
      </c>
      <c r="AN61" s="97" t="s">
        <v>167</v>
      </c>
      <c r="AO61" s="97" t="s">
        <v>168</v>
      </c>
      <c r="AP61" s="97" t="s">
        <v>169</v>
      </c>
      <c r="AQ61" s="97" t="s">
        <v>170</v>
      </c>
      <c r="AR61" s="97" t="s">
        <v>171</v>
      </c>
      <c r="AS61" s="97" t="s">
        <v>172</v>
      </c>
      <c r="AT61" s="97" t="s">
        <v>173</v>
      </c>
      <c r="AU61" s="97" t="s">
        <v>174</v>
      </c>
      <c r="AV61" s="27"/>
      <c r="AW61" s="97" t="s">
        <v>175</v>
      </c>
      <c r="AX61" s="97" t="s">
        <v>696</v>
      </c>
      <c r="AY61" s="97" t="s">
        <v>703</v>
      </c>
      <c r="AZ61" s="5"/>
      <c r="BA61" s="81" t="s">
        <v>189</v>
      </c>
      <c r="BB61" s="97" t="s">
        <v>164</v>
      </c>
      <c r="BC61" s="97" t="s">
        <v>165</v>
      </c>
      <c r="BD61" s="97" t="s">
        <v>166</v>
      </c>
      <c r="BE61" s="97" t="s">
        <v>167</v>
      </c>
      <c r="BF61" s="97" t="s">
        <v>168</v>
      </c>
      <c r="BG61" s="97" t="s">
        <v>169</v>
      </c>
      <c r="BH61" s="97" t="s">
        <v>170</v>
      </c>
      <c r="BI61" s="97" t="s">
        <v>171</v>
      </c>
      <c r="BJ61" s="97" t="s">
        <v>172</v>
      </c>
      <c r="BK61" s="97" t="s">
        <v>173</v>
      </c>
      <c r="BL61" s="97" t="s">
        <v>174</v>
      </c>
      <c r="BM61" s="27"/>
      <c r="BN61" s="97" t="s">
        <v>175</v>
      </c>
      <c r="BO61" s="97" t="s">
        <v>696</v>
      </c>
      <c r="BP61" s="97" t="s">
        <v>703</v>
      </c>
    </row>
    <row r="62" spans="2:68" s="166" customFormat="1" ht="10.5" customHeight="1">
      <c r="B62" s="123" t="s">
        <v>176</v>
      </c>
      <c r="C62" s="35">
        <f>ElecSingle_SC_3100kWh!K183</f>
        <v>179.00136797424895</v>
      </c>
      <c r="D62" s="35">
        <f>ElecSingle_SC_3100kWh!L183</f>
        <v>171.2844775148248</v>
      </c>
      <c r="E62" s="35">
        <f>ElecSingle_SC_3100kWh!M183</f>
        <v>188.2966425157575</v>
      </c>
      <c r="F62" s="35">
        <f>ElecSingle_SC_3100kWh!N183</f>
        <v>205.64726567876167</v>
      </c>
      <c r="G62" s="35">
        <f>ElecSingle_SC_3100kWh!Q183</f>
        <v>244.35175317326426</v>
      </c>
      <c r="H62" s="35">
        <f>ElecSingle_SC_3100kWh!R183</f>
        <v>220.83214040458211</v>
      </c>
      <c r="I62" s="35">
        <f>ElecSingle_SC_3100kWh!S183</f>
        <v>213.18332557673111</v>
      </c>
      <c r="J62" s="35">
        <f>ElecSingle_SC_3100kWh!T183</f>
        <v>186.28634708232781</v>
      </c>
      <c r="K62" s="35">
        <f>ElecSingle_SC_3100kWh!U183</f>
        <v>221.40767996833435</v>
      </c>
      <c r="L62" s="35">
        <f>ElecSingle_SC_3100kWh!V183</f>
        <v>277.90448646108462</v>
      </c>
      <c r="M62" s="35">
        <f>ElecSingle_SC_3100kWh!W183</f>
        <v>515.28606921595917</v>
      </c>
      <c r="N62" s="27"/>
      <c r="O62" s="35">
        <f>ElecSingle_SC_3100kWh!Y183</f>
        <v>1154.4785866007871</v>
      </c>
      <c r="P62" s="35">
        <f>ElecSingle_SC_3100kWh!Z183</f>
        <v>1597.1745371627455</v>
      </c>
      <c r="Q62" s="35">
        <f>ElecSingle_SC_3100kWh!AA183</f>
        <v>1089.9605425061691</v>
      </c>
      <c r="R62" s="5"/>
      <c r="S62" s="123" t="s">
        <v>176</v>
      </c>
      <c r="T62" s="35">
        <f>ElecMulti_SC_4200kWh!K183</f>
        <v>243.5641006936373</v>
      </c>
      <c r="U62" s="35">
        <f>ElecMulti_SC_4200kWh!L183</f>
        <v>233.38718526559481</v>
      </c>
      <c r="V62" s="35">
        <f>ElecMulti_SC_4200kWh!M183</f>
        <v>255.96477111507141</v>
      </c>
      <c r="W62" s="35">
        <f>ElecMulti_SC_4200kWh!N183</f>
        <v>280.35133215513343</v>
      </c>
      <c r="X62" s="35">
        <f>ElecMulti_SC_4200kWh!Q183</f>
        <v>331.88177601701312</v>
      </c>
      <c r="Y62" s="35">
        <f>ElecMulti_SC_4200kWh!R183</f>
        <v>300.85275986127681</v>
      </c>
      <c r="Z62" s="35">
        <f>ElecMulti_SC_4200kWh!S183</f>
        <v>290.33538273875416</v>
      </c>
      <c r="AA62" s="35">
        <f>ElecMulti_SC_4200kWh!T183</f>
        <v>253.3454702673852</v>
      </c>
      <c r="AB62" s="35">
        <f>ElecMulti_SC_4200kWh!U183</f>
        <v>301.17601117012339</v>
      </c>
      <c r="AC62" s="35">
        <f>ElecMulti_SC_4200kWh!V183</f>
        <v>380.12916390301859</v>
      </c>
      <c r="AD62" s="35">
        <f>ElecMulti_SC_4200kWh!W183</f>
        <v>686.93566973033592</v>
      </c>
      <c r="AE62" s="27"/>
      <c r="AF62" s="35">
        <f>ElecMulti_SC_4200kWh!Y183</f>
        <v>1512.8094841491961</v>
      </c>
      <c r="AG62" s="35">
        <f>ElecMulti_SC_4200kWh!Z183</f>
        <v>2208.3388120062273</v>
      </c>
      <c r="AH62" s="35">
        <f>ElecMulti_SC_4200kWh!AA183</f>
        <v>1494.1918100465305</v>
      </c>
      <c r="AJ62" s="123" t="s">
        <v>176</v>
      </c>
      <c r="AK62" s="35">
        <f>Gas_SC_12000kWh!K183</f>
        <v>200.75</v>
      </c>
      <c r="AL62" s="35">
        <f>Gas_SC_12000kWh!L183</f>
        <v>199.05999999999997</v>
      </c>
      <c r="AM62" s="35">
        <f>Gas_SC_12000kWh!M183</f>
        <v>215.77</v>
      </c>
      <c r="AN62" s="35">
        <f>Gas_SC_12000kWh!N183</f>
        <v>243.3600000000001</v>
      </c>
      <c r="AO62" s="35">
        <f>Gas_SC_12000kWh!Q183</f>
        <v>281.17999999999995</v>
      </c>
      <c r="AP62" s="35">
        <f>Gas_SC_12000kWh!R183</f>
        <v>230.78000000000006</v>
      </c>
      <c r="AQ62" s="35">
        <f>Gas_SC_12000kWh!S183</f>
        <v>206.32000000000002</v>
      </c>
      <c r="AR62" s="35">
        <f>Gas_SC_12000kWh!T183</f>
        <v>145.13000000000005</v>
      </c>
      <c r="AS62" s="35">
        <f>Gas_SC_12000kWh!U183</f>
        <v>187.07</v>
      </c>
      <c r="AT62" s="35">
        <f>Gas_SC_12000kWh!V183</f>
        <v>276.5100000000001</v>
      </c>
      <c r="AU62" s="35">
        <f>Gas_SC_12000kWh!W183</f>
        <v>586.80999999999972</v>
      </c>
      <c r="AV62" s="27"/>
      <c r="AW62" s="35">
        <f>Gas_SC_12000kWh!Y183</f>
        <v>1376.8009245311077</v>
      </c>
      <c r="AX62" s="35">
        <f>Gas_SC_12000kWh!Z183</f>
        <v>1631.9111772946392</v>
      </c>
      <c r="AY62" s="35">
        <f>Gas_SC_12000kWh!AA183</f>
        <v>1133.4240853181416</v>
      </c>
      <c r="AZ62" s="5"/>
      <c r="BA62" s="123" t="s">
        <v>176</v>
      </c>
      <c r="BB62" s="35">
        <f>IFERROR(C62+AK62,"-")</f>
        <v>379.75136797424898</v>
      </c>
      <c r="BC62" s="35">
        <f t="shared" ref="BC62" si="59">IFERROR(D62+AL62,"-")</f>
        <v>370.3444775148248</v>
      </c>
      <c r="BD62" s="35">
        <f t="shared" ref="BD62" si="60">IFERROR(E62+AM62,"-")</f>
        <v>404.06664251575751</v>
      </c>
      <c r="BE62" s="35">
        <f t="shared" ref="BE62" si="61">IFERROR(F62+AN62,"-")</f>
        <v>449.00726567876177</v>
      </c>
      <c r="BF62" s="35">
        <f t="shared" ref="BF62" si="62">IFERROR(G62+AO62,"-")</f>
        <v>525.53175317326418</v>
      </c>
      <c r="BG62" s="35">
        <f t="shared" ref="BG62" si="63">IFERROR(H62+AP62,"-")</f>
        <v>451.61214040458219</v>
      </c>
      <c r="BH62" s="35">
        <f t="shared" ref="BH62:BH73" si="64">IFERROR(I62+AQ62,"-")</f>
        <v>419.50332557673113</v>
      </c>
      <c r="BI62" s="35">
        <f t="shared" ref="BI62:BI73" si="65">IFERROR(J62+AR62,"-")</f>
        <v>331.41634708232789</v>
      </c>
      <c r="BJ62" s="35">
        <f t="shared" ref="BJ62:BJ73" si="66">IFERROR(K62+AS62,"-")</f>
        <v>408.47767996833431</v>
      </c>
      <c r="BK62" s="35">
        <f t="shared" ref="BK62:BK73" si="67">IFERROR(L62+AT62,"-")</f>
        <v>554.41448646108472</v>
      </c>
      <c r="BL62" s="35">
        <f t="shared" ref="BL62:BL73" si="68">IFERROR(M62+AU62,"-")</f>
        <v>1102.0960692159588</v>
      </c>
      <c r="BM62" s="27"/>
      <c r="BN62" s="35">
        <f t="shared" ref="BN62:BN73" si="69">IFERROR(O62+AW62,"-")</f>
        <v>2531.2795111318947</v>
      </c>
      <c r="BO62" s="35">
        <f t="shared" ref="BO62:BP73" si="70">IFERROR(P62+AX62,"-")</f>
        <v>3229.0857144573847</v>
      </c>
      <c r="BP62" s="35">
        <f t="shared" si="70"/>
        <v>2223.3846278243109</v>
      </c>
    </row>
    <row r="63" spans="2:68" s="166" customFormat="1" ht="10.5" customHeight="1">
      <c r="B63" s="123" t="s">
        <v>177</v>
      </c>
      <c r="C63" s="35">
        <f>ElecSingle_SC_3100kWh!K184</f>
        <v>3.4648843503671367</v>
      </c>
      <c r="D63" s="35">
        <f>ElecSingle_SC_3100kWh!L184</f>
        <v>3.3612879396840958</v>
      </c>
      <c r="E63" s="35">
        <f>ElecSingle_SC_3100kWh!M184</f>
        <v>11.652403061262774</v>
      </c>
      <c r="F63" s="35">
        <f>ElecSingle_SC_3100kWh!N184</f>
        <v>11.077105801368656</v>
      </c>
      <c r="G63" s="35">
        <f>ElecSingle_SC_3100kWh!Q184</f>
        <v>14.883230646022749</v>
      </c>
      <c r="H63" s="35">
        <f>ElecSingle_SC_3100kWh!R184</f>
        <v>14.819176551301227</v>
      </c>
      <c r="I63" s="35">
        <f>ElecSingle_SC_3100kWh!S184</f>
        <v>17.646102036866232</v>
      </c>
      <c r="J63" s="35">
        <f>ElecSingle_SC_3100kWh!T184</f>
        <v>18.715424771732444</v>
      </c>
      <c r="K63" s="35">
        <f>ElecSingle_SC_3100kWh!U184</f>
        <v>14.308593954183147</v>
      </c>
      <c r="L63" s="35">
        <f>ElecSingle_SC_3100kWh!V184</f>
        <v>14.67492004669276</v>
      </c>
      <c r="M63" s="35">
        <f>ElecSingle_SC_3100kWh!W184</f>
        <v>9.2172823280201097</v>
      </c>
      <c r="N63" s="27"/>
      <c r="O63" s="35">
        <f>ElecSingle_SC_3100kWh!Y184</f>
        <v>11.671120371343685</v>
      </c>
      <c r="P63" s="35">
        <f>ElecSingle_SC_3100kWh!Z184</f>
        <v>11.671120371343685</v>
      </c>
      <c r="Q63" s="35">
        <f>ElecSingle_SC_3100kWh!AA184</f>
        <v>18.00005259322603</v>
      </c>
      <c r="R63" s="5"/>
      <c r="S63" s="123" t="s">
        <v>177</v>
      </c>
      <c r="T63" s="35">
        <f>ElecMulti_SC_4200kWh!K184</f>
        <v>3.695838468799503</v>
      </c>
      <c r="U63" s="35">
        <f>ElecMulti_SC_4200kWh!L184</f>
        <v>3.5853367720281919</v>
      </c>
      <c r="V63" s="35">
        <f>ElecMulti_SC_4200kWh!M184</f>
        <v>12.42910064094038</v>
      </c>
      <c r="W63" s="35">
        <f>ElecMulti_SC_4200kWh!N184</f>
        <v>11.815456613688003</v>
      </c>
      <c r="X63" s="35">
        <f>ElecMulti_SC_4200kWh!Q184</f>
        <v>15.875278204103214</v>
      </c>
      <c r="Y63" s="35">
        <f>ElecMulti_SC_4200kWh!R184</f>
        <v>15.252517859400495</v>
      </c>
      <c r="Z63" s="35">
        <f>ElecMulti_SC_4200kWh!S184</f>
        <v>18.162094323274683</v>
      </c>
      <c r="AA63" s="35">
        <f>ElecMulti_SC_4200kWh!T184</f>
        <v>18.515809469683656</v>
      </c>
      <c r="AB63" s="35">
        <f>ElecMulti_SC_4200kWh!U184</f>
        <v>14.155980140040841</v>
      </c>
      <c r="AC63" s="35">
        <f>ElecMulti_SC_4200kWh!V184</f>
        <v>14.309299644028929</v>
      </c>
      <c r="AD63" s="35">
        <f>ElecMulti_SC_4200kWh!W184</f>
        <v>8.9876347080460999</v>
      </c>
      <c r="AE63" s="27"/>
      <c r="AF63" s="35">
        <f>ElecMulti_SC_4200kWh!Y184</f>
        <v>12.009130989979031</v>
      </c>
      <c r="AG63" s="35">
        <f>ElecMulti_SC_4200kWh!Z184</f>
        <v>12.009130989979031</v>
      </c>
      <c r="AH63" s="35">
        <f>ElecMulti_SC_4200kWh!AA184</f>
        <v>18.521453844979444</v>
      </c>
      <c r="AJ63" s="123" t="s">
        <v>177</v>
      </c>
      <c r="AK63" s="35"/>
      <c r="AL63" s="35"/>
      <c r="AM63" s="35"/>
      <c r="AN63" s="35"/>
      <c r="AO63" s="35"/>
      <c r="AP63" s="35"/>
      <c r="AQ63" s="35"/>
      <c r="AR63" s="35"/>
      <c r="AS63" s="35"/>
      <c r="AT63" s="35"/>
      <c r="AU63" s="35"/>
      <c r="AV63" s="27"/>
      <c r="AW63" s="35"/>
      <c r="AX63" s="35"/>
      <c r="AY63" s="35"/>
      <c r="AZ63" s="5"/>
      <c r="BA63" s="123" t="s">
        <v>177</v>
      </c>
      <c r="BB63" s="35">
        <f t="shared" ref="BB63:BB73" si="71">IFERROR(C63+AK63,"-")</f>
        <v>3.4648843503671367</v>
      </c>
      <c r="BC63" s="35">
        <f t="shared" ref="BC63:BC73" si="72">IFERROR(D63+AL63,"-")</f>
        <v>3.3612879396840958</v>
      </c>
      <c r="BD63" s="35">
        <f t="shared" ref="BD63:BD73" si="73">IFERROR(E63+AM63,"-")</f>
        <v>11.652403061262774</v>
      </c>
      <c r="BE63" s="35">
        <f t="shared" ref="BE63:BE73" si="74">IFERROR(F63+AN63,"-")</f>
        <v>11.077105801368656</v>
      </c>
      <c r="BF63" s="35">
        <f t="shared" ref="BF63:BF73" si="75">IFERROR(G63+AO63,"-")</f>
        <v>14.883230646022749</v>
      </c>
      <c r="BG63" s="35">
        <f t="shared" ref="BG63:BG73" si="76">IFERROR(H63+AP63,"-")</f>
        <v>14.819176551301227</v>
      </c>
      <c r="BH63" s="35">
        <f t="shared" si="64"/>
        <v>17.646102036866232</v>
      </c>
      <c r="BI63" s="35">
        <f t="shared" si="65"/>
        <v>18.715424771732444</v>
      </c>
      <c r="BJ63" s="35">
        <f t="shared" si="66"/>
        <v>14.308593954183147</v>
      </c>
      <c r="BK63" s="35">
        <f t="shared" si="67"/>
        <v>14.67492004669276</v>
      </c>
      <c r="BL63" s="35">
        <f t="shared" si="68"/>
        <v>9.2172823280201097</v>
      </c>
      <c r="BM63" s="27"/>
      <c r="BN63" s="35">
        <f t="shared" si="69"/>
        <v>11.671120371343685</v>
      </c>
      <c r="BO63" s="35">
        <f t="shared" si="70"/>
        <v>11.671120371343685</v>
      </c>
      <c r="BP63" s="35">
        <f t="shared" si="70"/>
        <v>18.00005259322603</v>
      </c>
    </row>
    <row r="64" spans="2:68" s="166" customFormat="1" ht="10.5" customHeight="1">
      <c r="B64" s="123" t="s">
        <v>178</v>
      </c>
      <c r="C64" s="35" t="str">
        <f>ElecSingle_SC_3100kWh!K185</f>
        <v>-</v>
      </c>
      <c r="D64" s="35" t="str">
        <f>ElecSingle_SC_3100kWh!L185</f>
        <v>-</v>
      </c>
      <c r="E64" s="35" t="str">
        <f>ElecSingle_SC_3100kWh!M185</f>
        <v>-</v>
      </c>
      <c r="F64" s="35" t="str">
        <f>ElecSingle_SC_3100kWh!N185</f>
        <v>-</v>
      </c>
      <c r="G64" s="35" t="str">
        <f>ElecSingle_SC_3100kWh!Q185</f>
        <v>-</v>
      </c>
      <c r="H64" s="35" t="str">
        <f>ElecSingle_SC_3100kWh!R185</f>
        <v>-</v>
      </c>
      <c r="I64" s="35" t="str">
        <f>ElecSingle_SC_3100kWh!S185</f>
        <v>-</v>
      </c>
      <c r="J64" s="35">
        <f>ElecSingle_SC_3100kWh!T185</f>
        <v>4.5552674196923926</v>
      </c>
      <c r="K64" s="35">
        <f>ElecSingle_SC_3100kWh!U185</f>
        <v>9.975695096053105</v>
      </c>
      <c r="L64" s="35">
        <f>ElecSingle_SC_3100kWh!V185</f>
        <v>4.43</v>
      </c>
      <c r="M64" s="35" t="str">
        <f>ElecSingle_SC_3100kWh!W185</f>
        <v>-</v>
      </c>
      <c r="N64" s="27"/>
      <c r="O64" s="35">
        <f>ElecSingle_SC_3100kWh!Y185</f>
        <v>20.736406675957259</v>
      </c>
      <c r="P64" s="35">
        <f>ElecSingle_SC_3100kWh!Z185</f>
        <v>20.736406675957259</v>
      </c>
      <c r="Q64" s="35">
        <f>ElecSingle_SC_3100kWh!AA185</f>
        <v>26.747623889549011</v>
      </c>
      <c r="R64" s="5"/>
      <c r="S64" s="123" t="s">
        <v>178</v>
      </c>
      <c r="T64" s="35" t="str">
        <f>ElecMulti_SC_4200kWh!K185</f>
        <v>-</v>
      </c>
      <c r="U64" s="35" t="str">
        <f>ElecMulti_SC_4200kWh!L185</f>
        <v>-</v>
      </c>
      <c r="V64" s="35" t="str">
        <f>ElecMulti_SC_4200kWh!M185</f>
        <v>-</v>
      </c>
      <c r="W64" s="35" t="str">
        <f>ElecMulti_SC_4200kWh!N185</f>
        <v>-</v>
      </c>
      <c r="X64" s="35" t="str">
        <f>ElecMulti_SC_4200kWh!Q185</f>
        <v>-</v>
      </c>
      <c r="Y64" s="35" t="str">
        <f>ElecMulti_SC_4200kWh!R185</f>
        <v>-</v>
      </c>
      <c r="Z64" s="35" t="str">
        <f>ElecMulti_SC_4200kWh!S185</f>
        <v>-</v>
      </c>
      <c r="AA64" s="35">
        <f>ElecMulti_SC_4200kWh!T185</f>
        <v>6.5476579358857476</v>
      </c>
      <c r="AB64" s="35">
        <f>ElecMulti_SC_4200kWh!U185</f>
        <v>9.975695096053105</v>
      </c>
      <c r="AC64" s="35">
        <f>ElecMulti_SC_4200kWh!V185</f>
        <v>4.43</v>
      </c>
      <c r="AD64" s="35" t="str">
        <f>ElecMulti_SC_4200kWh!W185</f>
        <v>-</v>
      </c>
      <c r="AE64" s="27"/>
      <c r="AF64" s="35">
        <f>ElecMulti_SC_4200kWh!Y185</f>
        <v>20.701931196232078</v>
      </c>
      <c r="AG64" s="35">
        <f>ElecMulti_SC_4200kWh!Z185</f>
        <v>20.701931196232078</v>
      </c>
      <c r="AH64" s="35">
        <f>ElecMulti_SC_4200kWh!AA185</f>
        <v>26.713148409823834</v>
      </c>
      <c r="AJ64" s="123" t="s">
        <v>178</v>
      </c>
      <c r="AK64" s="35" t="str">
        <f>Gas_SC_12000kWh!K185</f>
        <v>-</v>
      </c>
      <c r="AL64" s="35" t="str">
        <f>Gas_SC_12000kWh!L185</f>
        <v>-</v>
      </c>
      <c r="AM64" s="35" t="str">
        <f>Gas_SC_12000kWh!M185</f>
        <v>-</v>
      </c>
      <c r="AN64" s="35" t="str">
        <f>Gas_SC_12000kWh!N185</f>
        <v>-</v>
      </c>
      <c r="AO64" s="35" t="str">
        <f>Gas_SC_12000kWh!Q185</f>
        <v>-</v>
      </c>
      <c r="AP64" s="35" t="str">
        <f>Gas_SC_12000kWh!R185</f>
        <v>-</v>
      </c>
      <c r="AQ64" s="35" t="str">
        <f>Gas_SC_12000kWh!S185</f>
        <v>-</v>
      </c>
      <c r="AR64" s="35">
        <f>Gas_SC_12000kWh!T185</f>
        <v>10.705717509101307</v>
      </c>
      <c r="AS64" s="35">
        <f>Gas_SC_12000kWh!U185</f>
        <v>13.71215092385904</v>
      </c>
      <c r="AT64" s="35">
        <f>Gas_SC_12000kWh!V185</f>
        <v>4.43</v>
      </c>
      <c r="AU64" s="35" t="str">
        <f>Gas_SC_12000kWh!W185</f>
        <v>-</v>
      </c>
      <c r="AV64" s="27"/>
      <c r="AW64" s="35">
        <f>Gas_SC_12000kWh!Y185</f>
        <v>26.67954491790935</v>
      </c>
      <c r="AX64" s="35">
        <f>Gas_SC_12000kWh!Z185</f>
        <v>26.67954491790935</v>
      </c>
      <c r="AY64" s="35">
        <f>Gas_SC_12000kWh!AA185</f>
        <v>32.690762131501103</v>
      </c>
      <c r="AZ64" s="5"/>
      <c r="BA64" s="123" t="s">
        <v>178</v>
      </c>
      <c r="BB64" s="35" t="str">
        <f t="shared" si="71"/>
        <v>-</v>
      </c>
      <c r="BC64" s="35" t="str">
        <f t="shared" si="72"/>
        <v>-</v>
      </c>
      <c r="BD64" s="35" t="str">
        <f t="shared" si="73"/>
        <v>-</v>
      </c>
      <c r="BE64" s="35" t="str">
        <f t="shared" si="74"/>
        <v>-</v>
      </c>
      <c r="BF64" s="35" t="str">
        <f t="shared" si="75"/>
        <v>-</v>
      </c>
      <c r="BG64" s="35" t="str">
        <f t="shared" si="76"/>
        <v>-</v>
      </c>
      <c r="BH64" s="35" t="str">
        <f t="shared" si="64"/>
        <v>-</v>
      </c>
      <c r="BI64" s="35">
        <f t="shared" si="65"/>
        <v>15.2609849287937</v>
      </c>
      <c r="BJ64" s="35">
        <f t="shared" si="66"/>
        <v>23.687846019912143</v>
      </c>
      <c r="BK64" s="35">
        <f t="shared" si="67"/>
        <v>8.86</v>
      </c>
      <c r="BL64" s="35" t="str">
        <f t="shared" si="68"/>
        <v>-</v>
      </c>
      <c r="BM64" s="27"/>
      <c r="BN64" s="35">
        <f t="shared" si="69"/>
        <v>47.415951593866609</v>
      </c>
      <c r="BO64" s="35">
        <f t="shared" si="70"/>
        <v>47.415951593866609</v>
      </c>
      <c r="BP64" s="35">
        <f t="shared" si="70"/>
        <v>59.438386021050114</v>
      </c>
    </row>
    <row r="65" spans="2:68" s="166" customFormat="1" ht="10.5" customHeight="1">
      <c r="B65" s="123" t="s">
        <v>179</v>
      </c>
      <c r="C65" s="35">
        <f>ElecSingle_SC_3100kWh!K186</f>
        <v>88.907900801057167</v>
      </c>
      <c r="D65" s="35">
        <f>ElecSingle_SC_3100kWh!L186</f>
        <v>89.2228354434869</v>
      </c>
      <c r="E65" s="35">
        <f>ElecSingle_SC_3100kWh!M186</f>
        <v>103.18869384400993</v>
      </c>
      <c r="F65" s="35">
        <f>ElecSingle_SC_3100kWh!N186</f>
        <v>103.25784488604373</v>
      </c>
      <c r="G65" s="35">
        <f>ElecSingle_SC_3100kWh!Q186</f>
        <v>110.38956078047262</v>
      </c>
      <c r="H65" s="35">
        <f>ElecSingle_SC_3100kWh!R186</f>
        <v>111.70052282209861</v>
      </c>
      <c r="I65" s="35">
        <f>ElecSingle_SC_3100kWh!S186</f>
        <v>114.89567331049632</v>
      </c>
      <c r="J65" s="35">
        <f>ElecSingle_SC_3100kWh!T186</f>
        <v>114.41325620654189</v>
      </c>
      <c r="K65" s="35">
        <f>ElecSingle_SC_3100kWh!U186</f>
        <v>121.04715621876539</v>
      </c>
      <c r="L65" s="35">
        <f>ElecSingle_SC_3100kWh!V186</f>
        <v>120.45617283230332</v>
      </c>
      <c r="M65" s="35">
        <f>ElecSingle_SC_3100kWh!W186</f>
        <v>126.56935319315116</v>
      </c>
      <c r="N65" s="27"/>
      <c r="O65" s="35">
        <f>ElecSingle_SC_3100kWh!Y186</f>
        <v>125.49442106415583</v>
      </c>
      <c r="P65" s="35">
        <f>ElecSingle_SC_3100kWh!Z186</f>
        <v>125.49442106415583</v>
      </c>
      <c r="Q65" s="35">
        <f>ElecSingle_SC_3100kWh!AA186</f>
        <v>139.71758497034597</v>
      </c>
      <c r="R65" s="5"/>
      <c r="S65" s="123" t="s">
        <v>179</v>
      </c>
      <c r="T65" s="35">
        <f>ElecMulti_SC_4200kWh!K186</f>
        <v>118.07705875336698</v>
      </c>
      <c r="U65" s="35">
        <f>ElecMulti_SC_4200kWh!L186</f>
        <v>118.50377291366176</v>
      </c>
      <c r="V65" s="35">
        <f>ElecMulti_SC_4200kWh!M186</f>
        <v>137.2785412534873</v>
      </c>
      <c r="W65" s="35">
        <f>ElecMulti_SC_4200kWh!N186</f>
        <v>137.37219711784317</v>
      </c>
      <c r="X65" s="35">
        <f>ElecMulti_SC_4200kWh!Q186</f>
        <v>146.97498129828324</v>
      </c>
      <c r="Y65" s="35">
        <f>ElecMulti_SC_4200kWh!R186</f>
        <v>148.78179429410963</v>
      </c>
      <c r="Z65" s="35">
        <f>ElecMulti_SC_4200kWh!S186</f>
        <v>153.05177827785991</v>
      </c>
      <c r="AA65" s="35">
        <f>ElecMulti_SC_4200kWh!T186</f>
        <v>152.50792343202036</v>
      </c>
      <c r="AB65" s="35">
        <f>ElecMulti_SC_4200kWh!U186</f>
        <v>161.47386372529701</v>
      </c>
      <c r="AC65" s="35">
        <f>ElecMulti_SC_4200kWh!V186</f>
        <v>160.71814985263919</v>
      </c>
      <c r="AD65" s="35">
        <f>ElecMulti_SC_4200kWh!W186</f>
        <v>168.06212548551051</v>
      </c>
      <c r="AE65" s="27"/>
      <c r="AF65" s="35">
        <f>ElecMulti_SC_4200kWh!Y186</f>
        <v>166.49125558391935</v>
      </c>
      <c r="AG65" s="35">
        <f>ElecMulti_SC_4200kWh!Z186</f>
        <v>166.49125558391935</v>
      </c>
      <c r="AH65" s="35">
        <f>ElecMulti_SC_4200kWh!AA186</f>
        <v>185.6375469898137</v>
      </c>
      <c r="AJ65" s="123" t="s">
        <v>179</v>
      </c>
      <c r="AK65" s="35">
        <f>Gas_SC_12000kWh!K186</f>
        <v>19.106297226763822</v>
      </c>
      <c r="AL65" s="35">
        <f>Gas_SC_12000kWh!L186</f>
        <v>19.106297226763822</v>
      </c>
      <c r="AM65" s="35">
        <f>Gas_SC_12000kWh!M186</f>
        <v>20.852393125569616</v>
      </c>
      <c r="AN65" s="35">
        <f>Gas_SC_12000kWh!N186</f>
        <v>20.849370287873601</v>
      </c>
      <c r="AO65" s="35">
        <f>Gas_SC_12000kWh!Q186</f>
        <v>21.50319340120604</v>
      </c>
      <c r="AP65" s="35">
        <f>Gas_SC_12000kWh!R186</f>
        <v>21.819481548965165</v>
      </c>
      <c r="AQ65" s="35">
        <f>Gas_SC_12000kWh!S186</f>
        <v>25.256715910577434</v>
      </c>
      <c r="AR65" s="35">
        <f>Gas_SC_12000kWh!T186</f>
        <v>24.167303215101221</v>
      </c>
      <c r="AS65" s="35">
        <f>Gas_SC_12000kWh!U186</f>
        <v>23.962512789411697</v>
      </c>
      <c r="AT65" s="35">
        <f>Gas_SC_12000kWh!V186</f>
        <v>23.858648398084732</v>
      </c>
      <c r="AU65" s="35">
        <f>Gas_SC_12000kWh!W186</f>
        <v>33.366817904048837</v>
      </c>
      <c r="AV65" s="27"/>
      <c r="AW65" s="35">
        <f>Gas_SC_12000kWh!Y186</f>
        <v>33.475871166766694</v>
      </c>
      <c r="AX65" s="35">
        <f>Gas_SC_12000kWh!Z186</f>
        <v>33.475871166766694</v>
      </c>
      <c r="AY65" s="35">
        <f>Gas_SC_12000kWh!AA186</f>
        <v>33.951682778351355</v>
      </c>
      <c r="AZ65" s="5"/>
      <c r="BA65" s="123" t="s">
        <v>179</v>
      </c>
      <c r="BB65" s="35">
        <f t="shared" si="71"/>
        <v>108.01419802782098</v>
      </c>
      <c r="BC65" s="35">
        <f t="shared" si="72"/>
        <v>108.32913267025071</v>
      </c>
      <c r="BD65" s="35">
        <f t="shared" si="73"/>
        <v>124.04108696957955</v>
      </c>
      <c r="BE65" s="35">
        <f t="shared" si="74"/>
        <v>124.10721517391733</v>
      </c>
      <c r="BF65" s="35">
        <f t="shared" si="75"/>
        <v>131.89275418167867</v>
      </c>
      <c r="BG65" s="35">
        <f t="shared" si="76"/>
        <v>133.52000437106378</v>
      </c>
      <c r="BH65" s="35">
        <f t="shared" si="64"/>
        <v>140.15238922107375</v>
      </c>
      <c r="BI65" s="35">
        <f t="shared" si="65"/>
        <v>138.5805594216431</v>
      </c>
      <c r="BJ65" s="35">
        <f t="shared" si="66"/>
        <v>145.0096690081771</v>
      </c>
      <c r="BK65" s="35">
        <f t="shared" si="67"/>
        <v>144.31482123038805</v>
      </c>
      <c r="BL65" s="35">
        <f t="shared" si="68"/>
        <v>159.9361710972</v>
      </c>
      <c r="BM65" s="27"/>
      <c r="BN65" s="35">
        <f t="shared" si="69"/>
        <v>158.97029223092252</v>
      </c>
      <c r="BO65" s="35">
        <f t="shared" si="70"/>
        <v>158.97029223092252</v>
      </c>
      <c r="BP65" s="35">
        <f t="shared" si="70"/>
        <v>173.66926774869734</v>
      </c>
    </row>
    <row r="66" spans="2:68" s="166" customFormat="1" ht="10.5" customHeight="1">
      <c r="B66" s="123" t="s">
        <v>180</v>
      </c>
      <c r="C66" s="35">
        <f>ElecSingle_SC_3100kWh!K187</f>
        <v>134.94626558994401</v>
      </c>
      <c r="D66" s="35">
        <f>ElecSingle_SC_3100kWh!L187</f>
        <v>135.83719089936108</v>
      </c>
      <c r="E66" s="35">
        <f>ElecSingle_SC_3100kWh!M187</f>
        <v>131.67837067324322</v>
      </c>
      <c r="F66" s="35">
        <f>ElecSingle_SC_3100kWh!N187</f>
        <v>131.2842545781717</v>
      </c>
      <c r="G66" s="35">
        <f>ElecSingle_SC_3100kWh!Q187</f>
        <v>138.51639149164146</v>
      </c>
      <c r="H66" s="35">
        <f>ElecSingle_SC_3100kWh!R187</f>
        <v>140.23783389769395</v>
      </c>
      <c r="I66" s="35">
        <f>ElecSingle_SC_3100kWh!S187</f>
        <v>140.5199304149771</v>
      </c>
      <c r="J66" s="35">
        <f>ElecSingle_SC_3100kWh!T187</f>
        <v>144.00471246533911</v>
      </c>
      <c r="K66" s="35">
        <f>ElecSingle_SC_3100kWh!U187</f>
        <v>153.15544286240794</v>
      </c>
      <c r="L66" s="35">
        <f>ElecSingle_SC_3100kWh!V187</f>
        <v>153.27044256757927</v>
      </c>
      <c r="M66" s="35">
        <f>ElecSingle_SC_3100kWh!W187</f>
        <v>201.74330332289634</v>
      </c>
      <c r="N66" s="27"/>
      <c r="O66" s="35">
        <f>ElecSingle_SC_3100kWh!Y187</f>
        <v>207.14962998740157</v>
      </c>
      <c r="P66" s="35">
        <f>ElecSingle_SC_3100kWh!Z187</f>
        <v>207.14962998740157</v>
      </c>
      <c r="Q66" s="35">
        <f>ElecSingle_SC_3100kWh!AA187</f>
        <v>225.97684176362142</v>
      </c>
      <c r="R66" s="5"/>
      <c r="S66" s="123" t="s">
        <v>180</v>
      </c>
      <c r="T66" s="35">
        <f>ElecMulti_SC_4200kWh!K187</f>
        <v>140.67827761874798</v>
      </c>
      <c r="U66" s="35">
        <f>ElecMulti_SC_4200kWh!L187</f>
        <v>141.88362767308908</v>
      </c>
      <c r="V66" s="35">
        <f>ElecMulti_SC_4200kWh!M187</f>
        <v>146.74643050364855</v>
      </c>
      <c r="W66" s="35">
        <f>ElecMulti_SC_4200kWh!N187</f>
        <v>146.21321809921974</v>
      </c>
      <c r="X66" s="35">
        <f>ElecMulti_SC_4200kWh!Q187</f>
        <v>154.98695474225545</v>
      </c>
      <c r="Y66" s="35">
        <f>ElecMulti_SC_4200kWh!R187</f>
        <v>155.91941768584419</v>
      </c>
      <c r="Z66" s="35">
        <f>ElecMulti_SC_4200kWh!S187</f>
        <v>156.82128408270361</v>
      </c>
      <c r="AA66" s="35">
        <f>ElecMulti_SC_4200kWh!T187</f>
        <v>160.05334295858538</v>
      </c>
      <c r="AB66" s="35">
        <f>ElecMulti_SC_4200kWh!U187</f>
        <v>171.05986563571534</v>
      </c>
      <c r="AC66" s="35">
        <f>ElecMulti_SC_4200kWh!V187</f>
        <v>170.07802785187067</v>
      </c>
      <c r="AD66" s="35">
        <f>ElecMulti_SC_4200kWh!W187</f>
        <v>211.18364579762692</v>
      </c>
      <c r="AE66" s="27"/>
      <c r="AF66" s="35">
        <f>ElecMulti_SC_4200kWh!Y187</f>
        <v>221.9286821365277</v>
      </c>
      <c r="AG66" s="35">
        <f>ElecMulti_SC_4200kWh!Z187</f>
        <v>221.9286821365277</v>
      </c>
      <c r="AH66" s="35">
        <f>ElecMulti_SC_4200kWh!AA187</f>
        <v>252.2686339812083</v>
      </c>
      <c r="AJ66" s="123" t="s">
        <v>180</v>
      </c>
      <c r="AK66" s="35">
        <f>Gas_SC_12000kWh!K187</f>
        <v>122.43954491549439</v>
      </c>
      <c r="AL66" s="35">
        <f>Gas_SC_12000kWh!L187</f>
        <v>122.46354491524748</v>
      </c>
      <c r="AM66" s="35">
        <f>Gas_SC_12000kWh!M187</f>
        <v>126.26991866834115</v>
      </c>
      <c r="AN66" s="35">
        <f>Gas_SC_12000kWh!N187</f>
        <v>126.34191866760045</v>
      </c>
      <c r="AO66" s="35">
        <f>Gas_SC_12000kWh!Q187</f>
        <v>131.74472031618731</v>
      </c>
      <c r="AP66" s="35">
        <f>Gas_SC_12000kWh!R187</f>
        <v>131.30072032075481</v>
      </c>
      <c r="AQ66" s="35">
        <f>Gas_SC_12000kWh!S187</f>
        <v>132.24553140529321</v>
      </c>
      <c r="AR66" s="35">
        <f>Gas_SC_12000kWh!T187</f>
        <v>129.58153143269809</v>
      </c>
      <c r="AS66" s="35">
        <f>Gas_SC_12000kWh!U187</f>
        <v>123.6783856835283</v>
      </c>
      <c r="AT66" s="35">
        <f>Gas_SC_12000kWh!V187</f>
        <v>123.24638568797238</v>
      </c>
      <c r="AU66" s="35">
        <f>Gas_SC_12000kWh!W187</f>
        <v>176.88696739639255</v>
      </c>
      <c r="AV66" s="27"/>
      <c r="AW66" s="35">
        <f>Gas_SC_12000kWh!Y187</f>
        <v>172.44542104951498</v>
      </c>
      <c r="AX66" s="35">
        <f>Gas_SC_12000kWh!Z187</f>
        <v>172.44542104951498</v>
      </c>
      <c r="AY66" s="35">
        <f>Gas_SC_12000kWh!AA187</f>
        <v>169.73380104854746</v>
      </c>
      <c r="AZ66" s="5"/>
      <c r="BA66" s="123" t="s">
        <v>180</v>
      </c>
      <c r="BB66" s="35">
        <f t="shared" si="71"/>
        <v>257.38581050543837</v>
      </c>
      <c r="BC66" s="35">
        <f t="shared" si="72"/>
        <v>258.30073581460857</v>
      </c>
      <c r="BD66" s="35">
        <f t="shared" si="73"/>
        <v>257.94828934158437</v>
      </c>
      <c r="BE66" s="35">
        <f t="shared" si="74"/>
        <v>257.62617324577218</v>
      </c>
      <c r="BF66" s="35">
        <f t="shared" si="75"/>
        <v>270.2611118078288</v>
      </c>
      <c r="BG66" s="35">
        <f t="shared" si="76"/>
        <v>271.53855421844878</v>
      </c>
      <c r="BH66" s="35">
        <f t="shared" si="64"/>
        <v>272.76546182027027</v>
      </c>
      <c r="BI66" s="35">
        <f t="shared" si="65"/>
        <v>273.5862438980372</v>
      </c>
      <c r="BJ66" s="35">
        <f t="shared" si="66"/>
        <v>276.83382854593623</v>
      </c>
      <c r="BK66" s="35">
        <f t="shared" si="67"/>
        <v>276.51682825555167</v>
      </c>
      <c r="BL66" s="35">
        <f t="shared" si="68"/>
        <v>378.63027071928889</v>
      </c>
      <c r="BM66" s="27"/>
      <c r="BN66" s="35">
        <f t="shared" si="69"/>
        <v>379.59505103691652</v>
      </c>
      <c r="BO66" s="35">
        <f t="shared" si="70"/>
        <v>379.59505103691652</v>
      </c>
      <c r="BP66" s="35">
        <f t="shared" si="70"/>
        <v>395.71064281216889</v>
      </c>
    </row>
    <row r="67" spans="2:68" s="166" customFormat="1" ht="10.5" customHeight="1">
      <c r="B67" s="123" t="s">
        <v>181</v>
      </c>
      <c r="C67" s="35">
        <f>ElecSingle_SC_3100kWh!K188</f>
        <v>78.263999999999996</v>
      </c>
      <c r="D67" s="35">
        <f>ElecSingle_SC_3100kWh!L188</f>
        <v>79.259530332681024</v>
      </c>
      <c r="E67" s="35">
        <f>ElecSingle_SC_3100kWh!M188</f>
        <v>80.408219178082177</v>
      </c>
      <c r="F67" s="35">
        <f>ElecSingle_SC_3100kWh!N188</f>
        <v>81.097432485322898</v>
      </c>
      <c r="G67" s="35">
        <f>ElecSingle_SC_3100kWh!Q188</f>
        <v>82.016383561643821</v>
      </c>
      <c r="H67" s="35">
        <f>ElecSingle_SC_3100kWh!R188</f>
        <v>82.629017612524436</v>
      </c>
      <c r="I67" s="35">
        <f>ElecSingle_SC_3100kWh!S188</f>
        <v>83.088493150684926</v>
      </c>
      <c r="J67" s="35">
        <f>ElecSingle_SC_3100kWh!T188</f>
        <v>83.318230919765156</v>
      </c>
      <c r="K67" s="35">
        <f>ElecSingle_SC_3100kWh!U188</f>
        <v>83.777706457925646</v>
      </c>
      <c r="L67" s="35">
        <f>ElecSingle_SC_3100kWh!V188</f>
        <v>85.309291585127184</v>
      </c>
      <c r="M67" s="35">
        <f>ElecSingle_SC_3100kWh!W188</f>
        <v>87.836407045009778</v>
      </c>
      <c r="N67" s="27"/>
      <c r="O67" s="35">
        <f>ElecSingle_SC_3100kWh!Y188</f>
        <v>92.278003913894295</v>
      </c>
      <c r="P67" s="35">
        <f>ElecSingle_SC_3100kWh!Z188</f>
        <v>92.278003913894295</v>
      </c>
      <c r="Q67" s="35">
        <f>ElecSingle_SC_3100kWh!AA188</f>
        <v>95.953808219178057</v>
      </c>
      <c r="R67" s="5"/>
      <c r="S67" s="123" t="s">
        <v>181</v>
      </c>
      <c r="T67" s="35">
        <f>ElecMulti_SC_4200kWh!K188</f>
        <v>78.263999999999996</v>
      </c>
      <c r="U67" s="35">
        <f>ElecMulti_SC_4200kWh!L188</f>
        <v>79.259530332681024</v>
      </c>
      <c r="V67" s="35">
        <f>ElecMulti_SC_4200kWh!M188</f>
        <v>80.408219178082177</v>
      </c>
      <c r="W67" s="35">
        <f>ElecMulti_SC_4200kWh!N188</f>
        <v>81.097432485322898</v>
      </c>
      <c r="X67" s="35">
        <f>ElecMulti_SC_4200kWh!Q188</f>
        <v>82.016383561643821</v>
      </c>
      <c r="Y67" s="35">
        <f>ElecMulti_SC_4200kWh!R188</f>
        <v>82.629017612524436</v>
      </c>
      <c r="Z67" s="35">
        <f>ElecMulti_SC_4200kWh!S188</f>
        <v>83.088493150684926</v>
      </c>
      <c r="AA67" s="35">
        <f>ElecMulti_SC_4200kWh!T188</f>
        <v>83.318230919765156</v>
      </c>
      <c r="AB67" s="35">
        <f>ElecMulti_SC_4200kWh!U188</f>
        <v>83.777706457925646</v>
      </c>
      <c r="AC67" s="35">
        <f>ElecMulti_SC_4200kWh!V188</f>
        <v>85.309291585127184</v>
      </c>
      <c r="AD67" s="35">
        <f>ElecMulti_SC_4200kWh!W188</f>
        <v>87.836407045009778</v>
      </c>
      <c r="AE67" s="27"/>
      <c r="AF67" s="35">
        <f>ElecMulti_SC_4200kWh!Y188</f>
        <v>92.278003913894295</v>
      </c>
      <c r="AG67" s="35">
        <f>ElecMulti_SC_4200kWh!Z188</f>
        <v>92.278003913894295</v>
      </c>
      <c r="AH67" s="35">
        <f>ElecMulti_SC_4200kWh!AA188</f>
        <v>95.953808219178057</v>
      </c>
      <c r="AJ67" s="123" t="s">
        <v>181</v>
      </c>
      <c r="AK67" s="35">
        <f>Gas_SC_12000kWh!K188</f>
        <v>89.202099999999987</v>
      </c>
      <c r="AL67" s="35">
        <f>Gas_SC_12000kWh!L188</f>
        <v>90.336764677103716</v>
      </c>
      <c r="AM67" s="35">
        <f>Gas_SC_12000kWh!M188</f>
        <v>91.64599315068493</v>
      </c>
      <c r="AN67" s="35">
        <f>Gas_SC_12000kWh!N188</f>
        <v>92.431530234833659</v>
      </c>
      <c r="AO67" s="35">
        <f>Gas_SC_12000kWh!Q188</f>
        <v>93.478913013698644</v>
      </c>
      <c r="AP67" s="35">
        <f>Gas_SC_12000kWh!R188</f>
        <v>94.177168199608587</v>
      </c>
      <c r="AQ67" s="35">
        <f>Gas_SC_12000kWh!S188</f>
        <v>94.700859589041102</v>
      </c>
      <c r="AR67" s="35">
        <f>Gas_SC_12000kWh!T188</f>
        <v>94.96270528375733</v>
      </c>
      <c r="AS67" s="35">
        <f>Gas_SC_12000kWh!U188</f>
        <v>95.486396673189816</v>
      </c>
      <c r="AT67" s="35">
        <f>Gas_SC_12000kWh!V188</f>
        <v>97.232034637964787</v>
      </c>
      <c r="AU67" s="35">
        <f>Gas_SC_12000kWh!W188</f>
        <v>100.11233727984344</v>
      </c>
      <c r="AV67" s="27"/>
      <c r="AW67" s="35">
        <f>Gas_SC_12000kWh!Y188</f>
        <v>105.1746873776908</v>
      </c>
      <c r="AX67" s="35">
        <f>Gas_SC_12000kWh!Z188</f>
        <v>105.1746873776908</v>
      </c>
      <c r="AY67" s="35">
        <f>Gas_SC_12000kWh!AA188</f>
        <v>109.36421849315069</v>
      </c>
      <c r="AZ67" s="5"/>
      <c r="BA67" s="123" t="s">
        <v>181</v>
      </c>
      <c r="BB67" s="35">
        <f t="shared" si="71"/>
        <v>167.46609999999998</v>
      </c>
      <c r="BC67" s="35">
        <f t="shared" si="72"/>
        <v>169.59629500978474</v>
      </c>
      <c r="BD67" s="35">
        <f t="shared" si="73"/>
        <v>172.05421232876711</v>
      </c>
      <c r="BE67" s="35">
        <f t="shared" si="74"/>
        <v>173.52896272015656</v>
      </c>
      <c r="BF67" s="35">
        <f t="shared" si="75"/>
        <v>175.49529657534248</v>
      </c>
      <c r="BG67" s="35">
        <f t="shared" si="76"/>
        <v>176.80618581213304</v>
      </c>
      <c r="BH67" s="35">
        <f t="shared" si="64"/>
        <v>177.78935273972604</v>
      </c>
      <c r="BI67" s="35">
        <f t="shared" si="65"/>
        <v>178.28093620352249</v>
      </c>
      <c r="BJ67" s="35">
        <f t="shared" si="66"/>
        <v>179.26410313111546</v>
      </c>
      <c r="BK67" s="35">
        <f t="shared" si="67"/>
        <v>182.54132622309197</v>
      </c>
      <c r="BL67" s="35">
        <f t="shared" si="68"/>
        <v>187.94874432485324</v>
      </c>
      <c r="BM67" s="27"/>
      <c r="BN67" s="35">
        <f t="shared" si="69"/>
        <v>197.4526912915851</v>
      </c>
      <c r="BO67" s="35">
        <f t="shared" si="70"/>
        <v>197.4526912915851</v>
      </c>
      <c r="BP67" s="35">
        <f t="shared" si="70"/>
        <v>205.31802671232873</v>
      </c>
    </row>
    <row r="68" spans="2:68" s="166" customFormat="1" ht="10.5" customHeight="1">
      <c r="B68" s="123" t="s">
        <v>182</v>
      </c>
      <c r="C68" s="35">
        <f>ElecSingle_SC_3100kWh!K189</f>
        <v>0</v>
      </c>
      <c r="D68" s="35">
        <f>ElecSingle_SC_3100kWh!L189</f>
        <v>-0.18995111249132623</v>
      </c>
      <c r="E68" s="35">
        <f>ElecSingle_SC_3100kWh!M189</f>
        <v>2.3898870370752552</v>
      </c>
      <c r="F68" s="35">
        <f>ElecSingle_SC_3100kWh!N189</f>
        <v>11.485481460604179</v>
      </c>
      <c r="G68" s="35">
        <f>ElecSingle_SC_3100kWh!Q189</f>
        <v>13.90509559648177</v>
      </c>
      <c r="H68" s="35">
        <f>ElecSingle_SC_3100kWh!R189</f>
        <v>14.008016342776509</v>
      </c>
      <c r="I68" s="35">
        <f>ElecSingle_SC_3100kWh!S189</f>
        <v>16.592254432324488</v>
      </c>
      <c r="J68" s="35">
        <f>ElecSingle_SC_3100kWh!T189</f>
        <v>16.855736391237038</v>
      </c>
      <c r="K68" s="35">
        <f>ElecSingle_SC_3100kWh!U189</f>
        <v>16.486105842624763</v>
      </c>
      <c r="L68" s="35">
        <f>ElecSingle_SC_3100kWh!V189</f>
        <v>16.529685824397355</v>
      </c>
      <c r="M68" s="35">
        <f>ElecSingle_SC_3100kWh!W189</f>
        <v>15.149258026029942</v>
      </c>
      <c r="N68" s="27"/>
      <c r="O68" s="35">
        <f>ElecSingle_SC_3100kWh!Y189</f>
        <v>16.072618119862025</v>
      </c>
      <c r="P68" s="35">
        <f>ElecSingle_SC_3100kWh!Z189</f>
        <v>16.072618119862025</v>
      </c>
      <c r="Q68" s="35">
        <f>ElecSingle_SC_3100kWh!AA189</f>
        <v>17.32126615003747</v>
      </c>
      <c r="R68" s="5"/>
      <c r="S68" s="123" t="s">
        <v>182</v>
      </c>
      <c r="T68" s="35">
        <f>ElecMulti_SC_4200kWh!K189</f>
        <v>0</v>
      </c>
      <c r="U68" s="35">
        <f>ElecMulti_SC_4200kWh!L189</f>
        <v>-0.18995111249132623</v>
      </c>
      <c r="V68" s="35">
        <f>ElecMulti_SC_4200kWh!M189</f>
        <v>2.3898870370752552</v>
      </c>
      <c r="W68" s="35">
        <f>ElecMulti_SC_4200kWh!N189</f>
        <v>11.485481460604179</v>
      </c>
      <c r="X68" s="35">
        <f>ElecMulti_SC_4200kWh!Q189</f>
        <v>13.90509559648177</v>
      </c>
      <c r="Y68" s="35">
        <f>ElecMulti_SC_4200kWh!R189</f>
        <v>14.008016342776509</v>
      </c>
      <c r="Z68" s="35">
        <f>ElecMulti_SC_4200kWh!S189</f>
        <v>16.592254432324488</v>
      </c>
      <c r="AA68" s="35">
        <f>ElecMulti_SC_4200kWh!T189</f>
        <v>16.855736391237038</v>
      </c>
      <c r="AB68" s="35">
        <f>ElecMulti_SC_4200kWh!U189</f>
        <v>16.486105842624763</v>
      </c>
      <c r="AC68" s="35">
        <f>ElecMulti_SC_4200kWh!V189</f>
        <v>16.529685824397355</v>
      </c>
      <c r="AD68" s="35">
        <f>ElecMulti_SC_4200kWh!W189</f>
        <v>15.149258026029942</v>
      </c>
      <c r="AE68" s="27"/>
      <c r="AF68" s="35">
        <f>ElecMulti_SC_4200kWh!Y189</f>
        <v>16.072618119862025</v>
      </c>
      <c r="AG68" s="35">
        <f>ElecMulti_SC_4200kWh!Z189</f>
        <v>16.072618119862025</v>
      </c>
      <c r="AH68" s="35">
        <f>ElecMulti_SC_4200kWh!AA189</f>
        <v>17.32126615003747</v>
      </c>
      <c r="AJ68" s="123" t="s">
        <v>182</v>
      </c>
      <c r="AK68" s="35">
        <f>Gas_SC_12000kWh!K189</f>
        <v>0</v>
      </c>
      <c r="AL68" s="35">
        <f>Gas_SC_12000kWh!L189</f>
        <v>-0.14839729644435984</v>
      </c>
      <c r="AM68" s="35">
        <f>Gas_SC_12000kWh!M189</f>
        <v>1.899695256253338</v>
      </c>
      <c r="AN68" s="35">
        <f>Gas_SC_12000kWh!N189</f>
        <v>12.665365920990933</v>
      </c>
      <c r="AO68" s="35">
        <f>Gas_SC_12000kWh!Q189</f>
        <v>14.640709693750987</v>
      </c>
      <c r="AP68" s="35">
        <f>Gas_SC_12000kWh!R189</f>
        <v>14.927787132222536</v>
      </c>
      <c r="AQ68" s="35">
        <f>Gas_SC_12000kWh!S189</f>
        <v>17.170757060355502</v>
      </c>
      <c r="AR68" s="35">
        <f>Gas_SC_12000kWh!T189</f>
        <v>11.164989866554466</v>
      </c>
      <c r="AS68" s="35">
        <f>Gas_SC_12000kWh!U189</f>
        <v>10.900121345430581</v>
      </c>
      <c r="AT68" s="35">
        <f>Gas_SC_12000kWh!V189</f>
        <v>7.9767627265742549</v>
      </c>
      <c r="AU68" s="35">
        <f>Gas_SC_12000kWh!W189</f>
        <v>3.3826300925037529</v>
      </c>
      <c r="AV68" s="27"/>
      <c r="AW68" s="35">
        <f>Gas_SC_12000kWh!Y189</f>
        <v>3.4563122415280962</v>
      </c>
      <c r="AX68" s="35">
        <f>Gas_SC_12000kWh!Z189</f>
        <v>3.4563122415280962</v>
      </c>
      <c r="AY68" s="35">
        <f>Gas_SC_12000kWh!AA189</f>
        <v>4.0165235041284371</v>
      </c>
      <c r="AZ68" s="5"/>
      <c r="BA68" s="123" t="s">
        <v>182</v>
      </c>
      <c r="BB68" s="35">
        <f t="shared" si="71"/>
        <v>0</v>
      </c>
      <c r="BC68" s="35">
        <f t="shared" si="72"/>
        <v>-0.33834840893568607</v>
      </c>
      <c r="BD68" s="35">
        <f t="shared" si="73"/>
        <v>4.2895822933285928</v>
      </c>
      <c r="BE68" s="35">
        <f t="shared" si="74"/>
        <v>24.150847381595113</v>
      </c>
      <c r="BF68" s="35">
        <f t="shared" si="75"/>
        <v>28.545805290232757</v>
      </c>
      <c r="BG68" s="35">
        <f t="shared" si="76"/>
        <v>28.935803474999044</v>
      </c>
      <c r="BH68" s="35">
        <f t="shared" si="64"/>
        <v>33.763011492679993</v>
      </c>
      <c r="BI68" s="35">
        <f t="shared" si="65"/>
        <v>28.020726257791502</v>
      </c>
      <c r="BJ68" s="35">
        <f t="shared" si="66"/>
        <v>27.386227188055344</v>
      </c>
      <c r="BK68" s="35">
        <f t="shared" si="67"/>
        <v>24.506448550971609</v>
      </c>
      <c r="BL68" s="35">
        <f t="shared" si="68"/>
        <v>18.531888118533693</v>
      </c>
      <c r="BM68" s="27"/>
      <c r="BN68" s="35">
        <f t="shared" si="69"/>
        <v>19.52893036139012</v>
      </c>
      <c r="BO68" s="35">
        <f t="shared" si="70"/>
        <v>19.52893036139012</v>
      </c>
      <c r="BP68" s="35">
        <f t="shared" si="70"/>
        <v>21.337789654165906</v>
      </c>
    </row>
    <row r="69" spans="2:68" s="166" customFormat="1" ht="10.5" customHeight="1">
      <c r="B69" s="123" t="s">
        <v>183</v>
      </c>
      <c r="C69" s="35">
        <f>ElecSingle_SC_3100kWh!K190</f>
        <v>13.745800000000001</v>
      </c>
      <c r="D69" s="35">
        <f>ElecSingle_SC_3100kWh!L190</f>
        <v>13.920648727984345</v>
      </c>
      <c r="E69" s="35">
        <f>ElecSingle_SC_3100kWh!M190</f>
        <v>14.122397260273971</v>
      </c>
      <c r="F69" s="35">
        <f>ElecSingle_SC_3100kWh!N190</f>
        <v>14.243446379647756</v>
      </c>
      <c r="G69" s="35">
        <f>ElecSingle_SC_3100kWh!Q190</f>
        <v>14.404845205479452</v>
      </c>
      <c r="H69" s="35">
        <f>ElecSingle_SC_3100kWh!R190</f>
        <v>14.512444422700584</v>
      </c>
      <c r="I69" s="35">
        <f>ElecSingle_SC_3100kWh!S190</f>
        <v>14.593143835616443</v>
      </c>
      <c r="J69" s="35">
        <f>ElecSingle_SC_3100kWh!T190</f>
        <v>14.633493542074357</v>
      </c>
      <c r="K69" s="35">
        <f>ElecSingle_SC_3100kWh!U190</f>
        <v>14.714192954990212</v>
      </c>
      <c r="L69" s="35">
        <f>ElecSingle_SC_3100kWh!V190</f>
        <v>14.983190998043055</v>
      </c>
      <c r="M69" s="35">
        <f>ElecSingle_SC_3100kWh!W190</f>
        <v>15.427037769080238</v>
      </c>
      <c r="N69" s="27"/>
      <c r="O69" s="35">
        <f>ElecSingle_SC_3100kWh!Y190</f>
        <v>16.207132093933463</v>
      </c>
      <c r="P69" s="35">
        <f>ElecSingle_SC_3100kWh!Z190</f>
        <v>16.207132093933463</v>
      </c>
      <c r="Q69" s="35">
        <f>ElecSingle_SC_3100kWh!AA190</f>
        <v>16.852727397260278</v>
      </c>
      <c r="R69" s="5"/>
      <c r="S69" s="123" t="s">
        <v>183</v>
      </c>
      <c r="T69" s="35">
        <f>ElecMulti_SC_4200kWh!K190</f>
        <v>13.745800000000001</v>
      </c>
      <c r="U69" s="35">
        <f>ElecMulti_SC_4200kWh!L190</f>
        <v>13.920648727984345</v>
      </c>
      <c r="V69" s="35">
        <f>ElecMulti_SC_4200kWh!M190</f>
        <v>14.122397260273971</v>
      </c>
      <c r="W69" s="35">
        <f>ElecMulti_SC_4200kWh!N190</f>
        <v>14.243446379647756</v>
      </c>
      <c r="X69" s="35">
        <f>ElecMulti_SC_4200kWh!Q190</f>
        <v>14.404845205479452</v>
      </c>
      <c r="Y69" s="35">
        <f>ElecMulti_SC_4200kWh!R190</f>
        <v>14.512444422700584</v>
      </c>
      <c r="Z69" s="35">
        <f>ElecMulti_SC_4200kWh!S190</f>
        <v>14.593143835616443</v>
      </c>
      <c r="AA69" s="35">
        <f>ElecMulti_SC_4200kWh!T190</f>
        <v>14.633493542074357</v>
      </c>
      <c r="AB69" s="35">
        <f>ElecMulti_SC_4200kWh!U190</f>
        <v>14.714192954990212</v>
      </c>
      <c r="AC69" s="35">
        <f>ElecMulti_SC_4200kWh!V190</f>
        <v>14.983190998043055</v>
      </c>
      <c r="AD69" s="35">
        <f>ElecMulti_SC_4200kWh!W190</f>
        <v>15.427037769080238</v>
      </c>
      <c r="AE69" s="27"/>
      <c r="AF69" s="35">
        <f>ElecMulti_SC_4200kWh!Y190</f>
        <v>16.207132093933463</v>
      </c>
      <c r="AG69" s="35">
        <f>ElecMulti_SC_4200kWh!Z190</f>
        <v>16.207132093933463</v>
      </c>
      <c r="AH69" s="35">
        <f>ElecMulti_SC_4200kWh!AA190</f>
        <v>16.852727397260278</v>
      </c>
      <c r="AJ69" s="123" t="s">
        <v>183</v>
      </c>
      <c r="AK69" s="35">
        <f>Gas_SC_12000kWh!K190</f>
        <v>13.440300000000006</v>
      </c>
      <c r="AL69" s="35">
        <f>Gas_SC_12000kWh!L190</f>
        <v>13.611262720156558</v>
      </c>
      <c r="AM69" s="35">
        <f>Gas_SC_12000kWh!M190</f>
        <v>13.808527397260272</v>
      </c>
      <c r="AN69" s="35">
        <f>Gas_SC_12000kWh!N190</f>
        <v>13.926886203522512</v>
      </c>
      <c r="AO69" s="35">
        <f>Gas_SC_12000kWh!Q190</f>
        <v>14.084697945205479</v>
      </c>
      <c r="AP69" s="35">
        <f>Gas_SC_12000kWh!R190</f>
        <v>14.189905772994129</v>
      </c>
      <c r="AQ69" s="35">
        <f>Gas_SC_12000kWh!S190</f>
        <v>14.268811643835617</v>
      </c>
      <c r="AR69" s="35">
        <f>Gas_SC_12000kWh!T190</f>
        <v>14.30826457925636</v>
      </c>
      <c r="AS69" s="35">
        <f>Gas_SC_12000kWh!U190</f>
        <v>14.387170450097843</v>
      </c>
      <c r="AT69" s="35">
        <f>Gas_SC_12000kWh!V190</f>
        <v>14.65019001956947</v>
      </c>
      <c r="AU69" s="35">
        <f>Gas_SC_12000kWh!W190</f>
        <v>15.084172309197649</v>
      </c>
      <c r="AV69" s="27"/>
      <c r="AW69" s="35">
        <f>Gas_SC_12000kWh!Y190</f>
        <v>15.846929060665362</v>
      </c>
      <c r="AX69" s="35">
        <f>Gas_SC_12000kWh!Z190</f>
        <v>15.846929060665362</v>
      </c>
      <c r="AY69" s="35">
        <f>Gas_SC_12000kWh!AA190</f>
        <v>16.478176027397264</v>
      </c>
      <c r="AZ69" s="5"/>
      <c r="BA69" s="123" t="s">
        <v>183</v>
      </c>
      <c r="BB69" s="35">
        <f t="shared" si="71"/>
        <v>27.186100000000007</v>
      </c>
      <c r="BC69" s="35">
        <f t="shared" si="72"/>
        <v>27.531911448140903</v>
      </c>
      <c r="BD69" s="35">
        <f t="shared" si="73"/>
        <v>27.930924657534241</v>
      </c>
      <c r="BE69" s="35">
        <f t="shared" si="74"/>
        <v>28.170332583170268</v>
      </c>
      <c r="BF69" s="35">
        <f t="shared" si="75"/>
        <v>28.489543150684931</v>
      </c>
      <c r="BG69" s="35">
        <f t="shared" si="76"/>
        <v>28.702350195694713</v>
      </c>
      <c r="BH69" s="35">
        <f t="shared" si="64"/>
        <v>28.86195547945206</v>
      </c>
      <c r="BI69" s="35">
        <f t="shared" si="65"/>
        <v>28.941758121330714</v>
      </c>
      <c r="BJ69" s="35">
        <f t="shared" si="66"/>
        <v>29.101363405088055</v>
      </c>
      <c r="BK69" s="35">
        <f t="shared" si="67"/>
        <v>29.633381017612525</v>
      </c>
      <c r="BL69" s="35">
        <f t="shared" si="68"/>
        <v>30.511210078277887</v>
      </c>
      <c r="BM69" s="27"/>
      <c r="BN69" s="35">
        <f t="shared" si="69"/>
        <v>32.054061154598827</v>
      </c>
      <c r="BO69" s="35">
        <f t="shared" si="70"/>
        <v>32.054061154598827</v>
      </c>
      <c r="BP69" s="35">
        <f t="shared" si="70"/>
        <v>33.330903424657542</v>
      </c>
    </row>
    <row r="70" spans="2:68" s="166" customFormat="1" ht="10.5" customHeight="1">
      <c r="B70" s="123" t="s">
        <v>184</v>
      </c>
      <c r="C70" s="35">
        <f>ElecSingle_SC_3100kWh!K191</f>
        <v>28.259994130657365</v>
      </c>
      <c r="D70" s="35">
        <f>ElecSingle_SC_3100kWh!L191</f>
        <v>27.921222087001279</v>
      </c>
      <c r="E70" s="35">
        <f>ElecSingle_SC_3100kWh!M191</f>
        <v>30.186225866733395</v>
      </c>
      <c r="F70" s="35">
        <f>ElecSingle_SC_3100kWh!N191</f>
        <v>31.716208428030939</v>
      </c>
      <c r="G70" s="35">
        <f>ElecSingle_SC_3100kWh!Q191</f>
        <v>35.227711932521892</v>
      </c>
      <c r="H70" s="35">
        <f>ElecSingle_SC_3100kWh!R191</f>
        <v>34.070933135623299</v>
      </c>
      <c r="I70" s="35">
        <f>ElecSingle_SC_3100kWh!S191</f>
        <v>34.170019575177868</v>
      </c>
      <c r="J70" s="35">
        <f>ElecSingle_SC_3100kWh!T191</f>
        <v>33.133311939016487</v>
      </c>
      <c r="K70" s="35">
        <f>ElecSingle_SC_3100kWh!U191</f>
        <v>36.166396428184363</v>
      </c>
      <c r="L70" s="35">
        <f>ElecSingle_SC_3100kWh!V191</f>
        <v>39.22322881017957</v>
      </c>
      <c r="M70" s="35">
        <f>ElecSingle_SC_3100kWh!W191</f>
        <v>55.740441973657539</v>
      </c>
      <c r="N70" s="27"/>
      <c r="O70" s="35">
        <f>ElecSingle_SC_3100kWh!Y191</f>
        <v>94.934751720718509</v>
      </c>
      <c r="P70" s="35">
        <f>ElecSingle_SC_3100kWh!Z191</f>
        <v>120.75189416559083</v>
      </c>
      <c r="Q70" s="35">
        <f>ElecSingle_SC_3100kWh!AA191</f>
        <v>94.106457280332648</v>
      </c>
      <c r="R70" s="5"/>
      <c r="S70" s="123" t="s">
        <v>184</v>
      </c>
      <c r="T70" s="35">
        <f>ElecMulti_SC_4200kWh!K191</f>
        <v>33.832107170552689</v>
      </c>
      <c r="U70" s="35">
        <f>ElecMulti_SC_4200kWh!L191</f>
        <v>33.377573874807595</v>
      </c>
      <c r="V70" s="35">
        <f>ElecMulti_SC_4200kWh!M191</f>
        <v>36.781602257067775</v>
      </c>
      <c r="W70" s="35">
        <f>ElecMulti_SC_4200kWh!N191</f>
        <v>38.699276668723613</v>
      </c>
      <c r="X70" s="35">
        <f>ElecMulti_SC_4200kWh!Q191</f>
        <v>43.175565741282966</v>
      </c>
      <c r="Y70" s="35">
        <f>ElecMulti_SC_4200kWh!R191</f>
        <v>41.542849793773087</v>
      </c>
      <c r="Z70" s="35">
        <f>ElecMulti_SC_4200kWh!S191</f>
        <v>41.578041722772362</v>
      </c>
      <c r="AA70" s="35">
        <f>ElecMulti_SC_4200kWh!T191</f>
        <v>40.020012099272662</v>
      </c>
      <c r="AB70" s="35">
        <f>ElecMulti_SC_4200kWh!U191</f>
        <v>43.897325126036755</v>
      </c>
      <c r="AC70" s="35">
        <f>ElecMulti_SC_4200kWh!V191</f>
        <v>48.14738553495129</v>
      </c>
      <c r="AD70" s="35">
        <f>ElecMulti_SC_4200kWh!W191</f>
        <v>68.21987211085235</v>
      </c>
      <c r="AE70" s="27"/>
      <c r="AF70" s="35">
        <f>ElecMulti_SC_4200kWh!Y191</f>
        <v>118.25682420701278</v>
      </c>
      <c r="AG70" s="35">
        <f>ElecMulti_SC_4200kWh!Z191</f>
        <v>158.53075440724635</v>
      </c>
      <c r="AH70" s="35">
        <f>ElecMulti_SC_4200kWh!AA191</f>
        <v>121.05454638711758</v>
      </c>
      <c r="AJ70" s="123" t="s">
        <v>184</v>
      </c>
      <c r="AK70" s="35">
        <f>Gas_SC_12000kWh!K191</f>
        <v>24.822350619675547</v>
      </c>
      <c r="AL70" s="35">
        <f>Gas_SC_12000kWh!L191</f>
        <v>24.783248321001146</v>
      </c>
      <c r="AM70" s="35">
        <f>Gas_SC_12000kWh!M191</f>
        <v>26.257052399554038</v>
      </c>
      <c r="AN70" s="35">
        <f>Gas_SC_12000kWh!N191</f>
        <v>28.512657496712563</v>
      </c>
      <c r="AO70" s="35">
        <f>Gas_SC_12000kWh!Q191</f>
        <v>31.210589580375522</v>
      </c>
      <c r="AP70" s="35">
        <f>Gas_SC_12000kWh!R191</f>
        <v>28.360614673176428</v>
      </c>
      <c r="AQ70" s="35">
        <f>Gas_SC_12000kWh!S191</f>
        <v>27.364765218465969</v>
      </c>
      <c r="AR70" s="35">
        <f>Gas_SC_12000kWh!T191</f>
        <v>23.914262738594708</v>
      </c>
      <c r="AS70" s="35">
        <f>Gas_SC_12000kWh!U191</f>
        <v>26.163375175139418</v>
      </c>
      <c r="AT70" s="35">
        <f>Gas_SC_12000kWh!V191</f>
        <v>30.675959908026993</v>
      </c>
      <c r="AU70" s="35">
        <f>Gas_SC_12000kWh!W191</f>
        <v>51.805542806254827</v>
      </c>
      <c r="AV70" s="27"/>
      <c r="AW70" s="35">
        <f>Gas_SC_12000kWh!Y191</f>
        <v>98.831552625653174</v>
      </c>
      <c r="AX70" s="35">
        <f>Gas_SC_12000kWh!Z191</f>
        <v>113.50702502612809</v>
      </c>
      <c r="AY70" s="35">
        <f>Gas_SC_12000kWh!AA191</f>
        <v>85.321474421149802</v>
      </c>
      <c r="AZ70" s="5"/>
      <c r="BA70" s="123" t="s">
        <v>184</v>
      </c>
      <c r="BB70" s="35">
        <f t="shared" si="71"/>
        <v>53.082344750332908</v>
      </c>
      <c r="BC70" s="35">
        <f t="shared" si="72"/>
        <v>52.704470408002422</v>
      </c>
      <c r="BD70" s="35">
        <f t="shared" si="73"/>
        <v>56.443278266287436</v>
      </c>
      <c r="BE70" s="35">
        <f t="shared" si="74"/>
        <v>60.228865924743502</v>
      </c>
      <c r="BF70" s="35">
        <f t="shared" si="75"/>
        <v>66.438301512897411</v>
      </c>
      <c r="BG70" s="35">
        <f t="shared" si="76"/>
        <v>62.431547808799728</v>
      </c>
      <c r="BH70" s="35">
        <f t="shared" si="64"/>
        <v>61.534784793643837</v>
      </c>
      <c r="BI70" s="35">
        <f t="shared" si="65"/>
        <v>57.047574677611195</v>
      </c>
      <c r="BJ70" s="35">
        <f t="shared" si="66"/>
        <v>62.329771603323778</v>
      </c>
      <c r="BK70" s="35">
        <f t="shared" si="67"/>
        <v>69.89918871820656</v>
      </c>
      <c r="BL70" s="35">
        <f t="shared" si="68"/>
        <v>107.54598477991237</v>
      </c>
      <c r="BM70" s="27"/>
      <c r="BN70" s="35">
        <f t="shared" si="69"/>
        <v>193.76630434637167</v>
      </c>
      <c r="BO70" s="35">
        <f t="shared" si="70"/>
        <v>234.25891919171892</v>
      </c>
      <c r="BP70" s="35">
        <f t="shared" si="70"/>
        <v>179.42793170148246</v>
      </c>
    </row>
    <row r="71" spans="2:68" s="166" customFormat="1" ht="10.5" customHeight="1">
      <c r="B71" s="123" t="s">
        <v>185</v>
      </c>
      <c r="C71" s="35">
        <f>ElecSingle_SC_3100kWh!K192</f>
        <v>10.198999242406646</v>
      </c>
      <c r="D71" s="35">
        <f>ElecSingle_SC_3100kWh!L192</f>
        <v>10.083314739812485</v>
      </c>
      <c r="E71" s="35">
        <f>ElecSingle_SC_3100kWh!M192</f>
        <v>10.883321554204937</v>
      </c>
      <c r="F71" s="35">
        <f>ElecSingle_SC_3100kWh!N192</f>
        <v>11.423421480869928</v>
      </c>
      <c r="G71" s="35">
        <f>ElecSingle_SC_3100kWh!Q192</f>
        <v>12.660764225201641</v>
      </c>
      <c r="H71" s="35">
        <f>ElecSingle_SC_3100kWh!R192</f>
        <v>12.256265729946378</v>
      </c>
      <c r="I71" s="35">
        <f>ElecSingle_SC_3100kWh!S192</f>
        <v>12.292655435103111</v>
      </c>
      <c r="J71" s="35">
        <f>ElecSingle_SC_3100kWh!T192</f>
        <v>11.92905684132829</v>
      </c>
      <c r="K71" s="35">
        <f>ElecSingle_SC_3100kWh!U192</f>
        <v>12.996682766766225</v>
      </c>
      <c r="L71" s="35">
        <f>ElecSingle_SC_3100kWh!V192</f>
        <v>14.076302525620884</v>
      </c>
      <c r="M71" s="35">
        <f>ElecSingle_SC_3100kWh!W192</f>
        <v>19.890338552859848</v>
      </c>
      <c r="N71" s="27"/>
      <c r="O71" s="35">
        <f>ElecSingle_SC_3100kWh!Y192</f>
        <v>33.681391083174709</v>
      </c>
      <c r="P71" s="35">
        <f>ElecSingle_SC_3100kWh!Z192</f>
        <v>42.755552668531003</v>
      </c>
      <c r="Q71" s="35">
        <f>ElecSingle_SC_3100kWh!AA192</f>
        <v>33.402767571579929</v>
      </c>
      <c r="R71" s="5"/>
      <c r="S71" s="123" t="s">
        <v>185</v>
      </c>
      <c r="T71" s="35">
        <f>ElecMulti_SC_4200kWh!K192</f>
        <v>12.237809914632464</v>
      </c>
      <c r="U71" s="35">
        <f>ElecMulti_SC_4200kWh!L192</f>
        <v>12.080358567096381</v>
      </c>
      <c r="V71" s="35">
        <f>ElecMulti_SC_4200kWh!M192</f>
        <v>13.288790544989686</v>
      </c>
      <c r="W71" s="35">
        <f>ElecMulti_SC_4200kWh!N192</f>
        <v>13.969709224104179</v>
      </c>
      <c r="X71" s="35">
        <f>ElecMulti_SC_4200kWh!Q192</f>
        <v>15.556782010939202</v>
      </c>
      <c r="Y71" s="35">
        <f>ElecMulti_SC_4200kWh!R192</f>
        <v>14.981125104552756</v>
      </c>
      <c r="Z71" s="35">
        <f>ElecMulti_SC_4200kWh!S192</f>
        <v>14.995140848619362</v>
      </c>
      <c r="AA71" s="35">
        <f>ElecMulti_SC_4200kWh!T192</f>
        <v>14.444609408444137</v>
      </c>
      <c r="AB71" s="35">
        <f>ElecMulti_SC_4200kWh!U192</f>
        <v>15.818169939410097</v>
      </c>
      <c r="AC71" s="35">
        <f>ElecMulti_SC_4200kWh!V192</f>
        <v>17.327275092518867</v>
      </c>
      <c r="AD71" s="35">
        <f>ElecMulti_SC_4200kWh!W192</f>
        <v>24.438574370224824</v>
      </c>
      <c r="AE71" s="27"/>
      <c r="AF71" s="35">
        <f>ElecMulti_SC_4200kWh!Y192</f>
        <v>42.159392048380305</v>
      </c>
      <c r="AG71" s="35">
        <f>ElecMulti_SC_4200kWh!Z192</f>
        <v>56.41042955043342</v>
      </c>
      <c r="AH71" s="35">
        <f>ElecMulti_SC_4200kWh!AA192</f>
        <v>43.161877385537785</v>
      </c>
      <c r="AJ71" s="123" t="s">
        <v>185</v>
      </c>
      <c r="AK71" s="35">
        <f>Gas_SC_12000kWh!K192</f>
        <v>9.0983231606131323</v>
      </c>
      <c r="AL71" s="35">
        <f>Gas_SC_12000kWh!L192</f>
        <v>9.0877119718802266</v>
      </c>
      <c r="AM71" s="35">
        <f>Gas_SC_12000kWh!M192</f>
        <v>9.616281337394744</v>
      </c>
      <c r="AN71" s="35">
        <f>Gas_SC_12000kWh!N192</f>
        <v>10.421683131621787</v>
      </c>
      <c r="AO71" s="35">
        <f>Gas_SC_12000kWh!Q192</f>
        <v>11.385339814271807</v>
      </c>
      <c r="AP71" s="35">
        <f>Gas_SC_12000kWh!R192</f>
        <v>10.372642364681072</v>
      </c>
      <c r="AQ71" s="35">
        <f>Gas_SC_12000kWh!S192</f>
        <v>10.019597873948353</v>
      </c>
      <c r="AR71" s="35">
        <f>Gas_SC_12000kWh!T192</f>
        <v>8.7918087149382291</v>
      </c>
      <c r="AS71" s="35">
        <f>Gas_SC_12000kWh!U192</f>
        <v>9.5941346693714404</v>
      </c>
      <c r="AT71" s="35">
        <f>Gas_SC_12000kWh!V192</f>
        <v>11.205937079332832</v>
      </c>
      <c r="AU71" s="35">
        <f>Gas_SC_12000kWh!W192</f>
        <v>18.737541924122656</v>
      </c>
      <c r="AV71" s="27"/>
      <c r="AW71" s="35">
        <f>Gas_SC_12000kWh!Y192</f>
        <v>35.495951353859155</v>
      </c>
      <c r="AX71" s="35">
        <f>Gas_SC_12000kWh!Z192</f>
        <v>40.721161278835631</v>
      </c>
      <c r="AY71" s="35">
        <f>Gas_SC_12000kWh!AA192</f>
        <v>30.697906657054808</v>
      </c>
      <c r="AZ71" s="5"/>
      <c r="BA71" s="123" t="s">
        <v>185</v>
      </c>
      <c r="BB71" s="35">
        <f t="shared" si="71"/>
        <v>19.297322403019777</v>
      </c>
      <c r="BC71" s="35">
        <f t="shared" si="72"/>
        <v>19.171026711692711</v>
      </c>
      <c r="BD71" s="35">
        <f t="shared" si="73"/>
        <v>20.499602891599679</v>
      </c>
      <c r="BE71" s="35">
        <f t="shared" si="74"/>
        <v>21.845104612491717</v>
      </c>
      <c r="BF71" s="35">
        <f t="shared" si="75"/>
        <v>24.046104039473448</v>
      </c>
      <c r="BG71" s="35">
        <f t="shared" si="76"/>
        <v>22.628908094627448</v>
      </c>
      <c r="BH71" s="35">
        <f t="shared" si="64"/>
        <v>22.312253309051464</v>
      </c>
      <c r="BI71" s="35">
        <f t="shared" si="65"/>
        <v>20.720865556266517</v>
      </c>
      <c r="BJ71" s="35">
        <f t="shared" si="66"/>
        <v>22.590817436137666</v>
      </c>
      <c r="BK71" s="35">
        <f t="shared" si="67"/>
        <v>25.282239604953716</v>
      </c>
      <c r="BL71" s="35">
        <f t="shared" si="68"/>
        <v>38.627880476982504</v>
      </c>
      <c r="BM71" s="27"/>
      <c r="BN71" s="35">
        <f t="shared" si="69"/>
        <v>69.177342437033872</v>
      </c>
      <c r="BO71" s="35">
        <f t="shared" si="70"/>
        <v>83.476713947366633</v>
      </c>
      <c r="BP71" s="35">
        <f t="shared" si="70"/>
        <v>64.100674228634745</v>
      </c>
    </row>
    <row r="72" spans="2:68" s="166" customFormat="1" ht="10.5" customHeight="1">
      <c r="B72" s="162" t="s">
        <v>186</v>
      </c>
      <c r="C72" s="35">
        <f>ElecSingle_SC_3100kWh!K193</f>
        <v>5.8833825796880115</v>
      </c>
      <c r="D72" s="35">
        <f>ElecSingle_SC_3100kWh!L193</f>
        <v>5.7811945368181537</v>
      </c>
      <c r="E72" s="35">
        <f>ElecSingle_SC_3100kWh!M193</f>
        <v>6.4585519780370522</v>
      </c>
      <c r="F72" s="35">
        <f>ElecSingle_SC_3100kWh!N193</f>
        <v>6.8805116928401144</v>
      </c>
      <c r="G72" s="35">
        <f>ElecSingle_SC_3100kWh!Q193</f>
        <v>7.7280958519178506</v>
      </c>
      <c r="H72" s="35">
        <f>ElecSingle_SC_3100kWh!R193</f>
        <v>7.3911943177125599</v>
      </c>
      <c r="I72" s="35">
        <f>ElecSingle_SC_3100kWh!S193</f>
        <v>7.4151052717152792</v>
      </c>
      <c r="J72" s="35">
        <f>ElecSingle_SC_3100kWh!T193</f>
        <v>7.0839032717899135</v>
      </c>
      <c r="K72" s="35">
        <f>ElecSingle_SC_3100kWh!U193</f>
        <v>7.7726171500394772</v>
      </c>
      <c r="L72" s="35">
        <f>ElecSingle_SC_3100kWh!V193</f>
        <v>8.602865353060773</v>
      </c>
      <c r="M72" s="35">
        <f>ElecSingle_SC_3100kWh!W193</f>
        <v>12.373346110027262</v>
      </c>
      <c r="N72" s="27"/>
      <c r="O72" s="35">
        <f>ElecSingle_SC_3100kWh!Y193</f>
        <v>22.921282433697264</v>
      </c>
      <c r="P72" s="35">
        <f>ElecSingle_SC_3100kWh!Z193</f>
        <v>29.913637428181477</v>
      </c>
      <c r="Q72" s="35">
        <f>ElecSingle_SC_3100kWh!AA193</f>
        <v>22.430931902487792</v>
      </c>
      <c r="R72" s="5"/>
      <c r="S72" s="162" t="s">
        <v>186</v>
      </c>
      <c r="T72" s="35">
        <f>ElecMulti_SC_4200kWh!K193</f>
        <v>7.3705241243294788</v>
      </c>
      <c r="U72" s="35">
        <f>ElecMulti_SC_4200kWh!L193</f>
        <v>7.2315479506528932</v>
      </c>
      <c r="V72" s="35">
        <f>ElecMulti_SC_4200kWh!M193</f>
        <v>8.0915435112707907</v>
      </c>
      <c r="W72" s="35">
        <f>ElecMulti_SC_4200kWh!N193</f>
        <v>8.6240516563502876</v>
      </c>
      <c r="X72" s="35">
        <f>ElecMulti_SC_4200kWh!Q193</f>
        <v>9.7185597504873549</v>
      </c>
      <c r="Y72" s="35">
        <f>ElecMulti_SC_4200kWh!R193</f>
        <v>9.2613186507872047</v>
      </c>
      <c r="Z72" s="35">
        <f>ElecMulti_SC_4200kWh!S193</f>
        <v>9.2589146577191563</v>
      </c>
      <c r="AA72" s="35">
        <f>ElecMulti_SC_4200kWh!T193</f>
        <v>8.787366321282315</v>
      </c>
      <c r="AB72" s="35">
        <f>ElecMulti_SC_4200kWh!U193</f>
        <v>9.6846562136750816</v>
      </c>
      <c r="AC72" s="35">
        <f>ElecMulti_SC_4200kWh!V193</f>
        <v>10.861915480686799</v>
      </c>
      <c r="AD72" s="35">
        <f>ElecMulti_SC_4200kWh!W193</f>
        <v>15.73990337672736</v>
      </c>
      <c r="AE72" s="27"/>
      <c r="AF72" s="35">
        <f>ElecMulti_SC_4200kWh!Y193</f>
        <v>29.237868692279573</v>
      </c>
      <c r="AG72" s="35">
        <f>ElecMulti_SC_4200kWh!Z193</f>
        <v>40.219413633563548</v>
      </c>
      <c r="AH72" s="35">
        <f>ElecMulti_SC_4200kWh!AA193</f>
        <v>29.566155234100112</v>
      </c>
      <c r="AJ72" s="162" t="s">
        <v>186</v>
      </c>
      <c r="AK72" s="35">
        <f>Gas_SC_12000kWh!K193</f>
        <v>5.218336010914256</v>
      </c>
      <c r="AL72" s="35">
        <f>Gas_SC_12000kWh!L193</f>
        <v>5.2098078716511704</v>
      </c>
      <c r="AM72" s="35">
        <f>Gas_SC_12000kWh!M193</f>
        <v>5.5613830105834028</v>
      </c>
      <c r="AN72" s="35">
        <f>Gas_SC_12000kWh!N193</f>
        <v>6.1809542690474029</v>
      </c>
      <c r="AO72" s="35">
        <f>Gas_SC_12000kWh!Q193</f>
        <v>6.8444250955296111</v>
      </c>
      <c r="AP72" s="35">
        <f>Gas_SC_12000kWh!R193</f>
        <v>6.0705626870854177</v>
      </c>
      <c r="AQ72" s="35">
        <f>Gas_SC_12000kWh!S193</f>
        <v>5.7846811683240151</v>
      </c>
      <c r="AR72" s="35">
        <f>Gas_SC_12000kWh!T193</f>
        <v>4.8775767049748326</v>
      </c>
      <c r="AS72" s="35">
        <f>Gas_SC_12000kWh!U193</f>
        <v>5.5822598959299849</v>
      </c>
      <c r="AT72" s="35">
        <f>Gas_SC_12000kWh!V193</f>
        <v>6.8306052992790258</v>
      </c>
      <c r="AU72" s="35">
        <f>Gas_SC_12000kWh!W193</f>
        <v>11.848947278548135</v>
      </c>
      <c r="AV72" s="27"/>
      <c r="AW72" s="35">
        <f>Gas_SC_12000kWh!Y193</f>
        <v>24.827648122521914</v>
      </c>
      <c r="AX72" s="35">
        <f>Gas_SC_12000kWh!Z193</f>
        <v>28.854083223159716</v>
      </c>
      <c r="AY72" s="35">
        <f>Gas_SC_12000kWh!AA193</f>
        <v>21.170078246233338</v>
      </c>
      <c r="AZ72" s="5"/>
      <c r="BA72" s="162" t="s">
        <v>186</v>
      </c>
      <c r="BB72" s="35">
        <f t="shared" si="71"/>
        <v>11.101718590602268</v>
      </c>
      <c r="BC72" s="35">
        <f t="shared" si="72"/>
        <v>10.991002408469324</v>
      </c>
      <c r="BD72" s="35">
        <f t="shared" si="73"/>
        <v>12.019934988620456</v>
      </c>
      <c r="BE72" s="35">
        <f t="shared" si="74"/>
        <v>13.061465961887517</v>
      </c>
      <c r="BF72" s="35">
        <f t="shared" si="75"/>
        <v>14.572520947447462</v>
      </c>
      <c r="BG72" s="35">
        <f t="shared" si="76"/>
        <v>13.461757004797978</v>
      </c>
      <c r="BH72" s="35">
        <f t="shared" si="64"/>
        <v>13.199786440039293</v>
      </c>
      <c r="BI72" s="35">
        <f t="shared" si="65"/>
        <v>11.961479976764746</v>
      </c>
      <c r="BJ72" s="35">
        <f t="shared" si="66"/>
        <v>13.354877045969463</v>
      </c>
      <c r="BK72" s="35">
        <f t="shared" si="67"/>
        <v>15.4334706523398</v>
      </c>
      <c r="BL72" s="35">
        <f t="shared" si="68"/>
        <v>24.222293388575395</v>
      </c>
      <c r="BM72" s="27"/>
      <c r="BN72" s="35">
        <f t="shared" si="69"/>
        <v>47.748930556219179</v>
      </c>
      <c r="BO72" s="35">
        <f t="shared" si="70"/>
        <v>58.767720651341193</v>
      </c>
      <c r="BP72" s="35">
        <f t="shared" si="70"/>
        <v>43.60101014872113</v>
      </c>
    </row>
    <row r="73" spans="2:68" s="166" customFormat="1" ht="10.5" customHeight="1">
      <c r="B73" s="123" t="s">
        <v>187</v>
      </c>
      <c r="C73" s="35">
        <f>ElecSingle_SC_3100kWh!K194</f>
        <v>542.67259466836924</v>
      </c>
      <c r="D73" s="35">
        <f>ElecSingle_SC_3100kWh!L194</f>
        <v>536.48175110916293</v>
      </c>
      <c r="E73" s="35">
        <f>ElecSingle_SC_3100kWh!M194</f>
        <v>579.26471296868033</v>
      </c>
      <c r="F73" s="35">
        <f>ElecSingle_SC_3100kWh!N194</f>
        <v>608.11297287166155</v>
      </c>
      <c r="G73" s="35">
        <f>ElecSingle_SC_3100kWh!Q194</f>
        <v>674.08383246464746</v>
      </c>
      <c r="H73" s="35">
        <f>ElecSingle_SC_3100kWh!R194</f>
        <v>652.45754523695985</v>
      </c>
      <c r="I73" s="35">
        <f>ElecSingle_SC_3100kWh!S194</f>
        <v>654.39670303969262</v>
      </c>
      <c r="J73" s="35">
        <f>ElecSingle_SC_3100kWh!T194</f>
        <v>634.92874085084497</v>
      </c>
      <c r="K73" s="35">
        <f>ElecSingle_SC_3100kWh!U194</f>
        <v>691.80826970027465</v>
      </c>
      <c r="L73" s="35">
        <f>ElecSingle_SC_3100kWh!V194</f>
        <v>749.46058700408867</v>
      </c>
      <c r="M73" s="35">
        <f>ElecSingle_SC_3100kWh!W194</f>
        <v>1059.2328375366915</v>
      </c>
      <c r="N73" s="27"/>
      <c r="O73" s="35">
        <f>ElecSingle_SC_3100kWh!Y194</f>
        <v>1795.6253440649255</v>
      </c>
      <c r="P73" s="35">
        <f>ElecSingle_SC_3100kWh!Z194</f>
        <v>2280.2049536515974</v>
      </c>
      <c r="Q73" s="35">
        <f>ElecSingle_SC_3100kWh!AA194</f>
        <v>1780.4706042437872</v>
      </c>
      <c r="R73" s="5"/>
      <c r="S73" s="123" t="s">
        <v>187</v>
      </c>
      <c r="T73" s="35">
        <f>ElecMulti_SC_4200kWh!K194</f>
        <v>651.46551674406658</v>
      </c>
      <c r="U73" s="35">
        <f>ElecMulti_SC_4200kWh!L194</f>
        <v>643.03963096510472</v>
      </c>
      <c r="V73" s="35">
        <f>ElecMulti_SC_4200kWh!M194</f>
        <v>707.50128330190739</v>
      </c>
      <c r="W73" s="35">
        <f>ElecMulti_SC_4200kWh!N194</f>
        <v>743.87160186063716</v>
      </c>
      <c r="X73" s="35">
        <f>ElecMulti_SC_4200kWh!Q194</f>
        <v>828.49622212796953</v>
      </c>
      <c r="Y73" s="35">
        <f>ElecMulti_SC_4200kWh!R194</f>
        <v>797.74126162774576</v>
      </c>
      <c r="Z73" s="35">
        <f>ElecMulti_SC_4200kWh!S194</f>
        <v>798.47652807032887</v>
      </c>
      <c r="AA73" s="35">
        <f>ElecMulti_SC_4200kWh!T194</f>
        <v>769.02965274563599</v>
      </c>
      <c r="AB73" s="35">
        <f>ElecMulti_SC_4200kWh!U194</f>
        <v>842.21957230189219</v>
      </c>
      <c r="AC73" s="35">
        <f>ElecMulti_SC_4200kWh!V194</f>
        <v>922.82338576728216</v>
      </c>
      <c r="AD73" s="35">
        <f>ElecMulti_SC_4200kWh!W194</f>
        <v>1301.9801284194441</v>
      </c>
      <c r="AE73" s="27"/>
      <c r="AF73" s="35">
        <f>ElecMulti_SC_4200kWh!Y194</f>
        <v>2248.1523231312167</v>
      </c>
      <c r="AG73" s="35">
        <f>ElecMulti_SC_4200kWh!Z194</f>
        <v>3009.1881636318185</v>
      </c>
      <c r="AH73" s="35">
        <f>ElecMulti_SC_4200kWh!AA194</f>
        <v>2301.2429740455873</v>
      </c>
      <c r="AJ73" s="123" t="s">
        <v>187</v>
      </c>
      <c r="AK73" s="35">
        <f>Gas_SC_12000kWh!K194</f>
        <v>484.07725193346113</v>
      </c>
      <c r="AL73" s="35">
        <f>Gas_SC_12000kWh!L194</f>
        <v>483.51024040735984</v>
      </c>
      <c r="AM73" s="35">
        <f>Gas_SC_12000kWh!M194</f>
        <v>511.68124434564146</v>
      </c>
      <c r="AN73" s="35">
        <f>Gas_SC_12000kWh!N194</f>
        <v>554.690366212203</v>
      </c>
      <c r="AO73" s="35">
        <f>Gas_SC_12000kWh!Q194</f>
        <v>606.07258886022532</v>
      </c>
      <c r="AP73" s="35">
        <f>Gas_SC_12000kWh!R194</f>
        <v>551.99888269948804</v>
      </c>
      <c r="AQ73" s="35">
        <f>Gas_SC_12000kWh!S194</f>
        <v>533.13171986984128</v>
      </c>
      <c r="AR73" s="35">
        <f>Gas_SC_12000kWh!T194</f>
        <v>467.60416004497654</v>
      </c>
      <c r="AS73" s="35">
        <f>Gas_SC_12000kWh!U194</f>
        <v>510.53650760595826</v>
      </c>
      <c r="AT73" s="35">
        <f>Gas_SC_12000kWh!V194</f>
        <v>596.61652375680455</v>
      </c>
      <c r="AU73" s="35">
        <f>Gas_SC_12000kWh!W194</f>
        <v>998.03495699091184</v>
      </c>
      <c r="AV73" s="27"/>
      <c r="AW73" s="35">
        <f>Gas_SC_12000kWh!Y194</f>
        <v>1893.0348424472174</v>
      </c>
      <c r="AX73" s="35">
        <f>Gas_SC_12000kWh!Z194</f>
        <v>2172.0722126368378</v>
      </c>
      <c r="AY73" s="35">
        <f>Gas_SC_12000kWh!AA194</f>
        <v>1636.8487086256557</v>
      </c>
      <c r="AZ73" s="5"/>
      <c r="BA73" s="123" t="s">
        <v>187</v>
      </c>
      <c r="BB73" s="35">
        <f t="shared" si="71"/>
        <v>1026.7498466018303</v>
      </c>
      <c r="BC73" s="35">
        <f t="shared" si="72"/>
        <v>1019.9919915165228</v>
      </c>
      <c r="BD73" s="35">
        <f t="shared" si="73"/>
        <v>1090.9459573143217</v>
      </c>
      <c r="BE73" s="35">
        <f t="shared" si="74"/>
        <v>1162.8033390838646</v>
      </c>
      <c r="BF73" s="35">
        <f t="shared" si="75"/>
        <v>1280.1564213248728</v>
      </c>
      <c r="BG73" s="35">
        <f t="shared" si="76"/>
        <v>1204.4564279364479</v>
      </c>
      <c r="BH73" s="35">
        <f t="shared" si="64"/>
        <v>1187.5284229095339</v>
      </c>
      <c r="BI73" s="35">
        <f t="shared" si="65"/>
        <v>1102.5329008958215</v>
      </c>
      <c r="BJ73" s="35">
        <f t="shared" si="66"/>
        <v>1202.344777306233</v>
      </c>
      <c r="BK73" s="35">
        <f t="shared" si="67"/>
        <v>1346.0771107608932</v>
      </c>
      <c r="BL73" s="35">
        <f t="shared" si="68"/>
        <v>2057.2677945276032</v>
      </c>
      <c r="BM73" s="27"/>
      <c r="BN73" s="35">
        <f t="shared" si="69"/>
        <v>3688.6601865121429</v>
      </c>
      <c r="BO73" s="35">
        <f t="shared" si="70"/>
        <v>4452.2771662884352</v>
      </c>
      <c r="BP73" s="35">
        <f t="shared" si="70"/>
        <v>3417.3193128694429</v>
      </c>
    </row>
    <row r="74" spans="2:68" s="166" customFormat="1" ht="10.5" customHeight="1">
      <c r="B74"/>
      <c r="C74"/>
      <c r="D74"/>
      <c r="E74"/>
      <c r="F74"/>
      <c r="G74"/>
      <c r="H74"/>
      <c r="I74"/>
      <c r="J74"/>
      <c r="K74"/>
      <c r="L74"/>
      <c r="M74"/>
      <c r="N74"/>
      <c r="O74"/>
      <c r="P74" s="397"/>
      <c r="Q74" s="397"/>
      <c r="R74" s="5"/>
      <c r="S74"/>
      <c r="T74"/>
      <c r="U74"/>
      <c r="V74"/>
      <c r="W74"/>
      <c r="X74"/>
      <c r="Y74"/>
      <c r="Z74"/>
      <c r="AA74"/>
      <c r="AB74"/>
      <c r="AC74"/>
      <c r="AD74"/>
      <c r="AE74"/>
      <c r="AJ74"/>
      <c r="AK74"/>
      <c r="AL74"/>
      <c r="AM74"/>
      <c r="AN74"/>
      <c r="AO74"/>
      <c r="AP74"/>
      <c r="AQ74"/>
      <c r="AR74"/>
      <c r="AS74"/>
      <c r="AT74"/>
      <c r="AU74"/>
      <c r="AV74"/>
      <c r="AW74"/>
      <c r="AX74" s="397"/>
      <c r="AY74" s="397"/>
      <c r="AZ74" s="5"/>
      <c r="BA74" s="123" t="s">
        <v>188</v>
      </c>
      <c r="BB74" s="35">
        <f>BB73*1.05</f>
        <v>1078.087338931922</v>
      </c>
      <c r="BC74" s="35">
        <f t="shared" ref="BC74:BI74" si="77">BC73*1.05</f>
        <v>1070.9915910923489</v>
      </c>
      <c r="BD74" s="35">
        <f t="shared" si="77"/>
        <v>1145.493255180038</v>
      </c>
      <c r="BE74" s="35">
        <f t="shared" si="77"/>
        <v>1220.9435060380579</v>
      </c>
      <c r="BF74" s="35">
        <f t="shared" si="77"/>
        <v>1344.1642423911164</v>
      </c>
      <c r="BG74" s="35">
        <f t="shared" si="77"/>
        <v>1264.6792493332703</v>
      </c>
      <c r="BH74" s="35">
        <f t="shared" si="77"/>
        <v>1246.9048440550107</v>
      </c>
      <c r="BI74" s="35">
        <f t="shared" si="77"/>
        <v>1157.6595459406126</v>
      </c>
      <c r="BJ74" s="35">
        <f t="shared" ref="BJ74:BK74" si="78">BJ73*1.05</f>
        <v>1262.4620161715447</v>
      </c>
      <c r="BK74" s="35">
        <f t="shared" si="78"/>
        <v>1413.3809662989379</v>
      </c>
      <c r="BL74" s="35">
        <f t="shared" ref="BL74" si="79">BL73*1.05</f>
        <v>2160.1311842539835</v>
      </c>
      <c r="BM74" s="27"/>
      <c r="BN74" s="35">
        <f>IFERROR(BN73*1.05,"-")</f>
        <v>3873.09319583775</v>
      </c>
      <c r="BO74" s="35">
        <f>IFERROR(BO73*1.05,"-")</f>
        <v>4674.8910246028572</v>
      </c>
      <c r="BP74" s="35">
        <f>IFERROR(BP73*1.05,"-")</f>
        <v>3588.1852785129154</v>
      </c>
    </row>
    <row r="75" spans="2:68" s="166" customFormat="1" ht="18" customHeight="1">
      <c r="B75" s="172" t="s">
        <v>135</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9"/>
    </row>
    <row r="76" spans="2:68" s="170" customFormat="1" ht="10.5" customHeight="1">
      <c r="B76" s="322"/>
    </row>
    <row r="77" spans="2:68" s="106" customFormat="1" ht="10.5" customHeight="1">
      <c r="B77" s="175" t="s">
        <v>109</v>
      </c>
      <c r="C77" s="180"/>
      <c r="D77" s="180"/>
      <c r="E77" s="180"/>
      <c r="F77" s="180"/>
      <c r="G77" s="180"/>
      <c r="H77" s="180"/>
      <c r="I77" s="180"/>
      <c r="J77" s="180"/>
      <c r="K77" s="180"/>
      <c r="L77" s="180"/>
      <c r="M77" s="180"/>
      <c r="N77" s="180"/>
      <c r="O77" s="180"/>
      <c r="P77" s="180"/>
      <c r="Q77" s="181"/>
      <c r="R77" s="169"/>
      <c r="S77" s="175" t="s">
        <v>110</v>
      </c>
      <c r="T77" s="180"/>
      <c r="U77" s="180"/>
      <c r="V77" s="180"/>
      <c r="W77" s="180"/>
      <c r="X77" s="180"/>
      <c r="Y77" s="180"/>
      <c r="Z77" s="180"/>
      <c r="AA77" s="180"/>
      <c r="AB77" s="180"/>
      <c r="AC77" s="180"/>
      <c r="AD77" s="180"/>
      <c r="AE77" s="180"/>
      <c r="AF77" s="180"/>
      <c r="AG77" s="180"/>
      <c r="AH77" s="181"/>
      <c r="AJ77" s="175" t="s">
        <v>111</v>
      </c>
      <c r="AK77" s="180"/>
      <c r="AL77" s="180"/>
      <c r="AM77" s="180"/>
      <c r="AN77" s="180"/>
      <c r="AO77" s="180"/>
      <c r="AP77" s="180"/>
      <c r="AQ77" s="180"/>
      <c r="AR77" s="180"/>
      <c r="AS77" s="180"/>
      <c r="AT77" s="180"/>
      <c r="AU77" s="180"/>
      <c r="AV77" s="180"/>
      <c r="AW77" s="180"/>
      <c r="AX77" s="180"/>
      <c r="AY77" s="181"/>
      <c r="AZ77" s="169"/>
      <c r="BA77" s="175" t="s">
        <v>112</v>
      </c>
      <c r="BB77" s="180"/>
      <c r="BC77" s="180"/>
      <c r="BD77" s="180"/>
      <c r="BE77" s="180"/>
      <c r="BF77" s="180"/>
      <c r="BG77" s="180"/>
      <c r="BH77" s="180"/>
      <c r="BI77" s="180"/>
      <c r="BJ77" s="180"/>
      <c r="BK77" s="180"/>
      <c r="BL77" s="180"/>
      <c r="BM77" s="180"/>
      <c r="BN77" s="180"/>
      <c r="BO77" s="180"/>
      <c r="BP77" s="181"/>
    </row>
    <row r="78" spans="2:68" s="166" customFormat="1" ht="10.5" customHeight="1">
      <c r="B78" s="169"/>
      <c r="C78" s="169"/>
      <c r="D78" s="169"/>
      <c r="E78" s="169"/>
      <c r="F78" s="169"/>
      <c r="G78" s="169"/>
      <c r="H78" s="169"/>
      <c r="I78" s="169"/>
      <c r="J78" s="169"/>
      <c r="K78" s="169"/>
      <c r="L78" s="169"/>
      <c r="M78" s="169"/>
      <c r="N78" s="169"/>
      <c r="O78" s="169"/>
      <c r="P78" s="400"/>
      <c r="Q78" s="400"/>
      <c r="R78" s="169"/>
      <c r="S78" s="169"/>
      <c r="T78" s="169"/>
      <c r="U78" s="169"/>
      <c r="V78" s="169"/>
      <c r="W78" s="169"/>
      <c r="X78" s="169"/>
      <c r="Y78" s="169"/>
      <c r="Z78" s="169"/>
      <c r="AA78" s="169"/>
      <c r="AB78" s="169"/>
      <c r="AC78" s="169"/>
      <c r="AD78" s="169"/>
      <c r="AE78" s="169"/>
      <c r="AJ78" s="169"/>
      <c r="AK78" s="169"/>
      <c r="AL78" s="169"/>
      <c r="AM78" s="169"/>
      <c r="AN78" s="169"/>
      <c r="AO78" s="169"/>
      <c r="AP78" s="169"/>
      <c r="AQ78" s="169"/>
      <c r="AR78" s="169"/>
      <c r="AS78" s="169"/>
      <c r="AT78" s="169"/>
      <c r="AU78" s="169"/>
      <c r="AV78" s="169"/>
      <c r="AW78" s="169"/>
      <c r="AX78" s="400"/>
      <c r="AY78" s="400"/>
      <c r="AZ78" s="169"/>
      <c r="BA78" s="169"/>
      <c r="BB78" s="169"/>
      <c r="BC78" s="169"/>
      <c r="BD78" s="169"/>
      <c r="BE78" s="169"/>
      <c r="BF78" s="169"/>
      <c r="BG78" s="169"/>
      <c r="BH78" s="169"/>
      <c r="BI78" s="169"/>
      <c r="BJ78" s="169"/>
      <c r="BK78" s="169"/>
      <c r="BL78" s="169"/>
      <c r="BM78" s="169"/>
      <c r="BN78" s="169"/>
      <c r="BO78" s="400"/>
      <c r="BP78" s="400"/>
    </row>
    <row r="79" spans="2:68" s="166" customFormat="1" ht="38.25" customHeight="1">
      <c r="B79" s="81" t="s">
        <v>163</v>
      </c>
      <c r="C79" s="97" t="s">
        <v>164</v>
      </c>
      <c r="D79" s="97" t="s">
        <v>165</v>
      </c>
      <c r="E79" s="97" t="s">
        <v>166</v>
      </c>
      <c r="F79" s="97" t="s">
        <v>167</v>
      </c>
      <c r="G79" s="97" t="s">
        <v>168</v>
      </c>
      <c r="H79" s="97" t="s">
        <v>169</v>
      </c>
      <c r="I79" s="97" t="s">
        <v>170</v>
      </c>
      <c r="J79" s="97" t="s">
        <v>171</v>
      </c>
      <c r="K79" s="97" t="s">
        <v>172</v>
      </c>
      <c r="L79" s="97" t="s">
        <v>173</v>
      </c>
      <c r="M79" s="97" t="s">
        <v>174</v>
      </c>
      <c r="N79" s="27"/>
      <c r="O79" s="97" t="s">
        <v>175</v>
      </c>
      <c r="P79" s="97" t="s">
        <v>696</v>
      </c>
      <c r="Q79" s="97" t="s">
        <v>703</v>
      </c>
      <c r="R79" s="5"/>
      <c r="S79" s="81" t="s">
        <v>163</v>
      </c>
      <c r="T79" s="97" t="s">
        <v>164</v>
      </c>
      <c r="U79" s="97" t="s">
        <v>165</v>
      </c>
      <c r="V79" s="97" t="s">
        <v>166</v>
      </c>
      <c r="W79" s="97" t="s">
        <v>167</v>
      </c>
      <c r="X79" s="97" t="s">
        <v>168</v>
      </c>
      <c r="Y79" s="97" t="s">
        <v>169</v>
      </c>
      <c r="Z79" s="97" t="s">
        <v>170</v>
      </c>
      <c r="AA79" s="97" t="s">
        <v>171</v>
      </c>
      <c r="AB79" s="97" t="s">
        <v>172</v>
      </c>
      <c r="AC79" s="97" t="s">
        <v>173</v>
      </c>
      <c r="AD79" s="97" t="s">
        <v>174</v>
      </c>
      <c r="AE79" s="27"/>
      <c r="AF79" s="97" t="s">
        <v>175</v>
      </c>
      <c r="AG79" s="97" t="s">
        <v>696</v>
      </c>
      <c r="AH79" s="97" t="s">
        <v>703</v>
      </c>
      <c r="AJ79" s="81" t="s">
        <v>163</v>
      </c>
      <c r="AK79" s="97" t="s">
        <v>164</v>
      </c>
      <c r="AL79" s="97" t="s">
        <v>165</v>
      </c>
      <c r="AM79" s="97" t="s">
        <v>166</v>
      </c>
      <c r="AN79" s="97" t="s">
        <v>167</v>
      </c>
      <c r="AO79" s="97" t="s">
        <v>168</v>
      </c>
      <c r="AP79" s="97" t="s">
        <v>169</v>
      </c>
      <c r="AQ79" s="97" t="s">
        <v>170</v>
      </c>
      <c r="AR79" s="97" t="s">
        <v>171</v>
      </c>
      <c r="AS79" s="97" t="s">
        <v>172</v>
      </c>
      <c r="AT79" s="97" t="s">
        <v>173</v>
      </c>
      <c r="AU79" s="97" t="s">
        <v>174</v>
      </c>
      <c r="AV79" s="27"/>
      <c r="AW79" s="97" t="s">
        <v>175</v>
      </c>
      <c r="AX79" s="97" t="s">
        <v>696</v>
      </c>
      <c r="AY79" s="97" t="s">
        <v>703</v>
      </c>
      <c r="AZ79" s="5"/>
      <c r="BA79" s="81" t="s">
        <v>163</v>
      </c>
      <c r="BB79" s="97" t="s">
        <v>164</v>
      </c>
      <c r="BC79" s="97" t="s">
        <v>165</v>
      </c>
      <c r="BD79" s="97" t="s">
        <v>166</v>
      </c>
      <c r="BE79" s="97" t="s">
        <v>167</v>
      </c>
      <c r="BF79" s="97" t="s">
        <v>168</v>
      </c>
      <c r="BG79" s="97" t="s">
        <v>169</v>
      </c>
      <c r="BH79" s="97" t="s">
        <v>170</v>
      </c>
      <c r="BI79" s="97" t="s">
        <v>171</v>
      </c>
      <c r="BJ79" s="97" t="s">
        <v>172</v>
      </c>
      <c r="BK79" s="97" t="s">
        <v>173</v>
      </c>
      <c r="BL79" s="97" t="s">
        <v>174</v>
      </c>
      <c r="BM79" s="27"/>
      <c r="BN79" s="97" t="s">
        <v>175</v>
      </c>
      <c r="BO79" s="97" t="s">
        <v>696</v>
      </c>
      <c r="BP79" s="97" t="s">
        <v>703</v>
      </c>
    </row>
    <row r="80" spans="2:68" s="166" customFormat="1" ht="10.5" customHeight="1">
      <c r="B80" s="123" t="s">
        <v>176</v>
      </c>
      <c r="C80" s="35" t="str">
        <f>ElecSingle_PPM_Nil!K183</f>
        <v>-</v>
      </c>
      <c r="D80" s="35" t="str">
        <f>ElecSingle_PPM_Nil!L183</f>
        <v>-</v>
      </c>
      <c r="E80" s="35" t="str">
        <f>ElecSingle_PPM_Nil!M183</f>
        <v>-</v>
      </c>
      <c r="F80" s="35" t="str">
        <f>ElecSingle_PPM_Nil!N183</f>
        <v>-</v>
      </c>
      <c r="G80" s="35" t="str">
        <f>ElecSingle_PPM_Nil!Q183</f>
        <v>-</v>
      </c>
      <c r="H80" s="35" t="str">
        <f>ElecSingle_PPM_Nil!R183</f>
        <v>-</v>
      </c>
      <c r="I80" s="35" t="str">
        <f>ElecSingle_PPM_Nil!S183</f>
        <v>-</v>
      </c>
      <c r="J80" s="35" t="str">
        <f>ElecSingle_PPM_Nil!T183</f>
        <v>-</v>
      </c>
      <c r="K80" s="35" t="str">
        <f>ElecSingle_PPM_Nil!U183</f>
        <v>-</v>
      </c>
      <c r="L80" s="35" t="str">
        <f>ElecSingle_PPM_Nil!V183</f>
        <v>-</v>
      </c>
      <c r="M80" s="35" t="str">
        <f>ElecSingle_PPM_Nil!W183</f>
        <v>-</v>
      </c>
      <c r="N80" s="27"/>
      <c r="O80" s="35" t="str">
        <f>ElecSingle_PPM_Nil!Y183</f>
        <v>-</v>
      </c>
      <c r="P80" s="35" t="str">
        <f>ElecSingle_PPM_Nil!Z183</f>
        <v>-</v>
      </c>
      <c r="Q80" s="35" t="str">
        <f>ElecSingle_PPM_Nil!AA183</f>
        <v>-</v>
      </c>
      <c r="R80" s="5"/>
      <c r="S80" s="123" t="s">
        <v>176</v>
      </c>
      <c r="T80" s="35" t="str">
        <f>ElecMulti_PPM_Nil!K183</f>
        <v>-</v>
      </c>
      <c r="U80" s="35" t="str">
        <f>ElecMulti_PPM_Nil!L183</f>
        <v>-</v>
      </c>
      <c r="V80" s="35" t="str">
        <f>ElecMulti_PPM_Nil!M183</f>
        <v>-</v>
      </c>
      <c r="W80" s="35" t="str">
        <f>ElecMulti_PPM_Nil!N183</f>
        <v>-</v>
      </c>
      <c r="X80" s="35" t="str">
        <f>ElecMulti_PPM_Nil!Q183</f>
        <v>-</v>
      </c>
      <c r="Y80" s="35" t="str">
        <f>ElecMulti_PPM_Nil!R183</f>
        <v>-</v>
      </c>
      <c r="Z80" s="35" t="str">
        <f>ElecMulti_PPM_Nil!S183</f>
        <v>-</v>
      </c>
      <c r="AA80" s="35" t="str">
        <f>ElecMulti_PPM_Nil!T183</f>
        <v>-</v>
      </c>
      <c r="AB80" s="35" t="str">
        <f>ElecMulti_PPM_Nil!U183</f>
        <v>-</v>
      </c>
      <c r="AC80" s="35" t="str">
        <f>ElecMulti_PPM_Nil!V183</f>
        <v>-</v>
      </c>
      <c r="AD80" s="35" t="str">
        <f>ElecMulti_PPM_Nil!W183</f>
        <v>-</v>
      </c>
      <c r="AE80" s="27"/>
      <c r="AF80" s="35" t="str">
        <f>ElecMulti_PPM_Nil!Y183</f>
        <v>-</v>
      </c>
      <c r="AG80" s="35" t="str">
        <f>ElecMulti_PPM_Nil!Z183</f>
        <v>-</v>
      </c>
      <c r="AH80" s="35" t="str">
        <f>ElecMulti_PPM_Nil!AA183</f>
        <v>-</v>
      </c>
      <c r="AJ80" s="123" t="s">
        <v>176</v>
      </c>
      <c r="AK80" s="35" t="str">
        <f>Gas_PPM_Nil!K183</f>
        <v>-</v>
      </c>
      <c r="AL80" s="35" t="str">
        <f>Gas_PPM_Nil!L183</f>
        <v>-</v>
      </c>
      <c r="AM80" s="35" t="str">
        <f>Gas_PPM_Nil!M183</f>
        <v>-</v>
      </c>
      <c r="AN80" s="35" t="str">
        <f>Gas_PPM_Nil!N183</f>
        <v>-</v>
      </c>
      <c r="AO80" s="35" t="str">
        <f>Gas_PPM_Nil!Q183</f>
        <v>-</v>
      </c>
      <c r="AP80" s="35" t="str">
        <f>Gas_PPM_Nil!R183</f>
        <v>-</v>
      </c>
      <c r="AQ80" s="35" t="str">
        <f>Gas_PPM_Nil!S183</f>
        <v>-</v>
      </c>
      <c r="AR80" s="35" t="str">
        <f>Gas_PPM_Nil!T183</f>
        <v>-</v>
      </c>
      <c r="AS80" s="35" t="str">
        <f>Gas_PPM_Nil!U183</f>
        <v>-</v>
      </c>
      <c r="AT80" s="35" t="str">
        <f>Gas_PPM_Nil!V183</f>
        <v>-</v>
      </c>
      <c r="AU80" s="35" t="str">
        <f>Gas_PPM_Nil!W183</f>
        <v>-</v>
      </c>
      <c r="AV80" s="27"/>
      <c r="AW80" s="35" t="str">
        <f>Gas_PPM_Nil!Y183</f>
        <v>-</v>
      </c>
      <c r="AX80" s="35" t="str">
        <f>Gas_PPM_Nil!Z183</f>
        <v>-</v>
      </c>
      <c r="AY80" s="35" t="str">
        <f>Gas_PPM_Nil!AA183</f>
        <v>-</v>
      </c>
      <c r="AZ80" s="5"/>
      <c r="BA80" s="123" t="s">
        <v>176</v>
      </c>
      <c r="BB80" s="35" t="str">
        <f>IFERROR(C80+AK80,"-")</f>
        <v>-</v>
      </c>
      <c r="BC80" s="35" t="str">
        <f t="shared" ref="BC80" si="80">IFERROR(D80+AL80,"-")</f>
        <v>-</v>
      </c>
      <c r="BD80" s="35" t="str">
        <f t="shared" ref="BD80" si="81">IFERROR(E80+AM80,"-")</f>
        <v>-</v>
      </c>
      <c r="BE80" s="35" t="str">
        <f t="shared" ref="BE80" si="82">IFERROR(F80+AN80,"-")</f>
        <v>-</v>
      </c>
      <c r="BF80" s="35" t="str">
        <f t="shared" ref="BF80" si="83">IFERROR(G80+AO80,"-")</f>
        <v>-</v>
      </c>
      <c r="BG80" s="35" t="str">
        <f t="shared" ref="BG80" si="84">IFERROR(H80+AP80,"-")</f>
        <v>-</v>
      </c>
      <c r="BH80" s="35" t="str">
        <f t="shared" ref="BH80:BL81" si="85">IFERROR(I80+AQ80,"-")</f>
        <v>-</v>
      </c>
      <c r="BI80" s="35" t="str">
        <f t="shared" si="85"/>
        <v>-</v>
      </c>
      <c r="BJ80" s="35" t="str">
        <f t="shared" si="85"/>
        <v>-</v>
      </c>
      <c r="BK80" s="35" t="str">
        <f t="shared" si="85"/>
        <v>-</v>
      </c>
      <c r="BL80" s="35" t="str">
        <f t="shared" si="85"/>
        <v>-</v>
      </c>
      <c r="BM80" s="27"/>
      <c r="BN80" s="35" t="str">
        <f t="shared" ref="BN80:BP81" si="86">IFERROR(O80+AW80,"-")</f>
        <v>-</v>
      </c>
      <c r="BO80" s="35" t="str">
        <f t="shared" si="86"/>
        <v>-</v>
      </c>
      <c r="BP80" s="35" t="str">
        <f t="shared" si="86"/>
        <v>-</v>
      </c>
    </row>
    <row r="81" spans="2:68" s="166" customFormat="1" ht="10.5" customHeight="1">
      <c r="B81" s="123" t="s">
        <v>177</v>
      </c>
      <c r="C81" s="35" t="str">
        <f>ElecSingle_PPM_Nil!K184</f>
        <v>-</v>
      </c>
      <c r="D81" s="35" t="str">
        <f>ElecSingle_PPM_Nil!L184</f>
        <v>-</v>
      </c>
      <c r="E81" s="35" t="str">
        <f>ElecSingle_PPM_Nil!M184</f>
        <v>-</v>
      </c>
      <c r="F81" s="35" t="str">
        <f>ElecSingle_PPM_Nil!N184</f>
        <v>-</v>
      </c>
      <c r="G81" s="35" t="str">
        <f>ElecSingle_PPM_Nil!Q184</f>
        <v>-</v>
      </c>
      <c r="H81" s="35" t="str">
        <f>ElecSingle_PPM_Nil!R184</f>
        <v>-</v>
      </c>
      <c r="I81" s="35" t="str">
        <f>ElecSingle_PPM_Nil!S184</f>
        <v>-</v>
      </c>
      <c r="J81" s="35" t="str">
        <f>ElecSingle_PPM_Nil!T184</f>
        <v>-</v>
      </c>
      <c r="K81" s="35" t="str">
        <f>ElecSingle_PPM_Nil!U184</f>
        <v>-</v>
      </c>
      <c r="L81" s="35" t="str">
        <f>ElecSingle_PPM_Nil!V184</f>
        <v>-</v>
      </c>
      <c r="M81" s="35" t="str">
        <f>ElecSingle_PPM_Nil!W184</f>
        <v>-</v>
      </c>
      <c r="N81" s="27"/>
      <c r="O81" s="35" t="str">
        <f>ElecSingle_PPM_Nil!Y184</f>
        <v>-</v>
      </c>
      <c r="P81" s="35" t="str">
        <f>ElecSingle_PPM_Nil!Z184</f>
        <v>-</v>
      </c>
      <c r="Q81" s="35" t="str">
        <f>ElecSingle_PPM_Nil!AA184</f>
        <v>-</v>
      </c>
      <c r="R81" s="5"/>
      <c r="S81" s="123" t="s">
        <v>177</v>
      </c>
      <c r="T81" s="35" t="str">
        <f>ElecMulti_PPM_Nil!K184</f>
        <v>-</v>
      </c>
      <c r="U81" s="35" t="str">
        <f>ElecMulti_PPM_Nil!L184</f>
        <v>-</v>
      </c>
      <c r="V81" s="35" t="str">
        <f>ElecMulti_PPM_Nil!M184</f>
        <v>-</v>
      </c>
      <c r="W81" s="35" t="str">
        <f>ElecMulti_PPM_Nil!N184</f>
        <v>-</v>
      </c>
      <c r="X81" s="35" t="str">
        <f>ElecMulti_PPM_Nil!Q184</f>
        <v>-</v>
      </c>
      <c r="Y81" s="35" t="str">
        <f>ElecMulti_PPM_Nil!R184</f>
        <v>-</v>
      </c>
      <c r="Z81" s="35" t="str">
        <f>ElecMulti_PPM_Nil!S184</f>
        <v>-</v>
      </c>
      <c r="AA81" s="35" t="str">
        <f>ElecMulti_PPM_Nil!T184</f>
        <v>-</v>
      </c>
      <c r="AB81" s="35" t="str">
        <f>ElecMulti_PPM_Nil!U184</f>
        <v>-</v>
      </c>
      <c r="AC81" s="35" t="str">
        <f>ElecMulti_PPM_Nil!V184</f>
        <v>-</v>
      </c>
      <c r="AD81" s="35" t="str">
        <f>ElecMulti_PPM_Nil!W184</f>
        <v>-</v>
      </c>
      <c r="AE81" s="27"/>
      <c r="AF81" s="35" t="str">
        <f>ElecMulti_PPM_Nil!Y184</f>
        <v>-</v>
      </c>
      <c r="AG81" s="35" t="str">
        <f>ElecMulti_PPM_Nil!Z184</f>
        <v>-</v>
      </c>
      <c r="AH81" s="35" t="str">
        <f>ElecMulti_PPM_Nil!AA184</f>
        <v>-</v>
      </c>
      <c r="AJ81" s="123" t="s">
        <v>177</v>
      </c>
      <c r="AK81" s="35"/>
      <c r="AL81" s="35"/>
      <c r="AM81" s="35"/>
      <c r="AN81" s="35"/>
      <c r="AO81" s="35"/>
      <c r="AP81" s="35"/>
      <c r="AQ81" s="35"/>
      <c r="AR81" s="35"/>
      <c r="AS81" s="35"/>
      <c r="AT81" s="35"/>
      <c r="AU81" s="35"/>
      <c r="AV81" s="27"/>
      <c r="AW81" s="35"/>
      <c r="AX81" s="35"/>
      <c r="AY81" s="35"/>
      <c r="AZ81" s="5"/>
      <c r="BA81" s="123" t="s">
        <v>177</v>
      </c>
      <c r="BB81" s="35" t="str">
        <f t="shared" ref="BB81:BB91" si="87">IFERROR(C81+AK81,"-")</f>
        <v>-</v>
      </c>
      <c r="BC81" s="35" t="str">
        <f t="shared" ref="BC81:BC91" si="88">IFERROR(D81+AL81,"-")</f>
        <v>-</v>
      </c>
      <c r="BD81" s="35" t="str">
        <f t="shared" ref="BD81:BD91" si="89">IFERROR(E81+AM81,"-")</f>
        <v>-</v>
      </c>
      <c r="BE81" s="35" t="str">
        <f t="shared" ref="BE81:BE91" si="90">IFERROR(F81+AN81,"-")</f>
        <v>-</v>
      </c>
      <c r="BF81" s="35" t="str">
        <f t="shared" ref="BF81:BF91" si="91">IFERROR(G81+AO81,"-")</f>
        <v>-</v>
      </c>
      <c r="BG81" s="35" t="str">
        <f t="shared" ref="BG81:BG91" si="92">IFERROR(H81+AP81,"-")</f>
        <v>-</v>
      </c>
      <c r="BH81" s="35" t="str">
        <f t="shared" si="85"/>
        <v>-</v>
      </c>
      <c r="BI81" s="35" t="str">
        <f t="shared" si="85"/>
        <v>-</v>
      </c>
      <c r="BJ81" s="35" t="str">
        <f t="shared" si="85"/>
        <v>-</v>
      </c>
      <c r="BK81" s="35" t="str">
        <f t="shared" si="85"/>
        <v>-</v>
      </c>
      <c r="BL81" s="35" t="str">
        <f t="shared" si="85"/>
        <v>-</v>
      </c>
      <c r="BM81" s="27"/>
      <c r="BN81" s="35" t="str">
        <f t="shared" si="86"/>
        <v>-</v>
      </c>
      <c r="BO81" s="35" t="str">
        <f t="shared" si="86"/>
        <v>-</v>
      </c>
      <c r="BP81" s="35" t="str">
        <f t="shared" si="86"/>
        <v>-</v>
      </c>
    </row>
    <row r="82" spans="2:68" s="166" customFormat="1" ht="10.5" customHeight="1">
      <c r="B82" s="123" t="s">
        <v>178</v>
      </c>
      <c r="C82" s="35" t="str">
        <f>ElecSingle_PPM_Nil!K185</f>
        <v>-</v>
      </c>
      <c r="D82" s="35" t="str">
        <f>ElecSingle_PPM_Nil!L185</f>
        <v>-</v>
      </c>
      <c r="E82" s="35" t="str">
        <f>ElecSingle_PPM_Nil!M185</f>
        <v>-</v>
      </c>
      <c r="F82" s="35" t="str">
        <f>ElecSingle_PPM_Nil!N185</f>
        <v>-</v>
      </c>
      <c r="G82" s="35" t="str">
        <f>ElecSingle_PPM_Nil!Q185</f>
        <v>-</v>
      </c>
      <c r="H82" s="35" t="str">
        <f>ElecSingle_PPM_Nil!R185</f>
        <v>-</v>
      </c>
      <c r="I82" s="35" t="str">
        <f>ElecSingle_PPM_Nil!S185</f>
        <v>-</v>
      </c>
      <c r="J82" s="35">
        <f>ElecSingle_PPM_Nil!T185</f>
        <v>0</v>
      </c>
      <c r="K82" s="35">
        <f>ElecSingle_PPM_Nil!U185</f>
        <v>0</v>
      </c>
      <c r="L82" s="35">
        <f>ElecSingle_PPM_Nil!V185</f>
        <v>0</v>
      </c>
      <c r="M82" s="35" t="str">
        <f>ElecSingle_PPM_Nil!W185</f>
        <v>-</v>
      </c>
      <c r="N82" s="27"/>
      <c r="O82" s="35">
        <f>ElecSingle_PPM_Nil!Y185</f>
        <v>0</v>
      </c>
      <c r="P82" s="35">
        <f>ElecSingle_PPM_Nil!Z185</f>
        <v>0</v>
      </c>
      <c r="Q82" s="35">
        <f>ElecSingle_PPM_Nil!AA185</f>
        <v>0</v>
      </c>
      <c r="R82" s="5"/>
      <c r="S82" s="123" t="s">
        <v>178</v>
      </c>
      <c r="T82" s="35" t="str">
        <f>ElecMulti_PPM_Nil!K185</f>
        <v>-</v>
      </c>
      <c r="U82" s="35" t="str">
        <f>ElecMulti_PPM_Nil!L185</f>
        <v>-</v>
      </c>
      <c r="V82" s="35" t="str">
        <f>ElecMulti_PPM_Nil!M185</f>
        <v>-</v>
      </c>
      <c r="W82" s="35" t="str">
        <f>ElecMulti_PPM_Nil!N185</f>
        <v>-</v>
      </c>
      <c r="X82" s="35" t="str">
        <f>ElecMulti_PPM_Nil!Q185</f>
        <v>-</v>
      </c>
      <c r="Y82" s="35" t="str">
        <f>ElecMulti_PPM_Nil!R185</f>
        <v>-</v>
      </c>
      <c r="Z82" s="35" t="str">
        <f>ElecMulti_PPM_Nil!S185</f>
        <v>-</v>
      </c>
      <c r="AA82" s="35">
        <f>ElecMulti_PPM_Nil!T185</f>
        <v>0</v>
      </c>
      <c r="AB82" s="35">
        <f>ElecMulti_PPM_Nil!U185</f>
        <v>0</v>
      </c>
      <c r="AC82" s="35">
        <f>ElecMulti_PPM_Nil!V185</f>
        <v>0</v>
      </c>
      <c r="AD82" s="35" t="str">
        <f>ElecMulti_PPM_Nil!W185</f>
        <v>-</v>
      </c>
      <c r="AE82" s="27"/>
      <c r="AF82" s="35">
        <f>ElecMulti_PPM_Nil!Y185</f>
        <v>0</v>
      </c>
      <c r="AG82" s="35">
        <f>ElecMulti_PPM_Nil!Z185</f>
        <v>0</v>
      </c>
      <c r="AH82" s="35">
        <f>ElecMulti_PPM_Nil!AA185</f>
        <v>0</v>
      </c>
      <c r="AJ82" s="123" t="s">
        <v>178</v>
      </c>
      <c r="AK82" s="35" t="str">
        <f>Gas_PPM_Nil!K185</f>
        <v>-</v>
      </c>
      <c r="AL82" s="35" t="str">
        <f>Gas_PPM_Nil!L185</f>
        <v>-</v>
      </c>
      <c r="AM82" s="35" t="str">
        <f>Gas_PPM_Nil!M185</f>
        <v>-</v>
      </c>
      <c r="AN82" s="35" t="str">
        <f>Gas_PPM_Nil!N185</f>
        <v>-</v>
      </c>
      <c r="AO82" s="35" t="str">
        <f>Gas_PPM_Nil!Q185</f>
        <v>-</v>
      </c>
      <c r="AP82" s="35" t="str">
        <f>Gas_PPM_Nil!R185</f>
        <v>-</v>
      </c>
      <c r="AQ82" s="35" t="str">
        <f>Gas_PPM_Nil!S185</f>
        <v>-</v>
      </c>
      <c r="AR82" s="35">
        <f>Gas_PPM_Nil!T185</f>
        <v>0</v>
      </c>
      <c r="AS82" s="35">
        <f>Gas_PPM_Nil!U185</f>
        <v>0</v>
      </c>
      <c r="AT82" s="35">
        <f>Gas_PPM_Nil!V185</f>
        <v>0</v>
      </c>
      <c r="AU82" s="35" t="str">
        <f>Gas_PPM_Nil!W185</f>
        <v>-</v>
      </c>
      <c r="AV82" s="27"/>
      <c r="AW82" s="35">
        <f>Gas_PPM_Nil!Y185</f>
        <v>0</v>
      </c>
      <c r="AX82" s="35">
        <f>Gas_PPM_Nil!Z185</f>
        <v>0</v>
      </c>
      <c r="AY82" s="35">
        <f>Gas_PPM_Nil!AA185</f>
        <v>0</v>
      </c>
      <c r="AZ82" s="5"/>
      <c r="BA82" s="123" t="s">
        <v>178</v>
      </c>
      <c r="BB82" s="35"/>
      <c r="BC82" s="35"/>
      <c r="BD82" s="35"/>
      <c r="BE82" s="35"/>
      <c r="BF82" s="35"/>
      <c r="BG82" s="35"/>
      <c r="BH82" s="35"/>
      <c r="BI82" s="35"/>
      <c r="BJ82" s="35"/>
      <c r="BK82" s="35"/>
      <c r="BL82" s="35"/>
      <c r="BM82" s="27"/>
      <c r="BN82" s="35"/>
      <c r="BO82" s="35"/>
      <c r="BP82" s="35"/>
    </row>
    <row r="83" spans="2:68" s="166" customFormat="1" ht="10.5" customHeight="1">
      <c r="B83" s="123" t="s">
        <v>179</v>
      </c>
      <c r="C83" s="35">
        <f>ElecSingle_PPM_Nil!K186</f>
        <v>6.6995028867368616</v>
      </c>
      <c r="D83" s="35">
        <f>ElecSingle_PPM_Nil!L186</f>
        <v>6.6995028867368616</v>
      </c>
      <c r="E83" s="35">
        <f>ElecSingle_PPM_Nil!M186</f>
        <v>7.113121830127354</v>
      </c>
      <c r="F83" s="35">
        <f>ElecSingle_PPM_Nil!N186</f>
        <v>7.113121830127354</v>
      </c>
      <c r="G83" s="35">
        <f>ElecSingle_PPM_Nil!Q186</f>
        <v>7.2804579515147188</v>
      </c>
      <c r="H83" s="35">
        <f>ElecSingle_PPM_Nil!R186</f>
        <v>7.1935840895118579</v>
      </c>
      <c r="I83" s="35">
        <f>ElecSingle_PPM_Nil!S186</f>
        <v>7.3593999937099719</v>
      </c>
      <c r="J83" s="35">
        <f>ElecSingle_PPM_Nil!T186</f>
        <v>7.0492243060839295</v>
      </c>
      <c r="K83" s="35">
        <f>ElecSingle_PPM_Nil!U186</f>
        <v>7.1089669218364691</v>
      </c>
      <c r="L83" s="35">
        <f>ElecSingle_PPM_Nil!V186</f>
        <v>6.9829560851947958</v>
      </c>
      <c r="M83" s="35">
        <f>ElecSingle_PPM_Nil!W186</f>
        <v>9.626223597588794</v>
      </c>
      <c r="N83" s="27"/>
      <c r="O83" s="35">
        <f>ElecSingle_PPM_Nil!Y186</f>
        <v>9.9504863797742455</v>
      </c>
      <c r="P83" s="35">
        <f>ElecSingle_PPM_Nil!Z186</f>
        <v>9.9504863797742455</v>
      </c>
      <c r="Q83" s="35">
        <f>ElecSingle_PPM_Nil!AA186</f>
        <v>10.298637820906496</v>
      </c>
      <c r="R83" s="5"/>
      <c r="S83" s="123" t="s">
        <v>179</v>
      </c>
      <c r="T83" s="35">
        <f>ElecMulti_PPM_Nil!K186</f>
        <v>6.6995028867368616</v>
      </c>
      <c r="U83" s="35">
        <f>ElecMulti_PPM_Nil!L186</f>
        <v>6.6995028867368616</v>
      </c>
      <c r="V83" s="35">
        <f>ElecMulti_PPM_Nil!M186</f>
        <v>7.113121830127354</v>
      </c>
      <c r="W83" s="35">
        <f>ElecMulti_PPM_Nil!N186</f>
        <v>7.113121830127354</v>
      </c>
      <c r="X83" s="35">
        <f>ElecMulti_PPM_Nil!Q186</f>
        <v>7.2804579515147188</v>
      </c>
      <c r="Y83" s="35">
        <f>ElecMulti_PPM_Nil!R186</f>
        <v>7.1935840895118579</v>
      </c>
      <c r="Z83" s="35">
        <f>ElecMulti_PPM_Nil!S186</f>
        <v>7.3593999937099719</v>
      </c>
      <c r="AA83" s="35">
        <f>ElecMulti_PPM_Nil!T186</f>
        <v>7.0492243060839295</v>
      </c>
      <c r="AB83" s="35">
        <f>ElecMulti_PPM_Nil!U186</f>
        <v>7.1089669218364691</v>
      </c>
      <c r="AC83" s="35">
        <f>ElecMulti_PPM_Nil!V186</f>
        <v>6.9829560851947958</v>
      </c>
      <c r="AD83" s="35">
        <f>ElecMulti_PPM_Nil!W186</f>
        <v>9.626223597588794</v>
      </c>
      <c r="AE83" s="27"/>
      <c r="AF83" s="35">
        <f>ElecMulti_PPM_Nil!Y186</f>
        <v>9.9504863797742455</v>
      </c>
      <c r="AG83" s="35">
        <f>ElecMulti_PPM_Nil!Z186</f>
        <v>9.9504863797742455</v>
      </c>
      <c r="AH83" s="35">
        <f>ElecMulti_PPM_Nil!AA186</f>
        <v>10.298637820906496</v>
      </c>
      <c r="AJ83" s="123" t="s">
        <v>179</v>
      </c>
      <c r="AK83" s="35">
        <f>Gas_PPM_Nil!K186</f>
        <v>6.6995028867368616</v>
      </c>
      <c r="AL83" s="35">
        <f>Gas_PPM_Nil!L186</f>
        <v>6.6995028867368616</v>
      </c>
      <c r="AM83" s="35">
        <f>Gas_PPM_Nil!M186</f>
        <v>7.113121830127354</v>
      </c>
      <c r="AN83" s="35">
        <f>Gas_PPM_Nil!N186</f>
        <v>7.113121830127354</v>
      </c>
      <c r="AO83" s="35">
        <f>Gas_PPM_Nil!Q186</f>
        <v>7.2804579515147188</v>
      </c>
      <c r="AP83" s="35">
        <f>Gas_PPM_Nil!R186</f>
        <v>7.1935840895118579</v>
      </c>
      <c r="AQ83" s="35">
        <f>Gas_PPM_Nil!S186</f>
        <v>7.3593999937099719</v>
      </c>
      <c r="AR83" s="35">
        <f>Gas_PPM_Nil!T186</f>
        <v>7.0492243060839295</v>
      </c>
      <c r="AS83" s="35">
        <f>Gas_PPM_Nil!U186</f>
        <v>7.1089669218364691</v>
      </c>
      <c r="AT83" s="35">
        <f>Gas_PPM_Nil!V186</f>
        <v>6.9829560851947958</v>
      </c>
      <c r="AU83" s="35">
        <f>Gas_PPM_Nil!W186</f>
        <v>12.319103597588795</v>
      </c>
      <c r="AV83" s="27"/>
      <c r="AW83" s="35">
        <f>Gas_PPM_Nil!Y186</f>
        <v>12.643366379774246</v>
      </c>
      <c r="AX83" s="35">
        <f>Gas_PPM_Nil!Z186</f>
        <v>12.643366379774246</v>
      </c>
      <c r="AY83" s="35">
        <f>Gas_PPM_Nil!AA186</f>
        <v>10.743937820906497</v>
      </c>
      <c r="AZ83" s="5"/>
      <c r="BA83" s="123" t="s">
        <v>179</v>
      </c>
      <c r="BB83" s="35">
        <f t="shared" si="87"/>
        <v>13.399005773473723</v>
      </c>
      <c r="BC83" s="35">
        <f t="shared" si="88"/>
        <v>13.399005773473723</v>
      </c>
      <c r="BD83" s="35">
        <f t="shared" si="89"/>
        <v>14.226243660254708</v>
      </c>
      <c r="BE83" s="35">
        <f t="shared" si="90"/>
        <v>14.226243660254708</v>
      </c>
      <c r="BF83" s="35">
        <f t="shared" si="91"/>
        <v>14.560915903029438</v>
      </c>
      <c r="BG83" s="35">
        <f t="shared" si="92"/>
        <v>14.387168179023716</v>
      </c>
      <c r="BH83" s="35">
        <f t="shared" ref="BH83:BH91" si="93">IFERROR(I83+AQ83,"-")</f>
        <v>14.718799987419944</v>
      </c>
      <c r="BI83" s="35">
        <f t="shared" ref="BI83:BI91" si="94">IFERROR(J83+AR83,"-")</f>
        <v>14.098448612167859</v>
      </c>
      <c r="BJ83" s="35">
        <f t="shared" ref="BJ83:BJ91" si="95">IFERROR(K83+AS83,"-")</f>
        <v>14.217933843672938</v>
      </c>
      <c r="BK83" s="35">
        <f t="shared" ref="BK83:BK91" si="96">IFERROR(L83+AT83,"-")</f>
        <v>13.965912170389592</v>
      </c>
      <c r="BL83" s="35">
        <f t="shared" ref="BL83:BL91" si="97">IFERROR(M83+AU83,"-")</f>
        <v>21.94532719517759</v>
      </c>
      <c r="BM83" s="27"/>
      <c r="BN83" s="35">
        <f t="shared" ref="BN83:BN91" si="98">IFERROR(O83+AW83,"-")</f>
        <v>22.59385275954849</v>
      </c>
      <c r="BO83" s="35">
        <f t="shared" ref="BO83:BP91" si="99">IFERROR(P83+AX83,"-")</f>
        <v>22.59385275954849</v>
      </c>
      <c r="BP83" s="35">
        <f t="shared" si="99"/>
        <v>21.042575641812995</v>
      </c>
    </row>
    <row r="84" spans="2:68" s="166" customFormat="1" ht="10.5" customHeight="1">
      <c r="B84" s="123" t="s">
        <v>180</v>
      </c>
      <c r="C84" s="35">
        <f>ElecSingle_PPM_Nil!K187</f>
        <v>16.43282142857143</v>
      </c>
      <c r="D84" s="35">
        <f>ElecSingle_PPM_Nil!L187</f>
        <v>16.43282142857143</v>
      </c>
      <c r="E84" s="35">
        <f>ElecSingle_PPM_Nil!M187</f>
        <v>16.727428571428572</v>
      </c>
      <c r="F84" s="35">
        <f>ElecSingle_PPM_Nil!N187</f>
        <v>16.727428571428572</v>
      </c>
      <c r="G84" s="35">
        <f>ElecSingle_PPM_Nil!Q187</f>
        <v>16.54232142857143</v>
      </c>
      <c r="H84" s="35">
        <f>ElecSingle_PPM_Nil!R187</f>
        <v>16.54232142857143</v>
      </c>
      <c r="I84" s="35">
        <f>ElecSingle_PPM_Nil!S187</f>
        <v>17.267107142857146</v>
      </c>
      <c r="J84" s="35">
        <f>ElecSingle_PPM_Nil!T187</f>
        <v>17.267107142857146</v>
      </c>
      <c r="K84" s="35">
        <f>ElecSingle_PPM_Nil!U187</f>
        <v>17.41310714285714</v>
      </c>
      <c r="L84" s="35">
        <f>ElecSingle_PPM_Nil!V187</f>
        <v>17.41310714285714</v>
      </c>
      <c r="M84" s="35">
        <f>ElecSingle_PPM_Nil!W187</f>
        <v>84.411464285714274</v>
      </c>
      <c r="N84" s="27"/>
      <c r="O84" s="35">
        <f>ElecSingle_PPM_Nil!Y187</f>
        <v>84.411464285714274</v>
      </c>
      <c r="P84" s="35">
        <f>ElecSingle_PPM_Nil!Z187</f>
        <v>84.411464285714274</v>
      </c>
      <c r="Q84" s="35">
        <f>ElecSingle_PPM_Nil!AA187</f>
        <v>103.14368142857143</v>
      </c>
      <c r="R84" s="5"/>
      <c r="S84" s="123" t="s">
        <v>180</v>
      </c>
      <c r="T84" s="35">
        <f>ElecMulti_PPM_Nil!K187</f>
        <v>16.43282142857143</v>
      </c>
      <c r="U84" s="35">
        <f>ElecMulti_PPM_Nil!L187</f>
        <v>16.43282142857143</v>
      </c>
      <c r="V84" s="35">
        <f>ElecMulti_PPM_Nil!M187</f>
        <v>16.727428571428572</v>
      </c>
      <c r="W84" s="35">
        <f>ElecMulti_PPM_Nil!N187</f>
        <v>16.727428571428572</v>
      </c>
      <c r="X84" s="35">
        <f>ElecMulti_PPM_Nil!Q187</f>
        <v>16.54232142857143</v>
      </c>
      <c r="Y84" s="35">
        <f>ElecMulti_PPM_Nil!R187</f>
        <v>16.54232142857143</v>
      </c>
      <c r="Z84" s="35">
        <f>ElecMulti_PPM_Nil!S187</f>
        <v>17.267107142857146</v>
      </c>
      <c r="AA84" s="35">
        <f>ElecMulti_PPM_Nil!T187</f>
        <v>17.267107142857146</v>
      </c>
      <c r="AB84" s="35">
        <f>ElecMulti_PPM_Nil!U187</f>
        <v>17.41310714285714</v>
      </c>
      <c r="AC84" s="35">
        <f>ElecMulti_PPM_Nil!V187</f>
        <v>17.41310714285714</v>
      </c>
      <c r="AD84" s="35">
        <f>ElecMulti_PPM_Nil!W187</f>
        <v>84.411464285714274</v>
      </c>
      <c r="AE84" s="27"/>
      <c r="AF84" s="35">
        <f>ElecMulti_PPM_Nil!Y187</f>
        <v>84.411464285714274</v>
      </c>
      <c r="AG84" s="35">
        <f>ElecMulti_PPM_Nil!Z187</f>
        <v>84.411464285714274</v>
      </c>
      <c r="AH84" s="35">
        <f>ElecMulti_PPM_Nil!AA187</f>
        <v>103.14368142857143</v>
      </c>
      <c r="AJ84" s="123" t="s">
        <v>180</v>
      </c>
      <c r="AK84" s="35"/>
      <c r="AL84" s="35"/>
      <c r="AM84" s="35"/>
      <c r="AN84" s="35"/>
      <c r="AO84" s="35"/>
      <c r="AP84" s="35"/>
      <c r="AQ84" s="35"/>
      <c r="AR84" s="35"/>
      <c r="AS84" s="35"/>
      <c r="AT84" s="35"/>
      <c r="AU84" s="35"/>
      <c r="AV84" s="27"/>
      <c r="AW84" s="35"/>
      <c r="AX84" s="35"/>
      <c r="AY84" s="35"/>
      <c r="AZ84" s="5"/>
      <c r="BA84" s="123" t="s">
        <v>180</v>
      </c>
      <c r="BB84" s="35">
        <f t="shared" si="87"/>
        <v>16.43282142857143</v>
      </c>
      <c r="BC84" s="35">
        <f t="shared" si="88"/>
        <v>16.43282142857143</v>
      </c>
      <c r="BD84" s="35">
        <f t="shared" si="89"/>
        <v>16.727428571428572</v>
      </c>
      <c r="BE84" s="35">
        <f t="shared" si="90"/>
        <v>16.727428571428572</v>
      </c>
      <c r="BF84" s="35">
        <f t="shared" si="91"/>
        <v>16.54232142857143</v>
      </c>
      <c r="BG84" s="35">
        <f t="shared" si="92"/>
        <v>16.54232142857143</v>
      </c>
      <c r="BH84" s="35">
        <f t="shared" si="93"/>
        <v>17.267107142857146</v>
      </c>
      <c r="BI84" s="35">
        <f t="shared" si="94"/>
        <v>17.267107142857146</v>
      </c>
      <c r="BJ84" s="35">
        <f t="shared" si="95"/>
        <v>17.41310714285714</v>
      </c>
      <c r="BK84" s="35">
        <f t="shared" si="96"/>
        <v>17.41310714285714</v>
      </c>
      <c r="BL84" s="35">
        <f t="shared" si="97"/>
        <v>84.411464285714274</v>
      </c>
      <c r="BM84" s="27"/>
      <c r="BN84" s="35">
        <f t="shared" si="98"/>
        <v>84.411464285714274</v>
      </c>
      <c r="BO84" s="35">
        <f t="shared" si="99"/>
        <v>84.411464285714274</v>
      </c>
      <c r="BP84" s="35">
        <f t="shared" si="99"/>
        <v>103.14368142857143</v>
      </c>
    </row>
    <row r="85" spans="2:68" s="166" customFormat="1" ht="10.5" customHeight="1">
      <c r="B85" s="123" t="s">
        <v>181</v>
      </c>
      <c r="C85" s="35">
        <f>ElecSingle_PPM_Nil!K188</f>
        <v>39.664800000000007</v>
      </c>
      <c r="D85" s="35">
        <f>ElecSingle_PPM_Nil!L188</f>
        <v>40.169342465753417</v>
      </c>
      <c r="E85" s="35">
        <f>ElecSingle_PPM_Nil!M188</f>
        <v>40.751506849315078</v>
      </c>
      <c r="F85" s="35">
        <f>ElecSingle_PPM_Nil!N188</f>
        <v>41.100805479452056</v>
      </c>
      <c r="G85" s="35">
        <f>ElecSingle_PPM_Nil!Q188</f>
        <v>41.566536986301358</v>
      </c>
      <c r="H85" s="35">
        <f>ElecSingle_PPM_Nil!R188</f>
        <v>41.87702465753425</v>
      </c>
      <c r="I85" s="35">
        <f>ElecSingle_PPM_Nil!S188</f>
        <v>42.109890410958897</v>
      </c>
      <c r="J85" s="35">
        <f>ElecSingle_PPM_Nil!T188</f>
        <v>42.226323287671228</v>
      </c>
      <c r="K85" s="35">
        <f>ElecSingle_PPM_Nil!U188</f>
        <v>42.45918904109589</v>
      </c>
      <c r="L85" s="35">
        <f>ElecSingle_PPM_Nil!V188</f>
        <v>43.235408219178098</v>
      </c>
      <c r="M85" s="35">
        <f>ElecSingle_PPM_Nil!W188</f>
        <v>44.516169863013708</v>
      </c>
      <c r="N85" s="27"/>
      <c r="O85" s="35">
        <f>ElecSingle_PPM_Nil!Y188</f>
        <v>46.767205479452052</v>
      </c>
      <c r="P85" s="35">
        <f>ElecSingle_PPM_Nil!Z188</f>
        <v>46.767205479452052</v>
      </c>
      <c r="Q85" s="35">
        <f>ElecSingle_PPM_Nil!AA188</f>
        <v>48.630131506849317</v>
      </c>
      <c r="R85" s="5"/>
      <c r="S85" s="123" t="s">
        <v>181</v>
      </c>
      <c r="T85" s="35">
        <f>ElecMulti_PPM_Nil!K188</f>
        <v>39.933199999999992</v>
      </c>
      <c r="U85" s="35">
        <f>ElecMulti_PPM_Nil!L188</f>
        <v>40.441156555772992</v>
      </c>
      <c r="V85" s="35">
        <f>ElecMulti_PPM_Nil!M188</f>
        <v>41.027260273972608</v>
      </c>
      <c r="W85" s="35">
        <f>ElecMulti_PPM_Nil!N188</f>
        <v>41.37892250489238</v>
      </c>
      <c r="X85" s="35">
        <f>ElecMulti_PPM_Nil!Q188</f>
        <v>41.847805479452056</v>
      </c>
      <c r="Y85" s="35">
        <f>ElecMulti_PPM_Nil!R188</f>
        <v>42.160394129158519</v>
      </c>
      <c r="Z85" s="35">
        <f>ElecMulti_PPM_Nil!S188</f>
        <v>42.39483561643835</v>
      </c>
      <c r="AA85" s="35">
        <f>ElecMulti_PPM_Nil!T188</f>
        <v>42.51205636007829</v>
      </c>
      <c r="AB85" s="35">
        <f>ElecMulti_PPM_Nil!U188</f>
        <v>42.746497847358121</v>
      </c>
      <c r="AC85" s="35">
        <f>ElecMulti_PPM_Nil!V188</f>
        <v>43.527969471624267</v>
      </c>
      <c r="AD85" s="35">
        <f>ElecMulti_PPM_Nil!W188</f>
        <v>44.817397651663399</v>
      </c>
      <c r="AE85" s="27"/>
      <c r="AF85" s="35">
        <f>ElecMulti_PPM_Nil!Y188</f>
        <v>47.083665362035234</v>
      </c>
      <c r="AG85" s="35">
        <f>ElecMulti_PPM_Nil!Z188</f>
        <v>47.083665362035234</v>
      </c>
      <c r="AH85" s="35">
        <f>ElecMulti_PPM_Nil!AA188</f>
        <v>48.959197260273974</v>
      </c>
      <c r="AJ85" s="123" t="s">
        <v>181</v>
      </c>
      <c r="AK85" s="35">
        <f>Gas_PPM_Nil!K188</f>
        <v>64.944500000000033</v>
      </c>
      <c r="AL85" s="35">
        <f>Gas_PPM_Nil!L188</f>
        <v>65.770604207436435</v>
      </c>
      <c r="AM85" s="35">
        <f>Gas_PPM_Nil!M188</f>
        <v>66.723801369863025</v>
      </c>
      <c r="AN85" s="35">
        <f>Gas_PPM_Nil!N188</f>
        <v>67.295719667318977</v>
      </c>
      <c r="AO85" s="35">
        <f>Gas_PPM_Nil!Q188</f>
        <v>68.058277397260298</v>
      </c>
      <c r="AP85" s="35">
        <f>Gas_PPM_Nil!R188</f>
        <v>68.566649217221112</v>
      </c>
      <c r="AQ85" s="35">
        <f>Gas_PPM_Nil!S188</f>
        <v>68.94792808219178</v>
      </c>
      <c r="AR85" s="35">
        <f>Gas_PPM_Nil!T188</f>
        <v>69.138567514677106</v>
      </c>
      <c r="AS85" s="35">
        <f>Gas_PPM_Nil!U188</f>
        <v>69.519846379647774</v>
      </c>
      <c r="AT85" s="35">
        <f>Gas_PPM_Nil!V188</f>
        <v>70.790775929549909</v>
      </c>
      <c r="AU85" s="35">
        <f>Gas_PPM_Nil!W188</f>
        <v>72.887809686888446</v>
      </c>
      <c r="AV85" s="27"/>
      <c r="AW85" s="35">
        <f>Gas_PPM_Nil!Y188</f>
        <v>76.573505381604704</v>
      </c>
      <c r="AX85" s="35">
        <f>Gas_PPM_Nil!Z188</f>
        <v>76.573505381604704</v>
      </c>
      <c r="AY85" s="35">
        <f>Gas_PPM_Nil!AA188</f>
        <v>79.62373630136986</v>
      </c>
      <c r="AZ85" s="5"/>
      <c r="BA85" s="123" t="s">
        <v>181</v>
      </c>
      <c r="BB85" s="35">
        <f t="shared" si="87"/>
        <v>104.60930000000005</v>
      </c>
      <c r="BC85" s="35">
        <f t="shared" si="88"/>
        <v>105.93994667318985</v>
      </c>
      <c r="BD85" s="35">
        <f t="shared" si="89"/>
        <v>107.4753082191781</v>
      </c>
      <c r="BE85" s="35">
        <f t="shared" si="90"/>
        <v>108.39652514677104</v>
      </c>
      <c r="BF85" s="35">
        <f t="shared" si="91"/>
        <v>109.62481438356166</v>
      </c>
      <c r="BG85" s="35">
        <f t="shared" si="92"/>
        <v>110.44367387475536</v>
      </c>
      <c r="BH85" s="35">
        <f t="shared" si="93"/>
        <v>111.05781849315068</v>
      </c>
      <c r="BI85" s="35">
        <f t="shared" si="94"/>
        <v>111.36489080234833</v>
      </c>
      <c r="BJ85" s="35">
        <f t="shared" si="95"/>
        <v>111.97903542074366</v>
      </c>
      <c r="BK85" s="35">
        <f t="shared" si="96"/>
        <v>114.02618414872801</v>
      </c>
      <c r="BL85" s="35">
        <f t="shared" si="97"/>
        <v>117.40397954990215</v>
      </c>
      <c r="BM85" s="27"/>
      <c r="BN85" s="35">
        <f t="shared" si="98"/>
        <v>123.34071086105675</v>
      </c>
      <c r="BO85" s="35">
        <f t="shared" si="99"/>
        <v>123.34071086105675</v>
      </c>
      <c r="BP85" s="35">
        <f t="shared" si="99"/>
        <v>128.25386780821918</v>
      </c>
    </row>
    <row r="86" spans="2:68" s="166" customFormat="1" ht="10.5" customHeight="1">
      <c r="B86" s="123" t="s">
        <v>182</v>
      </c>
      <c r="C86" s="35">
        <f>ElecSingle_PPM_Nil!K189</f>
        <v>0</v>
      </c>
      <c r="D86" s="35">
        <f>ElecSingle_PPM_Nil!L189</f>
        <v>-0.1310662676190151</v>
      </c>
      <c r="E86" s="35">
        <f>ElecSingle_PPM_Nil!M189</f>
        <v>1.6490220555819268</v>
      </c>
      <c r="F86" s="35">
        <f>ElecSingle_PPM_Nil!N189</f>
        <v>1.7011822078168848</v>
      </c>
      <c r="G86" s="35">
        <f>ElecSingle_PPM_Nil!Q189</f>
        <v>3.37071596157242</v>
      </c>
      <c r="H86" s="35">
        <f>ElecSingle_PPM_Nil!R189</f>
        <v>3.2761312765157915</v>
      </c>
      <c r="I86" s="35">
        <f>ElecSingle_PPM_Nil!S189</f>
        <v>4.8946129781636989</v>
      </c>
      <c r="J86" s="35">
        <f>ElecSingle_PPM_Nil!T189</f>
        <v>4.2887571563853459</v>
      </c>
      <c r="K86" s="35">
        <f>ElecSingle_PPM_Nil!U189</f>
        <v>4.0337120778428703</v>
      </c>
      <c r="L86" s="35">
        <f>ElecSingle_PPM_Nil!V189</f>
        <v>4.3260832188341771</v>
      </c>
      <c r="M86" s="35">
        <f>ElecSingle_PPM_Nil!W189</f>
        <v>4.2015880379606623</v>
      </c>
      <c r="N86" s="27"/>
      <c r="O86" s="35">
        <f>ElecSingle_PPM_Nil!Y189</f>
        <v>4.0728065027047933</v>
      </c>
      <c r="P86" s="35">
        <f>ElecSingle_PPM_Nil!Z189</f>
        <v>4.0728065027047933</v>
      </c>
      <c r="Q86" s="35">
        <f>ElecSingle_PPM_Nil!AA189</f>
        <v>4.6721736435258503</v>
      </c>
      <c r="R86" s="5"/>
      <c r="S86" s="123" t="s">
        <v>182</v>
      </c>
      <c r="T86" s="35">
        <f>ElecMulti_PPM_Nil!K189</f>
        <v>0</v>
      </c>
      <c r="U86" s="35">
        <f>ElecMulti_PPM_Nil!L189</f>
        <v>-0.1310662676190151</v>
      </c>
      <c r="V86" s="35">
        <f>ElecMulti_PPM_Nil!M189</f>
        <v>1.6490220555819268</v>
      </c>
      <c r="W86" s="35">
        <f>ElecMulti_PPM_Nil!N189</f>
        <v>1.7011822078168848</v>
      </c>
      <c r="X86" s="35">
        <f>ElecMulti_PPM_Nil!Q189</f>
        <v>3.37071596157242</v>
      </c>
      <c r="Y86" s="35">
        <f>ElecMulti_PPM_Nil!R189</f>
        <v>3.2761312765157915</v>
      </c>
      <c r="Z86" s="35">
        <f>ElecMulti_PPM_Nil!S189</f>
        <v>4.8946129781636989</v>
      </c>
      <c r="AA86" s="35">
        <f>ElecMulti_PPM_Nil!T189</f>
        <v>4.2887571563853459</v>
      </c>
      <c r="AB86" s="35">
        <f>ElecMulti_PPM_Nil!U189</f>
        <v>4.0337120778428703</v>
      </c>
      <c r="AC86" s="35">
        <f>ElecMulti_PPM_Nil!V189</f>
        <v>4.3260832188341771</v>
      </c>
      <c r="AD86" s="35">
        <f>ElecMulti_PPM_Nil!W189</f>
        <v>4.2015880379606623</v>
      </c>
      <c r="AE86" s="27"/>
      <c r="AF86" s="35">
        <f>ElecMulti_PPM_Nil!Y189</f>
        <v>4.0728065027047933</v>
      </c>
      <c r="AG86" s="35">
        <f>ElecMulti_PPM_Nil!Z189</f>
        <v>4.0728065027047933</v>
      </c>
      <c r="AH86" s="35">
        <f>ElecMulti_PPM_Nil!AA189</f>
        <v>4.6721736435258503</v>
      </c>
      <c r="AJ86" s="123" t="s">
        <v>182</v>
      </c>
      <c r="AK86" s="35">
        <f>Gas_PPM_Nil!K189</f>
        <v>0</v>
      </c>
      <c r="AL86" s="35">
        <f>Gas_PPM_Nil!L189</f>
        <v>-0.1023941345466083</v>
      </c>
      <c r="AM86" s="35">
        <f>Gas_PPM_Nil!M189</f>
        <v>1.3107897268148034</v>
      </c>
      <c r="AN86" s="35">
        <f>Gas_PPM_Nil!N189</f>
        <v>1.3561024854837453</v>
      </c>
      <c r="AO86" s="35">
        <f>Gas_PPM_Nil!Q189</f>
        <v>2.7190896886881832</v>
      </c>
      <c r="AP86" s="35">
        <f>Gas_PPM_Nil!R189</f>
        <v>2.5445731212335483</v>
      </c>
      <c r="AQ86" s="35">
        <f>Gas_PPM_Nil!S189</f>
        <v>3.7238675166956505</v>
      </c>
      <c r="AR86" s="35">
        <f>Gas_PPM_Nil!T189</f>
        <v>3.2317970151566944</v>
      </c>
      <c r="AS86" s="35">
        <f>Gas_PPM_Nil!U189</f>
        <v>3.0490377355812108</v>
      </c>
      <c r="AT86" s="35">
        <f>Gas_PPM_Nil!V189</f>
        <v>-2.875592827402639</v>
      </c>
      <c r="AU86" s="35">
        <f>Gas_PPM_Nil!W189</f>
        <v>-4.4212717332369866</v>
      </c>
      <c r="AV86" s="27"/>
      <c r="AW86" s="35">
        <f>Gas_PPM_Nil!Y189</f>
        <v>-9.9169703850481579</v>
      </c>
      <c r="AX86" s="35">
        <f>Gas_PPM_Nil!Z189</f>
        <v>-9.9169703850481579</v>
      </c>
      <c r="AY86" s="35">
        <f>Gas_PPM_Nil!AA189</f>
        <v>-11.95393302872672</v>
      </c>
      <c r="AZ86" s="5"/>
      <c r="BA86" s="123" t="s">
        <v>182</v>
      </c>
      <c r="BB86" s="35">
        <f t="shared" si="87"/>
        <v>0</v>
      </c>
      <c r="BC86" s="35">
        <f t="shared" si="88"/>
        <v>-0.23346040216562342</v>
      </c>
      <c r="BD86" s="35">
        <f t="shared" si="89"/>
        <v>2.9598117823967303</v>
      </c>
      <c r="BE86" s="35">
        <f t="shared" si="90"/>
        <v>3.0572846933006304</v>
      </c>
      <c r="BF86" s="35">
        <f t="shared" si="91"/>
        <v>6.0898056502606028</v>
      </c>
      <c r="BG86" s="35">
        <f t="shared" si="92"/>
        <v>5.8207043977493402</v>
      </c>
      <c r="BH86" s="35">
        <f t="shared" si="93"/>
        <v>8.6184804948593499</v>
      </c>
      <c r="BI86" s="35">
        <f t="shared" si="94"/>
        <v>7.5205541715420399</v>
      </c>
      <c r="BJ86" s="35">
        <f t="shared" si="95"/>
        <v>7.0827498134240816</v>
      </c>
      <c r="BK86" s="35">
        <f t="shared" si="96"/>
        <v>1.4504903914315381</v>
      </c>
      <c r="BL86" s="35">
        <f t="shared" si="97"/>
        <v>-0.21968369527632436</v>
      </c>
      <c r="BM86" s="27"/>
      <c r="BN86" s="35">
        <f t="shared" si="98"/>
        <v>-5.8441638823433646</v>
      </c>
      <c r="BO86" s="35">
        <f t="shared" si="99"/>
        <v>-5.8441638823433646</v>
      </c>
      <c r="BP86" s="35">
        <f t="shared" si="99"/>
        <v>-7.2817593852008695</v>
      </c>
    </row>
    <row r="87" spans="2:68" s="166" customFormat="1" ht="10.5" customHeight="1">
      <c r="B87" s="123" t="s">
        <v>183</v>
      </c>
      <c r="C87" s="35">
        <f>ElecSingle_PPM_Nil!K190</f>
        <v>24.407199999999992</v>
      </c>
      <c r="D87" s="35">
        <f>ElecSingle_PPM_Nil!L190</f>
        <v>24.717663405088064</v>
      </c>
      <c r="E87" s="35">
        <f>ElecSingle_PPM_Nil!M190</f>
        <v>25.075890410958895</v>
      </c>
      <c r="F87" s="35">
        <f>ElecSingle_PPM_Nil!N190</f>
        <v>25.290826614481411</v>
      </c>
      <c r="G87" s="35">
        <f>ElecSingle_PPM_Nil!Q190</f>
        <v>25.577408219178089</v>
      </c>
      <c r="H87" s="35">
        <f>ElecSingle_PPM_Nil!R190</f>
        <v>25.76846262230919</v>
      </c>
      <c r="I87" s="35">
        <f>ElecSingle_PPM_Nil!S190</f>
        <v>25.911753424657544</v>
      </c>
      <c r="J87" s="35">
        <f>ElecSingle_PPM_Nil!T190</f>
        <v>25.983398825831703</v>
      </c>
      <c r="K87" s="35">
        <f>ElecSingle_PPM_Nil!U190</f>
        <v>26.126689628180035</v>
      </c>
      <c r="L87" s="35">
        <f>ElecSingle_PPM_Nil!V190</f>
        <v>26.60432563600784</v>
      </c>
      <c r="M87" s="35">
        <f>ElecSingle_PPM_Nil!W190</f>
        <v>27.392425048923673</v>
      </c>
      <c r="N87" s="27"/>
      <c r="O87" s="35">
        <f>ElecSingle_PPM_Nil!Y190</f>
        <v>28.777569471624258</v>
      </c>
      <c r="P87" s="35">
        <f>ElecSingle_PPM_Nil!Z190</f>
        <v>28.777569471624258</v>
      </c>
      <c r="Q87" s="35">
        <f>ElecSingle_PPM_Nil!AA190</f>
        <v>29.923895890410957</v>
      </c>
      <c r="R87" s="5"/>
      <c r="S87" s="123" t="s">
        <v>183</v>
      </c>
      <c r="T87" s="35">
        <f>ElecMulti_PPM_Nil!K190</f>
        <v>24.407199999999992</v>
      </c>
      <c r="U87" s="35">
        <f>ElecMulti_PPM_Nil!L190</f>
        <v>24.717663405088064</v>
      </c>
      <c r="V87" s="35">
        <f>ElecMulti_PPM_Nil!M190</f>
        <v>25.075890410958895</v>
      </c>
      <c r="W87" s="35">
        <f>ElecMulti_PPM_Nil!N190</f>
        <v>25.290826614481411</v>
      </c>
      <c r="X87" s="35">
        <f>ElecMulti_PPM_Nil!Q190</f>
        <v>25.577408219178089</v>
      </c>
      <c r="Y87" s="35">
        <f>ElecMulti_PPM_Nil!R190</f>
        <v>25.76846262230919</v>
      </c>
      <c r="Z87" s="35">
        <f>ElecMulti_PPM_Nil!S190</f>
        <v>25.911753424657544</v>
      </c>
      <c r="AA87" s="35">
        <f>ElecMulti_PPM_Nil!T190</f>
        <v>25.983398825831703</v>
      </c>
      <c r="AB87" s="35">
        <f>ElecMulti_PPM_Nil!U190</f>
        <v>26.126689628180035</v>
      </c>
      <c r="AC87" s="35">
        <f>ElecMulti_PPM_Nil!V190</f>
        <v>26.60432563600784</v>
      </c>
      <c r="AD87" s="35">
        <f>ElecMulti_PPM_Nil!W190</f>
        <v>27.392425048923673</v>
      </c>
      <c r="AE87" s="27"/>
      <c r="AF87" s="35">
        <f>ElecMulti_PPM_Nil!Y190</f>
        <v>28.777569471624258</v>
      </c>
      <c r="AG87" s="35">
        <f>ElecMulti_PPM_Nil!Z190</f>
        <v>28.777569471624258</v>
      </c>
      <c r="AH87" s="35">
        <f>ElecMulti_PPM_Nil!AA190</f>
        <v>29.923895890410957</v>
      </c>
      <c r="AJ87" s="123" t="s">
        <v>183</v>
      </c>
      <c r="AK87" s="35">
        <f>Gas_PPM_Nil!K190</f>
        <v>39.661700000000003</v>
      </c>
      <c r="AL87" s="35">
        <f>Gas_PPM_Nil!L190</f>
        <v>40.166203033268111</v>
      </c>
      <c r="AM87" s="35">
        <f>Gas_PPM_Nil!M190</f>
        <v>40.748321917808212</v>
      </c>
      <c r="AN87" s="35">
        <f>Gas_PPM_Nil!N190</f>
        <v>41.097593248532299</v>
      </c>
      <c r="AO87" s="35">
        <f>Gas_PPM_Nil!Q190</f>
        <v>41.563288356164385</v>
      </c>
      <c r="AP87" s="35">
        <f>Gas_PPM_Nil!R190</f>
        <v>41.873751761252443</v>
      </c>
      <c r="AQ87" s="35">
        <f>Gas_PPM_Nil!S190</f>
        <v>42.106599315068493</v>
      </c>
      <c r="AR87" s="35">
        <f>Gas_PPM_Nil!T190</f>
        <v>42.223023091976522</v>
      </c>
      <c r="AS87" s="35">
        <f>Gas_PPM_Nil!U190</f>
        <v>42.455870645792565</v>
      </c>
      <c r="AT87" s="35">
        <f>Gas_PPM_Nil!V190</f>
        <v>43.232029158512731</v>
      </c>
      <c r="AU87" s="35">
        <f>Gas_PPM_Nil!W190</f>
        <v>44.512690704500983</v>
      </c>
      <c r="AV87" s="27"/>
      <c r="AW87" s="35">
        <f>Gas_PPM_Nil!Y190</f>
        <v>46.763550391389451</v>
      </c>
      <c r="AX87" s="35">
        <f>Gas_PPM_Nil!Z190</f>
        <v>46.763550391389451</v>
      </c>
      <c r="AY87" s="35">
        <f>Gas_PPM_Nil!AA190</f>
        <v>48.626330821917811</v>
      </c>
      <c r="AZ87" s="5"/>
      <c r="BA87" s="123" t="s">
        <v>183</v>
      </c>
      <c r="BB87" s="35">
        <f t="shared" si="87"/>
        <v>64.068899999999999</v>
      </c>
      <c r="BC87" s="35">
        <f t="shared" si="88"/>
        <v>64.883866438356179</v>
      </c>
      <c r="BD87" s="35">
        <f t="shared" si="89"/>
        <v>65.824212328767103</v>
      </c>
      <c r="BE87" s="35">
        <f t="shared" si="90"/>
        <v>66.388419863013709</v>
      </c>
      <c r="BF87" s="35">
        <f t="shared" si="91"/>
        <v>67.140696575342474</v>
      </c>
      <c r="BG87" s="35">
        <f t="shared" si="92"/>
        <v>67.642214383561637</v>
      </c>
      <c r="BH87" s="35">
        <f t="shared" si="93"/>
        <v>68.018352739726041</v>
      </c>
      <c r="BI87" s="35">
        <f t="shared" si="94"/>
        <v>68.206421917808228</v>
      </c>
      <c r="BJ87" s="35">
        <f t="shared" si="95"/>
        <v>68.582560273972604</v>
      </c>
      <c r="BK87" s="35">
        <f t="shared" si="96"/>
        <v>69.836354794520574</v>
      </c>
      <c r="BL87" s="35">
        <f t="shared" si="97"/>
        <v>71.905115753424653</v>
      </c>
      <c r="BM87" s="27"/>
      <c r="BN87" s="35">
        <f t="shared" si="98"/>
        <v>75.541119863013705</v>
      </c>
      <c r="BO87" s="35">
        <f t="shared" si="99"/>
        <v>75.541119863013705</v>
      </c>
      <c r="BP87" s="35">
        <f t="shared" si="99"/>
        <v>78.550226712328765</v>
      </c>
    </row>
    <row r="88" spans="2:68" s="166" customFormat="1" ht="10.5" customHeight="1">
      <c r="B88" s="123" t="s">
        <v>184</v>
      </c>
      <c r="C88" s="35">
        <f>ElecSingle_PPM_Nil!K191</f>
        <v>0</v>
      </c>
      <c r="D88" s="35">
        <f>ElecSingle_PPM_Nil!L191</f>
        <v>0</v>
      </c>
      <c r="E88" s="35">
        <f>ElecSingle_PPM_Nil!M191</f>
        <v>0</v>
      </c>
      <c r="F88" s="35">
        <f>ElecSingle_PPM_Nil!N191</f>
        <v>0</v>
      </c>
      <c r="G88" s="35">
        <f>ElecSingle_PPM_Nil!Q191</f>
        <v>0</v>
      </c>
      <c r="H88" s="35">
        <f>ElecSingle_PPM_Nil!R191</f>
        <v>0</v>
      </c>
      <c r="I88" s="35">
        <f>ElecSingle_PPM_Nil!S191</f>
        <v>0</v>
      </c>
      <c r="J88" s="35">
        <f>ElecSingle_PPM_Nil!T191</f>
        <v>0</v>
      </c>
      <c r="K88" s="35">
        <f>ElecSingle_PPM_Nil!U191</f>
        <v>0</v>
      </c>
      <c r="L88" s="35">
        <f>ElecSingle_PPM_Nil!V191</f>
        <v>0</v>
      </c>
      <c r="M88" s="35">
        <f>ElecSingle_PPM_Nil!W191</f>
        <v>0</v>
      </c>
      <c r="N88" s="27"/>
      <c r="O88" s="35">
        <f>ElecSingle_PPM_Nil!Y191</f>
        <v>0</v>
      </c>
      <c r="P88" s="35">
        <f>ElecSingle_PPM_Nil!Z191</f>
        <v>0</v>
      </c>
      <c r="Q88" s="35">
        <f>ElecSingle_PPM_Nil!AA191</f>
        <v>0</v>
      </c>
      <c r="R88" s="5"/>
      <c r="S88" s="123" t="s">
        <v>184</v>
      </c>
      <c r="T88" s="35">
        <f>ElecMulti_PPM_Nil!K191</f>
        <v>0</v>
      </c>
      <c r="U88" s="35">
        <f>ElecMulti_PPM_Nil!L191</f>
        <v>0</v>
      </c>
      <c r="V88" s="35">
        <f>ElecMulti_PPM_Nil!M191</f>
        <v>0</v>
      </c>
      <c r="W88" s="35">
        <f>ElecMulti_PPM_Nil!N191</f>
        <v>0</v>
      </c>
      <c r="X88" s="35">
        <f>ElecMulti_PPM_Nil!Q191</f>
        <v>0</v>
      </c>
      <c r="Y88" s="35">
        <f>ElecMulti_PPM_Nil!R191</f>
        <v>0</v>
      </c>
      <c r="Z88" s="35">
        <f>ElecMulti_PPM_Nil!S191</f>
        <v>0</v>
      </c>
      <c r="AA88" s="35">
        <f>ElecMulti_PPM_Nil!T191</f>
        <v>0</v>
      </c>
      <c r="AB88" s="35">
        <f>ElecMulti_PPM_Nil!U191</f>
        <v>0</v>
      </c>
      <c r="AC88" s="35">
        <f>ElecMulti_PPM_Nil!V191</f>
        <v>0</v>
      </c>
      <c r="AD88" s="35">
        <f>ElecMulti_PPM_Nil!W191</f>
        <v>0</v>
      </c>
      <c r="AE88" s="27"/>
      <c r="AF88" s="35">
        <f>ElecMulti_PPM_Nil!Y191</f>
        <v>0</v>
      </c>
      <c r="AG88" s="35">
        <f>ElecMulti_PPM_Nil!Z191</f>
        <v>0</v>
      </c>
      <c r="AH88" s="35">
        <f>ElecMulti_PPM_Nil!AA191</f>
        <v>0</v>
      </c>
      <c r="AJ88" s="123" t="s">
        <v>184</v>
      </c>
      <c r="AK88" s="35">
        <f>Gas_PPM_Nil!K191</f>
        <v>0</v>
      </c>
      <c r="AL88" s="35">
        <f>Gas_PPM_Nil!L191</f>
        <v>0</v>
      </c>
      <c r="AM88" s="35">
        <f>Gas_PPM_Nil!M191</f>
        <v>0</v>
      </c>
      <c r="AN88" s="35">
        <f>Gas_PPM_Nil!N191</f>
        <v>0</v>
      </c>
      <c r="AO88" s="35">
        <f>Gas_PPM_Nil!Q191</f>
        <v>0</v>
      </c>
      <c r="AP88" s="35">
        <f>Gas_PPM_Nil!R191</f>
        <v>0</v>
      </c>
      <c r="AQ88" s="35">
        <f>Gas_PPM_Nil!S191</f>
        <v>0</v>
      </c>
      <c r="AR88" s="35">
        <f>Gas_PPM_Nil!T191</f>
        <v>0</v>
      </c>
      <c r="AS88" s="35">
        <f>Gas_PPM_Nil!U191</f>
        <v>0</v>
      </c>
      <c r="AT88" s="35">
        <f>Gas_PPM_Nil!V191</f>
        <v>0</v>
      </c>
      <c r="AU88" s="35">
        <f>Gas_PPM_Nil!W191</f>
        <v>0</v>
      </c>
      <c r="AV88" s="27"/>
      <c r="AW88" s="35">
        <f>Gas_PPM_Nil!Y191</f>
        <v>0</v>
      </c>
      <c r="AX88" s="35">
        <f>Gas_PPM_Nil!Z191</f>
        <v>0</v>
      </c>
      <c r="AY88" s="35">
        <f>Gas_PPM_Nil!AA191</f>
        <v>0</v>
      </c>
      <c r="AZ88" s="5"/>
      <c r="BA88" s="123" t="s">
        <v>184</v>
      </c>
      <c r="BB88" s="35">
        <f t="shared" si="87"/>
        <v>0</v>
      </c>
      <c r="BC88" s="35">
        <f t="shared" si="88"/>
        <v>0</v>
      </c>
      <c r="BD88" s="35">
        <f t="shared" si="89"/>
        <v>0</v>
      </c>
      <c r="BE88" s="35">
        <f t="shared" si="90"/>
        <v>0</v>
      </c>
      <c r="BF88" s="35">
        <f t="shared" si="91"/>
        <v>0</v>
      </c>
      <c r="BG88" s="35">
        <f t="shared" si="92"/>
        <v>0</v>
      </c>
      <c r="BH88" s="35">
        <f t="shared" si="93"/>
        <v>0</v>
      </c>
      <c r="BI88" s="35">
        <f t="shared" si="94"/>
        <v>0</v>
      </c>
      <c r="BJ88" s="35">
        <f t="shared" si="95"/>
        <v>0</v>
      </c>
      <c r="BK88" s="35">
        <f t="shared" si="96"/>
        <v>0</v>
      </c>
      <c r="BL88" s="35">
        <f t="shared" si="97"/>
        <v>0</v>
      </c>
      <c r="BM88" s="27"/>
      <c r="BN88" s="35">
        <f t="shared" si="98"/>
        <v>0</v>
      </c>
      <c r="BO88" s="35">
        <f t="shared" si="99"/>
        <v>0</v>
      </c>
      <c r="BP88" s="35">
        <f t="shared" si="99"/>
        <v>0</v>
      </c>
    </row>
    <row r="89" spans="2:68" s="166" customFormat="1" ht="10.5" customHeight="1">
      <c r="B89" s="123" t="s">
        <v>185</v>
      </c>
      <c r="C89" s="35">
        <f>ElecSingle_PPM_Nil!K192</f>
        <v>1.6889733533388911</v>
      </c>
      <c r="D89" s="35">
        <f>ElecSingle_PPM_Nil!L192</f>
        <v>1.7022198955741037</v>
      </c>
      <c r="E89" s="35">
        <f>ElecSingle_PPM_Nil!M192</f>
        <v>1.768627069486832</v>
      </c>
      <c r="F89" s="35">
        <f>ElecSingle_PPM_Nil!N192</f>
        <v>1.7805654075736359</v>
      </c>
      <c r="G89" s="35">
        <f>ElecSingle_PPM_Nil!Q192</f>
        <v>1.8271275485169689</v>
      </c>
      <c r="H89" s="35">
        <f>ElecSingle_PPM_Nil!R192</f>
        <v>1.8333269262738028</v>
      </c>
      <c r="I89" s="35">
        <f>ElecSingle_PPM_Nil!S192</f>
        <v>1.8892082521903257</v>
      </c>
      <c r="J89" s="35">
        <f>ElecSingle_PPM_Nil!T192</f>
        <v>1.8751092540022867</v>
      </c>
      <c r="K89" s="35">
        <f>ElecSingle_PPM_Nil!U192</f>
        <v>1.8814397640751825</v>
      </c>
      <c r="L89" s="35">
        <f>ElecSingle_PPM_Nil!V192</f>
        <v>1.908946497690531</v>
      </c>
      <c r="M89" s="35">
        <f>ElecSingle_PPM_Nil!W192</f>
        <v>3.2954239622974391</v>
      </c>
      <c r="N89" s="27"/>
      <c r="O89" s="35">
        <f>ElecSingle_PPM_Nil!Y192</f>
        <v>3.3696355780860143</v>
      </c>
      <c r="P89" s="35">
        <f>ElecSingle_PPM_Nil!Z192</f>
        <v>3.3696355780860143</v>
      </c>
      <c r="Q89" s="35">
        <f>ElecSingle_PPM_Nil!AA192</f>
        <v>3.8090759009818345</v>
      </c>
      <c r="R89" s="5"/>
      <c r="S89" s="123" t="s">
        <v>185</v>
      </c>
      <c r="T89" s="35">
        <f>ElecMulti_PPM_Nil!K192</f>
        <v>1.6941717245388905</v>
      </c>
      <c r="U89" s="35">
        <f>ElecMulti_PPM_Nil!L192</f>
        <v>1.7074843908696027</v>
      </c>
      <c r="V89" s="35">
        <f>ElecMulti_PPM_Nil!M192</f>
        <v>1.773967861815599</v>
      </c>
      <c r="W89" s="35">
        <f>ElecMulti_PPM_Nil!N192</f>
        <v>1.7859519781223645</v>
      </c>
      <c r="X89" s="35">
        <f>ElecMulti_PPM_Nil!Q192</f>
        <v>1.8325751566923116</v>
      </c>
      <c r="Y89" s="35">
        <f>ElecMulti_PPM_Nil!R192</f>
        <v>1.838815226200222</v>
      </c>
      <c r="Z89" s="35">
        <f>ElecMulti_PPM_Nil!S192</f>
        <v>1.8947270709300512</v>
      </c>
      <c r="AA89" s="35">
        <f>ElecMulti_PPM_Nil!T192</f>
        <v>1.8806433321486664</v>
      </c>
      <c r="AB89" s="35">
        <f>ElecMulti_PPM_Nil!U192</f>
        <v>1.8870043610348692</v>
      </c>
      <c r="AC89" s="35">
        <f>ElecMulti_PPM_Nil!V192</f>
        <v>1.9146128240279083</v>
      </c>
      <c r="AD89" s="35">
        <f>ElecMulti_PPM_Nil!W192</f>
        <v>3.3012581421080074</v>
      </c>
      <c r="AE89" s="27"/>
      <c r="AF89" s="35">
        <f>ElecMulti_PPM_Nil!Y192</f>
        <v>3.3757647730918854</v>
      </c>
      <c r="AG89" s="35">
        <f>ElecMulti_PPM_Nil!Z192</f>
        <v>3.3757647730918854</v>
      </c>
      <c r="AH89" s="35">
        <f>ElecMulti_PPM_Nil!AA192</f>
        <v>3.8154492464941634</v>
      </c>
      <c r="AJ89" s="123" t="s">
        <v>185</v>
      </c>
      <c r="AK89" s="35">
        <f>Gas_PPM_Nil!K192</f>
        <v>2.1557688535103199</v>
      </c>
      <c r="AL89" s="35">
        <f>Gas_PPM_Nil!L192</f>
        <v>2.1795568849503861</v>
      </c>
      <c r="AM89" s="35">
        <f>Gas_PPM_Nil!M192</f>
        <v>2.2446744028704724</v>
      </c>
      <c r="AN89" s="35">
        <f>Gas_PPM_Nil!N192</f>
        <v>2.2633936210989636</v>
      </c>
      <c r="AO89" s="35">
        <f>Gas_PPM_Nil!Q192</f>
        <v>2.3168217242077782</v>
      </c>
      <c r="AP89" s="35">
        <f>Gas_PPM_Nil!R192</f>
        <v>2.3276183150087926</v>
      </c>
      <c r="AQ89" s="35">
        <f>Gas_PPM_Nil!S192</f>
        <v>2.3655648117716734</v>
      </c>
      <c r="AR89" s="35">
        <f>Gas_PPM_Nil!T192</f>
        <v>2.3559741078194558</v>
      </c>
      <c r="AS89" s="35">
        <f>Gas_PPM_Nil!U192</f>
        <v>2.3654859215535931</v>
      </c>
      <c r="AT89" s="35">
        <f>Gas_PPM_Nil!V192</f>
        <v>2.2879451005225162</v>
      </c>
      <c r="AU89" s="35">
        <f>Gas_PPM_Nil!W192</f>
        <v>2.426778099129197</v>
      </c>
      <c r="AV89" s="27"/>
      <c r="AW89" s="35">
        <f>Gas_PPM_Nil!Y192</f>
        <v>2.4415969338372046</v>
      </c>
      <c r="AX89" s="35">
        <f>Gas_PPM_Nil!Z192</f>
        <v>2.4415969338372046</v>
      </c>
      <c r="AY89" s="35">
        <f>Gas_PPM_Nil!AA192</f>
        <v>2.460512112858773</v>
      </c>
      <c r="AZ89" s="5"/>
      <c r="BA89" s="123" t="s">
        <v>185</v>
      </c>
      <c r="BB89" s="35">
        <f t="shared" si="87"/>
        <v>3.8447422068492108</v>
      </c>
      <c r="BC89" s="35">
        <f t="shared" si="88"/>
        <v>3.8817767805244898</v>
      </c>
      <c r="BD89" s="35">
        <f t="shared" si="89"/>
        <v>4.0133014723573046</v>
      </c>
      <c r="BE89" s="35">
        <f t="shared" si="90"/>
        <v>4.0439590286725995</v>
      </c>
      <c r="BF89" s="35">
        <f t="shared" si="91"/>
        <v>4.1439492727247469</v>
      </c>
      <c r="BG89" s="35">
        <f t="shared" si="92"/>
        <v>4.1609452412825956</v>
      </c>
      <c r="BH89" s="35">
        <f t="shared" si="93"/>
        <v>4.2547730639619994</v>
      </c>
      <c r="BI89" s="35">
        <f t="shared" si="94"/>
        <v>4.2310833618217423</v>
      </c>
      <c r="BJ89" s="35">
        <f t="shared" si="95"/>
        <v>4.246925685628776</v>
      </c>
      <c r="BK89" s="35">
        <f t="shared" si="96"/>
        <v>4.196891598213047</v>
      </c>
      <c r="BL89" s="35">
        <f t="shared" si="97"/>
        <v>5.7222020614266356</v>
      </c>
      <c r="BM89" s="27"/>
      <c r="BN89" s="35">
        <f t="shared" si="98"/>
        <v>5.8112325119232189</v>
      </c>
      <c r="BO89" s="35">
        <f t="shared" si="99"/>
        <v>5.8112325119232189</v>
      </c>
      <c r="BP89" s="35">
        <f t="shared" si="99"/>
        <v>6.2695880138406075</v>
      </c>
    </row>
    <row r="90" spans="2:68" s="166" customFormat="1" ht="10.5" customHeight="1">
      <c r="B90" s="162" t="s">
        <v>186</v>
      </c>
      <c r="C90" s="35">
        <f>ElecSingle_PPM_Nil!K193</f>
        <v>1.0608938326309489</v>
      </c>
      <c r="D90" s="35">
        <f>ElecSingle_PPM_Nil!L193</f>
        <v>1.071101334986595</v>
      </c>
      <c r="E90" s="35">
        <f>ElecSingle_PPM_Nil!M193</f>
        <v>1.1179599408426975</v>
      </c>
      <c r="F90" s="35">
        <f>ElecSingle_PPM_Nil!N193</f>
        <v>1.1271593690391071</v>
      </c>
      <c r="G90" s="35">
        <f>ElecSingle_PPM_Nil!Q193</f>
        <v>1.1657493134527706</v>
      </c>
      <c r="H90" s="35">
        <f>ElecSingle_PPM_Nil!R193</f>
        <v>1.1705264214657733</v>
      </c>
      <c r="I90" s="35">
        <f>ElecSingle_PPM_Nil!S193</f>
        <v>1.2029757893387811</v>
      </c>
      <c r="J90" s="35">
        <f>ElecSingle_PPM_Nil!T193</f>
        <v>1.1921114026436563</v>
      </c>
      <c r="K90" s="35">
        <f>ElecSingle_PPM_Nil!U193</f>
        <v>1.1948519724169988</v>
      </c>
      <c r="L90" s="35">
        <f>ElecSingle_PPM_Nil!V193</f>
        <v>1.216048073496752</v>
      </c>
      <c r="M90" s="35">
        <f>ElecSingle_PPM_Nil!W193</f>
        <v>1.3035150304937519</v>
      </c>
      <c r="N90" s="27"/>
      <c r="O90" s="35">
        <f>ElecSingle_PPM_Nil!Y193</f>
        <v>1.3607009156498413</v>
      </c>
      <c r="P90" s="35">
        <f>ElecSingle_PPM_Nil!Z193</f>
        <v>1.3607009156498413</v>
      </c>
      <c r="Q90" s="35">
        <f>ElecSingle_PPM_Nil!AA193</f>
        <v>1.4250658460403167</v>
      </c>
      <c r="R90" s="5"/>
      <c r="S90" s="162" t="s">
        <v>186</v>
      </c>
      <c r="T90" s="35">
        <f>ElecMulti_PPM_Nil!K193</f>
        <v>1.0648995863836881</v>
      </c>
      <c r="U90" s="35">
        <f>ElecMulti_PPM_Nil!L193</f>
        <v>1.0751580425541933</v>
      </c>
      <c r="V90" s="35">
        <f>ElecMulti_PPM_Nil!M193</f>
        <v>1.122075441273594</v>
      </c>
      <c r="W90" s="35">
        <f>ElecMulti_PPM_Nil!N193</f>
        <v>1.1313101451879828</v>
      </c>
      <c r="X90" s="35">
        <f>ElecMulti_PPM_Nil!Q193</f>
        <v>1.1699471238922847</v>
      </c>
      <c r="Y90" s="35">
        <f>ElecMulti_PPM_Nil!R193</f>
        <v>1.1747555880990472</v>
      </c>
      <c r="Z90" s="35">
        <f>ElecMulti_PPM_Nil!S193</f>
        <v>1.2072284731173739</v>
      </c>
      <c r="AA90" s="35">
        <f>ElecMulti_PPM_Nil!T193</f>
        <v>1.1963758449949091</v>
      </c>
      <c r="AB90" s="35">
        <f>ElecMulti_PPM_Nil!U193</f>
        <v>1.1991399319135709</v>
      </c>
      <c r="AC90" s="35">
        <f>ElecMulti_PPM_Nil!V193</f>
        <v>1.2204144234777223</v>
      </c>
      <c r="AD90" s="35">
        <f>ElecMulti_PPM_Nil!W193</f>
        <v>1.3080107247739787</v>
      </c>
      <c r="AE90" s="27"/>
      <c r="AF90" s="35">
        <f>ElecMulti_PPM_Nil!Y193</f>
        <v>1.3654239423348222</v>
      </c>
      <c r="AG90" s="35">
        <f>ElecMulti_PPM_Nil!Z193</f>
        <v>1.3654239423348222</v>
      </c>
      <c r="AH90" s="35">
        <f>ElecMulti_PPM_Nil!AA193</f>
        <v>1.4299770098878533</v>
      </c>
      <c r="AJ90" s="162" t="s">
        <v>186</v>
      </c>
      <c r="AK90" s="35">
        <f>Gas_PPM_Nil!K193</f>
        <v>1.6611894077489591</v>
      </c>
      <c r="AL90" s="35">
        <f>Gas_PPM_Nil!L193</f>
        <v>1.6795199564045309</v>
      </c>
      <c r="AM90" s="35">
        <f>Gas_PPM_Nil!M193</f>
        <v>1.7296981240924116</v>
      </c>
      <c r="AN90" s="35">
        <f>Gas_PPM_Nil!N193</f>
        <v>1.7441227536123509</v>
      </c>
      <c r="AO90" s="35">
        <f>Gas_PPM_Nil!Q193</f>
        <v>1.785293308060228</v>
      </c>
      <c r="AP90" s="35">
        <f>Gas_PPM_Nil!R193</f>
        <v>1.7936129301983994</v>
      </c>
      <c r="AQ90" s="35">
        <f>Gas_PPM_Nil!S193</f>
        <v>1.8228536896522851</v>
      </c>
      <c r="AR90" s="35">
        <f>Gas_PPM_Nil!T193</f>
        <v>1.8154632981488843</v>
      </c>
      <c r="AS90" s="35">
        <f>Gas_PPM_Nil!U193</f>
        <v>1.8227928985361899</v>
      </c>
      <c r="AT90" s="35">
        <f>Gas_PPM_Nil!V193</f>
        <v>1.7630415989684103</v>
      </c>
      <c r="AU90" s="35">
        <f>Gas_PPM_Nil!W193</f>
        <v>1.8700233407056575</v>
      </c>
      <c r="AV90" s="27"/>
      <c r="AW90" s="35">
        <f>Gas_PPM_Nil!Y193</f>
        <v>1.8814424180395017</v>
      </c>
      <c r="AX90" s="35">
        <f>Gas_PPM_Nil!Z193</f>
        <v>1.8814424180395017</v>
      </c>
      <c r="AY90" s="35">
        <f>Gas_PPM_Nil!AA193</f>
        <v>1.8960180507587234</v>
      </c>
      <c r="AZ90" s="5"/>
      <c r="BA90" s="162" t="s">
        <v>186</v>
      </c>
      <c r="BB90" s="35">
        <f t="shared" si="87"/>
        <v>2.722083240379908</v>
      </c>
      <c r="BC90" s="35">
        <f t="shared" si="88"/>
        <v>2.7506212913911261</v>
      </c>
      <c r="BD90" s="35">
        <f t="shared" si="89"/>
        <v>2.8476580649351089</v>
      </c>
      <c r="BE90" s="35">
        <f t="shared" si="90"/>
        <v>2.8712821226514578</v>
      </c>
      <c r="BF90" s="35">
        <f t="shared" si="91"/>
        <v>2.9510426215129986</v>
      </c>
      <c r="BG90" s="35">
        <f t="shared" si="92"/>
        <v>2.9641393516641728</v>
      </c>
      <c r="BH90" s="35">
        <f t="shared" si="93"/>
        <v>3.0258294789910662</v>
      </c>
      <c r="BI90" s="35">
        <f t="shared" si="94"/>
        <v>3.0075747007925404</v>
      </c>
      <c r="BJ90" s="35">
        <f t="shared" si="95"/>
        <v>3.0176448709531885</v>
      </c>
      <c r="BK90" s="35">
        <f t="shared" si="96"/>
        <v>2.9790896724651623</v>
      </c>
      <c r="BL90" s="35">
        <f t="shared" si="97"/>
        <v>3.1735383711994096</v>
      </c>
      <c r="BM90" s="27"/>
      <c r="BN90" s="35">
        <f t="shared" si="98"/>
        <v>3.2421433336893433</v>
      </c>
      <c r="BO90" s="35">
        <f t="shared" si="99"/>
        <v>3.2421433336893433</v>
      </c>
      <c r="BP90" s="35">
        <f t="shared" si="99"/>
        <v>3.3210838967990401</v>
      </c>
    </row>
    <row r="91" spans="2:68" s="166" customFormat="1" ht="10.5" customHeight="1">
      <c r="B91" s="123" t="s">
        <v>187</v>
      </c>
      <c r="C91" s="35">
        <f>ElecSingle_PPM_Nil!K194</f>
        <v>89.954191501278132</v>
      </c>
      <c r="D91" s="35">
        <f>ElecSingle_PPM_Nil!L194</f>
        <v>90.661585149091465</v>
      </c>
      <c r="E91" s="35">
        <f>ElecSingle_PPM_Nil!M194</f>
        <v>94.203556727741358</v>
      </c>
      <c r="F91" s="35">
        <f>ElecSingle_PPM_Nil!N194</f>
        <v>94.841089479919006</v>
      </c>
      <c r="G91" s="35">
        <f>ElecSingle_PPM_Nil!Q194</f>
        <v>97.330317409107764</v>
      </c>
      <c r="H91" s="35">
        <f>ElecSingle_PPM_Nil!R194</f>
        <v>97.661377422182099</v>
      </c>
      <c r="I91" s="35">
        <f>ElecSingle_PPM_Nil!S194</f>
        <v>100.63494799187637</v>
      </c>
      <c r="J91" s="35">
        <f>ElecSingle_PPM_Nil!T194</f>
        <v>99.882031375475293</v>
      </c>
      <c r="K91" s="35">
        <f>ElecSingle_PPM_Nil!U194</f>
        <v>100.21795654830457</v>
      </c>
      <c r="L91" s="35">
        <f>ElecSingle_PPM_Nil!V194</f>
        <v>101.68687487325928</v>
      </c>
      <c r="M91" s="35">
        <f>ElecSingle_PPM_Nil!W194</f>
        <v>174.74680982599233</v>
      </c>
      <c r="N91" s="27"/>
      <c r="O91" s="35">
        <f>ElecSingle_PPM_Nil!Y194</f>
        <v>178.70986861300551</v>
      </c>
      <c r="P91" s="35">
        <f>ElecSingle_PPM_Nil!Z194</f>
        <v>178.70986861300551</v>
      </c>
      <c r="Q91" s="35">
        <f>ElecSingle_PPM_Nil!AA194</f>
        <v>201.90266203728615</v>
      </c>
      <c r="R91" s="5"/>
      <c r="S91" s="123" t="s">
        <v>187</v>
      </c>
      <c r="T91" s="35">
        <f>ElecMulti_PPM_Nil!K194</f>
        <v>90.231795626230877</v>
      </c>
      <c r="U91" s="35">
        <f>ElecMulti_PPM_Nil!L194</f>
        <v>90.942720441974146</v>
      </c>
      <c r="V91" s="35">
        <f>ElecMulti_PPM_Nil!M194</f>
        <v>94.488766445158518</v>
      </c>
      <c r="W91" s="35">
        <f>ElecMulti_PPM_Nil!N194</f>
        <v>95.128743852056928</v>
      </c>
      <c r="X91" s="35">
        <f>ElecMulti_PPM_Nil!Q194</f>
        <v>97.621231320873292</v>
      </c>
      <c r="Y91" s="35">
        <f>ElecMulti_PPM_Nil!R194</f>
        <v>97.95446436036606</v>
      </c>
      <c r="Z91" s="35">
        <f>ElecMulti_PPM_Nil!S194</f>
        <v>100.92966469987412</v>
      </c>
      <c r="AA91" s="35">
        <f>ElecMulti_PPM_Nil!T194</f>
        <v>100.17756296837999</v>
      </c>
      <c r="AB91" s="35">
        <f>ElecMulti_PPM_Nil!U194</f>
        <v>100.51511791102307</v>
      </c>
      <c r="AC91" s="35">
        <f>ElecMulti_PPM_Nil!V194</f>
        <v>101.98946880202382</v>
      </c>
      <c r="AD91" s="35">
        <f>ElecMulti_PPM_Nil!W194</f>
        <v>175.05836748873284</v>
      </c>
      <c r="AE91" s="27"/>
      <c r="AF91" s="35">
        <f>ElecMulti_PPM_Nil!Y194</f>
        <v>179.03718071727954</v>
      </c>
      <c r="AG91" s="35">
        <f>ElecMulti_PPM_Nil!Z194</f>
        <v>179.03718071727954</v>
      </c>
      <c r="AH91" s="35">
        <f>ElecMulti_PPM_Nil!AA194</f>
        <v>202.24301230007077</v>
      </c>
      <c r="AJ91" s="123" t="s">
        <v>187</v>
      </c>
      <c r="AK91" s="35">
        <f>Gas_PPM_Nil!K194</f>
        <v>115.12266114799611</v>
      </c>
      <c r="AL91" s="35">
        <f>Gas_PPM_Nil!L194</f>
        <v>116.39299283424974</v>
      </c>
      <c r="AM91" s="35">
        <f>Gas_PPM_Nil!M194</f>
        <v>119.87040737157623</v>
      </c>
      <c r="AN91" s="35">
        <f>Gas_PPM_Nil!N194</f>
        <v>120.87005360617376</v>
      </c>
      <c r="AO91" s="35">
        <f>Gas_PPM_Nil!Q194</f>
        <v>123.72322842589558</v>
      </c>
      <c r="AP91" s="35">
        <f>Gas_PPM_Nil!R194</f>
        <v>124.29978943442619</v>
      </c>
      <c r="AQ91" s="35">
        <f>Gas_PPM_Nil!S194</f>
        <v>126.32621340908987</v>
      </c>
      <c r="AR91" s="35">
        <f>Gas_PPM_Nil!T194</f>
        <v>125.8140493338626</v>
      </c>
      <c r="AS91" s="35">
        <f>Gas_PPM_Nil!U194</f>
        <v>126.32200050294777</v>
      </c>
      <c r="AT91" s="35">
        <f>Gas_PPM_Nil!V194</f>
        <v>122.18115504534576</v>
      </c>
      <c r="AU91" s="35">
        <f>Gas_PPM_Nil!W194</f>
        <v>129.5951336955761</v>
      </c>
      <c r="AV91" s="27"/>
      <c r="AW91" s="35">
        <f>Gas_PPM_Nil!Y194</f>
        <v>130.38649111959694</v>
      </c>
      <c r="AX91" s="35">
        <f>Gas_PPM_Nil!Z194</f>
        <v>130.38649111959694</v>
      </c>
      <c r="AY91" s="35">
        <f>Gas_PPM_Nil!AA194</f>
        <v>131.39660207908494</v>
      </c>
      <c r="AZ91" s="5"/>
      <c r="BA91" s="123" t="s">
        <v>187</v>
      </c>
      <c r="BB91" s="35">
        <f t="shared" si="87"/>
        <v>205.07685264927426</v>
      </c>
      <c r="BC91" s="35">
        <f t="shared" si="88"/>
        <v>207.0545779833412</v>
      </c>
      <c r="BD91" s="35">
        <f t="shared" si="89"/>
        <v>214.07396409931761</v>
      </c>
      <c r="BE91" s="35">
        <f t="shared" si="90"/>
        <v>215.71114308609276</v>
      </c>
      <c r="BF91" s="35">
        <f t="shared" si="91"/>
        <v>221.05354583500335</v>
      </c>
      <c r="BG91" s="35">
        <f t="shared" si="92"/>
        <v>221.96116685660829</v>
      </c>
      <c r="BH91" s="35">
        <f t="shared" si="93"/>
        <v>226.96116140096626</v>
      </c>
      <c r="BI91" s="35">
        <f t="shared" si="94"/>
        <v>225.69608070933788</v>
      </c>
      <c r="BJ91" s="35">
        <f t="shared" si="95"/>
        <v>226.53995705125234</v>
      </c>
      <c r="BK91" s="35">
        <f t="shared" si="96"/>
        <v>223.86802991860503</v>
      </c>
      <c r="BL91" s="35">
        <f t="shared" si="97"/>
        <v>304.3419435215684</v>
      </c>
      <c r="BM91" s="27"/>
      <c r="BN91" s="35">
        <f t="shared" si="98"/>
        <v>309.09635973260242</v>
      </c>
      <c r="BO91" s="35">
        <f t="shared" si="99"/>
        <v>309.09635973260242</v>
      </c>
      <c r="BP91" s="35">
        <f t="shared" si="99"/>
        <v>333.29926411637109</v>
      </c>
    </row>
    <row r="92" spans="2:68" s="166" customFormat="1" ht="10.5" customHeight="1">
      <c r="B92"/>
      <c r="C92"/>
      <c r="D92"/>
      <c r="E92"/>
      <c r="F92"/>
      <c r="G92"/>
      <c r="H92"/>
      <c r="I92"/>
      <c r="J92"/>
      <c r="K92"/>
      <c r="L92"/>
      <c r="M92"/>
      <c r="N92"/>
      <c r="O92"/>
      <c r="P92" s="397"/>
      <c r="Q92" s="397"/>
      <c r="R92" s="5"/>
      <c r="S92"/>
      <c r="T92"/>
      <c r="U92"/>
      <c r="V92"/>
      <c r="W92"/>
      <c r="X92"/>
      <c r="Y92"/>
      <c r="Z92"/>
      <c r="AA92"/>
      <c r="AB92"/>
      <c r="AC92"/>
      <c r="AD92"/>
      <c r="AE92"/>
      <c r="AJ92"/>
      <c r="AK92"/>
      <c r="AL92"/>
      <c r="AM92"/>
      <c r="AN92"/>
      <c r="AO92"/>
      <c r="AP92"/>
      <c r="AQ92"/>
      <c r="AR92"/>
      <c r="AS92"/>
      <c r="AT92"/>
      <c r="AU92"/>
      <c r="AV92"/>
      <c r="AW92"/>
      <c r="AX92" s="397"/>
      <c r="AY92" s="397"/>
      <c r="AZ92" s="5"/>
      <c r="BA92" s="123" t="s">
        <v>188</v>
      </c>
      <c r="BB92" s="35">
        <f>BB91*1.05</f>
        <v>215.33069528173797</v>
      </c>
      <c r="BC92" s="35">
        <f t="shared" ref="BC92:BI92" si="100">BC91*1.05</f>
        <v>217.40730688250827</v>
      </c>
      <c r="BD92" s="35">
        <f t="shared" si="100"/>
        <v>224.7776623042835</v>
      </c>
      <c r="BE92" s="35">
        <f t="shared" si="100"/>
        <v>226.49670024039742</v>
      </c>
      <c r="BF92" s="35">
        <f t="shared" si="100"/>
        <v>232.10622312675352</v>
      </c>
      <c r="BG92" s="35">
        <f t="shared" si="100"/>
        <v>233.05922519943871</v>
      </c>
      <c r="BH92" s="35">
        <f t="shared" si="100"/>
        <v>238.30921947101459</v>
      </c>
      <c r="BI92" s="35">
        <f t="shared" si="100"/>
        <v>236.98088474480477</v>
      </c>
      <c r="BJ92" s="35">
        <f t="shared" ref="BJ92:BK92" si="101">BJ91*1.05</f>
        <v>237.86695490381499</v>
      </c>
      <c r="BK92" s="35">
        <f t="shared" si="101"/>
        <v>235.06143141453529</v>
      </c>
      <c r="BL92" s="35">
        <f t="shared" ref="BL92" si="102">BL91*1.05</f>
        <v>319.55904069764682</v>
      </c>
      <c r="BM92" s="27"/>
      <c r="BN92" s="35">
        <f>IFERROR(BN91*1.05,"-")</f>
        <v>324.55117771923256</v>
      </c>
      <c r="BO92" s="35">
        <f>IFERROR(BO91*1.05,"-")</f>
        <v>324.55117771923256</v>
      </c>
      <c r="BP92" s="35">
        <f>IFERROR(BP91*1.05,"-")</f>
        <v>349.96422732218969</v>
      </c>
    </row>
    <row r="93" spans="2:68" s="170" customFormat="1" ht="10.5" customHeight="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row>
    <row r="94" spans="2:68" s="166" customFormat="1" ht="38.25" customHeight="1">
      <c r="B94" s="81" t="s">
        <v>189</v>
      </c>
      <c r="C94" s="97" t="s">
        <v>164</v>
      </c>
      <c r="D94" s="97" t="s">
        <v>165</v>
      </c>
      <c r="E94" s="97" t="s">
        <v>166</v>
      </c>
      <c r="F94" s="97" t="s">
        <v>167</v>
      </c>
      <c r="G94" s="97" t="s">
        <v>168</v>
      </c>
      <c r="H94" s="97" t="s">
        <v>169</v>
      </c>
      <c r="I94" s="97" t="s">
        <v>170</v>
      </c>
      <c r="J94" s="97" t="s">
        <v>171</v>
      </c>
      <c r="K94" s="97" t="s">
        <v>172</v>
      </c>
      <c r="L94" s="97" t="s">
        <v>173</v>
      </c>
      <c r="M94" s="97" t="s">
        <v>174</v>
      </c>
      <c r="N94" s="27"/>
      <c r="O94" s="97" t="s">
        <v>175</v>
      </c>
      <c r="P94" s="97" t="s">
        <v>696</v>
      </c>
      <c r="Q94" s="97" t="s">
        <v>703</v>
      </c>
      <c r="R94" s="5"/>
      <c r="S94" s="81" t="s">
        <v>189</v>
      </c>
      <c r="T94" s="97" t="s">
        <v>164</v>
      </c>
      <c r="U94" s="97" t="s">
        <v>165</v>
      </c>
      <c r="V94" s="97" t="s">
        <v>166</v>
      </c>
      <c r="W94" s="97" t="s">
        <v>167</v>
      </c>
      <c r="X94" s="97" t="s">
        <v>168</v>
      </c>
      <c r="Y94" s="97" t="s">
        <v>169</v>
      </c>
      <c r="Z94" s="97" t="s">
        <v>170</v>
      </c>
      <c r="AA94" s="97" t="s">
        <v>171</v>
      </c>
      <c r="AB94" s="97" t="s">
        <v>172</v>
      </c>
      <c r="AC94" s="97" t="s">
        <v>173</v>
      </c>
      <c r="AD94" s="97" t="s">
        <v>174</v>
      </c>
      <c r="AE94" s="27"/>
      <c r="AF94" s="97" t="s">
        <v>175</v>
      </c>
      <c r="AG94" s="97" t="s">
        <v>696</v>
      </c>
      <c r="AH94" s="97" t="s">
        <v>703</v>
      </c>
      <c r="AJ94" s="81" t="s">
        <v>189</v>
      </c>
      <c r="AK94" s="97" t="s">
        <v>164</v>
      </c>
      <c r="AL94" s="97" t="s">
        <v>165</v>
      </c>
      <c r="AM94" s="97" t="s">
        <v>166</v>
      </c>
      <c r="AN94" s="97" t="s">
        <v>167</v>
      </c>
      <c r="AO94" s="97" t="s">
        <v>168</v>
      </c>
      <c r="AP94" s="97" t="s">
        <v>169</v>
      </c>
      <c r="AQ94" s="97" t="s">
        <v>170</v>
      </c>
      <c r="AR94" s="97" t="s">
        <v>171</v>
      </c>
      <c r="AS94" s="97" t="s">
        <v>172</v>
      </c>
      <c r="AT94" s="97" t="s">
        <v>173</v>
      </c>
      <c r="AU94" s="97" t="s">
        <v>174</v>
      </c>
      <c r="AV94" s="27"/>
      <c r="AW94" s="97" t="s">
        <v>175</v>
      </c>
      <c r="AX94" s="97" t="s">
        <v>696</v>
      </c>
      <c r="AY94" s="97" t="s">
        <v>703</v>
      </c>
      <c r="AZ94" s="5"/>
      <c r="BA94" s="81" t="s">
        <v>189</v>
      </c>
      <c r="BB94" s="97" t="s">
        <v>164</v>
      </c>
      <c r="BC94" s="97" t="s">
        <v>165</v>
      </c>
      <c r="BD94" s="97" t="s">
        <v>166</v>
      </c>
      <c r="BE94" s="97" t="s">
        <v>167</v>
      </c>
      <c r="BF94" s="97" t="s">
        <v>168</v>
      </c>
      <c r="BG94" s="97" t="s">
        <v>169</v>
      </c>
      <c r="BH94" s="97" t="s">
        <v>170</v>
      </c>
      <c r="BI94" s="97" t="s">
        <v>171</v>
      </c>
      <c r="BJ94" s="97" t="s">
        <v>172</v>
      </c>
      <c r="BK94" s="97" t="s">
        <v>173</v>
      </c>
      <c r="BL94" s="97" t="s">
        <v>174</v>
      </c>
      <c r="BM94" s="27"/>
      <c r="BN94" s="97" t="s">
        <v>175</v>
      </c>
      <c r="BO94" s="97" t="s">
        <v>696</v>
      </c>
      <c r="BP94" s="97" t="s">
        <v>703</v>
      </c>
    </row>
    <row r="95" spans="2:68" s="166" customFormat="1" ht="10.5" customHeight="1">
      <c r="B95" s="123" t="s">
        <v>176</v>
      </c>
      <c r="C95" s="35">
        <f>ElecSingle_PPM_3100kWh!K183</f>
        <v>179.00136797424895</v>
      </c>
      <c r="D95" s="35">
        <f>ElecSingle_PPM_3100kWh!L183</f>
        <v>171.2844775148248</v>
      </c>
      <c r="E95" s="35">
        <f>ElecSingle_PPM_3100kWh!M183</f>
        <v>188.2966425157575</v>
      </c>
      <c r="F95" s="35">
        <f>ElecSingle_PPM_3100kWh!N183</f>
        <v>205.64726567876167</v>
      </c>
      <c r="G95" s="35">
        <f>ElecSingle_PPM_3100kWh!Q183</f>
        <v>244.35175317326426</v>
      </c>
      <c r="H95" s="35">
        <f>ElecSingle_PPM_3100kWh!R183</f>
        <v>220.83214040458211</v>
      </c>
      <c r="I95" s="35">
        <f>ElecSingle_PPM_3100kWh!S183</f>
        <v>213.18332557673111</v>
      </c>
      <c r="J95" s="35">
        <f>ElecSingle_PPM_3100kWh!T183</f>
        <v>186.28634708232781</v>
      </c>
      <c r="K95" s="35">
        <f>ElecSingle_PPM_3100kWh!U183</f>
        <v>221.40767996833435</v>
      </c>
      <c r="L95" s="35">
        <f>ElecSingle_PPM_3100kWh!V183</f>
        <v>277.90448646108462</v>
      </c>
      <c r="M95" s="35">
        <f>ElecSingle_PPM_3100kWh!W183</f>
        <v>515.28606921595917</v>
      </c>
      <c r="N95" s="27"/>
      <c r="O95" s="35">
        <f>ElecSingle_PPM_3100kWh!Y183</f>
        <v>1154.4785866007871</v>
      </c>
      <c r="P95" s="35">
        <f>ElecSingle_PPM_3100kWh!Z183</f>
        <v>1597.1745371627455</v>
      </c>
      <c r="Q95" s="35">
        <f>ElecSingle_PPM_3100kWh!AA183</f>
        <v>1089.9605425061691</v>
      </c>
      <c r="R95" s="5"/>
      <c r="S95" s="123" t="s">
        <v>176</v>
      </c>
      <c r="T95" s="35">
        <f>ElecMulti_PPM_4200kWh!K183</f>
        <v>243.5641006936373</v>
      </c>
      <c r="U95" s="35">
        <f>ElecMulti_PPM_4200kWh!L183</f>
        <v>233.38718526559481</v>
      </c>
      <c r="V95" s="35">
        <f>ElecMulti_PPM_4200kWh!M183</f>
        <v>255.96477111507141</v>
      </c>
      <c r="W95" s="35">
        <f>ElecMulti_PPM_4200kWh!N183</f>
        <v>280.35133215513343</v>
      </c>
      <c r="X95" s="35">
        <f>ElecMulti_PPM_4200kWh!Q183</f>
        <v>331.88177601701312</v>
      </c>
      <c r="Y95" s="35">
        <f>ElecMulti_PPM_4200kWh!R183</f>
        <v>300.85275986127681</v>
      </c>
      <c r="Z95" s="35">
        <f>ElecMulti_PPM_4200kWh!S183</f>
        <v>290.33538273875416</v>
      </c>
      <c r="AA95" s="35">
        <f>ElecMulti_PPM_4200kWh!T183</f>
        <v>253.3454702673852</v>
      </c>
      <c r="AB95" s="35">
        <f>ElecMulti_PPM_4200kWh!U183</f>
        <v>301.17601117012339</v>
      </c>
      <c r="AC95" s="35">
        <f>ElecMulti_PPM_4200kWh!V183</f>
        <v>380.12916390301859</v>
      </c>
      <c r="AD95" s="35">
        <f>ElecMulti_PPM_4200kWh!W183</f>
        <v>686.93566973033592</v>
      </c>
      <c r="AE95" s="27"/>
      <c r="AF95" s="35">
        <f>ElecMulti_PPM_4200kWh!Y183</f>
        <v>1512.8094841491961</v>
      </c>
      <c r="AG95" s="35">
        <f>ElecMulti_PPM_4200kWh!Z183</f>
        <v>2208.3388120062273</v>
      </c>
      <c r="AH95" s="35">
        <f>ElecMulti_PPM_4200kWh!AA183</f>
        <v>1494.1918100465305</v>
      </c>
      <c r="AJ95" s="123" t="s">
        <v>176</v>
      </c>
      <c r="AK95" s="35">
        <f>Gas_PPM_12000kWh!K183</f>
        <v>200.75</v>
      </c>
      <c r="AL95" s="35">
        <f>Gas_PPM_12000kWh!L183</f>
        <v>199.05999999999997</v>
      </c>
      <c r="AM95" s="35">
        <f>Gas_PPM_12000kWh!M183</f>
        <v>215.77</v>
      </c>
      <c r="AN95" s="35">
        <f>Gas_PPM_12000kWh!N183</f>
        <v>243.3600000000001</v>
      </c>
      <c r="AO95" s="35">
        <f>Gas_PPM_12000kWh!Q183</f>
        <v>281.17999999999995</v>
      </c>
      <c r="AP95" s="35">
        <f>Gas_PPM_12000kWh!R183</f>
        <v>230.78000000000006</v>
      </c>
      <c r="AQ95" s="35">
        <f>Gas_PPM_12000kWh!S183</f>
        <v>206.32000000000002</v>
      </c>
      <c r="AR95" s="35">
        <f>Gas_PPM_12000kWh!T183</f>
        <v>145.13000000000005</v>
      </c>
      <c r="AS95" s="35">
        <f>Gas_PPM_12000kWh!U183</f>
        <v>187.07</v>
      </c>
      <c r="AT95" s="35">
        <f>Gas_PPM_12000kWh!V183</f>
        <v>276.5100000000001</v>
      </c>
      <c r="AU95" s="35">
        <f>Gas_PPM_12000kWh!W183</f>
        <v>605.44000000000028</v>
      </c>
      <c r="AV95" s="27"/>
      <c r="AW95" s="35">
        <f>Gas_PPM_12000kWh!Y183</f>
        <v>1455.9576357366336</v>
      </c>
      <c r="AX95" s="35">
        <f>Gas_PPM_12000kWh!Z183</f>
        <v>1732.575249178142</v>
      </c>
      <c r="AY95" s="35">
        <f>Gas_PPM_12000kWh!AA183</f>
        <v>1205.1280820470279</v>
      </c>
      <c r="AZ95" s="5"/>
      <c r="BA95" s="123" t="s">
        <v>176</v>
      </c>
      <c r="BB95" s="35">
        <f>IFERROR(C95+AK95,"-")</f>
        <v>379.75136797424898</v>
      </c>
      <c r="BC95" s="35">
        <f t="shared" ref="BC95" si="103">IFERROR(D95+AL95,"-")</f>
        <v>370.3444775148248</v>
      </c>
      <c r="BD95" s="35">
        <f t="shared" ref="BD95" si="104">IFERROR(E95+AM95,"-")</f>
        <v>404.06664251575751</v>
      </c>
      <c r="BE95" s="35">
        <f t="shared" ref="BE95" si="105">IFERROR(F95+AN95,"-")</f>
        <v>449.00726567876177</v>
      </c>
      <c r="BF95" s="35">
        <f t="shared" ref="BF95" si="106">IFERROR(G95+AO95,"-")</f>
        <v>525.53175317326418</v>
      </c>
      <c r="BG95" s="35">
        <f t="shared" ref="BG95" si="107">IFERROR(H95+AP95,"-")</f>
        <v>451.61214040458219</v>
      </c>
      <c r="BH95" s="35">
        <f t="shared" ref="BH95:BH106" si="108">IFERROR(I95+AQ95,"-")</f>
        <v>419.50332557673113</v>
      </c>
      <c r="BI95" s="35">
        <f t="shared" ref="BI95:BI106" si="109">IFERROR(J95+AR95,"-")</f>
        <v>331.41634708232789</v>
      </c>
      <c r="BJ95" s="35">
        <f t="shared" ref="BJ95:BJ106" si="110">IFERROR(K95+AS95,"-")</f>
        <v>408.47767996833431</v>
      </c>
      <c r="BK95" s="35">
        <f t="shared" ref="BK95:BK106" si="111">IFERROR(L95+AT95,"-")</f>
        <v>554.41448646108472</v>
      </c>
      <c r="BL95" s="35">
        <f t="shared" ref="BL95:BL106" si="112">IFERROR(M95+AU95,"-")</f>
        <v>1120.7260692159593</v>
      </c>
      <c r="BM95" s="27"/>
      <c r="BN95" s="35">
        <f t="shared" ref="BN95:BN106" si="113">IFERROR(O95+AW95,"-")</f>
        <v>2610.436222337421</v>
      </c>
      <c r="BO95" s="35">
        <f t="shared" ref="BO95:BP106" si="114">IFERROR(P95+AX95,"-")</f>
        <v>3329.7497863408876</v>
      </c>
      <c r="BP95" s="35">
        <f t="shared" si="114"/>
        <v>2295.088624553197</v>
      </c>
    </row>
    <row r="96" spans="2:68" s="166" customFormat="1" ht="10.5" customHeight="1">
      <c r="B96" s="123" t="s">
        <v>177</v>
      </c>
      <c r="C96" s="35">
        <f>ElecSingle_PPM_3100kWh!K184</f>
        <v>3.4648843503671367</v>
      </c>
      <c r="D96" s="35">
        <f>ElecSingle_PPM_3100kWh!L184</f>
        <v>3.3612879396840958</v>
      </c>
      <c r="E96" s="35">
        <f>ElecSingle_PPM_3100kWh!M184</f>
        <v>11.652403061262774</v>
      </c>
      <c r="F96" s="35">
        <f>ElecSingle_PPM_3100kWh!N184</f>
        <v>11.077105801368656</v>
      </c>
      <c r="G96" s="35">
        <f>ElecSingle_PPM_3100kWh!Q184</f>
        <v>14.883230646022749</v>
      </c>
      <c r="H96" s="35">
        <f>ElecSingle_PPM_3100kWh!R184</f>
        <v>14.819176551301227</v>
      </c>
      <c r="I96" s="35">
        <f>ElecSingle_PPM_3100kWh!S184</f>
        <v>17.646102036866232</v>
      </c>
      <c r="J96" s="35">
        <f>ElecSingle_PPM_3100kWh!T184</f>
        <v>18.715424771732444</v>
      </c>
      <c r="K96" s="35">
        <f>ElecSingle_PPM_3100kWh!U184</f>
        <v>14.308593954183147</v>
      </c>
      <c r="L96" s="35">
        <f>ElecSingle_PPM_3100kWh!V184</f>
        <v>14.67492004669276</v>
      </c>
      <c r="M96" s="35">
        <f>ElecSingle_PPM_3100kWh!W184</f>
        <v>9.2172823280201097</v>
      </c>
      <c r="N96" s="27"/>
      <c r="O96" s="35">
        <f>ElecSingle_PPM_3100kWh!Y184</f>
        <v>11.671120371343685</v>
      </c>
      <c r="P96" s="35">
        <f>ElecSingle_PPM_3100kWh!Z184</f>
        <v>11.671120371343685</v>
      </c>
      <c r="Q96" s="35">
        <f>ElecSingle_PPM_3100kWh!AA184</f>
        <v>18.00005259322603</v>
      </c>
      <c r="R96" s="5"/>
      <c r="S96" s="123" t="s">
        <v>177</v>
      </c>
      <c r="T96" s="35">
        <f>ElecMulti_PPM_4200kWh!K184</f>
        <v>3.695838468799503</v>
      </c>
      <c r="U96" s="35">
        <f>ElecMulti_PPM_4200kWh!L184</f>
        <v>3.5853367720281919</v>
      </c>
      <c r="V96" s="35">
        <f>ElecMulti_PPM_4200kWh!M184</f>
        <v>12.42910064094038</v>
      </c>
      <c r="W96" s="35">
        <f>ElecMulti_PPM_4200kWh!N184</f>
        <v>11.815456613688003</v>
      </c>
      <c r="X96" s="35">
        <f>ElecMulti_PPM_4200kWh!Q184</f>
        <v>15.875278204103214</v>
      </c>
      <c r="Y96" s="35">
        <f>ElecMulti_PPM_4200kWh!R184</f>
        <v>15.252517859400495</v>
      </c>
      <c r="Z96" s="35">
        <f>ElecMulti_PPM_4200kWh!S184</f>
        <v>18.162094323274683</v>
      </c>
      <c r="AA96" s="35">
        <f>ElecMulti_PPM_4200kWh!T184</f>
        <v>18.515809469683656</v>
      </c>
      <c r="AB96" s="35">
        <f>ElecMulti_PPM_4200kWh!U184</f>
        <v>14.155980140040841</v>
      </c>
      <c r="AC96" s="35">
        <f>ElecMulti_PPM_4200kWh!V184</f>
        <v>14.309299644028929</v>
      </c>
      <c r="AD96" s="35">
        <f>ElecMulti_PPM_4200kWh!W184</f>
        <v>8.9876347080460999</v>
      </c>
      <c r="AE96" s="27"/>
      <c r="AF96" s="35">
        <f>ElecMulti_PPM_4200kWh!Y184</f>
        <v>12.009130989979031</v>
      </c>
      <c r="AG96" s="35">
        <f>ElecMulti_PPM_4200kWh!Z184</f>
        <v>12.009130989979031</v>
      </c>
      <c r="AH96" s="35">
        <f>ElecMulti_PPM_4200kWh!AA184</f>
        <v>18.521453844979444</v>
      </c>
      <c r="AJ96" s="123" t="s">
        <v>177</v>
      </c>
      <c r="AK96" s="35"/>
      <c r="AL96" s="35"/>
      <c r="AM96" s="35"/>
      <c r="AN96" s="35"/>
      <c r="AO96" s="35"/>
      <c r="AP96" s="35"/>
      <c r="AQ96" s="35"/>
      <c r="AR96" s="35"/>
      <c r="AS96" s="35"/>
      <c r="AT96" s="35"/>
      <c r="AU96" s="35"/>
      <c r="AV96" s="27"/>
      <c r="AW96" s="35"/>
      <c r="AX96" s="35"/>
      <c r="AY96" s="35"/>
      <c r="AZ96" s="5"/>
      <c r="BA96" s="123" t="s">
        <v>177</v>
      </c>
      <c r="BB96" s="35">
        <f>IFERROR(C96+AK96,"-")</f>
        <v>3.4648843503671367</v>
      </c>
      <c r="BC96" s="35">
        <f t="shared" ref="BC96:BC106" si="115">IFERROR(D96+AL96,"-")</f>
        <v>3.3612879396840958</v>
      </c>
      <c r="BD96" s="35">
        <f t="shared" ref="BD96:BD106" si="116">IFERROR(E96+AM96,"-")</f>
        <v>11.652403061262774</v>
      </c>
      <c r="BE96" s="35">
        <f t="shared" ref="BE96:BE106" si="117">IFERROR(F96+AN96,"-")</f>
        <v>11.077105801368656</v>
      </c>
      <c r="BF96" s="35">
        <f t="shared" ref="BF96:BF106" si="118">IFERROR(G96+AO96,"-")</f>
        <v>14.883230646022749</v>
      </c>
      <c r="BG96" s="35">
        <f t="shared" ref="BG96:BG106" si="119">IFERROR(H96+AP96,"-")</f>
        <v>14.819176551301227</v>
      </c>
      <c r="BH96" s="35">
        <f t="shared" si="108"/>
        <v>17.646102036866232</v>
      </c>
      <c r="BI96" s="35">
        <f t="shared" si="109"/>
        <v>18.715424771732444</v>
      </c>
      <c r="BJ96" s="35">
        <f t="shared" si="110"/>
        <v>14.308593954183147</v>
      </c>
      <c r="BK96" s="35">
        <f t="shared" si="111"/>
        <v>14.67492004669276</v>
      </c>
      <c r="BL96" s="35">
        <f t="shared" si="112"/>
        <v>9.2172823280201097</v>
      </c>
      <c r="BM96" s="27"/>
      <c r="BN96" s="35">
        <f t="shared" si="113"/>
        <v>11.671120371343685</v>
      </c>
      <c r="BO96" s="35">
        <f t="shared" si="114"/>
        <v>11.671120371343685</v>
      </c>
      <c r="BP96" s="35">
        <f t="shared" si="114"/>
        <v>18.00005259322603</v>
      </c>
    </row>
    <row r="97" spans="2:68" s="166" customFormat="1" ht="10.5" customHeight="1">
      <c r="B97" s="123" t="s">
        <v>178</v>
      </c>
      <c r="C97" s="35" t="str">
        <f>ElecSingle_PPM_3100kWh!K185</f>
        <v>-</v>
      </c>
      <c r="D97" s="35" t="str">
        <f>ElecSingle_PPM_3100kWh!L185</f>
        <v>-</v>
      </c>
      <c r="E97" s="35" t="str">
        <f>ElecSingle_PPM_3100kWh!M185</f>
        <v>-</v>
      </c>
      <c r="F97" s="35" t="str">
        <f>ElecSingle_PPM_3100kWh!N185</f>
        <v>-</v>
      </c>
      <c r="G97" s="35" t="str">
        <f>ElecSingle_PPM_3100kWh!Q185</f>
        <v>-</v>
      </c>
      <c r="H97" s="35" t="str">
        <f>ElecSingle_PPM_3100kWh!R185</f>
        <v>-</v>
      </c>
      <c r="I97" s="35" t="str">
        <f>ElecSingle_PPM_3100kWh!S185</f>
        <v>-</v>
      </c>
      <c r="J97" s="35">
        <f>ElecSingle_PPM_3100kWh!T185</f>
        <v>0</v>
      </c>
      <c r="K97" s="35">
        <f>ElecSingle_PPM_3100kWh!U185</f>
        <v>0</v>
      </c>
      <c r="L97" s="35">
        <f>ElecSingle_PPM_3100kWh!V185</f>
        <v>0</v>
      </c>
      <c r="M97" s="35" t="str">
        <f>ElecSingle_PPM_3100kWh!W185</f>
        <v>-</v>
      </c>
      <c r="N97" s="27"/>
      <c r="O97" s="35">
        <f>ElecSingle_PPM_3100kWh!Y185</f>
        <v>3.6281576038415646</v>
      </c>
      <c r="P97" s="35">
        <f>ElecSingle_PPM_3100kWh!Z185</f>
        <v>3.6281576038415646</v>
      </c>
      <c r="Q97" s="35">
        <f>ElecSingle_PPM_3100kWh!AA185</f>
        <v>3.6281576038415646</v>
      </c>
      <c r="R97" s="5"/>
      <c r="S97" s="123" t="s">
        <v>178</v>
      </c>
      <c r="T97" s="35" t="str">
        <f>ElecMulti_PPM_4200kWh!K185</f>
        <v>-</v>
      </c>
      <c r="U97" s="35" t="str">
        <f>ElecMulti_PPM_4200kWh!L185</f>
        <v>-</v>
      </c>
      <c r="V97" s="35" t="str">
        <f>ElecMulti_PPM_4200kWh!M185</f>
        <v>-</v>
      </c>
      <c r="W97" s="35" t="str">
        <f>ElecMulti_PPM_4200kWh!N185</f>
        <v>-</v>
      </c>
      <c r="X97" s="35" t="str">
        <f>ElecMulti_PPM_4200kWh!Q185</f>
        <v>-</v>
      </c>
      <c r="Y97" s="35" t="str">
        <f>ElecMulti_PPM_4200kWh!R185</f>
        <v>-</v>
      </c>
      <c r="Z97" s="35" t="str">
        <f>ElecMulti_PPM_4200kWh!S185</f>
        <v>-</v>
      </c>
      <c r="AA97" s="35">
        <f>ElecMulti_PPM_4200kWh!T185</f>
        <v>0</v>
      </c>
      <c r="AB97" s="35">
        <f>ElecMulti_PPM_4200kWh!U185</f>
        <v>0</v>
      </c>
      <c r="AC97" s="35">
        <f>ElecMulti_PPM_4200kWh!V185</f>
        <v>0</v>
      </c>
      <c r="AD97" s="35" t="str">
        <f>ElecMulti_PPM_4200kWh!W185</f>
        <v>-</v>
      </c>
      <c r="AE97" s="27"/>
      <c r="AF97" s="35">
        <f>ElecMulti_PPM_4200kWh!Y185</f>
        <v>3.6221255812319768</v>
      </c>
      <c r="AG97" s="35">
        <f>ElecMulti_PPM_4200kWh!Z185</f>
        <v>3.6221255812319768</v>
      </c>
      <c r="AH97" s="35">
        <f>ElecMulti_PPM_4200kWh!AA185</f>
        <v>3.6221255812319768</v>
      </c>
      <c r="AJ97" s="123" t="s">
        <v>178</v>
      </c>
      <c r="AK97" s="35" t="str">
        <f>Gas_PPM_12000kWh!K185</f>
        <v>-</v>
      </c>
      <c r="AL97" s="35" t="str">
        <f>Gas_PPM_12000kWh!L185</f>
        <v>-</v>
      </c>
      <c r="AM97" s="35" t="str">
        <f>Gas_PPM_12000kWh!M185</f>
        <v>-</v>
      </c>
      <c r="AN97" s="35" t="str">
        <f>Gas_PPM_12000kWh!N185</f>
        <v>-</v>
      </c>
      <c r="AO97" s="35" t="str">
        <f>Gas_PPM_12000kWh!Q185</f>
        <v>-</v>
      </c>
      <c r="AP97" s="35" t="str">
        <f>Gas_PPM_12000kWh!R185</f>
        <v>-</v>
      </c>
      <c r="AQ97" s="35" t="str">
        <f>Gas_PPM_12000kWh!S185</f>
        <v>-</v>
      </c>
      <c r="AR97" s="35">
        <f>Gas_PPM_12000kWh!T185</f>
        <v>0</v>
      </c>
      <c r="AS97" s="35">
        <f>Gas_PPM_12000kWh!U185</f>
        <v>0</v>
      </c>
      <c r="AT97" s="35">
        <f>Gas_PPM_12000kWh!V185</f>
        <v>0</v>
      </c>
      <c r="AU97" s="35" t="str">
        <f>Gas_PPM_12000kWh!W185</f>
        <v>-</v>
      </c>
      <c r="AV97" s="27"/>
      <c r="AW97" s="35">
        <f>Gas_PPM_12000kWh!Y185</f>
        <v>2.9742599903583691</v>
      </c>
      <c r="AX97" s="35">
        <f>Gas_PPM_12000kWh!Z185</f>
        <v>2.9742599903583691</v>
      </c>
      <c r="AY97" s="35">
        <f>Gas_PPM_12000kWh!AA185</f>
        <v>2.9742599903583691</v>
      </c>
      <c r="AZ97" s="5"/>
      <c r="BA97" s="123" t="s">
        <v>178</v>
      </c>
      <c r="BB97" s="35" t="str">
        <f t="shared" ref="BB97:BB106" si="120">IFERROR(C97+AK97,"-")</f>
        <v>-</v>
      </c>
      <c r="BC97" s="35" t="str">
        <f t="shared" si="115"/>
        <v>-</v>
      </c>
      <c r="BD97" s="35" t="str">
        <f t="shared" si="116"/>
        <v>-</v>
      </c>
      <c r="BE97" s="35" t="str">
        <f t="shared" si="117"/>
        <v>-</v>
      </c>
      <c r="BF97" s="35" t="str">
        <f t="shared" si="118"/>
        <v>-</v>
      </c>
      <c r="BG97" s="35" t="str">
        <f t="shared" si="119"/>
        <v>-</v>
      </c>
      <c r="BH97" s="35" t="str">
        <f t="shared" si="108"/>
        <v>-</v>
      </c>
      <c r="BI97" s="35">
        <f t="shared" si="109"/>
        <v>0</v>
      </c>
      <c r="BJ97" s="35">
        <f t="shared" si="110"/>
        <v>0</v>
      </c>
      <c r="BK97" s="35">
        <f t="shared" si="111"/>
        <v>0</v>
      </c>
      <c r="BL97" s="35" t="str">
        <f t="shared" si="112"/>
        <v>-</v>
      </c>
      <c r="BM97" s="27"/>
      <c r="BN97" s="35">
        <f t="shared" si="113"/>
        <v>6.6024175941999337</v>
      </c>
      <c r="BO97" s="35">
        <f t="shared" si="114"/>
        <v>6.6024175941999337</v>
      </c>
      <c r="BP97" s="35">
        <f t="shared" si="114"/>
        <v>6.6024175941999337</v>
      </c>
    </row>
    <row r="98" spans="2:68" s="166" customFormat="1" ht="10.5" customHeight="1">
      <c r="B98" s="123" t="s">
        <v>179</v>
      </c>
      <c r="C98" s="35">
        <f>ElecSingle_PPM_3100kWh!K186</f>
        <v>88.907900801057167</v>
      </c>
      <c r="D98" s="35">
        <f>ElecSingle_PPM_3100kWh!L186</f>
        <v>89.2228354434869</v>
      </c>
      <c r="E98" s="35">
        <f>ElecSingle_PPM_3100kWh!M186</f>
        <v>103.18869384400993</v>
      </c>
      <c r="F98" s="35">
        <f>ElecSingle_PPM_3100kWh!N186</f>
        <v>103.25784488604373</v>
      </c>
      <c r="G98" s="35">
        <f>ElecSingle_PPM_3100kWh!Q186</f>
        <v>110.38956078047262</v>
      </c>
      <c r="H98" s="35">
        <f>ElecSingle_PPM_3100kWh!R186</f>
        <v>111.70052282209861</v>
      </c>
      <c r="I98" s="35">
        <f>ElecSingle_PPM_3100kWh!S186</f>
        <v>114.89567331049632</v>
      </c>
      <c r="J98" s="35">
        <f>ElecSingle_PPM_3100kWh!T186</f>
        <v>114.41325620654189</v>
      </c>
      <c r="K98" s="35">
        <f>ElecSingle_PPM_3100kWh!U186</f>
        <v>121.04715621876539</v>
      </c>
      <c r="L98" s="35">
        <f>ElecSingle_PPM_3100kWh!V186</f>
        <v>120.45617283230332</v>
      </c>
      <c r="M98" s="35">
        <f>ElecSingle_PPM_3100kWh!W186</f>
        <v>126.56935319315116</v>
      </c>
      <c r="N98" s="27"/>
      <c r="O98" s="35">
        <f>ElecSingle_PPM_3100kWh!Y186</f>
        <v>125.49442106415583</v>
      </c>
      <c r="P98" s="35">
        <f>ElecSingle_PPM_3100kWh!Z186</f>
        <v>125.49442106415583</v>
      </c>
      <c r="Q98" s="35">
        <f>ElecSingle_PPM_3100kWh!AA186</f>
        <v>139.71758497034597</v>
      </c>
      <c r="R98" s="5"/>
      <c r="S98" s="123" t="s">
        <v>179</v>
      </c>
      <c r="T98" s="35">
        <f>ElecMulti_PPM_4200kWh!K186</f>
        <v>118.07705875336698</v>
      </c>
      <c r="U98" s="35">
        <f>ElecMulti_PPM_4200kWh!L186</f>
        <v>118.50377291366176</v>
      </c>
      <c r="V98" s="35">
        <f>ElecMulti_PPM_4200kWh!M186</f>
        <v>137.2785412534873</v>
      </c>
      <c r="W98" s="35">
        <f>ElecMulti_PPM_4200kWh!N186</f>
        <v>137.37219711784317</v>
      </c>
      <c r="X98" s="35">
        <f>ElecMulti_PPM_4200kWh!Q186</f>
        <v>146.97498129828324</v>
      </c>
      <c r="Y98" s="35">
        <f>ElecMulti_PPM_4200kWh!R186</f>
        <v>148.78179429410963</v>
      </c>
      <c r="Z98" s="35">
        <f>ElecMulti_PPM_4200kWh!S186</f>
        <v>153.05177827785991</v>
      </c>
      <c r="AA98" s="35">
        <f>ElecMulti_PPM_4200kWh!T186</f>
        <v>152.50792343202036</v>
      </c>
      <c r="AB98" s="35">
        <f>ElecMulti_PPM_4200kWh!U186</f>
        <v>161.47386372529701</v>
      </c>
      <c r="AC98" s="35">
        <f>ElecMulti_PPM_4200kWh!V186</f>
        <v>160.71814985263919</v>
      </c>
      <c r="AD98" s="35">
        <f>ElecMulti_PPM_4200kWh!W186</f>
        <v>168.06212548551051</v>
      </c>
      <c r="AE98" s="27"/>
      <c r="AF98" s="35">
        <f>ElecMulti_PPM_4200kWh!Y186</f>
        <v>166.49125558391935</v>
      </c>
      <c r="AG98" s="35">
        <f>ElecMulti_PPM_4200kWh!Z186</f>
        <v>166.49125558391935</v>
      </c>
      <c r="AH98" s="35">
        <f>ElecMulti_PPM_4200kWh!AA186</f>
        <v>185.6375469898137</v>
      </c>
      <c r="AJ98" s="123" t="s">
        <v>179</v>
      </c>
      <c r="AK98" s="35">
        <f>Gas_PPM_12000kWh!K186</f>
        <v>19.106297226763822</v>
      </c>
      <c r="AL98" s="35">
        <f>Gas_PPM_12000kWh!L186</f>
        <v>19.106297226763822</v>
      </c>
      <c r="AM98" s="35">
        <f>Gas_PPM_12000kWh!M186</f>
        <v>20.852393125569616</v>
      </c>
      <c r="AN98" s="35">
        <f>Gas_PPM_12000kWh!N186</f>
        <v>20.849370287873601</v>
      </c>
      <c r="AO98" s="35">
        <f>Gas_PPM_12000kWh!Q186</f>
        <v>21.50319340120604</v>
      </c>
      <c r="AP98" s="35">
        <f>Gas_PPM_12000kWh!R186</f>
        <v>21.819481548965165</v>
      </c>
      <c r="AQ98" s="35">
        <f>Gas_PPM_12000kWh!S186</f>
        <v>25.256715910577434</v>
      </c>
      <c r="AR98" s="35">
        <f>Gas_PPM_12000kWh!T186</f>
        <v>24.167303215101221</v>
      </c>
      <c r="AS98" s="35">
        <f>Gas_PPM_12000kWh!U186</f>
        <v>23.962512789411697</v>
      </c>
      <c r="AT98" s="35">
        <f>Gas_PPM_12000kWh!V186</f>
        <v>23.858648398084732</v>
      </c>
      <c r="AU98" s="35">
        <f>Gas_PPM_12000kWh!W186</f>
        <v>33.366817904048837</v>
      </c>
      <c r="AV98" s="27"/>
      <c r="AW98" s="35">
        <f>Gas_PPM_12000kWh!Y186</f>
        <v>33.475871166766694</v>
      </c>
      <c r="AX98" s="35">
        <f>Gas_PPM_12000kWh!Z186</f>
        <v>33.475871166766694</v>
      </c>
      <c r="AY98" s="35">
        <f>Gas_PPM_12000kWh!AA186</f>
        <v>33.951682778351355</v>
      </c>
      <c r="AZ98" s="5"/>
      <c r="BA98" s="123" t="s">
        <v>179</v>
      </c>
      <c r="BB98" s="35">
        <f t="shared" si="120"/>
        <v>108.01419802782098</v>
      </c>
      <c r="BC98" s="35">
        <f t="shared" si="115"/>
        <v>108.32913267025071</v>
      </c>
      <c r="BD98" s="35">
        <f t="shared" si="116"/>
        <v>124.04108696957955</v>
      </c>
      <c r="BE98" s="35">
        <f t="shared" si="117"/>
        <v>124.10721517391733</v>
      </c>
      <c r="BF98" s="35">
        <f t="shared" si="118"/>
        <v>131.89275418167867</v>
      </c>
      <c r="BG98" s="35">
        <f t="shared" si="119"/>
        <v>133.52000437106378</v>
      </c>
      <c r="BH98" s="35">
        <f t="shared" si="108"/>
        <v>140.15238922107375</v>
      </c>
      <c r="BI98" s="35">
        <f t="shared" si="109"/>
        <v>138.5805594216431</v>
      </c>
      <c r="BJ98" s="35">
        <f t="shared" si="110"/>
        <v>145.0096690081771</v>
      </c>
      <c r="BK98" s="35">
        <f t="shared" si="111"/>
        <v>144.31482123038805</v>
      </c>
      <c r="BL98" s="35">
        <f t="shared" si="112"/>
        <v>159.9361710972</v>
      </c>
      <c r="BM98" s="27"/>
      <c r="BN98" s="35">
        <f t="shared" si="113"/>
        <v>158.97029223092252</v>
      </c>
      <c r="BO98" s="35">
        <f t="shared" si="114"/>
        <v>158.97029223092252</v>
      </c>
      <c r="BP98" s="35">
        <f t="shared" si="114"/>
        <v>173.66926774869734</v>
      </c>
    </row>
    <row r="99" spans="2:68" s="166" customFormat="1" ht="10.5" customHeight="1">
      <c r="B99" s="123" t="s">
        <v>180</v>
      </c>
      <c r="C99" s="35">
        <f>ElecSingle_PPM_3100kWh!K187</f>
        <v>134.94626558994401</v>
      </c>
      <c r="D99" s="35">
        <f>ElecSingle_PPM_3100kWh!L187</f>
        <v>135.83719089936108</v>
      </c>
      <c r="E99" s="35">
        <f>ElecSingle_PPM_3100kWh!M187</f>
        <v>131.67837067324322</v>
      </c>
      <c r="F99" s="35">
        <f>ElecSingle_PPM_3100kWh!N187</f>
        <v>131.2842545781717</v>
      </c>
      <c r="G99" s="35">
        <f>ElecSingle_PPM_3100kWh!Q187</f>
        <v>138.51639149164146</v>
      </c>
      <c r="H99" s="35">
        <f>ElecSingle_PPM_3100kWh!R187</f>
        <v>140.23783389769395</v>
      </c>
      <c r="I99" s="35">
        <f>ElecSingle_PPM_3100kWh!S187</f>
        <v>140.5199304149771</v>
      </c>
      <c r="J99" s="35">
        <f>ElecSingle_PPM_3100kWh!T187</f>
        <v>144.00471246533911</v>
      </c>
      <c r="K99" s="35">
        <f>ElecSingle_PPM_3100kWh!U187</f>
        <v>153.15544286240794</v>
      </c>
      <c r="L99" s="35">
        <f>ElecSingle_PPM_3100kWh!V187</f>
        <v>153.27044256757927</v>
      </c>
      <c r="M99" s="35">
        <f>ElecSingle_PPM_3100kWh!W187</f>
        <v>201.74330332289634</v>
      </c>
      <c r="N99" s="27"/>
      <c r="O99" s="35">
        <f>ElecSingle_PPM_3100kWh!Y187</f>
        <v>207.14962998740157</v>
      </c>
      <c r="P99" s="35">
        <f>ElecSingle_PPM_3100kWh!Z187</f>
        <v>207.14962998740157</v>
      </c>
      <c r="Q99" s="35">
        <f>ElecSingle_PPM_3100kWh!AA187</f>
        <v>225.97684176362142</v>
      </c>
      <c r="R99" s="5"/>
      <c r="S99" s="123" t="s">
        <v>180</v>
      </c>
      <c r="T99" s="35">
        <f>ElecMulti_PPM_4200kWh!K187</f>
        <v>140.67827761874798</v>
      </c>
      <c r="U99" s="35">
        <f>ElecMulti_PPM_4200kWh!L187</f>
        <v>141.88362767308908</v>
      </c>
      <c r="V99" s="35">
        <f>ElecMulti_PPM_4200kWh!M187</f>
        <v>146.74643050364855</v>
      </c>
      <c r="W99" s="35">
        <f>ElecMulti_PPM_4200kWh!N187</f>
        <v>146.21321809921974</v>
      </c>
      <c r="X99" s="35">
        <f>ElecMulti_PPM_4200kWh!Q187</f>
        <v>154.98695474225545</v>
      </c>
      <c r="Y99" s="35">
        <f>ElecMulti_PPM_4200kWh!R187</f>
        <v>155.91941768584419</v>
      </c>
      <c r="Z99" s="35">
        <f>ElecMulti_PPM_4200kWh!S187</f>
        <v>156.82128408270361</v>
      </c>
      <c r="AA99" s="35">
        <f>ElecMulti_PPM_4200kWh!T187</f>
        <v>160.05334295858538</v>
      </c>
      <c r="AB99" s="35">
        <f>ElecMulti_PPM_4200kWh!U187</f>
        <v>171.05986563571534</v>
      </c>
      <c r="AC99" s="35">
        <f>ElecMulti_PPM_4200kWh!V187</f>
        <v>170.07802785187067</v>
      </c>
      <c r="AD99" s="35">
        <f>ElecMulti_PPM_4200kWh!W187</f>
        <v>211.18364579762692</v>
      </c>
      <c r="AE99" s="27"/>
      <c r="AF99" s="35">
        <f>ElecMulti_PPM_4200kWh!Y187</f>
        <v>221.9286821365277</v>
      </c>
      <c r="AG99" s="35">
        <f>ElecMulti_PPM_4200kWh!Z187</f>
        <v>221.9286821365277</v>
      </c>
      <c r="AH99" s="35">
        <f>ElecMulti_PPM_4200kWh!AA187</f>
        <v>252.2686339812083</v>
      </c>
      <c r="AJ99" s="123" t="s">
        <v>180</v>
      </c>
      <c r="AK99" s="35">
        <f>Gas_PPM_12000kWh!K187</f>
        <v>122.43954491549439</v>
      </c>
      <c r="AL99" s="35">
        <f>Gas_PPM_12000kWh!L187</f>
        <v>122.46354491524748</v>
      </c>
      <c r="AM99" s="35">
        <f>Gas_PPM_12000kWh!M187</f>
        <v>126.26991866834115</v>
      </c>
      <c r="AN99" s="35">
        <f>Gas_PPM_12000kWh!N187</f>
        <v>126.34191866760045</v>
      </c>
      <c r="AO99" s="35">
        <f>Gas_PPM_12000kWh!Q187</f>
        <v>131.74472031618731</v>
      </c>
      <c r="AP99" s="35">
        <f>Gas_PPM_12000kWh!R187</f>
        <v>131.30072032075481</v>
      </c>
      <c r="AQ99" s="35">
        <f>Gas_PPM_12000kWh!S187</f>
        <v>132.24553140529321</v>
      </c>
      <c r="AR99" s="35">
        <f>Gas_PPM_12000kWh!T187</f>
        <v>129.58153143269809</v>
      </c>
      <c r="AS99" s="35">
        <f>Gas_PPM_12000kWh!U187</f>
        <v>123.6783856835283</v>
      </c>
      <c r="AT99" s="35">
        <f>Gas_PPM_12000kWh!V187</f>
        <v>123.24638568797238</v>
      </c>
      <c r="AU99" s="35">
        <f>Gas_PPM_12000kWh!W187</f>
        <v>160.08341657435014</v>
      </c>
      <c r="AV99" s="27"/>
      <c r="AW99" s="35">
        <f>Gas_PPM_12000kWh!Y187</f>
        <v>156.36523204518753</v>
      </c>
      <c r="AX99" s="35">
        <f>Gas_PPM_12000kWh!Z187</f>
        <v>156.36523204518753</v>
      </c>
      <c r="AY99" s="35">
        <f>Gas_PPM_12000kWh!AA187</f>
        <v>158.4287908224137</v>
      </c>
      <c r="AZ99" s="5"/>
      <c r="BA99" s="123" t="s">
        <v>180</v>
      </c>
      <c r="BB99" s="35">
        <f t="shared" si="120"/>
        <v>257.38581050543837</v>
      </c>
      <c r="BC99" s="35">
        <f t="shared" si="115"/>
        <v>258.30073581460857</v>
      </c>
      <c r="BD99" s="35">
        <f t="shared" si="116"/>
        <v>257.94828934158437</v>
      </c>
      <c r="BE99" s="35">
        <f t="shared" si="117"/>
        <v>257.62617324577218</v>
      </c>
      <c r="BF99" s="35">
        <f t="shared" si="118"/>
        <v>270.2611118078288</v>
      </c>
      <c r="BG99" s="35">
        <f t="shared" si="119"/>
        <v>271.53855421844878</v>
      </c>
      <c r="BH99" s="35">
        <f t="shared" si="108"/>
        <v>272.76546182027027</v>
      </c>
      <c r="BI99" s="35">
        <f t="shared" si="109"/>
        <v>273.5862438980372</v>
      </c>
      <c r="BJ99" s="35">
        <f t="shared" si="110"/>
        <v>276.83382854593623</v>
      </c>
      <c r="BK99" s="35">
        <f t="shared" si="111"/>
        <v>276.51682825555167</v>
      </c>
      <c r="BL99" s="35">
        <f t="shared" si="112"/>
        <v>361.82671989724645</v>
      </c>
      <c r="BM99" s="27"/>
      <c r="BN99" s="35">
        <f t="shared" si="113"/>
        <v>363.51486203258912</v>
      </c>
      <c r="BO99" s="35">
        <f t="shared" si="114"/>
        <v>363.51486203258912</v>
      </c>
      <c r="BP99" s="35">
        <f t="shared" si="114"/>
        <v>384.40563258603515</v>
      </c>
    </row>
    <row r="100" spans="2:68" s="166" customFormat="1" ht="10.5" customHeight="1">
      <c r="B100" s="123" t="s">
        <v>181</v>
      </c>
      <c r="C100" s="35">
        <f>ElecSingle_PPM_3100kWh!K188</f>
        <v>78.263999999999996</v>
      </c>
      <c r="D100" s="35">
        <f>ElecSingle_PPM_3100kWh!L188</f>
        <v>79.259530332681024</v>
      </c>
      <c r="E100" s="35">
        <f>ElecSingle_PPM_3100kWh!M188</f>
        <v>80.408219178082177</v>
      </c>
      <c r="F100" s="35">
        <f>ElecSingle_PPM_3100kWh!N188</f>
        <v>81.097432485322898</v>
      </c>
      <c r="G100" s="35">
        <f>ElecSingle_PPM_3100kWh!Q188</f>
        <v>82.016383561643821</v>
      </c>
      <c r="H100" s="35">
        <f>ElecSingle_PPM_3100kWh!R188</f>
        <v>82.629017612524436</v>
      </c>
      <c r="I100" s="35">
        <f>ElecSingle_PPM_3100kWh!S188</f>
        <v>83.088493150684926</v>
      </c>
      <c r="J100" s="35">
        <f>ElecSingle_PPM_3100kWh!T188</f>
        <v>83.318230919765156</v>
      </c>
      <c r="K100" s="35">
        <f>ElecSingle_PPM_3100kWh!U188</f>
        <v>83.777706457925646</v>
      </c>
      <c r="L100" s="35">
        <f>ElecSingle_PPM_3100kWh!V188</f>
        <v>85.309291585127184</v>
      </c>
      <c r="M100" s="35">
        <f>ElecSingle_PPM_3100kWh!W188</f>
        <v>87.836407045009778</v>
      </c>
      <c r="N100" s="27"/>
      <c r="O100" s="35">
        <f>ElecSingle_PPM_3100kWh!Y188</f>
        <v>92.278003913894295</v>
      </c>
      <c r="P100" s="35">
        <f>ElecSingle_PPM_3100kWh!Z188</f>
        <v>92.278003913894295</v>
      </c>
      <c r="Q100" s="35">
        <f>ElecSingle_PPM_3100kWh!AA188</f>
        <v>95.953808219178057</v>
      </c>
      <c r="R100" s="5"/>
      <c r="S100" s="123" t="s">
        <v>181</v>
      </c>
      <c r="T100" s="35">
        <f>ElecMulti_PPM_4200kWh!K188</f>
        <v>78.263999999999996</v>
      </c>
      <c r="U100" s="35">
        <f>ElecMulti_PPM_4200kWh!L188</f>
        <v>79.259530332681024</v>
      </c>
      <c r="V100" s="35">
        <f>ElecMulti_PPM_4200kWh!M188</f>
        <v>80.408219178082177</v>
      </c>
      <c r="W100" s="35">
        <f>ElecMulti_PPM_4200kWh!N188</f>
        <v>81.097432485322898</v>
      </c>
      <c r="X100" s="35">
        <f>ElecMulti_PPM_4200kWh!Q188</f>
        <v>82.016383561643821</v>
      </c>
      <c r="Y100" s="35">
        <f>ElecMulti_PPM_4200kWh!R188</f>
        <v>82.629017612524436</v>
      </c>
      <c r="Z100" s="35">
        <f>ElecMulti_PPM_4200kWh!S188</f>
        <v>83.088493150684926</v>
      </c>
      <c r="AA100" s="35">
        <f>ElecMulti_PPM_4200kWh!T188</f>
        <v>83.318230919765156</v>
      </c>
      <c r="AB100" s="35">
        <f>ElecMulti_PPM_4200kWh!U188</f>
        <v>83.777706457925646</v>
      </c>
      <c r="AC100" s="35">
        <f>ElecMulti_PPM_4200kWh!V188</f>
        <v>85.309291585127184</v>
      </c>
      <c r="AD100" s="35">
        <f>ElecMulti_PPM_4200kWh!W188</f>
        <v>87.836407045009778</v>
      </c>
      <c r="AE100" s="27"/>
      <c r="AF100" s="35">
        <f>ElecMulti_PPM_4200kWh!Y188</f>
        <v>92.278003913894295</v>
      </c>
      <c r="AG100" s="35">
        <f>ElecMulti_PPM_4200kWh!Z188</f>
        <v>92.278003913894295</v>
      </c>
      <c r="AH100" s="35">
        <f>ElecMulti_PPM_4200kWh!AA188</f>
        <v>95.953808219178057</v>
      </c>
      <c r="AJ100" s="123" t="s">
        <v>181</v>
      </c>
      <c r="AK100" s="35">
        <f>Gas_PPM_12000kWh!K188</f>
        <v>89.202099999999987</v>
      </c>
      <c r="AL100" s="35">
        <f>Gas_PPM_12000kWh!L188</f>
        <v>90.336764677103716</v>
      </c>
      <c r="AM100" s="35">
        <f>Gas_PPM_12000kWh!M188</f>
        <v>91.64599315068493</v>
      </c>
      <c r="AN100" s="35">
        <f>Gas_PPM_12000kWh!N188</f>
        <v>92.431530234833659</v>
      </c>
      <c r="AO100" s="35">
        <f>Gas_PPM_12000kWh!Q188</f>
        <v>93.478913013698644</v>
      </c>
      <c r="AP100" s="35">
        <f>Gas_PPM_12000kWh!R188</f>
        <v>94.177168199608587</v>
      </c>
      <c r="AQ100" s="35">
        <f>Gas_PPM_12000kWh!S188</f>
        <v>94.700859589041102</v>
      </c>
      <c r="AR100" s="35">
        <f>Gas_PPM_12000kWh!T188</f>
        <v>94.96270528375733</v>
      </c>
      <c r="AS100" s="35">
        <f>Gas_PPM_12000kWh!U188</f>
        <v>95.486396673189816</v>
      </c>
      <c r="AT100" s="35">
        <f>Gas_PPM_12000kWh!V188</f>
        <v>97.232034637964787</v>
      </c>
      <c r="AU100" s="35">
        <f>Gas_PPM_12000kWh!W188</f>
        <v>100.11233727984344</v>
      </c>
      <c r="AV100" s="27"/>
      <c r="AW100" s="35">
        <f>Gas_PPM_12000kWh!Y188</f>
        <v>105.1746873776908</v>
      </c>
      <c r="AX100" s="35">
        <f>Gas_PPM_12000kWh!Z188</f>
        <v>105.1746873776908</v>
      </c>
      <c r="AY100" s="35">
        <f>Gas_PPM_12000kWh!AA188</f>
        <v>109.36421849315069</v>
      </c>
      <c r="AZ100" s="5"/>
      <c r="BA100" s="123" t="s">
        <v>181</v>
      </c>
      <c r="BB100" s="35">
        <f t="shared" si="120"/>
        <v>167.46609999999998</v>
      </c>
      <c r="BC100" s="35">
        <f t="shared" si="115"/>
        <v>169.59629500978474</v>
      </c>
      <c r="BD100" s="35">
        <f t="shared" si="116"/>
        <v>172.05421232876711</v>
      </c>
      <c r="BE100" s="35">
        <f t="shared" si="117"/>
        <v>173.52896272015656</v>
      </c>
      <c r="BF100" s="35">
        <f t="shared" si="118"/>
        <v>175.49529657534248</v>
      </c>
      <c r="BG100" s="35">
        <f t="shared" si="119"/>
        <v>176.80618581213304</v>
      </c>
      <c r="BH100" s="35">
        <f t="shared" si="108"/>
        <v>177.78935273972604</v>
      </c>
      <c r="BI100" s="35">
        <f t="shared" si="109"/>
        <v>178.28093620352249</v>
      </c>
      <c r="BJ100" s="35">
        <f t="shared" si="110"/>
        <v>179.26410313111546</v>
      </c>
      <c r="BK100" s="35">
        <f t="shared" si="111"/>
        <v>182.54132622309197</v>
      </c>
      <c r="BL100" s="35">
        <f t="shared" si="112"/>
        <v>187.94874432485324</v>
      </c>
      <c r="BM100" s="27"/>
      <c r="BN100" s="35">
        <f t="shared" si="113"/>
        <v>197.4526912915851</v>
      </c>
      <c r="BO100" s="35">
        <f t="shared" si="114"/>
        <v>197.4526912915851</v>
      </c>
      <c r="BP100" s="35">
        <f t="shared" si="114"/>
        <v>205.31802671232873</v>
      </c>
    </row>
    <row r="101" spans="2:68" s="166" customFormat="1" ht="10.5" customHeight="1">
      <c r="B101" s="123" t="s">
        <v>182</v>
      </c>
      <c r="C101" s="35">
        <f>ElecSingle_PPM_3100kWh!K189</f>
        <v>0</v>
      </c>
      <c r="D101" s="35">
        <f>ElecSingle_PPM_3100kWh!L189</f>
        <v>-0.18995111249132623</v>
      </c>
      <c r="E101" s="35">
        <f>ElecSingle_PPM_3100kWh!M189</f>
        <v>2.3898870370752552</v>
      </c>
      <c r="F101" s="35">
        <f>ElecSingle_PPM_3100kWh!N189</f>
        <v>2.4654814606041811</v>
      </c>
      <c r="G101" s="35">
        <f>ElecSingle_PPM_3100kWh!Q189</f>
        <v>4.8850955964817686</v>
      </c>
      <c r="H101" s="35">
        <f>ElecSingle_PPM_3100kWh!R189</f>
        <v>4.7480163427765101</v>
      </c>
      <c r="I101" s="35">
        <f>ElecSingle_PPM_3100kWh!S189</f>
        <v>7.0936419973386942</v>
      </c>
      <c r="J101" s="35">
        <f>ElecSingle_PPM_3100kWh!T189</f>
        <v>6.2155900817178926</v>
      </c>
      <c r="K101" s="35">
        <f>ElecSingle_PPM_3100kWh!U189</f>
        <v>5.8459595331056082</v>
      </c>
      <c r="L101" s="35">
        <f>ElecSingle_PPM_3100kWh!V189</f>
        <v>6.2696858243973574</v>
      </c>
      <c r="M101" s="35">
        <f>ElecSingle_PPM_3100kWh!W189</f>
        <v>6.0892580260299445</v>
      </c>
      <c r="N101" s="27"/>
      <c r="O101" s="35">
        <f>ElecSingle_PPM_3100kWh!Y189</f>
        <v>5.9026181198620185</v>
      </c>
      <c r="P101" s="35">
        <f>ElecSingle_PPM_3100kWh!Z189</f>
        <v>5.9026181198620185</v>
      </c>
      <c r="Q101" s="35">
        <f>ElecSingle_PPM_3100kWh!AA189</f>
        <v>6.7712661500374631</v>
      </c>
      <c r="R101" s="5"/>
      <c r="S101" s="123" t="s">
        <v>182</v>
      </c>
      <c r="T101" s="35">
        <f>ElecMulti_PPM_4200kWh!K189</f>
        <v>0</v>
      </c>
      <c r="U101" s="35">
        <f>ElecMulti_PPM_4200kWh!L189</f>
        <v>-0.18995111249132623</v>
      </c>
      <c r="V101" s="35">
        <f>ElecMulti_PPM_4200kWh!M189</f>
        <v>2.3898870370752552</v>
      </c>
      <c r="W101" s="35">
        <f>ElecMulti_PPM_4200kWh!N189</f>
        <v>2.4654814606041811</v>
      </c>
      <c r="X101" s="35">
        <f>ElecMulti_PPM_4200kWh!Q189</f>
        <v>4.8850955964817686</v>
      </c>
      <c r="Y101" s="35">
        <f>ElecMulti_PPM_4200kWh!R189</f>
        <v>4.7480163427765101</v>
      </c>
      <c r="Z101" s="35">
        <f>ElecMulti_PPM_4200kWh!S189</f>
        <v>7.0936419973386942</v>
      </c>
      <c r="AA101" s="35">
        <f>ElecMulti_PPM_4200kWh!T189</f>
        <v>6.2155900817178926</v>
      </c>
      <c r="AB101" s="35">
        <f>ElecMulti_PPM_4200kWh!U189</f>
        <v>5.8459595331056082</v>
      </c>
      <c r="AC101" s="35">
        <f>ElecMulti_PPM_4200kWh!V189</f>
        <v>6.2696858243973574</v>
      </c>
      <c r="AD101" s="35">
        <f>ElecMulti_PPM_4200kWh!W189</f>
        <v>6.0892580260299445</v>
      </c>
      <c r="AE101" s="27"/>
      <c r="AF101" s="35">
        <f>ElecMulti_PPM_4200kWh!Y189</f>
        <v>5.9026181198620185</v>
      </c>
      <c r="AG101" s="35">
        <f>ElecMulti_PPM_4200kWh!Z189</f>
        <v>5.9026181198620185</v>
      </c>
      <c r="AH101" s="35">
        <f>ElecMulti_PPM_4200kWh!AA189</f>
        <v>6.7712661500374631</v>
      </c>
      <c r="AJ101" s="123" t="s">
        <v>182</v>
      </c>
      <c r="AK101" s="35">
        <f>Gas_PPM_12000kWh!K189</f>
        <v>0</v>
      </c>
      <c r="AL101" s="35">
        <f>Gas_PPM_12000kWh!L189</f>
        <v>-0.14839729644435984</v>
      </c>
      <c r="AM101" s="35">
        <f>Gas_PPM_12000kWh!M189</f>
        <v>1.899695256253338</v>
      </c>
      <c r="AN101" s="35">
        <f>Gas_PPM_12000kWh!N189</f>
        <v>1.9653659209909347</v>
      </c>
      <c r="AO101" s="35">
        <f>Gas_PPM_12000kWh!Q189</f>
        <v>3.9407096937509896</v>
      </c>
      <c r="AP101" s="35">
        <f>Gas_PPM_12000kWh!R189</f>
        <v>3.6877871322225366</v>
      </c>
      <c r="AQ101" s="35">
        <f>Gas_PPM_12000kWh!S189</f>
        <v>5.3969094444864529</v>
      </c>
      <c r="AR101" s="35">
        <f>Gas_PPM_12000kWh!T189</f>
        <v>4.6837637900821667</v>
      </c>
      <c r="AS101" s="35">
        <f>Gas_PPM_12000kWh!U189</f>
        <v>4.4188952689582788</v>
      </c>
      <c r="AT101" s="35">
        <f>Gas_PPM_12000kWh!V189</f>
        <v>-1.4350963821646192</v>
      </c>
      <c r="AU101" s="35">
        <f>Gas_PPM_12000kWh!W189</f>
        <v>-3.050256404560824</v>
      </c>
      <c r="AV101" s="27"/>
      <c r="AW101" s="35">
        <f>Gas_PPM_12000kWh!Y189</f>
        <v>-8.5975135901744455</v>
      </c>
      <c r="AX101" s="35">
        <f>Gas_PPM_12000kWh!Z189</f>
        <v>-8.5975135901744455</v>
      </c>
      <c r="AY101" s="35">
        <f>Gas_PPM_12000kWh!AA189</f>
        <v>-10.436010742446907</v>
      </c>
      <c r="AZ101" s="5"/>
      <c r="BA101" s="123" t="s">
        <v>182</v>
      </c>
      <c r="BB101" s="35">
        <f t="shared" si="120"/>
        <v>0</v>
      </c>
      <c r="BC101" s="35">
        <f t="shared" si="115"/>
        <v>-0.33834840893568607</v>
      </c>
      <c r="BD101" s="35">
        <f t="shared" si="116"/>
        <v>4.2895822933285928</v>
      </c>
      <c r="BE101" s="35">
        <f t="shared" si="117"/>
        <v>4.4308473815951155</v>
      </c>
      <c r="BF101" s="35">
        <f t="shared" si="118"/>
        <v>8.8258052902327577</v>
      </c>
      <c r="BG101" s="35">
        <f t="shared" si="119"/>
        <v>8.4358034749990463</v>
      </c>
      <c r="BH101" s="35">
        <f t="shared" si="108"/>
        <v>12.490551441825147</v>
      </c>
      <c r="BI101" s="35">
        <f t="shared" si="109"/>
        <v>10.899353871800059</v>
      </c>
      <c r="BJ101" s="35">
        <f t="shared" si="110"/>
        <v>10.264854802063887</v>
      </c>
      <c r="BK101" s="35">
        <f t="shared" si="111"/>
        <v>4.8345894422327387</v>
      </c>
      <c r="BL101" s="35">
        <f t="shared" si="112"/>
        <v>3.0390016214691205</v>
      </c>
      <c r="BM101" s="27"/>
      <c r="BN101" s="35">
        <f t="shared" si="113"/>
        <v>-2.694895470312427</v>
      </c>
      <c r="BO101" s="35">
        <f t="shared" si="114"/>
        <v>-2.694895470312427</v>
      </c>
      <c r="BP101" s="35">
        <f t="shared" si="114"/>
        <v>-3.6647445924094439</v>
      </c>
    </row>
    <row r="102" spans="2:68" s="166" customFormat="1" ht="10.5" customHeight="1">
      <c r="B102" s="123" t="s">
        <v>183</v>
      </c>
      <c r="C102" s="35">
        <f>ElecSingle_PPM_3100kWh!K190</f>
        <v>24.407199999999992</v>
      </c>
      <c r="D102" s="35">
        <f>ElecSingle_PPM_3100kWh!L190</f>
        <v>24.717663405088064</v>
      </c>
      <c r="E102" s="35">
        <f>ElecSingle_PPM_3100kWh!M190</f>
        <v>25.075890410958895</v>
      </c>
      <c r="F102" s="35">
        <f>ElecSingle_PPM_3100kWh!N190</f>
        <v>25.290826614481411</v>
      </c>
      <c r="G102" s="35">
        <f>ElecSingle_PPM_3100kWh!Q190</f>
        <v>25.577408219178089</v>
      </c>
      <c r="H102" s="35">
        <f>ElecSingle_PPM_3100kWh!R190</f>
        <v>25.76846262230919</v>
      </c>
      <c r="I102" s="35">
        <f>ElecSingle_PPM_3100kWh!S190</f>
        <v>25.911753424657544</v>
      </c>
      <c r="J102" s="35">
        <f>ElecSingle_PPM_3100kWh!T190</f>
        <v>25.983398825831703</v>
      </c>
      <c r="K102" s="35">
        <f>ElecSingle_PPM_3100kWh!U190</f>
        <v>26.126689628180035</v>
      </c>
      <c r="L102" s="35">
        <f>ElecSingle_PPM_3100kWh!V190</f>
        <v>26.60432563600784</v>
      </c>
      <c r="M102" s="35">
        <f>ElecSingle_PPM_3100kWh!W190</f>
        <v>27.392425048923673</v>
      </c>
      <c r="N102" s="27"/>
      <c r="O102" s="35">
        <f>ElecSingle_PPM_3100kWh!Y190</f>
        <v>28.777569471624258</v>
      </c>
      <c r="P102" s="35">
        <f>ElecSingle_PPM_3100kWh!Z190</f>
        <v>28.777569471624258</v>
      </c>
      <c r="Q102" s="35">
        <f>ElecSingle_PPM_3100kWh!AA190</f>
        <v>29.923895890410957</v>
      </c>
      <c r="R102" s="5"/>
      <c r="S102" s="123" t="s">
        <v>183</v>
      </c>
      <c r="T102" s="35">
        <f>ElecMulti_PPM_4200kWh!K190</f>
        <v>24.407199999999992</v>
      </c>
      <c r="U102" s="35">
        <f>ElecMulti_PPM_4200kWh!L190</f>
        <v>24.717663405088064</v>
      </c>
      <c r="V102" s="35">
        <f>ElecMulti_PPM_4200kWh!M190</f>
        <v>25.075890410958895</v>
      </c>
      <c r="W102" s="35">
        <f>ElecMulti_PPM_4200kWh!N190</f>
        <v>25.290826614481411</v>
      </c>
      <c r="X102" s="35">
        <f>ElecMulti_PPM_4200kWh!Q190</f>
        <v>25.577408219178089</v>
      </c>
      <c r="Y102" s="35">
        <f>ElecMulti_PPM_4200kWh!R190</f>
        <v>25.76846262230919</v>
      </c>
      <c r="Z102" s="35">
        <f>ElecMulti_PPM_4200kWh!S190</f>
        <v>25.911753424657544</v>
      </c>
      <c r="AA102" s="35">
        <f>ElecMulti_PPM_4200kWh!T190</f>
        <v>25.983398825831703</v>
      </c>
      <c r="AB102" s="35">
        <f>ElecMulti_PPM_4200kWh!U190</f>
        <v>26.126689628180035</v>
      </c>
      <c r="AC102" s="35">
        <f>ElecMulti_PPM_4200kWh!V190</f>
        <v>26.60432563600784</v>
      </c>
      <c r="AD102" s="35">
        <f>ElecMulti_PPM_4200kWh!W190</f>
        <v>27.392425048923673</v>
      </c>
      <c r="AE102" s="27"/>
      <c r="AF102" s="35">
        <f>ElecMulti_PPM_4200kWh!Y190</f>
        <v>28.777569471624258</v>
      </c>
      <c r="AG102" s="35">
        <f>ElecMulti_PPM_4200kWh!Z190</f>
        <v>28.777569471624258</v>
      </c>
      <c r="AH102" s="35">
        <f>ElecMulti_PPM_4200kWh!AA190</f>
        <v>29.923895890410957</v>
      </c>
      <c r="AJ102" s="123" t="s">
        <v>183</v>
      </c>
      <c r="AK102" s="35">
        <f>Gas_PPM_12000kWh!K190</f>
        <v>39.661700000000003</v>
      </c>
      <c r="AL102" s="35">
        <f>Gas_PPM_12000kWh!L190</f>
        <v>40.166203033268111</v>
      </c>
      <c r="AM102" s="35">
        <f>Gas_PPM_12000kWh!M190</f>
        <v>40.748321917808212</v>
      </c>
      <c r="AN102" s="35">
        <f>Gas_PPM_12000kWh!N190</f>
        <v>41.097593248532299</v>
      </c>
      <c r="AO102" s="35">
        <f>Gas_PPM_12000kWh!Q190</f>
        <v>41.563288356164385</v>
      </c>
      <c r="AP102" s="35">
        <f>Gas_PPM_12000kWh!R190</f>
        <v>41.873751761252443</v>
      </c>
      <c r="AQ102" s="35">
        <f>Gas_PPM_12000kWh!S190</f>
        <v>42.106599315068493</v>
      </c>
      <c r="AR102" s="35">
        <f>Gas_PPM_12000kWh!T190</f>
        <v>42.223023091976522</v>
      </c>
      <c r="AS102" s="35">
        <f>Gas_PPM_12000kWh!U190</f>
        <v>42.455870645792565</v>
      </c>
      <c r="AT102" s="35">
        <f>Gas_PPM_12000kWh!V190</f>
        <v>43.232029158512731</v>
      </c>
      <c r="AU102" s="35">
        <f>Gas_PPM_12000kWh!W190</f>
        <v>44.512690704500983</v>
      </c>
      <c r="AV102" s="27"/>
      <c r="AW102" s="35">
        <f>Gas_PPM_12000kWh!Y190</f>
        <v>46.763550391389451</v>
      </c>
      <c r="AX102" s="35">
        <f>Gas_PPM_12000kWh!Z190</f>
        <v>46.763550391389451</v>
      </c>
      <c r="AY102" s="35">
        <f>Gas_PPM_12000kWh!AA190</f>
        <v>48.626330821917811</v>
      </c>
      <c r="AZ102" s="5"/>
      <c r="BA102" s="123" t="s">
        <v>183</v>
      </c>
      <c r="BB102" s="35">
        <f t="shared" si="120"/>
        <v>64.068899999999999</v>
      </c>
      <c r="BC102" s="35">
        <f t="shared" si="115"/>
        <v>64.883866438356179</v>
      </c>
      <c r="BD102" s="35">
        <f t="shared" si="116"/>
        <v>65.824212328767103</v>
      </c>
      <c r="BE102" s="35">
        <f t="shared" si="117"/>
        <v>66.388419863013709</v>
      </c>
      <c r="BF102" s="35">
        <f t="shared" si="118"/>
        <v>67.140696575342474</v>
      </c>
      <c r="BG102" s="35">
        <f t="shared" si="119"/>
        <v>67.642214383561637</v>
      </c>
      <c r="BH102" s="35">
        <f t="shared" si="108"/>
        <v>68.018352739726041</v>
      </c>
      <c r="BI102" s="35">
        <f t="shared" si="109"/>
        <v>68.206421917808228</v>
      </c>
      <c r="BJ102" s="35">
        <f t="shared" si="110"/>
        <v>68.582560273972604</v>
      </c>
      <c r="BK102" s="35">
        <f t="shared" si="111"/>
        <v>69.836354794520574</v>
      </c>
      <c r="BL102" s="35">
        <f t="shared" si="112"/>
        <v>71.905115753424653</v>
      </c>
      <c r="BM102" s="27"/>
      <c r="BN102" s="35">
        <f t="shared" si="113"/>
        <v>75.541119863013705</v>
      </c>
      <c r="BO102" s="35">
        <f t="shared" si="114"/>
        <v>75.541119863013705</v>
      </c>
      <c r="BP102" s="35">
        <f t="shared" si="114"/>
        <v>78.550226712328765</v>
      </c>
    </row>
    <row r="103" spans="2:68" s="166" customFormat="1" ht="10.5" customHeight="1">
      <c r="B103" s="123" t="s">
        <v>184</v>
      </c>
      <c r="C103" s="35">
        <f>ElecSingle_PPM_3100kWh!K191</f>
        <v>0</v>
      </c>
      <c r="D103" s="35">
        <f>ElecSingle_PPM_3100kWh!L191</f>
        <v>0</v>
      </c>
      <c r="E103" s="35">
        <f>ElecSingle_PPM_3100kWh!M191</f>
        <v>0</v>
      </c>
      <c r="F103" s="35">
        <f>ElecSingle_PPM_3100kWh!N191</f>
        <v>0</v>
      </c>
      <c r="G103" s="35">
        <f>ElecSingle_PPM_3100kWh!Q191</f>
        <v>0</v>
      </c>
      <c r="H103" s="35">
        <f>ElecSingle_PPM_3100kWh!R191</f>
        <v>0</v>
      </c>
      <c r="I103" s="35">
        <f>ElecSingle_PPM_3100kWh!S191</f>
        <v>0</v>
      </c>
      <c r="J103" s="35">
        <f>ElecSingle_PPM_3100kWh!T191</f>
        <v>0</v>
      </c>
      <c r="K103" s="35">
        <f>ElecSingle_PPM_3100kWh!U191</f>
        <v>0</v>
      </c>
      <c r="L103" s="35">
        <f>ElecSingle_PPM_3100kWh!V191</f>
        <v>0</v>
      </c>
      <c r="M103" s="35">
        <f>ElecSingle_PPM_3100kWh!W191</f>
        <v>0</v>
      </c>
      <c r="N103" s="27"/>
      <c r="O103" s="35">
        <f>ElecSingle_PPM_3100kWh!Y191</f>
        <v>0</v>
      </c>
      <c r="P103" s="35">
        <f>ElecSingle_PPM_3100kWh!Z191</f>
        <v>0</v>
      </c>
      <c r="Q103" s="35">
        <f>ElecSingle_PPM_3100kWh!AA191</f>
        <v>0</v>
      </c>
      <c r="R103" s="5"/>
      <c r="S103" s="123" t="s">
        <v>184</v>
      </c>
      <c r="T103" s="35">
        <f>ElecMulti_PPM_4200kWh!K191</f>
        <v>0</v>
      </c>
      <c r="U103" s="35">
        <f>ElecMulti_PPM_4200kWh!L191</f>
        <v>0</v>
      </c>
      <c r="V103" s="35">
        <f>ElecMulti_PPM_4200kWh!M191</f>
        <v>0</v>
      </c>
      <c r="W103" s="35">
        <f>ElecMulti_PPM_4200kWh!N191</f>
        <v>0</v>
      </c>
      <c r="X103" s="35">
        <f>ElecMulti_PPM_4200kWh!Q191</f>
        <v>0</v>
      </c>
      <c r="Y103" s="35">
        <f>ElecMulti_PPM_4200kWh!R191</f>
        <v>0</v>
      </c>
      <c r="Z103" s="35">
        <f>ElecMulti_PPM_4200kWh!S191</f>
        <v>0</v>
      </c>
      <c r="AA103" s="35">
        <f>ElecMulti_PPM_4200kWh!T191</f>
        <v>0</v>
      </c>
      <c r="AB103" s="35">
        <f>ElecMulti_PPM_4200kWh!U191</f>
        <v>0</v>
      </c>
      <c r="AC103" s="35">
        <f>ElecMulti_PPM_4200kWh!V191</f>
        <v>0</v>
      </c>
      <c r="AD103" s="35">
        <f>ElecMulti_PPM_4200kWh!W191</f>
        <v>0</v>
      </c>
      <c r="AE103" s="27"/>
      <c r="AF103" s="35">
        <f>ElecMulti_PPM_4200kWh!Y191</f>
        <v>0</v>
      </c>
      <c r="AG103" s="35">
        <f>ElecMulti_PPM_4200kWh!Z191</f>
        <v>0</v>
      </c>
      <c r="AH103" s="35">
        <f>ElecMulti_PPM_4200kWh!AA191</f>
        <v>0</v>
      </c>
      <c r="AJ103" s="123" t="s">
        <v>184</v>
      </c>
      <c r="AK103" s="35">
        <f>Gas_PPM_12000kWh!K191</f>
        <v>0</v>
      </c>
      <c r="AL103" s="35">
        <f>Gas_PPM_12000kWh!L191</f>
        <v>0</v>
      </c>
      <c r="AM103" s="35">
        <f>Gas_PPM_12000kWh!M191</f>
        <v>0</v>
      </c>
      <c r="AN103" s="35">
        <f>Gas_PPM_12000kWh!N191</f>
        <v>0</v>
      </c>
      <c r="AO103" s="35">
        <f>Gas_PPM_12000kWh!Q191</f>
        <v>0</v>
      </c>
      <c r="AP103" s="35">
        <f>Gas_PPM_12000kWh!R191</f>
        <v>0</v>
      </c>
      <c r="AQ103" s="35">
        <f>Gas_PPM_12000kWh!S191</f>
        <v>0</v>
      </c>
      <c r="AR103" s="35">
        <f>Gas_PPM_12000kWh!T191</f>
        <v>0</v>
      </c>
      <c r="AS103" s="35">
        <f>Gas_PPM_12000kWh!U191</f>
        <v>0</v>
      </c>
      <c r="AT103" s="35">
        <f>Gas_PPM_12000kWh!V191</f>
        <v>0</v>
      </c>
      <c r="AU103" s="35">
        <f>Gas_PPM_12000kWh!W191</f>
        <v>0</v>
      </c>
      <c r="AV103" s="27"/>
      <c r="AW103" s="35">
        <f>Gas_PPM_12000kWh!Y191</f>
        <v>0</v>
      </c>
      <c r="AX103" s="35">
        <f>Gas_PPM_12000kWh!Z191</f>
        <v>0</v>
      </c>
      <c r="AY103" s="35">
        <f>Gas_PPM_12000kWh!AA191</f>
        <v>0</v>
      </c>
      <c r="AZ103" s="5"/>
      <c r="BA103" s="123" t="s">
        <v>184</v>
      </c>
      <c r="BB103" s="35">
        <f t="shared" si="120"/>
        <v>0</v>
      </c>
      <c r="BC103" s="35">
        <f t="shared" si="115"/>
        <v>0</v>
      </c>
      <c r="BD103" s="35">
        <f t="shared" si="116"/>
        <v>0</v>
      </c>
      <c r="BE103" s="35">
        <f t="shared" si="117"/>
        <v>0</v>
      </c>
      <c r="BF103" s="35">
        <f t="shared" si="118"/>
        <v>0</v>
      </c>
      <c r="BG103" s="35">
        <f t="shared" si="119"/>
        <v>0</v>
      </c>
      <c r="BH103" s="35">
        <f t="shared" si="108"/>
        <v>0</v>
      </c>
      <c r="BI103" s="35">
        <f t="shared" si="109"/>
        <v>0</v>
      </c>
      <c r="BJ103" s="35">
        <f t="shared" si="110"/>
        <v>0</v>
      </c>
      <c r="BK103" s="35">
        <f t="shared" si="111"/>
        <v>0</v>
      </c>
      <c r="BL103" s="35">
        <f t="shared" si="112"/>
        <v>0</v>
      </c>
      <c r="BM103" s="27"/>
      <c r="BN103" s="35">
        <f t="shared" si="113"/>
        <v>0</v>
      </c>
      <c r="BO103" s="35">
        <f t="shared" si="114"/>
        <v>0</v>
      </c>
      <c r="BP103" s="35">
        <f t="shared" si="114"/>
        <v>0</v>
      </c>
    </row>
    <row r="104" spans="2:68" s="166" customFormat="1" ht="10.5" customHeight="1">
      <c r="B104" s="123" t="s">
        <v>185</v>
      </c>
      <c r="C104" s="35">
        <f>ElecSingle_PPM_3100kWh!K192</f>
        <v>9.8581496712840728</v>
      </c>
      <c r="D104" s="35">
        <f>ElecSingle_PPM_3100kWh!L192</f>
        <v>9.7516530906975891</v>
      </c>
      <c r="E104" s="35">
        <f>ElecSingle_PPM_3100kWh!M192</f>
        <v>10.51082198696051</v>
      </c>
      <c r="F104" s="35">
        <f>ElecSingle_PPM_3100kWh!N192</f>
        <v>10.848408256424081</v>
      </c>
      <c r="G104" s="35">
        <f>ElecSingle_PPM_3100kWh!Q192</f>
        <v>12.020164740941874</v>
      </c>
      <c r="H104" s="35">
        <f>ElecSingle_PPM_3100kWh!R192</f>
        <v>11.635038777465644</v>
      </c>
      <c r="I104" s="35">
        <f>ElecSingle_PPM_3100kWh!S192</f>
        <v>11.666100200850812</v>
      </c>
      <c r="J104" s="35">
        <f>ElecSingle_PPM_3100kWh!T192</f>
        <v>11.212851048121861</v>
      </c>
      <c r="K104" s="35">
        <f>ElecSingle_PPM_3100kWh!U192</f>
        <v>12.117961619968371</v>
      </c>
      <c r="L104" s="35">
        <f>ElecSingle_PPM_3100kWh!V192</f>
        <v>13.257189245693427</v>
      </c>
      <c r="M104" s="35">
        <f>ElecSingle_PPM_3100kWh!W192</f>
        <v>18.867029213550047</v>
      </c>
      <c r="N104" s="27"/>
      <c r="O104" s="35">
        <f>ElecSingle_PPM_3100kWh!Y192</f>
        <v>31.557833914950201</v>
      </c>
      <c r="P104" s="35">
        <f>ElecSingle_PPM_3100kWh!Z192</f>
        <v>40.131969085434221</v>
      </c>
      <c r="Q104" s="35">
        <f>ElecSingle_PPM_3100kWh!AA192</f>
        <v>31.181165875328212</v>
      </c>
      <c r="R104" s="5"/>
      <c r="S104" s="123" t="s">
        <v>185</v>
      </c>
      <c r="T104" s="35">
        <f>ElecMulti_PPM_4200kWh!K192</f>
        <v>11.789039658153198</v>
      </c>
      <c r="U104" s="35">
        <f>ElecMulti_PPM_4200kWh!L192</f>
        <v>11.643018296555249</v>
      </c>
      <c r="V104" s="35">
        <f>ElecMulti_PPM_4200kWh!M192</f>
        <v>12.788551727817262</v>
      </c>
      <c r="W104" s="35">
        <f>ElecMulti_PPM_4200kWh!N192</f>
        <v>13.259447933972599</v>
      </c>
      <c r="X104" s="35">
        <f>ElecMulti_PPM_4200kWh!Q192</f>
        <v>14.762248494111351</v>
      </c>
      <c r="Y104" s="35">
        <f>ElecMulti_PPM_4200kWh!R192</f>
        <v>14.215182070236976</v>
      </c>
      <c r="Z104" s="35">
        <f>ElecMulti_PPM_4200kWh!S192</f>
        <v>14.225107041412457</v>
      </c>
      <c r="AA104" s="35">
        <f>ElecMulti_PPM_4200kWh!T192</f>
        <v>13.556433387016236</v>
      </c>
      <c r="AB104" s="35">
        <f>ElecMulti_PPM_4200kWh!U192</f>
        <v>14.789716165592237</v>
      </c>
      <c r="AC104" s="35">
        <f>ElecMulti_PPM_4200kWh!V192</f>
        <v>16.335318745146033</v>
      </c>
      <c r="AD104" s="35">
        <f>ElecMulti_PPM_4200kWh!W192</f>
        <v>23.173563428017843</v>
      </c>
      <c r="AE104" s="27"/>
      <c r="AF104" s="35">
        <f>ElecMulti_PPM_4200kWh!Y192</f>
        <v>39.584683873118671</v>
      </c>
      <c r="AG104" s="35">
        <f>ElecMulti_PPM_4200kWh!Z192</f>
        <v>53.055695895053653</v>
      </c>
      <c r="AH104" s="35">
        <f>ElecMulti_PPM_4200kWh!AA192</f>
        <v>40.418895992343273</v>
      </c>
      <c r="AJ104" s="123" t="s">
        <v>185</v>
      </c>
      <c r="AK104" s="35">
        <f>Gas_PPM_12000kWh!K192</f>
        <v>9.1254199490112562</v>
      </c>
      <c r="AL104" s="35">
        <f>Gas_PPM_12000kWh!L192</f>
        <v>9.1220261023834226</v>
      </c>
      <c r="AM104" s="35">
        <f>Gas_PPM_12000kWh!M192</f>
        <v>9.6295046867941512</v>
      </c>
      <c r="AN104" s="35">
        <f>Gas_PPM_12000kWh!N192</f>
        <v>10.188454635273208</v>
      </c>
      <c r="AO104" s="35">
        <f>Gas_PPM_12000kWh!Q192</f>
        <v>11.105820854358553</v>
      </c>
      <c r="AP104" s="35">
        <f>Gas_PPM_12000kWh!R192</f>
        <v>10.14183838879158</v>
      </c>
      <c r="AQ104" s="35">
        <f>Gas_PPM_12000kWh!S192</f>
        <v>9.8007234921893893</v>
      </c>
      <c r="AR104" s="35">
        <f>Gas_PPM_12000kWh!T192</f>
        <v>8.5364135937261043</v>
      </c>
      <c r="AS104" s="35">
        <f>Gas_PPM_12000kWh!U192</f>
        <v>9.2399316786271388</v>
      </c>
      <c r="AT104" s="35">
        <f>Gas_PPM_12000kWh!V192</f>
        <v>10.897289021059168</v>
      </c>
      <c r="AU104" s="35">
        <f>Gas_PPM_12000kWh!W192</f>
        <v>18.214926237334886</v>
      </c>
      <c r="AV104" s="27"/>
      <c r="AW104" s="35">
        <f>Gas_PPM_12000kWh!Y192</f>
        <v>34.709658589346553</v>
      </c>
      <c r="AX104" s="35">
        <f>Gas_PPM_12000kWh!Z192</f>
        <v>40.067188526481672</v>
      </c>
      <c r="AY104" s="35">
        <f>Gas_PPM_12000kWh!AA192</f>
        <v>29.982387476354262</v>
      </c>
      <c r="AZ104" s="5"/>
      <c r="BA104" s="123" t="s">
        <v>185</v>
      </c>
      <c r="BB104" s="35">
        <f t="shared" si="120"/>
        <v>18.983569620295327</v>
      </c>
      <c r="BC104" s="35">
        <f t="shared" si="115"/>
        <v>18.87367919308101</v>
      </c>
      <c r="BD104" s="35">
        <f t="shared" si="116"/>
        <v>20.140326673754661</v>
      </c>
      <c r="BE104" s="35">
        <f t="shared" si="117"/>
        <v>21.03686289169729</v>
      </c>
      <c r="BF104" s="35">
        <f t="shared" si="118"/>
        <v>23.125985595300428</v>
      </c>
      <c r="BG104" s="35">
        <f t="shared" si="119"/>
        <v>21.776877166257222</v>
      </c>
      <c r="BH104" s="35">
        <f t="shared" si="108"/>
        <v>21.466823693040201</v>
      </c>
      <c r="BI104" s="35">
        <f t="shared" si="109"/>
        <v>19.749264641847965</v>
      </c>
      <c r="BJ104" s="35">
        <f t="shared" si="110"/>
        <v>21.35789329859551</v>
      </c>
      <c r="BK104" s="35">
        <f t="shared" si="111"/>
        <v>24.154478266752594</v>
      </c>
      <c r="BL104" s="35">
        <f t="shared" si="112"/>
        <v>37.081955450884934</v>
      </c>
      <c r="BM104" s="27"/>
      <c r="BN104" s="35">
        <f t="shared" si="113"/>
        <v>66.267492504296754</v>
      </c>
      <c r="BO104" s="35">
        <f t="shared" si="114"/>
        <v>80.199157611915894</v>
      </c>
      <c r="BP104" s="35">
        <f t="shared" si="114"/>
        <v>61.163553351682474</v>
      </c>
    </row>
    <row r="105" spans="2:68" s="166" customFormat="1" ht="10.5" customHeight="1">
      <c r="B105" s="162" t="s">
        <v>186</v>
      </c>
      <c r="C105" s="35">
        <f>ElecSingle_PPM_3100kWh!K193</f>
        <v>5.6207311844502517</v>
      </c>
      <c r="D105" s="35">
        <f>ElecSingle_PPM_3100kWh!L193</f>
        <v>5.5256231579251516</v>
      </c>
      <c r="E105" s="35">
        <f>ElecSingle_PPM_3100kWh!M193</f>
        <v>6.1715117721773609</v>
      </c>
      <c r="F105" s="35">
        <f>ElecSingle_PPM_3100kWh!N193</f>
        <v>6.4374187906443998</v>
      </c>
      <c r="G105" s="35">
        <f>ElecSingle_PPM_3100kWh!Q193</f>
        <v>7.2344635795483132</v>
      </c>
      <c r="H105" s="35">
        <f>ElecSingle_PPM_3100kWh!R193</f>
        <v>6.9124901043230969</v>
      </c>
      <c r="I105" s="35">
        <f>ElecSingle_PPM_3100kWh!S193</f>
        <v>6.9322951982629366</v>
      </c>
      <c r="J105" s="35">
        <f>ElecSingle_PPM_3100kWh!T193</f>
        <v>6.5320103935225422</v>
      </c>
      <c r="K105" s="35">
        <f>ElecSingle_PPM_3100kWh!U193</f>
        <v>7.0954934133973504</v>
      </c>
      <c r="L105" s="35">
        <f>ElecSingle_PPM_3100kWh!V193</f>
        <v>7.9716741647539582</v>
      </c>
      <c r="M105" s="35">
        <f>ElecSingle_PPM_3100kWh!W193</f>
        <v>11.584805802218298</v>
      </c>
      <c r="N105" s="27"/>
      <c r="O105" s="35">
        <f>ElecSingle_PPM_3100kWh!Y193</f>
        <v>21.284914662236169</v>
      </c>
      <c r="P105" s="35">
        <f>ElecSingle_PPM_3100kWh!Z193</f>
        <v>27.891959987444871</v>
      </c>
      <c r="Q105" s="35">
        <f>ElecSingle_PPM_3100kWh!AA193</f>
        <v>20.719013113030794</v>
      </c>
      <c r="R105" s="5"/>
      <c r="S105" s="162" t="s">
        <v>186</v>
      </c>
      <c r="T105" s="35">
        <f>ElecMulti_PPM_4200kWh!K193</f>
        <v>7.0247113553203056</v>
      </c>
      <c r="U105" s="35">
        <f>ElecMulti_PPM_4200kWh!L193</f>
        <v>6.8945428845383168</v>
      </c>
      <c r="V105" s="35">
        <f>ElecMulti_PPM_4200kWh!M193</f>
        <v>7.7060701693220173</v>
      </c>
      <c r="W105" s="35">
        <f>ElecMulti_PPM_4200kWh!N193</f>
        <v>8.0767394851128902</v>
      </c>
      <c r="X105" s="35">
        <f>ElecMulti_PPM_4200kWh!Q193</f>
        <v>9.1063092023329144</v>
      </c>
      <c r="Y105" s="35">
        <f>ElecMulti_PPM_4200kWh!R193</f>
        <v>8.671099317451624</v>
      </c>
      <c r="Z105" s="35">
        <f>ElecMulti_PPM_4200kWh!S193</f>
        <v>8.6655430622172549</v>
      </c>
      <c r="AA105" s="35">
        <f>ElecMulti_PPM_4200kWh!T193</f>
        <v>8.1029568603096553</v>
      </c>
      <c r="AB105" s="35">
        <f>ElecMulti_PPM_4200kWh!U193</f>
        <v>8.8921517145754976</v>
      </c>
      <c r="AC105" s="35">
        <f>ElecMulti_PPM_4200kWh!V193</f>
        <v>10.097535118422135</v>
      </c>
      <c r="AD105" s="35">
        <f>ElecMulti_PPM_4200kWh!W193</f>
        <v>14.765112979111706</v>
      </c>
      <c r="AE105" s="27"/>
      <c r="AF105" s="35">
        <f>ElecMulti_PPM_4200kWh!Y193</f>
        <v>27.253853596308243</v>
      </c>
      <c r="AG105" s="35">
        <f>ElecMulti_PPM_4200kWh!Z193</f>
        <v>37.634327572476195</v>
      </c>
      <c r="AH105" s="35">
        <f>ElecMulti_PPM_4200kWh!AA193</f>
        <v>27.452472392543367</v>
      </c>
      <c r="AJ105" s="162" t="s">
        <v>186</v>
      </c>
      <c r="AK105" s="35">
        <f>Gas_PPM_12000kWh!K193</f>
        <v>5.2392162169705232</v>
      </c>
      <c r="AL105" s="35">
        <f>Gas_PPM_12000kWh!L193</f>
        <v>5.2362496072923559</v>
      </c>
      <c r="AM105" s="35">
        <f>Gas_PPM_12000kWh!M193</f>
        <v>5.5715726410354307</v>
      </c>
      <c r="AN105" s="35">
        <f>Gas_PPM_12000kWh!N193</f>
        <v>6.0012333740689829</v>
      </c>
      <c r="AO105" s="35">
        <f>Gas_PPM_12000kWh!Q193</f>
        <v>6.6290337585980934</v>
      </c>
      <c r="AP105" s="35">
        <f>Gas_PPM_12000kWh!R193</f>
        <v>5.8927100757585338</v>
      </c>
      <c r="AQ105" s="35">
        <f>Gas_PPM_12000kWh!S193</f>
        <v>5.6160212472877031</v>
      </c>
      <c r="AR105" s="35">
        <f>Gas_PPM_12000kWh!T193</f>
        <v>4.680774682597753</v>
      </c>
      <c r="AS105" s="35">
        <f>Gas_PPM_12000kWh!U193</f>
        <v>5.3093186409065956</v>
      </c>
      <c r="AT105" s="35">
        <f>Gas_PPM_12000kWh!V193</f>
        <v>6.5927677016666388</v>
      </c>
      <c r="AU105" s="35">
        <f>Gas_PPM_12000kWh!W193</f>
        <v>11.692251586673612</v>
      </c>
      <c r="AV105" s="27"/>
      <c r="AW105" s="35">
        <f>Gas_PPM_12000kWh!Y193</f>
        <v>24.457177769201497</v>
      </c>
      <c r="AX105" s="35">
        <f>Gas_PPM_12000kWh!Z193</f>
        <v>28.585575843408211</v>
      </c>
      <c r="AY105" s="35">
        <f>Gas_PPM_12000kWh!AA193</f>
        <v>20.784231111610278</v>
      </c>
      <c r="AZ105" s="5"/>
      <c r="BA105" s="162" t="s">
        <v>186</v>
      </c>
      <c r="BB105" s="35">
        <f t="shared" si="120"/>
        <v>10.859947401420776</v>
      </c>
      <c r="BC105" s="35">
        <f t="shared" si="115"/>
        <v>10.761872765217507</v>
      </c>
      <c r="BD105" s="35">
        <f t="shared" si="116"/>
        <v>11.743084413212792</v>
      </c>
      <c r="BE105" s="35">
        <f t="shared" si="117"/>
        <v>12.438652164713382</v>
      </c>
      <c r="BF105" s="35">
        <f t="shared" si="118"/>
        <v>13.863497338146406</v>
      </c>
      <c r="BG105" s="35">
        <f t="shared" si="119"/>
        <v>12.805200180081631</v>
      </c>
      <c r="BH105" s="35">
        <f t="shared" si="108"/>
        <v>12.54831644555064</v>
      </c>
      <c r="BI105" s="35">
        <f t="shared" si="109"/>
        <v>11.212785076120294</v>
      </c>
      <c r="BJ105" s="35">
        <f t="shared" si="110"/>
        <v>12.404812054303946</v>
      </c>
      <c r="BK105" s="35">
        <f t="shared" si="111"/>
        <v>14.564441866420598</v>
      </c>
      <c r="BL105" s="35">
        <f t="shared" si="112"/>
        <v>23.277057388891912</v>
      </c>
      <c r="BM105" s="27"/>
      <c r="BN105" s="35">
        <f t="shared" si="113"/>
        <v>45.742092431437669</v>
      </c>
      <c r="BO105" s="35">
        <f t="shared" si="114"/>
        <v>56.477535830853085</v>
      </c>
      <c r="BP105" s="35">
        <f t="shared" si="114"/>
        <v>41.503244224641072</v>
      </c>
    </row>
    <row r="106" spans="2:68" s="166" customFormat="1" ht="10.5" customHeight="1">
      <c r="B106" s="123" t="s">
        <v>187</v>
      </c>
      <c r="C106" s="35">
        <f>ElecSingle_PPM_3100kWh!K194</f>
        <v>524.47049957135152</v>
      </c>
      <c r="D106" s="35">
        <f>ElecSingle_PPM_3100kWh!L194</f>
        <v>518.77031067125733</v>
      </c>
      <c r="E106" s="35">
        <f>ElecSingle_PPM_3100kWh!M194</f>
        <v>559.37244047952765</v>
      </c>
      <c r="F106" s="35">
        <f>ElecSingle_PPM_3100kWh!N194</f>
        <v>577.40603855182292</v>
      </c>
      <c r="G106" s="35">
        <f>ElecSingle_PPM_3100kWh!Q194</f>
        <v>639.87445178919495</v>
      </c>
      <c r="H106" s="35">
        <f>ElecSingle_PPM_3100kWh!R194</f>
        <v>619.28269913507484</v>
      </c>
      <c r="I106" s="35">
        <f>ElecSingle_PPM_3100kWh!S194</f>
        <v>620.93731531086553</v>
      </c>
      <c r="J106" s="35">
        <f>ElecSingle_PPM_3100kWh!T194</f>
        <v>596.68182179490032</v>
      </c>
      <c r="K106" s="35">
        <f>ElecSingle_PPM_3100kWh!U194</f>
        <v>644.88268365626789</v>
      </c>
      <c r="L106" s="35">
        <f>ElecSingle_PPM_3100kWh!V194</f>
        <v>705.71818836363957</v>
      </c>
      <c r="M106" s="35">
        <f>ElecSingle_PPM_3100kWh!W194</f>
        <v>1004.5859331957587</v>
      </c>
      <c r="N106" s="27"/>
      <c r="O106" s="35">
        <f>ElecSingle_PPM_3100kWh!Y194</f>
        <v>1682.2228557100966</v>
      </c>
      <c r="P106" s="35">
        <f>ElecSingle_PPM_3100kWh!Z194</f>
        <v>2140.0999867677479</v>
      </c>
      <c r="Q106" s="35">
        <f>ElecSingle_PPM_3100kWh!AA194</f>
        <v>1661.8323286851894</v>
      </c>
      <c r="R106" s="5"/>
      <c r="S106" s="123" t="s">
        <v>187</v>
      </c>
      <c r="T106" s="35">
        <f>ElecMulti_PPM_4200kWh!K194</f>
        <v>627.50022654802524</v>
      </c>
      <c r="U106" s="35">
        <f>ElecMulti_PPM_4200kWh!L194</f>
        <v>619.68472643074506</v>
      </c>
      <c r="V106" s="35">
        <f>ElecMulti_PPM_4200kWh!M194</f>
        <v>680.78746203640333</v>
      </c>
      <c r="W106" s="35">
        <f>ElecMulti_PPM_4200kWh!N194</f>
        <v>705.94213196537839</v>
      </c>
      <c r="X106" s="35">
        <f>ElecMulti_PPM_4200kWh!Q194</f>
        <v>786.06643533540296</v>
      </c>
      <c r="Y106" s="35">
        <f>ElecMulti_PPM_4200kWh!R194</f>
        <v>756.83826766592995</v>
      </c>
      <c r="Z106" s="35">
        <f>ElecMulti_PPM_4200kWh!S194</f>
        <v>757.35507809890328</v>
      </c>
      <c r="AA106" s="35">
        <f>ElecMulti_PPM_4200kWh!T194</f>
        <v>721.59915620231527</v>
      </c>
      <c r="AB106" s="35">
        <f>ElecMulti_PPM_4200kWh!U194</f>
        <v>787.29794417055587</v>
      </c>
      <c r="AC106" s="35">
        <f>ElecMulti_PPM_4200kWh!V194</f>
        <v>869.85079816065797</v>
      </c>
      <c r="AD106" s="35">
        <f>ElecMulti_PPM_4200kWh!W194</f>
        <v>1234.4258422486128</v>
      </c>
      <c r="AE106" s="27"/>
      <c r="AF106" s="35">
        <f>ElecMulti_PPM_4200kWh!Y194</f>
        <v>2110.657407415662</v>
      </c>
      <c r="AG106" s="35">
        <f>ElecMulti_PPM_4200kWh!Z194</f>
        <v>2830.0382212707955</v>
      </c>
      <c r="AH106" s="35">
        <f>ElecMulti_PPM_4200kWh!AA194</f>
        <v>2154.7619090882777</v>
      </c>
      <c r="AJ106" s="123" t="s">
        <v>187</v>
      </c>
      <c r="AK106" s="35">
        <f>Gas_PPM_12000kWh!K194</f>
        <v>485.52427830824001</v>
      </c>
      <c r="AL106" s="35">
        <f>Gas_PPM_12000kWh!L194</f>
        <v>485.34268826561453</v>
      </c>
      <c r="AM106" s="35">
        <f>Gas_PPM_12000kWh!M194</f>
        <v>512.38739944648671</v>
      </c>
      <c r="AN106" s="35">
        <f>Gas_PPM_12000kWh!N194</f>
        <v>542.23546636917331</v>
      </c>
      <c r="AO106" s="35">
        <f>Gas_PPM_12000kWh!Q194</f>
        <v>591.1456793939642</v>
      </c>
      <c r="AP106" s="35">
        <f>Gas_PPM_12000kWh!R194</f>
        <v>539.67345742735358</v>
      </c>
      <c r="AQ106" s="35">
        <f>Gas_PPM_12000kWh!S194</f>
        <v>521.44336040394376</v>
      </c>
      <c r="AR106" s="35">
        <f>Gas_PPM_12000kWh!T194</f>
        <v>453.96551508993906</v>
      </c>
      <c r="AS106" s="35">
        <f>Gas_PPM_12000kWh!U194</f>
        <v>491.62131138041457</v>
      </c>
      <c r="AT106" s="35">
        <f>Gas_PPM_12000kWh!V194</f>
        <v>580.13405822309585</v>
      </c>
      <c r="AU106" s="35">
        <f>Gas_PPM_12000kWh!W194</f>
        <v>970.37218388219117</v>
      </c>
      <c r="AV106" s="27"/>
      <c r="AW106" s="35">
        <f>Gas_PPM_12000kWh!Y194</f>
        <v>1851.2805594763995</v>
      </c>
      <c r="AX106" s="35">
        <f>Gas_PPM_12000kWh!Z194</f>
        <v>2137.3841009292496</v>
      </c>
      <c r="AY106" s="35">
        <f>Gas_PPM_12000kWh!AA194</f>
        <v>1598.803972798738</v>
      </c>
      <c r="AZ106" s="5"/>
      <c r="BA106" s="123" t="s">
        <v>187</v>
      </c>
      <c r="BB106" s="35">
        <f t="shared" si="120"/>
        <v>1009.9947778795915</v>
      </c>
      <c r="BC106" s="35">
        <f t="shared" si="115"/>
        <v>1004.1129989368719</v>
      </c>
      <c r="BD106" s="35">
        <f t="shared" si="116"/>
        <v>1071.7598399260144</v>
      </c>
      <c r="BE106" s="35">
        <f t="shared" si="117"/>
        <v>1119.6415049209963</v>
      </c>
      <c r="BF106" s="35">
        <f t="shared" si="118"/>
        <v>1231.0201311831593</v>
      </c>
      <c r="BG106" s="35">
        <f t="shared" si="119"/>
        <v>1158.9561565624285</v>
      </c>
      <c r="BH106" s="35">
        <f t="shared" si="108"/>
        <v>1142.3806757148093</v>
      </c>
      <c r="BI106" s="35">
        <f t="shared" si="109"/>
        <v>1050.6473368848394</v>
      </c>
      <c r="BJ106" s="35">
        <f t="shared" si="110"/>
        <v>1136.5039950366825</v>
      </c>
      <c r="BK106" s="35">
        <f t="shared" si="111"/>
        <v>1285.8522465867354</v>
      </c>
      <c r="BL106" s="35">
        <f t="shared" si="112"/>
        <v>1974.9581170779497</v>
      </c>
      <c r="BM106" s="27"/>
      <c r="BN106" s="35">
        <f t="shared" si="113"/>
        <v>3533.5034151864961</v>
      </c>
      <c r="BO106" s="35">
        <f t="shared" si="114"/>
        <v>4277.4840876969974</v>
      </c>
      <c r="BP106" s="35">
        <f t="shared" si="114"/>
        <v>3260.6363014839271</v>
      </c>
    </row>
    <row r="107" spans="2:68" s="321" customFormat="1" ht="10.5" customHeight="1">
      <c r="B107"/>
      <c r="C107"/>
      <c r="D107"/>
      <c r="E107"/>
      <c r="F107"/>
      <c r="G107"/>
      <c r="H107"/>
      <c r="I107"/>
      <c r="J107"/>
      <c r="K107"/>
      <c r="L107"/>
      <c r="M107"/>
      <c r="N107"/>
      <c r="O107"/>
      <c r="P107" s="397"/>
      <c r="Q107" s="397"/>
      <c r="R107"/>
      <c r="S107"/>
      <c r="T107"/>
      <c r="U107"/>
      <c r="V107"/>
      <c r="W107"/>
      <c r="X107"/>
      <c r="Y107"/>
      <c r="Z107"/>
      <c r="AA107"/>
      <c r="AB107"/>
      <c r="AC107"/>
      <c r="AD107"/>
      <c r="AE107"/>
      <c r="AJ107"/>
      <c r="AK107"/>
      <c r="AL107"/>
      <c r="AM107"/>
      <c r="AN107"/>
      <c r="AO107"/>
      <c r="AP107"/>
      <c r="AQ107"/>
      <c r="AR107"/>
      <c r="AS107"/>
      <c r="AT107"/>
      <c r="AU107"/>
      <c r="AV107"/>
      <c r="AW107"/>
      <c r="AX107" s="397"/>
      <c r="AY107" s="397"/>
      <c r="AZ107"/>
      <c r="BA107" s="123" t="s">
        <v>188</v>
      </c>
      <c r="BB107" s="35">
        <f>BB106*1.05</f>
        <v>1060.4945167735711</v>
      </c>
      <c r="BC107" s="35">
        <f t="shared" ref="BC107:BI107" si="121">BC106*1.05</f>
        <v>1054.3186488837155</v>
      </c>
      <c r="BD107" s="35">
        <f t="shared" si="121"/>
        <v>1125.3478319223152</v>
      </c>
      <c r="BE107" s="35">
        <f t="shared" si="121"/>
        <v>1175.6235801670462</v>
      </c>
      <c r="BF107" s="35">
        <f t="shared" si="121"/>
        <v>1292.5711377423172</v>
      </c>
      <c r="BG107" s="35">
        <f t="shared" si="121"/>
        <v>1216.9039643905501</v>
      </c>
      <c r="BH107" s="35">
        <f t="shared" si="121"/>
        <v>1199.4997095005499</v>
      </c>
      <c r="BI107" s="35">
        <f t="shared" si="121"/>
        <v>1103.1797037290814</v>
      </c>
      <c r="BJ107" s="35">
        <f t="shared" ref="BJ107:BK107" si="122">BJ106*1.05</f>
        <v>1193.3291947885166</v>
      </c>
      <c r="BK107" s="35">
        <f t="shared" si="122"/>
        <v>1350.1448589160723</v>
      </c>
      <c r="BL107" s="35">
        <f t="shared" ref="BL107" si="123">BL106*1.05</f>
        <v>2073.7060229318472</v>
      </c>
      <c r="BM107" s="27"/>
      <c r="BN107" s="35">
        <f>IFERROR(BN106*1.05,"-")</f>
        <v>3710.1785859458209</v>
      </c>
      <c r="BO107" s="35">
        <f>IFERROR(BO106*1.05,"-")</f>
        <v>4491.3582920818471</v>
      </c>
      <c r="BP107" s="35">
        <f>IFERROR(BP106*1.05,"-")</f>
        <v>3423.6681165581235</v>
      </c>
    </row>
    <row r="108" spans="2:68">
      <c r="BE108" s="96"/>
      <c r="BF108" s="96"/>
      <c r="BG108" s="96"/>
      <c r="BH108" s="96"/>
      <c r="BI108" s="96"/>
      <c r="BJ108" s="96"/>
      <c r="BK108" s="96"/>
      <c r="BL108" s="96"/>
    </row>
    <row r="109" spans="2:68" hidden="1">
      <c r="D109" s="96"/>
      <c r="R109" s="96"/>
    </row>
    <row r="140" ht="3.6" hidden="1" customHeight="1"/>
    <row r="206"/>
    <row r="207"/>
    <row r="208"/>
    <row r="209"/>
    <row r="257"/>
    <row r="258"/>
    <row r="259"/>
    <row r="260"/>
  </sheetData>
  <mergeCells count="1">
    <mergeCell ref="B3:S3"/>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6"/>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195</v>
      </c>
      <c r="D7" s="69"/>
      <c r="E7" s="69"/>
      <c r="F7" s="69"/>
      <c r="G7" s="69"/>
      <c r="I7" s="70"/>
      <c r="J7" s="70"/>
      <c r="K7" s="70"/>
      <c r="L7" s="70"/>
      <c r="M7" s="70"/>
      <c r="N7" s="70"/>
      <c r="O7" s="70"/>
      <c r="P7" s="70"/>
      <c r="Q7" s="70"/>
      <c r="X7" s="70"/>
      <c r="AA7" s="369"/>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f>'3a DF'!AB119</f>
        <v>1099.9159236762036</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f>'3b CM'!AA14</f>
        <v>18.357505320729238</v>
      </c>
      <c r="AB16" s="35" t="str">
        <f>'3b CM'!AB14</f>
        <v>-</v>
      </c>
      <c r="AC16" s="35" t="str">
        <f>'3b CM'!AC14</f>
        <v>-</v>
      </c>
      <c r="AD16" s="25"/>
    </row>
    <row r="17" spans="1:30" s="26" customFormat="1" ht="11.25" customHeight="1">
      <c r="A17" s="207"/>
      <c r="B17" s="123" t="s">
        <v>241</v>
      </c>
      <c r="C17" s="123" t="s">
        <v>178</v>
      </c>
      <c r="D17" s="116" t="s">
        <v>127</v>
      </c>
      <c r="E17" s="75"/>
      <c r="F17" s="27"/>
      <c r="G17" s="35" t="str">
        <f>IF('3c AA'!J55="-","-",'3c AA'!J55)</f>
        <v>-</v>
      </c>
      <c r="H17" s="35" t="str">
        <f>IF('3c AA'!K55="-","-",'3c AA'!K55)</f>
        <v>-</v>
      </c>
      <c r="I17" s="35" t="str">
        <f>IF('3c AA'!L55="-","-",'3c AA'!L55)</f>
        <v>-</v>
      </c>
      <c r="J17" s="35" t="str">
        <f>IF('3c AA'!M55="-","-",'3c AA'!M55)</f>
        <v>-</v>
      </c>
      <c r="K17" s="35" t="str">
        <f>IF('3c AA'!N55="-","-",'3c AA'!N55)</f>
        <v>-</v>
      </c>
      <c r="L17" s="35" t="str">
        <f>IF('3c AA'!O55="-","-",'3c AA'!O55)</f>
        <v>-</v>
      </c>
      <c r="M17" s="35" t="str">
        <f>IF('3c AA'!P55="-","-",'3c AA'!P55)</f>
        <v>-</v>
      </c>
      <c r="N17" s="35" t="str">
        <f>IF('3c AA'!Q55="-","-",'3c AA'!Q55)</f>
        <v>-</v>
      </c>
      <c r="O17" s="27"/>
      <c r="P17" s="35" t="str">
        <f>IF('3c AA'!S55="-","-",'3c AA'!S55)</f>
        <v>-</v>
      </c>
      <c r="Q17" s="35" t="str">
        <f>IF('3c AA'!T55="-","-",'3c AA'!T55)</f>
        <v>-</v>
      </c>
      <c r="R17" s="35" t="str">
        <f>IF('3c AA'!U55="-","-",'3c AA'!U55)</f>
        <v>-</v>
      </c>
      <c r="S17" s="35" t="str">
        <f>IF('3c AA'!V55="-","-",'3c AA'!V55)</f>
        <v>-</v>
      </c>
      <c r="T17" s="35">
        <f>IF('3c AA'!W55="-","-",'3c AA'!W55)</f>
        <v>4.5858898534688404</v>
      </c>
      <c r="U17" s="35">
        <f>IF('3c AA'!X55="-","-",'3c AA'!X55)</f>
        <v>9.9756950960531068</v>
      </c>
      <c r="V17" s="35">
        <f>IF('3c AA'!Y55="-","-",'3c AA'!Y55)</f>
        <v>4.43</v>
      </c>
      <c r="W17" s="35" t="str">
        <f>IF('3c AA'!Z55="-","-",'3c AA'!Z55)</f>
        <v>-</v>
      </c>
      <c r="X17" s="27"/>
      <c r="Y17" s="35">
        <f>IF('3c AA'!AB55="-","-",'3c AA'!AB55)</f>
        <v>20.827976873198978</v>
      </c>
      <c r="Z17" s="35">
        <f>IF('3c AA'!AC55="-","-",'3c AA'!AC55)</f>
        <v>20.827976873198978</v>
      </c>
      <c r="AA17" s="35">
        <f>IF('3c AA'!AD55="-","-",'3c AA'!AD55)</f>
        <v>26.83919408679073</v>
      </c>
      <c r="AB17" s="35" t="str">
        <f>IF('3c AA'!AE55="-","-",'3c AA'!AE55)</f>
        <v>-</v>
      </c>
      <c r="AC17" s="35" t="str">
        <f>IF('3c AA'!AF55="-","-",'3c AA'!AF55)</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f>'3d PC'!AA15</f>
        <v>139.73123662685865</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f>'3e NC-Elec'!AB29</f>
        <v>206.19742871329834</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f>IF('3g CPIH'!W$17="-","-",'3h OC '!$E$8*('3g CPIH'!W$17/'3g CPIH'!$G$17))</f>
        <v>95.953808219178072</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f>IF('3i SMNCC'!W$50="-","-",'3i SMNCC'!W$50)</f>
        <v>17.321266150037467</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PAP'!$G$10*('3g CPIH'!C$17/'3g CPIH'!$G$17))</f>
        <v>3.3460635029354204</v>
      </c>
      <c r="H22" s="35">
        <f>IF('3g CPIH'!D$17="-","-",'3j PAAC PAP'!$G$10*('3g CPIH'!D$17/'3g CPIH'!$G$17))</f>
        <v>3.3527623287671227</v>
      </c>
      <c r="I22" s="35">
        <f>IF('3g CPIH'!E$17="-","-",'3j PAAC PAP'!$G$10*('3g CPIH'!E$17/'3g CPIH'!$G$17))</f>
        <v>3.3628105675146771</v>
      </c>
      <c r="J22" s="35">
        <f>IF('3g CPIH'!F$17="-","-",'3j PAAC PAP'!$G$10*('3g CPIH'!F$17/'3g CPIH'!$G$17))</f>
        <v>3.3829070450097847</v>
      </c>
      <c r="K22" s="35">
        <f>IF('3g CPIH'!G$17="-","-",'3j PAAC PAP'!$G$10*('3g CPIH'!G$17/'3g CPIH'!$G$17))</f>
        <v>3.4230999999999998</v>
      </c>
      <c r="L22" s="35">
        <f>IF('3g CPIH'!H$17="-","-",'3j PAAC PAP'!$G$10*('3g CPIH'!H$17/'3g CPIH'!$G$17))</f>
        <v>3.4666423679060667</v>
      </c>
      <c r="M22" s="35">
        <f>IF('3g CPIH'!I$17="-","-",'3j PAAC PAP'!$G$10*('3g CPIH'!I$17/'3g CPIH'!$G$17))</f>
        <v>3.516883561643835</v>
      </c>
      <c r="N22" s="35">
        <f>IF('3g CPIH'!J$17="-","-",'3j PAAC PAP'!$G$10*('3g CPIH'!J$17/'3g CPIH'!$G$17))</f>
        <v>3.547028277886497</v>
      </c>
      <c r="O22" s="27"/>
      <c r="P22" s="35">
        <f>IF('3g CPIH'!L$17="-","-",'3j PAAC PAP'!$G$10*('3g CPIH'!L$17/'3g CPIH'!$G$17))</f>
        <v>3.547028277886497</v>
      </c>
      <c r="Q22" s="35">
        <f>IF('3g CPIH'!M$17="-","-",'3j PAAC PAP'!$G$10*('3g CPIH'!M$17/'3g CPIH'!$G$17))</f>
        <v>3.5872212328767121</v>
      </c>
      <c r="R22" s="35">
        <f>IF('3g CPIH'!N$17="-","-",'3j PAAC PAP'!$G$10*('3g CPIH'!N$17/'3g CPIH'!$G$17))</f>
        <v>3.6140165362035224</v>
      </c>
      <c r="S22" s="35">
        <f>IF('3g CPIH'!O$17="-","-",'3j PAAC PAP'!$G$10*('3g CPIH'!O$17/'3g CPIH'!$G$17))</f>
        <v>3.6341130136986299</v>
      </c>
      <c r="T22" s="35">
        <f>IF('3g CPIH'!P$17="-","-",'3j PAAC PAP'!$G$10*('3g CPIH'!P$17/'3g CPIH'!$G$17))</f>
        <v>3.6441612524461835</v>
      </c>
      <c r="U22" s="35">
        <f>IF('3g CPIH'!Q$17="-","-",'3j PAAC PAP'!$G$10*('3g CPIH'!Q$17/'3g CPIH'!$G$17))</f>
        <v>3.6642577299412915</v>
      </c>
      <c r="V22" s="35">
        <f>IF('3g CPIH'!R$17="-","-",'3j PAAC PAP'!$G$10*('3g CPIH'!R$17/'3g CPIH'!$G$17))</f>
        <v>3.7312459882583173</v>
      </c>
      <c r="W22" s="35">
        <f>IF('3g CPIH'!S$17="-","-",'3j PAAC PAP'!$G$10*('3g CPIH'!S$17/'3g CPIH'!$G$17))</f>
        <v>3.8417766144814092</v>
      </c>
      <c r="X22" s="27"/>
      <c r="Y22" s="35">
        <f>IF('3g CPIH'!U$17="-","-",'3j PAAC PAP'!$G$10*('3g CPIH'!U$17/'3g CPIH'!$G$17))</f>
        <v>4.0360425636007822</v>
      </c>
      <c r="Z22" s="35">
        <f>IF('3g CPIH'!V$17="-","-",'3j PAAC PAP'!$G$10*('3g CPIH'!V$17/'3g CPIH'!$G$17))</f>
        <v>4.0360425636007822</v>
      </c>
      <c r="AA22" s="35">
        <f>IF('3g CPIH'!W$17="-","-",'3j PAAC PAP'!$G$10*('3g CPIH'!W$17/'3g CPIH'!$G$17))</f>
        <v>4.1968143835616436</v>
      </c>
      <c r="AB22" s="35" t="str">
        <f>IF('3g CPIH'!X$17="-","-",'3j PAAC PAP'!$G$10*('3g CPIH'!X$17/'3g CPIH'!$G$17))</f>
        <v>-</v>
      </c>
      <c r="AC22" s="35" t="str">
        <f>IF('3g CPIH'!Y$17="-","-",'3j PAAC PAP'!$G$10*('3g CPIH'!Y$17/'3g CPIH'!$G$17))</f>
        <v>-</v>
      </c>
      <c r="AD22" s="25"/>
    </row>
    <row r="23" spans="1:30" s="26" customFormat="1" ht="11.4">
      <c r="A23" s="207"/>
      <c r="B23" s="123" t="s">
        <v>244</v>
      </c>
      <c r="C23" s="123" t="s">
        <v>184</v>
      </c>
      <c r="D23" s="116" t="s">
        <v>127</v>
      </c>
      <c r="E23" s="75"/>
      <c r="F23" s="27"/>
      <c r="G23" s="35">
        <f>IF(G15="-","-",SUM(G15:G21)*'3j PAAC PAP'!$G$28)</f>
        <v>2.199849667920748</v>
      </c>
      <c r="H23" s="35">
        <f>IF(H15="-","-",SUM(H15:H21)*'3j PAAC PAP'!$G$28)</f>
        <v>2.1072071652690991</v>
      </c>
      <c r="I23" s="35">
        <f>IF(I15="-","-",SUM(I15:I21)*'3j PAAC PAP'!$G$28)</f>
        <v>2.1516468055638667</v>
      </c>
      <c r="J23" s="35">
        <f>IF(J15="-","-",SUM(J15:J21)*'3j PAAC PAP'!$G$28)</f>
        <v>2.1088712478085632</v>
      </c>
      <c r="K23" s="35">
        <f>IF(K15="-","-",SUM(K15:K21)*'3j PAAC PAP'!$G$28)</f>
        <v>2.3384407952532191</v>
      </c>
      <c r="L23" s="35">
        <f>IF(L15="-","-",SUM(L15:L21)*'3j PAAC PAP'!$G$28)</f>
        <v>2.3098340354928042</v>
      </c>
      <c r="M23" s="35">
        <f>IF(M15="-","-",SUM(M15:M21)*'3j PAAC PAP'!$G$28)</f>
        <v>2.5053195020393586</v>
      </c>
      <c r="N23" s="35">
        <f>IF(N15="-","-",SUM(N15:N21)*'3j PAAC PAP'!$G$28)</f>
        <v>2.6331898865481067</v>
      </c>
      <c r="O23" s="27"/>
      <c r="P23" s="35">
        <f>IF(P15="-","-",SUM(P15:P21)*'3j PAAC PAP'!$G$28)</f>
        <v>2.6331898865481067</v>
      </c>
      <c r="Q23" s="35">
        <f>IF(Q15="-","-",SUM(Q15:Q21)*'3j PAAC PAP'!$G$28)</f>
        <v>2.9406642214336602</v>
      </c>
      <c r="R23" s="35">
        <f>IF(R15="-","-",SUM(R15:R21)*'3j PAAC PAP'!$G$28)</f>
        <v>2.843549104695942</v>
      </c>
      <c r="S23" s="35">
        <f>IF(S15="-","-",SUM(S15:S21)*'3j PAAC PAP'!$G$28)</f>
        <v>2.8442397407960169</v>
      </c>
      <c r="T23" s="35">
        <f>IF(T15="-","-",SUM(T15:T21)*'3j PAAC PAP'!$G$28)</f>
        <v>2.7568733319374434</v>
      </c>
      <c r="U23" s="35">
        <f>IF(U15="-","-",SUM(U15:U21)*'3j PAAC PAP'!$G$28)</f>
        <v>3.0027344072904971</v>
      </c>
      <c r="V23" s="35">
        <f>IF(V15="-","-",SUM(V15:V21)*'3j PAAC PAP'!$G$28)</f>
        <v>3.260054565806958</v>
      </c>
      <c r="W23" s="35">
        <f>IF(W15="-","-",SUM(W15:W21)*'3j PAAC PAP'!$G$28)</f>
        <v>4.6425626912685374</v>
      </c>
      <c r="X23" s="27"/>
      <c r="Y23" s="35">
        <f>IF(Y15="-","-",SUM(Y15:Y21)*'3j PAAC PAP'!$G$28)</f>
        <v>7.9216720055093353</v>
      </c>
      <c r="Z23" s="35">
        <f>IF(Z15="-","-",SUM(Z15:Z21)*'3j PAAC PAP'!$G$28)</f>
        <v>10.08121027030791</v>
      </c>
      <c r="AA23" s="35">
        <f>IF(AA15="-","-",SUM(AA15:AA21)*'3j PAAC PAP'!$G$28)</f>
        <v>7.7873516249976866</v>
      </c>
      <c r="AB23" s="35" t="str">
        <f>IF(AB15="-","-",SUM(AB15:AB21)*'3j PAAC PAP'!$G$28)</f>
        <v>-</v>
      </c>
      <c r="AC23" s="35" t="str">
        <f>IF(AC15="-","-",SUM(AC15:AC21)*'3j PAAC PAP'!$G$28)</f>
        <v>-</v>
      </c>
      <c r="AD23" s="25"/>
    </row>
    <row r="24" spans="1:30" s="26" customFormat="1" ht="11.4">
      <c r="A24" s="207"/>
      <c r="B24" s="123" t="s">
        <v>185</v>
      </c>
      <c r="C24" s="123" t="s">
        <v>246</v>
      </c>
      <c r="D24" s="116" t="s">
        <v>127</v>
      </c>
      <c r="E24" s="75"/>
      <c r="F24" s="27"/>
      <c r="G24" s="35">
        <f>IF(G15="-","-",SUM(G15:G23)*'3k EBIT'!$E$8)</f>
        <v>8.8850581511734568</v>
      </c>
      <c r="H24" s="35">
        <f>IF(H15="-","-",SUM(H15:H23)*'3k EBIT'!$E$8)</f>
        <v>8.5137397021254522</v>
      </c>
      <c r="I24" s="35">
        <f>IF(I15="-","-",SUM(I15:I23)*'3k EBIT'!$E$8)</f>
        <v>8.6921141319841855</v>
      </c>
      <c r="J24" s="35">
        <f>IF(J15="-","-",SUM(J15:J23)*'3k EBIT'!$E$8)</f>
        <v>8.5209956493993388</v>
      </c>
      <c r="K24" s="35">
        <f>IF(K15="-","-",SUM(K15:K23)*'3k EBIT'!$E$8)</f>
        <v>9.4422284431081138</v>
      </c>
      <c r="L24" s="35">
        <f>IF(L15="-","-",SUM(L15:L23)*'3k EBIT'!$E$8)</f>
        <v>9.328373562064801</v>
      </c>
      <c r="M24" s="35">
        <f>IF(M15="-","-",SUM(M15:M23)*'3k EBIT'!$E$8)</f>
        <v>10.113141554998046</v>
      </c>
      <c r="N24" s="35">
        <f>IF(N15="-","-",SUM(N15:N23)*'3k EBIT'!$E$8)</f>
        <v>10.626419051042006</v>
      </c>
      <c r="O24" s="27"/>
      <c r="P24" s="35">
        <f>IF(P15="-","-",SUM(P15:P23)*'3k EBIT'!$E$8)</f>
        <v>10.626419051042006</v>
      </c>
      <c r="Q24" s="35">
        <f>IF(Q15="-","-",SUM(Q15:Q23)*'3k EBIT'!$E$8)</f>
        <v>11.860009473350349</v>
      </c>
      <c r="R24" s="35">
        <f>IF(R15="-","-",SUM(R15:R23)*'3k EBIT'!$E$8)</f>
        <v>11.471147399514029</v>
      </c>
      <c r="S24" s="35">
        <f>IF(S15="-","-",SUM(S15:S23)*'3k EBIT'!$E$8)</f>
        <v>11.47430571920164</v>
      </c>
      <c r="T24" s="35">
        <f>IF(T15="-","-",SUM(T15:T23)*'3k EBIT'!$E$8)</f>
        <v>11.124206530159228</v>
      </c>
      <c r="U24" s="35">
        <f>IF(U15="-","-",SUM(U15:U23)*'3k EBIT'!$E$8)</f>
        <v>12.110370638366222</v>
      </c>
      <c r="V24" s="35">
        <f>IF(V15="-","-",SUM(V15:V23)*'3k EBIT'!$E$8)</f>
        <v>13.14338790273418</v>
      </c>
      <c r="W24" s="35">
        <f>IF(W15="-","-",SUM(W15:W23)*'3k EBIT'!$E$8)</f>
        <v>18.688666299761326</v>
      </c>
      <c r="X24" s="27"/>
      <c r="Y24" s="35">
        <f>IF(Y15="-","-",SUM(Y15:Y23)*'3k EBIT'!$E$8)</f>
        <v>31.839949591527475</v>
      </c>
      <c r="Z24" s="35">
        <f>IF(Z15="-","-",SUM(Z15:Z23)*'3k EBIT'!$E$8)</f>
        <v>40.498573450481629</v>
      </c>
      <c r="AA24" s="35">
        <f>IF(AA15="-","-",SUM(AA15:AA23)*'3k EBIT'!$E$8)</f>
        <v>31.304508641830452</v>
      </c>
      <c r="AB24" s="35" t="str">
        <f>IF(AB15="-","-",SUM(AB15:AB23)*'3k EBIT'!$E$8)</f>
        <v>-</v>
      </c>
      <c r="AC24" s="35" t="str">
        <f>IF(AC15="-","-",SUM(AC15:AC23)*'3k EBIT'!$E$8)</f>
        <v>-</v>
      </c>
      <c r="AD24" s="25"/>
    </row>
    <row r="25" spans="1:30" s="26" customFormat="1" ht="11.4">
      <c r="A25" s="207"/>
      <c r="B25" s="123" t="s">
        <v>247</v>
      </c>
      <c r="C25" s="158" t="s">
        <v>248</v>
      </c>
      <c r="D25" s="116" t="s">
        <v>127</v>
      </c>
      <c r="E25" s="116"/>
      <c r="F25" s="27"/>
      <c r="G25" s="35">
        <f>IF(G15="-","-",SUM(G15:G18,G20:G24)*'3l HAP'!$E$9)</f>
        <v>5.1486981935592375</v>
      </c>
      <c r="H25" s="35">
        <f>IF(H15="-","-",SUM(H15:H18,H20:H24)*'3l HAP'!$E$9)</f>
        <v>4.8515480959677433</v>
      </c>
      <c r="I25" s="35">
        <f>IF(I15="-","-",SUM(I15:I18,I20:I24)*'3l HAP'!$E$9)</f>
        <v>4.8744563844305775</v>
      </c>
      <c r="J25" s="35">
        <f>IF(J15="-","-",SUM(J15:J18,J20:J24)*'3l HAP'!$E$9)</f>
        <v>4.7508846917923995</v>
      </c>
      <c r="K25" s="35">
        <f>IF(K15="-","-",SUM(K15:K18,K20:K24)*'3l HAP'!$E$9)</f>
        <v>5.3762272536480475</v>
      </c>
      <c r="L25" s="35">
        <f>IF(L15="-","-",SUM(L15:L18,L20:L24)*'3l HAP'!$E$9)</f>
        <v>5.2752821408276604</v>
      </c>
      <c r="M25" s="35">
        <f>IF(M15="-","-",SUM(M15:M18,M20:M24)*'3l HAP'!$E$9)</f>
        <v>5.907716383365571</v>
      </c>
      <c r="N25" s="35">
        <f>IF(N15="-","-",SUM(N15:N18,N20:N24)*'3l HAP'!$E$9)</f>
        <v>6.3090460964377426</v>
      </c>
      <c r="O25" s="27"/>
      <c r="P25" s="35">
        <f>IF(P15="-","-",SUM(P15:P18,P20:P24)*'3l HAP'!$E$9)</f>
        <v>6.3090460964377426</v>
      </c>
      <c r="Q25" s="35">
        <f>IF(Q15="-","-",SUM(Q15:Q18,Q20:Q24)*'3l HAP'!$E$9)</f>
        <v>7.1272799429327511</v>
      </c>
      <c r="R25" s="35">
        <f>IF(R15="-","-",SUM(R15:R18,R20:R24)*'3l HAP'!$E$9)</f>
        <v>6.801240429602978</v>
      </c>
      <c r="S25" s="35">
        <f>IF(S15="-","-",SUM(S15:S18,S20:S24)*'3l HAP'!$E$9)</f>
        <v>6.8131519686329396</v>
      </c>
      <c r="T25" s="35">
        <f>IF(T15="-","-",SUM(T15:T18,T20:T24)*'3l HAP'!$E$9)</f>
        <v>6.490748844234056</v>
      </c>
      <c r="U25" s="35">
        <f>IF(U15="-","-",SUM(U15:U18,U20:U24)*'3l HAP'!$E$9)</f>
        <v>7.1377519527644111</v>
      </c>
      <c r="V25" s="35">
        <f>IF(V15="-","-",SUM(V15:V18,V20:V24)*'3l HAP'!$E$9)</f>
        <v>7.9280638844338513</v>
      </c>
      <c r="W25" s="35">
        <f>IF(W15="-","-",SUM(W15:W18,W20:W24)*'3l HAP'!$E$9)</f>
        <v>11.472897426494875</v>
      </c>
      <c r="X25" s="27"/>
      <c r="Y25" s="35">
        <f>IF(Y15="-","-",SUM(Y15:Y18,Y20:Y24)*'3l HAP'!$E$9)</f>
        <v>21.528839894447568</v>
      </c>
      <c r="Z25" s="35">
        <f>IF(Z15="-","-",SUM(Z15:Z18,Z20:Z24)*'3l HAP'!$E$9)</f>
        <v>28.20099039739025</v>
      </c>
      <c r="AA25" s="35">
        <f>IF(AA15="-","-",SUM(AA15:AA18,AA20:AA24)*'3l HAP'!$E$9)</f>
        <v>21.103648799418668</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472.78314457136719</v>
      </c>
      <c r="H26" s="35">
        <f t="shared" si="0"/>
        <v>452.94292628040694</v>
      </c>
      <c r="I26" s="35">
        <f t="shared" si="0"/>
        <v>462.35395857838216</v>
      </c>
      <c r="J26" s="35">
        <f t="shared" si="0"/>
        <v>453.22415468027361</v>
      </c>
      <c r="K26" s="35">
        <f t="shared" si="0"/>
        <v>502.33541372588223</v>
      </c>
      <c r="L26" s="35">
        <f t="shared" si="0"/>
        <v>496.24210892804746</v>
      </c>
      <c r="M26" s="35">
        <f t="shared" si="0"/>
        <v>538.17810468547464</v>
      </c>
      <c r="N26" s="35">
        <f t="shared" si="0"/>
        <v>565.59402829504313</v>
      </c>
      <c r="O26" s="27"/>
      <c r="P26" s="35">
        <f t="shared" ref="P26:W26" si="1">IF(P15="-","-",SUM(P15:P25))</f>
        <v>565.59402829504313</v>
      </c>
      <c r="Q26" s="35">
        <f t="shared" si="1"/>
        <v>631.33804702421116</v>
      </c>
      <c r="R26" s="35">
        <f t="shared" si="1"/>
        <v>610.54559102583482</v>
      </c>
      <c r="S26" s="35">
        <f t="shared" si="1"/>
        <v>610.72372984818367</v>
      </c>
      <c r="T26" s="35">
        <f t="shared" si="1"/>
        <v>591.9750612273067</v>
      </c>
      <c r="U26" s="35">
        <f t="shared" si="1"/>
        <v>644.52541701317853</v>
      </c>
      <c r="V26" s="35">
        <f t="shared" si="1"/>
        <v>699.68503619103933</v>
      </c>
      <c r="W26" s="35">
        <f t="shared" si="1"/>
        <v>995.08650691922026</v>
      </c>
      <c r="X26" s="27"/>
      <c r="Y26" s="35">
        <f t="shared" ref="Y26:AC26" si="2">IF(Y15="-","-",SUM(Y15:Y25))</f>
        <v>1697.3149683132922</v>
      </c>
      <c r="Z26" s="35">
        <f t="shared" si="2"/>
        <v>2159.7039757893026</v>
      </c>
      <c r="AA26" s="35">
        <f t="shared" si="2"/>
        <v>1668.7086862429039</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f>'3a DF'!AB120</f>
        <v>1083.2892166125991</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f>'3b CM'!AA15</f>
        <v>17.898840994093391</v>
      </c>
      <c r="AB28" s="117" t="str">
        <f>'3b CM'!AB15</f>
        <v>-</v>
      </c>
      <c r="AC28" s="117" t="str">
        <f>'3b CM'!AC15</f>
        <v>-</v>
      </c>
      <c r="AD28" s="25"/>
    </row>
    <row r="29" spans="1:30" s="26" customFormat="1" ht="12.6" customHeight="1">
      <c r="A29" s="207"/>
      <c r="B29" s="120" t="s">
        <v>241</v>
      </c>
      <c r="C29" s="120" t="s">
        <v>178</v>
      </c>
      <c r="D29" s="118" t="s">
        <v>128</v>
      </c>
      <c r="E29" s="119"/>
      <c r="F29" s="27"/>
      <c r="G29" s="117" t="str">
        <f>IF('3c AA'!J56="-","-",'3c AA'!J56)</f>
        <v>-</v>
      </c>
      <c r="H29" s="117" t="str">
        <f>IF('3c AA'!K56="-","-",'3c AA'!K56)</f>
        <v>-</v>
      </c>
      <c r="I29" s="117" t="str">
        <f>IF('3c AA'!L56="-","-",'3c AA'!L56)</f>
        <v>-</v>
      </c>
      <c r="J29" s="117" t="str">
        <f>IF('3c AA'!M56="-","-",'3c AA'!M56)</f>
        <v>-</v>
      </c>
      <c r="K29" s="117" t="str">
        <f>IF('3c AA'!N56="-","-",'3c AA'!N56)</f>
        <v>-</v>
      </c>
      <c r="L29" s="117" t="str">
        <f>IF('3c AA'!O56="-","-",'3c AA'!O56)</f>
        <v>-</v>
      </c>
      <c r="M29" s="117" t="str">
        <f>IF('3c AA'!P56="-","-",'3c AA'!P56)</f>
        <v>-</v>
      </c>
      <c r="N29" s="117" t="str">
        <f>IF('3c AA'!Q56="-","-",'3c AA'!Q56)</f>
        <v>-</v>
      </c>
      <c r="O29" s="27"/>
      <c r="P29" s="117" t="str">
        <f>IF('3c AA'!S56="-","-",'3c AA'!S56)</f>
        <v>-</v>
      </c>
      <c r="Q29" s="117" t="str">
        <f>IF('3c AA'!T56="-","-",'3c AA'!T56)</f>
        <v>-</v>
      </c>
      <c r="R29" s="117" t="str">
        <f>IF('3c AA'!U56="-","-",'3c AA'!U56)</f>
        <v>-</v>
      </c>
      <c r="S29" s="117" t="str">
        <f>IF('3c AA'!V56="-","-",'3c AA'!V56)</f>
        <v>-</v>
      </c>
      <c r="T29" s="117">
        <f>IF('3c AA'!W56="-","-",'3c AA'!W56)</f>
        <v>4.5286596291411447</v>
      </c>
      <c r="U29" s="117">
        <f>IF('3c AA'!X56="-","-",'3c AA'!X56)</f>
        <v>9.9756950960531068</v>
      </c>
      <c r="V29" s="117">
        <f>IF('3c AA'!Y56="-","-",'3c AA'!Y56)</f>
        <v>4.43</v>
      </c>
      <c r="W29" s="117" t="str">
        <f>IF('3c AA'!Z56="-","-",'3c AA'!Z56)</f>
        <v>-</v>
      </c>
      <c r="X29" s="27"/>
      <c r="Y29" s="117">
        <f>IF('3c AA'!AB56="-","-",'3c AA'!AB56)</f>
        <v>20.450772301171746</v>
      </c>
      <c r="Z29" s="117">
        <f>IF('3c AA'!AC56="-","-",'3c AA'!AC56)</f>
        <v>20.450772301171746</v>
      </c>
      <c r="AA29" s="117">
        <f>IF('3c AA'!AD56="-","-",'3c AA'!AD56)</f>
        <v>26.461989514763498</v>
      </c>
      <c r="AB29" s="117" t="str">
        <f>IF('3c AA'!AE56="-","-",'3c AA'!AE56)</f>
        <v>-</v>
      </c>
      <c r="AC29" s="117" t="str">
        <f>IF('3c AA'!AF56="-","-",'3c AA'!AF56)</f>
        <v>-</v>
      </c>
      <c r="AD29" s="25"/>
    </row>
    <row r="30" spans="1:30" s="26" customFormat="1" ht="12.6"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f>'3d PC'!AA16</f>
        <v>139.70703572397574</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f>'3e NC-Elec'!AB30</f>
        <v>200.91629971159722</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f>IF('3g CPIH'!W$17="-","-",'3h OC '!$E$8*('3g CPIH'!W$17/'3g CPIH'!$G$17))</f>
        <v>95.953808219178072</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f>IF('3i SMNCC'!W$50="-","-",'3i SMNCC'!W$50)</f>
        <v>17.321266150037467</v>
      </c>
      <c r="AB33" s="117" t="str">
        <f>IF('3i SMNCC'!X$50="-","-",'3i SMNCC'!X$50)</f>
        <v>-</v>
      </c>
      <c r="AC33" s="117" t="str">
        <f>IF('3i SMNCC'!Y$50="-","-",'3i SMNCC'!Y$50)</f>
        <v>-</v>
      </c>
      <c r="AD33" s="25"/>
    </row>
    <row r="34" spans="1:30" s="26" customFormat="1" ht="11.4">
      <c r="A34" s="207"/>
      <c r="B34" s="120" t="s">
        <v>244</v>
      </c>
      <c r="C34" s="120" t="s">
        <v>183</v>
      </c>
      <c r="D34" s="118" t="s">
        <v>128</v>
      </c>
      <c r="E34" s="119"/>
      <c r="F34" s="27"/>
      <c r="G34" s="117">
        <f>IF('3g CPIH'!C$17="-","-",'3j PAAC PAP'!$G$10*('3g CPIH'!C$17/'3g CPIH'!$G$17))</f>
        <v>3.3460635029354204</v>
      </c>
      <c r="H34" s="117">
        <f>IF('3g CPIH'!D$17="-","-",'3j PAAC PAP'!$G$10*('3g CPIH'!D$17/'3g CPIH'!$G$17))</f>
        <v>3.3527623287671227</v>
      </c>
      <c r="I34" s="117">
        <f>IF('3g CPIH'!E$17="-","-",'3j PAAC PAP'!$G$10*('3g CPIH'!E$17/'3g CPIH'!$G$17))</f>
        <v>3.3628105675146771</v>
      </c>
      <c r="J34" s="117">
        <f>IF('3g CPIH'!F$17="-","-",'3j PAAC PAP'!$G$10*('3g CPIH'!F$17/'3g CPIH'!$G$17))</f>
        <v>3.3829070450097847</v>
      </c>
      <c r="K34" s="117">
        <f>IF('3g CPIH'!G$17="-","-",'3j PAAC PAP'!$G$10*('3g CPIH'!G$17/'3g CPIH'!$G$17))</f>
        <v>3.4230999999999998</v>
      </c>
      <c r="L34" s="117">
        <f>IF('3g CPIH'!H$17="-","-",'3j PAAC PAP'!$G$10*('3g CPIH'!H$17/'3g CPIH'!$G$17))</f>
        <v>3.4666423679060667</v>
      </c>
      <c r="M34" s="117">
        <f>IF('3g CPIH'!I$17="-","-",'3j PAAC PAP'!$G$10*('3g CPIH'!I$17/'3g CPIH'!$G$17))</f>
        <v>3.516883561643835</v>
      </c>
      <c r="N34" s="117">
        <f>IF('3g CPIH'!J$17="-","-",'3j PAAC PAP'!$G$10*('3g CPIH'!J$17/'3g CPIH'!$G$17))</f>
        <v>3.547028277886497</v>
      </c>
      <c r="O34" s="27"/>
      <c r="P34" s="117">
        <f>IF('3g CPIH'!L$17="-","-",'3j PAAC PAP'!$G$10*('3g CPIH'!L$17/'3g CPIH'!$G$17))</f>
        <v>3.547028277886497</v>
      </c>
      <c r="Q34" s="117">
        <f>IF('3g CPIH'!M$17="-","-",'3j PAAC PAP'!$G$10*('3g CPIH'!M$17/'3g CPIH'!$G$17))</f>
        <v>3.5872212328767121</v>
      </c>
      <c r="R34" s="117">
        <f>IF('3g CPIH'!N$17="-","-",'3j PAAC PAP'!$G$10*('3g CPIH'!N$17/'3g CPIH'!$G$17))</f>
        <v>3.6140165362035224</v>
      </c>
      <c r="S34" s="117">
        <f>IF('3g CPIH'!O$17="-","-",'3j PAAC PAP'!$G$10*('3g CPIH'!O$17/'3g CPIH'!$G$17))</f>
        <v>3.6341130136986299</v>
      </c>
      <c r="T34" s="117">
        <f>IF('3g CPIH'!P$17="-","-",'3j PAAC PAP'!$G$10*('3g CPIH'!P$17/'3g CPIH'!$G$17))</f>
        <v>3.6441612524461835</v>
      </c>
      <c r="U34" s="117">
        <f>IF('3g CPIH'!Q$17="-","-",'3j PAAC PAP'!$G$10*('3g CPIH'!Q$17/'3g CPIH'!$G$17))</f>
        <v>3.6642577299412915</v>
      </c>
      <c r="V34" s="117">
        <f>IF('3g CPIH'!R$17="-","-",'3j PAAC PAP'!$G$10*('3g CPIH'!R$17/'3g CPIH'!$G$17))</f>
        <v>3.7312459882583173</v>
      </c>
      <c r="W34" s="117">
        <f>IF('3g CPIH'!S$17="-","-",'3j PAAC PAP'!$G$10*('3g CPIH'!S$17/'3g CPIH'!$G$17))</f>
        <v>3.8417766144814092</v>
      </c>
      <c r="X34" s="27"/>
      <c r="Y34" s="117">
        <f>IF('3g CPIH'!U$17="-","-",'3j PAAC PAP'!$G$10*('3g CPIH'!U$17/'3g CPIH'!$G$17))</f>
        <v>4.0360425636007822</v>
      </c>
      <c r="Z34" s="117">
        <f>IF('3g CPIH'!V$17="-","-",'3j PAAC PAP'!$G$10*('3g CPIH'!V$17/'3g CPIH'!$G$17))</f>
        <v>4.0360425636007822</v>
      </c>
      <c r="AA34" s="117">
        <f>IF('3g CPIH'!W$17="-","-",'3j PAAC PAP'!$G$10*('3g CPIH'!W$17/'3g CPIH'!$G$17))</f>
        <v>4.1968143835616436</v>
      </c>
      <c r="AB34" s="117" t="str">
        <f>IF('3g CPIH'!X$17="-","-",'3j PAAC PAP'!$G$10*('3g CPIH'!X$17/'3g CPIH'!$G$17))</f>
        <v>-</v>
      </c>
      <c r="AC34" s="117" t="str">
        <f>IF('3g CPIH'!Y$17="-","-",'3j PAAC PAP'!$G$10*('3g CPIH'!Y$17/'3g CPIH'!$G$17))</f>
        <v>-</v>
      </c>
      <c r="AD34" s="25"/>
    </row>
    <row r="35" spans="1:30" s="26" customFormat="1" ht="11.4">
      <c r="A35" s="207"/>
      <c r="B35" s="120" t="s">
        <v>244</v>
      </c>
      <c r="C35" s="120" t="s">
        <v>184</v>
      </c>
      <c r="D35" s="118" t="s">
        <v>128</v>
      </c>
      <c r="E35" s="119"/>
      <c r="F35" s="27"/>
      <c r="G35" s="117">
        <f>IF(G27="-","-",SUM(G27:G33)*'3j PAAC PAP'!$G$28)</f>
        <v>2.1630509350621567</v>
      </c>
      <c r="H35" s="117">
        <f>IF(H27="-","-",SUM(H27:H33)*'3j PAAC PAP'!$G$28)</f>
        <v>2.0724601895105677</v>
      </c>
      <c r="I35" s="117">
        <f>IF(I27="-","-",SUM(I27:I33)*'3j PAAC PAP'!$G$28)</f>
        <v>2.1489045393280062</v>
      </c>
      <c r="J35" s="117">
        <f>IF(J27="-","-",SUM(J27:J33)*'3j PAAC PAP'!$G$28)</f>
        <v>2.1071106943965505</v>
      </c>
      <c r="K35" s="117">
        <f>IF(K27="-","-",SUM(K27:K33)*'3j PAAC PAP'!$G$28)</f>
        <v>2.2708956404557652</v>
      </c>
      <c r="L35" s="117">
        <f>IF(L27="-","-",SUM(L27:L33)*'3j PAAC PAP'!$G$28)</f>
        <v>2.2430125090755912</v>
      </c>
      <c r="M35" s="117">
        <f>IF(M27="-","-",SUM(M27:M33)*'3j PAAC PAP'!$G$28)</f>
        <v>2.4406595298039258</v>
      </c>
      <c r="N35" s="117">
        <f>IF(N27="-","-",SUM(N27:N33)*'3j PAAC PAP'!$G$28)</f>
        <v>2.5675449232589633</v>
      </c>
      <c r="O35" s="27"/>
      <c r="P35" s="117">
        <f>IF(P27="-","-",SUM(P27:P33)*'3j PAAC PAP'!$G$28)</f>
        <v>2.5675449232589633</v>
      </c>
      <c r="Q35" s="117">
        <f>IF(Q27="-","-",SUM(Q27:Q33)*'3j PAAC PAP'!$G$28)</f>
        <v>2.8467463214231903</v>
      </c>
      <c r="R35" s="117">
        <f>IF(R27="-","-",SUM(R27:R33)*'3j PAAC PAP'!$G$28)</f>
        <v>2.7514733352712675</v>
      </c>
      <c r="S35" s="117">
        <f>IF(S27="-","-",SUM(S27:S33)*'3j PAAC PAP'!$G$28)</f>
        <v>2.7558690756713884</v>
      </c>
      <c r="T35" s="117">
        <f>IF(T27="-","-",SUM(T27:T33)*'3j PAAC PAP'!$G$28)</f>
        <v>2.6696025963766306</v>
      </c>
      <c r="U35" s="117">
        <f>IF(U27="-","-",SUM(U27:U33)*'3j PAAC PAP'!$G$28)</f>
        <v>2.9278210652955821</v>
      </c>
      <c r="V35" s="117">
        <f>IF(V27="-","-",SUM(V27:V33)*'3j PAAC PAP'!$G$28)</f>
        <v>3.1788154728366678</v>
      </c>
      <c r="W35" s="117">
        <f>IF(W27="-","-",SUM(W27:W33)*'3j PAAC PAP'!$G$28)</f>
        <v>4.5302329777457828</v>
      </c>
      <c r="X35" s="27"/>
      <c r="Y35" s="117">
        <f>IF(Y27="-","-",SUM(Y27:Y33)*'3j PAAC PAP'!$G$28)</f>
        <v>7.7505633336732043</v>
      </c>
      <c r="Z35" s="117">
        <f>IF(Z27="-","-",SUM(Z27:Z33)*'3j PAAC PAP'!$G$28)</f>
        <v>9.8703407529550482</v>
      </c>
      <c r="AA35" s="117">
        <f>IF(AA27="-","-",SUM(AA27:AA33)*'3j PAAC PAP'!$G$28)</f>
        <v>7.6768362099199896</v>
      </c>
      <c r="AB35" s="117" t="str">
        <f>IF(AB27="-","-",SUM(AB27:AB33)*'3j PAAC PAP'!$G$28)</f>
        <v>-</v>
      </c>
      <c r="AC35" s="117" t="str">
        <f>IF(AC27="-","-",SUM(AC27:AC33)*'3j PAAC PAP'!$G$28)</f>
        <v>-</v>
      </c>
      <c r="AD35" s="25"/>
    </row>
    <row r="36" spans="1:30" s="26" customFormat="1" ht="11.4">
      <c r="A36" s="207"/>
      <c r="B36" s="120" t="s">
        <v>185</v>
      </c>
      <c r="C36" s="120" t="s">
        <v>246</v>
      </c>
      <c r="D36" s="118" t="s">
        <v>128</v>
      </c>
      <c r="E36" s="119"/>
      <c r="F36" s="27"/>
      <c r="G36" s="117">
        <f>IF(G27="-","-",SUM(G27:G35)*'3k EBIT'!$E$8)</f>
        <v>8.7375143954074996</v>
      </c>
      <c r="H36" s="117">
        <f>IF(H27="-","-",SUM(H27:H35)*'3k EBIT'!$E$8)</f>
        <v>8.3744224238750569</v>
      </c>
      <c r="I36" s="117">
        <f>IF(I27="-","-",SUM(I27:I35)*'3k EBIT'!$E$8)</f>
        <v>8.6811190724177631</v>
      </c>
      <c r="J36" s="117">
        <f>IF(J27="-","-",SUM(J27:J35)*'3k EBIT'!$E$8)</f>
        <v>8.5139367470280778</v>
      </c>
      <c r="K36" s="117">
        <f>IF(K27="-","-",SUM(K27:K35)*'3k EBIT'!$E$8)</f>
        <v>9.1714075466140503</v>
      </c>
      <c r="L36" s="117">
        <f>IF(L27="-","-",SUM(L27:L35)*'3k EBIT'!$E$8)</f>
        <v>9.0604540385449059</v>
      </c>
      <c r="M36" s="117">
        <f>IF(M27="-","-",SUM(M27:M35)*'3k EBIT'!$E$8)</f>
        <v>9.85388873811441</v>
      </c>
      <c r="N36" s="117">
        <f>IF(N27="-","-",SUM(N27:N35)*'3k EBIT'!$E$8)</f>
        <v>10.363216932968603</v>
      </c>
      <c r="O36" s="27"/>
      <c r="P36" s="117">
        <f>IF(P27="-","-",SUM(P27:P35)*'3k EBIT'!$E$8)</f>
        <v>10.363216932968603</v>
      </c>
      <c r="Q36" s="117">
        <f>IF(Q27="-","-",SUM(Q27:Q35)*'3k EBIT'!$E$8)</f>
        <v>11.483447602199911</v>
      </c>
      <c r="R36" s="117">
        <f>IF(R27="-","-",SUM(R27:R35)*'3k EBIT'!$E$8)</f>
        <v>11.101971512720281</v>
      </c>
      <c r="S36" s="117">
        <f>IF(S27="-","-",SUM(S27:S35)*'3k EBIT'!$E$8)</f>
        <v>11.119985371212287</v>
      </c>
      <c r="T36" s="117">
        <f>IF(T27="-","-",SUM(T27:T35)*'3k EBIT'!$E$8)</f>
        <v>10.774296326930754</v>
      </c>
      <c r="U36" s="117">
        <f>IF(U27="-","-",SUM(U27:U35)*'3k EBIT'!$E$8)</f>
        <v>11.810007148205207</v>
      </c>
      <c r="V36" s="117">
        <f>IF(V27="-","-",SUM(V27:V35)*'3k EBIT'!$E$8)</f>
        <v>12.817661445306502</v>
      </c>
      <c r="W36" s="117">
        <f>IF(W27="-","-",SUM(W27:W35)*'3k EBIT'!$E$8)</f>
        <v>18.238282644406961</v>
      </c>
      <c r="X36" s="27"/>
      <c r="Y36" s="117">
        <f>IF(Y27="-","-",SUM(Y27:Y35)*'3k EBIT'!$E$8)</f>
        <v>31.153892922569831</v>
      </c>
      <c r="Z36" s="117">
        <f>IF(Z27="-","-",SUM(Z27:Z35)*'3k EBIT'!$E$8)</f>
        <v>39.653096496523631</v>
      </c>
      <c r="AA36" s="117">
        <f>IF(AA27="-","-",SUM(AA27:AA35)*'3k EBIT'!$E$8)</f>
        <v>30.861399378442051</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5.0836080686075862</v>
      </c>
      <c r="H37" s="117">
        <f>IF(H27="-","-",SUM(H27:H30,H32:H36)*'3l HAP'!$E$9)</f>
        <v>4.7930404970900877</v>
      </c>
      <c r="I37" s="117">
        <f>IF(I27="-","-",SUM(I27:I30,I32:I36)*'3l HAP'!$E$9)</f>
        <v>4.8228241615786196</v>
      </c>
      <c r="J37" s="117">
        <f>IF(J27="-","-",SUM(J27:J30,J32:J36)*'3l HAP'!$E$9)</f>
        <v>4.7021025342524023</v>
      </c>
      <c r="K37" s="117">
        <f>IF(K27="-","-",SUM(K27:K30,K32:K36)*'3l HAP'!$E$9)</f>
        <v>5.3107319587598543</v>
      </c>
      <c r="L37" s="117">
        <f>IF(L27="-","-",SUM(L27:L30,L32:L36)*'3l HAP'!$E$9)</f>
        <v>5.2123143472938693</v>
      </c>
      <c r="M37" s="117">
        <f>IF(M27="-","-",SUM(M27:M30,M32:M36)*'3l HAP'!$E$9)</f>
        <v>5.8637964801543863</v>
      </c>
      <c r="N37" s="117">
        <f>IF(N27="-","-",SUM(N27:N30,N32:N36)*'3l HAP'!$E$9)</f>
        <v>6.2620104513922996</v>
      </c>
      <c r="O37" s="27"/>
      <c r="P37" s="117">
        <f>IF(P27="-","-",SUM(P27:P30,P32:P36)*'3l HAP'!$E$9)</f>
        <v>6.2620104513922996</v>
      </c>
      <c r="Q37" s="117">
        <f>IF(Q27="-","-",SUM(Q27:Q30,Q32:Q36)*'3l HAP'!$E$9)</f>
        <v>7.0420325481912034</v>
      </c>
      <c r="R37" s="117">
        <f>IF(R27="-","-",SUM(R27:R30,R32:R36)*'3l HAP'!$E$9)</f>
        <v>6.7228552602877869</v>
      </c>
      <c r="S37" s="117">
        <f>IF(S27="-","-",SUM(S27:S30,S32:S36)*'3l HAP'!$E$9)</f>
        <v>6.7467112124229232</v>
      </c>
      <c r="T37" s="117">
        <f>IF(T27="-","-",SUM(T27:T30,T32:T36)*'3l HAP'!$E$9)</f>
        <v>6.4296427903622568</v>
      </c>
      <c r="U37" s="117">
        <f>IF(U27="-","-",SUM(U27:U30,U32:U36)*'3l HAP'!$E$9)</f>
        <v>7.0703528620990115</v>
      </c>
      <c r="V37" s="117">
        <f>IF(V27="-","-",SUM(V27:V30,V32:V36)*'3l HAP'!$E$9)</f>
        <v>7.8457724262460165</v>
      </c>
      <c r="W37" s="117">
        <f>IF(W27="-","-",SUM(W27:W30,W32:W36)*'3l HAP'!$E$9)</f>
        <v>11.322829085467102</v>
      </c>
      <c r="X37" s="27"/>
      <c r="Y37" s="117">
        <f>IF(Y27="-","-",SUM(Y27:Y30,Y32:Y36)*'3l HAP'!$E$9)</f>
        <v>21.195693578992763</v>
      </c>
      <c r="Z37" s="117">
        <f>IF(Z27="-","-",SUM(Z27:Z30,Z32:Z36)*'3l HAP'!$E$9)</f>
        <v>27.74499821727251</v>
      </c>
      <c r="AA37" s="117">
        <f>IF(AA27="-","-",SUM(AA27:AA30,AA32:AA36)*'3l HAP'!$E$9)</f>
        <v>20.839519280418578</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464.95259682417105</v>
      </c>
      <c r="H38" s="117">
        <f t="shared" si="3"/>
        <v>445.55193338126344</v>
      </c>
      <c r="I38" s="117">
        <f t="shared" si="3"/>
        <v>461.72363924895734</v>
      </c>
      <c r="J38" s="117">
        <f t="shared" si="3"/>
        <v>452.80385149875661</v>
      </c>
      <c r="K38" s="117">
        <f t="shared" si="3"/>
        <v>488.01619292410845</v>
      </c>
      <c r="L38" s="117">
        <f t="shared" si="3"/>
        <v>482.07811940529905</v>
      </c>
      <c r="M38" s="117">
        <f t="shared" si="3"/>
        <v>524.48930531917813</v>
      </c>
      <c r="N38" s="117">
        <f t="shared" si="3"/>
        <v>551.69425531541231</v>
      </c>
      <c r="O38" s="27"/>
      <c r="P38" s="117">
        <f t="shared" ref="P38:W38" si="4">IF(P27="-","-",SUM(P27:P37))</f>
        <v>551.69425531541231</v>
      </c>
      <c r="Q38" s="117">
        <f t="shared" si="4"/>
        <v>611.43376196575207</v>
      </c>
      <c r="R38" s="117">
        <f t="shared" si="4"/>
        <v>591.0369040510069</v>
      </c>
      <c r="S38" s="117">
        <f t="shared" si="4"/>
        <v>592.00885742689661</v>
      </c>
      <c r="T38" s="117">
        <f t="shared" si="4"/>
        <v>573.49763629463473</v>
      </c>
      <c r="U38" s="117">
        <f t="shared" si="4"/>
        <v>628.64941970697942</v>
      </c>
      <c r="V38" s="117">
        <f t="shared" si="4"/>
        <v>682.45925405466403</v>
      </c>
      <c r="W38" s="117">
        <f t="shared" si="4"/>
        <v>971.23204545596661</v>
      </c>
      <c r="X38" s="27"/>
      <c r="Y38" s="117">
        <f t="shared" ref="Y38:AC38" si="5">IF(Y27="-","-",SUM(Y27:Y37))</f>
        <v>1660.8735911778242</v>
      </c>
      <c r="Z38" s="117">
        <f t="shared" si="5"/>
        <v>2114.7492149390973</v>
      </c>
      <c r="AA38" s="117">
        <f t="shared" si="5"/>
        <v>1645.1230261785863</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f>'3a DF'!AB121</f>
        <v>1110.8689791813911</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f>'3b CM'!AA16</f>
        <v>18.438466185637573</v>
      </c>
      <c r="AB40" s="35" t="str">
        <f>'3b CM'!AB16</f>
        <v>-</v>
      </c>
      <c r="AC40" s="35" t="str">
        <f>'3b CM'!AC16</f>
        <v>-</v>
      </c>
      <c r="AD40" s="25"/>
    </row>
    <row r="41" spans="1:30" s="26" customFormat="1" ht="11.25" customHeight="1">
      <c r="A41" s="207"/>
      <c r="B41" s="123" t="s">
        <v>241</v>
      </c>
      <c r="C41" s="123" t="s">
        <v>178</v>
      </c>
      <c r="D41" s="116" t="s">
        <v>125</v>
      </c>
      <c r="E41" s="75"/>
      <c r="F41" s="27"/>
      <c r="G41" s="35" t="str">
        <f>IF('3c AA'!J57="-","-",'3c AA'!J57)</f>
        <v>-</v>
      </c>
      <c r="H41" s="35" t="str">
        <f>IF('3c AA'!K57="-","-",'3c AA'!K57)</f>
        <v>-</v>
      </c>
      <c r="I41" s="35" t="str">
        <f>IF('3c AA'!L57="-","-",'3c AA'!L57)</f>
        <v>-</v>
      </c>
      <c r="J41" s="35" t="str">
        <f>IF('3c AA'!M57="-","-",'3c AA'!M57)</f>
        <v>-</v>
      </c>
      <c r="K41" s="35" t="str">
        <f>IF('3c AA'!N57="-","-",'3c AA'!N57)</f>
        <v>-</v>
      </c>
      <c r="L41" s="35" t="str">
        <f>IF('3c AA'!O57="-","-",'3c AA'!O57)</f>
        <v>-</v>
      </c>
      <c r="M41" s="35" t="str">
        <f>IF('3c AA'!P57="-","-",'3c AA'!P57)</f>
        <v>-</v>
      </c>
      <c r="N41" s="35" t="str">
        <f>IF('3c AA'!Q57="-","-",'3c AA'!Q57)</f>
        <v>-</v>
      </c>
      <c r="O41" s="27"/>
      <c r="P41" s="35" t="str">
        <f>IF('3c AA'!S57="-","-",'3c AA'!S57)</f>
        <v>-</v>
      </c>
      <c r="Q41" s="35" t="str">
        <f>IF('3c AA'!T57="-","-",'3c AA'!T57)</f>
        <v>-</v>
      </c>
      <c r="R41" s="35" t="str">
        <f>IF('3c AA'!U57="-","-",'3c AA'!U57)</f>
        <v>-</v>
      </c>
      <c r="S41" s="35" t="str">
        <f>IF('3c AA'!V57="-","-",'3c AA'!V57)</f>
        <v>-</v>
      </c>
      <c r="T41" s="35">
        <f>IF('3c AA'!W57="-","-",'3c AA'!W57)</f>
        <v>4.6252573118737148</v>
      </c>
      <c r="U41" s="35">
        <f>IF('3c AA'!X57="-","-",'3c AA'!X57)</f>
        <v>9.9756950960531068</v>
      </c>
      <c r="V41" s="35">
        <f>IF('3c AA'!Y57="-","-",'3c AA'!Y57)</f>
        <v>4.43</v>
      </c>
      <c r="W41" s="35" t="str">
        <f>IF('3c AA'!Z57="-","-",'3c AA'!Z57)</f>
        <v>-</v>
      </c>
      <c r="X41" s="27"/>
      <c r="Y41" s="35">
        <f>IF('3c AA'!AB57="-","-",'3c AA'!AB57)</f>
        <v>21.093801142045734</v>
      </c>
      <c r="Z41" s="35">
        <f>IF('3c AA'!AC57="-","-",'3c AA'!AC57)</f>
        <v>21.093801142045734</v>
      </c>
      <c r="AA41" s="35">
        <f>IF('3c AA'!AD57="-","-",'3c AA'!AD57)</f>
        <v>27.105018355637487</v>
      </c>
      <c r="AB41" s="35" t="str">
        <f>IF('3c AA'!AE57="-","-",'3c AA'!AE57)</f>
        <v>-</v>
      </c>
      <c r="AC41" s="35" t="str">
        <f>IF('3c AA'!AF57="-","-",'3c AA'!AF57)</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f>'3d PC'!AA17</f>
        <v>139.71909746280016</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f>'3e NC-Elec'!AB31</f>
        <v>196.42300350097824</v>
      </c>
      <c r="AB43" s="35" t="str">
        <f>'3e NC-Elec'!AC31</f>
        <v>-</v>
      </c>
      <c r="AC43" s="35" t="str">
        <f>'3e NC-Elec'!AD31</f>
        <v>-</v>
      </c>
      <c r="AD43" s="25"/>
    </row>
    <row r="44" spans="1:30" s="26" customFormat="1" ht="12.6"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f>IF('3g CPIH'!W$17="-","-",'3h OC '!$E$8*('3g CPIH'!W$17/'3g CPIH'!$G$17))</f>
        <v>95.953808219178072</v>
      </c>
      <c r="AB44" s="35" t="str">
        <f>IF('3g CPIH'!X$17="-","-",'3h OC '!$E$8*('3g CPIH'!X$17/'3g CPIH'!$G$17))</f>
        <v>-</v>
      </c>
      <c r="AC44" s="35" t="str">
        <f>IF('3g CPIH'!Y$17="-","-",'3h OC '!$E$8*('3g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f>IF('3i SMNCC'!W$50="-","-",'3i SMNCC'!W$50)</f>
        <v>17.321266150037467</v>
      </c>
      <c r="AB45" s="35" t="str">
        <f>IF('3i SMNCC'!X$50="-","-",'3i SMNCC'!X$50)</f>
        <v>-</v>
      </c>
      <c r="AC45" s="35" t="str">
        <f>IF('3i SMNCC'!Y$50="-","-",'3i SMNCC'!Y$50)</f>
        <v>-</v>
      </c>
      <c r="AD45" s="25"/>
    </row>
    <row r="46" spans="1:30" s="26" customFormat="1" ht="11.4">
      <c r="A46" s="207"/>
      <c r="B46" s="123" t="s">
        <v>244</v>
      </c>
      <c r="C46" s="123" t="s">
        <v>183</v>
      </c>
      <c r="D46" s="116" t="s">
        <v>125</v>
      </c>
      <c r="E46" s="75"/>
      <c r="F46" s="27"/>
      <c r="G46" s="35">
        <f>IF('3g CPIH'!C$17="-","-",'3j PAAC PAP'!$G$10*('3g CPIH'!C$17/'3g CPIH'!$G$17))</f>
        <v>3.3460635029354204</v>
      </c>
      <c r="H46" s="35">
        <f>IF('3g CPIH'!D$17="-","-",'3j PAAC PAP'!$G$10*('3g CPIH'!D$17/'3g CPIH'!$G$17))</f>
        <v>3.3527623287671227</v>
      </c>
      <c r="I46" s="35">
        <f>IF('3g CPIH'!E$17="-","-",'3j PAAC PAP'!$G$10*('3g CPIH'!E$17/'3g CPIH'!$G$17))</f>
        <v>3.3628105675146771</v>
      </c>
      <c r="J46" s="35">
        <f>IF('3g CPIH'!F$17="-","-",'3j PAAC PAP'!$G$10*('3g CPIH'!F$17/'3g CPIH'!$G$17))</f>
        <v>3.3829070450097847</v>
      </c>
      <c r="K46" s="35">
        <f>IF('3g CPIH'!G$17="-","-",'3j PAAC PAP'!$G$10*('3g CPIH'!G$17/'3g CPIH'!$G$17))</f>
        <v>3.4230999999999998</v>
      </c>
      <c r="L46" s="35">
        <f>IF('3g CPIH'!H$17="-","-",'3j PAAC PAP'!$G$10*('3g CPIH'!H$17/'3g CPIH'!$G$17))</f>
        <v>3.4666423679060667</v>
      </c>
      <c r="M46" s="35">
        <f>IF('3g CPIH'!I$17="-","-",'3j PAAC PAP'!$G$10*('3g CPIH'!I$17/'3g CPIH'!$G$17))</f>
        <v>3.516883561643835</v>
      </c>
      <c r="N46" s="35">
        <f>IF('3g CPIH'!J$17="-","-",'3j PAAC PAP'!$G$10*('3g CPIH'!J$17/'3g CPIH'!$G$17))</f>
        <v>3.547028277886497</v>
      </c>
      <c r="O46" s="27"/>
      <c r="P46" s="35">
        <f>IF('3g CPIH'!L$17="-","-",'3j PAAC PAP'!$G$10*('3g CPIH'!L$17/'3g CPIH'!$G$17))</f>
        <v>3.547028277886497</v>
      </c>
      <c r="Q46" s="35">
        <f>IF('3g CPIH'!M$17="-","-",'3j PAAC PAP'!$G$10*('3g CPIH'!M$17/'3g CPIH'!$G$17))</f>
        <v>3.5872212328767121</v>
      </c>
      <c r="R46" s="35">
        <f>IF('3g CPIH'!N$17="-","-",'3j PAAC PAP'!$G$10*('3g CPIH'!N$17/'3g CPIH'!$G$17))</f>
        <v>3.6140165362035224</v>
      </c>
      <c r="S46" s="35">
        <f>IF('3g CPIH'!O$17="-","-",'3j PAAC PAP'!$G$10*('3g CPIH'!O$17/'3g CPIH'!$G$17))</f>
        <v>3.6341130136986299</v>
      </c>
      <c r="T46" s="35">
        <f>IF('3g CPIH'!P$17="-","-",'3j PAAC PAP'!$G$10*('3g CPIH'!P$17/'3g CPIH'!$G$17))</f>
        <v>3.6441612524461835</v>
      </c>
      <c r="U46" s="35">
        <f>IF('3g CPIH'!Q$17="-","-",'3j PAAC PAP'!$G$10*('3g CPIH'!Q$17/'3g CPIH'!$G$17))</f>
        <v>3.6642577299412915</v>
      </c>
      <c r="V46" s="35">
        <f>IF('3g CPIH'!R$17="-","-",'3j PAAC PAP'!$G$10*('3g CPIH'!R$17/'3g CPIH'!$G$17))</f>
        <v>3.7312459882583173</v>
      </c>
      <c r="W46" s="35">
        <f>IF('3g CPIH'!S$17="-","-",'3j PAAC PAP'!$G$10*('3g CPIH'!S$17/'3g CPIH'!$G$17))</f>
        <v>3.8417766144814092</v>
      </c>
      <c r="X46" s="27"/>
      <c r="Y46" s="35">
        <f>IF('3g CPIH'!U$17="-","-",'3j PAAC PAP'!$G$10*('3g CPIH'!U$17/'3g CPIH'!$G$17))</f>
        <v>4.0360425636007822</v>
      </c>
      <c r="Z46" s="35">
        <f>IF('3g CPIH'!V$17="-","-",'3j PAAC PAP'!$G$10*('3g CPIH'!V$17/'3g CPIH'!$G$17))</f>
        <v>4.0360425636007822</v>
      </c>
      <c r="AA46" s="35">
        <f>IF('3g CPIH'!W$17="-","-",'3j PAAC PAP'!$G$10*('3g CPIH'!W$17/'3g CPIH'!$G$17))</f>
        <v>4.1968143835616436</v>
      </c>
      <c r="AB46" s="35" t="str">
        <f>IF('3g CPIH'!X$17="-","-",'3j PAAC PAP'!$G$10*('3g CPIH'!X$17/'3g CPIH'!$G$17))</f>
        <v>-</v>
      </c>
      <c r="AC46" s="35" t="str">
        <f>IF('3g CPIH'!Y$17="-","-",'3j PAAC PAP'!$G$10*('3g CPIH'!Y$17/'3g CPIH'!$G$17))</f>
        <v>-</v>
      </c>
      <c r="AD46" s="25"/>
    </row>
    <row r="47" spans="1:30" s="26" customFormat="1" ht="11.4">
      <c r="A47" s="207"/>
      <c r="B47" s="123" t="s">
        <v>244</v>
      </c>
      <c r="C47" s="123" t="s">
        <v>184</v>
      </c>
      <c r="D47" s="116" t="s">
        <v>125</v>
      </c>
      <c r="E47" s="75"/>
      <c r="F47" s="27"/>
      <c r="G47" s="35">
        <f>IF(G39="-","-",SUM(G39:G45)*'3j PAAC PAP'!$G$28)</f>
        <v>2.1482318389446067</v>
      </c>
      <c r="H47" s="35">
        <f>IF(H39="-","-",SUM(H39:H45)*'3j PAAC PAP'!$G$28)</f>
        <v>2.0567084744971784</v>
      </c>
      <c r="I47" s="35">
        <f>IF(I39="-","-",SUM(I39:I45)*'3j PAAC PAP'!$G$28)</f>
        <v>2.128273917855406</v>
      </c>
      <c r="J47" s="35">
        <f>IF(J39="-","-",SUM(J39:J45)*'3j PAAC PAP'!$G$28)</f>
        <v>2.0860209200549016</v>
      </c>
      <c r="K47" s="35">
        <f>IF(K39="-","-",SUM(K39:K45)*'3j PAAC PAP'!$G$28)</f>
        <v>2.2192527130522115</v>
      </c>
      <c r="L47" s="35">
        <f>IF(L39="-","-",SUM(L39:L45)*'3j PAAC PAP'!$G$28)</f>
        <v>2.1910578196395725</v>
      </c>
      <c r="M47" s="35">
        <f>IF(M39="-","-",SUM(M39:M45)*'3j PAAC PAP'!$G$28)</f>
        <v>2.4286997516100675</v>
      </c>
      <c r="N47" s="35">
        <f>IF(N39="-","-",SUM(N39:N45)*'3j PAAC PAP'!$G$28)</f>
        <v>2.5572184982394539</v>
      </c>
      <c r="O47" s="27"/>
      <c r="P47" s="35">
        <f>IF(P39="-","-",SUM(P39:P45)*'3j PAAC PAP'!$G$28)</f>
        <v>2.5572184982394539</v>
      </c>
      <c r="Q47" s="35">
        <f>IF(Q39="-","-",SUM(Q39:Q45)*'3j PAAC PAP'!$G$28)</f>
        <v>2.8706218652885709</v>
      </c>
      <c r="R47" s="35">
        <f>IF(R39="-","-",SUM(R39:R45)*'3j PAAC PAP'!$G$28)</f>
        <v>2.7726137471098964</v>
      </c>
      <c r="S47" s="35">
        <f>IF(S39="-","-",SUM(S39:S45)*'3j PAAC PAP'!$G$28)</f>
        <v>2.8036864403806319</v>
      </c>
      <c r="T47" s="35">
        <f>IF(T39="-","-",SUM(T39:T45)*'3j PAAC PAP'!$G$28)</f>
        <v>2.7149890800569225</v>
      </c>
      <c r="U47" s="35">
        <f>IF(U39="-","-",SUM(U39:U45)*'3j PAAC PAP'!$G$28)</f>
        <v>2.9771775873603641</v>
      </c>
      <c r="V47" s="35">
        <f>IF(V39="-","-",SUM(V39:V45)*'3j PAAC PAP'!$G$28)</f>
        <v>3.2343964798766849</v>
      </c>
      <c r="W47" s="35">
        <f>IF(W39="-","-",SUM(W39:W45)*'3j PAAC PAP'!$G$28)</f>
        <v>4.6018980355944095</v>
      </c>
      <c r="X47" s="27"/>
      <c r="Y47" s="35">
        <f>IF(Y39="-","-",SUM(Y39:Y45)*'3j PAAC PAP'!$G$28)</f>
        <v>7.9289933263609722</v>
      </c>
      <c r="Z47" s="35">
        <f>IF(Z39="-","-",SUM(Z39:Z45)*'3j PAAC PAP'!$G$28)</f>
        <v>10.116513563317792</v>
      </c>
      <c r="AA47" s="35">
        <f>IF(AA39="-","-",SUM(AA39:AA45)*'3j PAAC PAP'!$G$28)</f>
        <v>7.7946970679761725</v>
      </c>
      <c r="AB47" s="35" t="str">
        <f>IF(AB39="-","-",SUM(AB39:AB45)*'3j PAAC PAP'!$G$28)</f>
        <v>-</v>
      </c>
      <c r="AC47" s="35" t="str">
        <f>IF(AC39="-","-",SUM(AC39:AC45)*'3j PAAC PAP'!$G$28)</f>
        <v>-</v>
      </c>
      <c r="AD47" s="25"/>
    </row>
    <row r="48" spans="1:30" s="26" customFormat="1" ht="11.25" customHeight="1">
      <c r="A48" s="207"/>
      <c r="B48" s="123" t="s">
        <v>185</v>
      </c>
      <c r="C48" s="123" t="s">
        <v>246</v>
      </c>
      <c r="D48" s="121" t="s">
        <v>125</v>
      </c>
      <c r="E48" s="75"/>
      <c r="F48" s="27"/>
      <c r="G48" s="35">
        <f>IF(G39="-","-",SUM(G39:G47)*'3k EBIT'!$E$8)</f>
        <v>8.6780975370433246</v>
      </c>
      <c r="H48" s="35">
        <f>IF(H39="-","-",SUM(H39:H47)*'3k EBIT'!$E$8)</f>
        <v>8.3112662494012959</v>
      </c>
      <c r="I48" s="35">
        <f>IF(I39="-","-",SUM(I39:I47)*'3k EBIT'!$E$8)</f>
        <v>8.5984010237406459</v>
      </c>
      <c r="J48" s="35">
        <f>IF(J39="-","-",SUM(J39:J47)*'3k EBIT'!$E$8)</f>
        <v>8.4293777344506395</v>
      </c>
      <c r="K48" s="35">
        <f>IF(K39="-","-",SUM(K39:K47)*'3k EBIT'!$E$8)</f>
        <v>8.9643463008600399</v>
      </c>
      <c r="L48" s="35">
        <f>IF(L39="-","-",SUM(L39:L47)*'3k EBIT'!$E$8)</f>
        <v>8.8521427893912712</v>
      </c>
      <c r="M48" s="35">
        <f>IF(M39="-","-",SUM(M39:M47)*'3k EBIT'!$E$8)</f>
        <v>9.8059362556300105</v>
      </c>
      <c r="N48" s="35">
        <f>IF(N39="-","-",SUM(N39:N47)*'3k EBIT'!$E$8)</f>
        <v>10.321813346142156</v>
      </c>
      <c r="O48" s="27"/>
      <c r="P48" s="35">
        <f>IF(P39="-","-",SUM(P39:P47)*'3k EBIT'!$E$8)</f>
        <v>10.321813346142156</v>
      </c>
      <c r="Q48" s="35">
        <f>IF(Q39="-","-",SUM(Q39:Q47)*'3k EBIT'!$E$8)</f>
        <v>11.579176099873729</v>
      </c>
      <c r="R48" s="35">
        <f>IF(R39="-","-",SUM(R39:R47)*'3k EBIT'!$E$8)</f>
        <v>11.186733555291053</v>
      </c>
      <c r="S48" s="35">
        <f>IF(S39="-","-",SUM(S39:S47)*'3k EBIT'!$E$8)</f>
        <v>11.311708102729797</v>
      </c>
      <c r="T48" s="35">
        <f>IF(T39="-","-",SUM(T39:T47)*'3k EBIT'!$E$8)</f>
        <v>10.956272491407223</v>
      </c>
      <c r="U48" s="35">
        <f>IF(U39="-","-",SUM(U39:U47)*'3k EBIT'!$E$8)</f>
        <v>12.007901099199856</v>
      </c>
      <c r="V48" s="35">
        <f>IF(V39="-","-",SUM(V39:V47)*'3k EBIT'!$E$8)</f>
        <v>13.040512339641676</v>
      </c>
      <c r="W48" s="35">
        <f>IF(W39="-","-",SUM(W39:W47)*'3k EBIT'!$E$8)</f>
        <v>18.52562220669035</v>
      </c>
      <c r="X48" s="27"/>
      <c r="Y48" s="35">
        <f>IF(Y39="-","-",SUM(Y39:Y47)*'3k EBIT'!$E$8)</f>
        <v>31.869304275553393</v>
      </c>
      <c r="Z48" s="35">
        <f>IF(Z39="-","-",SUM(Z39:Z47)*'3k EBIT'!$E$8)</f>
        <v>40.640121271206866</v>
      </c>
      <c r="AA48" s="35">
        <f>IF(AA39="-","-",SUM(AA39:AA47)*'3k EBIT'!$E$8)</f>
        <v>31.333960043023399</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5.1107746621342898</v>
      </c>
      <c r="H49" s="35">
        <f>IF(H39="-","-",SUM(H39:H42,H44:H48)*'3l HAP'!$E$9)</f>
        <v>4.8172154836004442</v>
      </c>
      <c r="I49" s="35">
        <f>IF(I39="-","-",SUM(I39:I42,I44:I48)*'3l HAP'!$E$9)</f>
        <v>4.8446241263074121</v>
      </c>
      <c r="J49" s="35">
        <f>IF(J39="-","-",SUM(J39:J42,J44:J48)*'3l HAP'!$E$9)</f>
        <v>4.7225667541884739</v>
      </c>
      <c r="K49" s="35">
        <f>IF(K39="-","-",SUM(K39:K42,K44:K48)*'3l HAP'!$E$9)</f>
        <v>5.3344052153118593</v>
      </c>
      <c r="L49" s="35">
        <f>IF(L39="-","-",SUM(L39:L42,L44:L48)*'3l HAP'!$E$9)</f>
        <v>5.2348923046691969</v>
      </c>
      <c r="M49" s="35">
        <f>IF(M39="-","-",SUM(M39:M42,M44:M48)*'3l HAP'!$E$9)</f>
        <v>5.9272479331521328</v>
      </c>
      <c r="N49" s="35">
        <f>IF(N39="-","-",SUM(N39:N42,N44:N48)*'3l HAP'!$E$9)</f>
        <v>6.330630705759356</v>
      </c>
      <c r="O49" s="27"/>
      <c r="P49" s="35">
        <f>IF(P39="-","-",SUM(P39:P42,P44:P48)*'3l HAP'!$E$9)</f>
        <v>6.330630705759356</v>
      </c>
      <c r="Q49" s="35">
        <f>IF(Q39="-","-",SUM(Q39:Q42,Q44:Q48)*'3l HAP'!$E$9)</f>
        <v>7.1407564816701505</v>
      </c>
      <c r="R49" s="35">
        <f>IF(R39="-","-",SUM(R39:R42,R44:R48)*'3l HAP'!$E$9)</f>
        <v>6.8129395900128333</v>
      </c>
      <c r="S49" s="35">
        <f>IF(S39="-","-",SUM(S39:S42,S44:S48)*'3l HAP'!$E$9)</f>
        <v>6.8377383467993056</v>
      </c>
      <c r="T49" s="35">
        <f>IF(T39="-","-",SUM(T39:T42,T44:T48)*'3l HAP'!$E$9)</f>
        <v>6.5125991988354777</v>
      </c>
      <c r="U49" s="35">
        <f>IF(U39="-","-",SUM(U39:U42,U44:U48)*'3l HAP'!$E$9)</f>
        <v>7.1714486768631938</v>
      </c>
      <c r="V49" s="35">
        <f>IF(V39="-","-",SUM(V39:V42,V44:V48)*'3l HAP'!$E$9)</f>
        <v>7.970322599369366</v>
      </c>
      <c r="W49" s="35">
        <f>IF(W39="-","-",SUM(W39:W42,W44:W48)*'3l HAP'!$E$9)</f>
        <v>11.568548485651579</v>
      </c>
      <c r="X49" s="27"/>
      <c r="Y49" s="35">
        <f>IF(Y39="-","-",SUM(Y39:Y42,Y44:Y48)*'3l HAP'!$E$9)</f>
        <v>21.753185173488493</v>
      </c>
      <c r="Z49" s="35">
        <f>IF(Z39="-","-",SUM(Z39:Z42,Z44:Z48)*'3l HAP'!$E$9)</f>
        <v>28.511789309901005</v>
      </c>
      <c r="AA49" s="35">
        <f>IF(AA39="-","-",SUM(AA39:AA42,AA44:AA48)*'3l HAP'!$E$9)</f>
        <v>21.269450779307959</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461.85256163759794</v>
      </c>
      <c r="H50" s="35">
        <f t="shared" si="6"/>
        <v>442.2521005579344</v>
      </c>
      <c r="I50" s="35">
        <f t="shared" si="6"/>
        <v>457.39185950262163</v>
      </c>
      <c r="J50" s="35">
        <f t="shared" si="6"/>
        <v>448.37384321079111</v>
      </c>
      <c r="K50" s="35">
        <f t="shared" si="6"/>
        <v>477.14191037924701</v>
      </c>
      <c r="L50" s="35">
        <f t="shared" si="6"/>
        <v>471.13695193582373</v>
      </c>
      <c r="M50" s="35">
        <f t="shared" si="6"/>
        <v>522.02894294704379</v>
      </c>
      <c r="N50" s="35">
        <f t="shared" si="6"/>
        <v>549.58374032111647</v>
      </c>
      <c r="O50" s="27"/>
      <c r="P50" s="35">
        <f t="shared" ref="P50:W50" si="7">IF(P39="-","-",SUM(P39:P49))</f>
        <v>549.58374032111647</v>
      </c>
      <c r="Q50" s="35">
        <f t="shared" si="7"/>
        <v>616.57082580096403</v>
      </c>
      <c r="R50" s="35">
        <f t="shared" si="7"/>
        <v>595.58814667334264</v>
      </c>
      <c r="S50" s="35">
        <f t="shared" si="7"/>
        <v>602.19055047316579</v>
      </c>
      <c r="T50" s="35">
        <f t="shared" si="7"/>
        <v>583.15828161420097</v>
      </c>
      <c r="U50" s="35">
        <f t="shared" si="7"/>
        <v>639.16598232458932</v>
      </c>
      <c r="V50" s="35">
        <f t="shared" si="7"/>
        <v>694.31279382179071</v>
      </c>
      <c r="W50" s="35">
        <f t="shared" si="7"/>
        <v>986.60089346652376</v>
      </c>
      <c r="X50" s="27"/>
      <c r="Y50" s="35">
        <f t="shared" ref="Y50:AC50" si="8">IF(Y39="-","-",SUM(Y39:Y49))</f>
        <v>1699.0842963239588</v>
      </c>
      <c r="Z50" s="35">
        <f t="shared" si="8"/>
        <v>2167.464656925948</v>
      </c>
      <c r="AA50" s="35">
        <f t="shared" si="8"/>
        <v>1670.4245613295288</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f>'3a DF'!AB122</f>
        <v>1118.1205650179409</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f>'3b CM'!AA17</f>
        <v>18.804313413526604</v>
      </c>
      <c r="AB52" s="117" t="str">
        <f>'3b CM'!AB17</f>
        <v>-</v>
      </c>
      <c r="AC52" s="117" t="str">
        <f>'3b CM'!AC17</f>
        <v>-</v>
      </c>
      <c r="AD52" s="25"/>
    </row>
    <row r="53" spans="1:30" s="26" customFormat="1" ht="11.25" customHeight="1">
      <c r="A53" s="207"/>
      <c r="B53" s="120" t="s">
        <v>241</v>
      </c>
      <c r="C53" s="120" t="s">
        <v>178</v>
      </c>
      <c r="D53" s="122" t="s">
        <v>124</v>
      </c>
      <c r="E53" s="119"/>
      <c r="F53" s="27"/>
      <c r="G53" s="117" t="str">
        <f>IF('3c AA'!J58="-","-",'3c AA'!J58)</f>
        <v>-</v>
      </c>
      <c r="H53" s="117" t="str">
        <f>IF('3c AA'!K58="-","-",'3c AA'!K58)</f>
        <v>-</v>
      </c>
      <c r="I53" s="117" t="str">
        <f>IF('3c AA'!L58="-","-",'3c AA'!L58)</f>
        <v>-</v>
      </c>
      <c r="J53" s="117" t="str">
        <f>IF('3c AA'!M58="-","-",'3c AA'!M58)</f>
        <v>-</v>
      </c>
      <c r="K53" s="117" t="str">
        <f>IF('3c AA'!N58="-","-",'3c AA'!N58)</f>
        <v>-</v>
      </c>
      <c r="L53" s="117" t="str">
        <f>IF('3c AA'!O58="-","-",'3c AA'!O58)</f>
        <v>-</v>
      </c>
      <c r="M53" s="117" t="str">
        <f>IF('3c AA'!P58="-","-",'3c AA'!P58)</f>
        <v>-</v>
      </c>
      <c r="N53" s="117" t="str">
        <f>IF('3c AA'!Q58="-","-",'3c AA'!Q58)</f>
        <v>-</v>
      </c>
      <c r="O53" s="27"/>
      <c r="P53" s="117" t="str">
        <f>IF('3c AA'!S58="-","-",'3c AA'!S58)</f>
        <v>-</v>
      </c>
      <c r="Q53" s="117" t="str">
        <f>IF('3c AA'!T58="-","-",'3c AA'!T58)</f>
        <v>-</v>
      </c>
      <c r="R53" s="117" t="str">
        <f>IF('3c AA'!U58="-","-",'3c AA'!U58)</f>
        <v>-</v>
      </c>
      <c r="S53" s="117" t="str">
        <f>IF('3c AA'!V58="-","-",'3c AA'!V58)</f>
        <v>-</v>
      </c>
      <c r="T53" s="117">
        <f>IF('3c AA'!W58="-","-",'3c AA'!W58)</f>
        <v>4.6588267577428137</v>
      </c>
      <c r="U53" s="117">
        <f>IF('3c AA'!X58="-","-",'3c AA'!X58)</f>
        <v>9.9756950960531068</v>
      </c>
      <c r="V53" s="117">
        <f>IF('3c AA'!Y58="-","-",'3c AA'!Y58)</f>
        <v>4.43</v>
      </c>
      <c r="W53" s="117" t="str">
        <f>IF('3c AA'!Z58="-","-",'3c AA'!Z58)</f>
        <v>-</v>
      </c>
      <c r="X53" s="27"/>
      <c r="Y53" s="117">
        <f>IF('3c AA'!AB58="-","-",'3c AA'!AB58)</f>
        <v>21.332768003659304</v>
      </c>
      <c r="Z53" s="117">
        <f>IF('3c AA'!AC58="-","-",'3c AA'!AC58)</f>
        <v>21.332768003659304</v>
      </c>
      <c r="AA53" s="117">
        <f>IF('3c AA'!AD58="-","-",'3c AA'!AD58)</f>
        <v>27.343985217251056</v>
      </c>
      <c r="AB53" s="117" t="str">
        <f>IF('3c AA'!AE58="-","-",'3c AA'!AE58)</f>
        <v>-</v>
      </c>
      <c r="AC53" s="117" t="str">
        <f>IF('3c AA'!AF58="-","-",'3c AA'!AF58)</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f>'3d PC'!AA18</f>
        <v>139.75948252334319</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f>'3e NC-Elec'!AB32</f>
        <v>270.83661515451297</v>
      </c>
      <c r="AB55" s="117" t="str">
        <f>'3e NC-Elec'!AC32</f>
        <v>-</v>
      </c>
      <c r="AC55" s="117" t="str">
        <f>'3e NC-Elec'!AD32</f>
        <v>-</v>
      </c>
      <c r="AD55" s="25"/>
    </row>
    <row r="56" spans="1:30" s="26" customFormat="1" ht="11.4">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f>IF('3g CPIH'!W$17="-","-",'3h OC '!$E$8*('3g CPIH'!W$17/'3g CPIH'!$G$17))</f>
        <v>95.953808219178072</v>
      </c>
      <c r="AB56" s="117" t="str">
        <f>IF('3g CPIH'!X$17="-","-",'3h OC '!$E$8*('3g CPIH'!X$17/'3g CPIH'!$G$17))</f>
        <v>-</v>
      </c>
      <c r="AC56" s="117" t="str">
        <f>IF('3g CPIH'!Y$17="-","-",'3h OC '!$E$8*('3g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f>IF('3i SMNCC'!W$50="-","-",'3i SMNCC'!W$50)</f>
        <v>17.321266150037467</v>
      </c>
      <c r="AB57" s="117" t="str">
        <f>IF('3i SMNCC'!X$50="-","-",'3i SMNCC'!X$50)</f>
        <v>-</v>
      </c>
      <c r="AC57" s="117" t="str">
        <f>IF('3i SMNCC'!Y$50="-","-",'3i SMNCC'!Y$50)</f>
        <v>-</v>
      </c>
      <c r="AD57" s="25"/>
    </row>
    <row r="58" spans="1:30" s="26" customFormat="1" ht="12.6" customHeight="1">
      <c r="A58" s="207"/>
      <c r="B58" s="120" t="s">
        <v>244</v>
      </c>
      <c r="C58" s="120" t="s">
        <v>183</v>
      </c>
      <c r="D58" s="122" t="s">
        <v>124</v>
      </c>
      <c r="E58" s="119"/>
      <c r="F58" s="27"/>
      <c r="G58" s="117">
        <f>IF('3g CPIH'!C$17="-","-",'3j PAAC PAP'!$G$10*('3g CPIH'!C$17/'3g CPIH'!$G$17))</f>
        <v>3.3460635029354204</v>
      </c>
      <c r="H58" s="117">
        <f>IF('3g CPIH'!D$17="-","-",'3j PAAC PAP'!$G$10*('3g CPIH'!D$17/'3g CPIH'!$G$17))</f>
        <v>3.3527623287671227</v>
      </c>
      <c r="I58" s="117">
        <f>IF('3g CPIH'!E$17="-","-",'3j PAAC PAP'!$G$10*('3g CPIH'!E$17/'3g CPIH'!$G$17))</f>
        <v>3.3628105675146771</v>
      </c>
      <c r="J58" s="117">
        <f>IF('3g CPIH'!F$17="-","-",'3j PAAC PAP'!$G$10*('3g CPIH'!F$17/'3g CPIH'!$G$17))</f>
        <v>3.3829070450097847</v>
      </c>
      <c r="K58" s="117">
        <f>IF('3g CPIH'!G$17="-","-",'3j PAAC PAP'!$G$10*('3g CPIH'!G$17/'3g CPIH'!$G$17))</f>
        <v>3.4230999999999998</v>
      </c>
      <c r="L58" s="117">
        <f>IF('3g CPIH'!H$17="-","-",'3j PAAC PAP'!$G$10*('3g CPIH'!H$17/'3g CPIH'!$G$17))</f>
        <v>3.4666423679060667</v>
      </c>
      <c r="M58" s="117">
        <f>IF('3g CPIH'!I$17="-","-",'3j PAAC PAP'!$G$10*('3g CPIH'!I$17/'3g CPIH'!$G$17))</f>
        <v>3.516883561643835</v>
      </c>
      <c r="N58" s="117">
        <f>IF('3g CPIH'!J$17="-","-",'3j PAAC PAP'!$G$10*('3g CPIH'!J$17/'3g CPIH'!$G$17))</f>
        <v>3.547028277886497</v>
      </c>
      <c r="O58" s="27"/>
      <c r="P58" s="117">
        <f>IF('3g CPIH'!L$17="-","-",'3j PAAC PAP'!$G$10*('3g CPIH'!L$17/'3g CPIH'!$G$17))</f>
        <v>3.547028277886497</v>
      </c>
      <c r="Q58" s="117">
        <f>IF('3g CPIH'!M$17="-","-",'3j PAAC PAP'!$G$10*('3g CPIH'!M$17/'3g CPIH'!$G$17))</f>
        <v>3.5872212328767121</v>
      </c>
      <c r="R58" s="117">
        <f>IF('3g CPIH'!N$17="-","-",'3j PAAC PAP'!$G$10*('3g CPIH'!N$17/'3g CPIH'!$G$17))</f>
        <v>3.6140165362035224</v>
      </c>
      <c r="S58" s="117">
        <f>IF('3g CPIH'!O$17="-","-",'3j PAAC PAP'!$G$10*('3g CPIH'!O$17/'3g CPIH'!$G$17))</f>
        <v>3.6341130136986299</v>
      </c>
      <c r="T58" s="117">
        <f>IF('3g CPIH'!P$17="-","-",'3j PAAC PAP'!$G$10*('3g CPIH'!P$17/'3g CPIH'!$G$17))</f>
        <v>3.6441612524461835</v>
      </c>
      <c r="U58" s="117">
        <f>IF('3g CPIH'!Q$17="-","-",'3j PAAC PAP'!$G$10*('3g CPIH'!Q$17/'3g CPIH'!$G$17))</f>
        <v>3.6642577299412915</v>
      </c>
      <c r="V58" s="117">
        <f>IF('3g CPIH'!R$17="-","-",'3j PAAC PAP'!$G$10*('3g CPIH'!R$17/'3g CPIH'!$G$17))</f>
        <v>3.7312459882583173</v>
      </c>
      <c r="W58" s="117">
        <f>IF('3g CPIH'!S$17="-","-",'3j PAAC PAP'!$G$10*('3g CPIH'!S$17/'3g CPIH'!$G$17))</f>
        <v>3.8417766144814092</v>
      </c>
      <c r="X58" s="27"/>
      <c r="Y58" s="117">
        <f>IF('3g CPIH'!U$17="-","-",'3j PAAC PAP'!$G$10*('3g CPIH'!U$17/'3g CPIH'!$G$17))</f>
        <v>4.0360425636007822</v>
      </c>
      <c r="Z58" s="117">
        <f>IF('3g CPIH'!V$17="-","-",'3j PAAC PAP'!$G$10*('3g CPIH'!V$17/'3g CPIH'!$G$17))</f>
        <v>4.0360425636007822</v>
      </c>
      <c r="AA58" s="117">
        <f>IF('3g CPIH'!W$17="-","-",'3j PAAC PAP'!$G$10*('3g CPIH'!W$17/'3g CPIH'!$G$17))</f>
        <v>4.1968143835616436</v>
      </c>
      <c r="AB58" s="117" t="str">
        <f>IF('3g CPIH'!X$17="-","-",'3j PAAC PAP'!$G$10*('3g CPIH'!X$17/'3g CPIH'!$G$17))</f>
        <v>-</v>
      </c>
      <c r="AC58" s="117" t="str">
        <f>IF('3g CPIH'!Y$17="-","-",'3j PAAC PAP'!$G$10*('3g CPIH'!Y$17/'3g CPIH'!$G$17))</f>
        <v>-</v>
      </c>
      <c r="AD58" s="25"/>
    </row>
    <row r="59" spans="1:30" s="26" customFormat="1" ht="11.4">
      <c r="A59" s="207"/>
      <c r="B59" s="120" t="s">
        <v>244</v>
      </c>
      <c r="C59" s="120" t="s">
        <v>184</v>
      </c>
      <c r="D59" s="122" t="s">
        <v>124</v>
      </c>
      <c r="E59" s="119"/>
      <c r="F59" s="27"/>
      <c r="G59" s="117">
        <f>IF(G51="-","-",SUM(G51:G57)*'3j PAAC PAP'!$G$28)</f>
        <v>2.42117293226184</v>
      </c>
      <c r="H59" s="117">
        <f>IF(H51="-","-",SUM(H51:H57)*'3j PAAC PAP'!$G$28)</f>
        <v>2.3285310612779861</v>
      </c>
      <c r="I59" s="117">
        <f>IF(I51="-","-",SUM(I51:I57)*'3j PAAC PAP'!$G$28)</f>
        <v>2.2986659899368114</v>
      </c>
      <c r="J59" s="117">
        <f>IF(J51="-","-",SUM(J51:J57)*'3j PAAC PAP'!$G$28)</f>
        <v>2.2559393173851952</v>
      </c>
      <c r="K59" s="117">
        <f>IF(K51="-","-",SUM(K51:K57)*'3j PAAC PAP'!$G$28)</f>
        <v>2.4452045924805552</v>
      </c>
      <c r="L59" s="117">
        <f>IF(L51="-","-",SUM(L51:L57)*'3j PAAC PAP'!$G$28)</f>
        <v>2.4165465807334248</v>
      </c>
      <c r="M59" s="117">
        <f>IF(M51="-","-",SUM(M51:M57)*'3j PAAC PAP'!$G$28)</f>
        <v>2.6051723460091711</v>
      </c>
      <c r="N59" s="117">
        <f>IF(N51="-","-",SUM(N51:N57)*'3j PAAC PAP'!$G$28)</f>
        <v>2.7342923923016125</v>
      </c>
      <c r="O59" s="27"/>
      <c r="P59" s="117">
        <f>IF(P51="-","-",SUM(P51:P57)*'3j PAAC PAP'!$G$28)</f>
        <v>2.7342923923016125</v>
      </c>
      <c r="Q59" s="117">
        <f>IF(Q51="-","-",SUM(Q51:Q57)*'3j PAAC PAP'!$G$28)</f>
        <v>3.0880721070579402</v>
      </c>
      <c r="R59" s="117">
        <f>IF(R51="-","-",SUM(R51:R57)*'3j PAAC PAP'!$G$28)</f>
        <v>2.9892934216250366</v>
      </c>
      <c r="S59" s="117">
        <f>IF(S51="-","-",SUM(S51:S57)*'3j PAAC PAP'!$G$28)</f>
        <v>3.0070283362117527</v>
      </c>
      <c r="T59" s="117">
        <f>IF(T51="-","-",SUM(T51:T57)*'3j PAAC PAP'!$G$28)</f>
        <v>2.9175551364122083</v>
      </c>
      <c r="U59" s="117">
        <f>IF(U51="-","-",SUM(U51:U57)*'3j PAAC PAP'!$G$28)</f>
        <v>3.1479523054886087</v>
      </c>
      <c r="V59" s="117">
        <f>IF(V51="-","-",SUM(V51:V57)*'3j PAAC PAP'!$G$28)</f>
        <v>3.4085493527148509</v>
      </c>
      <c r="W59" s="117">
        <f>IF(W51="-","-",SUM(W51:W57)*'3j PAAC PAP'!$G$28)</f>
        <v>4.8489495040194974</v>
      </c>
      <c r="X59" s="27"/>
      <c r="Y59" s="117">
        <f>IF(Y51="-","-",SUM(Y51:Y57)*'3j PAAC PAP'!$G$28)</f>
        <v>8.2082092267770381</v>
      </c>
      <c r="Z59" s="117">
        <f>IF(Z51="-","-",SUM(Z51:Z57)*'3j PAAC PAP'!$G$28)</f>
        <v>10.421213108396119</v>
      </c>
      <c r="AA59" s="117">
        <f>IF(AA51="-","-",SUM(AA51:AA57)*'3j PAAC PAP'!$G$28)</f>
        <v>8.1942317332673653</v>
      </c>
      <c r="AB59" s="117" t="str">
        <f>IF(AB51="-","-",SUM(AB51:AB57)*'3j PAAC PAP'!$G$28)</f>
        <v>-</v>
      </c>
      <c r="AC59" s="117" t="str">
        <f>IF(AC51="-","-",SUM(AC51:AC57)*'3j PAAC PAP'!$G$28)</f>
        <v>-</v>
      </c>
      <c r="AD59" s="25"/>
    </row>
    <row r="60" spans="1:30" s="26" customFormat="1" ht="11.25" customHeight="1">
      <c r="A60" s="207"/>
      <c r="B60" s="120" t="s">
        <v>185</v>
      </c>
      <c r="C60" s="120" t="s">
        <v>246</v>
      </c>
      <c r="D60" s="122" t="s">
        <v>124</v>
      </c>
      <c r="E60" s="119"/>
      <c r="F60" s="27"/>
      <c r="G60" s="117">
        <f>IF(G51="-","-",SUM(G51:G59)*'3k EBIT'!$E$8)</f>
        <v>9.7724491867493608</v>
      </c>
      <c r="H60" s="117">
        <f>IF(H51="-","-",SUM(H51:H59)*'3k EBIT'!$E$8)</f>
        <v>9.4011332703602726</v>
      </c>
      <c r="I60" s="117">
        <f>IF(I51="-","-",SUM(I51:I59)*'3k EBIT'!$E$8)</f>
        <v>9.2815845008522686</v>
      </c>
      <c r="J60" s="117">
        <f>IF(J51="-","-",SUM(J51:J59)*'3k EBIT'!$E$8)</f>
        <v>9.1106620224771628</v>
      </c>
      <c r="K60" s="117">
        <f>IF(K51="-","-",SUM(K51:K59)*'3k EBIT'!$E$8)</f>
        <v>9.8702956725773632</v>
      </c>
      <c r="L60" s="117">
        <f>IF(L51="-","-",SUM(L51:L59)*'3k EBIT'!$E$8)</f>
        <v>9.7562352977568736</v>
      </c>
      <c r="M60" s="117">
        <f>IF(M51="-","-",SUM(M51:M59)*'3k EBIT'!$E$8)</f>
        <v>10.513499460794213</v>
      </c>
      <c r="N60" s="117">
        <f>IF(N51="-","-",SUM(N51:N59)*'3k EBIT'!$E$8)</f>
        <v>11.031787449827478</v>
      </c>
      <c r="O60" s="27"/>
      <c r="P60" s="117">
        <f>IF(P51="-","-",SUM(P51:P59)*'3k EBIT'!$E$8)</f>
        <v>11.031787449827478</v>
      </c>
      <c r="Q60" s="117">
        <f>IF(Q51="-","-",SUM(Q51:Q59)*'3k EBIT'!$E$8)</f>
        <v>12.451038331819513</v>
      </c>
      <c r="R60" s="117">
        <f>IF(R51="-","-",SUM(R51:R59)*'3k EBIT'!$E$8)</f>
        <v>12.055506213821465</v>
      </c>
      <c r="S60" s="117">
        <f>IF(S51="-","-",SUM(S51:S59)*'3k EBIT'!$E$8)</f>
        <v>12.127003214406152</v>
      </c>
      <c r="T60" s="117">
        <f>IF(T51="-","-",SUM(T51:T59)*'3k EBIT'!$E$8)</f>
        <v>11.768456890805084</v>
      </c>
      <c r="U60" s="117">
        <f>IF(U51="-","-",SUM(U51:U59)*'3k EBIT'!$E$8)</f>
        <v>12.692618787695785</v>
      </c>
      <c r="V60" s="117">
        <f>IF(V51="-","-",SUM(V51:V59)*'3k EBIT'!$E$8)</f>
        <v>13.738774669345105</v>
      </c>
      <c r="W60" s="117">
        <f>IF(W51="-","-",SUM(W51:W59)*'3k EBIT'!$E$8)</f>
        <v>19.516169942641046</v>
      </c>
      <c r="X60" s="27"/>
      <c r="Y60" s="117">
        <f>IF(Y51="-","-",SUM(Y51:Y59)*'3k EBIT'!$E$8)</f>
        <v>32.988814634110255</v>
      </c>
      <c r="Z60" s="117">
        <f>IF(Z51="-","-",SUM(Z51:Z59)*'3k EBIT'!$E$8)</f>
        <v>41.86180777421206</v>
      </c>
      <c r="AA60" s="117">
        <f>IF(AA51="-","-",SUM(AA51:AA59)*'3k EBIT'!$E$8)</f>
        <v>32.935885992546808</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5.1647885505121121</v>
      </c>
      <c r="H61" s="117">
        <f>IF(H51="-","-",SUM(H51:H54,H56:H60)*'3l HAP'!$E$9)</f>
        <v>4.8676407541312177</v>
      </c>
      <c r="I61" s="117">
        <f>IF(I51="-","-",SUM(I51:I54,I56:I60)*'3l HAP'!$E$9)</f>
        <v>4.8851123943863</v>
      </c>
      <c r="J61" s="117">
        <f>IF(J51="-","-",SUM(J51:J54,J56:J60)*'3l HAP'!$E$9)</f>
        <v>4.7616914754587016</v>
      </c>
      <c r="K61" s="117">
        <f>IF(K51="-","-",SUM(K51:K54,K56:K60)*'3l HAP'!$E$9)</f>
        <v>5.3843306427284512</v>
      </c>
      <c r="L61" s="117">
        <f>IF(L51="-","-",SUM(L51:L54,L56:L60)*'3l HAP'!$E$9)</f>
        <v>5.283227599897689</v>
      </c>
      <c r="M61" s="117">
        <f>IF(M51="-","-",SUM(M51:M54,M56:M60)*'3l HAP'!$E$9)</f>
        <v>5.962876474729093</v>
      </c>
      <c r="N61" s="117">
        <f>IF(N51="-","-",SUM(N51:N54,N56:N60)*'3l HAP'!$E$9)</f>
        <v>6.3681595573418521</v>
      </c>
      <c r="O61" s="27"/>
      <c r="P61" s="117">
        <f>IF(P51="-","-",SUM(P51:P54,P56:P60)*'3l HAP'!$E$9)</f>
        <v>6.3681595573418521</v>
      </c>
      <c r="Q61" s="117">
        <f>IF(Q51="-","-",SUM(Q51:Q54,Q56:Q60)*'3l HAP'!$E$9)</f>
        <v>7.1866776009098006</v>
      </c>
      <c r="R61" s="117">
        <f>IF(R51="-","-",SUM(R51:R54,R56:R60)*'3l HAP'!$E$9)</f>
        <v>6.8562510060026103</v>
      </c>
      <c r="S61" s="117">
        <f>IF(S51="-","-",SUM(S51:S54,S56:S60)*'3l HAP'!$E$9)</f>
        <v>6.8873231560305328</v>
      </c>
      <c r="T61" s="117">
        <f>IF(T51="-","-",SUM(T51:T54,T56:T60)*'3l HAP'!$E$9)</f>
        <v>6.5591308488928517</v>
      </c>
      <c r="U61" s="117">
        <f>IF(U51="-","-",SUM(U51:U54,U56:U60)*'3l HAP'!$E$9)</f>
        <v>7.2079044988889098</v>
      </c>
      <c r="V61" s="117">
        <f>IF(V51="-","-",SUM(V51:V54,V56:V60)*'3l HAP'!$E$9)</f>
        <v>8.0121961254562652</v>
      </c>
      <c r="W61" s="117">
        <f>IF(W51="-","-",SUM(W51:W54,W56:W60)*'3l HAP'!$E$9)</f>
        <v>11.676997580439702</v>
      </c>
      <c r="X61" s="27"/>
      <c r="Y61" s="117">
        <f>IF(Y51="-","-",SUM(Y51:Y54,Y56:Y60)*'3l HAP'!$E$9)</f>
        <v>21.979590034628497</v>
      </c>
      <c r="Z61" s="117">
        <f>IF(Z51="-","-",SUM(Z51:Z54,Z56:Z60)*'3l HAP'!$E$9)</f>
        <v>28.816928924354567</v>
      </c>
      <c r="AA61" s="117">
        <f>IF(AA51="-","-",SUM(AA51:AA54,AA56:AA60)*'3l HAP'!$E$9)</f>
        <v>21.414370993158208</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519.50400698289138</v>
      </c>
      <c r="H62" s="117">
        <f t="shared" si="9"/>
        <v>499.66392429092446</v>
      </c>
      <c r="I62" s="117">
        <f t="shared" si="9"/>
        <v>493.38935802970099</v>
      </c>
      <c r="J62" s="117">
        <f t="shared" si="9"/>
        <v>484.27002091208101</v>
      </c>
      <c r="K62" s="117">
        <f t="shared" si="9"/>
        <v>524.87336199154311</v>
      </c>
      <c r="L62" s="117">
        <f t="shared" si="9"/>
        <v>518.76908380620853</v>
      </c>
      <c r="M62" s="117">
        <f t="shared" si="9"/>
        <v>559.3047247993303</v>
      </c>
      <c r="N62" s="117">
        <f t="shared" si="9"/>
        <v>586.98831182684501</v>
      </c>
      <c r="O62" s="27"/>
      <c r="P62" s="117">
        <f t="shared" ref="P62:W62" si="10">IF(P51="-","-",SUM(P51:P61))</f>
        <v>586.98831182684501</v>
      </c>
      <c r="Q62" s="117">
        <f t="shared" si="10"/>
        <v>662.5042138581482</v>
      </c>
      <c r="R62" s="117">
        <f t="shared" si="10"/>
        <v>641.3563159673181</v>
      </c>
      <c r="S62" s="117">
        <f t="shared" si="10"/>
        <v>645.15038659380264</v>
      </c>
      <c r="T62" s="117">
        <f t="shared" si="10"/>
        <v>625.95134294442141</v>
      </c>
      <c r="U62" s="117">
        <f t="shared" si="10"/>
        <v>675.24019633985733</v>
      </c>
      <c r="V62" s="117">
        <f t="shared" si="10"/>
        <v>731.10530109969113</v>
      </c>
      <c r="W62" s="117">
        <f t="shared" si="10"/>
        <v>1038.8434123930233</v>
      </c>
      <c r="X62" s="27"/>
      <c r="Y62" s="117">
        <f t="shared" ref="Y62:AC62" si="11">IF(Y51="-","-",SUM(Y51:Y61))</f>
        <v>1758.2322746661703</v>
      </c>
      <c r="Z62" s="117">
        <f t="shared" si="11"/>
        <v>2232.0690596132745</v>
      </c>
      <c r="AA62" s="117">
        <f t="shared" si="11"/>
        <v>1754.8813387983241</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f>'3a DF'!AB123</f>
        <v>1095.0078910484713</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f>'3b CM'!AA18</f>
        <v>18.057150384846992</v>
      </c>
      <c r="AB64" s="35" t="str">
        <f>'3b CM'!AB18</f>
        <v>-</v>
      </c>
      <c r="AC64" s="35" t="str">
        <f>'3b CM'!AC18</f>
        <v>-</v>
      </c>
      <c r="AD64" s="25"/>
    </row>
    <row r="65" spans="1:30" s="26" customFormat="1" ht="11.25" customHeight="1">
      <c r="A65" s="207"/>
      <c r="B65" s="123" t="s">
        <v>241</v>
      </c>
      <c r="C65" s="123" t="s">
        <v>178</v>
      </c>
      <c r="D65" s="121" t="s">
        <v>129</v>
      </c>
      <c r="E65" s="75"/>
      <c r="F65" s="27"/>
      <c r="G65" s="35" t="str">
        <f>IF('3c AA'!J59="-","-",'3c AA'!J59)</f>
        <v>-</v>
      </c>
      <c r="H65" s="35" t="str">
        <f>IF('3c AA'!K59="-","-",'3c AA'!K59)</f>
        <v>-</v>
      </c>
      <c r="I65" s="35" t="str">
        <f>IF('3c AA'!L59="-","-",'3c AA'!L59)</f>
        <v>-</v>
      </c>
      <c r="J65" s="35" t="str">
        <f>IF('3c AA'!M59="-","-",'3c AA'!M59)</f>
        <v>-</v>
      </c>
      <c r="K65" s="35" t="str">
        <f>IF('3c AA'!N59="-","-",'3c AA'!N59)</f>
        <v>-</v>
      </c>
      <c r="L65" s="35" t="str">
        <f>IF('3c AA'!O59="-","-",'3c AA'!O59)</f>
        <v>-</v>
      </c>
      <c r="M65" s="35" t="str">
        <f>IF('3c AA'!P59="-","-",'3c AA'!P59)</f>
        <v>-</v>
      </c>
      <c r="N65" s="35" t="str">
        <f>IF('3c AA'!Q59="-","-",'3c AA'!Q59)</f>
        <v>-</v>
      </c>
      <c r="O65" s="27"/>
      <c r="P65" s="35" t="str">
        <f>IF('3c AA'!S59="-","-",'3c AA'!S59)</f>
        <v>-</v>
      </c>
      <c r="Q65" s="35" t="str">
        <f>IF('3c AA'!T59="-","-",'3c AA'!T59)</f>
        <v>-</v>
      </c>
      <c r="R65" s="35" t="str">
        <f>IF('3c AA'!U59="-","-",'3c AA'!U59)</f>
        <v>-</v>
      </c>
      <c r="S65" s="35" t="str">
        <f>IF('3c AA'!V59="-","-",'3c AA'!V59)</f>
        <v>-</v>
      </c>
      <c r="T65" s="35">
        <f>IF('3c AA'!W59="-","-",'3c AA'!W59)</f>
        <v>4.5616988560456058</v>
      </c>
      <c r="U65" s="35">
        <f>IF('3c AA'!X59="-","-",'3c AA'!X59)</f>
        <v>9.9756950960531068</v>
      </c>
      <c r="V65" s="35">
        <f>IF('3c AA'!Y59="-","-",'3c AA'!Y59)</f>
        <v>4.43</v>
      </c>
      <c r="W65" s="35" t="str">
        <f>IF('3c AA'!Z59="-","-",'3c AA'!Z59)</f>
        <v>-</v>
      </c>
      <c r="X65" s="27"/>
      <c r="Y65" s="35">
        <f>IF('3c AA'!AB59="-","-",'3c AA'!AB59)</f>
        <v>20.8615129236297</v>
      </c>
      <c r="Z65" s="35">
        <f>IF('3c AA'!AC59="-","-",'3c AA'!AC59)</f>
        <v>20.8615129236297</v>
      </c>
      <c r="AA65" s="35">
        <f>IF('3c AA'!AD59="-","-",'3c AA'!AD59)</f>
        <v>26.872730137221453</v>
      </c>
      <c r="AB65" s="35" t="str">
        <f>IF('3c AA'!AE59="-","-",'3c AA'!AE59)</f>
        <v>-</v>
      </c>
      <c r="AC65" s="35" t="str">
        <f>IF('3c AA'!AF59="-","-",'3c AA'!AF59)</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f>'3d PC'!AA19</f>
        <v>139.70823031516235</v>
      </c>
      <c r="AB66" s="35" t="str">
        <f>'3d PC'!AB19</f>
        <v>-</v>
      </c>
      <c r="AC66" s="35" t="str">
        <f>'3d PC'!AC19</f>
        <v>-</v>
      </c>
      <c r="AD66" s="25"/>
    </row>
    <row r="67" spans="1:30" s="26" customFormat="1" ht="11.4">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f>'3e NC-Elec'!AB33</f>
        <v>212.68460058987682</v>
      </c>
      <c r="AB67" s="35" t="str">
        <f>'3e NC-Elec'!AC33</f>
        <v>-</v>
      </c>
      <c r="AC67" s="35" t="str">
        <f>'3e NC-Elec'!AD33</f>
        <v>-</v>
      </c>
      <c r="AD67" s="25"/>
    </row>
    <row r="68" spans="1:30" s="26" customFormat="1" ht="11.4">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f>IF('3g CPIH'!W$17="-","-",'3h OC '!$E$8*('3g CPIH'!W$17/'3g CPIH'!$G$17))</f>
        <v>95.953808219178072</v>
      </c>
      <c r="AB68" s="35" t="str">
        <f>IF('3g CPIH'!X$17="-","-",'3h OC '!$E$8*('3g CPIH'!X$17/'3g CPIH'!$G$17))</f>
        <v>-</v>
      </c>
      <c r="AC68" s="35" t="str">
        <f>IF('3g CPIH'!Y$17="-","-",'3h OC '!$E$8*('3g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f>IF('3i SMNCC'!W$50="-","-",'3i SMNCC'!W$50)</f>
        <v>17.321266150037467</v>
      </c>
      <c r="AB69" s="35" t="str">
        <f>IF('3i SMNCC'!X$50="-","-",'3i SMNCC'!X$50)</f>
        <v>-</v>
      </c>
      <c r="AC69" s="35" t="str">
        <f>IF('3i SMNCC'!Y$50="-","-",'3i SMNCC'!Y$50)</f>
        <v>-</v>
      </c>
      <c r="AD69" s="25"/>
    </row>
    <row r="70" spans="1:30" s="26" customFormat="1" ht="11.4">
      <c r="A70" s="207"/>
      <c r="B70" s="123" t="s">
        <v>244</v>
      </c>
      <c r="C70" s="123" t="s">
        <v>183</v>
      </c>
      <c r="D70" s="121" t="s">
        <v>129</v>
      </c>
      <c r="E70" s="75"/>
      <c r="F70" s="27"/>
      <c r="G70" s="35">
        <f>IF('3g CPIH'!C$17="-","-",'3j PAAC PAP'!$G$10*('3g CPIH'!C$17/'3g CPIH'!$G$17))</f>
        <v>3.3460635029354204</v>
      </c>
      <c r="H70" s="35">
        <f>IF('3g CPIH'!D$17="-","-",'3j PAAC PAP'!$G$10*('3g CPIH'!D$17/'3g CPIH'!$G$17))</f>
        <v>3.3527623287671227</v>
      </c>
      <c r="I70" s="35">
        <f>IF('3g CPIH'!E$17="-","-",'3j PAAC PAP'!$G$10*('3g CPIH'!E$17/'3g CPIH'!$G$17))</f>
        <v>3.3628105675146771</v>
      </c>
      <c r="J70" s="35">
        <f>IF('3g CPIH'!F$17="-","-",'3j PAAC PAP'!$G$10*('3g CPIH'!F$17/'3g CPIH'!$G$17))</f>
        <v>3.3829070450097847</v>
      </c>
      <c r="K70" s="35">
        <f>IF('3g CPIH'!G$17="-","-",'3j PAAC PAP'!$G$10*('3g CPIH'!G$17/'3g CPIH'!$G$17))</f>
        <v>3.4230999999999998</v>
      </c>
      <c r="L70" s="35">
        <f>IF('3g CPIH'!H$17="-","-",'3j PAAC PAP'!$G$10*('3g CPIH'!H$17/'3g CPIH'!$G$17))</f>
        <v>3.4666423679060667</v>
      </c>
      <c r="M70" s="35">
        <f>IF('3g CPIH'!I$17="-","-",'3j PAAC PAP'!$G$10*('3g CPIH'!I$17/'3g CPIH'!$G$17))</f>
        <v>3.516883561643835</v>
      </c>
      <c r="N70" s="35">
        <f>IF('3g CPIH'!J$17="-","-",'3j PAAC PAP'!$G$10*('3g CPIH'!J$17/'3g CPIH'!$G$17))</f>
        <v>3.547028277886497</v>
      </c>
      <c r="O70" s="27"/>
      <c r="P70" s="35">
        <f>IF('3g CPIH'!L$17="-","-",'3j PAAC PAP'!$G$10*('3g CPIH'!L$17/'3g CPIH'!$G$17))</f>
        <v>3.547028277886497</v>
      </c>
      <c r="Q70" s="35">
        <f>IF('3g CPIH'!M$17="-","-",'3j PAAC PAP'!$G$10*('3g CPIH'!M$17/'3g CPIH'!$G$17))</f>
        <v>3.5872212328767121</v>
      </c>
      <c r="R70" s="35">
        <f>IF('3g CPIH'!N$17="-","-",'3j PAAC PAP'!$G$10*('3g CPIH'!N$17/'3g CPIH'!$G$17))</f>
        <v>3.6140165362035224</v>
      </c>
      <c r="S70" s="35">
        <f>IF('3g CPIH'!O$17="-","-",'3j PAAC PAP'!$G$10*('3g CPIH'!O$17/'3g CPIH'!$G$17))</f>
        <v>3.6341130136986299</v>
      </c>
      <c r="T70" s="35">
        <f>IF('3g CPIH'!P$17="-","-",'3j PAAC PAP'!$G$10*('3g CPIH'!P$17/'3g CPIH'!$G$17))</f>
        <v>3.6441612524461835</v>
      </c>
      <c r="U70" s="35">
        <f>IF('3g CPIH'!Q$17="-","-",'3j PAAC PAP'!$G$10*('3g CPIH'!Q$17/'3g CPIH'!$G$17))</f>
        <v>3.6642577299412915</v>
      </c>
      <c r="V70" s="35">
        <f>IF('3g CPIH'!R$17="-","-",'3j PAAC PAP'!$G$10*('3g CPIH'!R$17/'3g CPIH'!$G$17))</f>
        <v>3.7312459882583173</v>
      </c>
      <c r="W70" s="35">
        <f>IF('3g CPIH'!S$17="-","-",'3j PAAC PAP'!$G$10*('3g CPIH'!S$17/'3g CPIH'!$G$17))</f>
        <v>3.8417766144814092</v>
      </c>
      <c r="X70" s="27"/>
      <c r="Y70" s="35">
        <f>IF('3g CPIH'!U$17="-","-",'3j PAAC PAP'!$G$10*('3g CPIH'!U$17/'3g CPIH'!$G$17))</f>
        <v>4.0360425636007822</v>
      </c>
      <c r="Z70" s="35">
        <f>IF('3g CPIH'!V$17="-","-",'3j PAAC PAP'!$G$10*('3g CPIH'!V$17/'3g CPIH'!$G$17))</f>
        <v>4.0360425636007822</v>
      </c>
      <c r="AA70" s="35">
        <f>IF('3g CPIH'!W$17="-","-",'3j PAAC PAP'!$G$10*('3g CPIH'!W$17/'3g CPIH'!$G$17))</f>
        <v>4.1968143835616436</v>
      </c>
      <c r="AB70" s="35" t="str">
        <f>IF('3g CPIH'!X$17="-","-",'3j PAAC PAP'!$G$10*('3g CPIH'!X$17/'3g CPIH'!$G$17))</f>
        <v>-</v>
      </c>
      <c r="AC70" s="35" t="str">
        <f>IF('3g CPIH'!Y$17="-","-",'3j PAAC PAP'!$G$10*('3g CPIH'!Y$17/'3g CPIH'!$G$17))</f>
        <v>-</v>
      </c>
      <c r="AD70" s="25"/>
    </row>
    <row r="71" spans="1:30" s="26" customFormat="1" ht="11.25" customHeight="1">
      <c r="A71" s="207"/>
      <c r="B71" s="123" t="s">
        <v>244</v>
      </c>
      <c r="C71" s="123" t="s">
        <v>184</v>
      </c>
      <c r="D71" s="121" t="s">
        <v>129</v>
      </c>
      <c r="E71" s="75"/>
      <c r="F71" s="27"/>
      <c r="G71" s="35">
        <f>IF(G63="-","-",SUM(G63:G69)*'3j PAAC PAP'!$G$28)</f>
        <v>2.1916867993892537</v>
      </c>
      <c r="H71" s="35">
        <f>IF(H63="-","-",SUM(H63:H69)*'3j PAAC PAP'!$G$28)</f>
        <v>2.100861617420557</v>
      </c>
      <c r="I71" s="35">
        <f>IF(I63="-","-",SUM(I63:I69)*'3j PAAC PAP'!$G$28)</f>
        <v>2.1987590503833965</v>
      </c>
      <c r="J71" s="35">
        <f>IF(J63="-","-",SUM(J63:J69)*'3j PAAC PAP'!$G$28)</f>
        <v>2.156853620888378</v>
      </c>
      <c r="K71" s="35">
        <f>IF(K63="-","-",SUM(K63:K69)*'3j PAAC PAP'!$G$28)</f>
        <v>2.3161285676215195</v>
      </c>
      <c r="L71" s="35">
        <f>IF(L63="-","-",SUM(L63:L69)*'3j PAAC PAP'!$G$28)</f>
        <v>2.2881911630703353</v>
      </c>
      <c r="M71" s="35">
        <f>IF(M63="-","-",SUM(M63:M69)*'3j PAAC PAP'!$G$28)</f>
        <v>2.5051801620891383</v>
      </c>
      <c r="N71" s="35">
        <f>IF(N63="-","-",SUM(N63:N69)*'3j PAAC PAP'!$G$28)</f>
        <v>2.6326723489786068</v>
      </c>
      <c r="O71" s="27"/>
      <c r="P71" s="35">
        <f>IF(P63="-","-",SUM(P63:P69)*'3j PAAC PAP'!$G$28)</f>
        <v>2.6326723489786068</v>
      </c>
      <c r="Q71" s="35">
        <f>IF(Q63="-","-",SUM(Q63:Q69)*'3j PAAC PAP'!$G$28)</f>
        <v>2.9089309575504632</v>
      </c>
      <c r="R71" s="35">
        <f>IF(R63="-","-",SUM(R63:R69)*'3j PAAC PAP'!$G$28)</f>
        <v>2.8125727402786262</v>
      </c>
      <c r="S71" s="35">
        <f>IF(S63="-","-",SUM(S63:S69)*'3j PAAC PAP'!$G$28)</f>
        <v>2.7988060446710055</v>
      </c>
      <c r="T71" s="35">
        <f>IF(T63="-","-",SUM(T63:T69)*'3j PAAC PAP'!$G$28)</f>
        <v>2.7110240824543039</v>
      </c>
      <c r="U71" s="35">
        <f>IF(U63="-","-",SUM(U63:U69)*'3j PAAC PAP'!$G$28)</f>
        <v>2.982826480880147</v>
      </c>
      <c r="V71" s="35">
        <f>IF(V63="-","-",SUM(V63:V69)*'3j PAAC PAP'!$G$28)</f>
        <v>3.2386898749778545</v>
      </c>
      <c r="W71" s="35">
        <f>IF(W63="-","-",SUM(W63:W69)*'3j PAAC PAP'!$G$28)</f>
        <v>4.6183765571753952</v>
      </c>
      <c r="X71" s="27"/>
      <c r="Y71" s="35">
        <f>IF(Y63="-","-",SUM(Y63:Y69)*'3j PAAC PAP'!$G$28)</f>
        <v>7.9036030987071504</v>
      </c>
      <c r="Z71" s="35">
        <f>IF(Z63="-","-",SUM(Z63:Z69)*'3j PAAC PAP'!$G$28)</f>
        <v>10.066730457312092</v>
      </c>
      <c r="AA71" s="35">
        <f>IF(AA63="-","-",SUM(AA63:AA69)*'3j PAAC PAP'!$G$28)</f>
        <v>7.793609955404631</v>
      </c>
      <c r="AB71" s="35" t="str">
        <f>IF(AB63="-","-",SUM(AB63:AB69)*'3j PAAC PAP'!$G$28)</f>
        <v>-</v>
      </c>
      <c r="AC71" s="35" t="str">
        <f>IF(AC63="-","-",SUM(AC63:AC69)*'3j PAAC PAP'!$G$28)</f>
        <v>-</v>
      </c>
      <c r="AD71" s="25"/>
    </row>
    <row r="72" spans="1:30" s="26" customFormat="1" ht="11.25" customHeight="1">
      <c r="A72" s="207"/>
      <c r="B72" s="123" t="s">
        <v>185</v>
      </c>
      <c r="C72" s="123" t="s">
        <v>246</v>
      </c>
      <c r="D72" s="121" t="s">
        <v>129</v>
      </c>
      <c r="E72" s="75"/>
      <c r="F72" s="27"/>
      <c r="G72" s="35">
        <f>IF(G63="-","-",SUM(G63:G71)*'3k EBIT'!$E$8)</f>
        <v>8.8523292991885647</v>
      </c>
      <c r="H72" s="35">
        <f>IF(H63="-","-",SUM(H63:H71)*'3k EBIT'!$E$8)</f>
        <v>8.488297359706646</v>
      </c>
      <c r="I72" s="35">
        <f>IF(I63="-","-",SUM(I63:I71)*'3k EBIT'!$E$8)</f>
        <v>8.8810096999362145</v>
      </c>
      <c r="J72" s="35">
        <f>IF(J63="-","-",SUM(J63:J71)*'3k EBIT'!$E$8)</f>
        <v>8.7133799785544763</v>
      </c>
      <c r="K72" s="35">
        <f>IF(K63="-","-",SUM(K63:K71)*'3k EBIT'!$E$8)</f>
        <v>9.3527680294320135</v>
      </c>
      <c r="L72" s="35">
        <f>IF(L63="-","-",SUM(L63:L71)*'3k EBIT'!$E$8)</f>
        <v>9.241596914209957</v>
      </c>
      <c r="M72" s="35">
        <f>IF(M63="-","-",SUM(M63:M71)*'3k EBIT'!$E$8)</f>
        <v>10.112582874359157</v>
      </c>
      <c r="N72" s="35">
        <f>IF(N63="-","-",SUM(N63:N71)*'3k EBIT'!$E$8)</f>
        <v>10.624343994896803</v>
      </c>
      <c r="O72" s="27"/>
      <c r="P72" s="35">
        <f>IF(P63="-","-",SUM(P63:P71)*'3k EBIT'!$E$8)</f>
        <v>10.624343994896803</v>
      </c>
      <c r="Q72" s="35">
        <f>IF(Q63="-","-",SUM(Q63:Q71)*'3k EBIT'!$E$8)</f>
        <v>11.732775610324927</v>
      </c>
      <c r="R72" s="35">
        <f>IF(R63="-","-",SUM(R63:R71)*'3k EBIT'!$E$8)</f>
        <v>11.346948309190225</v>
      </c>
      <c r="S72" s="35">
        <f>IF(S63="-","-",SUM(S63:S71)*'3k EBIT'!$E$8)</f>
        <v>11.2921402574078</v>
      </c>
      <c r="T72" s="35">
        <f>IF(T63="-","-",SUM(T63:T71)*'3k EBIT'!$E$8)</f>
        <v>10.94037491579935</v>
      </c>
      <c r="U72" s="35">
        <f>IF(U63="-","-",SUM(U63:U71)*'3k EBIT'!$E$8)</f>
        <v>12.030550220544155</v>
      </c>
      <c r="V72" s="35">
        <f>IF(V63="-","-",SUM(V63:V71)*'3k EBIT'!$E$8)</f>
        <v>13.057726618205233</v>
      </c>
      <c r="W72" s="35">
        <f>IF(W63="-","-",SUM(W63:W71)*'3k EBIT'!$E$8)</f>
        <v>18.591692497014527</v>
      </c>
      <c r="X72" s="27"/>
      <c r="Y72" s="35">
        <f>IF(Y63="-","-",SUM(Y63:Y71)*'3k EBIT'!$E$8)</f>
        <v>31.767502684661849</v>
      </c>
      <c r="Z72" s="35">
        <f>IF(Z63="-","-",SUM(Z63:Z71)*'3k EBIT'!$E$8)</f>
        <v>40.44051694075339</v>
      </c>
      <c r="AA72" s="35">
        <f>IF(AA63="-","-",SUM(AA63:AA71)*'3k EBIT'!$E$8)</f>
        <v>31.329601287727073</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5.0915965662934557</v>
      </c>
      <c r="H73" s="35">
        <f>IF(H63="-","-",SUM(H63:H66,H68:H72)*'3l HAP'!$E$9)</f>
        <v>4.8002820138882187</v>
      </c>
      <c r="I73" s="35">
        <f>IF(I63="-","-",SUM(I63:I66,I68:I72)*'3l HAP'!$E$9)</f>
        <v>4.8313049125051233</v>
      </c>
      <c r="J73" s="35">
        <f>IF(J63="-","-",SUM(J63:J66,J68:J72)*'3l HAP'!$E$9)</f>
        <v>4.7102555760230054</v>
      </c>
      <c r="K73" s="35">
        <f>IF(K63="-","-",SUM(K63:K66,K68:K72)*'3l HAP'!$E$9)</f>
        <v>5.3197950457241854</v>
      </c>
      <c r="L73" s="35">
        <f>IF(L63="-","-",SUM(L63:L66,L68:L72)*'3l HAP'!$E$9)</f>
        <v>5.221182583702638</v>
      </c>
      <c r="M73" s="35">
        <f>IF(M63="-","-",SUM(M63:M66,M68:M72)*'3l HAP'!$E$9)</f>
        <v>5.8903409955205257</v>
      </c>
      <c r="N73" s="35">
        <f>IF(N63="-","-",SUM(N63:N66,N68:N72)*'3l HAP'!$E$9)</f>
        <v>6.2904715787849277</v>
      </c>
      <c r="O73" s="27"/>
      <c r="P73" s="35">
        <f>IF(P63="-","-",SUM(P63:P66,P68:P72)*'3l HAP'!$E$9)</f>
        <v>6.2904715787849277</v>
      </c>
      <c r="Q73" s="35">
        <f>IF(Q63="-","-",SUM(Q63:Q66,Q68:Q72)*'3l HAP'!$E$9)</f>
        <v>7.0891925874767434</v>
      </c>
      <c r="R73" s="35">
        <f>IF(R63="-","-",SUM(R63:R66,R68:R72)*'3l HAP'!$E$9)</f>
        <v>6.7662213829927156</v>
      </c>
      <c r="S73" s="35">
        <f>IF(S63="-","-",SUM(S63:S66,S68:S72)*'3l HAP'!$E$9)</f>
        <v>6.8050754711796646</v>
      </c>
      <c r="T73" s="35">
        <f>IF(T63="-","-",SUM(T63:T66,T68:T72)*'3l HAP'!$E$9)</f>
        <v>6.4822262971818887</v>
      </c>
      <c r="U73" s="35">
        <f>IF(U63="-","-",SUM(U63:U66,U68:U72)*'3l HAP'!$E$9)</f>
        <v>7.1377673663834376</v>
      </c>
      <c r="V73" s="35">
        <f>IF(V63="-","-",SUM(V63:V66,V68:V72)*'3l HAP'!$E$9)</f>
        <v>7.928529651427124</v>
      </c>
      <c r="W73" s="35">
        <f>IF(W63="-","-",SUM(W63:W66,W68:W72)*'3l HAP'!$E$9)</f>
        <v>11.48242323311645</v>
      </c>
      <c r="X73" s="27"/>
      <c r="Y73" s="35">
        <f>IF(Y63="-","-",SUM(Y63:Y66,Y68:Y72)*'3l HAP'!$E$9)</f>
        <v>21.554709018916423</v>
      </c>
      <c r="Z73" s="35">
        <f>IF(Z63="-","-",SUM(Z63:Z66,Z68:Z72)*'3l HAP'!$E$9)</f>
        <v>28.237948454357134</v>
      </c>
      <c r="AA73" s="35">
        <f>IF(AA63="-","-",SUM(AA63:AA66,AA68:AA72)*'3l HAP'!$E$9)</f>
        <v>21.028005972648664</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471.0034724985141</v>
      </c>
      <c r="H74" s="35">
        <f t="shared" si="12"/>
        <v>451.55259009781241</v>
      </c>
      <c r="I74" s="35">
        <f t="shared" si="12"/>
        <v>472.25267499741733</v>
      </c>
      <c r="J74" s="35">
        <f t="shared" si="12"/>
        <v>463.3090123903105</v>
      </c>
      <c r="K74" s="35">
        <f t="shared" si="12"/>
        <v>497.57054063773433</v>
      </c>
      <c r="L74" s="35">
        <f t="shared" si="12"/>
        <v>491.62081926505198</v>
      </c>
      <c r="M74" s="35">
        <f t="shared" si="12"/>
        <v>538.13132506562306</v>
      </c>
      <c r="N74" s="35">
        <f t="shared" si="12"/>
        <v>565.46624034117463</v>
      </c>
      <c r="O74" s="27"/>
      <c r="P74" s="35">
        <f t="shared" ref="P74:W74" si="13">IF(P63="-","-",SUM(P63:P73))</f>
        <v>565.46624034117463</v>
      </c>
      <c r="Q74" s="35">
        <f t="shared" si="13"/>
        <v>624.6034433281676</v>
      </c>
      <c r="R74" s="35">
        <f t="shared" si="13"/>
        <v>603.97378045169478</v>
      </c>
      <c r="S74" s="35">
        <f t="shared" si="13"/>
        <v>601.12800142704884</v>
      </c>
      <c r="T74" s="35">
        <f t="shared" si="13"/>
        <v>582.29119455247678</v>
      </c>
      <c r="U74" s="35">
        <f t="shared" si="13"/>
        <v>640.32435953984759</v>
      </c>
      <c r="V74" s="35">
        <f t="shared" si="13"/>
        <v>695.17701516085674</v>
      </c>
      <c r="W74" s="35">
        <f t="shared" si="13"/>
        <v>989.99215047891914</v>
      </c>
      <c r="X74" s="27"/>
      <c r="Y74" s="35">
        <f t="shared" ref="Y74:AC74" si="14">IF(Y63="-","-",SUM(Y63:Y73))</f>
        <v>1693.527843914537</v>
      </c>
      <c r="Z74" s="35">
        <f t="shared" si="14"/>
        <v>2156.6853293332242</v>
      </c>
      <c r="AA74" s="35">
        <f t="shared" si="14"/>
        <v>1669.9537084441363</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f>'3a DF'!AB124</f>
        <v>1067.5776945425448</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f>'3b CM'!AA19</f>
        <v>17.595434747909689</v>
      </c>
      <c r="AB76" s="117" t="str">
        <f>'3b CM'!AB19</f>
        <v>-</v>
      </c>
      <c r="AC76" s="117" t="str">
        <f>'3b CM'!AC19</f>
        <v>-</v>
      </c>
      <c r="AD76" s="25"/>
    </row>
    <row r="77" spans="1:30" s="26" customFormat="1" ht="11.4">
      <c r="A77" s="207"/>
      <c r="B77" s="120" t="s">
        <v>241</v>
      </c>
      <c r="C77" s="120" t="s">
        <v>178</v>
      </c>
      <c r="D77" s="122" t="s">
        <v>119</v>
      </c>
      <c r="E77" s="119"/>
      <c r="F77" s="27"/>
      <c r="G77" s="117" t="str">
        <f>IF('3c AA'!J60="-","-",'3c AA'!J60)</f>
        <v>-</v>
      </c>
      <c r="H77" s="117" t="str">
        <f>IF('3c AA'!K60="-","-",'3c AA'!K60)</f>
        <v>-</v>
      </c>
      <c r="I77" s="117" t="str">
        <f>IF('3c AA'!L60="-","-",'3c AA'!L60)</f>
        <v>-</v>
      </c>
      <c r="J77" s="117" t="str">
        <f>IF('3c AA'!M60="-","-",'3c AA'!M60)</f>
        <v>-</v>
      </c>
      <c r="K77" s="117" t="str">
        <f>IF('3c AA'!N60="-","-",'3c AA'!N60)</f>
        <v>-</v>
      </c>
      <c r="L77" s="117" t="str">
        <f>IF('3c AA'!O60="-","-",'3c AA'!O60)</f>
        <v>-</v>
      </c>
      <c r="M77" s="117" t="str">
        <f>IF('3c AA'!P60="-","-",'3c AA'!P60)</f>
        <v>-</v>
      </c>
      <c r="N77" s="117" t="str">
        <f>IF('3c AA'!Q60="-","-",'3c AA'!Q60)</f>
        <v>-</v>
      </c>
      <c r="O77" s="27"/>
      <c r="P77" s="117" t="str">
        <f>IF('3c AA'!S60="-","-",'3c AA'!S60)</f>
        <v>-</v>
      </c>
      <c r="Q77" s="117" t="str">
        <f>IF('3c AA'!T60="-","-",'3c AA'!T60)</f>
        <v>-</v>
      </c>
      <c r="R77" s="117" t="str">
        <f>IF('3c AA'!U60="-","-",'3c AA'!U60)</f>
        <v>-</v>
      </c>
      <c r="S77" s="117" t="str">
        <f>IF('3c AA'!V60="-","-",'3c AA'!V60)</f>
        <v>-</v>
      </c>
      <c r="T77" s="117">
        <f>IF('3c AA'!W60="-","-",'3c AA'!W60)</f>
        <v>4.5066764067244529</v>
      </c>
      <c r="U77" s="117">
        <f>IF('3c AA'!X60="-","-",'3c AA'!X60)</f>
        <v>9.9756950960531068</v>
      </c>
      <c r="V77" s="117">
        <f>IF('3c AA'!Y60="-","-",'3c AA'!Y60)</f>
        <v>4.43</v>
      </c>
      <c r="W77" s="117" t="str">
        <f>IF('3c AA'!Z60="-","-",'3c AA'!Z60)</f>
        <v>-</v>
      </c>
      <c r="X77" s="27"/>
      <c r="Y77" s="117">
        <f>IF('3c AA'!AB60="-","-",'3c AA'!AB60)</f>
        <v>20.243837159985176</v>
      </c>
      <c r="Z77" s="117">
        <f>IF('3c AA'!AC60="-","-",'3c AA'!AC60)</f>
        <v>20.243837159985176</v>
      </c>
      <c r="AA77" s="117">
        <f>IF('3c AA'!AD60="-","-",'3c AA'!AD60)</f>
        <v>26.255054373576929</v>
      </c>
      <c r="AB77" s="117" t="str">
        <f>IF('3c AA'!AE60="-","-",'3c AA'!AE60)</f>
        <v>-</v>
      </c>
      <c r="AC77" s="117" t="str">
        <f>IF('3c AA'!AF60="-","-",'3c AA'!AF60)</f>
        <v>-</v>
      </c>
      <c r="AD77" s="25"/>
    </row>
    <row r="78" spans="1:30" s="26" customFormat="1" ht="11.4">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f>'3d PC'!AA20</f>
        <v>139.70107990471317</v>
      </c>
      <c r="AB78" s="117" t="str">
        <f>'3d PC'!AB20</f>
        <v>-</v>
      </c>
      <c r="AC78" s="117" t="str">
        <f>'3d PC'!AC20</f>
        <v>-</v>
      </c>
      <c r="AD78" s="25"/>
    </row>
    <row r="79" spans="1:30" s="26" customFormat="1" ht="11.4">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f>'3e NC-Elec'!AB34</f>
        <v>226.47969646210694</v>
      </c>
      <c r="AB79" s="117" t="str">
        <f>'3e NC-Elec'!AC34</f>
        <v>-</v>
      </c>
      <c r="AC79" s="117" t="str">
        <f>'3e NC-Elec'!AD34</f>
        <v>-</v>
      </c>
      <c r="AD79" s="25"/>
    </row>
    <row r="80" spans="1:30" s="26" customFormat="1" ht="11.4">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f>IF('3g CPIH'!W$17="-","-",'3h OC '!$E$8*('3g CPIH'!W$17/'3g CPIH'!$G$17))</f>
        <v>95.953808219178072</v>
      </c>
      <c r="AB80" s="117" t="str">
        <f>IF('3g CPIH'!X$17="-","-",'3h OC '!$E$8*('3g CPIH'!X$17/'3g CPIH'!$G$17))</f>
        <v>-</v>
      </c>
      <c r="AC80" s="117" t="str">
        <f>IF('3g CPIH'!Y$17="-","-",'3h OC '!$E$8*('3g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f>IF('3i SMNCC'!W$50="-","-",'3i SMNCC'!W$50)</f>
        <v>17.321266150037467</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PAP'!$G$10*('3g CPIH'!C$17/'3g CPIH'!$G$17))</f>
        <v>3.3460635029354204</v>
      </c>
      <c r="H82" s="117">
        <f>IF('3g CPIH'!D$17="-","-",'3j PAAC PAP'!$G$10*('3g CPIH'!D$17/'3g CPIH'!$G$17))</f>
        <v>3.3527623287671227</v>
      </c>
      <c r="I82" s="117">
        <f>IF('3g CPIH'!E$17="-","-",'3j PAAC PAP'!$G$10*('3g CPIH'!E$17/'3g CPIH'!$G$17))</f>
        <v>3.3628105675146771</v>
      </c>
      <c r="J82" s="117">
        <f>IF('3g CPIH'!F$17="-","-",'3j PAAC PAP'!$G$10*('3g CPIH'!F$17/'3g CPIH'!$G$17))</f>
        <v>3.3829070450097847</v>
      </c>
      <c r="K82" s="117">
        <f>IF('3g CPIH'!G$17="-","-",'3j PAAC PAP'!$G$10*('3g CPIH'!G$17/'3g CPIH'!$G$17))</f>
        <v>3.4230999999999998</v>
      </c>
      <c r="L82" s="117">
        <f>IF('3g CPIH'!H$17="-","-",'3j PAAC PAP'!$G$10*('3g CPIH'!H$17/'3g CPIH'!$G$17))</f>
        <v>3.4666423679060667</v>
      </c>
      <c r="M82" s="117">
        <f>IF('3g CPIH'!I$17="-","-",'3j PAAC PAP'!$G$10*('3g CPIH'!I$17/'3g CPIH'!$G$17))</f>
        <v>3.516883561643835</v>
      </c>
      <c r="N82" s="117">
        <f>IF('3g CPIH'!J$17="-","-",'3j PAAC PAP'!$G$10*('3g CPIH'!J$17/'3g CPIH'!$G$17))</f>
        <v>3.547028277886497</v>
      </c>
      <c r="O82" s="27"/>
      <c r="P82" s="117">
        <f>IF('3g CPIH'!L$17="-","-",'3j PAAC PAP'!$G$10*('3g CPIH'!L$17/'3g CPIH'!$G$17))</f>
        <v>3.547028277886497</v>
      </c>
      <c r="Q82" s="117">
        <f>IF('3g CPIH'!M$17="-","-",'3j PAAC PAP'!$G$10*('3g CPIH'!M$17/'3g CPIH'!$G$17))</f>
        <v>3.5872212328767121</v>
      </c>
      <c r="R82" s="117">
        <f>IF('3g CPIH'!N$17="-","-",'3j PAAC PAP'!$G$10*('3g CPIH'!N$17/'3g CPIH'!$G$17))</f>
        <v>3.6140165362035224</v>
      </c>
      <c r="S82" s="117">
        <f>IF('3g CPIH'!O$17="-","-",'3j PAAC PAP'!$G$10*('3g CPIH'!O$17/'3g CPIH'!$G$17))</f>
        <v>3.6341130136986299</v>
      </c>
      <c r="T82" s="117">
        <f>IF('3g CPIH'!P$17="-","-",'3j PAAC PAP'!$G$10*('3g CPIH'!P$17/'3g CPIH'!$G$17))</f>
        <v>3.6441612524461835</v>
      </c>
      <c r="U82" s="117">
        <f>IF('3g CPIH'!Q$17="-","-",'3j PAAC PAP'!$G$10*('3g CPIH'!Q$17/'3g CPIH'!$G$17))</f>
        <v>3.6642577299412915</v>
      </c>
      <c r="V82" s="117">
        <f>IF('3g CPIH'!R$17="-","-",'3j PAAC PAP'!$G$10*('3g CPIH'!R$17/'3g CPIH'!$G$17))</f>
        <v>3.7312459882583173</v>
      </c>
      <c r="W82" s="117">
        <f>IF('3g CPIH'!S$17="-","-",'3j PAAC PAP'!$G$10*('3g CPIH'!S$17/'3g CPIH'!$G$17))</f>
        <v>3.8417766144814092</v>
      </c>
      <c r="X82" s="27"/>
      <c r="Y82" s="117">
        <f>IF('3g CPIH'!U$17="-","-",'3j PAAC PAP'!$G$10*('3g CPIH'!U$17/'3g CPIH'!$G$17))</f>
        <v>4.0360425636007822</v>
      </c>
      <c r="Z82" s="117">
        <f>IF('3g CPIH'!V$17="-","-",'3j PAAC PAP'!$G$10*('3g CPIH'!V$17/'3g CPIH'!$G$17))</f>
        <v>4.0360425636007822</v>
      </c>
      <c r="AA82" s="117">
        <f>IF('3g CPIH'!W$17="-","-",'3j PAAC PAP'!$G$10*('3g CPIH'!W$17/'3g CPIH'!$G$17))</f>
        <v>4.1968143835616436</v>
      </c>
      <c r="AB82" s="117" t="str">
        <f>IF('3g CPIH'!X$17="-","-",'3j PAAC PAP'!$G$10*('3g CPIH'!X$17/'3g CPIH'!$G$17))</f>
        <v>-</v>
      </c>
      <c r="AC82" s="117" t="str">
        <f>IF('3g CPIH'!Y$17="-","-",'3j PAAC PAP'!$G$10*('3g CPIH'!Y$17/'3g CPIH'!$G$17))</f>
        <v>-</v>
      </c>
      <c r="AD82" s="25"/>
    </row>
    <row r="83" spans="1:30" s="26" customFormat="1" ht="11.25" customHeight="1">
      <c r="A83" s="207"/>
      <c r="B83" s="120" t="s">
        <v>244</v>
      </c>
      <c r="C83" s="120" t="s">
        <v>184</v>
      </c>
      <c r="D83" s="122" t="s">
        <v>119</v>
      </c>
      <c r="E83" s="119"/>
      <c r="F83" s="27"/>
      <c r="G83" s="117">
        <f>IF(G75="-","-",SUM(G75:G81)*'3j PAAC PAP'!$G$28)</f>
        <v>2.2529695367624942</v>
      </c>
      <c r="H83" s="117">
        <f>IF(H75="-","-",SUM(H75:H81)*'3j PAAC PAP'!$G$28)</f>
        <v>2.1613976214040673</v>
      </c>
      <c r="I83" s="117">
        <f>IF(I75="-","-",SUM(I75:I81)*'3j PAAC PAP'!$G$28)</f>
        <v>2.2397649558244432</v>
      </c>
      <c r="J83" s="117">
        <f>IF(J75="-","-",SUM(J75:J81)*'3j PAAC PAP'!$G$28)</f>
        <v>2.1975606778448999</v>
      </c>
      <c r="K83" s="117">
        <f>IF(K75="-","-",SUM(K75:K81)*'3j PAAC PAP'!$G$28)</f>
        <v>2.3471295904871394</v>
      </c>
      <c r="L83" s="117">
        <f>IF(L75="-","-",SUM(L75:L81)*'3j PAAC PAP'!$G$28)</f>
        <v>2.3188859133721267</v>
      </c>
      <c r="M83" s="117">
        <f>IF(M75="-","-",SUM(M75:M81)*'3j PAAC PAP'!$G$28)</f>
        <v>2.4720879591110365</v>
      </c>
      <c r="N83" s="117">
        <f>IF(N75="-","-",SUM(N75:N81)*'3j PAAC PAP'!$G$28)</f>
        <v>2.5986026410670617</v>
      </c>
      <c r="O83" s="27"/>
      <c r="P83" s="117">
        <f>IF(P75="-","-",SUM(P75:P81)*'3j PAAC PAP'!$G$28)</f>
        <v>2.5986026410670617</v>
      </c>
      <c r="Q83" s="117">
        <f>IF(Q75="-","-",SUM(Q75:Q81)*'3j PAAC PAP'!$G$28)</f>
        <v>2.8820678981636245</v>
      </c>
      <c r="R83" s="117">
        <f>IF(R75="-","-",SUM(R75:R81)*'3j PAAC PAP'!$G$28)</f>
        <v>2.7872255216608006</v>
      </c>
      <c r="S83" s="117">
        <f>IF(S75="-","-",SUM(S75:S81)*'3j PAAC PAP'!$G$28)</f>
        <v>2.8090219586730374</v>
      </c>
      <c r="T83" s="117">
        <f>IF(T75="-","-",SUM(T75:T81)*'3j PAAC PAP'!$G$28)</f>
        <v>2.7232639402811496</v>
      </c>
      <c r="U83" s="117">
        <f>IF(U75="-","-",SUM(U75:U81)*'3j PAAC PAP'!$G$28)</f>
        <v>2.9615437794654746</v>
      </c>
      <c r="V83" s="117">
        <f>IF(V75="-","-",SUM(V75:V81)*'3j PAAC PAP'!$G$28)</f>
        <v>3.208185145534201</v>
      </c>
      <c r="W83" s="117">
        <f>IF(W75="-","-",SUM(W75:W81)*'3j PAAC PAP'!$G$28)</f>
        <v>4.5240875613295071</v>
      </c>
      <c r="X83" s="27"/>
      <c r="Y83" s="117">
        <f>IF(Y75="-","-",SUM(Y75:Y81)*'3j PAAC PAP'!$G$28)</f>
        <v>7.7110542296104017</v>
      </c>
      <c r="Z83" s="117">
        <f>IF(Z75="-","-",SUM(Z75:Z81)*'3j PAAC PAP'!$G$28)</f>
        <v>9.8090832711543214</v>
      </c>
      <c r="AA83" s="117">
        <f>IF(AA75="-","-",SUM(AA75:AA81)*'3j PAAC PAP'!$G$28)</f>
        <v>7.7221511029779242</v>
      </c>
      <c r="AB83" s="117" t="str">
        <f>IF(AB75="-","-",SUM(AB75:AB81)*'3j PAAC PAP'!$G$28)</f>
        <v>-</v>
      </c>
      <c r="AC83" s="117" t="str">
        <f>IF(AC75="-","-",SUM(AC75:AC81)*'3j PAAC PAP'!$G$28)</f>
        <v>-</v>
      </c>
      <c r="AD83" s="25"/>
    </row>
    <row r="84" spans="1:30" s="26" customFormat="1" ht="11.25" customHeight="1">
      <c r="A84" s="207"/>
      <c r="B84" s="120" t="s">
        <v>185</v>
      </c>
      <c r="C84" s="120" t="s">
        <v>246</v>
      </c>
      <c r="D84" s="122" t="s">
        <v>119</v>
      </c>
      <c r="E84" s="119"/>
      <c r="F84" s="27"/>
      <c r="G84" s="117">
        <f>IF(G75="-","-",SUM(G75:G83)*'3k EBIT'!$E$8)</f>
        <v>9.0980411629750826</v>
      </c>
      <c r="H84" s="117">
        <f>IF(H75="-","-",SUM(H75:H83)*'3k EBIT'!$E$8)</f>
        <v>8.731015211462914</v>
      </c>
      <c r="I84" s="117">
        <f>IF(I75="-","-",SUM(I75:I83)*'3k EBIT'!$E$8)</f>
        <v>9.0454220268661967</v>
      </c>
      <c r="J84" s="117">
        <f>IF(J75="-","-",SUM(J75:J83)*'3k EBIT'!$E$8)</f>
        <v>8.8765940786873205</v>
      </c>
      <c r="K84" s="117">
        <f>IF(K75="-","-",SUM(K75:K83)*'3k EBIT'!$E$8)</f>
        <v>9.4770659872925922</v>
      </c>
      <c r="L84" s="117">
        <f>IF(L75="-","-",SUM(L75:L83)*'3k EBIT'!$E$8)</f>
        <v>9.3646668785814935</v>
      </c>
      <c r="M84" s="117">
        <f>IF(M75="-","-",SUM(M75:M83)*'3k EBIT'!$E$8)</f>
        <v>9.9799003732328</v>
      </c>
      <c r="N84" s="117">
        <f>IF(N75="-","-",SUM(N75:N83)*'3k EBIT'!$E$8)</f>
        <v>10.487742208024541</v>
      </c>
      <c r="O84" s="27"/>
      <c r="P84" s="117">
        <f>IF(P75="-","-",SUM(P75:P83)*'3k EBIT'!$E$8)</f>
        <v>10.487742208024541</v>
      </c>
      <c r="Q84" s="117">
        <f>IF(Q75="-","-",SUM(Q75:Q83)*'3k EBIT'!$E$8)</f>
        <v>11.625068731163388</v>
      </c>
      <c r="R84" s="117">
        <f>IF(R75="-","-",SUM(R75:R83)*'3k EBIT'!$E$8)</f>
        <v>11.245319162136004</v>
      </c>
      <c r="S84" s="117">
        <f>IF(S75="-","-",SUM(S75:S83)*'3k EBIT'!$E$8)</f>
        <v>11.333100752602949</v>
      </c>
      <c r="T84" s="117">
        <f>IF(T75="-","-",SUM(T75:T83)*'3k EBIT'!$E$8)</f>
        <v>10.989450371760125</v>
      </c>
      <c r="U84" s="117">
        <f>IF(U75="-","-",SUM(U75:U83)*'3k EBIT'!$E$8)</f>
        <v>11.945217670870967</v>
      </c>
      <c r="V84" s="117">
        <f>IF(V75="-","-",SUM(V75:V83)*'3k EBIT'!$E$8)</f>
        <v>12.935418538521175</v>
      </c>
      <c r="W84" s="117">
        <f>IF(W75="-","-",SUM(W75:W83)*'3k EBIT'!$E$8)</f>
        <v>18.213642724812789</v>
      </c>
      <c r="X84" s="27"/>
      <c r="Y84" s="117">
        <f>IF(Y75="-","-",SUM(Y75:Y83)*'3k EBIT'!$E$8)</f>
        <v>30.995481989704981</v>
      </c>
      <c r="Z84" s="117">
        <f>IF(Z75="-","-",SUM(Z75:Z83)*'3k EBIT'!$E$8)</f>
        <v>39.407485894431012</v>
      </c>
      <c r="AA84" s="117">
        <f>IF(AA75="-","-",SUM(AA75:AA83)*'3k EBIT'!$E$8)</f>
        <v>31.043088501803791</v>
      </c>
      <c r="AB84" s="117" t="str">
        <f>IF(AB75="-","-",SUM(AB75:AB83)*'3k EBIT'!$E$8)</f>
        <v>-</v>
      </c>
      <c r="AC84" s="117" t="str">
        <f>IF(AC75="-","-",SUM(AC75:AC83)*'3k EBIT'!$E$8)</f>
        <v>-</v>
      </c>
      <c r="AD84" s="25"/>
    </row>
    <row r="85" spans="1:30" s="26" customFormat="1" ht="12.6" customHeight="1">
      <c r="A85" s="207"/>
      <c r="B85" s="120" t="s">
        <v>247</v>
      </c>
      <c r="C85" s="156" t="s">
        <v>248</v>
      </c>
      <c r="D85" s="122" t="s">
        <v>119</v>
      </c>
      <c r="E85" s="118"/>
      <c r="F85" s="27"/>
      <c r="G85" s="117">
        <f>IF(G75="-","-",SUM(G75:G78,G80:G84)*'3l HAP'!$E$9)</f>
        <v>5.1184566651674803</v>
      </c>
      <c r="H85" s="117">
        <f>IF(H75="-","-",SUM(H75:H78,H80:H84)*'3l HAP'!$E$9)</f>
        <v>4.8247477427155081</v>
      </c>
      <c r="I85" s="117">
        <f>IF(I75="-","-",SUM(I75:I78,I80:I84)*'3l HAP'!$E$9)</f>
        <v>4.8526556885409979</v>
      </c>
      <c r="J85" s="117">
        <f>IF(J75="-","-",SUM(J75:J78,J80:J84)*'3l HAP'!$E$9)</f>
        <v>4.7307486466277879</v>
      </c>
      <c r="K85" s="117">
        <f>IF(K75="-","-",SUM(K75:K78,K80:K84)*'3l HAP'!$E$9)</f>
        <v>5.3438082851214137</v>
      </c>
      <c r="L85" s="117">
        <f>IF(L75="-","-",SUM(L75:L78,L80:L84)*'3l HAP'!$E$9)</f>
        <v>5.2441449629957555</v>
      </c>
      <c r="M85" s="117">
        <f>IF(M75="-","-",SUM(M75:M78,M80:M84)*'3l HAP'!$E$9)</f>
        <v>5.8524500687347025</v>
      </c>
      <c r="N85" s="117">
        <f>IF(N75="-","-",SUM(N75:N78,N80:N84)*'3l HAP'!$E$9)</f>
        <v>6.2494908360598043</v>
      </c>
      <c r="O85" s="27"/>
      <c r="P85" s="117">
        <f>IF(P75="-","-",SUM(P75:P78,P80:P84)*'3l HAP'!$E$9)</f>
        <v>6.2494908360598043</v>
      </c>
      <c r="Q85" s="117">
        <f>IF(Q75="-","-",SUM(Q75:Q78,Q80:Q84)*'3l HAP'!$E$9)</f>
        <v>7.0160472302666337</v>
      </c>
      <c r="R85" s="117">
        <f>IF(R75="-","-",SUM(R75:R78,R80:R84)*'3l HAP'!$E$9)</f>
        <v>6.6996304378009599</v>
      </c>
      <c r="S85" s="117">
        <f>IF(S75="-","-",SUM(S75:S78,S80:S84)*'3l HAP'!$E$9)</f>
        <v>6.7109566539561039</v>
      </c>
      <c r="T85" s="117">
        <f>IF(T75="-","-",SUM(T75:T78,T80:T84)*'3l HAP'!$E$9)</f>
        <v>6.3980576752087552</v>
      </c>
      <c r="U85" s="117">
        <f>IF(U75="-","-",SUM(U75:U78,U80:U84)*'3l HAP'!$E$9)</f>
        <v>7.0197338310077626</v>
      </c>
      <c r="V85" s="117">
        <f>IF(V75="-","-",SUM(V75:V78,V80:V84)*'3l HAP'!$E$9)</f>
        <v>7.7822477855541417</v>
      </c>
      <c r="W85" s="117">
        <f>IF(W75="-","-",SUM(W75:W78,W80:W84)*'3l HAP'!$E$9)</f>
        <v>11.245671248201148</v>
      </c>
      <c r="X85" s="27"/>
      <c r="Y85" s="117">
        <f>IF(Y75="-","-",SUM(Y75:Y78,Y80:Y84)*'3l HAP'!$E$9)</f>
        <v>21.018819288867284</v>
      </c>
      <c r="Z85" s="117">
        <f>IF(Z75="-","-",SUM(Z75:Z78,Z80:Z84)*'3l HAP'!$E$9)</f>
        <v>27.500929725577365</v>
      </c>
      <c r="AA85" s="117">
        <f>IF(AA75="-","-",SUM(AA75:AA78,AA80:AA84)*'3l HAP'!$E$9)</f>
        <v>20.605251344193007</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483.96253061289491</v>
      </c>
      <c r="H86" s="117">
        <f t="shared" si="15"/>
        <v>464.35167432669567</v>
      </c>
      <c r="I86" s="117">
        <f t="shared" si="15"/>
        <v>480.92730256393037</v>
      </c>
      <c r="J86" s="117">
        <f t="shared" si="15"/>
        <v>471.91971770917098</v>
      </c>
      <c r="K86" s="117">
        <f t="shared" si="15"/>
        <v>504.13654895707901</v>
      </c>
      <c r="L86" s="117">
        <f t="shared" si="15"/>
        <v>498.12114551472331</v>
      </c>
      <c r="M86" s="117">
        <f t="shared" si="15"/>
        <v>531.11014749033598</v>
      </c>
      <c r="N86" s="117">
        <f t="shared" si="15"/>
        <v>558.23569483799906</v>
      </c>
      <c r="O86" s="27"/>
      <c r="P86" s="117">
        <f t="shared" ref="P86:W86" si="16">IF(P75="-","-",SUM(P75:P85))</f>
        <v>558.23569483799906</v>
      </c>
      <c r="Q86" s="117">
        <f t="shared" si="16"/>
        <v>618.86151719869713</v>
      </c>
      <c r="R86" s="117">
        <f t="shared" si="16"/>
        <v>598.55828923934234</v>
      </c>
      <c r="S86" s="117">
        <f t="shared" si="16"/>
        <v>603.18969725594718</v>
      </c>
      <c r="T86" s="117">
        <f t="shared" si="16"/>
        <v>584.78994359840033</v>
      </c>
      <c r="U86" s="117">
        <f t="shared" si="16"/>
        <v>635.71514103466313</v>
      </c>
      <c r="V86" s="117">
        <f t="shared" si="16"/>
        <v>688.5934686021202</v>
      </c>
      <c r="W86" s="117">
        <f t="shared" si="16"/>
        <v>969.85805028098525</v>
      </c>
      <c r="X86" s="27"/>
      <c r="Y86" s="117">
        <f t="shared" ref="Y86:AC86" si="17">IF(Y75="-","-",SUM(Y75:Y85))</f>
        <v>1652.3593028122866</v>
      </c>
      <c r="Z86" s="117">
        <f t="shared" si="17"/>
        <v>2101.5782779925307</v>
      </c>
      <c r="AA86" s="117">
        <f t="shared" si="17"/>
        <v>1654.4513397326032</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f>'3a DF'!AB125</f>
        <v>1071.8840846903049</v>
      </c>
      <c r="AB87" s="35" t="str">
        <f>'3a DF'!AC125</f>
        <v>-</v>
      </c>
      <c r="AC87" s="35" t="str">
        <f>'3a DF'!AD125</f>
        <v>-</v>
      </c>
      <c r="AD87" s="25"/>
    </row>
    <row r="88" spans="1:30" s="26" customFormat="1" ht="11.4">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f>'3b CM'!AA20</f>
        <v>17.539460886149307</v>
      </c>
      <c r="AB88" s="35" t="str">
        <f>'3b CM'!AB20</f>
        <v>-</v>
      </c>
      <c r="AC88" s="35" t="str">
        <f>'3b CM'!AC20</f>
        <v>-</v>
      </c>
      <c r="AD88" s="25"/>
    </row>
    <row r="89" spans="1:30" s="26" customFormat="1" ht="11.4">
      <c r="A89" s="207"/>
      <c r="B89" s="123" t="s">
        <v>241</v>
      </c>
      <c r="C89" s="123" t="s">
        <v>178</v>
      </c>
      <c r="D89" s="121" t="s">
        <v>118</v>
      </c>
      <c r="E89" s="75"/>
      <c r="F89" s="27"/>
      <c r="G89" s="35" t="str">
        <f>IF('3c AA'!J61="-","-",'3c AA'!J61)</f>
        <v>-</v>
      </c>
      <c r="H89" s="35" t="str">
        <f>IF('3c AA'!K61="-","-",'3c AA'!K61)</f>
        <v>-</v>
      </c>
      <c r="I89" s="35" t="str">
        <f>IF('3c AA'!L61="-","-",'3c AA'!L61)</f>
        <v>-</v>
      </c>
      <c r="J89" s="35" t="str">
        <f>IF('3c AA'!M61="-","-",'3c AA'!M61)</f>
        <v>-</v>
      </c>
      <c r="K89" s="35" t="str">
        <f>IF('3c AA'!N61="-","-",'3c AA'!N61)</f>
        <v>-</v>
      </c>
      <c r="L89" s="35" t="str">
        <f>IF('3c AA'!O61="-","-",'3c AA'!O61)</f>
        <v>-</v>
      </c>
      <c r="M89" s="35" t="str">
        <f>IF('3c AA'!P61="-","-",'3c AA'!P61)</f>
        <v>-</v>
      </c>
      <c r="N89" s="35" t="str">
        <f>IF('3c AA'!Q61="-","-",'3c AA'!Q61)</f>
        <v>-</v>
      </c>
      <c r="O89" s="27"/>
      <c r="P89" s="35" t="str">
        <f>IF('3c AA'!S61="-","-",'3c AA'!S61)</f>
        <v>-</v>
      </c>
      <c r="Q89" s="35" t="str">
        <f>IF('3c AA'!T61="-","-",'3c AA'!T61)</f>
        <v>-</v>
      </c>
      <c r="R89" s="35" t="str">
        <f>IF('3c AA'!U61="-","-",'3c AA'!U61)</f>
        <v>-</v>
      </c>
      <c r="S89" s="35" t="str">
        <f>IF('3c AA'!V61="-","-",'3c AA'!V61)</f>
        <v>-</v>
      </c>
      <c r="T89" s="35">
        <f>IF('3c AA'!W61="-","-",'3c AA'!W61)</f>
        <v>4.583143211518049</v>
      </c>
      <c r="U89" s="35">
        <f>IF('3c AA'!X61="-","-",'3c AA'!X61)</f>
        <v>9.9756950960531068</v>
      </c>
      <c r="V89" s="35">
        <f>IF('3c AA'!Y61="-","-",'3c AA'!Y61)</f>
        <v>4.43</v>
      </c>
      <c r="W89" s="35" t="str">
        <f>IF('3c AA'!Z61="-","-",'3c AA'!Z61)</f>
        <v>-</v>
      </c>
      <c r="X89" s="27"/>
      <c r="Y89" s="35">
        <f>IF('3c AA'!AB61="-","-",'3c AA'!AB61)</f>
        <v>20.569743472810451</v>
      </c>
      <c r="Z89" s="35">
        <f>IF('3c AA'!AC61="-","-",'3c AA'!AC61)</f>
        <v>20.569743472810451</v>
      </c>
      <c r="AA89" s="35">
        <f>IF('3c AA'!AD61="-","-",'3c AA'!AD61)</f>
        <v>26.580960686402204</v>
      </c>
      <c r="AB89" s="35" t="str">
        <f>IF('3c AA'!AE61="-","-",'3c AA'!AE61)</f>
        <v>-</v>
      </c>
      <c r="AC89" s="35" t="str">
        <f>IF('3c AA'!AF61="-","-",'3c AA'!AF61)</f>
        <v>-</v>
      </c>
      <c r="AD89" s="25"/>
    </row>
    <row r="90" spans="1:30" s="26" customFormat="1" ht="11.4">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f>'3d PC'!AA21</f>
        <v>139.69964210852015</v>
      </c>
      <c r="AB90" s="35" t="str">
        <f>'3d PC'!AB21</f>
        <v>-</v>
      </c>
      <c r="AC90" s="35" t="str">
        <f>'3d PC'!AC21</f>
        <v>-</v>
      </c>
      <c r="AD90" s="25"/>
    </row>
    <row r="91" spans="1:30" s="26" customFormat="1" ht="11.4">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f>'3e NC-Elec'!AB35</f>
        <v>225.6621581035696</v>
      </c>
      <c r="AB91" s="35" t="str">
        <f>'3e NC-Elec'!AC35</f>
        <v>-</v>
      </c>
      <c r="AC91" s="35" t="str">
        <f>'3e NC-Elec'!AD35</f>
        <v>-</v>
      </c>
      <c r="AD91" s="25"/>
    </row>
    <row r="92" spans="1:30" s="26" customFormat="1" ht="11.4">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f>IF('3g CPIH'!W$17="-","-",'3h OC '!$E$8*('3g CPIH'!W$17/'3g CPIH'!$G$17))</f>
        <v>95.953808219178072</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f>IF('3i SMNCC'!W$50="-","-",'3i SMNCC'!W$50)</f>
        <v>17.321266150037467</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PAP'!$G$10*('3g CPIH'!C$17/'3g CPIH'!$G$17))</f>
        <v>3.3460635029354204</v>
      </c>
      <c r="H94" s="35">
        <f>IF('3g CPIH'!D$17="-","-",'3j PAAC PAP'!$G$10*('3g CPIH'!D$17/'3g CPIH'!$G$17))</f>
        <v>3.3527623287671227</v>
      </c>
      <c r="I94" s="35">
        <f>IF('3g CPIH'!E$17="-","-",'3j PAAC PAP'!$G$10*('3g CPIH'!E$17/'3g CPIH'!$G$17))</f>
        <v>3.3628105675146771</v>
      </c>
      <c r="J94" s="35">
        <f>IF('3g CPIH'!F$17="-","-",'3j PAAC PAP'!$G$10*('3g CPIH'!F$17/'3g CPIH'!$G$17))</f>
        <v>3.3829070450097847</v>
      </c>
      <c r="K94" s="35">
        <f>IF('3g CPIH'!G$17="-","-",'3j PAAC PAP'!$G$10*('3g CPIH'!G$17/'3g CPIH'!$G$17))</f>
        <v>3.4230999999999998</v>
      </c>
      <c r="L94" s="35">
        <f>IF('3g CPIH'!H$17="-","-",'3j PAAC PAP'!$G$10*('3g CPIH'!H$17/'3g CPIH'!$G$17))</f>
        <v>3.4666423679060667</v>
      </c>
      <c r="M94" s="35">
        <f>IF('3g CPIH'!I$17="-","-",'3j PAAC PAP'!$G$10*('3g CPIH'!I$17/'3g CPIH'!$G$17))</f>
        <v>3.516883561643835</v>
      </c>
      <c r="N94" s="35">
        <f>IF('3g CPIH'!J$17="-","-",'3j PAAC PAP'!$G$10*('3g CPIH'!J$17/'3g CPIH'!$G$17))</f>
        <v>3.547028277886497</v>
      </c>
      <c r="O94" s="27"/>
      <c r="P94" s="35">
        <f>IF('3g CPIH'!L$17="-","-",'3j PAAC PAP'!$G$10*('3g CPIH'!L$17/'3g CPIH'!$G$17))</f>
        <v>3.547028277886497</v>
      </c>
      <c r="Q94" s="35">
        <f>IF('3g CPIH'!M$17="-","-",'3j PAAC PAP'!$G$10*('3g CPIH'!M$17/'3g CPIH'!$G$17))</f>
        <v>3.5872212328767121</v>
      </c>
      <c r="R94" s="35">
        <f>IF('3g CPIH'!N$17="-","-",'3j PAAC PAP'!$G$10*('3g CPIH'!N$17/'3g CPIH'!$G$17))</f>
        <v>3.6140165362035224</v>
      </c>
      <c r="S94" s="35">
        <f>IF('3g CPIH'!O$17="-","-",'3j PAAC PAP'!$G$10*('3g CPIH'!O$17/'3g CPIH'!$G$17))</f>
        <v>3.6341130136986299</v>
      </c>
      <c r="T94" s="35">
        <f>IF('3g CPIH'!P$17="-","-",'3j PAAC PAP'!$G$10*('3g CPIH'!P$17/'3g CPIH'!$G$17))</f>
        <v>3.6441612524461835</v>
      </c>
      <c r="U94" s="35">
        <f>IF('3g CPIH'!Q$17="-","-",'3j PAAC PAP'!$G$10*('3g CPIH'!Q$17/'3g CPIH'!$G$17))</f>
        <v>3.6642577299412915</v>
      </c>
      <c r="V94" s="35">
        <f>IF('3g CPIH'!R$17="-","-",'3j PAAC PAP'!$G$10*('3g CPIH'!R$17/'3g CPIH'!$G$17))</f>
        <v>3.7312459882583173</v>
      </c>
      <c r="W94" s="35">
        <f>IF('3g CPIH'!S$17="-","-",'3j PAAC PAP'!$G$10*('3g CPIH'!S$17/'3g CPIH'!$G$17))</f>
        <v>3.8417766144814092</v>
      </c>
      <c r="X94" s="27"/>
      <c r="Y94" s="35">
        <f>IF('3g CPIH'!U$17="-","-",'3j PAAC PAP'!$G$10*('3g CPIH'!U$17/'3g CPIH'!$G$17))</f>
        <v>4.0360425636007822</v>
      </c>
      <c r="Z94" s="35">
        <f>IF('3g CPIH'!V$17="-","-",'3j PAAC PAP'!$G$10*('3g CPIH'!V$17/'3g CPIH'!$G$17))</f>
        <v>4.0360425636007822</v>
      </c>
      <c r="AA94" s="35">
        <f>IF('3g CPIH'!W$17="-","-",'3j PAAC PAP'!$G$10*('3g CPIH'!W$17/'3g CPIH'!$G$17))</f>
        <v>4.1968143835616436</v>
      </c>
      <c r="AB94" s="35" t="str">
        <f>IF('3g CPIH'!X$17="-","-",'3j PAAC PAP'!$G$10*('3g CPIH'!X$17/'3g CPIH'!$G$17))</f>
        <v>-</v>
      </c>
      <c r="AC94" s="35" t="str">
        <f>IF('3g CPIH'!Y$17="-","-",'3j PAAC PAP'!$G$10*('3g CPIH'!Y$17/'3g CPIH'!$G$17))</f>
        <v>-</v>
      </c>
      <c r="AD94" s="25"/>
    </row>
    <row r="95" spans="1:30" s="26" customFormat="1" ht="11.25" customHeight="1">
      <c r="A95" s="207"/>
      <c r="B95" s="123" t="s">
        <v>244</v>
      </c>
      <c r="C95" s="123" t="s">
        <v>184</v>
      </c>
      <c r="D95" s="121" t="s">
        <v>118</v>
      </c>
      <c r="E95" s="75"/>
      <c r="F95" s="27"/>
      <c r="G95" s="35">
        <f>IF(G87="-","-",SUM(G87:G93)*'3j PAAC PAP'!$G$28)</f>
        <v>2.2333727195130733</v>
      </c>
      <c r="H95" s="35">
        <f>IF(H87="-","-",SUM(H87:H93)*'3j PAAC PAP'!$G$28)</f>
        <v>2.1414294382149279</v>
      </c>
      <c r="I95" s="35">
        <f>IF(I87="-","-",SUM(I87:I93)*'3j PAAC PAP'!$G$28)</f>
        <v>2.1897373324729488</v>
      </c>
      <c r="J95" s="35">
        <f>IF(J87="-","-",SUM(J87:J93)*'3j PAAC PAP'!$G$28)</f>
        <v>2.1473547611892565</v>
      </c>
      <c r="K95" s="35">
        <f>IF(K87="-","-",SUM(K87:K93)*'3j PAAC PAP'!$G$28)</f>
        <v>2.293925147399495</v>
      </c>
      <c r="L95" s="35">
        <f>IF(L87="-","-",SUM(L87:L93)*'3j PAAC PAP'!$G$28)</f>
        <v>2.2655286462154871</v>
      </c>
      <c r="M95" s="35">
        <f>IF(M87="-","-",SUM(M87:M93)*'3j PAAC PAP'!$G$28)</f>
        <v>2.4808351319574631</v>
      </c>
      <c r="N95" s="35">
        <f>IF(N87="-","-",SUM(N87:N93)*'3j PAAC PAP'!$G$28)</f>
        <v>2.6086421110240803</v>
      </c>
      <c r="O95" s="27"/>
      <c r="P95" s="35">
        <f>IF(P87="-","-",SUM(P87:P93)*'3j PAAC PAP'!$G$28)</f>
        <v>2.6086421110240803</v>
      </c>
      <c r="Q95" s="35">
        <f>IF(Q87="-","-",SUM(Q87:Q93)*'3j PAAC PAP'!$G$28)</f>
        <v>2.9135859657723207</v>
      </c>
      <c r="R95" s="35">
        <f>IF(R87="-","-",SUM(R87:R93)*'3j PAAC PAP'!$G$28)</f>
        <v>2.8166954949052667</v>
      </c>
      <c r="S95" s="35">
        <f>IF(S87="-","-",SUM(S87:S93)*'3j PAAC PAP'!$G$28)</f>
        <v>2.7807731087865442</v>
      </c>
      <c r="T95" s="35">
        <f>IF(T87="-","-",SUM(T87:T93)*'3j PAAC PAP'!$G$28)</f>
        <v>2.693653046937333</v>
      </c>
      <c r="U95" s="35">
        <f>IF(U87="-","-",SUM(U87:U93)*'3j PAAC PAP'!$G$28)</f>
        <v>2.9127682181412173</v>
      </c>
      <c r="V95" s="35">
        <f>IF(V87="-","-",SUM(V87:V93)*'3j PAAC PAP'!$G$28)</f>
        <v>3.1643055940364149</v>
      </c>
      <c r="W95" s="35">
        <f>IF(W87="-","-",SUM(W87:W93)*'3j PAAC PAP'!$G$28)</f>
        <v>4.5436741551718063</v>
      </c>
      <c r="X95" s="27"/>
      <c r="Y95" s="35">
        <f>IF(Y87="-","-",SUM(Y87:Y93)*'3j PAAC PAP'!$G$28)</f>
        <v>7.7729243863282971</v>
      </c>
      <c r="Z95" s="35">
        <f>IF(Z87="-","-",SUM(Z87:Z93)*'3j PAAC PAP'!$G$28)</f>
        <v>9.9015487022844777</v>
      </c>
      <c r="AA95" s="35">
        <f>IF(AA87="-","-",SUM(AA87:AA93)*'3j PAAC PAP'!$G$28)</f>
        <v>7.7403892626175601</v>
      </c>
      <c r="AB95" s="35" t="str">
        <f>IF(AB87="-","-",SUM(AB87:AB93)*'3j PAAC PAP'!$G$28)</f>
        <v>-</v>
      </c>
      <c r="AC95" s="35" t="str">
        <f>IF(AC87="-","-",SUM(AC87:AC93)*'3j PAAC PAP'!$G$28)</f>
        <v>-</v>
      </c>
      <c r="AD95" s="25"/>
    </row>
    <row r="96" spans="1:30" s="26" customFormat="1" ht="11.25" customHeight="1">
      <c r="A96" s="207"/>
      <c r="B96" s="123" t="s">
        <v>185</v>
      </c>
      <c r="C96" s="123" t="s">
        <v>246</v>
      </c>
      <c r="D96" s="121" t="s">
        <v>118</v>
      </c>
      <c r="E96" s="75"/>
      <c r="F96" s="27"/>
      <c r="G96" s="35">
        <f>IF(G87="-","-",SUM(G87:G95)*'3k EBIT'!$E$8)</f>
        <v>9.0194681308777671</v>
      </c>
      <c r="H96" s="35">
        <f>IF(H87="-","-",SUM(H87:H95)*'3k EBIT'!$E$8)</f>
        <v>8.6509531953367134</v>
      </c>
      <c r="I96" s="35">
        <f>IF(I87="-","-",SUM(I87:I95)*'3k EBIT'!$E$8)</f>
        <v>8.8448373091888612</v>
      </c>
      <c r="J96" s="35">
        <f>IF(J87="-","-",SUM(J87:J95)*'3k EBIT'!$E$8)</f>
        <v>8.6752944977068651</v>
      </c>
      <c r="K96" s="35">
        <f>IF(K87="-","-",SUM(K87:K95)*'3k EBIT'!$E$8)</f>
        <v>9.2637438768070837</v>
      </c>
      <c r="L96" s="35">
        <f>IF(L87="-","-",SUM(L87:L95)*'3k EBIT'!$E$8)</f>
        <v>9.1507320231626839</v>
      </c>
      <c r="M96" s="35">
        <f>IF(M87="-","-",SUM(M87:M95)*'3k EBIT'!$E$8)</f>
        <v>10.014971981243198</v>
      </c>
      <c r="N96" s="35">
        <f>IF(N87="-","-",SUM(N87:N95)*'3k EBIT'!$E$8)</f>
        <v>10.527995254482695</v>
      </c>
      <c r="O96" s="27"/>
      <c r="P96" s="35">
        <f>IF(P87="-","-",SUM(P87:P95)*'3k EBIT'!$E$8)</f>
        <v>10.527995254482695</v>
      </c>
      <c r="Q96" s="35">
        <f>IF(Q87="-","-",SUM(Q87:Q95)*'3k EBIT'!$E$8)</f>
        <v>11.751439769191853</v>
      </c>
      <c r="R96" s="35">
        <f>IF(R87="-","-",SUM(R87:R95)*'3k EBIT'!$E$8)</f>
        <v>11.363478408312213</v>
      </c>
      <c r="S96" s="35">
        <f>IF(S87="-","-",SUM(S87:S95)*'3k EBIT'!$E$8)</f>
        <v>11.219837575190336</v>
      </c>
      <c r="T96" s="35">
        <f>IF(T87="-","-",SUM(T87:T95)*'3k EBIT'!$E$8)</f>
        <v>10.870726109369881</v>
      </c>
      <c r="U96" s="35">
        <f>IF(U87="-","-",SUM(U87:U95)*'3k EBIT'!$E$8)</f>
        <v>11.749653069909618</v>
      </c>
      <c r="V96" s="35">
        <f>IF(V87="-","-",SUM(V87:V95)*'3k EBIT'!$E$8)</f>
        <v>12.759484387359292</v>
      </c>
      <c r="W96" s="35">
        <f>IF(W87="-","-",SUM(W87:W95)*'3k EBIT'!$E$8)</f>
        <v>18.292174766371406</v>
      </c>
      <c r="X96" s="27"/>
      <c r="Y96" s="35">
        <f>IF(Y87="-","-",SUM(Y87:Y95)*'3k EBIT'!$E$8)</f>
        <v>31.243549099164031</v>
      </c>
      <c r="Z96" s="35">
        <f>IF(Z87="-","-",SUM(Z87:Z95)*'3k EBIT'!$E$8)</f>
        <v>39.778224121746803</v>
      </c>
      <c r="AA96" s="35">
        <f>IF(AA87="-","-",SUM(AA87:AA95)*'3k EBIT'!$E$8)</f>
        <v>31.116214024408919</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5.129965454667726</v>
      </c>
      <c r="H97" s="35">
        <f>IF(H87="-","-",SUM(H87:H90,H92:H96)*'3l HAP'!$E$9)</f>
        <v>4.8350584850969103</v>
      </c>
      <c r="I97" s="35">
        <f>IF(I87="-","-",SUM(I87:I90,I92:I96)*'3l HAP'!$E$9)</f>
        <v>4.8596492691042661</v>
      </c>
      <c r="J97" s="35">
        <f>IF(J87="-","-",SUM(J87:J90,J92:J96)*'3l HAP'!$E$9)</f>
        <v>4.737229477859783</v>
      </c>
      <c r="K97" s="35">
        <f>IF(K87="-","-",SUM(K87:K90,K92:K96)*'3l HAP'!$E$9)</f>
        <v>5.3522949404288891</v>
      </c>
      <c r="L97" s="35">
        <f>IF(L87="-","-",SUM(L87:L90,L92:L96)*'3l HAP'!$E$9)</f>
        <v>5.2520987088233184</v>
      </c>
      <c r="M97" s="35">
        <f>IF(M87="-","-",SUM(M87:M90,M92:M96)*'3l HAP'!$E$9)</f>
        <v>5.9028525260840539</v>
      </c>
      <c r="N97" s="35">
        <f>IF(N87="-","-",SUM(N87:N90,N92:N96)*'3l HAP'!$E$9)</f>
        <v>6.3039828612665341</v>
      </c>
      <c r="O97" s="27"/>
      <c r="P97" s="35">
        <f>IF(P87="-","-",SUM(P87:P90,P92:P96)*'3l HAP'!$E$9)</f>
        <v>6.3039828612665341</v>
      </c>
      <c r="Q97" s="35">
        <f>IF(Q87="-","-",SUM(Q87:Q90,Q92:Q96)*'3l HAP'!$E$9)</f>
        <v>7.1033028713475357</v>
      </c>
      <c r="R97" s="35">
        <f>IF(R87="-","-",SUM(R87:R90,R92:R96)*'3l HAP'!$E$9)</f>
        <v>6.7791671491620145</v>
      </c>
      <c r="S97" s="35">
        <f>IF(S87="-","-",SUM(S87:S90,S92:S96)*'3l HAP'!$E$9)</f>
        <v>6.7792741231651101</v>
      </c>
      <c r="T97" s="35">
        <f>IF(T87="-","-",SUM(T87:T90,T92:T96)*'3l HAP'!$E$9)</f>
        <v>6.4597817621750968</v>
      </c>
      <c r="U97" s="35">
        <f>IF(U87="-","-",SUM(U87:U90,U92:U96)*'3l HAP'!$E$9)</f>
        <v>7.0769008242392957</v>
      </c>
      <c r="V97" s="35">
        <f>IF(V87="-","-",SUM(V87:V90,V92:V96)*'3l HAP'!$E$9)</f>
        <v>7.8541484703499513</v>
      </c>
      <c r="W97" s="35">
        <f>IF(W87="-","-",SUM(W87:W90,W92:W96)*'3l HAP'!$E$9)</f>
        <v>11.368274607784643</v>
      </c>
      <c r="X97" s="27"/>
      <c r="Y97" s="35">
        <f>IF(Y87="-","-",SUM(Y87:Y90,Y92:Y96)*'3l HAP'!$E$9)</f>
        <v>21.26887371688235</v>
      </c>
      <c r="Z97" s="35">
        <f>IF(Z87="-","-",SUM(Z87:Z90,Z92:Z96)*'3l HAP'!$E$9)</f>
        <v>27.845511895418056</v>
      </c>
      <c r="AA97" s="35">
        <f>IF(AA87="-","-",SUM(AA87:AA90,AA92:AA96)*'3l HAP'!$E$9)</f>
        <v>20.673569888260086</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479.83861836857767</v>
      </c>
      <c r="H98" s="35">
        <f t="shared" si="18"/>
        <v>460.1481964871619</v>
      </c>
      <c r="I98" s="35">
        <f t="shared" si="18"/>
        <v>470.37721010105548</v>
      </c>
      <c r="J98" s="35">
        <f t="shared" si="18"/>
        <v>461.33148812813096</v>
      </c>
      <c r="K98" s="35">
        <f t="shared" si="18"/>
        <v>492.91756075068719</v>
      </c>
      <c r="L98" s="35">
        <f t="shared" si="18"/>
        <v>486.86937467884081</v>
      </c>
      <c r="M98" s="35">
        <f t="shared" si="18"/>
        <v>533.0064232910529</v>
      </c>
      <c r="N98" s="35">
        <f t="shared" si="18"/>
        <v>560.40876738065492</v>
      </c>
      <c r="O98" s="27"/>
      <c r="P98" s="35">
        <f t="shared" ref="P98:W98" si="19">IF(P87="-","-",SUM(P87:P97))</f>
        <v>560.40876738065492</v>
      </c>
      <c r="Q98" s="35">
        <f t="shared" si="19"/>
        <v>625.59987735717777</v>
      </c>
      <c r="R98" s="35">
        <f t="shared" si="19"/>
        <v>604.85673107545301</v>
      </c>
      <c r="S98" s="35">
        <f t="shared" si="19"/>
        <v>597.29679732363104</v>
      </c>
      <c r="T98" s="35">
        <f t="shared" si="19"/>
        <v>578.6030248774249</v>
      </c>
      <c r="U98" s="35">
        <f t="shared" si="19"/>
        <v>625.47943854458356</v>
      </c>
      <c r="V98" s="35">
        <f t="shared" si="19"/>
        <v>679.40568094523985</v>
      </c>
      <c r="W98" s="35">
        <f t="shared" si="19"/>
        <v>974.11391727850378</v>
      </c>
      <c r="X98" s="27"/>
      <c r="Y98" s="35">
        <f t="shared" ref="Y98:AC98" si="20">IF(Y87="-","-",SUM(Y87:Y97))</f>
        <v>1665.6655155031608</v>
      </c>
      <c r="Z98" s="35">
        <f t="shared" si="20"/>
        <v>2121.4353903824481</v>
      </c>
      <c r="AA98" s="35">
        <f t="shared" si="20"/>
        <v>1658.3683684030098</v>
      </c>
      <c r="AB98" s="35" t="str">
        <f t="shared" si="20"/>
        <v>-</v>
      </c>
      <c r="AC98" s="35" t="str">
        <f t="shared" si="20"/>
        <v>-</v>
      </c>
      <c r="AD98" s="25"/>
    </row>
    <row r="99" spans="1:30" s="26" customFormat="1" ht="12.6"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f>'3a DF'!AB126</f>
        <v>1097.7895722042549</v>
      </c>
      <c r="AB99" s="117" t="str">
        <f>'3a DF'!AC126</f>
        <v>-</v>
      </c>
      <c r="AC99" s="117" t="str">
        <f>'3a DF'!AD126</f>
        <v>-</v>
      </c>
      <c r="AD99" s="25"/>
    </row>
    <row r="100" spans="1:30" s="26" customFormat="1" ht="11.4">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f>'3b CM'!AA21</f>
        <v>18.104874144608591</v>
      </c>
      <c r="AB100" s="117" t="str">
        <f>'3b CM'!AB21</f>
        <v>-</v>
      </c>
      <c r="AC100" s="117" t="str">
        <f>'3b CM'!AC21</f>
        <v>-</v>
      </c>
      <c r="AD100" s="25"/>
    </row>
    <row r="101" spans="1:30" s="26" customFormat="1" ht="11.4">
      <c r="A101" s="207"/>
      <c r="B101" s="120" t="s">
        <v>241</v>
      </c>
      <c r="C101" s="120" t="s">
        <v>178</v>
      </c>
      <c r="D101" s="122" t="s">
        <v>122</v>
      </c>
      <c r="E101" s="119"/>
      <c r="F101" s="27"/>
      <c r="G101" s="117" t="str">
        <f>IF('3c AA'!J62="-","-",'3c AA'!J62)</f>
        <v>-</v>
      </c>
      <c r="H101" s="117" t="str">
        <f>IF('3c AA'!K62="-","-",'3c AA'!K62)</f>
        <v>-</v>
      </c>
      <c r="I101" s="117" t="str">
        <f>IF('3c AA'!L62="-","-",'3c AA'!L62)</f>
        <v>-</v>
      </c>
      <c r="J101" s="117" t="str">
        <f>IF('3c AA'!M62="-","-",'3c AA'!M62)</f>
        <v>-</v>
      </c>
      <c r="K101" s="117" t="str">
        <f>IF('3c AA'!N62="-","-",'3c AA'!N62)</f>
        <v>-</v>
      </c>
      <c r="L101" s="117" t="str">
        <f>IF('3c AA'!O62="-","-",'3c AA'!O62)</f>
        <v>-</v>
      </c>
      <c r="M101" s="117" t="str">
        <f>IF('3c AA'!P62="-","-",'3c AA'!P62)</f>
        <v>-</v>
      </c>
      <c r="N101" s="117" t="str">
        <f>IF('3c AA'!Q62="-","-",'3c AA'!Q62)</f>
        <v>-</v>
      </c>
      <c r="O101" s="27"/>
      <c r="P101" s="117" t="str">
        <f>IF('3c AA'!S62="-","-",'3c AA'!S62)</f>
        <v>-</v>
      </c>
      <c r="Q101" s="117" t="str">
        <f>IF('3c AA'!T62="-","-",'3c AA'!T62)</f>
        <v>-</v>
      </c>
      <c r="R101" s="117" t="str">
        <f>IF('3c AA'!U62="-","-",'3c AA'!U62)</f>
        <v>-</v>
      </c>
      <c r="S101" s="117" t="str">
        <f>IF('3c AA'!V62="-","-",'3c AA'!V62)</f>
        <v>-</v>
      </c>
      <c r="T101" s="117">
        <f>IF('3c AA'!W62="-","-",'3c AA'!W62)</f>
        <v>4.5479718512711056</v>
      </c>
      <c r="U101" s="117">
        <f>IF('3c AA'!X62="-","-",'3c AA'!X62)</f>
        <v>9.9756950960531068</v>
      </c>
      <c r="V101" s="117">
        <f>IF('3c AA'!Y62="-","-",'3c AA'!Y62)</f>
        <v>4.43</v>
      </c>
      <c r="W101" s="117" t="str">
        <f>IF('3c AA'!Z62="-","-",'3c AA'!Z62)</f>
        <v>-</v>
      </c>
      <c r="X101" s="27"/>
      <c r="Y101" s="117">
        <f>IF('3c AA'!AB62="-","-",'3c AA'!AB62)</f>
        <v>20.802418178692324</v>
      </c>
      <c r="Z101" s="117">
        <f>IF('3c AA'!AC62="-","-",'3c AA'!AC62)</f>
        <v>20.802418178692324</v>
      </c>
      <c r="AA101" s="117">
        <f>IF('3c AA'!AD62="-","-",'3c AA'!AD62)</f>
        <v>26.813635392284077</v>
      </c>
      <c r="AB101" s="117" t="str">
        <f>IF('3c AA'!AE62="-","-",'3c AA'!AE62)</f>
        <v>-</v>
      </c>
      <c r="AC101" s="117" t="str">
        <f>IF('3c AA'!AF62="-","-",'3c AA'!AF62)</f>
        <v>-</v>
      </c>
      <c r="AD101" s="25"/>
    </row>
    <row r="102" spans="1:30" s="26" customFormat="1" ht="11.4">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f>'3d PC'!AA22</f>
        <v>139.70644438429181</v>
      </c>
      <c r="AB102" s="117" t="str">
        <f>'3d PC'!AB22</f>
        <v>-</v>
      </c>
      <c r="AC102" s="117" t="str">
        <f>'3d PC'!AC22</f>
        <v>-</v>
      </c>
      <c r="AD102" s="25"/>
    </row>
    <row r="103" spans="1:30" s="26" customFormat="1" ht="11.4">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f>'3e NC-Elec'!AB36</f>
        <v>215.43566440535736</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f>IF('3g CPIH'!W$17="-","-",'3h OC '!$E$8*('3g CPIH'!W$17/'3g CPIH'!$G$17))</f>
        <v>95.953808219178072</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f>IF('3i SMNCC'!W$50="-","-",'3i SMNCC'!W$50)</f>
        <v>17.321266150037467</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PAP'!$G$10*('3g CPIH'!C$17/'3g CPIH'!$G$17))</f>
        <v>3.3460635029354204</v>
      </c>
      <c r="H106" s="117">
        <f>IF('3g CPIH'!D$17="-","-",'3j PAAC PAP'!$G$10*('3g CPIH'!D$17/'3g CPIH'!$G$17))</f>
        <v>3.3527623287671227</v>
      </c>
      <c r="I106" s="117">
        <f>IF('3g CPIH'!E$17="-","-",'3j PAAC PAP'!$G$10*('3g CPIH'!E$17/'3g CPIH'!$G$17))</f>
        <v>3.3628105675146771</v>
      </c>
      <c r="J106" s="117">
        <f>IF('3g CPIH'!F$17="-","-",'3j PAAC PAP'!$G$10*('3g CPIH'!F$17/'3g CPIH'!$G$17))</f>
        <v>3.3829070450097847</v>
      </c>
      <c r="K106" s="117">
        <f>IF('3g CPIH'!G$17="-","-",'3j PAAC PAP'!$G$10*('3g CPIH'!G$17/'3g CPIH'!$G$17))</f>
        <v>3.4230999999999998</v>
      </c>
      <c r="L106" s="117">
        <f>IF('3g CPIH'!H$17="-","-",'3j PAAC PAP'!$G$10*('3g CPIH'!H$17/'3g CPIH'!$G$17))</f>
        <v>3.4666423679060667</v>
      </c>
      <c r="M106" s="117">
        <f>IF('3g CPIH'!I$17="-","-",'3j PAAC PAP'!$G$10*('3g CPIH'!I$17/'3g CPIH'!$G$17))</f>
        <v>3.516883561643835</v>
      </c>
      <c r="N106" s="117">
        <f>IF('3g CPIH'!J$17="-","-",'3j PAAC PAP'!$G$10*('3g CPIH'!J$17/'3g CPIH'!$G$17))</f>
        <v>3.547028277886497</v>
      </c>
      <c r="O106" s="27"/>
      <c r="P106" s="117">
        <f>IF('3g CPIH'!L$17="-","-",'3j PAAC PAP'!$G$10*('3g CPIH'!L$17/'3g CPIH'!$G$17))</f>
        <v>3.547028277886497</v>
      </c>
      <c r="Q106" s="117">
        <f>IF('3g CPIH'!M$17="-","-",'3j PAAC PAP'!$G$10*('3g CPIH'!M$17/'3g CPIH'!$G$17))</f>
        <v>3.5872212328767121</v>
      </c>
      <c r="R106" s="117">
        <f>IF('3g CPIH'!N$17="-","-",'3j PAAC PAP'!$G$10*('3g CPIH'!N$17/'3g CPIH'!$G$17))</f>
        <v>3.6140165362035224</v>
      </c>
      <c r="S106" s="117">
        <f>IF('3g CPIH'!O$17="-","-",'3j PAAC PAP'!$G$10*('3g CPIH'!O$17/'3g CPIH'!$G$17))</f>
        <v>3.6341130136986299</v>
      </c>
      <c r="T106" s="117">
        <f>IF('3g CPIH'!P$17="-","-",'3j PAAC PAP'!$G$10*('3g CPIH'!P$17/'3g CPIH'!$G$17))</f>
        <v>3.6441612524461835</v>
      </c>
      <c r="U106" s="117">
        <f>IF('3g CPIH'!Q$17="-","-",'3j PAAC PAP'!$G$10*('3g CPIH'!Q$17/'3g CPIH'!$G$17))</f>
        <v>3.6642577299412915</v>
      </c>
      <c r="V106" s="117">
        <f>IF('3g CPIH'!R$17="-","-",'3j PAAC PAP'!$G$10*('3g CPIH'!R$17/'3g CPIH'!$G$17))</f>
        <v>3.7312459882583173</v>
      </c>
      <c r="W106" s="117">
        <f>IF('3g CPIH'!S$17="-","-",'3j PAAC PAP'!$G$10*('3g CPIH'!S$17/'3g CPIH'!$G$17))</f>
        <v>3.8417766144814092</v>
      </c>
      <c r="X106" s="27"/>
      <c r="Y106" s="117">
        <f>IF('3g CPIH'!U$17="-","-",'3j PAAC PAP'!$G$10*('3g CPIH'!U$17/'3g CPIH'!$G$17))</f>
        <v>4.0360425636007822</v>
      </c>
      <c r="Z106" s="117">
        <f>IF('3g CPIH'!V$17="-","-",'3j PAAC PAP'!$G$10*('3g CPIH'!V$17/'3g CPIH'!$G$17))</f>
        <v>4.0360425636007822</v>
      </c>
      <c r="AA106" s="117">
        <f>IF('3g CPIH'!W$17="-","-",'3j PAAC PAP'!$G$10*('3g CPIH'!W$17/'3g CPIH'!$G$17))</f>
        <v>4.1968143835616436</v>
      </c>
      <c r="AB106" s="117" t="str">
        <f>IF('3g CPIH'!X$17="-","-",'3j PAAC PAP'!$G$10*('3g CPIH'!X$17/'3g CPIH'!$G$17))</f>
        <v>-</v>
      </c>
      <c r="AC106" s="117" t="str">
        <f>IF('3g CPIH'!Y$17="-","-",'3j PAAC PAP'!$G$10*('3g CPIH'!Y$17/'3g CPIH'!$G$17))</f>
        <v>-</v>
      </c>
      <c r="AD106" s="25"/>
    </row>
    <row r="107" spans="1:30" s="26" customFormat="1" ht="11.25" customHeight="1">
      <c r="A107" s="207"/>
      <c r="B107" s="120" t="s">
        <v>244</v>
      </c>
      <c r="C107" s="120" t="s">
        <v>184</v>
      </c>
      <c r="D107" s="122" t="s">
        <v>122</v>
      </c>
      <c r="E107" s="119"/>
      <c r="F107" s="27"/>
      <c r="G107" s="117">
        <f>IF(G99="-","-",SUM(G99:G105)*'3j PAAC PAP'!$G$28)</f>
        <v>2.2064990844928554</v>
      </c>
      <c r="H107" s="117">
        <f>IF(H99="-","-",SUM(H99:H105)*'3j PAAC PAP'!$G$28)</f>
        <v>2.1160932714669856</v>
      </c>
      <c r="I107" s="117">
        <f>IF(I99="-","-",SUM(I99:I105)*'3j PAAC PAP'!$G$28)</f>
        <v>2.1670257833788948</v>
      </c>
      <c r="J107" s="117">
        <f>IF(J99="-","-",SUM(J99:J105)*'3j PAAC PAP'!$G$28)</f>
        <v>2.1253955683912253</v>
      </c>
      <c r="K107" s="117">
        <f>IF(K99="-","-",SUM(K99:K105)*'3j PAAC PAP'!$G$28)</f>
        <v>2.3168142330011432</v>
      </c>
      <c r="L107" s="117">
        <f>IF(L99="-","-",SUM(L99:L105)*'3j PAAC PAP'!$G$28)</f>
        <v>2.289031747437019</v>
      </c>
      <c r="M107" s="117">
        <f>IF(M99="-","-",SUM(M99:M105)*'3j PAAC PAP'!$G$28)</f>
        <v>2.4881673378954474</v>
      </c>
      <c r="N107" s="117">
        <f>IF(N99="-","-",SUM(N99:N105)*'3j PAAC PAP'!$G$28)</f>
        <v>2.6154121737217495</v>
      </c>
      <c r="O107" s="27"/>
      <c r="P107" s="117">
        <f>IF(P99="-","-",SUM(P99:P105)*'3j PAAC PAP'!$G$28)</f>
        <v>2.6154121737217495</v>
      </c>
      <c r="Q107" s="117">
        <f>IF(Q99="-","-",SUM(Q99:Q105)*'3j PAAC PAP'!$G$28)</f>
        <v>2.8881314702265679</v>
      </c>
      <c r="R107" s="117">
        <f>IF(R99="-","-",SUM(R99:R105)*'3j PAAC PAP'!$G$28)</f>
        <v>2.7990049642555261</v>
      </c>
      <c r="S107" s="117">
        <f>IF(S99="-","-",SUM(S99:S105)*'3j PAAC PAP'!$G$28)</f>
        <v>2.7801444460301115</v>
      </c>
      <c r="T107" s="117">
        <f>IF(T99="-","-",SUM(T99:T105)*'3j PAAC PAP'!$G$28)</f>
        <v>2.6973758590741879</v>
      </c>
      <c r="U107" s="117">
        <f>IF(U99="-","-",SUM(U99:U105)*'3j PAAC PAP'!$G$28)</f>
        <v>2.9804775733664677</v>
      </c>
      <c r="V107" s="117">
        <f>IF(V99="-","-",SUM(V99:V105)*'3j PAAC PAP'!$G$28)</f>
        <v>3.2347896971339067</v>
      </c>
      <c r="W107" s="117">
        <f>IF(W99="-","-",SUM(W99:W105)*'3j PAAC PAP'!$G$28)</f>
        <v>4.6230325852988967</v>
      </c>
      <c r="X107" s="27"/>
      <c r="Y107" s="117">
        <f>IF(Y99="-","-",SUM(Y99:Y105)*'3j PAAC PAP'!$G$28)</f>
        <v>7.8957670662139785</v>
      </c>
      <c r="Z107" s="117">
        <f>IF(Z99="-","-",SUM(Z99:Z105)*'3j PAAC PAP'!$G$28)</f>
        <v>10.051941673459602</v>
      </c>
      <c r="AA107" s="117">
        <f>IF(AA99="-","-",SUM(AA99:AA105)*'3j PAAC PAP'!$G$28)</f>
        <v>7.8204020358246593</v>
      </c>
      <c r="AB107" s="117" t="str">
        <f>IF(AB99="-","-",SUM(AB99:AB105)*'3j PAAC PAP'!$G$28)</f>
        <v>-</v>
      </c>
      <c r="AC107" s="117" t="str">
        <f>IF(AC99="-","-",SUM(AC99:AC105)*'3j PAAC PAP'!$G$28)</f>
        <v>-</v>
      </c>
      <c r="AD107" s="25"/>
    </row>
    <row r="108" spans="1:30" s="26" customFormat="1" ht="11.25" customHeight="1">
      <c r="A108" s="207"/>
      <c r="B108" s="120" t="s">
        <v>185</v>
      </c>
      <c r="C108" s="120" t="s">
        <v>246</v>
      </c>
      <c r="D108" s="122" t="s">
        <v>122</v>
      </c>
      <c r="E108" s="119"/>
      <c r="F108" s="27"/>
      <c r="G108" s="117">
        <f>IF(G99="-","-",SUM(G99:G107)*'3k EBIT'!$E$8)</f>
        <v>8.9117188489336545</v>
      </c>
      <c r="H108" s="117">
        <f>IF(H99="-","-",SUM(H99:H107)*'3k EBIT'!$E$8)</f>
        <v>8.5493683605254454</v>
      </c>
      <c r="I108" s="117">
        <f>IF(I99="-","-",SUM(I99:I107)*'3k EBIT'!$E$8)</f>
        <v>8.7537758243959889</v>
      </c>
      <c r="J108" s="117">
        <f>IF(J99="-","-",SUM(J99:J107)*'3k EBIT'!$E$8)</f>
        <v>8.5872495698703375</v>
      </c>
      <c r="K108" s="117">
        <f>IF(K99="-","-",SUM(K99:K107)*'3k EBIT'!$E$8)</f>
        <v>9.355517190542999</v>
      </c>
      <c r="L108" s="117">
        <f>IF(L99="-","-",SUM(L99:L107)*'3k EBIT'!$E$8)</f>
        <v>9.2449672197847512</v>
      </c>
      <c r="M108" s="117">
        <f>IF(M99="-","-",SUM(M99:M107)*'3k EBIT'!$E$8)</f>
        <v>10.044370308796942</v>
      </c>
      <c r="N108" s="117">
        <f>IF(N99="-","-",SUM(N99:N107)*'3k EBIT'!$E$8)</f>
        <v>10.555139680379739</v>
      </c>
      <c r="O108" s="27"/>
      <c r="P108" s="117">
        <f>IF(P99="-","-",SUM(P99:P107)*'3k EBIT'!$E$8)</f>
        <v>10.555139680379739</v>
      </c>
      <c r="Q108" s="117">
        <f>IF(Q99="-","-",SUM(Q99:Q107)*'3k EBIT'!$E$8)</f>
        <v>11.649380497521271</v>
      </c>
      <c r="R108" s="117">
        <f>IF(R99="-","-",SUM(R99:R107)*'3k EBIT'!$E$8)</f>
        <v>11.292548592777923</v>
      </c>
      <c r="S108" s="117">
        <f>IF(S99="-","-",SUM(S99:S107)*'3k EBIT'!$E$8)</f>
        <v>11.217316964914144</v>
      </c>
      <c r="T108" s="117">
        <f>IF(T99="-","-",SUM(T99:T107)*'3k EBIT'!$E$8)</f>
        <v>10.885652647378498</v>
      </c>
      <c r="U108" s="117">
        <f>IF(U99="-","-",SUM(U99:U107)*'3k EBIT'!$E$8)</f>
        <v>12.02113232461152</v>
      </c>
      <c r="V108" s="117">
        <f>IF(V99="-","-",SUM(V99:V107)*'3k EBIT'!$E$8)</f>
        <v>13.042088936074643</v>
      </c>
      <c r="W108" s="117">
        <f>IF(W99="-","-",SUM(W99:W107)*'3k EBIT'!$E$8)</f>
        <v>18.61036074515593</v>
      </c>
      <c r="X108" s="27"/>
      <c r="Y108" s="117">
        <f>IF(Y99="-","-",SUM(Y99:Y107)*'3k EBIT'!$E$8)</f>
        <v>31.736084274990255</v>
      </c>
      <c r="Z108" s="117">
        <f>IF(Z99="-","-",SUM(Z99:Z107)*'3k EBIT'!$E$8)</f>
        <v>40.381221618786938</v>
      </c>
      <c r="AA108" s="117">
        <f>IF(AA99="-","-",SUM(AA99:AA107)*'3k EBIT'!$E$8)</f>
        <v>31.437023578194111</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5.0797335476147305</v>
      </c>
      <c r="H109" s="117">
        <f>IF(H99="-","-",SUM(H99:H102,H104:H108)*'3l HAP'!$E$9)</f>
        <v>4.7897652488794851</v>
      </c>
      <c r="I109" s="117">
        <f>IF(I99="-","-",SUM(I99:I102,I104:I108)*'3l HAP'!$E$9)</f>
        <v>4.818152533738437</v>
      </c>
      <c r="J109" s="117">
        <f>IF(J99="-","-",SUM(J99:J102,J104:J108)*'3l HAP'!$E$9)</f>
        <v>4.6979154747339535</v>
      </c>
      <c r="K109" s="117">
        <f>IF(K99="-","-",SUM(K99:K102,K104:K108)*'3l HAP'!$E$9)</f>
        <v>5.3072453252044696</v>
      </c>
      <c r="L109" s="117">
        <f>IF(L99="-","-",SUM(L99:L102,L104:L108)*'3l HAP'!$E$9)</f>
        <v>5.2091721199569188</v>
      </c>
      <c r="M109" s="117">
        <f>IF(M99="-","-",SUM(M99:M102,M104:M108)*'3l HAP'!$E$9)</f>
        <v>5.8803891489223412</v>
      </c>
      <c r="N109" s="117">
        <f>IF(N99="-","-",SUM(N99:N102,N104:N108)*'3l HAP'!$E$9)</f>
        <v>6.2797381233489586</v>
      </c>
      <c r="O109" s="27"/>
      <c r="P109" s="117">
        <f>IF(P99="-","-",SUM(P99:P102,P104:P108)*'3l HAP'!$E$9)</f>
        <v>6.2797381233489586</v>
      </c>
      <c r="Q109" s="117">
        <f>IF(Q99="-","-",SUM(Q99:Q102,Q104:Q108)*'3l HAP'!$E$9)</f>
        <v>7.0814328957037027</v>
      </c>
      <c r="R109" s="117">
        <f>IF(R99="-","-",SUM(R99:R102,R104:R108)*'3l HAP'!$E$9)</f>
        <v>6.7761179369077063</v>
      </c>
      <c r="S109" s="117">
        <f>IF(S99="-","-",SUM(S99:S102,S104:S108)*'3l HAP'!$E$9)</f>
        <v>6.8014048808339531</v>
      </c>
      <c r="T109" s="117">
        <f>IF(T99="-","-",SUM(T99:T102,T104:T108)*'3l HAP'!$E$9)</f>
        <v>6.490026560036295</v>
      </c>
      <c r="U109" s="117">
        <f>IF(U99="-","-",SUM(U99:U102,U104:U108)*'3l HAP'!$E$9)</f>
        <v>7.1597885538519908</v>
      </c>
      <c r="V109" s="117">
        <f>IF(V99="-","-",SUM(V99:V102,V104:V108)*'3l HAP'!$E$9)</f>
        <v>7.9460095032264197</v>
      </c>
      <c r="W109" s="117">
        <f>IF(W99="-","-",SUM(W99:W102,W104:W108)*'3l HAP'!$E$9)</f>
        <v>11.461173849016816</v>
      </c>
      <c r="X109" s="27"/>
      <c r="Y109" s="117">
        <f>IF(Y99="-","-",SUM(Y99:Y102,Y104:Y108)*'3l HAP'!$E$9)</f>
        <v>21.499139149884208</v>
      </c>
      <c r="Z109" s="117">
        <f>IF(Z99="-","-",SUM(Z99:Z102,Z104:Z108)*'3l HAP'!$E$9)</f>
        <v>28.1608972324658</v>
      </c>
      <c r="AA109" s="117">
        <f>IF(AA99="-","-",SUM(AA99:AA102,AA104:AA108)*'3l HAP'!$E$9)</f>
        <v>21.070504968646816</v>
      </c>
      <c r="AB109" s="117" t="str">
        <f>IF(AB99="-","-",SUM(AB99:AB102,AB104:AB108)*'3l HAP'!$E$9)</f>
        <v>-</v>
      </c>
      <c r="AC109" s="117" t="str">
        <f>IF(AC99="-","-",SUM(AC99:AC102,AC104:AC108)*'3l HAP'!$E$9)</f>
        <v>-</v>
      </c>
      <c r="AD109" s="25"/>
    </row>
    <row r="110" spans="1:30" s="26" customFormat="1" ht="11.4">
      <c r="A110" s="207"/>
      <c r="B110" s="120" t="s">
        <v>249</v>
      </c>
      <c r="C110" s="120" t="str">
        <f>B110&amp;"_"&amp;D110</f>
        <v>Total_Southern</v>
      </c>
      <c r="D110" s="122" t="s">
        <v>122</v>
      </c>
      <c r="E110" s="119"/>
      <c r="F110" s="27"/>
      <c r="G110" s="117">
        <f t="shared" ref="G110:N110" si="21">IF(G99="-","-",SUM(G99:G109))</f>
        <v>474.11737396478748</v>
      </c>
      <c r="H110" s="117">
        <f t="shared" si="21"/>
        <v>454.75633520613377</v>
      </c>
      <c r="I110" s="117">
        <f t="shared" si="21"/>
        <v>465.54300561938953</v>
      </c>
      <c r="J110" s="117">
        <f t="shared" si="21"/>
        <v>456.65823246872338</v>
      </c>
      <c r="K110" s="117">
        <f t="shared" si="21"/>
        <v>497.70268354750084</v>
      </c>
      <c r="L110" s="117">
        <f t="shared" si="21"/>
        <v>491.78619323197375</v>
      </c>
      <c r="M110" s="117">
        <f t="shared" si="21"/>
        <v>534.53123967234865</v>
      </c>
      <c r="N110" s="117">
        <f t="shared" si="21"/>
        <v>561.81317604720959</v>
      </c>
      <c r="O110" s="27"/>
      <c r="P110" s="117">
        <f t="shared" ref="P110:W110" si="22">IF(P99="-","-",SUM(P99:P109))</f>
        <v>561.81317604720959</v>
      </c>
      <c r="Q110" s="117">
        <f t="shared" si="22"/>
        <v>620.20646898602092</v>
      </c>
      <c r="R110" s="117">
        <f t="shared" si="22"/>
        <v>601.12053521916948</v>
      </c>
      <c r="S110" s="117">
        <f t="shared" si="22"/>
        <v>597.18626443734991</v>
      </c>
      <c r="T110" s="117">
        <f t="shared" si="22"/>
        <v>579.41887661440046</v>
      </c>
      <c r="U110" s="117">
        <f t="shared" si="22"/>
        <v>639.85070219876081</v>
      </c>
      <c r="V110" s="117">
        <f t="shared" si="22"/>
        <v>694.37145945100292</v>
      </c>
      <c r="W110" s="117">
        <f t="shared" si="22"/>
        <v>990.95344006484254</v>
      </c>
      <c r="X110" s="27"/>
      <c r="Y110" s="117">
        <f t="shared" ref="Y110:AC110" si="23">IF(Y99="-","-",SUM(Y99:Y109))</f>
        <v>1691.8186742194973</v>
      </c>
      <c r="Z110" s="117">
        <f t="shared" si="23"/>
        <v>2153.4874729811031</v>
      </c>
      <c r="AA110" s="117">
        <f t="shared" si="23"/>
        <v>1675.6500098662395</v>
      </c>
      <c r="AB110" s="117" t="str">
        <f t="shared" si="23"/>
        <v>-</v>
      </c>
      <c r="AC110" s="117" t="str">
        <f t="shared" si="23"/>
        <v>-</v>
      </c>
      <c r="AD110" s="25"/>
    </row>
    <row r="111" spans="1:30" s="26" customFormat="1" ht="11.4">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f>'3a DF'!AB127</f>
        <v>1100.6561410009476</v>
      </c>
      <c r="AB111" s="35" t="str">
        <f>'3a DF'!AC127</f>
        <v>-</v>
      </c>
      <c r="AC111" s="35" t="str">
        <f>'3a DF'!AD127</f>
        <v>-</v>
      </c>
      <c r="AD111" s="25"/>
    </row>
    <row r="112" spans="1:30" s="26" customFormat="1" ht="11.4">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f>'3b CM'!AA22</f>
        <v>18.292187949192872</v>
      </c>
      <c r="AB112" s="35" t="str">
        <f>'3b CM'!AB22</f>
        <v>-</v>
      </c>
      <c r="AC112" s="35" t="str">
        <f>'3b CM'!AC22</f>
        <v>-</v>
      </c>
      <c r="AD112" s="25"/>
    </row>
    <row r="113" spans="1:30" s="26" customFormat="1" ht="12.6" customHeight="1">
      <c r="A113" s="207"/>
      <c r="B113" s="123" t="s">
        <v>241</v>
      </c>
      <c r="C113" s="123" t="s">
        <v>178</v>
      </c>
      <c r="D113" s="121" t="s">
        <v>126</v>
      </c>
      <c r="E113" s="75"/>
      <c r="F113" s="27"/>
      <c r="G113" s="35" t="str">
        <f>IF('3c AA'!J63="-","-",'3c AA'!J63)</f>
        <v>-</v>
      </c>
      <c r="H113" s="35" t="str">
        <f>IF('3c AA'!K63="-","-",'3c AA'!K63)</f>
        <v>-</v>
      </c>
      <c r="I113" s="35" t="str">
        <f>IF('3c AA'!L63="-","-",'3c AA'!L63)</f>
        <v>-</v>
      </c>
      <c r="J113" s="35" t="str">
        <f>IF('3c AA'!M63="-","-",'3c AA'!M63)</f>
        <v>-</v>
      </c>
      <c r="K113" s="35" t="str">
        <f>IF('3c AA'!N63="-","-",'3c AA'!N63)</f>
        <v>-</v>
      </c>
      <c r="L113" s="35" t="str">
        <f>IF('3c AA'!O63="-","-",'3c AA'!O63)</f>
        <v>-</v>
      </c>
      <c r="M113" s="35" t="str">
        <f>IF('3c AA'!P63="-","-",'3c AA'!P63)</f>
        <v>-</v>
      </c>
      <c r="N113" s="35" t="str">
        <f>IF('3c AA'!Q63="-","-",'3c AA'!Q63)</f>
        <v>-</v>
      </c>
      <c r="O113" s="27"/>
      <c r="P113" s="35" t="str">
        <f>IF('3c AA'!S63="-","-",'3c AA'!S63)</f>
        <v>-</v>
      </c>
      <c r="Q113" s="35" t="str">
        <f>IF('3c AA'!T63="-","-",'3c AA'!T63)</f>
        <v>-</v>
      </c>
      <c r="R113" s="35" t="str">
        <f>IF('3c AA'!U63="-","-",'3c AA'!U63)</f>
        <v>-</v>
      </c>
      <c r="S113" s="35" t="str">
        <f>IF('3c AA'!V63="-","-",'3c AA'!V63)</f>
        <v>-</v>
      </c>
      <c r="T113" s="35">
        <f>IF('3c AA'!W63="-","-",'3c AA'!W63)</f>
        <v>4.5582544646734542</v>
      </c>
      <c r="U113" s="35">
        <f>IF('3c AA'!X63="-","-",'3c AA'!X63)</f>
        <v>9.9756950960531068</v>
      </c>
      <c r="V113" s="35">
        <f>IF('3c AA'!Y63="-","-",'3c AA'!Y63)</f>
        <v>4.43</v>
      </c>
      <c r="W113" s="35" t="str">
        <f>IF('3c AA'!Z63="-","-",'3c AA'!Z63)</f>
        <v>-</v>
      </c>
      <c r="X113" s="27"/>
      <c r="Y113" s="35">
        <f>IF('3c AA'!AB63="-","-",'3c AA'!AB63)</f>
        <v>20.840254339972876</v>
      </c>
      <c r="Z113" s="35">
        <f>IF('3c AA'!AC63="-","-",'3c AA'!AC63)</f>
        <v>20.840254339972876</v>
      </c>
      <c r="AA113" s="35">
        <f>IF('3c AA'!AD63="-","-",'3c AA'!AD63)</f>
        <v>26.851471553564629</v>
      </c>
      <c r="AB113" s="35" t="str">
        <f>IF('3c AA'!AE63="-","-",'3c AA'!AE63)</f>
        <v>-</v>
      </c>
      <c r="AC113" s="35" t="str">
        <f>IF('3c AA'!AF63="-","-",'3c AA'!AF63)</f>
        <v>-</v>
      </c>
      <c r="AD113" s="25"/>
    </row>
    <row r="114" spans="1:30" s="26" customFormat="1" ht="12.6"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f>'3d PC'!AA23</f>
        <v>139.71641519921286</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f>'3e NC-Elec'!AB37</f>
        <v>223.1264537093866</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f>IF('3g CPIH'!W$17="-","-",'3h OC '!$E$8*('3g CPIH'!W$17/'3g CPIH'!$G$17))</f>
        <v>95.953808219178072</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f>IF('3i SMNCC'!W$50="-","-",'3i SMNCC'!W$50)</f>
        <v>17.321266150037467</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PAP'!$G$10*('3g CPIH'!C$17/'3g CPIH'!$G$17))</f>
        <v>3.3460635029354204</v>
      </c>
      <c r="H118" s="35">
        <f>IF('3g CPIH'!D$17="-","-",'3j PAAC PAP'!$G$10*('3g CPIH'!D$17/'3g CPIH'!$G$17))</f>
        <v>3.3527623287671227</v>
      </c>
      <c r="I118" s="35">
        <f>IF('3g CPIH'!E$17="-","-",'3j PAAC PAP'!$G$10*('3g CPIH'!E$17/'3g CPIH'!$G$17))</f>
        <v>3.3628105675146771</v>
      </c>
      <c r="J118" s="35">
        <f>IF('3g CPIH'!F$17="-","-",'3j PAAC PAP'!$G$10*('3g CPIH'!F$17/'3g CPIH'!$G$17))</f>
        <v>3.3829070450097847</v>
      </c>
      <c r="K118" s="35">
        <f>IF('3g CPIH'!G$17="-","-",'3j PAAC PAP'!$G$10*('3g CPIH'!G$17/'3g CPIH'!$G$17))</f>
        <v>3.4230999999999998</v>
      </c>
      <c r="L118" s="35">
        <f>IF('3g CPIH'!H$17="-","-",'3j PAAC PAP'!$G$10*('3g CPIH'!H$17/'3g CPIH'!$G$17))</f>
        <v>3.4666423679060667</v>
      </c>
      <c r="M118" s="35">
        <f>IF('3g CPIH'!I$17="-","-",'3j PAAC PAP'!$G$10*('3g CPIH'!I$17/'3g CPIH'!$G$17))</f>
        <v>3.516883561643835</v>
      </c>
      <c r="N118" s="35">
        <f>IF('3g CPIH'!J$17="-","-",'3j PAAC PAP'!$G$10*('3g CPIH'!J$17/'3g CPIH'!$G$17))</f>
        <v>3.547028277886497</v>
      </c>
      <c r="O118" s="27"/>
      <c r="P118" s="35">
        <f>IF('3g CPIH'!L$17="-","-",'3j PAAC PAP'!$G$10*('3g CPIH'!L$17/'3g CPIH'!$G$17))</f>
        <v>3.547028277886497</v>
      </c>
      <c r="Q118" s="35">
        <f>IF('3g CPIH'!M$17="-","-",'3j PAAC PAP'!$G$10*('3g CPIH'!M$17/'3g CPIH'!$G$17))</f>
        <v>3.5872212328767121</v>
      </c>
      <c r="R118" s="35">
        <f>IF('3g CPIH'!N$17="-","-",'3j PAAC PAP'!$G$10*('3g CPIH'!N$17/'3g CPIH'!$G$17))</f>
        <v>3.6140165362035224</v>
      </c>
      <c r="S118" s="35">
        <f>IF('3g CPIH'!O$17="-","-",'3j PAAC PAP'!$G$10*('3g CPIH'!O$17/'3g CPIH'!$G$17))</f>
        <v>3.6341130136986299</v>
      </c>
      <c r="T118" s="35">
        <f>IF('3g CPIH'!P$17="-","-",'3j PAAC PAP'!$G$10*('3g CPIH'!P$17/'3g CPIH'!$G$17))</f>
        <v>3.6441612524461835</v>
      </c>
      <c r="U118" s="35">
        <f>IF('3g CPIH'!Q$17="-","-",'3j PAAC PAP'!$G$10*('3g CPIH'!Q$17/'3g CPIH'!$G$17))</f>
        <v>3.6642577299412915</v>
      </c>
      <c r="V118" s="35">
        <f>IF('3g CPIH'!R$17="-","-",'3j PAAC PAP'!$G$10*('3g CPIH'!R$17/'3g CPIH'!$G$17))</f>
        <v>3.7312459882583173</v>
      </c>
      <c r="W118" s="35">
        <f>IF('3g CPIH'!S$17="-","-",'3j PAAC PAP'!$G$10*('3g CPIH'!S$17/'3g CPIH'!$G$17))</f>
        <v>3.8417766144814092</v>
      </c>
      <c r="X118" s="27"/>
      <c r="Y118" s="35">
        <f>IF('3g CPIH'!U$17="-","-",'3j PAAC PAP'!$G$10*('3g CPIH'!U$17/'3g CPIH'!$G$17))</f>
        <v>4.0360425636007822</v>
      </c>
      <c r="Z118" s="35">
        <f>IF('3g CPIH'!V$17="-","-",'3j PAAC PAP'!$G$10*('3g CPIH'!V$17/'3g CPIH'!$G$17))</f>
        <v>4.0360425636007822</v>
      </c>
      <c r="AA118" s="35">
        <f>IF('3g CPIH'!W$17="-","-",'3j PAAC PAP'!$G$10*('3g CPIH'!W$17/'3g CPIH'!$G$17))</f>
        <v>4.1968143835616436</v>
      </c>
      <c r="AB118" s="35" t="str">
        <f>IF('3g CPIH'!X$17="-","-",'3j PAAC PAP'!$G$10*('3g CPIH'!X$17/'3g CPIH'!$G$17))</f>
        <v>-</v>
      </c>
      <c r="AC118" s="35" t="str">
        <f>IF('3g CPIH'!Y$17="-","-",'3j PAAC PAP'!$G$10*('3g CPIH'!Y$17/'3g CPIH'!$G$17))</f>
        <v>-</v>
      </c>
      <c r="AD118" s="25"/>
    </row>
    <row r="119" spans="1:30" s="26" customFormat="1" ht="11.25" customHeight="1">
      <c r="A119" s="207"/>
      <c r="B119" s="123" t="s">
        <v>244</v>
      </c>
      <c r="C119" s="123" t="s">
        <v>184</v>
      </c>
      <c r="D119" s="121" t="s">
        <v>126</v>
      </c>
      <c r="E119" s="75"/>
      <c r="F119" s="27"/>
      <c r="G119" s="35">
        <f>IF(G111="-","-",SUM(G111:G117)*'3j PAAC PAP'!$G$28)</f>
        <v>2.239174339440567</v>
      </c>
      <c r="H119" s="35">
        <f>IF(H111="-","-",SUM(H111:H117)*'3j PAAC PAP'!$G$28)</f>
        <v>2.1477432153202205</v>
      </c>
      <c r="I119" s="35">
        <f>IF(I111="-","-",SUM(I111:I117)*'3j PAAC PAP'!$G$28)</f>
        <v>2.2629648798667477</v>
      </c>
      <c r="J119" s="35">
        <f>IF(J111="-","-",SUM(J111:J117)*'3j PAAC PAP'!$G$28)</f>
        <v>2.2207694754758673</v>
      </c>
      <c r="K119" s="35">
        <f>IF(K111="-","-",SUM(K111:K117)*'3j PAAC PAP'!$G$28)</f>
        <v>2.3924616038732212</v>
      </c>
      <c r="L119" s="35">
        <f>IF(L111="-","-",SUM(L111:L117)*'3j PAAC PAP'!$G$28)</f>
        <v>2.3643177345408581</v>
      </c>
      <c r="M119" s="35">
        <f>IF(M111="-","-",SUM(M111:M117)*'3j PAAC PAP'!$G$28)</f>
        <v>2.542877689039226</v>
      </c>
      <c r="N119" s="35">
        <f>IF(N111="-","-",SUM(N111:N117)*'3j PAAC PAP'!$G$28)</f>
        <v>2.6702606359288366</v>
      </c>
      <c r="O119" s="27"/>
      <c r="P119" s="35">
        <f>IF(P111="-","-",SUM(P111:P117)*'3j PAAC PAP'!$G$28)</f>
        <v>2.6702606359288366</v>
      </c>
      <c r="Q119" s="35">
        <f>IF(Q111="-","-",SUM(Q111:Q117)*'3j PAAC PAP'!$G$28)</f>
        <v>2.9840227311760619</v>
      </c>
      <c r="R119" s="35">
        <f>IF(R111="-","-",SUM(R111:R117)*'3j PAAC PAP'!$G$28)</f>
        <v>2.8879065189289563</v>
      </c>
      <c r="S119" s="35">
        <f>IF(S111="-","-",SUM(S111:S117)*'3j PAAC PAP'!$G$28)</f>
        <v>2.9136134289712206</v>
      </c>
      <c r="T119" s="35">
        <f>IF(T111="-","-",SUM(T111:T117)*'3j PAAC PAP'!$G$28)</f>
        <v>2.8264324425803546</v>
      </c>
      <c r="U119" s="35">
        <f>IF(U111="-","-",SUM(U111:U117)*'3j PAAC PAP'!$G$28)</f>
        <v>3.0985171653658328</v>
      </c>
      <c r="V119" s="35">
        <f>IF(V111="-","-",SUM(V111:V117)*'3j PAAC PAP'!$G$28)</f>
        <v>3.3563880721708781</v>
      </c>
      <c r="W119" s="35">
        <f>IF(W111="-","-",SUM(W111:W117)*'3j PAAC PAP'!$G$28)</f>
        <v>4.7383843229877503</v>
      </c>
      <c r="X119" s="27"/>
      <c r="Y119" s="35">
        <f>IF(Y111="-","-",SUM(Y111:Y117)*'3j PAAC PAP'!$G$28)</f>
        <v>8.0192125714356575</v>
      </c>
      <c r="Z119" s="35">
        <f>IF(Z111="-","-",SUM(Z111:Z117)*'3j PAAC PAP'!$G$28)</f>
        <v>10.179970759337978</v>
      </c>
      <c r="AA119" s="35">
        <f>IF(AA111="-","-",SUM(AA111:AA117)*'3j PAAC PAP'!$G$28)</f>
        <v>7.8727887283154976</v>
      </c>
      <c r="AB119" s="35" t="str">
        <f>IF(AB111="-","-",SUM(AB111:AB117)*'3j PAAC PAP'!$G$28)</f>
        <v>-</v>
      </c>
      <c r="AC119" s="35" t="str">
        <f>IF(AC111="-","-",SUM(AC111:AC117)*'3j PAAC PAP'!$G$28)</f>
        <v>-</v>
      </c>
      <c r="AD119" s="25"/>
    </row>
    <row r="120" spans="1:30" s="26" customFormat="1" ht="11.25" customHeight="1">
      <c r="A120" s="207"/>
      <c r="B120" s="123" t="s">
        <v>185</v>
      </c>
      <c r="C120" s="123" t="s">
        <v>246</v>
      </c>
      <c r="D120" s="121" t="s">
        <v>126</v>
      </c>
      <c r="E120" s="75"/>
      <c r="F120" s="27"/>
      <c r="G120" s="35">
        <f>IF(G111="-","-",SUM(G111:G119)*'3k EBIT'!$E$8)</f>
        <v>9.0427296055844764</v>
      </c>
      <c r="H120" s="35">
        <f>IF(H111="-","-",SUM(H111:H119)*'3k EBIT'!$E$8)</f>
        <v>8.6762681536197537</v>
      </c>
      <c r="I120" s="35">
        <f>IF(I111="-","-",SUM(I111:I119)*'3k EBIT'!$E$8)</f>
        <v>9.1384416408795452</v>
      </c>
      <c r="J120" s="35">
        <f>IF(J111="-","-",SUM(J111:J119)*'3k EBIT'!$E$8)</f>
        <v>8.9696492711702742</v>
      </c>
      <c r="K120" s="35">
        <f>IF(K111="-","-",SUM(K111:K119)*'3k EBIT'!$E$8)</f>
        <v>9.6588237542547652</v>
      </c>
      <c r="L120" s="35">
        <f>IF(L111="-","-",SUM(L111:L119)*'3k EBIT'!$E$8)</f>
        <v>9.5468248227770349</v>
      </c>
      <c r="M120" s="35">
        <f>IF(M111="-","-",SUM(M111:M119)*'3k EBIT'!$E$8)</f>
        <v>10.2637303263836</v>
      </c>
      <c r="N120" s="35">
        <f>IF(N111="-","-",SUM(N111:N119)*'3k EBIT'!$E$8)</f>
        <v>10.775053451408715</v>
      </c>
      <c r="O120" s="27"/>
      <c r="P120" s="35">
        <f>IF(P111="-","-",SUM(P111:P119)*'3k EBIT'!$E$8)</f>
        <v>10.775053451408715</v>
      </c>
      <c r="Q120" s="35">
        <f>IF(Q111="-","-",SUM(Q111:Q119)*'3k EBIT'!$E$8)</f>
        <v>12.033854518406439</v>
      </c>
      <c r="R120" s="35">
        <f>IF(R111="-","-",SUM(R111:R119)*'3k EBIT'!$E$8)</f>
        <v>11.648997531396418</v>
      </c>
      <c r="S120" s="35">
        <f>IF(S111="-","-",SUM(S111:S119)*'3k EBIT'!$E$8)</f>
        <v>11.752458082328898</v>
      </c>
      <c r="T120" s="35">
        <f>IF(T111="-","-",SUM(T111:T119)*'3k EBIT'!$E$8)</f>
        <v>11.403102340822956</v>
      </c>
      <c r="U120" s="35">
        <f>IF(U111="-","-",SUM(U111:U119)*'3k EBIT'!$E$8)</f>
        <v>12.494409619229055</v>
      </c>
      <c r="V120" s="35">
        <f>IF(V111="-","-",SUM(V111:V119)*'3k EBIT'!$E$8)</f>
        <v>13.529635097431212</v>
      </c>
      <c r="W120" s="35">
        <f>IF(W111="-","-",SUM(W111:W119)*'3k EBIT'!$E$8)</f>
        <v>19.072861143692599</v>
      </c>
      <c r="X120" s="27"/>
      <c r="Y120" s="35">
        <f>IF(Y111="-","-",SUM(Y111:Y119)*'3k EBIT'!$E$8)</f>
        <v>32.231036466491609</v>
      </c>
      <c r="Z120" s="35">
        <f>IF(Z111="-","-",SUM(Z111:Z119)*'3k EBIT'!$E$8)</f>
        <v>40.894551581814945</v>
      </c>
      <c r="AA120" s="35">
        <f>IF(AA111="-","-",SUM(AA111:AA119)*'3k EBIT'!$E$8)</f>
        <v>31.647066934631312</v>
      </c>
      <c r="AB120" s="35" t="str">
        <f>IF(AB111="-","-",SUM(AB111:AB119)*'3k EBIT'!$E$8)</f>
        <v>-</v>
      </c>
      <c r="AC120" s="35" t="str">
        <f>IF(AC111="-","-",SUM(AC111:AC119)*'3k EBIT'!$E$8)</f>
        <v>-</v>
      </c>
      <c r="AD120" s="25"/>
    </row>
    <row r="121" spans="1:30" s="26" customFormat="1" ht="11.4">
      <c r="A121" s="207"/>
      <c r="B121" s="123" t="s">
        <v>247</v>
      </c>
      <c r="C121" s="158" t="s">
        <v>248</v>
      </c>
      <c r="D121" s="121" t="s">
        <v>126</v>
      </c>
      <c r="E121" s="116"/>
      <c r="F121" s="27"/>
      <c r="G121" s="35">
        <f>IF(G111="-","-",SUM(G111:G114,G116:G120)*'3l HAP'!$E$9)</f>
        <v>5.1139128833447476</v>
      </c>
      <c r="H121" s="35">
        <f>IF(H111="-","-",SUM(H111:H114,H116:H120)*'3l HAP'!$E$9)</f>
        <v>4.820652764145037</v>
      </c>
      <c r="I121" s="35">
        <f>IF(I111="-","-",SUM(I111:I114,I116:I120)*'3l HAP'!$E$9)</f>
        <v>4.8514966017658043</v>
      </c>
      <c r="J121" s="35">
        <f>IF(J111="-","-",SUM(J111:J114,J116:J120)*'3l HAP'!$E$9)</f>
        <v>4.7296065874010118</v>
      </c>
      <c r="K121" s="35">
        <f>IF(K111="-","-",SUM(K111:K114,K116:K120)*'3l HAP'!$E$9)</f>
        <v>5.3436108110297669</v>
      </c>
      <c r="L121" s="35">
        <f>IF(L111="-","-",SUM(L111:L114,L116:L120)*'3l HAP'!$E$9)</f>
        <v>5.2442724149061348</v>
      </c>
      <c r="M121" s="35">
        <f>IF(M111="-","-",SUM(M111:M114,M116:M120)*'3l HAP'!$E$9)</f>
        <v>5.8924294933678496</v>
      </c>
      <c r="N121" s="35">
        <f>IF(N111="-","-",SUM(N111:N114,N116:N120)*'3l HAP'!$E$9)</f>
        <v>6.2922182035671392</v>
      </c>
      <c r="O121" s="27"/>
      <c r="P121" s="35">
        <f>IF(P111="-","-",SUM(P111:P114,P116:P120)*'3l HAP'!$E$9)</f>
        <v>6.2922182035671392</v>
      </c>
      <c r="Q121" s="35">
        <f>IF(Q111="-","-",SUM(Q111:Q114,Q116:Q120)*'3l HAP'!$E$9)</f>
        <v>7.0984670371781471</v>
      </c>
      <c r="R121" s="35">
        <f>IF(R111="-","-",SUM(R111:R114,R116:R120)*'3l HAP'!$E$9)</f>
        <v>6.7753594173619422</v>
      </c>
      <c r="S121" s="35">
        <f>IF(S111="-","-",SUM(S111:S114,S116:S120)*'3l HAP'!$E$9)</f>
        <v>6.814227582063463</v>
      </c>
      <c r="T121" s="35">
        <f>IF(T111="-","-",SUM(T111:T114,T116:T120)*'3l HAP'!$E$9)</f>
        <v>6.491784885493745</v>
      </c>
      <c r="U121" s="35">
        <f>IF(U111="-","-",SUM(U111:U114,U116:U120)*'3l HAP'!$E$9)</f>
        <v>7.14931224536243</v>
      </c>
      <c r="V121" s="35">
        <f>IF(V111="-","-",SUM(V111:V114,V116:V120)*'3l HAP'!$E$9)</f>
        <v>7.9407566530767539</v>
      </c>
      <c r="W121" s="35">
        <f>IF(W111="-","-",SUM(W111:W114,W116:W120)*'3l HAP'!$E$9)</f>
        <v>11.484735151246747</v>
      </c>
      <c r="X121" s="27"/>
      <c r="Y121" s="35">
        <f>IF(Y111="-","-",SUM(Y111:Y114,Y116:Y120)*'3l HAP'!$E$9)</f>
        <v>21.546031825864652</v>
      </c>
      <c r="Z121" s="35">
        <f>IF(Z111="-","-",SUM(Z111:Z114,Z116:Z120)*'3l HAP'!$E$9)</f>
        <v>28.221951426434771</v>
      </c>
      <c r="AA121" s="35">
        <f>IF(AA111="-","-",SUM(AA111:AA114,AA116:AA120)*'3l HAP'!$E$9)</f>
        <v>21.119759044097034</v>
      </c>
      <c r="AB121" s="35" t="str">
        <f>IF(AB111="-","-",SUM(AB111:AB114,AB116:AB120)*'3l HAP'!$E$9)</f>
        <v>-</v>
      </c>
      <c r="AC121" s="35" t="str">
        <f>IF(AC111="-","-",SUM(AC111:AC114,AC116:AC120)*'3l HAP'!$E$9)</f>
        <v>-</v>
      </c>
      <c r="AD121" s="25"/>
    </row>
    <row r="122" spans="1:30" s="26" customFormat="1" ht="11.4">
      <c r="A122" s="207"/>
      <c r="B122" s="123" t="s">
        <v>249</v>
      </c>
      <c r="C122" s="123" t="str">
        <f>B122&amp;"_"&amp;D122</f>
        <v>Total_South East</v>
      </c>
      <c r="D122" s="121" t="s">
        <v>126</v>
      </c>
      <c r="E122" s="75"/>
      <c r="F122" s="27"/>
      <c r="G122" s="35">
        <f t="shared" ref="G122:N122" si="24">IF(G111="-","-",SUM(G111:G121))</f>
        <v>481.04685343401786</v>
      </c>
      <c r="H122" s="35">
        <f t="shared" si="24"/>
        <v>461.46615644129605</v>
      </c>
      <c r="I122" s="35">
        <f t="shared" si="24"/>
        <v>485.82191061354297</v>
      </c>
      <c r="J122" s="35">
        <f t="shared" si="24"/>
        <v>476.8162153365904</v>
      </c>
      <c r="K122" s="35">
        <f t="shared" si="24"/>
        <v>513.70254579281266</v>
      </c>
      <c r="L122" s="35">
        <f t="shared" si="24"/>
        <v>507.70852922741028</v>
      </c>
      <c r="M122" s="35">
        <f t="shared" si="24"/>
        <v>546.08853933150283</v>
      </c>
      <c r="N122" s="35">
        <f t="shared" si="24"/>
        <v>573.40006034811472</v>
      </c>
      <c r="O122" s="27"/>
      <c r="P122" s="35">
        <f t="shared" ref="P122:W122" si="25">IF(P111="-","-",SUM(P111:P121))</f>
        <v>573.40006034811472</v>
      </c>
      <c r="Q122" s="35">
        <f t="shared" si="25"/>
        <v>640.45896955261264</v>
      </c>
      <c r="R122" s="35">
        <f t="shared" si="25"/>
        <v>619.88023940417031</v>
      </c>
      <c r="S122" s="35">
        <f t="shared" si="25"/>
        <v>625.36439747402153</v>
      </c>
      <c r="T122" s="35">
        <f t="shared" si="25"/>
        <v>606.65481808252059</v>
      </c>
      <c r="U122" s="35">
        <f t="shared" si="25"/>
        <v>664.74954689707056</v>
      </c>
      <c r="V122" s="35">
        <f t="shared" si="25"/>
        <v>720.02652028371801</v>
      </c>
      <c r="W122" s="35">
        <f t="shared" si="25"/>
        <v>1015.3191175512693</v>
      </c>
      <c r="X122" s="27"/>
      <c r="Y122" s="35">
        <f t="shared" ref="Y122:AC122" si="26">IF(Y111="-","-",SUM(Y111:Y121))</f>
        <v>1717.9156714775902</v>
      </c>
      <c r="Z122" s="35">
        <f t="shared" si="26"/>
        <v>2180.5658824906404</v>
      </c>
      <c r="AA122" s="35">
        <f t="shared" si="26"/>
        <v>1686.7541728721253</v>
      </c>
      <c r="AB122" s="35" t="str">
        <f t="shared" si="26"/>
        <v>-</v>
      </c>
      <c r="AC122" s="35" t="str">
        <f t="shared" si="26"/>
        <v>-</v>
      </c>
      <c r="AD122" s="25"/>
    </row>
    <row r="123" spans="1:30" s="26" customFormat="1" ht="11.4">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f>'3a DF'!AB128</f>
        <v>1087.7788383183554</v>
      </c>
      <c r="AB123" s="117" t="str">
        <f>'3a DF'!AC128</f>
        <v>-</v>
      </c>
      <c r="AC123" s="117" t="str">
        <f>'3a DF'!AD128</f>
        <v>-</v>
      </c>
      <c r="AD123" s="25"/>
    </row>
    <row r="124" spans="1:30" s="26" customFormat="1" ht="11.4">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f>'3b CM'!AA23</f>
        <v>17.824890384462186</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AA'!J64="-","-",'3c AA'!J64)</f>
        <v>-</v>
      </c>
      <c r="H125" s="117" t="str">
        <f>IF('3c AA'!K64="-","-",'3c AA'!K64)</f>
        <v>-</v>
      </c>
      <c r="I125" s="117" t="str">
        <f>IF('3c AA'!L64="-","-",'3c AA'!L64)</f>
        <v>-</v>
      </c>
      <c r="J125" s="117" t="str">
        <f>IF('3c AA'!M64="-","-",'3c AA'!M64)</f>
        <v>-</v>
      </c>
      <c r="K125" s="117" t="str">
        <f>IF('3c AA'!N64="-","-",'3c AA'!N64)</f>
        <v>-</v>
      </c>
      <c r="L125" s="117" t="str">
        <f>IF('3c AA'!O64="-","-",'3c AA'!O64)</f>
        <v>-</v>
      </c>
      <c r="M125" s="117" t="str">
        <f>IF('3c AA'!P64="-","-",'3c AA'!P64)</f>
        <v>-</v>
      </c>
      <c r="N125" s="117" t="str">
        <f>IF('3c AA'!Q64="-","-",'3c AA'!Q64)</f>
        <v>-</v>
      </c>
      <c r="O125" s="27"/>
      <c r="P125" s="117" t="str">
        <f>IF('3c AA'!S64="-","-",'3c AA'!S64)</f>
        <v>-</v>
      </c>
      <c r="Q125" s="117" t="str">
        <f>IF('3c AA'!T64="-","-",'3c AA'!T64)</f>
        <v>-</v>
      </c>
      <c r="R125" s="117" t="str">
        <f>IF('3c AA'!U64="-","-",'3c AA'!U64)</f>
        <v>-</v>
      </c>
      <c r="S125" s="117" t="str">
        <f>IF('3c AA'!V64="-","-",'3c AA'!V64)</f>
        <v>-</v>
      </c>
      <c r="T125" s="117">
        <f>IF('3c AA'!W64="-","-",'3c AA'!W64)</f>
        <v>4.4955437678108234</v>
      </c>
      <c r="U125" s="117">
        <f>IF('3c AA'!X64="-","-",'3c AA'!X64)</f>
        <v>9.9756950960531068</v>
      </c>
      <c r="V125" s="117">
        <f>IF('3c AA'!Y64="-","-",'3c AA'!Y64)</f>
        <v>4.43</v>
      </c>
      <c r="W125" s="117" t="str">
        <f>IF('3c AA'!Z64="-","-",'3c AA'!Z64)</f>
        <v>-</v>
      </c>
      <c r="X125" s="27"/>
      <c r="Y125" s="117">
        <f>IF('3c AA'!AB64="-","-",'3c AA'!AB64)</f>
        <v>20.719452154909956</v>
      </c>
      <c r="Z125" s="117">
        <f>IF('3c AA'!AC64="-","-",'3c AA'!AC64)</f>
        <v>20.719452154909956</v>
      </c>
      <c r="AA125" s="117">
        <f>IF('3c AA'!AD64="-","-",'3c AA'!AD64)</f>
        <v>26.730669368501708</v>
      </c>
      <c r="AB125" s="117" t="str">
        <f>IF('3c AA'!AE64="-","-",'3c AA'!AE64)</f>
        <v>-</v>
      </c>
      <c r="AC125" s="117" t="str">
        <f>IF('3c AA'!AF64="-","-",'3c AA'!AF64)</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f>'3d PC'!AA24</f>
        <v>139.70484944091874</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f>'3e NC-Elec'!AB38</f>
        <v>233.52198231064955</v>
      </c>
      <c r="AB127" s="117" t="str">
        <f>'3e NC-Elec'!AC38</f>
        <v>-</v>
      </c>
      <c r="AC127" s="117" t="str">
        <f>'3e NC-Elec'!AD38</f>
        <v>-</v>
      </c>
      <c r="AD127" s="25"/>
    </row>
    <row r="128" spans="1:30" s="26" customFormat="1" ht="12.6"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f>IF('3g CPIH'!W$17="-","-",'3h OC '!$E$8*('3g CPIH'!W$17/'3g CPIH'!$G$17))</f>
        <v>95.953808219178072</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f>IF('3i SMNCC'!W$50="-","-",'3i SMNCC'!W$50)</f>
        <v>17.321266150037467</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PAP'!$G$10*('3g CPIH'!C$17/'3g CPIH'!$G$17))</f>
        <v>3.3460635029354204</v>
      </c>
      <c r="H130" s="117">
        <f>IF('3g CPIH'!D$17="-","-",'3j PAAC PAP'!$G$10*('3g CPIH'!D$17/'3g CPIH'!$G$17))</f>
        <v>3.3527623287671227</v>
      </c>
      <c r="I130" s="117">
        <f>IF('3g CPIH'!E$17="-","-",'3j PAAC PAP'!$G$10*('3g CPIH'!E$17/'3g CPIH'!$G$17))</f>
        <v>3.3628105675146771</v>
      </c>
      <c r="J130" s="117">
        <f>IF('3g CPIH'!F$17="-","-",'3j PAAC PAP'!$G$10*('3g CPIH'!F$17/'3g CPIH'!$G$17))</f>
        <v>3.3829070450097847</v>
      </c>
      <c r="K130" s="117">
        <f>IF('3g CPIH'!G$17="-","-",'3j PAAC PAP'!$G$10*('3g CPIH'!G$17/'3g CPIH'!$G$17))</f>
        <v>3.4230999999999998</v>
      </c>
      <c r="L130" s="117">
        <f>IF('3g CPIH'!H$17="-","-",'3j PAAC PAP'!$G$10*('3g CPIH'!H$17/'3g CPIH'!$G$17))</f>
        <v>3.4666423679060667</v>
      </c>
      <c r="M130" s="117">
        <f>IF('3g CPIH'!I$17="-","-",'3j PAAC PAP'!$G$10*('3g CPIH'!I$17/'3g CPIH'!$G$17))</f>
        <v>3.516883561643835</v>
      </c>
      <c r="N130" s="117">
        <f>IF('3g CPIH'!J$17="-","-",'3j PAAC PAP'!$G$10*('3g CPIH'!J$17/'3g CPIH'!$G$17))</f>
        <v>3.547028277886497</v>
      </c>
      <c r="O130" s="27"/>
      <c r="P130" s="117">
        <f>IF('3g CPIH'!L$17="-","-",'3j PAAC PAP'!$G$10*('3g CPIH'!L$17/'3g CPIH'!$G$17))</f>
        <v>3.547028277886497</v>
      </c>
      <c r="Q130" s="117">
        <f>IF('3g CPIH'!M$17="-","-",'3j PAAC PAP'!$G$10*('3g CPIH'!M$17/'3g CPIH'!$G$17))</f>
        <v>3.5872212328767121</v>
      </c>
      <c r="R130" s="117">
        <f>IF('3g CPIH'!N$17="-","-",'3j PAAC PAP'!$G$10*('3g CPIH'!N$17/'3g CPIH'!$G$17))</f>
        <v>3.6140165362035224</v>
      </c>
      <c r="S130" s="117">
        <f>IF('3g CPIH'!O$17="-","-",'3j PAAC PAP'!$G$10*('3g CPIH'!O$17/'3g CPIH'!$G$17))</f>
        <v>3.6341130136986299</v>
      </c>
      <c r="T130" s="117">
        <f>IF('3g CPIH'!P$17="-","-",'3j PAAC PAP'!$G$10*('3g CPIH'!P$17/'3g CPIH'!$G$17))</f>
        <v>3.6441612524461835</v>
      </c>
      <c r="U130" s="117">
        <f>IF('3g CPIH'!Q$17="-","-",'3j PAAC PAP'!$G$10*('3g CPIH'!Q$17/'3g CPIH'!$G$17))</f>
        <v>3.6642577299412915</v>
      </c>
      <c r="V130" s="117">
        <f>IF('3g CPIH'!R$17="-","-",'3j PAAC PAP'!$G$10*('3g CPIH'!R$17/'3g CPIH'!$G$17))</f>
        <v>3.7312459882583173</v>
      </c>
      <c r="W130" s="117">
        <f>IF('3g CPIH'!S$17="-","-",'3j PAAC PAP'!$G$10*('3g CPIH'!S$17/'3g CPIH'!$G$17))</f>
        <v>3.8417766144814092</v>
      </c>
      <c r="X130" s="27"/>
      <c r="Y130" s="117">
        <f>IF('3g CPIH'!U$17="-","-",'3j PAAC PAP'!$G$10*('3g CPIH'!U$17/'3g CPIH'!$G$17))</f>
        <v>4.0360425636007822</v>
      </c>
      <c r="Z130" s="117">
        <f>IF('3g CPIH'!V$17="-","-",'3j PAAC PAP'!$G$10*('3g CPIH'!V$17/'3g CPIH'!$G$17))</f>
        <v>4.0360425636007822</v>
      </c>
      <c r="AA130" s="117">
        <f>IF('3g CPIH'!W$17="-","-",'3j PAAC PAP'!$G$10*('3g CPIH'!W$17/'3g CPIH'!$G$17))</f>
        <v>4.1968143835616436</v>
      </c>
      <c r="AB130" s="117" t="str">
        <f>IF('3g CPIH'!X$17="-","-",'3j PAAC PAP'!$G$10*('3g CPIH'!X$17/'3g CPIH'!$G$17))</f>
        <v>-</v>
      </c>
      <c r="AC130" s="117" t="str">
        <f>IF('3g CPIH'!Y$17="-","-",'3j PAAC PAP'!$G$10*('3g CPIH'!Y$17/'3g CPIH'!$G$17))</f>
        <v>-</v>
      </c>
      <c r="AD130" s="25"/>
    </row>
    <row r="131" spans="1:30" s="26" customFormat="1" ht="11.25" customHeight="1">
      <c r="A131" s="207"/>
      <c r="B131" s="120" t="s">
        <v>244</v>
      </c>
      <c r="C131" s="120" t="s">
        <v>184</v>
      </c>
      <c r="D131" s="122" t="s">
        <v>131</v>
      </c>
      <c r="E131" s="119"/>
      <c r="F131" s="27"/>
      <c r="G131" s="117">
        <f>IF(G123="-","-",SUM(G123:G129)*'3j PAAC PAP'!$G$28)</f>
        <v>2.2648113408671424</v>
      </c>
      <c r="H131" s="117">
        <f>IF(H123="-","-",SUM(H123:H129)*'3j PAAC PAP'!$G$28)</f>
        <v>2.1738927129764405</v>
      </c>
      <c r="I131" s="117">
        <f>IF(I123="-","-",SUM(I123:I129)*'3j PAAC PAP'!$G$28)</f>
        <v>2.2943994354883395</v>
      </c>
      <c r="J131" s="117">
        <f>IF(J123="-","-",SUM(J123:J129)*'3j PAAC PAP'!$G$28)</f>
        <v>2.2524860101796134</v>
      </c>
      <c r="K131" s="117">
        <f>IF(K123="-","-",SUM(K123:K129)*'3j PAAC PAP'!$G$28)</f>
        <v>2.391398755592328</v>
      </c>
      <c r="L131" s="117">
        <f>IF(L123="-","-",SUM(L123:L129)*'3j PAAC PAP'!$G$28)</f>
        <v>2.3634128187345982</v>
      </c>
      <c r="M131" s="117">
        <f>IF(M123="-","-",SUM(M123:M129)*'3j PAAC PAP'!$G$28)</f>
        <v>2.5502510143705144</v>
      </c>
      <c r="N131" s="117">
        <f>IF(N123="-","-",SUM(N123:N129)*'3j PAAC PAP'!$G$28)</f>
        <v>2.6765728458088298</v>
      </c>
      <c r="O131" s="27"/>
      <c r="P131" s="117">
        <f>IF(P123="-","-",SUM(P123:P129)*'3j PAAC PAP'!$G$28)</f>
        <v>2.6765728458088298</v>
      </c>
      <c r="Q131" s="117">
        <f>IF(Q123="-","-",SUM(Q123:Q129)*'3j PAAC PAP'!$G$28)</f>
        <v>2.9707481565297384</v>
      </c>
      <c r="R131" s="117">
        <f>IF(R123="-","-",SUM(R123:R129)*'3j PAAC PAP'!$G$28)</f>
        <v>2.8749620102923208</v>
      </c>
      <c r="S131" s="117">
        <f>IF(S123="-","-",SUM(S123:S129)*'3j PAAC PAP'!$G$28)</f>
        <v>2.874995148924985</v>
      </c>
      <c r="T131" s="117">
        <f>IF(T123="-","-",SUM(T123:T129)*'3j PAAC PAP'!$G$28)</f>
        <v>2.7879632091040065</v>
      </c>
      <c r="U131" s="117">
        <f>IF(U123="-","-",SUM(U123:U129)*'3j PAAC PAP'!$G$28)</f>
        <v>3.0637967893761702</v>
      </c>
      <c r="V131" s="117">
        <f>IF(V123="-","-",SUM(V123:V129)*'3j PAAC PAP'!$G$28)</f>
        <v>3.3174389420411781</v>
      </c>
      <c r="W131" s="117">
        <f>IF(W123="-","-",SUM(W123:W129)*'3j PAAC PAP'!$G$28)</f>
        <v>4.6783010201037172</v>
      </c>
      <c r="X131" s="27"/>
      <c r="Y131" s="117">
        <f>IF(Y123="-","-",SUM(Y123:Y129)*'3j PAAC PAP'!$G$28)</f>
        <v>7.9390098342835413</v>
      </c>
      <c r="Z131" s="117">
        <f>IF(Z123="-","-",SUM(Z123:Z129)*'3j PAAC PAP'!$G$28)</f>
        <v>10.087032311059485</v>
      </c>
      <c r="AA131" s="117">
        <f>IF(AA123="-","-",SUM(AA123:AA129)*'3j PAAC PAP'!$G$28)</f>
        <v>7.8578314205484672</v>
      </c>
      <c r="AB131" s="117" t="str">
        <f>IF(AB123="-","-",SUM(AB123:AB129)*'3j PAAC PAP'!$G$28)</f>
        <v>-</v>
      </c>
      <c r="AC131" s="117" t="str">
        <f>IF(AC123="-","-",SUM(AC123:AC129)*'3j PAAC PAP'!$G$28)</f>
        <v>-</v>
      </c>
      <c r="AD131" s="25"/>
    </row>
    <row r="132" spans="1:30" s="26" customFormat="1" ht="11.4">
      <c r="A132" s="207"/>
      <c r="B132" s="120" t="s">
        <v>185</v>
      </c>
      <c r="C132" s="120" t="s">
        <v>246</v>
      </c>
      <c r="D132" s="122" t="s">
        <v>131</v>
      </c>
      <c r="E132" s="119"/>
      <c r="F132" s="27"/>
      <c r="G132" s="117">
        <f>IF(G123="-","-",SUM(G123:G131)*'3k EBIT'!$E$8)</f>
        <v>9.1455206307969394</v>
      </c>
      <c r="H132" s="117">
        <f>IF(H123="-","-",SUM(H123:H131)*'3k EBIT'!$E$8)</f>
        <v>8.781114021829886</v>
      </c>
      <c r="I132" s="117">
        <f>IF(I123="-","-",SUM(I123:I131)*'3k EBIT'!$E$8)</f>
        <v>9.2644778393287179</v>
      </c>
      <c r="J132" s="117">
        <f>IF(J123="-","-",SUM(J123:J131)*'3k EBIT'!$E$8)</f>
        <v>9.0968160588978417</v>
      </c>
      <c r="K132" s="117">
        <f>IF(K123="-","-",SUM(K123:K131)*'3k EBIT'!$E$8)</f>
        <v>9.6545622861282681</v>
      </c>
      <c r="L132" s="117">
        <f>IF(L123="-","-",SUM(L123:L131)*'3k EBIT'!$E$8)</f>
        <v>9.5431965816302373</v>
      </c>
      <c r="M132" s="117">
        <f>IF(M123="-","-",SUM(M123:M131)*'3k EBIT'!$E$8)</f>
        <v>10.293293521291508</v>
      </c>
      <c r="N132" s="117">
        <f>IF(N123="-","-",SUM(N123:N131)*'3k EBIT'!$E$8)</f>
        <v>10.800362125934438</v>
      </c>
      <c r="O132" s="27"/>
      <c r="P132" s="117">
        <f>IF(P123="-","-",SUM(P123:P131)*'3k EBIT'!$E$8)</f>
        <v>10.800362125934438</v>
      </c>
      <c r="Q132" s="117">
        <f>IF(Q123="-","-",SUM(Q123:Q131)*'3k EBIT'!$E$8)</f>
        <v>11.98063038682994</v>
      </c>
      <c r="R132" s="117">
        <f>IF(R123="-","-",SUM(R123:R131)*'3k EBIT'!$E$8)</f>
        <v>11.597096792636382</v>
      </c>
      <c r="S132" s="117">
        <f>IF(S123="-","-",SUM(S123:S131)*'3k EBIT'!$E$8)</f>
        <v>11.597618889872498</v>
      </c>
      <c r="T132" s="117">
        <f>IF(T123="-","-",SUM(T123:T131)*'3k EBIT'!$E$8)</f>
        <v>11.248860747495574</v>
      </c>
      <c r="U132" s="117">
        <f>IF(U123="-","-",SUM(U123:U131)*'3k EBIT'!$E$8)</f>
        <v>12.355198992199952</v>
      </c>
      <c r="V132" s="117">
        <f>IF(V123="-","-",SUM(V123:V131)*'3k EBIT'!$E$8)</f>
        <v>13.373469368430811</v>
      </c>
      <c r="W132" s="117">
        <f>IF(W123="-","-",SUM(W123:W131)*'3k EBIT'!$E$8)</f>
        <v>18.831958387600437</v>
      </c>
      <c r="X132" s="27"/>
      <c r="Y132" s="117">
        <f>IF(Y123="-","-",SUM(Y123:Y131)*'3k EBIT'!$E$8)</f>
        <v>31.909465256210918</v>
      </c>
      <c r="Z132" s="117">
        <f>IF(Z123="-","-",SUM(Z123:Z131)*'3k EBIT'!$E$8)</f>
        <v>40.521916802058719</v>
      </c>
      <c r="AA132" s="117">
        <f>IF(AA123="-","-",SUM(AA123:AA131)*'3k EBIT'!$E$8)</f>
        <v>31.587095919526654</v>
      </c>
      <c r="AB132" s="117" t="str">
        <f>IF(AB123="-","-",SUM(AB123:AB131)*'3k EBIT'!$E$8)</f>
        <v>-</v>
      </c>
      <c r="AC132" s="117" t="str">
        <f>IF(AC123="-","-",SUM(AC123:AC131)*'3k EBIT'!$E$8)</f>
        <v>-</v>
      </c>
      <c r="AD132" s="25"/>
    </row>
    <row r="133" spans="1:30" s="26" customFormat="1" ht="11.4">
      <c r="A133" s="207"/>
      <c r="B133" s="120" t="s">
        <v>247</v>
      </c>
      <c r="C133" s="156" t="s">
        <v>248</v>
      </c>
      <c r="D133" s="122" t="s">
        <v>131</v>
      </c>
      <c r="E133" s="118"/>
      <c r="F133" s="27"/>
      <c r="G133" s="117">
        <f>IF(G123="-","-",SUM(G123:G126,G128:G132)*'3l HAP'!$E$9)</f>
        <v>5.1000465764127974</v>
      </c>
      <c r="H133" s="117">
        <f>IF(H123="-","-",SUM(H123:H126,H128:H132)*'3l HAP'!$E$9)</f>
        <v>4.808431030196048</v>
      </c>
      <c r="I133" s="117">
        <f>IF(I123="-","-",SUM(I123:I126,I128:I132)*'3l HAP'!$E$9)</f>
        <v>4.8408598543904651</v>
      </c>
      <c r="J133" s="117">
        <f>IF(J123="-","-",SUM(J123:J126,J128:J132)*'3l HAP'!$E$9)</f>
        <v>4.7197950512441889</v>
      </c>
      <c r="K133" s="117">
        <f>IF(K123="-","-",SUM(K123:K126,K128:K132)*'3l HAP'!$E$9)</f>
        <v>5.3282662737110495</v>
      </c>
      <c r="L133" s="117">
        <f>IF(L123="-","-",SUM(L123:L126,L128:L132)*'3l HAP'!$E$9)</f>
        <v>5.2294891421007561</v>
      </c>
      <c r="M133" s="117">
        <f>IF(M123="-","-",SUM(M123:M126,M128:M132)*'3l HAP'!$E$9)</f>
        <v>5.8501853146181553</v>
      </c>
      <c r="N133" s="117">
        <f>IF(N123="-","-",SUM(N123:N126,N128:N132)*'3l HAP'!$E$9)</f>
        <v>6.246616145365655</v>
      </c>
      <c r="O133" s="27"/>
      <c r="P133" s="117">
        <f>IF(P123="-","-",SUM(P123:P126,P128:P132)*'3l HAP'!$E$9)</f>
        <v>6.246616145365655</v>
      </c>
      <c r="Q133" s="117">
        <f>IF(Q123="-","-",SUM(Q123:Q126,Q128:Q132)*'3l HAP'!$E$9)</f>
        <v>7.0599094904419566</v>
      </c>
      <c r="R133" s="117">
        <f>IF(R123="-","-",SUM(R123:R126,R128:R132)*'3l HAP'!$E$9)</f>
        <v>6.7398338165752092</v>
      </c>
      <c r="S133" s="117">
        <f>IF(S123="-","-",SUM(S123:S126,S128:S132)*'3l HAP'!$E$9)</f>
        <v>6.7590638900710447</v>
      </c>
      <c r="T133" s="117">
        <f>IF(T123="-","-",SUM(T123:T126,T128:T132)*'3l HAP'!$E$9)</f>
        <v>6.4405587989993389</v>
      </c>
      <c r="U133" s="117">
        <f>IF(U123="-","-",SUM(U123:U126,U128:U132)*'3l HAP'!$E$9)</f>
        <v>7.1060422180638971</v>
      </c>
      <c r="V133" s="117">
        <f>IF(V123="-","-",SUM(V123:V126,V128:V132)*'3l HAP'!$E$9)</f>
        <v>7.8882074795727917</v>
      </c>
      <c r="W133" s="117">
        <f>IF(W123="-","-",SUM(W123:W126,W128:W132)*'3l HAP'!$E$9)</f>
        <v>11.433481886411977</v>
      </c>
      <c r="X133" s="27"/>
      <c r="Y133" s="117">
        <f>IF(Y123="-","-",SUM(Y123:Y126,Y128:Y132)*'3l HAP'!$E$9)</f>
        <v>21.435703011059687</v>
      </c>
      <c r="Z133" s="117">
        <f>IF(Z123="-","-",SUM(Z123:Z126,Z128:Z132)*'3l HAP'!$E$9)</f>
        <v>28.072274116267476</v>
      </c>
      <c r="AA133" s="117">
        <f>IF(AA123="-","-",SUM(AA123:AA126,AA128:AA132)*'3l HAP'!$E$9)</f>
        <v>20.921345727242127</v>
      </c>
      <c r="AB133" s="117" t="str">
        <f>IF(AB123="-","-",SUM(AB123:AB126,AB128:AB132)*'3l HAP'!$E$9)</f>
        <v>-</v>
      </c>
      <c r="AC133" s="117" t="str">
        <f>IF(AC123="-","-",SUM(AC123:AC126,AC128:AC132)*'3l HAP'!$E$9)</f>
        <v>-</v>
      </c>
      <c r="AD133" s="25"/>
    </row>
    <row r="134" spans="1:30" s="26" customFormat="1" ht="11.4">
      <c r="A134" s="207"/>
      <c r="B134" s="120" t="s">
        <v>249</v>
      </c>
      <c r="C134" s="120" t="str">
        <f>B134&amp;"_"&amp;D134</f>
        <v>Total_South Wales</v>
      </c>
      <c r="D134" s="122" t="s">
        <v>131</v>
      </c>
      <c r="E134" s="119"/>
      <c r="F134" s="27"/>
      <c r="G134" s="117">
        <f t="shared" ref="G134:N134" si="27">IF(G123="-","-",SUM(G123:G133))</f>
        <v>486.44303885100049</v>
      </c>
      <c r="H134" s="117">
        <f t="shared" si="27"/>
        <v>466.97213601804651</v>
      </c>
      <c r="I134" s="117">
        <f t="shared" si="27"/>
        <v>492.44475525509461</v>
      </c>
      <c r="J134" s="117">
        <f t="shared" si="27"/>
        <v>483.49938986364486</v>
      </c>
      <c r="K134" s="117">
        <f t="shared" si="27"/>
        <v>513.46291355200515</v>
      </c>
      <c r="L134" s="117">
        <f t="shared" si="27"/>
        <v>507.50278597312365</v>
      </c>
      <c r="M134" s="117">
        <f t="shared" si="27"/>
        <v>547.60225213679291</v>
      </c>
      <c r="N134" s="117">
        <f t="shared" si="27"/>
        <v>574.68649324106661</v>
      </c>
      <c r="O134" s="27"/>
      <c r="P134" s="117">
        <f t="shared" ref="P134:W134" si="28">IF(P123="-","-",SUM(P123:P133))</f>
        <v>574.68649324106661</v>
      </c>
      <c r="Q134" s="117">
        <f t="shared" si="28"/>
        <v>637.61914307997438</v>
      </c>
      <c r="R134" s="117">
        <f t="shared" si="28"/>
        <v>617.11309710220951</v>
      </c>
      <c r="S134" s="117">
        <f t="shared" si="28"/>
        <v>617.15980596625593</v>
      </c>
      <c r="T134" s="117">
        <f t="shared" si="28"/>
        <v>598.48561675299902</v>
      </c>
      <c r="U134" s="117">
        <f t="shared" si="28"/>
        <v>657.37940478936082</v>
      </c>
      <c r="V134" s="117">
        <f t="shared" si="28"/>
        <v>711.75472561043705</v>
      </c>
      <c r="W134" s="117">
        <f t="shared" si="28"/>
        <v>1002.5887770976617</v>
      </c>
      <c r="X134" s="27"/>
      <c r="Y134" s="117">
        <f t="shared" ref="Y134:AC134" si="29">IF(Y123="-","-",SUM(Y123:Y133))</f>
        <v>1700.8805491125268</v>
      </c>
      <c r="Z134" s="117">
        <f t="shared" si="29"/>
        <v>2160.8038564521303</v>
      </c>
      <c r="AA134" s="117">
        <f t="shared" si="29"/>
        <v>1683.399391642982</v>
      </c>
      <c r="AB134" s="117" t="str">
        <f t="shared" si="29"/>
        <v>-</v>
      </c>
      <c r="AC134" s="117" t="str">
        <f t="shared" si="29"/>
        <v>-</v>
      </c>
      <c r="AD134" s="25"/>
    </row>
    <row r="135" spans="1:30" s="26" customFormat="1" ht="11.4">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f>'3a DF'!AB129</f>
        <v>1076.4654939202564</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f>'3b CM'!AA24</f>
        <v>17.54690005133941</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AA'!J65="-","-",'3c AA'!J65)</f>
        <v>-</v>
      </c>
      <c r="H137" s="35" t="str">
        <f>IF('3c AA'!K65="-","-",'3c AA'!K65)</f>
        <v>-</v>
      </c>
      <c r="I137" s="35" t="str">
        <f>IF('3c AA'!L65="-","-",'3c AA'!L65)</f>
        <v>-</v>
      </c>
      <c r="J137" s="35" t="str">
        <f>IF('3c AA'!M65="-","-",'3c AA'!M65)</f>
        <v>-</v>
      </c>
      <c r="K137" s="35" t="str">
        <f>IF('3c AA'!N65="-","-",'3c AA'!N65)</f>
        <v>-</v>
      </c>
      <c r="L137" s="35" t="str">
        <f>IF('3c AA'!O65="-","-",'3c AA'!O65)</f>
        <v>-</v>
      </c>
      <c r="M137" s="35" t="str">
        <f>IF('3c AA'!P65="-","-",'3c AA'!P65)</f>
        <v>-</v>
      </c>
      <c r="N137" s="35" t="str">
        <f>IF('3c AA'!Q65="-","-",'3c AA'!Q65)</f>
        <v>-</v>
      </c>
      <c r="O137" s="27"/>
      <c r="P137" s="35" t="str">
        <f>IF('3c AA'!S65="-","-",'3c AA'!S65)</f>
        <v>-</v>
      </c>
      <c r="Q137" s="35" t="str">
        <f>IF('3c AA'!T65="-","-",'3c AA'!T65)</f>
        <v>-</v>
      </c>
      <c r="R137" s="35" t="str">
        <f>IF('3c AA'!U65="-","-",'3c AA'!U65)</f>
        <v>-</v>
      </c>
      <c r="S137" s="35" t="str">
        <f>IF('3c AA'!V65="-","-",'3c AA'!V65)</f>
        <v>-</v>
      </c>
      <c r="T137" s="35">
        <f>IF('3c AA'!W65="-","-",'3c AA'!W65)</f>
        <v>4.4755123629600444</v>
      </c>
      <c r="U137" s="35">
        <f>IF('3c AA'!X65="-","-",'3c AA'!X65)</f>
        <v>9.9756950960531068</v>
      </c>
      <c r="V137" s="35">
        <f>IF('3c AA'!Y65="-","-",'3c AA'!Y65)</f>
        <v>4.43</v>
      </c>
      <c r="W137" s="35" t="str">
        <f>IF('3c AA'!Z65="-","-",'3c AA'!Z65)</f>
        <v>-</v>
      </c>
      <c r="X137" s="27"/>
      <c r="Y137" s="35">
        <f>IF('3c AA'!AB65="-","-",'3c AA'!AB65)</f>
        <v>20.517182334965703</v>
      </c>
      <c r="Z137" s="35">
        <f>IF('3c AA'!AC65="-","-",'3c AA'!AC65)</f>
        <v>20.517182334965703</v>
      </c>
      <c r="AA137" s="35">
        <f>IF('3c AA'!AD65="-","-",'3c AA'!AD65)</f>
        <v>26.528399548557456</v>
      </c>
      <c r="AB137" s="35" t="str">
        <f>IF('3c AA'!AE65="-","-",'3c AA'!AE65)</f>
        <v>-</v>
      </c>
      <c r="AC137" s="35" t="str">
        <f>IF('3c AA'!AF65="-","-",'3c AA'!AF65)</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f>'3d PC'!AA25</f>
        <v>139.67798529916868</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f>'3e NC-Elec'!AB39</f>
        <v>246.40482071015202</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f>IF('3g CPIH'!W$17="-","-",'3h OC '!$E$8*('3g CPIH'!W$17/'3g CPIH'!$G$17))</f>
        <v>95.953808219178072</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f>IF('3i SMNCC'!W$50="-","-",'3i SMNCC'!W$50)</f>
        <v>17.321266150037467</v>
      </c>
      <c r="AB141" s="35" t="str">
        <f>IF('3i SMNCC'!X$50="-","-",'3i SMNCC'!X$50)</f>
        <v>-</v>
      </c>
      <c r="AC141" s="35" t="str">
        <f>IF('3i SMNCC'!Y$50="-","-",'3i SMNCC'!Y$50)</f>
        <v>-</v>
      </c>
      <c r="AD141" s="25"/>
    </row>
    <row r="142" spans="1:30" s="26" customFormat="1" ht="12.6" customHeight="1">
      <c r="A142" s="207"/>
      <c r="B142" s="123" t="s">
        <v>244</v>
      </c>
      <c r="C142" s="123" t="s">
        <v>183</v>
      </c>
      <c r="D142" s="121" t="s">
        <v>130</v>
      </c>
      <c r="E142" s="75"/>
      <c r="F142" s="27"/>
      <c r="G142" s="35">
        <f>IF('3g CPIH'!C$17="-","-",'3j PAAC PAP'!$G$10*('3g CPIH'!C$17/'3g CPIH'!$G$17))</f>
        <v>3.3460635029354204</v>
      </c>
      <c r="H142" s="35">
        <f>IF('3g CPIH'!D$17="-","-",'3j PAAC PAP'!$G$10*('3g CPIH'!D$17/'3g CPIH'!$G$17))</f>
        <v>3.3527623287671227</v>
      </c>
      <c r="I142" s="35">
        <f>IF('3g CPIH'!E$17="-","-",'3j PAAC PAP'!$G$10*('3g CPIH'!E$17/'3g CPIH'!$G$17))</f>
        <v>3.3628105675146771</v>
      </c>
      <c r="J142" s="35">
        <f>IF('3g CPIH'!F$17="-","-",'3j PAAC PAP'!$G$10*('3g CPIH'!F$17/'3g CPIH'!$G$17))</f>
        <v>3.3829070450097847</v>
      </c>
      <c r="K142" s="35">
        <f>IF('3g CPIH'!G$17="-","-",'3j PAAC PAP'!$G$10*('3g CPIH'!G$17/'3g CPIH'!$G$17))</f>
        <v>3.4230999999999998</v>
      </c>
      <c r="L142" s="35">
        <f>IF('3g CPIH'!H$17="-","-",'3j PAAC PAP'!$G$10*('3g CPIH'!H$17/'3g CPIH'!$G$17))</f>
        <v>3.4666423679060667</v>
      </c>
      <c r="M142" s="35">
        <f>IF('3g CPIH'!I$17="-","-",'3j PAAC PAP'!$G$10*('3g CPIH'!I$17/'3g CPIH'!$G$17))</f>
        <v>3.516883561643835</v>
      </c>
      <c r="N142" s="35">
        <f>IF('3g CPIH'!J$17="-","-",'3j PAAC PAP'!$G$10*('3g CPIH'!J$17/'3g CPIH'!$G$17))</f>
        <v>3.547028277886497</v>
      </c>
      <c r="O142" s="27"/>
      <c r="P142" s="35">
        <f>IF('3g CPIH'!L$17="-","-",'3j PAAC PAP'!$G$10*('3g CPIH'!L$17/'3g CPIH'!$G$17))</f>
        <v>3.547028277886497</v>
      </c>
      <c r="Q142" s="35">
        <f>IF('3g CPIH'!M$17="-","-",'3j PAAC PAP'!$G$10*('3g CPIH'!M$17/'3g CPIH'!$G$17))</f>
        <v>3.5872212328767121</v>
      </c>
      <c r="R142" s="35">
        <f>IF('3g CPIH'!N$17="-","-",'3j PAAC PAP'!$G$10*('3g CPIH'!N$17/'3g CPIH'!$G$17))</f>
        <v>3.6140165362035224</v>
      </c>
      <c r="S142" s="35">
        <f>IF('3g CPIH'!O$17="-","-",'3j PAAC PAP'!$G$10*('3g CPIH'!O$17/'3g CPIH'!$G$17))</f>
        <v>3.6341130136986299</v>
      </c>
      <c r="T142" s="35">
        <f>IF('3g CPIH'!P$17="-","-",'3j PAAC PAP'!$G$10*('3g CPIH'!P$17/'3g CPIH'!$G$17))</f>
        <v>3.6441612524461835</v>
      </c>
      <c r="U142" s="35">
        <f>IF('3g CPIH'!Q$17="-","-",'3j PAAC PAP'!$G$10*('3g CPIH'!Q$17/'3g CPIH'!$G$17))</f>
        <v>3.6642577299412915</v>
      </c>
      <c r="V142" s="35">
        <f>IF('3g CPIH'!R$17="-","-",'3j PAAC PAP'!$G$10*('3g CPIH'!R$17/'3g CPIH'!$G$17))</f>
        <v>3.7312459882583173</v>
      </c>
      <c r="W142" s="35">
        <f>IF('3g CPIH'!S$17="-","-",'3j PAAC PAP'!$G$10*('3g CPIH'!S$17/'3g CPIH'!$G$17))</f>
        <v>3.8417766144814092</v>
      </c>
      <c r="X142" s="27"/>
      <c r="Y142" s="35">
        <f>IF('3g CPIH'!U$17="-","-",'3j PAAC PAP'!$G$10*('3g CPIH'!U$17/'3g CPIH'!$G$17))</f>
        <v>4.0360425636007822</v>
      </c>
      <c r="Z142" s="35">
        <f>IF('3g CPIH'!V$17="-","-",'3j PAAC PAP'!$G$10*('3g CPIH'!V$17/'3g CPIH'!$G$17))</f>
        <v>4.0360425636007822</v>
      </c>
      <c r="AA142" s="35">
        <f>IF('3g CPIH'!W$17="-","-",'3j PAAC PAP'!$G$10*('3g CPIH'!W$17/'3g CPIH'!$G$17))</f>
        <v>4.1968143835616436</v>
      </c>
      <c r="AB142" s="35" t="str">
        <f>IF('3g CPIH'!X$17="-","-",'3j PAAC PAP'!$G$10*('3g CPIH'!X$17/'3g CPIH'!$G$17))</f>
        <v>-</v>
      </c>
      <c r="AC142" s="35" t="str">
        <f>IF('3g CPIH'!Y$17="-","-",'3j PAAC PAP'!$G$10*('3g CPIH'!Y$17/'3g CPIH'!$G$17))</f>
        <v>-</v>
      </c>
      <c r="AD142" s="25"/>
    </row>
    <row r="143" spans="1:30" s="26" customFormat="1" ht="11.25" customHeight="1">
      <c r="A143" s="207"/>
      <c r="B143" s="123" t="s">
        <v>244</v>
      </c>
      <c r="C143" s="123" t="s">
        <v>184</v>
      </c>
      <c r="D143" s="121" t="s">
        <v>130</v>
      </c>
      <c r="E143" s="75"/>
      <c r="F143" s="27"/>
      <c r="G143" s="35">
        <f>IF(G135="-","-",SUM(G135:G141)*'3j PAAC PAP'!$G$28)</f>
        <v>2.3158800533079815</v>
      </c>
      <c r="H143" s="35">
        <f>IF(H135="-","-",SUM(H135:H141)*'3j PAAC PAP'!$G$28)</f>
        <v>2.2265022831214414</v>
      </c>
      <c r="I143" s="35">
        <f>IF(I135="-","-",SUM(I135:I141)*'3j PAAC PAP'!$G$28)</f>
        <v>2.3379176370710102</v>
      </c>
      <c r="J143" s="35">
        <f>IF(J135="-","-",SUM(J135:J141)*'3j PAAC PAP'!$G$28)</f>
        <v>2.2967015809779867</v>
      </c>
      <c r="K143" s="35">
        <f>IF(K135="-","-",SUM(K135:K141)*'3j PAAC PAP'!$G$28)</f>
        <v>2.4723775631930347</v>
      </c>
      <c r="L143" s="35">
        <f>IF(L135="-","-",SUM(L135:L141)*'3j PAAC PAP'!$G$28)</f>
        <v>2.4449555289249059</v>
      </c>
      <c r="M143" s="35">
        <f>IF(M135="-","-",SUM(M135:M141)*'3j PAAC PAP'!$G$28)</f>
        <v>2.6059433612744258</v>
      </c>
      <c r="N143" s="35">
        <f>IF(N135="-","-",SUM(N135:N141)*'3j PAAC PAP'!$G$28)</f>
        <v>2.7318897026860691</v>
      </c>
      <c r="O143" s="27"/>
      <c r="P143" s="35">
        <f>IF(P135="-","-",SUM(P135:P141)*'3j PAAC PAP'!$G$28)</f>
        <v>2.7318897026860691</v>
      </c>
      <c r="Q143" s="35">
        <f>IF(Q135="-","-",SUM(Q135:Q141)*'3j PAAC PAP'!$G$28)</f>
        <v>3.0147409724219565</v>
      </c>
      <c r="R143" s="35">
        <f>IF(R135="-","-",SUM(R135:R141)*'3j PAAC PAP'!$G$28)</f>
        <v>2.9196561270726655</v>
      </c>
      <c r="S143" s="35">
        <f>IF(S135="-","-",SUM(S135:S141)*'3j PAAC PAP'!$G$28)</f>
        <v>2.9286130106482009</v>
      </c>
      <c r="T143" s="35">
        <f>IF(T135="-","-",SUM(T135:T141)*'3j PAAC PAP'!$G$28)</f>
        <v>2.8422850200306673</v>
      </c>
      <c r="U143" s="35">
        <f>IF(U135="-","-",SUM(U135:U141)*'3j PAAC PAP'!$G$28)</f>
        <v>3.1361926104474462</v>
      </c>
      <c r="V143" s="35">
        <f>IF(V135="-","-",SUM(V135:V141)*'3j PAAC PAP'!$G$28)</f>
        <v>3.390360126137931</v>
      </c>
      <c r="W143" s="35">
        <f>IF(W135="-","-",SUM(W135:W141)*'3j PAAC PAP'!$G$28)</f>
        <v>4.7525655757376679</v>
      </c>
      <c r="X143" s="27"/>
      <c r="Y143" s="35">
        <f>IF(Y135="-","-",SUM(Y135:Y141)*'3j PAAC PAP'!$G$28)</f>
        <v>7.9812007219250711</v>
      </c>
      <c r="Z143" s="35">
        <f>IF(Z135="-","-",SUM(Z135:Z141)*'3j PAAC PAP'!$G$28)</f>
        <v>10.107793481654904</v>
      </c>
      <c r="AA143" s="35">
        <f>IF(AA135="-","-",SUM(AA135:AA141)*'3j PAAC PAP'!$G$28)</f>
        <v>7.8629881631042391</v>
      </c>
      <c r="AB143" s="35" t="str">
        <f>IF(AB135="-","-",SUM(AB135:AB141)*'3j PAAC PAP'!$G$28)</f>
        <v>-</v>
      </c>
      <c r="AC143" s="35" t="str">
        <f>IF(AC135="-","-",SUM(AC135:AC141)*'3j PAAC PAP'!$G$28)</f>
        <v>-</v>
      </c>
      <c r="AD143" s="25"/>
    </row>
    <row r="144" spans="1:30" s="26" customFormat="1" ht="11.4">
      <c r="A144" s="207"/>
      <c r="B144" s="123" t="s">
        <v>185</v>
      </c>
      <c r="C144" s="123" t="s">
        <v>246</v>
      </c>
      <c r="D144" s="121" t="s">
        <v>130</v>
      </c>
      <c r="E144" s="75"/>
      <c r="F144" s="27"/>
      <c r="G144" s="35">
        <f>IF(G135="-","-",SUM(G135:G143)*'3k EBIT'!$E$8)</f>
        <v>9.3502795735737934</v>
      </c>
      <c r="H144" s="35">
        <f>IF(H135="-","-",SUM(H135:H143)*'3k EBIT'!$E$8)</f>
        <v>8.9920510015963977</v>
      </c>
      <c r="I144" s="35">
        <f>IF(I135="-","-",SUM(I135:I143)*'3k EBIT'!$E$8)</f>
        <v>9.4389631655045125</v>
      </c>
      <c r="J144" s="35">
        <f>IF(J135="-","-",SUM(J135:J143)*'3k EBIT'!$E$8)</f>
        <v>9.2740974724725085</v>
      </c>
      <c r="K144" s="35">
        <f>IF(K135="-","-",SUM(K135:K143)*'3k EBIT'!$E$8)</f>
        <v>9.9792451347679236</v>
      </c>
      <c r="L144" s="35">
        <f>IF(L135="-","-",SUM(L135:L143)*'3k EBIT'!$E$8)</f>
        <v>9.8701403860010455</v>
      </c>
      <c r="M144" s="35">
        <f>IF(M135="-","-",SUM(M135:M143)*'3k EBIT'!$E$8)</f>
        <v>10.516590830500492</v>
      </c>
      <c r="N144" s="35">
        <f>IF(N135="-","-",SUM(N135:N143)*'3k EBIT'!$E$8)</f>
        <v>11.02215391567348</v>
      </c>
      <c r="O144" s="27"/>
      <c r="P144" s="35">
        <f>IF(P135="-","-",SUM(P135:P143)*'3k EBIT'!$E$8)</f>
        <v>11.02215391567348</v>
      </c>
      <c r="Q144" s="35">
        <f>IF(Q135="-","-",SUM(Q135:Q143)*'3k EBIT'!$E$8)</f>
        <v>12.157018669230883</v>
      </c>
      <c r="R144" s="35">
        <f>IF(R135="-","-",SUM(R135:R143)*'3k EBIT'!$E$8)</f>
        <v>11.776296926395194</v>
      </c>
      <c r="S144" s="35">
        <f>IF(S135="-","-",SUM(S135:S143)*'3k EBIT'!$E$8)</f>
        <v>11.812598593798254</v>
      </c>
      <c r="T144" s="35">
        <f>IF(T135="-","-",SUM(T135:T143)*'3k EBIT'!$E$8)</f>
        <v>11.466662921144509</v>
      </c>
      <c r="U144" s="35">
        <f>IF(U135="-","-",SUM(U135:U143)*'3k EBIT'!$E$8)</f>
        <v>12.645468534460084</v>
      </c>
      <c r="V144" s="35">
        <f>IF(V135="-","-",SUM(V135:V143)*'3k EBIT'!$E$8)</f>
        <v>13.665845342839502</v>
      </c>
      <c r="W144" s="35">
        <f>IF(W135="-","-",SUM(W135:W143)*'3k EBIT'!$E$8)</f>
        <v>19.12972058231049</v>
      </c>
      <c r="X144" s="27"/>
      <c r="Y144" s="35">
        <f>IF(Y135="-","-",SUM(Y135:Y143)*'3k EBIT'!$E$8)</f>
        <v>32.07862874468352</v>
      </c>
      <c r="Z144" s="35">
        <f>IF(Z135="-","-",SUM(Z135:Z143)*'3k EBIT'!$E$8)</f>
        <v>40.605158284734685</v>
      </c>
      <c r="AA144" s="35">
        <f>IF(AA135="-","-",SUM(AA135:AA143)*'3k EBIT'!$E$8)</f>
        <v>31.607771771793644</v>
      </c>
      <c r="AB144" s="35" t="str">
        <f>IF(AB135="-","-",SUM(AB135:AB143)*'3k EBIT'!$E$8)</f>
        <v>-</v>
      </c>
      <c r="AC144" s="35" t="str">
        <f>IF(AC135="-","-",SUM(AC135:AC143)*'3k EBIT'!$E$8)</f>
        <v>-</v>
      </c>
      <c r="AD144" s="25"/>
    </row>
    <row r="145" spans="1:30" s="26" customFormat="1" ht="11.4">
      <c r="A145" s="207"/>
      <c r="B145" s="123" t="s">
        <v>247</v>
      </c>
      <c r="C145" s="158" t="s">
        <v>248</v>
      </c>
      <c r="D145" s="121" t="s">
        <v>130</v>
      </c>
      <c r="E145" s="116"/>
      <c r="F145" s="27"/>
      <c r="G145" s="35">
        <f>IF(G135="-","-",SUM(G135:G138,G140:G144)*'3l HAP'!$E$9)</f>
        <v>5.0580327197304431</v>
      </c>
      <c r="H145" s="35">
        <f>IF(H135="-","-",SUM(H135:H138,H140:H144)*'3l HAP'!$E$9)</f>
        <v>4.7713563085643971</v>
      </c>
      <c r="I145" s="35">
        <f>IF(I135="-","-",SUM(I135:I138,I140:I144)*'3l HAP'!$E$9)</f>
        <v>4.8063244310134765</v>
      </c>
      <c r="J145" s="35">
        <f>IF(J135="-","-",SUM(J135:J138,J140:J144)*'3l HAP'!$E$9)</f>
        <v>4.6872799982214994</v>
      </c>
      <c r="K145" s="35">
        <f>IF(K135="-","-",SUM(K135:K138,K140:K144)*'3l HAP'!$E$9)</f>
        <v>5.289997335144049</v>
      </c>
      <c r="L145" s="35">
        <f>IF(L135="-","-",SUM(L135:L138,L140:L144)*'3l HAP'!$E$9)</f>
        <v>5.1931764021827762</v>
      </c>
      <c r="M145" s="35">
        <f>IF(M135="-","-",SUM(M135:M138,M140:M144)*'3l HAP'!$E$9)</f>
        <v>5.8415546891451857</v>
      </c>
      <c r="N145" s="35">
        <f>IF(N135="-","-",SUM(N135:N138,N140:N144)*'3l HAP'!$E$9)</f>
        <v>6.236800024558578</v>
      </c>
      <c r="O145" s="27"/>
      <c r="P145" s="35">
        <f>IF(P135="-","-",SUM(P135:P138,P140:P144)*'3l HAP'!$E$9)</f>
        <v>6.236800024558578</v>
      </c>
      <c r="Q145" s="35">
        <f>IF(Q135="-","-",SUM(Q135:Q138,Q140:Q144)*'3l HAP'!$E$9)</f>
        <v>7.0574576433471519</v>
      </c>
      <c r="R145" s="35">
        <f>IF(R135="-","-",SUM(R135:R138,R140:R144)*'3l HAP'!$E$9)</f>
        <v>6.7380076650434493</v>
      </c>
      <c r="S145" s="35">
        <f>IF(S135="-","-",SUM(S135:S138,S140:S144)*'3l HAP'!$E$9)</f>
        <v>6.7693647522576716</v>
      </c>
      <c r="T145" s="35">
        <f>IF(T135="-","-",SUM(T135:T138,T140:T144)*'3l HAP'!$E$9)</f>
        <v>6.450190657258708</v>
      </c>
      <c r="U145" s="35">
        <f>IF(U135="-","-",SUM(U135:U138,U140:U144)*'3l HAP'!$E$9)</f>
        <v>7.1096233572899932</v>
      </c>
      <c r="V145" s="35">
        <f>IF(V135="-","-",SUM(V135:V138,V140:V144)*'3l HAP'!$E$9)</f>
        <v>7.8913567342102597</v>
      </c>
      <c r="W145" s="35">
        <f>IF(W135="-","-",SUM(W135:W138,W140:W144)*'3l HAP'!$E$9)</f>
        <v>11.363839062994137</v>
      </c>
      <c r="X145" s="27"/>
      <c r="Y145" s="35">
        <f>IF(Y135="-","-",SUM(Y135:Y138,Y140:Y144)*'3l HAP'!$E$9)</f>
        <v>21.26730138855083</v>
      </c>
      <c r="Z145" s="35">
        <f>IF(Z135="-","-",SUM(Z135:Z138,Z140:Z144)*'3l HAP'!$E$9)</f>
        <v>27.837662832324138</v>
      </c>
      <c r="AA145" s="35">
        <f>IF(AA135="-","-",SUM(AA135:AA138,AA140:AA144)*'3l HAP'!$E$9)</f>
        <v>20.748660460129944</v>
      </c>
      <c r="AB145" s="35" t="str">
        <f>IF(AB135="-","-",SUM(AB135:AB138,AB140:AB144)*'3l HAP'!$E$9)</f>
        <v>-</v>
      </c>
      <c r="AC145" s="35" t="str">
        <f>IF(AC135="-","-",SUM(AC135:AC138,AC140:AC144)*'3l HAP'!$E$9)</f>
        <v>-</v>
      </c>
      <c r="AD145" s="25"/>
    </row>
    <row r="146" spans="1:30" s="26" customFormat="1" ht="11.4">
      <c r="A146" s="207"/>
      <c r="B146" s="123" t="s">
        <v>249</v>
      </c>
      <c r="C146" s="123" t="str">
        <f>B146&amp;"_"&amp;D146</f>
        <v>Total_Southern Western</v>
      </c>
      <c r="D146" s="121" t="s">
        <v>130</v>
      </c>
      <c r="E146" s="75"/>
      <c r="F146" s="27"/>
      <c r="G146" s="35">
        <f t="shared" ref="G146:N146" si="30">IF(G135="-","-",SUM(G135:G145))</f>
        <v>497.17780700487964</v>
      </c>
      <c r="H146" s="35">
        <f t="shared" si="30"/>
        <v>478.0370030142293</v>
      </c>
      <c r="I146" s="35">
        <f t="shared" si="30"/>
        <v>501.5936542582545</v>
      </c>
      <c r="J146" s="35">
        <f t="shared" si="30"/>
        <v>492.7974716710508</v>
      </c>
      <c r="K146" s="35">
        <f t="shared" si="30"/>
        <v>530.51320853599634</v>
      </c>
      <c r="L146" s="35">
        <f t="shared" si="30"/>
        <v>524.67403477667233</v>
      </c>
      <c r="M146" s="35">
        <f t="shared" si="30"/>
        <v>559.34610661529268</v>
      </c>
      <c r="N146" s="35">
        <f t="shared" si="30"/>
        <v>586.34992439012251</v>
      </c>
      <c r="O146" s="27"/>
      <c r="P146" s="35">
        <f t="shared" ref="P146:W146" si="31">IF(P135="-","-",SUM(P135:P145))</f>
        <v>586.34992439012251</v>
      </c>
      <c r="Q146" s="35">
        <f t="shared" si="31"/>
        <v>646.90028120884415</v>
      </c>
      <c r="R146" s="35">
        <f t="shared" si="31"/>
        <v>626.54285304224379</v>
      </c>
      <c r="S146" s="35">
        <f t="shared" si="31"/>
        <v>628.48482341411943</v>
      </c>
      <c r="T146" s="35">
        <f t="shared" si="31"/>
        <v>609.95851617363815</v>
      </c>
      <c r="U146" s="35">
        <f t="shared" si="31"/>
        <v>672.6603239477231</v>
      </c>
      <c r="V146" s="35">
        <f t="shared" si="31"/>
        <v>727.14607768834162</v>
      </c>
      <c r="W146" s="35">
        <f t="shared" si="31"/>
        <v>1018.1908222594355</v>
      </c>
      <c r="X146" s="27"/>
      <c r="Y146" s="35">
        <f t="shared" ref="Y146:AC146" si="32">IF(Y135="-","-",SUM(Y135:Y145))</f>
        <v>1709.6154853110288</v>
      </c>
      <c r="Z146" s="35">
        <f t="shared" si="32"/>
        <v>2164.9503740257064</v>
      </c>
      <c r="AA146" s="35">
        <f t="shared" si="32"/>
        <v>1684.3149086772792</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f>'3a DF'!AB130</f>
        <v>1091.2311617022592</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f>'3b CM'!AA25</f>
        <v>18.143946148767171</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AA'!J66="-","-",'3c AA'!J66)</f>
        <v>-</v>
      </c>
      <c r="H149" s="117" t="str">
        <f>IF('3c AA'!K66="-","-",'3c AA'!K66)</f>
        <v>-</v>
      </c>
      <c r="I149" s="117" t="str">
        <f>IF('3c AA'!L66="-","-",'3c AA'!L66)</f>
        <v>-</v>
      </c>
      <c r="J149" s="117" t="str">
        <f>IF('3c AA'!M66="-","-",'3c AA'!M66)</f>
        <v>-</v>
      </c>
      <c r="K149" s="117" t="str">
        <f>IF('3c AA'!N66="-","-",'3c AA'!N66)</f>
        <v>-</v>
      </c>
      <c r="L149" s="117" t="str">
        <f>IF('3c AA'!O66="-","-",'3c AA'!O66)</f>
        <v>-</v>
      </c>
      <c r="M149" s="117" t="str">
        <f>IF('3c AA'!P66="-","-",'3c AA'!P66)</f>
        <v>-</v>
      </c>
      <c r="N149" s="117" t="str">
        <f>IF('3c AA'!Q66="-","-",'3c AA'!Q66)</f>
        <v>-</v>
      </c>
      <c r="O149" s="27"/>
      <c r="P149" s="117" t="str">
        <f>IF('3c AA'!S66="-","-",'3c AA'!S66)</f>
        <v>-</v>
      </c>
      <c r="Q149" s="117" t="str">
        <f>IF('3c AA'!T66="-","-",'3c AA'!T66)</f>
        <v>-</v>
      </c>
      <c r="R149" s="117" t="str">
        <f>IF('3c AA'!U66="-","-",'3c AA'!U66)</f>
        <v>-</v>
      </c>
      <c r="S149" s="117" t="str">
        <f>IF('3c AA'!V66="-","-",'3c AA'!V66)</f>
        <v>-</v>
      </c>
      <c r="T149" s="117">
        <f>IF('3c AA'!W66="-","-",'3c AA'!W66)</f>
        <v>4.5641658866161769</v>
      </c>
      <c r="U149" s="117">
        <f>IF('3c AA'!X66="-","-",'3c AA'!X66)</f>
        <v>9.9756950960531068</v>
      </c>
      <c r="V149" s="117">
        <f>IF('3c AA'!Y66="-","-",'3c AA'!Y66)</f>
        <v>4.43</v>
      </c>
      <c r="W149" s="117" t="str">
        <f>IF('3c AA'!Z66="-","-",'3c AA'!Z66)</f>
        <v>-</v>
      </c>
      <c r="X149" s="27"/>
      <c r="Y149" s="117">
        <f>IF('3c AA'!AB66="-","-",'3c AA'!AB66)</f>
        <v>20.696038445560852</v>
      </c>
      <c r="Z149" s="117">
        <f>IF('3c AA'!AC66="-","-",'3c AA'!AC66)</f>
        <v>20.696038445560852</v>
      </c>
      <c r="AA149" s="117">
        <f>IF('3c AA'!AD66="-","-",'3c AA'!AD66)</f>
        <v>26.707255659152604</v>
      </c>
      <c r="AB149" s="117" t="str">
        <f>IF('3c AA'!AE66="-","-",'3c AA'!AE66)</f>
        <v>-</v>
      </c>
      <c r="AC149" s="117" t="str">
        <f>IF('3c AA'!AF66="-","-",'3c AA'!AF66)</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f>'3d PC'!AA26</f>
        <v>139.73380995006059</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f>'3e NC-Elec'!AB40</f>
        <v>209.26089091312758</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f>IF('3g CPIH'!W$17="-","-",'3h OC '!$E$8*('3g CPIH'!W$17/'3g CPIH'!$G$17))</f>
        <v>95.953808219178072</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f>IF('3i SMNCC'!W$50="-","-",'3i SMNCC'!W$50)</f>
        <v>17.321266150037467</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PAP'!$G$10*('3g CPIH'!C$17/'3g CPIH'!$G$17))</f>
        <v>3.3460635029354204</v>
      </c>
      <c r="H154" s="117">
        <f>IF('3g CPIH'!D$17="-","-",'3j PAAC PAP'!$G$10*('3g CPIH'!D$17/'3g CPIH'!$G$17))</f>
        <v>3.3527623287671227</v>
      </c>
      <c r="I154" s="117">
        <f>IF('3g CPIH'!E$17="-","-",'3j PAAC PAP'!$G$10*('3g CPIH'!E$17/'3g CPIH'!$G$17))</f>
        <v>3.3628105675146771</v>
      </c>
      <c r="J154" s="117">
        <f>IF('3g CPIH'!F$17="-","-",'3j PAAC PAP'!$G$10*('3g CPIH'!F$17/'3g CPIH'!$G$17))</f>
        <v>3.3829070450097847</v>
      </c>
      <c r="K154" s="117">
        <f>IF('3g CPIH'!G$17="-","-",'3j PAAC PAP'!$G$10*('3g CPIH'!G$17/'3g CPIH'!$G$17))</f>
        <v>3.4230999999999998</v>
      </c>
      <c r="L154" s="117">
        <f>IF('3g CPIH'!H$17="-","-",'3j PAAC PAP'!$G$10*('3g CPIH'!H$17/'3g CPIH'!$G$17))</f>
        <v>3.4666423679060667</v>
      </c>
      <c r="M154" s="117">
        <f>IF('3g CPIH'!I$17="-","-",'3j PAAC PAP'!$G$10*('3g CPIH'!I$17/'3g CPIH'!$G$17))</f>
        <v>3.516883561643835</v>
      </c>
      <c r="N154" s="117">
        <f>IF('3g CPIH'!J$17="-","-",'3j PAAC PAP'!$G$10*('3g CPIH'!J$17/'3g CPIH'!$G$17))</f>
        <v>3.547028277886497</v>
      </c>
      <c r="O154" s="27"/>
      <c r="P154" s="117">
        <f>IF('3g CPIH'!L$17="-","-",'3j PAAC PAP'!$G$10*('3g CPIH'!L$17/'3g CPIH'!$G$17))</f>
        <v>3.547028277886497</v>
      </c>
      <c r="Q154" s="117">
        <f>IF('3g CPIH'!M$17="-","-",'3j PAAC PAP'!$G$10*('3g CPIH'!M$17/'3g CPIH'!$G$17))</f>
        <v>3.5872212328767121</v>
      </c>
      <c r="R154" s="117">
        <f>IF('3g CPIH'!N$17="-","-",'3j PAAC PAP'!$G$10*('3g CPIH'!N$17/'3g CPIH'!$G$17))</f>
        <v>3.6140165362035224</v>
      </c>
      <c r="S154" s="117">
        <f>IF('3g CPIH'!O$17="-","-",'3j PAAC PAP'!$G$10*('3g CPIH'!O$17/'3g CPIH'!$G$17))</f>
        <v>3.6341130136986299</v>
      </c>
      <c r="T154" s="117">
        <f>IF('3g CPIH'!P$17="-","-",'3j PAAC PAP'!$G$10*('3g CPIH'!P$17/'3g CPIH'!$G$17))</f>
        <v>3.6441612524461835</v>
      </c>
      <c r="U154" s="117">
        <f>IF('3g CPIH'!Q$17="-","-",'3j PAAC PAP'!$G$10*('3g CPIH'!Q$17/'3g CPIH'!$G$17))</f>
        <v>3.6642577299412915</v>
      </c>
      <c r="V154" s="117">
        <f>IF('3g CPIH'!R$17="-","-",'3j PAAC PAP'!$G$10*('3g CPIH'!R$17/'3g CPIH'!$G$17))</f>
        <v>3.7312459882583173</v>
      </c>
      <c r="W154" s="117">
        <f>IF('3g CPIH'!S$17="-","-",'3j PAAC PAP'!$G$10*('3g CPIH'!S$17/'3g CPIH'!$G$17))</f>
        <v>3.8417766144814092</v>
      </c>
      <c r="X154" s="27"/>
      <c r="Y154" s="117">
        <f>IF('3g CPIH'!U$17="-","-",'3j PAAC PAP'!$G$10*('3g CPIH'!U$17/'3g CPIH'!$G$17))</f>
        <v>4.0360425636007822</v>
      </c>
      <c r="Z154" s="117">
        <f>IF('3g CPIH'!V$17="-","-",'3j PAAC PAP'!$G$10*('3g CPIH'!V$17/'3g CPIH'!$G$17))</f>
        <v>4.0360425636007822</v>
      </c>
      <c r="AA154" s="117">
        <f>IF('3g CPIH'!W$17="-","-",'3j PAAC PAP'!$G$10*('3g CPIH'!W$17/'3g CPIH'!$G$17))</f>
        <v>4.1968143835616436</v>
      </c>
      <c r="AB154" s="117" t="str">
        <f>IF('3g CPIH'!X$17="-","-",'3j PAAC PAP'!$G$10*('3g CPIH'!X$17/'3g CPIH'!$G$17))</f>
        <v>-</v>
      </c>
      <c r="AC154" s="117" t="str">
        <f>IF('3g CPIH'!Y$17="-","-",'3j PAAC PAP'!$G$10*('3g CPIH'!Y$17/'3g CPIH'!$G$17))</f>
        <v>-</v>
      </c>
      <c r="AD154" s="25"/>
    </row>
    <row r="155" spans="1:30" s="26" customFormat="1" ht="11.4">
      <c r="A155" s="207"/>
      <c r="B155" s="120" t="s">
        <v>244</v>
      </c>
      <c r="C155" s="120" t="s">
        <v>184</v>
      </c>
      <c r="D155" s="122" t="s">
        <v>120</v>
      </c>
      <c r="E155" s="119"/>
      <c r="F155" s="27"/>
      <c r="G155" s="117">
        <f>IF(G147="-","-",SUM(G147:G153)*'3j PAAC PAP'!$G$28)</f>
        <v>2.2259490542948304</v>
      </c>
      <c r="H155" s="117">
        <f>IF(H147="-","-",SUM(H147:H153)*'3j PAAC PAP'!$G$28)</f>
        <v>2.1332121867820422</v>
      </c>
      <c r="I155" s="117">
        <f>IF(I147="-","-",SUM(I147:I153)*'3j PAAC PAP'!$G$28)</f>
        <v>2.1626852784591546</v>
      </c>
      <c r="J155" s="117">
        <f>IF(J147="-","-",SUM(J147:J153)*'3j PAAC PAP'!$G$28)</f>
        <v>2.1199051412143559</v>
      </c>
      <c r="K155" s="117">
        <f>IF(K147="-","-",SUM(K147:K153)*'3j PAAC PAP'!$G$28)</f>
        <v>2.2897899881367798</v>
      </c>
      <c r="L155" s="117">
        <f>IF(L147="-","-",SUM(L147:L153)*'3j PAAC PAP'!$G$28)</f>
        <v>2.2611810534195858</v>
      </c>
      <c r="M155" s="117">
        <f>IF(M147="-","-",SUM(M147:M153)*'3j PAAC PAP'!$G$28)</f>
        <v>2.4460618875007145</v>
      </c>
      <c r="N155" s="117">
        <f>IF(N147="-","-",SUM(N147:N153)*'3j PAAC PAP'!$G$28)</f>
        <v>2.5735412929256731</v>
      </c>
      <c r="O155" s="27"/>
      <c r="P155" s="117">
        <f>IF(P147="-","-",SUM(P147:P153)*'3j PAAC PAP'!$G$28)</f>
        <v>2.5735412929256731</v>
      </c>
      <c r="Q155" s="117">
        <f>IF(Q147="-","-",SUM(Q147:Q153)*'3j PAAC PAP'!$G$28)</f>
        <v>2.8590944030469436</v>
      </c>
      <c r="R155" s="117">
        <f>IF(R147="-","-",SUM(R147:R153)*'3j PAAC PAP'!$G$28)</f>
        <v>2.7626575417214903</v>
      </c>
      <c r="S155" s="117">
        <f>IF(S147="-","-",SUM(S147:S153)*'3j PAAC PAP'!$G$28)</f>
        <v>2.7914406765605602</v>
      </c>
      <c r="T155" s="117">
        <f>IF(T147="-","-",SUM(T147:T153)*'3j PAAC PAP'!$G$28)</f>
        <v>2.7035071844028242</v>
      </c>
      <c r="U155" s="117">
        <f>IF(U147="-","-",SUM(U147:U153)*'3j PAAC PAP'!$G$28)</f>
        <v>2.9420059686943469</v>
      </c>
      <c r="V155" s="117">
        <f>IF(V147="-","-",SUM(V147:V153)*'3j PAAC PAP'!$G$28)</f>
        <v>3.1952947878243569</v>
      </c>
      <c r="W155" s="117">
        <f>IF(W147="-","-",SUM(W147:W153)*'3j PAAC PAP'!$G$28)</f>
        <v>4.5543515177607148</v>
      </c>
      <c r="X155" s="27"/>
      <c r="Y155" s="117">
        <f>IF(Y147="-","-",SUM(Y147:Y153)*'3j PAAC PAP'!$G$28)</f>
        <v>7.8132559190156377</v>
      </c>
      <c r="Z155" s="117">
        <f>IF(Z147="-","-",SUM(Z147:Z153)*'3j PAAC PAP'!$G$28)</f>
        <v>9.9589848802163559</v>
      </c>
      <c r="AA155" s="117">
        <f>IF(AA147="-","-",SUM(AA147:AA153)*'3j PAAC PAP'!$G$28)</f>
        <v>7.7584012814564955</v>
      </c>
      <c r="AB155" s="117" t="str">
        <f>IF(AB147="-","-",SUM(AB147:AB153)*'3j PAAC PAP'!$G$28)</f>
        <v>-</v>
      </c>
      <c r="AC155" s="117" t="str">
        <f>IF(AC147="-","-",SUM(AC147:AC153)*'3j PAAC PAP'!$G$28)</f>
        <v>-</v>
      </c>
      <c r="AD155" s="25"/>
    </row>
    <row r="156" spans="1:30" s="26" customFormat="1" ht="11.4">
      <c r="A156" s="207"/>
      <c r="B156" s="120" t="s">
        <v>185</v>
      </c>
      <c r="C156" s="120" t="s">
        <v>246</v>
      </c>
      <c r="D156" s="122" t="s">
        <v>120</v>
      </c>
      <c r="E156" s="161"/>
      <c r="F156" s="27"/>
      <c r="G156" s="117">
        <f>IF(G147="-","-",SUM(G147:G155)*'3k EBIT'!$E$8)</f>
        <v>8.9897030992377474</v>
      </c>
      <c r="H156" s="117">
        <f>IF(H147="-","-",SUM(H147:H155)*'3k EBIT'!$E$8)</f>
        <v>8.6180062962372208</v>
      </c>
      <c r="I156" s="117">
        <f>IF(I147="-","-",SUM(I147:I155)*'3k EBIT'!$E$8)</f>
        <v>8.7363726599924743</v>
      </c>
      <c r="J156" s="117">
        <f>IF(J147="-","-",SUM(J147:J155)*'3k EBIT'!$E$8)</f>
        <v>8.5652358160395288</v>
      </c>
      <c r="K156" s="117">
        <f>IF(K147="-","-",SUM(K147:K155)*'3k EBIT'!$E$8)</f>
        <v>9.2471640415541696</v>
      </c>
      <c r="L156" s="117">
        <f>IF(L147="-","-",SUM(L147:L155)*'3k EBIT'!$E$8)</f>
        <v>9.133300440066785</v>
      </c>
      <c r="M156" s="117">
        <f>IF(M147="-","-",SUM(M147:M155)*'3k EBIT'!$E$8)</f>
        <v>9.8755493791924156</v>
      </c>
      <c r="N156" s="117">
        <f>IF(N147="-","-",SUM(N147:N155)*'3k EBIT'!$E$8)</f>
        <v>10.387259252713342</v>
      </c>
      <c r="O156" s="27"/>
      <c r="P156" s="117">
        <f>IF(P147="-","-",SUM(P147:P155)*'3k EBIT'!$E$8)</f>
        <v>10.387259252713342</v>
      </c>
      <c r="Q156" s="117">
        <f>IF(Q147="-","-",SUM(Q147:Q155)*'3k EBIT'!$E$8)</f>
        <v>11.532956979228576</v>
      </c>
      <c r="R156" s="117">
        <f>IF(R147="-","-",SUM(R147:R155)*'3k EBIT'!$E$8)</f>
        <v>11.146814356392886</v>
      </c>
      <c r="S156" s="117">
        <f>IF(S147="-","-",SUM(S147:S155)*'3k EBIT'!$E$8)</f>
        <v>11.26260896681174</v>
      </c>
      <c r="T156" s="117">
        <f>IF(T147="-","-",SUM(T147:T155)*'3k EBIT'!$E$8)</f>
        <v>10.910236069049191</v>
      </c>
      <c r="U156" s="117">
        <f>IF(U147="-","-",SUM(U147:U155)*'3k EBIT'!$E$8)</f>
        <v>11.866881224023892</v>
      </c>
      <c r="V156" s="117">
        <f>IF(V147="-","-",SUM(V147:V155)*'3k EBIT'!$E$8)</f>
        <v>12.883734916778394</v>
      </c>
      <c r="W156" s="117">
        <f>IF(W147="-","-",SUM(W147:W155)*'3k EBIT'!$E$8)</f>
        <v>18.334985430099859</v>
      </c>
      <c r="X156" s="27"/>
      <c r="Y156" s="117">
        <f>IF(Y147="-","-",SUM(Y147:Y155)*'3k EBIT'!$E$8)</f>
        <v>31.405257542532304</v>
      </c>
      <c r="Z156" s="117">
        <f>IF(Z147="-","-",SUM(Z147:Z155)*'3k EBIT'!$E$8)</f>
        <v>40.008513285275235</v>
      </c>
      <c r="AA156" s="117">
        <f>IF(AA147="-","-",SUM(AA147:AA155)*'3k EBIT'!$E$8)</f>
        <v>31.18843284016641</v>
      </c>
      <c r="AB156" s="117" t="str">
        <f>IF(AB147="-","-",SUM(AB147:AB155)*'3k EBIT'!$E$8)</f>
        <v>-</v>
      </c>
      <c r="AC156" s="117" t="str">
        <f>IF(AC147="-","-",SUM(AC147:AC155)*'3k EBIT'!$E$8)</f>
        <v>-</v>
      </c>
      <c r="AD156" s="25"/>
    </row>
    <row r="157" spans="1:30" s="26" customFormat="1" ht="11.4">
      <c r="A157" s="207"/>
      <c r="B157" s="120" t="s">
        <v>247</v>
      </c>
      <c r="C157" s="156" t="s">
        <v>248</v>
      </c>
      <c r="D157" s="122" t="s">
        <v>120</v>
      </c>
      <c r="E157" s="122"/>
      <c r="F157" s="27"/>
      <c r="G157" s="117">
        <f>IF(G147="-","-",SUM(G147:G150,G152:G156)*'3l HAP'!$E$9)</f>
        <v>5.1525264186883497</v>
      </c>
      <c r="H157" s="117">
        <f>IF(H147="-","-",SUM(H147:H150,H152:H156)*'3l HAP'!$E$9)</f>
        <v>4.8550775904879089</v>
      </c>
      <c r="I157" s="117">
        <f>IF(I147="-","-",SUM(I147:I150,I152:I156)*'3l HAP'!$E$9)</f>
        <v>4.8767769243559069</v>
      </c>
      <c r="J157" s="117">
        <f>IF(J147="-","-",SUM(J147:J150,J152:J156)*'3l HAP'!$E$9)</f>
        <v>4.7531964825203215</v>
      </c>
      <c r="K157" s="117">
        <f>IF(K147="-","-",SUM(K147:K150,K152:K156)*'3l HAP'!$E$9)</f>
        <v>5.3745025032710378</v>
      </c>
      <c r="L157" s="117">
        <f>IF(L147="-","-",SUM(L147:L150,L152:L156)*'3l HAP'!$E$9)</f>
        <v>5.2735420642099147</v>
      </c>
      <c r="M157" s="117">
        <f>IF(M147="-","-",SUM(M147:M150,M152:M156)*'3l HAP'!$E$9)</f>
        <v>5.8882066770019064</v>
      </c>
      <c r="N157" s="117">
        <f>IF(N147="-","-",SUM(N147:N150,N152:N156)*'3l HAP'!$E$9)</f>
        <v>6.2883008954503108</v>
      </c>
      <c r="O157" s="27"/>
      <c r="P157" s="117">
        <f>IF(P147="-","-",SUM(P147:P150,P152:P156)*'3l HAP'!$E$9)</f>
        <v>6.2883008954503108</v>
      </c>
      <c r="Q157" s="117">
        <f>IF(Q147="-","-",SUM(Q147:Q150,Q152:Q156)*'3l HAP'!$E$9)</f>
        <v>7.082746426000945</v>
      </c>
      <c r="R157" s="117">
        <f>IF(R147="-","-",SUM(R147:R150,R152:R156)*'3l HAP'!$E$9)</f>
        <v>6.7602053848033075</v>
      </c>
      <c r="S157" s="117">
        <f>IF(S147="-","-",SUM(S147:S150,S152:S156)*'3l HAP'!$E$9)</f>
        <v>6.8026269926880278</v>
      </c>
      <c r="T157" s="117">
        <f>IF(T147="-","-",SUM(T147:T150,T152:T156)*'3l HAP'!$E$9)</f>
        <v>6.4804493649508004</v>
      </c>
      <c r="U157" s="117">
        <f>IF(U147="-","-",SUM(U147:U150,U152:U156)*'3l HAP'!$E$9)</f>
        <v>7.1099416088124423</v>
      </c>
      <c r="V157" s="117">
        <f>IF(V147="-","-",SUM(V147:V150,V152:V156)*'3l HAP'!$E$9)</f>
        <v>7.8940603688373052</v>
      </c>
      <c r="W157" s="117">
        <f>IF(W147="-","-",SUM(W147:W150,W152:W156)*'3l HAP'!$E$9)</f>
        <v>11.417456474320016</v>
      </c>
      <c r="X157" s="27"/>
      <c r="Y157" s="117">
        <f>IF(Y147="-","-",SUM(Y147:Y150,Y152:Y156)*'3l HAP'!$E$9)</f>
        <v>21.41016105096644</v>
      </c>
      <c r="Z157" s="117">
        <f>IF(Z147="-","-",SUM(Z147:Z150,Z152:Z156)*'3l HAP'!$E$9)</f>
        <v>28.0396460668244</v>
      </c>
      <c r="AA157" s="117">
        <f>IF(AA147="-","-",SUM(AA147:AA150,AA152:AA156)*'3l HAP'!$E$9)</f>
        <v>20.969351117235455</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478.29459936704563</v>
      </c>
      <c r="H158" s="117">
        <f t="shared" si="33"/>
        <v>458.43416898777951</v>
      </c>
      <c r="I158" s="117">
        <f t="shared" si="33"/>
        <v>464.68567436710725</v>
      </c>
      <c r="J158" s="117">
        <f t="shared" si="33"/>
        <v>455.55489533240581</v>
      </c>
      <c r="K158" s="117">
        <f t="shared" si="33"/>
        <v>492.06714576592037</v>
      </c>
      <c r="L158" s="117">
        <f t="shared" si="33"/>
        <v>485.9733666712936</v>
      </c>
      <c r="M158" s="117">
        <f t="shared" si="33"/>
        <v>525.6537487860794</v>
      </c>
      <c r="N158" s="117">
        <f t="shared" si="33"/>
        <v>552.98593048652288</v>
      </c>
      <c r="O158" s="27"/>
      <c r="P158" s="117">
        <f t="shared" ref="P158:W158" si="34">IF(P147="-","-",SUM(P147:P157))</f>
        <v>552.98593048652288</v>
      </c>
      <c r="Q158" s="117">
        <f t="shared" si="34"/>
        <v>614.08023145296693</v>
      </c>
      <c r="R158" s="117">
        <f t="shared" si="34"/>
        <v>593.43440286763587</v>
      </c>
      <c r="S158" s="117">
        <f t="shared" si="34"/>
        <v>599.57127513813157</v>
      </c>
      <c r="T158" s="117">
        <f t="shared" si="34"/>
        <v>580.70316318333869</v>
      </c>
      <c r="U158" s="117">
        <f t="shared" si="34"/>
        <v>631.68237962878288</v>
      </c>
      <c r="V158" s="117">
        <f t="shared" si="34"/>
        <v>685.98509169094382</v>
      </c>
      <c r="W158" s="117">
        <f t="shared" si="34"/>
        <v>976.41629104216565</v>
      </c>
      <c r="X158" s="27"/>
      <c r="Y158" s="117">
        <f t="shared" ref="Y158:AC158" si="35">IF(Y147="-","-",SUM(Y147:Y157))</f>
        <v>1674.3177700253609</v>
      </c>
      <c r="Z158" s="117">
        <f t="shared" si="35"/>
        <v>2133.7500018384294</v>
      </c>
      <c r="AA158" s="117">
        <f t="shared" si="35"/>
        <v>1662.4651383650025</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f>'3a DF'!AB131</f>
        <v>1096.4796687180142</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f>'3b CM'!AA26</f>
        <v>18.300283841507362</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AA'!J67="-","-",'3c AA'!J67)</f>
        <v>-</v>
      </c>
      <c r="H161" s="35" t="str">
        <f>IF('3c AA'!K67="-","-",'3c AA'!K67)</f>
        <v>-</v>
      </c>
      <c r="I161" s="35" t="str">
        <f>IF('3c AA'!L67="-","-",'3c AA'!L67)</f>
        <v>-</v>
      </c>
      <c r="J161" s="35" t="str">
        <f>IF('3c AA'!M67="-","-",'3c AA'!M67)</f>
        <v>-</v>
      </c>
      <c r="K161" s="35" t="str">
        <f>IF('3c AA'!N67="-","-",'3c AA'!N67)</f>
        <v>-</v>
      </c>
      <c r="L161" s="35" t="str">
        <f>IF('3c AA'!O67="-","-",'3c AA'!O67)</f>
        <v>-</v>
      </c>
      <c r="M161" s="35" t="str">
        <f>IF('3c AA'!P67="-","-",'3c AA'!P67)</f>
        <v>-</v>
      </c>
      <c r="N161" s="35" t="str">
        <f>IF('3c AA'!Q67="-","-",'3c AA'!Q67)</f>
        <v>-</v>
      </c>
      <c r="O161" s="27"/>
      <c r="P161" s="35" t="str">
        <f>IF('3c AA'!S67="-","-",'3c AA'!S67)</f>
        <v>-</v>
      </c>
      <c r="Q161" s="35" t="str">
        <f>IF('3c AA'!T67="-","-",'3c AA'!T67)</f>
        <v>-</v>
      </c>
      <c r="R161" s="35" t="str">
        <f>IF('3c AA'!U67="-","-",'3c AA'!U67)</f>
        <v>-</v>
      </c>
      <c r="S161" s="35" t="str">
        <f>IF('3c AA'!V67="-","-",'3c AA'!V67)</f>
        <v>-</v>
      </c>
      <c r="T161" s="35">
        <f>IF('3c AA'!W67="-","-",'3c AA'!W67)</f>
        <v>4.5677513878976033</v>
      </c>
      <c r="U161" s="35">
        <f>IF('3c AA'!X67="-","-",'3c AA'!X67)</f>
        <v>9.9756950960531068</v>
      </c>
      <c r="V161" s="35">
        <f>IF('3c AA'!Y67="-","-",'3c AA'!Y67)</f>
        <v>4.43</v>
      </c>
      <c r="W161" s="35" t="str">
        <f>IF('3c AA'!Z67="-","-",'3c AA'!Z67)</f>
        <v>-</v>
      </c>
      <c r="X161" s="27"/>
      <c r="Y161" s="35">
        <f>IF('3c AA'!AB67="-","-",'3c AA'!AB67)</f>
        <v>20.92209552243553</v>
      </c>
      <c r="Z161" s="35">
        <f>IF('3c AA'!AC67="-","-",'3c AA'!AC67)</f>
        <v>20.92209552243553</v>
      </c>
      <c r="AA161" s="35">
        <f>IF('3c AA'!AD67="-","-",'3c AA'!AD67)</f>
        <v>26.933312736027283</v>
      </c>
      <c r="AB161" s="35" t="str">
        <f>IF('3c AA'!AE67="-","-",'3c AA'!AE67)</f>
        <v>-</v>
      </c>
      <c r="AC161" s="35" t="str">
        <f>IF('3c AA'!AF67="-","-",'3c AA'!AF67)</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f>'3d PC'!AA27</f>
        <v>139.7459433141735</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f>'3e NC-Elec'!AB41</f>
        <v>239.81108983792399</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f>IF('3g CPIH'!W$17="-","-",'3h OC '!$E$8*('3g CPIH'!W$17/'3g CPIH'!$G$17))</f>
        <v>95.953808219178072</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f>IF('3i SMNCC'!W$50="-","-",'3i SMNCC'!W$50)</f>
        <v>17.321266150037467</v>
      </c>
      <c r="AB165" s="35" t="str">
        <f>IF('3i SMNCC'!X$50="-","-",'3i SMNCC'!X$50)</f>
        <v>-</v>
      </c>
      <c r="AC165" s="35" t="str">
        <f>IF('3i SMNCC'!Y$50="-","-",'3i SMNCC'!Y$50)</f>
        <v>-</v>
      </c>
      <c r="AD165" s="25"/>
    </row>
    <row r="166" spans="1:30" s="26" customFormat="1" ht="11.4">
      <c r="A166" s="207"/>
      <c r="B166" s="123" t="s">
        <v>244</v>
      </c>
      <c r="C166" s="123" t="s">
        <v>183</v>
      </c>
      <c r="D166" s="121" t="s">
        <v>123</v>
      </c>
      <c r="E166" s="160"/>
      <c r="F166" s="27"/>
      <c r="G166" s="35">
        <f>IF('3g CPIH'!C$17="-","-",'3j PAAC PAP'!$G$10*('3g CPIH'!C$17/'3g CPIH'!$G$17))</f>
        <v>3.3460635029354204</v>
      </c>
      <c r="H166" s="35">
        <f>IF('3g CPIH'!D$17="-","-",'3j PAAC PAP'!$G$10*('3g CPIH'!D$17/'3g CPIH'!$G$17))</f>
        <v>3.3527623287671227</v>
      </c>
      <c r="I166" s="35">
        <f>IF('3g CPIH'!E$17="-","-",'3j PAAC PAP'!$G$10*('3g CPIH'!E$17/'3g CPIH'!$G$17))</f>
        <v>3.3628105675146771</v>
      </c>
      <c r="J166" s="35">
        <f>IF('3g CPIH'!F$17="-","-",'3j PAAC PAP'!$G$10*('3g CPIH'!F$17/'3g CPIH'!$G$17))</f>
        <v>3.3829070450097847</v>
      </c>
      <c r="K166" s="35">
        <f>IF('3g CPIH'!G$17="-","-",'3j PAAC PAP'!$G$10*('3g CPIH'!G$17/'3g CPIH'!$G$17))</f>
        <v>3.4230999999999998</v>
      </c>
      <c r="L166" s="35">
        <f>IF('3g CPIH'!H$17="-","-",'3j PAAC PAP'!$G$10*('3g CPIH'!H$17/'3g CPIH'!$G$17))</f>
        <v>3.4666423679060667</v>
      </c>
      <c r="M166" s="35">
        <f>IF('3g CPIH'!I$17="-","-",'3j PAAC PAP'!$G$10*('3g CPIH'!I$17/'3g CPIH'!$G$17))</f>
        <v>3.516883561643835</v>
      </c>
      <c r="N166" s="35">
        <f>IF('3g CPIH'!J$17="-","-",'3j PAAC PAP'!$G$10*('3g CPIH'!J$17/'3g CPIH'!$G$17))</f>
        <v>3.547028277886497</v>
      </c>
      <c r="O166" s="27"/>
      <c r="P166" s="35">
        <f>IF('3g CPIH'!L$17="-","-",'3j PAAC PAP'!$G$10*('3g CPIH'!L$17/'3g CPIH'!$G$17))</f>
        <v>3.547028277886497</v>
      </c>
      <c r="Q166" s="35">
        <f>IF('3g CPIH'!M$17="-","-",'3j PAAC PAP'!$G$10*('3g CPIH'!M$17/'3g CPIH'!$G$17))</f>
        <v>3.5872212328767121</v>
      </c>
      <c r="R166" s="35">
        <f>IF('3g CPIH'!N$17="-","-",'3j PAAC PAP'!$G$10*('3g CPIH'!N$17/'3g CPIH'!$G$17))</f>
        <v>3.6140165362035224</v>
      </c>
      <c r="S166" s="35">
        <f>IF('3g CPIH'!O$17="-","-",'3j PAAC PAP'!$G$10*('3g CPIH'!O$17/'3g CPIH'!$G$17))</f>
        <v>3.6341130136986299</v>
      </c>
      <c r="T166" s="35">
        <f>IF('3g CPIH'!P$17="-","-",'3j PAAC PAP'!$G$10*('3g CPIH'!P$17/'3g CPIH'!$G$17))</f>
        <v>3.6441612524461835</v>
      </c>
      <c r="U166" s="35">
        <f>IF('3g CPIH'!Q$17="-","-",'3j PAAC PAP'!$G$10*('3g CPIH'!Q$17/'3g CPIH'!$G$17))</f>
        <v>3.6642577299412915</v>
      </c>
      <c r="V166" s="35">
        <f>IF('3g CPIH'!R$17="-","-",'3j PAAC PAP'!$G$10*('3g CPIH'!R$17/'3g CPIH'!$G$17))</f>
        <v>3.7312459882583173</v>
      </c>
      <c r="W166" s="35">
        <f>IF('3g CPIH'!S$17="-","-",'3j PAAC PAP'!$G$10*('3g CPIH'!S$17/'3g CPIH'!$G$17))</f>
        <v>3.8417766144814092</v>
      </c>
      <c r="X166" s="27"/>
      <c r="Y166" s="35">
        <f>IF('3g CPIH'!U$17="-","-",'3j PAAC PAP'!$G$10*('3g CPIH'!U$17/'3g CPIH'!$G$17))</f>
        <v>4.0360425636007822</v>
      </c>
      <c r="Z166" s="35">
        <f>IF('3g CPIH'!V$17="-","-",'3j PAAC PAP'!$G$10*('3g CPIH'!V$17/'3g CPIH'!$G$17))</f>
        <v>4.0360425636007822</v>
      </c>
      <c r="AA166" s="35">
        <f>IF('3g CPIH'!W$17="-","-",'3j PAAC PAP'!$G$10*('3g CPIH'!W$17/'3g CPIH'!$G$17))</f>
        <v>4.1968143835616436</v>
      </c>
      <c r="AB166" s="35" t="str">
        <f>IF('3g CPIH'!X$17="-","-",'3j PAAC PAP'!$G$10*('3g CPIH'!X$17/'3g CPIH'!$G$17))</f>
        <v>-</v>
      </c>
      <c r="AC166" s="35" t="str">
        <f>IF('3g CPIH'!Y$17="-","-",'3j PAAC PAP'!$G$10*('3g CPIH'!Y$17/'3g CPIH'!$G$17))</f>
        <v>-</v>
      </c>
      <c r="AD166" s="25"/>
    </row>
    <row r="167" spans="1:30" s="26" customFormat="1" ht="11.4">
      <c r="A167" s="207"/>
      <c r="B167" s="123" t="s">
        <v>244</v>
      </c>
      <c r="C167" s="123" t="s">
        <v>184</v>
      </c>
      <c r="D167" s="121" t="s">
        <v>123</v>
      </c>
      <c r="E167" s="160"/>
      <c r="F167" s="27"/>
      <c r="G167" s="35">
        <f>IF(G159="-","-",SUM(G159:G165)*'3j PAAC PAP'!$G$28)</f>
        <v>2.2329209021262209</v>
      </c>
      <c r="H167" s="35">
        <f>IF(H159="-","-",SUM(H159:H165)*'3j PAAC PAP'!$G$28)</f>
        <v>2.1408387269012352</v>
      </c>
      <c r="I167" s="35">
        <f>IF(I159="-","-",SUM(I159:I165)*'3j PAAC PAP'!$G$28)</f>
        <v>2.2219568292765746</v>
      </c>
      <c r="J167" s="35">
        <f>IF(J159="-","-",SUM(J159:J165)*'3j PAAC PAP'!$G$28)</f>
        <v>2.1794667828351018</v>
      </c>
      <c r="K167" s="35">
        <f>IF(K159="-","-",SUM(K159:K165)*'3j PAAC PAP'!$G$28)</f>
        <v>2.3087875280084384</v>
      </c>
      <c r="L167" s="35">
        <f>IF(L159="-","-",SUM(L159:L165)*'3j PAAC PAP'!$G$28)</f>
        <v>2.280335614203012</v>
      </c>
      <c r="M167" s="35">
        <f>IF(M159="-","-",SUM(M159:M165)*'3j PAAC PAP'!$G$28)</f>
        <v>2.4853933975201534</v>
      </c>
      <c r="N167" s="35">
        <f>IF(N159="-","-",SUM(N159:N165)*'3j PAAC PAP'!$G$28)</f>
        <v>2.612931812032997</v>
      </c>
      <c r="O167" s="27"/>
      <c r="P167" s="35">
        <f>IF(P159="-","-",SUM(P159:P165)*'3j PAAC PAP'!$G$28)</f>
        <v>2.612931812032997</v>
      </c>
      <c r="Q167" s="35">
        <f>IF(Q159="-","-",SUM(Q159:Q165)*'3j PAAC PAP'!$G$28)</f>
        <v>2.8997872285226189</v>
      </c>
      <c r="R167" s="35">
        <f>IF(R159="-","-",SUM(R159:R165)*'3j PAAC PAP'!$G$28)</f>
        <v>2.8026808426979444</v>
      </c>
      <c r="S167" s="35">
        <f>IF(S159="-","-",SUM(S159:S165)*'3j PAAC PAP'!$G$28)</f>
        <v>2.8061770943861801</v>
      </c>
      <c r="T167" s="35">
        <f>IF(T159="-","-",SUM(T159:T165)*'3j PAAC PAP'!$G$28)</f>
        <v>2.7182935817116105</v>
      </c>
      <c r="U167" s="35">
        <f>IF(U159="-","-",SUM(U159:U165)*'3j PAAC PAP'!$G$28)</f>
        <v>2.9535872020383489</v>
      </c>
      <c r="V167" s="35">
        <f>IF(V159="-","-",SUM(V159:V165)*'3j PAAC PAP'!$G$28)</f>
        <v>3.2071061722353482</v>
      </c>
      <c r="W167" s="35">
        <f>IF(W159="-","-",SUM(W159:W165)*'3j PAAC PAP'!$G$28)</f>
        <v>4.6394421208575194</v>
      </c>
      <c r="X167" s="27"/>
      <c r="Y167" s="35">
        <f>IF(Y159="-","-",SUM(Y159:Y165)*'3j PAAC PAP'!$G$28)</f>
        <v>7.9334343022174663</v>
      </c>
      <c r="Z167" s="35">
        <f>IF(Z159="-","-",SUM(Z159:Z165)*'3j PAAC PAP'!$G$28)</f>
        <v>10.103045468514452</v>
      </c>
      <c r="AA167" s="35">
        <f>IF(AA159="-","-",SUM(AA159:AA165)*'3j PAAC PAP'!$G$28)</f>
        <v>7.934083239653047</v>
      </c>
      <c r="AB167" s="35" t="str">
        <f>IF(AB159="-","-",SUM(AB159:AB165)*'3j PAAC PAP'!$G$28)</f>
        <v>-</v>
      </c>
      <c r="AC167" s="35" t="str">
        <f>IF(AC159="-","-",SUM(AC159:AC165)*'3j PAAC PAP'!$G$28)</f>
        <v>-</v>
      </c>
      <c r="AD167" s="25"/>
    </row>
    <row r="168" spans="1:30" s="26" customFormat="1" ht="11.4">
      <c r="A168" s="207"/>
      <c r="B168" s="123" t="s">
        <v>185</v>
      </c>
      <c r="C168" s="123" t="s">
        <v>246</v>
      </c>
      <c r="D168" s="121" t="s">
        <v>123</v>
      </c>
      <c r="E168" s="160"/>
      <c r="F168" s="27"/>
      <c r="G168" s="35">
        <f>IF(G159="-","-",SUM(G159:G167)*'3k EBIT'!$E$8)</f>
        <v>9.0176565784410911</v>
      </c>
      <c r="H168" s="35">
        <f>IF(H159="-","-",SUM(H159:H167)*'3k EBIT'!$E$8)</f>
        <v>8.6485847505826339</v>
      </c>
      <c r="I168" s="35">
        <f>IF(I159="-","-",SUM(I159:I167)*'3k EBIT'!$E$8)</f>
        <v>8.9740207130186587</v>
      </c>
      <c r="J168" s="35">
        <f>IF(J159="-","-",SUM(J159:J167)*'3k EBIT'!$E$8)</f>
        <v>8.8040469821218146</v>
      </c>
      <c r="K168" s="35">
        <f>IF(K159="-","-",SUM(K159:K167)*'3k EBIT'!$E$8)</f>
        <v>9.3233342834412802</v>
      </c>
      <c r="L168" s="35">
        <f>IF(L159="-","-",SUM(L159:L167)*'3k EBIT'!$E$8)</f>
        <v>9.2101002540411994</v>
      </c>
      <c r="M168" s="35">
        <f>IF(M159="-","-",SUM(M159:M167)*'3k EBIT'!$E$8)</f>
        <v>10.033248252425748</v>
      </c>
      <c r="N168" s="35">
        <f>IF(N159="-","-",SUM(N159:N167)*'3k EBIT'!$E$8)</f>
        <v>10.545194721660021</v>
      </c>
      <c r="O168" s="27"/>
      <c r="P168" s="35">
        <f>IF(P159="-","-",SUM(P159:P167)*'3k EBIT'!$E$8)</f>
        <v>10.545194721660021</v>
      </c>
      <c r="Q168" s="35">
        <f>IF(Q159="-","-",SUM(Q159:Q167)*'3k EBIT'!$E$8)</f>
        <v>11.696114018534294</v>
      </c>
      <c r="R168" s="35">
        <f>IF(R159="-","-",SUM(R159:R167)*'3k EBIT'!$E$8)</f>
        <v>11.307286951112641</v>
      </c>
      <c r="S168" s="35">
        <f>IF(S159="-","-",SUM(S159:S167)*'3k EBIT'!$E$8)</f>
        <v>11.321694328280124</v>
      </c>
      <c r="T168" s="35">
        <f>IF(T159="-","-",SUM(T159:T167)*'3k EBIT'!$E$8)</f>
        <v>10.969521822218178</v>
      </c>
      <c r="U168" s="35">
        <f>IF(U159="-","-",SUM(U159:U167)*'3k EBIT'!$E$8)</f>
        <v>11.91331593878818</v>
      </c>
      <c r="V168" s="35">
        <f>IF(V159="-","-",SUM(V159:V167)*'3k EBIT'!$E$8)</f>
        <v>12.931092417469788</v>
      </c>
      <c r="W168" s="35">
        <f>IF(W159="-","-",SUM(W159:W167)*'3k EBIT'!$E$8)</f>
        <v>18.676154437455011</v>
      </c>
      <c r="X168" s="27"/>
      <c r="Y168" s="35">
        <f>IF(Y159="-","-",SUM(Y159:Y167)*'3k EBIT'!$E$8)</f>
        <v>31.887110276092894</v>
      </c>
      <c r="Z168" s="35">
        <f>IF(Z159="-","-",SUM(Z159:Z167)*'3k EBIT'!$E$8)</f>
        <v>40.586121224576658</v>
      </c>
      <c r="AA168" s="35">
        <f>IF(AA159="-","-",SUM(AA159:AA167)*'3k EBIT'!$E$8)</f>
        <v>31.8928260058834</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5.134059310203237</v>
      </c>
      <c r="H169" s="35">
        <f>IF(H159="-","-",SUM(H159:H162,H164:H168)*'3l HAP'!$E$9)</f>
        <v>4.8387067859308184</v>
      </c>
      <c r="I169" s="35">
        <f>IF(I159="-","-",SUM(I159:I162,I164:I168)*'3l HAP'!$E$9)</f>
        <v>4.865501611509548</v>
      </c>
      <c r="J169" s="35">
        <f>IF(J159="-","-",SUM(J159:J162,J164:J168)*'3l HAP'!$E$9)</f>
        <v>4.7427621170759364</v>
      </c>
      <c r="K169" s="35">
        <f>IF(K159="-","-",SUM(K159:K162,K164:K168)*'3l HAP'!$E$9)</f>
        <v>5.3579160150842293</v>
      </c>
      <c r="L169" s="35">
        <f>IF(L159="-","-",SUM(L159:L162,L164:L168)*'3l HAP'!$E$9)</f>
        <v>5.2575288886086682</v>
      </c>
      <c r="M169" s="35">
        <f>IF(M159="-","-",SUM(M159:M162,M164:M168)*'3l HAP'!$E$9)</f>
        <v>5.8950794122068473</v>
      </c>
      <c r="N169" s="35">
        <f>IF(N159="-","-",SUM(N159:N162,N164:N168)*'3l HAP'!$E$9)</f>
        <v>6.2953604880861249</v>
      </c>
      <c r="O169" s="27"/>
      <c r="P169" s="35">
        <f>IF(P159="-","-",SUM(P159:P162,P164:P168)*'3l HAP'!$E$9)</f>
        <v>6.2953604880861249</v>
      </c>
      <c r="Q169" s="35">
        <f>IF(Q159="-","-",SUM(Q159:Q162,Q164:Q168)*'3l HAP'!$E$9)</f>
        <v>7.0911211689336939</v>
      </c>
      <c r="R169" s="35">
        <f>IF(R159="-","-",SUM(R159:R162,R164:R168)*'3l HAP'!$E$9)</f>
        <v>6.7682586171564969</v>
      </c>
      <c r="S169" s="35">
        <f>IF(S159="-","-",SUM(S159:S162,S164:S168)*'3l HAP'!$E$9)</f>
        <v>6.7768413177343119</v>
      </c>
      <c r="T169" s="35">
        <f>IF(T159="-","-",SUM(T159:T162,T164:T168)*'3l HAP'!$E$9)</f>
        <v>6.4581685975588856</v>
      </c>
      <c r="U169" s="35">
        <f>IF(U159="-","-",SUM(U159:U162,U164:U168)*'3l HAP'!$E$9)</f>
        <v>7.1099810487674429</v>
      </c>
      <c r="V169" s="35">
        <f>IF(V159="-","-",SUM(V159:V162,V164:V168)*'3l HAP'!$E$9)</f>
        <v>7.8939884887348093</v>
      </c>
      <c r="W169" s="35">
        <f>IF(W159="-","-",SUM(W159:W162,W164:W168)*'3l HAP'!$E$9)</f>
        <v>11.507809054595803</v>
      </c>
      <c r="X169" s="27"/>
      <c r="Y169" s="35">
        <f>IF(Y159="-","-",SUM(Y159:Y162,Y164:Y168)*'3l HAP'!$E$9)</f>
        <v>21.610437771966886</v>
      </c>
      <c r="Z169" s="35">
        <f>IF(Z159="-","-",SUM(Z159:Z162,Z164:Z168)*'3l HAP'!$E$9)</f>
        <v>28.313709702991783</v>
      </c>
      <c r="AA169" s="35">
        <f>IF(AA159="-","-",SUM(AA159:AA162,AA164:AA168)*'3l HAP'!$E$9)</f>
        <v>21.064855974748248</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479.74736739840745</v>
      </c>
      <c r="H170" s="35">
        <f t="shared" si="36"/>
        <v>460.02718985242808</v>
      </c>
      <c r="I170" s="35">
        <f t="shared" si="36"/>
        <v>477.18218615242262</v>
      </c>
      <c r="J170" s="35">
        <f t="shared" si="36"/>
        <v>468.11346451647444</v>
      </c>
      <c r="K170" s="35">
        <f t="shared" si="36"/>
        <v>496.05951772114429</v>
      </c>
      <c r="L170" s="35">
        <f t="shared" si="36"/>
        <v>489.99944729843259</v>
      </c>
      <c r="M170" s="35">
        <f t="shared" si="36"/>
        <v>533.96055878946481</v>
      </c>
      <c r="N170" s="35">
        <f t="shared" si="36"/>
        <v>561.30537974816104</v>
      </c>
      <c r="O170" s="27"/>
      <c r="P170" s="35">
        <f t="shared" ref="P170:W170" si="37">IF(P159="-","-",SUM(P159:P169))</f>
        <v>561.30537974816104</v>
      </c>
      <c r="Q170" s="35">
        <f t="shared" si="37"/>
        <v>622.67581524396815</v>
      </c>
      <c r="R170" s="35">
        <f t="shared" si="37"/>
        <v>601.8883786492604</v>
      </c>
      <c r="S170" s="35">
        <f t="shared" si="37"/>
        <v>602.6552440454426</v>
      </c>
      <c r="T170" s="35">
        <f t="shared" si="37"/>
        <v>583.80118392546581</v>
      </c>
      <c r="U170" s="35">
        <f t="shared" si="37"/>
        <v>634.12635041528074</v>
      </c>
      <c r="V170" s="35">
        <f t="shared" si="37"/>
        <v>688.47751881769727</v>
      </c>
      <c r="W170" s="35">
        <f t="shared" si="37"/>
        <v>994.4628997505705</v>
      </c>
      <c r="X170" s="27"/>
      <c r="Y170" s="35">
        <f t="shared" ref="Y170:AC170" si="38">IF(Y159="-","-",SUM(Y159:Y169))</f>
        <v>1699.8787064584735</v>
      </c>
      <c r="Z170" s="35">
        <f t="shared" si="38"/>
        <v>2164.4244707755993</v>
      </c>
      <c r="AA170" s="35">
        <f t="shared" si="38"/>
        <v>1699.6339524207081</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f>'3a DF'!AB132</f>
        <v>1062.3823644528234</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f>'3b CM'!AA27</f>
        <v>17.096481852394014</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AA'!J68="-","-",'3c AA'!J68)</f>
        <v>-</v>
      </c>
      <c r="H173" s="117" t="str">
        <f>IF('3c AA'!K68="-","-",'3c AA'!K68)</f>
        <v>-</v>
      </c>
      <c r="I173" s="117" t="str">
        <f>IF('3c AA'!L68="-","-",'3c AA'!L68)</f>
        <v>-</v>
      </c>
      <c r="J173" s="117" t="str">
        <f>IF('3c AA'!M68="-","-",'3c AA'!M68)</f>
        <v>-</v>
      </c>
      <c r="K173" s="117" t="str">
        <f>IF('3c AA'!N68="-","-",'3c AA'!N68)</f>
        <v>-</v>
      </c>
      <c r="L173" s="117" t="str">
        <f>IF('3c AA'!O68="-","-",'3c AA'!O68)</f>
        <v>-</v>
      </c>
      <c r="M173" s="117" t="str">
        <f>IF('3c AA'!P68="-","-",'3c AA'!P68)</f>
        <v>-</v>
      </c>
      <c r="N173" s="117" t="str">
        <f>IF('3c AA'!Q68="-","-",'3c AA'!Q68)</f>
        <v>-</v>
      </c>
      <c r="O173" s="27"/>
      <c r="P173" s="117" t="str">
        <f>IF('3c AA'!S68="-","-",'3c AA'!S68)</f>
        <v>-</v>
      </c>
      <c r="Q173" s="117" t="str">
        <f>IF('3c AA'!T68="-","-",'3c AA'!T68)</f>
        <v>-</v>
      </c>
      <c r="R173" s="117" t="str">
        <f>IF('3c AA'!U68="-","-",'3c AA'!U68)</f>
        <v>-</v>
      </c>
      <c r="S173" s="117" t="str">
        <f>IF('3c AA'!V68="-","-",'3c AA'!V68)</f>
        <v>-</v>
      </c>
      <c r="T173" s="117">
        <f>IF('3c AA'!W68="-","-",'3c AA'!W68)</f>
        <v>4.514392127949665</v>
      </c>
      <c r="U173" s="117">
        <f>IF('3c AA'!X68="-","-",'3c AA'!X68)</f>
        <v>9.9756950960531068</v>
      </c>
      <c r="V173" s="117">
        <f>IF('3c AA'!Y68="-","-",'3c AA'!Y68)</f>
        <v>4.43</v>
      </c>
      <c r="W173" s="117" t="str">
        <f>IF('3c AA'!Z68="-","-",'3c AA'!Z68)</f>
        <v>-</v>
      </c>
      <c r="X173" s="27"/>
      <c r="Y173" s="117">
        <f>IF('3c AA'!AB68="-","-",'3c AA'!AB68)</f>
        <v>20.431840610363274</v>
      </c>
      <c r="Z173" s="117">
        <f>IF('3c AA'!AC68="-","-",'3c AA'!AC68)</f>
        <v>20.431840610363274</v>
      </c>
      <c r="AA173" s="117">
        <f>IF('3c AA'!AD68="-","-",'3c AA'!AD68)</f>
        <v>26.443057823955026</v>
      </c>
      <c r="AB173" s="117" t="str">
        <f>IF('3c AA'!AE68="-","-",'3c AA'!AE68)</f>
        <v>-</v>
      </c>
      <c r="AC173" s="117" t="str">
        <f>IF('3c AA'!AF68="-","-",'3c AA'!AF68)</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f>'3d PC'!AA28</f>
        <v>139.73493733164406</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f>'3e NC-Elec'!AB42</f>
        <v>256.91508056816247</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f>IF('3g CPIH'!W$17="-","-",'3h OC '!$E$8*('3g CPIH'!W$17/'3g CPIH'!$G$17))</f>
        <v>95.953808219178072</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f>IF('3i SMNCC'!W$50="-","-",'3i SMNCC'!W$50)</f>
        <v>17.321266150037467</v>
      </c>
      <c r="AB177" s="117" t="str">
        <f>IF('3i SMNCC'!X$50="-","-",'3i SMNCC'!X$50)</f>
        <v>-</v>
      </c>
      <c r="AC177" s="117" t="str">
        <f>IF('3i SMNCC'!Y$50="-","-",'3i SMNCC'!Y$50)</f>
        <v>-</v>
      </c>
      <c r="AD177" s="25"/>
    </row>
    <row r="178" spans="1:30" s="26" customFormat="1" ht="12.6" customHeight="1">
      <c r="A178" s="207"/>
      <c r="B178" s="120" t="s">
        <v>244</v>
      </c>
      <c r="C178" s="157" t="s">
        <v>183</v>
      </c>
      <c r="D178" s="122" t="s">
        <v>121</v>
      </c>
      <c r="E178" s="119"/>
      <c r="F178" s="27"/>
      <c r="G178" s="117">
        <f>IF('3g CPIH'!C$17="-","-",'3j PAAC PAP'!$G$10*('3g CPIH'!C$17/'3g CPIH'!$G$17))</f>
        <v>3.3460635029354204</v>
      </c>
      <c r="H178" s="117">
        <f>IF('3g CPIH'!D$17="-","-",'3j PAAC PAP'!$G$10*('3g CPIH'!D$17/'3g CPIH'!$G$17))</f>
        <v>3.3527623287671227</v>
      </c>
      <c r="I178" s="117">
        <f>IF('3g CPIH'!E$17="-","-",'3j PAAC PAP'!$G$10*('3g CPIH'!E$17/'3g CPIH'!$G$17))</f>
        <v>3.3628105675146771</v>
      </c>
      <c r="J178" s="117">
        <f>IF('3g CPIH'!F$17="-","-",'3j PAAC PAP'!$G$10*('3g CPIH'!F$17/'3g CPIH'!$G$17))</f>
        <v>3.3829070450097847</v>
      </c>
      <c r="K178" s="117">
        <f>IF('3g CPIH'!G$17="-","-",'3j PAAC PAP'!$G$10*('3g CPIH'!G$17/'3g CPIH'!$G$17))</f>
        <v>3.4230999999999998</v>
      </c>
      <c r="L178" s="117">
        <f>IF('3g CPIH'!H$17="-","-",'3j PAAC PAP'!$G$10*('3g CPIH'!H$17/'3g CPIH'!$G$17))</f>
        <v>3.4666423679060667</v>
      </c>
      <c r="M178" s="117">
        <f>IF('3g CPIH'!I$17="-","-",'3j PAAC PAP'!$G$10*('3g CPIH'!I$17/'3g CPIH'!$G$17))</f>
        <v>3.516883561643835</v>
      </c>
      <c r="N178" s="117">
        <f>IF('3g CPIH'!J$17="-","-",'3j PAAC PAP'!$G$10*('3g CPIH'!J$17/'3g CPIH'!$G$17))</f>
        <v>3.547028277886497</v>
      </c>
      <c r="O178" s="27"/>
      <c r="P178" s="117">
        <f>IF('3g CPIH'!L$17="-","-",'3j PAAC PAP'!$G$10*('3g CPIH'!L$17/'3g CPIH'!$G$17))</f>
        <v>3.547028277886497</v>
      </c>
      <c r="Q178" s="117">
        <f>IF('3g CPIH'!M$17="-","-",'3j PAAC PAP'!$G$10*('3g CPIH'!M$17/'3g CPIH'!$G$17))</f>
        <v>3.5872212328767121</v>
      </c>
      <c r="R178" s="117">
        <f>IF('3g CPIH'!N$17="-","-",'3j PAAC PAP'!$G$10*('3g CPIH'!N$17/'3g CPIH'!$G$17))</f>
        <v>3.6140165362035224</v>
      </c>
      <c r="S178" s="117">
        <f>IF('3g CPIH'!O$17="-","-",'3j PAAC PAP'!$G$10*('3g CPIH'!O$17/'3g CPIH'!$G$17))</f>
        <v>3.6341130136986299</v>
      </c>
      <c r="T178" s="117">
        <f>IF('3g CPIH'!P$17="-","-",'3j PAAC PAP'!$G$10*('3g CPIH'!P$17/'3g CPIH'!$G$17))</f>
        <v>3.6441612524461835</v>
      </c>
      <c r="U178" s="117">
        <f>IF('3g CPIH'!Q$17="-","-",'3j PAAC PAP'!$G$10*('3g CPIH'!Q$17/'3g CPIH'!$G$17))</f>
        <v>3.6642577299412915</v>
      </c>
      <c r="V178" s="117">
        <f>IF('3g CPIH'!R$17="-","-",'3j PAAC PAP'!$G$10*('3g CPIH'!R$17/'3g CPIH'!$G$17))</f>
        <v>3.7312459882583173</v>
      </c>
      <c r="W178" s="117">
        <f>IF('3g CPIH'!S$17="-","-",'3j PAAC PAP'!$G$10*('3g CPIH'!S$17/'3g CPIH'!$G$17))</f>
        <v>3.8417766144814092</v>
      </c>
      <c r="X178" s="27"/>
      <c r="Y178" s="117">
        <f>IF('3g CPIH'!U$17="-","-",'3j PAAC PAP'!$G$10*('3g CPIH'!U$17/'3g CPIH'!$G$17))</f>
        <v>4.0360425636007822</v>
      </c>
      <c r="Z178" s="117">
        <f>IF('3g CPIH'!V$17="-","-",'3j PAAC PAP'!$G$10*('3g CPIH'!V$17/'3g CPIH'!$G$17))</f>
        <v>4.0360425636007822</v>
      </c>
      <c r="AA178" s="117">
        <f>IF('3g CPIH'!W$17="-","-",'3j PAAC PAP'!$G$10*('3g CPIH'!W$17/'3g CPIH'!$G$17))</f>
        <v>4.1968143835616436</v>
      </c>
      <c r="AB178" s="117" t="str">
        <f>IF('3g CPIH'!X$17="-","-",'3j PAAC PAP'!$G$10*('3g CPIH'!X$17/'3g CPIH'!$G$17))</f>
        <v>-</v>
      </c>
      <c r="AC178" s="117" t="str">
        <f>IF('3g CPIH'!Y$17="-","-",'3j PAAC PAP'!$G$10*('3g CPIH'!Y$17/'3g CPIH'!$G$17))</f>
        <v>-</v>
      </c>
      <c r="AD178" s="25"/>
    </row>
    <row r="179" spans="1:30" s="26" customFormat="1" ht="11.25" customHeight="1">
      <c r="A179" s="207"/>
      <c r="B179" s="120" t="s">
        <v>244</v>
      </c>
      <c r="C179" s="120" t="s">
        <v>184</v>
      </c>
      <c r="D179" s="122" t="s">
        <v>121</v>
      </c>
      <c r="E179" s="119"/>
      <c r="F179" s="27"/>
      <c r="G179" s="117">
        <f>IF(G171="-","-",SUM(G171:G177)*'3j PAAC PAP'!$G$28)</f>
        <v>2.3540611726515093</v>
      </c>
      <c r="H179" s="117">
        <f>IF(H171="-","-",SUM(H171:H177)*'3j PAAC PAP'!$G$28)</f>
        <v>2.2619294820593514</v>
      </c>
      <c r="I179" s="117">
        <f>IF(I171="-","-",SUM(I171:I177)*'3j PAAC PAP'!$G$28)</f>
        <v>2.4104598725802586</v>
      </c>
      <c r="J179" s="117">
        <f>IF(J171="-","-",SUM(J171:J177)*'3j PAAC PAP'!$G$28)</f>
        <v>2.3679669690505731</v>
      </c>
      <c r="K179" s="117">
        <f>IF(K171="-","-",SUM(K171:K177)*'3j PAAC PAP'!$G$28)</f>
        <v>2.5278120396836323</v>
      </c>
      <c r="L179" s="117">
        <f>IF(L171="-","-",SUM(L171:L177)*'3j PAAC PAP'!$G$28)</f>
        <v>2.4993679480090742</v>
      </c>
      <c r="M179" s="117">
        <f>IF(M171="-","-",SUM(M171:M177)*'3j PAAC PAP'!$G$28)</f>
        <v>2.6183426133030459</v>
      </c>
      <c r="N179" s="117">
        <f>IF(N171="-","-",SUM(N171:N177)*'3j PAAC PAP'!$G$28)</f>
        <v>2.7450575350813455</v>
      </c>
      <c r="O179" s="27"/>
      <c r="P179" s="117">
        <f>IF(P171="-","-",SUM(P171:P177)*'3j PAAC PAP'!$G$28)</f>
        <v>2.7450575350813455</v>
      </c>
      <c r="Q179" s="117">
        <f>IF(Q171="-","-",SUM(Q171:Q177)*'3j PAAC PAP'!$G$28)</f>
        <v>2.9824511920831704</v>
      </c>
      <c r="R179" s="117">
        <f>IF(R171="-","-",SUM(R171:R177)*'3j PAAC PAP'!$G$28)</f>
        <v>2.8814187732549223</v>
      </c>
      <c r="S179" s="117">
        <f>IF(S171="-","-",SUM(S171:S177)*'3j PAAC PAP'!$G$28)</f>
        <v>2.9227637217172373</v>
      </c>
      <c r="T179" s="117">
        <f>IF(T171="-","-",SUM(T171:T177)*'3j PAAC PAP'!$G$28)</f>
        <v>2.8463132511803031</v>
      </c>
      <c r="U179" s="117">
        <f>IF(U171="-","-",SUM(U171:U177)*'3j PAAC PAP'!$G$28)</f>
        <v>3.056081745271896</v>
      </c>
      <c r="V179" s="117">
        <f>IF(V171="-","-",SUM(V171:V177)*'3j PAAC PAP'!$G$28)</f>
        <v>3.311132370271356</v>
      </c>
      <c r="W179" s="117">
        <f>IF(W171="-","-",SUM(W171:W177)*'3j PAAC PAP'!$G$28)</f>
        <v>4.6565998742435539</v>
      </c>
      <c r="X179" s="27"/>
      <c r="Y179" s="117">
        <f>IF(Y171="-","-",SUM(Y171:Y177)*'3j PAAC PAP'!$G$28)</f>
        <v>7.8453667211972702</v>
      </c>
      <c r="Z179" s="117">
        <f>IF(Z171="-","-",SUM(Z171:Z177)*'3j PAAC PAP'!$G$28)</f>
        <v>9.9527040596729552</v>
      </c>
      <c r="AA179" s="117">
        <f>IF(AA171="-","-",SUM(AA171:AA177)*'3j PAAC PAP'!$G$28)</f>
        <v>7.8433213205168348</v>
      </c>
      <c r="AB179" s="117" t="str">
        <f>IF(AB171="-","-",SUM(AB171:AB177)*'3j PAAC PAP'!$G$28)</f>
        <v>-</v>
      </c>
      <c r="AC179" s="117" t="str">
        <f>IF(AC171="-","-",SUM(AC171:AC177)*'3j PAAC PAP'!$G$28)</f>
        <v>-</v>
      </c>
      <c r="AD179" s="25"/>
    </row>
    <row r="180" spans="1:30">
      <c r="A180" s="207"/>
      <c r="B180" s="120" t="s">
        <v>185</v>
      </c>
      <c r="C180" s="157" t="s">
        <v>246</v>
      </c>
      <c r="D180" s="122" t="s">
        <v>121</v>
      </c>
      <c r="E180" s="119"/>
      <c r="F180" s="27"/>
      <c r="G180" s="117">
        <f>IF(G171="-","-",SUM(G171:G179)*'3k EBIT'!$E$8)</f>
        <v>9.503365979264446</v>
      </c>
      <c r="H180" s="117">
        <f>IF(H171="-","-",SUM(H171:H179)*'3k EBIT'!$E$8)</f>
        <v>9.134095620568834</v>
      </c>
      <c r="I180" s="117">
        <f>IF(I171="-","-",SUM(I171:I179)*'3k EBIT'!$E$8)</f>
        <v>9.7298197534153701</v>
      </c>
      <c r="J180" s="117">
        <f>IF(J171="-","-",SUM(J171:J179)*'3k EBIT'!$E$8)</f>
        <v>9.5598345670826284</v>
      </c>
      <c r="K180" s="117">
        <f>IF(K171="-","-",SUM(K171:K179)*'3k EBIT'!$E$8)</f>
        <v>10.201508517905935</v>
      </c>
      <c r="L180" s="117">
        <f>IF(L171="-","-",SUM(L171:L179)*'3k EBIT'!$E$8)</f>
        <v>10.08830585117725</v>
      </c>
      <c r="M180" s="117">
        <f>IF(M171="-","-",SUM(M171:M179)*'3k EBIT'!$E$8)</f>
        <v>10.566305374205607</v>
      </c>
      <c r="N180" s="117">
        <f>IF(N171="-","-",SUM(N171:N179)*'3k EBIT'!$E$8)</f>
        <v>11.074950066409473</v>
      </c>
      <c r="O180" s="27"/>
      <c r="P180" s="117">
        <f>IF(P171="-","-",SUM(P171:P179)*'3k EBIT'!$E$8)</f>
        <v>11.074950066409473</v>
      </c>
      <c r="Q180" s="117">
        <f>IF(Q171="-","-",SUM(Q171:Q179)*'3k EBIT'!$E$8)</f>
        <v>12.027553465025354</v>
      </c>
      <c r="R180" s="117">
        <f>IF(R171="-","-",SUM(R171:R179)*'3k EBIT'!$E$8)</f>
        <v>11.622985049747127</v>
      </c>
      <c r="S180" s="117">
        <f>IF(S171="-","-",SUM(S171:S179)*'3k EBIT'!$E$8)</f>
        <v>11.78914599121134</v>
      </c>
      <c r="T180" s="117">
        <f>IF(T171="-","-",SUM(T171:T179)*'3k EBIT'!$E$8)</f>
        <v>11.482814030346953</v>
      </c>
      <c r="U180" s="117">
        <f>IF(U171="-","-",SUM(U171:U179)*'3k EBIT'!$E$8)</f>
        <v>12.324265682962949</v>
      </c>
      <c r="V180" s="117">
        <f>IF(V171="-","-",SUM(V171:V179)*'3k EBIT'!$E$8)</f>
        <v>13.348183299790819</v>
      </c>
      <c r="W180" s="117">
        <f>IF(W171="-","-",SUM(W171:W179)*'3k EBIT'!$E$8)</f>
        <v>18.744948093606421</v>
      </c>
      <c r="X180" s="27"/>
      <c r="Y180" s="117">
        <f>IF(Y171="-","-",SUM(Y171:Y179)*'3k EBIT'!$E$8)</f>
        <v>31.534005137530798</v>
      </c>
      <c r="Z180" s="117">
        <f>IF(Z171="-","-",SUM(Z171:Z179)*'3k EBIT'!$E$8)</f>
        <v>39.983330465643206</v>
      </c>
      <c r="AA180" s="117">
        <f>IF(AA171="-","-",SUM(AA171:AA179)*'3k EBIT'!$E$8)</f>
        <v>31.528917974556819</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5.1439601211619168</v>
      </c>
      <c r="H181" s="117">
        <f>IF(H171="-","-",SUM(H171:H174,H176:H180)*'3l HAP'!$E$9)</f>
        <v>4.8484507459093216</v>
      </c>
      <c r="I181" s="117">
        <f>IF(I171="-","-",SUM(I171:I174,I176:I180)*'3l HAP'!$E$9)</f>
        <v>4.8801613789533294</v>
      </c>
      <c r="J181" s="117">
        <f>IF(J171="-","-",SUM(J171:J174,J176:J180)*'3l HAP'!$E$9)</f>
        <v>4.7574159659816901</v>
      </c>
      <c r="K181" s="117">
        <f>IF(K171="-","-",SUM(K171:K174,K176:K180)*'3l HAP'!$E$9)</f>
        <v>5.3740767580606681</v>
      </c>
      <c r="L181" s="117">
        <f>IF(L171="-","-",SUM(L171:L174,L176:L180)*'3l HAP'!$E$9)</f>
        <v>5.273709162743943</v>
      </c>
      <c r="M181" s="117">
        <f>IF(M171="-","-",SUM(M171:M174,M176:M180)*'3l HAP'!$E$9)</f>
        <v>5.8663869729855653</v>
      </c>
      <c r="N181" s="117">
        <f>IF(N171="-","-",SUM(N171:N174,N176:N180)*'3l HAP'!$E$9)</f>
        <v>6.2640561787421856</v>
      </c>
      <c r="O181" s="27"/>
      <c r="P181" s="117">
        <f>IF(P171="-","-",SUM(P171:P174,P176:P180)*'3l HAP'!$E$9)</f>
        <v>6.2640561787421856</v>
      </c>
      <c r="Q181" s="117">
        <f>IF(Q171="-","-",SUM(Q171:Q174,Q176:Q180)*'3l HAP'!$E$9)</f>
        <v>7.0086727424449844</v>
      </c>
      <c r="R181" s="117">
        <f>IF(R171="-","-",SUM(R171:R174,R176:R180)*'3l HAP'!$E$9)</f>
        <v>6.6770878720809392</v>
      </c>
      <c r="S181" s="117">
        <f>IF(S171="-","-",SUM(S171:S174,S176:S180)*'3l HAP'!$E$9)</f>
        <v>6.6725260690454844</v>
      </c>
      <c r="T181" s="117">
        <f>IF(T171="-","-",SUM(T171:T174,T176:T180)*'3l HAP'!$E$9)</f>
        <v>6.3883451224265801</v>
      </c>
      <c r="U181" s="117">
        <f>IF(U171="-","-",SUM(U171:U174,U176:U180)*'3l HAP'!$E$9)</f>
        <v>7.0134980860647458</v>
      </c>
      <c r="V181" s="117">
        <f>IF(V171="-","-",SUM(V171:V174,V176:V180)*'3l HAP'!$E$9)</f>
        <v>7.8001081535245618</v>
      </c>
      <c r="W181" s="117">
        <f>IF(W171="-","-",SUM(W171:W174,W176:W180)*'3l HAP'!$E$9)</f>
        <v>11.32279827138337</v>
      </c>
      <c r="X181" s="27"/>
      <c r="Y181" s="117">
        <f>IF(Y171="-","-",SUM(Y171:Y174,Y176:Y180)*'3l HAP'!$E$9)</f>
        <v>21.101372349835774</v>
      </c>
      <c r="Z181" s="117">
        <f>IF(Z171="-","-",SUM(Z171:Z174,Z176:Z180)*'3l HAP'!$E$9)</f>
        <v>27.612241877814192</v>
      </c>
      <c r="AA181" s="117">
        <f>IF(AA171="-","-",SUM(AA171:AA174,AA176:AA180)*'3l HAP'!$E$9)</f>
        <v>20.534016694576394</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505.3209103251499</v>
      </c>
      <c r="H182" s="117">
        <f t="shared" si="39"/>
        <v>485.59012694107713</v>
      </c>
      <c r="I182" s="117">
        <f t="shared" si="39"/>
        <v>516.97572635208007</v>
      </c>
      <c r="J182" s="117">
        <f t="shared" si="39"/>
        <v>507.90639588016415</v>
      </c>
      <c r="K182" s="117">
        <f t="shared" si="39"/>
        <v>542.29535592373281</v>
      </c>
      <c r="L182" s="117">
        <f t="shared" si="39"/>
        <v>536.23695569841357</v>
      </c>
      <c r="M182" s="117">
        <f t="shared" si="39"/>
        <v>561.9874927502068</v>
      </c>
      <c r="N182" s="117">
        <f t="shared" si="39"/>
        <v>589.15592417211735</v>
      </c>
      <c r="O182" s="27"/>
      <c r="P182" s="117">
        <f t="shared" ref="P182:W182" si="40">IF(P171="-","-",SUM(P171:P181))</f>
        <v>589.15592417211735</v>
      </c>
      <c r="Q182" s="117">
        <f t="shared" si="40"/>
        <v>640.03754100638378</v>
      </c>
      <c r="R182" s="117">
        <f t="shared" si="40"/>
        <v>618.41289044284872</v>
      </c>
      <c r="S182" s="117">
        <f t="shared" si="40"/>
        <v>627.1536377361831</v>
      </c>
      <c r="T182" s="117">
        <f t="shared" si="40"/>
        <v>610.74672866676326</v>
      </c>
      <c r="U182" s="117">
        <f t="shared" si="40"/>
        <v>655.65879242262895</v>
      </c>
      <c r="V182" s="117">
        <f t="shared" si="40"/>
        <v>710.33578111620352</v>
      </c>
      <c r="W182" s="117">
        <f t="shared" si="40"/>
        <v>997.89860621662251</v>
      </c>
      <c r="X182" s="27"/>
      <c r="Y182" s="117">
        <f t="shared" ref="Y182:AC182" si="41">IF(Y171="-","-",SUM(Y171:Y181))</f>
        <v>1680.7851677357557</v>
      </c>
      <c r="Z182" s="117">
        <f t="shared" si="41"/>
        <v>2131.997186637303</v>
      </c>
      <c r="AA182" s="117">
        <f t="shared" si="41"/>
        <v>1679.950066771406</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f t="shared" si="44"/>
        <v>1089.9605425061691</v>
      </c>
      <c r="AB183" s="35" t="str">
        <f t="shared" si="44"/>
        <v>-</v>
      </c>
      <c r="AC183" s="35" t="str">
        <f t="shared" si="44"/>
        <v>-</v>
      </c>
      <c r="AD183" s="25"/>
    </row>
    <row r="184" spans="1:30" s="26" customFormat="1" ht="11.4">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f t="shared" si="46"/>
        <v>11.671120371343685</v>
      </c>
      <c r="AA184" s="35">
        <f t="shared" si="46"/>
        <v>18.00005259322603</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f t="shared" si="47"/>
        <v>20.736406675957259</v>
      </c>
      <c r="AA185" s="35">
        <f t="shared" si="47"/>
        <v>26.747623889549011</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f t="shared" si="50"/>
        <v>125.49442106415583</v>
      </c>
      <c r="AA186" s="35">
        <f t="shared" si="50"/>
        <v>139.71758497034597</v>
      </c>
      <c r="AB186" s="35" t="str">
        <f t="shared" si="50"/>
        <v>-</v>
      </c>
      <c r="AC186" s="35" t="str">
        <f t="shared" si="50"/>
        <v>-</v>
      </c>
      <c r="AD186" s="25"/>
    </row>
    <row r="187" spans="1:30" s="26" customFormat="1" ht="11.4">
      <c r="A187" s="207"/>
      <c r="B187" s="123" t="s">
        <v>243</v>
      </c>
      <c r="C187" s="123" t="s">
        <v>180</v>
      </c>
      <c r="D187" s="121" t="s">
        <v>132</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f t="shared" si="52"/>
        <v>207.14962998740157</v>
      </c>
      <c r="AA187" s="35">
        <f t="shared" si="52"/>
        <v>225.97684176362142</v>
      </c>
      <c r="AB187" s="35" t="str">
        <f t="shared" si="52"/>
        <v>-</v>
      </c>
      <c r="AC187" s="35" t="str">
        <f t="shared" si="52"/>
        <v>-</v>
      </c>
      <c r="AD187" s="25"/>
    </row>
    <row r="188" spans="1:30" s="26" customFormat="1" ht="11.4">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f t="shared" si="54"/>
        <v>95.953808219178057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f t="shared" si="56"/>
        <v>17.32126615003747</v>
      </c>
      <c r="AB189" s="35" t="str">
        <f t="shared" si="56"/>
        <v>-</v>
      </c>
      <c r="AC189" s="35" t="str">
        <f t="shared" si="56"/>
        <v>-</v>
      </c>
      <c r="AD189" s="25"/>
    </row>
    <row r="190" spans="1:30" s="26" customFormat="1" ht="11.4">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f t="shared" si="58"/>
        <v>4.1968143835616436</v>
      </c>
      <c r="AB190" s="35" t="str">
        <f t="shared" si="58"/>
        <v>-</v>
      </c>
      <c r="AC190" s="35" t="str">
        <f t="shared" si="58"/>
        <v>-</v>
      </c>
      <c r="AD190" s="25"/>
    </row>
    <row r="191" spans="1:30" s="26" customFormat="1" ht="11.4">
      <c r="A191" s="207"/>
      <c r="B191" s="123" t="s">
        <v>244</v>
      </c>
      <c r="C191" s="123" t="s">
        <v>184</v>
      </c>
      <c r="D191" s="121" t="s">
        <v>132</v>
      </c>
      <c r="E191" s="75"/>
      <c r="F191" s="27"/>
      <c r="G191" s="35">
        <f t="shared" si="48"/>
        <v>2.2464021697882344</v>
      </c>
      <c r="H191" s="35">
        <f t="shared" si="48"/>
        <v>2.1549148175872928</v>
      </c>
      <c r="I191" s="35">
        <f t="shared" si="48"/>
        <v>2.2295115933918468</v>
      </c>
      <c r="J191" s="35">
        <f t="shared" si="48"/>
        <v>2.1873144834066052</v>
      </c>
      <c r="K191" s="35">
        <f t="shared" si="48"/>
        <v>2.3521727684456057</v>
      </c>
      <c r="L191" s="35">
        <f t="shared" si="48"/>
        <v>2.3239756509191705</v>
      </c>
      <c r="M191" s="35">
        <f t="shared" si="48"/>
        <v>2.5124994059659778</v>
      </c>
      <c r="N191" s="35">
        <f t="shared" si="48"/>
        <v>2.639844914257385</v>
      </c>
      <c r="O191" s="27"/>
      <c r="P191" s="35">
        <f t="shared" ref="P191:W191" si="59">IF(P23="-","-",AVERAGE(P23,P35,P47,P59,P71,P83,P95,P107,P119,P131,P143,P155,P167,P179))</f>
        <v>2.639844914257385</v>
      </c>
      <c r="Q191" s="35">
        <f t="shared" si="59"/>
        <v>2.9321189636212019</v>
      </c>
      <c r="R191" s="35">
        <f t="shared" si="59"/>
        <v>2.835836438840762</v>
      </c>
      <c r="S191" s="35">
        <f t="shared" si="59"/>
        <v>2.8440837308877769</v>
      </c>
      <c r="T191" s="35">
        <f t="shared" si="59"/>
        <v>2.757795125895711</v>
      </c>
      <c r="U191" s="35">
        <f t="shared" si="59"/>
        <v>3.010248778463029</v>
      </c>
      <c r="V191" s="35">
        <f t="shared" si="59"/>
        <v>3.2646790466856137</v>
      </c>
      <c r="W191" s="35">
        <f t="shared" si="59"/>
        <v>4.6394613213781968</v>
      </c>
      <c r="X191" s="27"/>
      <c r="Y191" s="35">
        <f t="shared" ref="Y191:AC191" si="60">IF(Y23="-","-",AVERAGE(Y23,Y35,Y47,Y59,Y71,Y83,Y95,Y107,Y119,Y131,Y143,Y155,Y167,Y179))</f>
        <v>7.901733338803929</v>
      </c>
      <c r="Z191" s="35">
        <f t="shared" si="60"/>
        <v>10.050579482831678</v>
      </c>
      <c r="AA191" s="35">
        <f t="shared" si="60"/>
        <v>7.8327916533271837</v>
      </c>
      <c r="AB191" s="35" t="str">
        <f t="shared" si="60"/>
        <v>-</v>
      </c>
      <c r="AC191" s="35" t="str">
        <f t="shared" si="60"/>
        <v>-</v>
      </c>
      <c r="AD191" s="25"/>
    </row>
    <row r="192" spans="1:30" s="26" customFormat="1" ht="11.4">
      <c r="A192" s="207"/>
      <c r="B192" s="123" t="s">
        <v>185</v>
      </c>
      <c r="C192" s="123" t="s">
        <v>246</v>
      </c>
      <c r="D192" s="121" t="s">
        <v>132</v>
      </c>
      <c r="E192" s="75"/>
      <c r="F192" s="27"/>
      <c r="G192" s="35">
        <f t="shared" si="48"/>
        <v>9.0717094413748001</v>
      </c>
      <c r="H192" s="35">
        <f t="shared" si="48"/>
        <v>8.7050225440877504</v>
      </c>
      <c r="I192" s="35">
        <f t="shared" si="48"/>
        <v>9.004311382965815</v>
      </c>
      <c r="J192" s="35">
        <f t="shared" si="48"/>
        <v>8.8355121747113436</v>
      </c>
      <c r="K192" s="35">
        <f t="shared" si="48"/>
        <v>9.4972865046633306</v>
      </c>
      <c r="L192" s="35">
        <f t="shared" si="48"/>
        <v>9.3850740756564495</v>
      </c>
      <c r="M192" s="35">
        <f t="shared" si="48"/>
        <v>10.141929230797723</v>
      </c>
      <c r="N192" s="35">
        <f t="shared" si="48"/>
        <v>10.653102246540248</v>
      </c>
      <c r="O192" s="27"/>
      <c r="P192" s="35">
        <f t="shared" ref="P192:W192" si="61">IF(P24="-","-",AVERAGE(P24,P36,P48,P60,P72,P84,P96,P108,P120,P132,P144,P156,P168,P180))</f>
        <v>10.653102246540248</v>
      </c>
      <c r="Q192" s="35">
        <f t="shared" si="61"/>
        <v>11.825747439478603</v>
      </c>
      <c r="R192" s="35">
        <f t="shared" si="61"/>
        <v>11.440223625817415</v>
      </c>
      <c r="S192" s="35">
        <f t="shared" si="61"/>
        <v>11.473680200711998</v>
      </c>
      <c r="T192" s="35">
        <f t="shared" si="61"/>
        <v>11.127902443906251</v>
      </c>
      <c r="U192" s="35">
        <f t="shared" si="61"/>
        <v>12.140499353647675</v>
      </c>
      <c r="V192" s="35">
        <f t="shared" si="61"/>
        <v>13.161929662852023</v>
      </c>
      <c r="W192" s="35">
        <f t="shared" si="61"/>
        <v>18.676231421544227</v>
      </c>
      <c r="X192" s="27"/>
      <c r="Y192" s="35">
        <f t="shared" ref="Y192:AC192" si="62">IF(Y24="-","-",AVERAGE(Y24,Y36,Y48,Y60,Y72,Y84,Y96,Y108,Y120,Y132,Y144,Y156,Y168,Y180))</f>
        <v>31.76000592113029</v>
      </c>
      <c r="Z192" s="35">
        <f t="shared" si="62"/>
        <v>40.375759943731843</v>
      </c>
      <c r="AA192" s="35">
        <f t="shared" si="62"/>
        <v>31.486699492466773</v>
      </c>
      <c r="AB192" s="35" t="str">
        <f t="shared" si="62"/>
        <v>-</v>
      </c>
      <c r="AC192" s="35" t="str">
        <f t="shared" si="62"/>
        <v>-</v>
      </c>
      <c r="AD192" s="25"/>
    </row>
    <row r="193" spans="1:30" s="26" customFormat="1" ht="11.4">
      <c r="A193" s="207"/>
      <c r="B193" s="123" t="s">
        <v>247</v>
      </c>
      <c r="C193" s="123" t="s">
        <v>248</v>
      </c>
      <c r="D193" s="121" t="s">
        <v>132</v>
      </c>
      <c r="E193" s="75"/>
      <c r="F193" s="27"/>
      <c r="G193" s="35">
        <f t="shared" si="48"/>
        <v>5.1164399812927215</v>
      </c>
      <c r="H193" s="35">
        <f t="shared" si="48"/>
        <v>4.8229981104716533</v>
      </c>
      <c r="I193" s="35">
        <f t="shared" si="48"/>
        <v>4.8507071623271623</v>
      </c>
      <c r="J193" s="35">
        <f t="shared" si="48"/>
        <v>4.7288179166700823</v>
      </c>
      <c r="K193" s="35">
        <f t="shared" si="48"/>
        <v>5.3426577402305693</v>
      </c>
      <c r="L193" s="35">
        <f t="shared" si="48"/>
        <v>5.2431452030656596</v>
      </c>
      <c r="M193" s="35">
        <f t="shared" si="48"/>
        <v>5.8872508978563092</v>
      </c>
      <c r="N193" s="35">
        <f t="shared" si="48"/>
        <v>6.2869201532972472</v>
      </c>
      <c r="O193" s="27"/>
      <c r="P193" s="35">
        <f t="shared" ref="P193:W193" si="63">IF(P25="-","-",AVERAGE(P25,P37,P49,P61,P73,P85,P97,P109,P121,P133,P145,P157,P169,P181))</f>
        <v>6.2869201532972472</v>
      </c>
      <c r="Q193" s="35">
        <f t="shared" si="63"/>
        <v>7.0846497619175297</v>
      </c>
      <c r="R193" s="35">
        <f t="shared" si="63"/>
        <v>6.7623697118422115</v>
      </c>
      <c r="S193" s="35">
        <f t="shared" si="63"/>
        <v>6.7840204583486114</v>
      </c>
      <c r="T193" s="35">
        <f t="shared" si="63"/>
        <v>6.4665508145439086</v>
      </c>
      <c r="U193" s="35">
        <f t="shared" si="63"/>
        <v>7.1128605093184962</v>
      </c>
      <c r="V193" s="35">
        <f t="shared" si="63"/>
        <v>7.8982691660014011</v>
      </c>
      <c r="W193" s="35">
        <f t="shared" si="63"/>
        <v>11.43778110122317</v>
      </c>
      <c r="X193" s="27"/>
      <c r="Y193" s="35">
        <f t="shared" ref="Y193:AC193" si="64">IF(Y25="-","-",AVERAGE(Y25,Y37,Y49,Y61,Y73,Y85,Y97,Y109,Y121,Y133,Y145,Y157,Y169,Y181))</f>
        <v>21.440704089596561</v>
      </c>
      <c r="Z193" s="35">
        <f t="shared" si="64"/>
        <v>28.079820012813819</v>
      </c>
      <c r="AA193" s="35">
        <f t="shared" si="64"/>
        <v>20.954450788862943</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482.57463441723593</v>
      </c>
      <c r="H194" s="35">
        <f t="shared" si="48"/>
        <v>462.98189013451349</v>
      </c>
      <c r="I194" s="35">
        <f t="shared" si="48"/>
        <v>478.76163683142539</v>
      </c>
      <c r="J194" s="35">
        <f t="shared" si="48"/>
        <v>469.75558239989778</v>
      </c>
      <c r="K194" s="35">
        <f t="shared" si="48"/>
        <v>505.19963572895671</v>
      </c>
      <c r="L194" s="35">
        <f t="shared" si="48"/>
        <v>499.19420831509393</v>
      </c>
      <c r="M194" s="35">
        <f t="shared" si="48"/>
        <v>539.67277940569477</v>
      </c>
      <c r="N194" s="35">
        <f t="shared" si="48"/>
        <v>566.9762804822542</v>
      </c>
      <c r="O194" s="27"/>
      <c r="P194" s="35">
        <f t="shared" ref="P194:W194" si="65">IF(P26="-","-",AVERAGE(P26,P38,P50,P62,P74,P86,P98,P110,P122,P134,P146,P158,P170,P182))</f>
        <v>566.9762804822542</v>
      </c>
      <c r="Q194" s="35">
        <f t="shared" si="65"/>
        <v>629.49215264742065</v>
      </c>
      <c r="R194" s="35">
        <f t="shared" si="65"/>
        <v>608.87915394368076</v>
      </c>
      <c r="S194" s="35">
        <f t="shared" si="65"/>
        <v>610.66167632572706</v>
      </c>
      <c r="T194" s="35">
        <f t="shared" si="65"/>
        <v>592.14538489342794</v>
      </c>
      <c r="U194" s="35">
        <f t="shared" si="65"/>
        <v>646.08624677166483</v>
      </c>
      <c r="V194" s="35">
        <f t="shared" si="65"/>
        <v>700.63112318098194</v>
      </c>
      <c r="W194" s="35">
        <f t="shared" si="65"/>
        <v>994.39692358969364</v>
      </c>
      <c r="X194" s="27"/>
      <c r="Y194" s="35">
        <f t="shared" ref="Y194:AC194" si="66">IF(Y26="-","-",AVERAGE(Y26,Y38,Y50,Y62,Y74,Y86,Y98,Y110,Y122,Y134,Y146,Y158,Y170,Y182))</f>
        <v>1693.0192726465332</v>
      </c>
      <c r="Z194" s="35">
        <f t="shared" si="66"/>
        <v>2153.1189392983383</v>
      </c>
      <c r="AA194" s="35">
        <f t="shared" si="66"/>
        <v>1678.148476410345</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B3:H3"/>
    <mergeCell ref="B10:B14"/>
    <mergeCell ref="C10:C14"/>
    <mergeCell ref="G10:N10"/>
    <mergeCell ref="G11:N11"/>
    <mergeCell ref="D10:D14"/>
    <mergeCell ref="E10:E11"/>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4">
      <c r="B6" s="72" t="s">
        <v>192</v>
      </c>
      <c r="C6" s="74" t="s">
        <v>193</v>
      </c>
      <c r="D6" s="69"/>
      <c r="E6" s="69"/>
      <c r="F6" s="69"/>
      <c r="G6" s="69"/>
      <c r="I6" s="70"/>
      <c r="J6" s="70"/>
      <c r="K6" s="70"/>
      <c r="L6" s="70"/>
      <c r="M6" s="70"/>
      <c r="N6" s="70"/>
      <c r="O6" s="70"/>
      <c r="P6" s="70"/>
      <c r="Q6" s="70"/>
      <c r="X6" s="70"/>
    </row>
    <row r="7" spans="1:30" ht="14.85" customHeight="1">
      <c r="B7" s="72" t="s">
        <v>194</v>
      </c>
      <c r="C7" s="74" t="s">
        <v>195</v>
      </c>
      <c r="D7" s="69"/>
      <c r="E7" s="69"/>
      <c r="F7" s="69"/>
      <c r="G7" s="69"/>
      <c r="I7" s="70"/>
      <c r="J7" s="70"/>
      <c r="K7" s="70"/>
      <c r="L7" s="70"/>
      <c r="M7" s="70"/>
      <c r="N7" s="70"/>
      <c r="O7" s="70"/>
      <c r="P7" s="70"/>
      <c r="Q7" s="70"/>
      <c r="X7" s="70"/>
    </row>
    <row r="8" spans="1:30" ht="12.6" customHeight="1">
      <c r="B8" s="73" t="s">
        <v>196</v>
      </c>
      <c r="C8" s="75" t="s">
        <v>134</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f>'3a DF'!AB119</f>
        <v>1099.9159236762036</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f>'3b CM'!AA14</f>
        <v>18.357505320729238</v>
      </c>
      <c r="AB16" s="35" t="str">
        <f>'3b CM'!AB14</f>
        <v>-</v>
      </c>
      <c r="AC16" s="35" t="str">
        <f>'3b CM'!AC14</f>
        <v>-</v>
      </c>
      <c r="AD16" s="25"/>
    </row>
    <row r="17" spans="1:30" s="26" customFormat="1" ht="11.25" customHeight="1">
      <c r="A17" s="207"/>
      <c r="B17" s="123" t="s">
        <v>241</v>
      </c>
      <c r="C17" s="123" t="s">
        <v>178</v>
      </c>
      <c r="D17" s="116" t="s">
        <v>127</v>
      </c>
      <c r="E17" s="75"/>
      <c r="F17" s="27"/>
      <c r="G17" s="35" t="str">
        <f>IF('3c AA'!J27="-","-",'3c AA'!J27)</f>
        <v>-</v>
      </c>
      <c r="H17" s="35" t="str">
        <f>IF('3c AA'!K27="-","-",'3c AA'!K27)</f>
        <v>-</v>
      </c>
      <c r="I17" s="35" t="str">
        <f>IF('3c AA'!L27="-","-",'3c AA'!L27)</f>
        <v>-</v>
      </c>
      <c r="J17" s="35" t="str">
        <f>IF('3c AA'!M27="-","-",'3c AA'!M27)</f>
        <v>-</v>
      </c>
      <c r="K17" s="35" t="str">
        <f>IF('3c AA'!N27="-","-",'3c AA'!N27)</f>
        <v>-</v>
      </c>
      <c r="L17" s="35" t="str">
        <f>IF('3c AA'!O27="-","-",'3c AA'!O27)</f>
        <v>-</v>
      </c>
      <c r="M17" s="35" t="str">
        <f>IF('3c AA'!P27="-","-",'3c AA'!P27)</f>
        <v>-</v>
      </c>
      <c r="N17" s="35" t="str">
        <f>IF('3c AA'!Q27="-","-",'3c AA'!Q27)</f>
        <v>-</v>
      </c>
      <c r="O17" s="27"/>
      <c r="P17" s="35" t="str">
        <f>IF('3c AA'!S27="-","-",'3c AA'!S27)</f>
        <v>-</v>
      </c>
      <c r="Q17" s="35" t="str">
        <f>IF('3c AA'!T27="-","-",'3c AA'!T27)</f>
        <v>-</v>
      </c>
      <c r="R17" s="35" t="str">
        <f>IF('3c AA'!U27="-","-",'3c AA'!U27)</f>
        <v>-</v>
      </c>
      <c r="S17" s="35" t="str">
        <f>IF('3c AA'!V27="-","-",'3c AA'!V27)</f>
        <v>-</v>
      </c>
      <c r="T17" s="35">
        <f>IF('3c AA'!W27="-","-",'3c AA'!W27)</f>
        <v>4.5858898534688404</v>
      </c>
      <c r="U17" s="35">
        <f>IF('3c AA'!X27="-","-",'3c AA'!X27)</f>
        <v>9.9756950960531068</v>
      </c>
      <c r="V17" s="35">
        <f>IF('3c AA'!Y27="-","-",'3c AA'!Y27)</f>
        <v>4.43</v>
      </c>
      <c r="W17" s="35" t="str">
        <f>IF('3c AA'!Z27="-","-",'3c AA'!Z27)</f>
        <v>-</v>
      </c>
      <c r="X17" s="27"/>
      <c r="Y17" s="35">
        <f>IF('3c AA'!AB27="-","-",'3c AA'!AB27)</f>
        <v>20.827976873198978</v>
      </c>
      <c r="Z17" s="35">
        <f>IF('3c AA'!AC27="-","-",'3c AA'!AC27)</f>
        <v>20.827976873198978</v>
      </c>
      <c r="AA17" s="35">
        <f>IF('3c AA'!AD27="-","-",'3c AA'!AD27)</f>
        <v>26.83919408679073</v>
      </c>
      <c r="AB17" s="35" t="str">
        <f>IF('3c AA'!AE27="-","-",'3c AA'!AE27)</f>
        <v>-</v>
      </c>
      <c r="AC17" s="35" t="str">
        <f>IF('3c AA'!AF27="-","-",'3c AA'!AF27)</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f>'3d PC'!AA15</f>
        <v>139.73123662685865</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f>'3e NC-Elec'!AB29</f>
        <v>206.19742871329834</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f>IF('3g CPIH'!W$17="-","-",'3h OC '!$E$8*('3g CPIH'!W$17/'3g CPIH'!$G$17))</f>
        <v>95.953808219178072</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f>IF('3i SMNCC'!W$50="-","-",'3i SMNCC'!W$50)</f>
        <v>17.321266150037467</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PAP'!$G$8*('3g CPIH'!C$17/'3g CPIH'!$G$17))</f>
        <v>13.436452250489236</v>
      </c>
      <c r="H22" s="35">
        <f>IF('3g CPIH'!D$17="-","-",'3j PAAC PAP'!$G$8*('3g CPIH'!D$17/'3g CPIH'!$G$17))</f>
        <v>13.463352054794518</v>
      </c>
      <c r="I22" s="35">
        <f>IF('3g CPIH'!E$17="-","-",'3j PAAC PAP'!$G$8*('3g CPIH'!E$17/'3g CPIH'!$G$17))</f>
        <v>13.503701761252445</v>
      </c>
      <c r="J22" s="35">
        <f>IF('3g CPIH'!F$17="-","-",'3j PAAC PAP'!$G$8*('3g CPIH'!F$17/'3g CPIH'!$G$17))</f>
        <v>13.584401174168297</v>
      </c>
      <c r="K22" s="35">
        <f>IF('3g CPIH'!G$17="-","-",'3j PAAC PAP'!$G$8*('3g CPIH'!G$17/'3g CPIH'!$G$17))</f>
        <v>13.745799999999999</v>
      </c>
      <c r="L22" s="35">
        <f>IF('3g CPIH'!H$17="-","-",'3j PAAC PAP'!$G$8*('3g CPIH'!H$17/'3g CPIH'!$G$17))</f>
        <v>13.920648727984345</v>
      </c>
      <c r="M22" s="35">
        <f>IF('3g CPIH'!I$17="-","-",'3j PAAC PAP'!$G$8*('3g CPIH'!I$17/'3g CPIH'!$G$17))</f>
        <v>14.122397260273971</v>
      </c>
      <c r="N22" s="35">
        <f>IF('3g CPIH'!J$17="-","-",'3j PAAC PAP'!$G$8*('3g CPIH'!J$17/'3g CPIH'!$G$17))</f>
        <v>14.24344637964775</v>
      </c>
      <c r="O22" s="27"/>
      <c r="P22" s="35">
        <f>IF('3g CPIH'!L$17="-","-",'3j PAAC PAP'!$G$8*('3g CPIH'!L$17/'3g CPIH'!$G$17))</f>
        <v>14.24344637964775</v>
      </c>
      <c r="Q22" s="35">
        <f>IF('3g CPIH'!M$17="-","-",'3j PAAC PAP'!$G$8*('3g CPIH'!M$17/'3g CPIH'!$G$17))</f>
        <v>14.40484520547945</v>
      </c>
      <c r="R22" s="35">
        <f>IF('3g CPIH'!N$17="-","-",'3j PAAC PAP'!$G$8*('3g CPIH'!N$17/'3g CPIH'!$G$17))</f>
        <v>14.512444422700586</v>
      </c>
      <c r="S22" s="35">
        <f>IF('3g CPIH'!O$17="-","-",'3j PAAC PAP'!$G$8*('3g CPIH'!O$17/'3g CPIH'!$G$17))</f>
        <v>14.593143835616438</v>
      </c>
      <c r="T22" s="35">
        <f>IF('3g CPIH'!P$17="-","-",'3j PAAC PAP'!$G$8*('3g CPIH'!P$17/'3g CPIH'!$G$17))</f>
        <v>14.633493542074362</v>
      </c>
      <c r="U22" s="35">
        <f>IF('3g CPIH'!Q$17="-","-",'3j PAAC PAP'!$G$8*('3g CPIH'!Q$17/'3g CPIH'!$G$17))</f>
        <v>14.714192954990214</v>
      </c>
      <c r="V22" s="35">
        <f>IF('3g CPIH'!R$17="-","-",'3j PAAC PAP'!$G$8*('3g CPIH'!R$17/'3g CPIH'!$G$17))</f>
        <v>14.983190998043053</v>
      </c>
      <c r="W22" s="35">
        <f>IF('3g CPIH'!S$17="-","-",'3j PAAC PAP'!$G$8*('3g CPIH'!S$17/'3g CPIH'!$G$17))</f>
        <v>15.427037769080234</v>
      </c>
      <c r="X22" s="27"/>
      <c r="Y22" s="35">
        <f>IF('3g CPIH'!U$17="-","-",'3j PAAC PAP'!$G$8*('3g CPIH'!U$17/'3g CPIH'!$G$17))</f>
        <v>16.207132093933463</v>
      </c>
      <c r="Z22" s="35">
        <f>IF('3g CPIH'!V$17="-","-",'3j PAAC PAP'!$G$8*('3g CPIH'!V$17/'3g CPIH'!$G$17))</f>
        <v>16.207132093933463</v>
      </c>
      <c r="AA22" s="35">
        <f>IF('3g CPIH'!W$17="-","-",'3j PAAC PAP'!$G$8*('3g CPIH'!W$17/'3g CPIH'!$G$17))</f>
        <v>16.852727397260274</v>
      </c>
      <c r="AB22" s="35" t="str">
        <f>IF('3g CPIH'!X$17="-","-",'3j PAAC PAP'!$G$8*('3g CPIH'!X$17/'3g CPIH'!$G$17))</f>
        <v>-</v>
      </c>
      <c r="AC22" s="35" t="str">
        <f>IF('3g CPIH'!Y$17="-","-",'3j PAAC PAP'!$G$8*('3g CPIH'!Y$17/'3g CPIH'!$G$17))</f>
        <v>-</v>
      </c>
      <c r="AD22" s="25"/>
    </row>
    <row r="23" spans="1:30" s="26" customFormat="1" ht="11.4">
      <c r="A23" s="207"/>
      <c r="B23" s="123" t="s">
        <v>244</v>
      </c>
      <c r="C23" s="123" t="s">
        <v>184</v>
      </c>
      <c r="D23" s="116" t="s">
        <v>127</v>
      </c>
      <c r="E23" s="75"/>
      <c r="F23" s="27"/>
      <c r="G23" s="35">
        <f>IF(G15="-","-",SUM(G15:G21)*'3j PAAC PAP'!$G$26)</f>
        <v>26.429920258302879</v>
      </c>
      <c r="H23" s="35">
        <f>IF(H15="-","-",SUM(H15:H21)*'3j PAAC PAP'!$G$26)</f>
        <v>25.316874220058367</v>
      </c>
      <c r="I23" s="35">
        <f>IF(I15="-","-",SUM(I15:I21)*'3j PAAC PAP'!$G$26)</f>
        <v>25.850790771914625</v>
      </c>
      <c r="J23" s="35">
        <f>IF(J15="-","-",SUM(J15:J21)*'3j PAAC PAP'!$G$26)</f>
        <v>25.336867208425996</v>
      </c>
      <c r="K23" s="35">
        <f>IF(K15="-","-",SUM(K15:K21)*'3j PAAC PAP'!$G$26)</f>
        <v>28.095012422244999</v>
      </c>
      <c r="L23" s="35">
        <f>IF(L15="-","-",SUM(L15:L21)*'3j PAAC PAP'!$G$26)</f>
        <v>27.751318764291174</v>
      </c>
      <c r="M23" s="35">
        <f>IF(M15="-","-",SUM(M15:M21)*'3j PAAC PAP'!$G$26)</f>
        <v>30.099963477530146</v>
      </c>
      <c r="N23" s="35">
        <f>IF(N15="-","-",SUM(N15:N21)*'3j PAAC PAP'!$G$26)</f>
        <v>31.636252122726102</v>
      </c>
      <c r="O23" s="27"/>
      <c r="P23" s="35">
        <f>IF(P15="-","-",SUM(P15:P21)*'3j PAAC PAP'!$G$26)</f>
        <v>31.636252122726102</v>
      </c>
      <c r="Q23" s="35">
        <f>IF(Q15="-","-",SUM(Q15:Q21)*'3j PAAC PAP'!$G$26)</f>
        <v>35.330378258254676</v>
      </c>
      <c r="R23" s="35">
        <f>IF(R15="-","-",SUM(R15:R21)*'3j PAAC PAP'!$G$26)</f>
        <v>34.163596350980214</v>
      </c>
      <c r="S23" s="35">
        <f>IF(S15="-","-",SUM(S15:S21)*'3j PAAC PAP'!$G$26)</f>
        <v>34.171893943910618</v>
      </c>
      <c r="T23" s="35">
        <f>IF(T15="-","-",SUM(T15:T21)*'3j PAAC PAP'!$G$26)</f>
        <v>33.122237118238118</v>
      </c>
      <c r="U23" s="35">
        <f>IF(U15="-","-",SUM(U15:U21)*'3j PAAC PAP'!$G$26)</f>
        <v>36.0761156086459</v>
      </c>
      <c r="V23" s="35">
        <f>IF(V15="-","-",SUM(V15:V21)*'3j PAAC PAP'!$G$26)</f>
        <v>39.167668349552983</v>
      </c>
      <c r="W23" s="35">
        <f>IF(W15="-","-",SUM(W15:W21)*'3j PAAC PAP'!$G$26)</f>
        <v>55.777703137494555</v>
      </c>
      <c r="X23" s="27"/>
      <c r="Y23" s="35">
        <f>IF(Y15="-","-",SUM(Y15:Y21)*'3j PAAC PAP'!$G$26)</f>
        <v>95.174303258610095</v>
      </c>
      <c r="Z23" s="35">
        <f>IF(Z15="-","-",SUM(Z15:Z21)*'3j PAAC PAP'!$G$26)</f>
        <v>121.11990534483246</v>
      </c>
      <c r="AA23" s="35">
        <f>IF(AA15="-","-",SUM(AA15:AA21)*'3j PAAC PAP'!$G$26)</f>
        <v>93.560521645367757</v>
      </c>
      <c r="AB23" s="35" t="str">
        <f>IF(AB15="-","-",SUM(AB15:AB21)*'3j PAAC PAP'!$G$26)</f>
        <v>-</v>
      </c>
      <c r="AC23" s="35" t="str">
        <f>IF(AC15="-","-",SUM(AC15:AC21)*'3j PAAC PAP'!$G$26)</f>
        <v>-</v>
      </c>
      <c r="AD23" s="25"/>
    </row>
    <row r="24" spans="1:30" s="26" customFormat="1" ht="11.4">
      <c r="A24" s="207"/>
      <c r="B24" s="123" t="s">
        <v>185</v>
      </c>
      <c r="C24" s="123" t="s">
        <v>246</v>
      </c>
      <c r="D24" s="116" t="s">
        <v>127</v>
      </c>
      <c r="E24" s="75"/>
      <c r="F24" s="27"/>
      <c r="G24" s="35">
        <f>IF(G15="-","-",SUM(G15:G23)*'3k EBIT'!$E$8)</f>
        <v>9.5497768076306002</v>
      </c>
      <c r="H24" s="35">
        <f>IF(H15="-","-",SUM(H15:H23)*'3k EBIT'!$E$8)</f>
        <v>9.1590864354563095</v>
      </c>
      <c r="I24" s="35">
        <f>IF(I15="-","-",SUM(I15:I23)*'3k EBIT'!$E$8)</f>
        <v>9.3475279329647787</v>
      </c>
      <c r="J24" s="35">
        <f>IF(J15="-","-",SUM(J15:J23)*'3k EBIT'!$E$8)</f>
        <v>9.1684580134581175</v>
      </c>
      <c r="K24" s="35">
        <f>IF(K15="-","-",SUM(K15:K23)*'3k EBIT'!$E$8)</f>
        <v>10.141011775979692</v>
      </c>
      <c r="L24" s="35">
        <f>IF(L15="-","-",SUM(L15:L23)*'3k EBIT'!$E$8)</f>
        <v>10.023597433474166</v>
      </c>
      <c r="M24" s="35">
        <f>IF(M15="-","-",SUM(M15:M23)*'3k EBIT'!$E$8)</f>
        <v>10.853002208830421</v>
      </c>
      <c r="N24" s="35">
        <f>IF(N15="-","-",SUM(N15:N23)*'3k EBIT'!$E$8)</f>
        <v>11.395318586227214</v>
      </c>
      <c r="O24" s="27"/>
      <c r="P24" s="35">
        <f>IF(P15="-","-",SUM(P15:P23)*'3k EBIT'!$E$8)</f>
        <v>11.395318586227214</v>
      </c>
      <c r="Q24" s="35">
        <f>IF(Q15="-","-",SUM(Q15:Q23)*'3k EBIT'!$E$8)</f>
        <v>12.696849195916869</v>
      </c>
      <c r="R24" s="35">
        <f>IF(R15="-","-",SUM(R15:R23)*'3k EBIT'!$E$8)</f>
        <v>12.288834825885738</v>
      </c>
      <c r="S24" s="35">
        <f>IF(S15="-","-",SUM(S15:S23)*'3k EBIT'!$E$8)</f>
        <v>12.293314234766466</v>
      </c>
      <c r="T24" s="35">
        <f>IF(T15="-","-",SUM(T15:T23)*'3k EBIT'!$E$8)</f>
        <v>11.925164283757816</v>
      </c>
      <c r="U24" s="35">
        <f>IF(U15="-","-",SUM(U15:U23)*'3k EBIT'!$E$8)</f>
        <v>12.964951030912822</v>
      </c>
      <c r="V24" s="35">
        <f>IF(V15="-","-",SUM(V15:V23)*'3k EBIT'!$E$8)</f>
        <v>14.05677423744728</v>
      </c>
      <c r="W24" s="35">
        <f>IF(W15="-","-",SUM(W15:W23)*'3k EBIT'!$E$8)</f>
        <v>19.903435037966105</v>
      </c>
      <c r="X24" s="27"/>
      <c r="Y24" s="35">
        <f>IF(Y15="-","-",SUM(Y15:Y23)*'3k EBIT'!$E$8)</f>
        <v>33.765588215661012</v>
      </c>
      <c r="Z24" s="35">
        <f>IF(Z15="-","-",SUM(Z15:Z23)*'3k EBIT'!$E$8)</f>
        <v>42.884900558708502</v>
      </c>
      <c r="AA24" s="35">
        <f>IF(AA15="-","-",SUM(AA15:AA23)*'3k EBIT'!$E$8)</f>
        <v>33.210883122034296</v>
      </c>
      <c r="AB24" s="35" t="str">
        <f>IF(AB15="-","-",SUM(AB15:AB23)*'3k EBIT'!$E$8)</f>
        <v>-</v>
      </c>
      <c r="AC24" s="35" t="str">
        <f>IF(AC15="-","-",SUM(AC15:AC23)*'3k EBIT'!$E$8)</f>
        <v>-</v>
      </c>
      <c r="AD24" s="25"/>
    </row>
    <row r="25" spans="1:30" s="26" customFormat="1" ht="11.4">
      <c r="A25" s="207"/>
      <c r="B25" s="123" t="s">
        <v>247</v>
      </c>
      <c r="C25" s="158" t="s">
        <v>248</v>
      </c>
      <c r="D25" s="116" t="s">
        <v>127</v>
      </c>
      <c r="E25" s="116"/>
      <c r="F25" s="27"/>
      <c r="G25" s="35">
        <f>IF(G15="-","-",SUM(G15:G18,G20:G24)*'3l HAP'!$E$9)</f>
        <v>5.6609161845751474</v>
      </c>
      <c r="H25" s="35">
        <f>IF(H15="-","-",SUM(H15:H18,H20:H24)*'3l HAP'!$E$9)</f>
        <v>5.3488384970183773</v>
      </c>
      <c r="I25" s="35">
        <f>IF(I15="-","-",SUM(I15:I18,I20:I24)*'3l HAP'!$E$9)</f>
        <v>5.3795042526695909</v>
      </c>
      <c r="J25" s="35">
        <f>IF(J15="-","-",SUM(J15:J18,J20:J24)*'3l HAP'!$E$9)</f>
        <v>5.2498053526689938</v>
      </c>
      <c r="K25" s="35">
        <f>IF(K15="-","-",SUM(K15:K18,K20:K24)*'3l HAP'!$E$9)</f>
        <v>5.9146947563154066</v>
      </c>
      <c r="L25" s="35">
        <f>IF(L15="-","-",SUM(L15:L18,L20:L24)*'3l HAP'!$E$9)</f>
        <v>5.8110067985612082</v>
      </c>
      <c r="M25" s="35">
        <f>IF(M15="-","-",SUM(M15:M18,M20:M24)*'3l HAP'!$E$9)</f>
        <v>6.4778371917051354</v>
      </c>
      <c r="N25" s="35">
        <f>IF(N15="-","-",SUM(N15:N18,N20:N24)*'3l HAP'!$E$9)</f>
        <v>6.9015436461601585</v>
      </c>
      <c r="O25" s="27"/>
      <c r="P25" s="35">
        <f>IF(P15="-","-",SUM(P15:P18,P20:P24)*'3l HAP'!$E$9)</f>
        <v>6.9015436461601585</v>
      </c>
      <c r="Q25" s="35">
        <f>IF(Q15="-","-",SUM(Q15:Q18,Q20:Q24)*'3l HAP'!$E$9)</f>
        <v>7.7721307491068217</v>
      </c>
      <c r="R25" s="35">
        <f>IF(R15="-","-",SUM(R15:R18,R20:R24)*'3l HAP'!$E$9)</f>
        <v>7.4313328856315373</v>
      </c>
      <c r="S25" s="35">
        <f>IF(S15="-","-",SUM(S15:S18,S20:S24)*'3l HAP'!$E$9)</f>
        <v>7.4442624277608225</v>
      </c>
      <c r="T25" s="35">
        <f>IF(T15="-","-",SUM(T15:T18,T20:T24)*'3l HAP'!$E$9)</f>
        <v>7.1079497719521667</v>
      </c>
      <c r="U25" s="35">
        <f>IF(U15="-","-",SUM(U15:U18,U20:U24)*'3l HAP'!$E$9)</f>
        <v>7.7962733400906714</v>
      </c>
      <c r="V25" s="35">
        <f>IF(V15="-","-",SUM(V15:V18,V20:V24)*'3l HAP'!$E$9)</f>
        <v>8.6318998740564687</v>
      </c>
      <c r="W25" s="35">
        <f>IF(W15="-","-",SUM(W15:W18,W20:W24)*'3l HAP'!$E$9)</f>
        <v>12.408972255428608</v>
      </c>
      <c r="X25" s="27"/>
      <c r="Y25" s="35">
        <f>IF(Y15="-","-",SUM(Y15:Y18,Y20:Y24)*'3l HAP'!$E$9)</f>
        <v>23.01269586553375</v>
      </c>
      <c r="Z25" s="35">
        <f>IF(Z15="-","-",SUM(Z15:Z18,Z20:Z24)*'3l HAP'!$E$9)</f>
        <v>30.039843068981508</v>
      </c>
      <c r="AA25" s="35">
        <f>IF(AA15="-","-",SUM(AA15:AA18,AA20:AA24)*'3l HAP'!$E$9)</f>
        <v>22.572660232885138</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508.28054055677626</v>
      </c>
      <c r="H26" s="35">
        <f t="shared" si="0"/>
        <v>487.40582019560509</v>
      </c>
      <c r="I26" s="35">
        <f t="shared" si="0"/>
        <v>497.35445540769035</v>
      </c>
      <c r="J26" s="35">
        <f t="shared" si="0"/>
        <v>487.80002779498494</v>
      </c>
      <c r="K26" s="35">
        <f t="shared" si="0"/>
        <v>539.65193618841295</v>
      </c>
      <c r="L26" s="35">
        <f t="shared" si="0"/>
        <v>533.36854854606702</v>
      </c>
      <c r="M26" s="35">
        <f t="shared" si="0"/>
        <v>577.68824382176751</v>
      </c>
      <c r="N26" s="35">
        <f t="shared" si="0"/>
        <v>606.65490571788985</v>
      </c>
      <c r="O26" s="27"/>
      <c r="P26" s="35">
        <f t="shared" ref="P26:W26" si="1">IF(P15="-","-",SUM(P15:P25))</f>
        <v>606.65490571788985</v>
      </c>
      <c r="Q26" s="35">
        <f t="shared" si="1"/>
        <v>676.02707556237556</v>
      </c>
      <c r="R26" s="35">
        <f t="shared" si="1"/>
        <v>654.21184604101632</v>
      </c>
      <c r="S26" s="35">
        <f t="shared" si="1"/>
        <v>654.46053384790866</v>
      </c>
      <c r="T26" s="35">
        <f t="shared" si="1"/>
        <v>634.74791598455215</v>
      </c>
      <c r="U26" s="35">
        <f t="shared" si="1"/>
        <v>690.16183521945572</v>
      </c>
      <c r="V26" s="35">
        <f t="shared" si="1"/>
        <v>748.46181730890567</v>
      </c>
      <c r="W26" s="35">
        <f t="shared" si="1"/>
        <v>1059.9577520871837</v>
      </c>
      <c r="X26" s="27"/>
      <c r="Y26" s="35">
        <f t="shared" ref="Y26:AC26" si="2">IF(Y15="-","-",SUM(Y15:Y25))</f>
        <v>1800.148183691945</v>
      </c>
      <c r="Z26" s="35">
        <f t="shared" si="2"/>
        <v>2287.138940173978</v>
      </c>
      <c r="AA26" s="35">
        <f t="shared" si="2"/>
        <v>1770.5131551906431</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f>'3a DF'!AB120</f>
        <v>1083.2892166125991</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f>'3b CM'!AA15</f>
        <v>17.898840994093391</v>
      </c>
      <c r="AB28" s="117" t="str">
        <f>'3b CM'!AB15</f>
        <v>-</v>
      </c>
      <c r="AC28" s="117" t="str">
        <f>'3b CM'!AC15</f>
        <v>-</v>
      </c>
      <c r="AD28" s="25"/>
    </row>
    <row r="29" spans="1:30" s="26" customFormat="1" ht="12.6" customHeight="1">
      <c r="A29" s="207"/>
      <c r="B29" s="120" t="s">
        <v>241</v>
      </c>
      <c r="C29" s="120" t="s">
        <v>178</v>
      </c>
      <c r="D29" s="118" t="s">
        <v>128</v>
      </c>
      <c r="E29" s="119"/>
      <c r="F29" s="27"/>
      <c r="G29" s="117" t="str">
        <f>IF('3c AA'!J28="-","-",'3c AA'!J28)</f>
        <v>-</v>
      </c>
      <c r="H29" s="117" t="str">
        <f>IF('3c AA'!K28="-","-",'3c AA'!K28)</f>
        <v>-</v>
      </c>
      <c r="I29" s="117" t="str">
        <f>IF('3c AA'!L28="-","-",'3c AA'!L28)</f>
        <v>-</v>
      </c>
      <c r="J29" s="117" t="str">
        <f>IF('3c AA'!M28="-","-",'3c AA'!M28)</f>
        <v>-</v>
      </c>
      <c r="K29" s="117" t="str">
        <f>IF('3c AA'!N28="-","-",'3c AA'!N28)</f>
        <v>-</v>
      </c>
      <c r="L29" s="117" t="str">
        <f>IF('3c AA'!O28="-","-",'3c AA'!O28)</f>
        <v>-</v>
      </c>
      <c r="M29" s="117" t="str">
        <f>IF('3c AA'!P28="-","-",'3c AA'!P28)</f>
        <v>-</v>
      </c>
      <c r="N29" s="117" t="str">
        <f>IF('3c AA'!Q28="-","-",'3c AA'!Q28)</f>
        <v>-</v>
      </c>
      <c r="O29" s="27"/>
      <c r="P29" s="117" t="str">
        <f>IF('3c AA'!S28="-","-",'3c AA'!S28)</f>
        <v>-</v>
      </c>
      <c r="Q29" s="117" t="str">
        <f>IF('3c AA'!T28="-","-",'3c AA'!T28)</f>
        <v>-</v>
      </c>
      <c r="R29" s="117" t="str">
        <f>IF('3c AA'!U28="-","-",'3c AA'!U28)</f>
        <v>-</v>
      </c>
      <c r="S29" s="117" t="str">
        <f>IF('3c AA'!V28="-","-",'3c AA'!V28)</f>
        <v>-</v>
      </c>
      <c r="T29" s="117">
        <f>IF('3c AA'!W28="-","-",'3c AA'!W28)</f>
        <v>4.5286596291411447</v>
      </c>
      <c r="U29" s="117">
        <f>IF('3c AA'!X28="-","-",'3c AA'!X28)</f>
        <v>9.9756950960531068</v>
      </c>
      <c r="V29" s="117">
        <f>IF('3c AA'!Y28="-","-",'3c AA'!Y28)</f>
        <v>4.43</v>
      </c>
      <c r="W29" s="117" t="str">
        <f>IF('3c AA'!Z28="-","-",'3c AA'!Z28)</f>
        <v>-</v>
      </c>
      <c r="X29" s="27"/>
      <c r="Y29" s="117">
        <f>IF('3c AA'!AB28="-","-",'3c AA'!AB28)</f>
        <v>20.450772301171746</v>
      </c>
      <c r="Z29" s="117">
        <f>IF('3c AA'!AC28="-","-",'3c AA'!AC28)</f>
        <v>20.450772301171746</v>
      </c>
      <c r="AA29" s="117">
        <f>IF('3c AA'!AD28="-","-",'3c AA'!AD28)</f>
        <v>26.461989514763498</v>
      </c>
      <c r="AB29" s="117" t="str">
        <f>IF('3c AA'!AE28="-","-",'3c AA'!AE28)</f>
        <v>-</v>
      </c>
      <c r="AC29" s="117" t="str">
        <f>IF('3c AA'!AF28="-","-",'3c AA'!AF28)</f>
        <v>-</v>
      </c>
      <c r="AD29" s="25"/>
    </row>
    <row r="30" spans="1:30" s="26" customFormat="1" ht="12.6"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f>'3d PC'!AA16</f>
        <v>139.70703572397574</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f>'3e NC-Elec'!AB30</f>
        <v>200.91629971159722</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f>IF('3g CPIH'!W$17="-","-",'3h OC '!$E$8*('3g CPIH'!W$17/'3g CPIH'!$G$17))</f>
        <v>95.953808219178072</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f>IF('3i SMNCC'!W$50="-","-",'3i SMNCC'!W$50)</f>
        <v>17.321266150037467</v>
      </c>
      <c r="AB33" s="117" t="str">
        <f>IF('3i SMNCC'!X$50="-","-",'3i SMNCC'!X$50)</f>
        <v>-</v>
      </c>
      <c r="AC33" s="117" t="str">
        <f>IF('3i SMNCC'!Y$50="-","-",'3i SMNCC'!Y$50)</f>
        <v>-</v>
      </c>
      <c r="AD33" s="25"/>
    </row>
    <row r="34" spans="1:30" s="26" customFormat="1" ht="11.4">
      <c r="A34" s="207"/>
      <c r="B34" s="120" t="s">
        <v>244</v>
      </c>
      <c r="C34" s="120" t="s">
        <v>183</v>
      </c>
      <c r="D34" s="118" t="s">
        <v>128</v>
      </c>
      <c r="E34" s="119"/>
      <c r="F34" s="27"/>
      <c r="G34" s="117">
        <f>IF('3g CPIH'!C$17="-","-",'3j PAAC PAP'!$G$8*('3g CPIH'!C$17/'3g CPIH'!$G$17))</f>
        <v>13.436452250489236</v>
      </c>
      <c r="H34" s="117">
        <f>IF('3g CPIH'!D$17="-","-",'3j PAAC PAP'!$G$8*('3g CPIH'!D$17/'3g CPIH'!$G$17))</f>
        <v>13.463352054794518</v>
      </c>
      <c r="I34" s="117">
        <f>IF('3g CPIH'!E$17="-","-",'3j PAAC PAP'!$G$8*('3g CPIH'!E$17/'3g CPIH'!$G$17))</f>
        <v>13.503701761252445</v>
      </c>
      <c r="J34" s="117">
        <f>IF('3g CPIH'!F$17="-","-",'3j PAAC PAP'!$G$8*('3g CPIH'!F$17/'3g CPIH'!$G$17))</f>
        <v>13.584401174168297</v>
      </c>
      <c r="K34" s="117">
        <f>IF('3g CPIH'!G$17="-","-",'3j PAAC PAP'!$G$8*('3g CPIH'!G$17/'3g CPIH'!$G$17))</f>
        <v>13.745799999999999</v>
      </c>
      <c r="L34" s="117">
        <f>IF('3g CPIH'!H$17="-","-",'3j PAAC PAP'!$G$8*('3g CPIH'!H$17/'3g CPIH'!$G$17))</f>
        <v>13.920648727984345</v>
      </c>
      <c r="M34" s="117">
        <f>IF('3g CPIH'!I$17="-","-",'3j PAAC PAP'!$G$8*('3g CPIH'!I$17/'3g CPIH'!$G$17))</f>
        <v>14.122397260273971</v>
      </c>
      <c r="N34" s="117">
        <f>IF('3g CPIH'!J$17="-","-",'3j PAAC PAP'!$G$8*('3g CPIH'!J$17/'3g CPIH'!$G$17))</f>
        <v>14.24344637964775</v>
      </c>
      <c r="O34" s="27"/>
      <c r="P34" s="117">
        <f>IF('3g CPIH'!L$17="-","-",'3j PAAC PAP'!$G$8*('3g CPIH'!L$17/'3g CPIH'!$G$17))</f>
        <v>14.24344637964775</v>
      </c>
      <c r="Q34" s="117">
        <f>IF('3g CPIH'!M$17="-","-",'3j PAAC PAP'!$G$8*('3g CPIH'!M$17/'3g CPIH'!$G$17))</f>
        <v>14.40484520547945</v>
      </c>
      <c r="R34" s="117">
        <f>IF('3g CPIH'!N$17="-","-",'3j PAAC PAP'!$G$8*('3g CPIH'!N$17/'3g CPIH'!$G$17))</f>
        <v>14.512444422700586</v>
      </c>
      <c r="S34" s="117">
        <f>IF('3g CPIH'!O$17="-","-",'3j PAAC PAP'!$G$8*('3g CPIH'!O$17/'3g CPIH'!$G$17))</f>
        <v>14.593143835616438</v>
      </c>
      <c r="T34" s="117">
        <f>IF('3g CPIH'!P$17="-","-",'3j PAAC PAP'!$G$8*('3g CPIH'!P$17/'3g CPIH'!$G$17))</f>
        <v>14.633493542074362</v>
      </c>
      <c r="U34" s="117">
        <f>IF('3g CPIH'!Q$17="-","-",'3j PAAC PAP'!$G$8*('3g CPIH'!Q$17/'3g CPIH'!$G$17))</f>
        <v>14.714192954990214</v>
      </c>
      <c r="V34" s="117">
        <f>IF('3g CPIH'!R$17="-","-",'3j PAAC PAP'!$G$8*('3g CPIH'!R$17/'3g CPIH'!$G$17))</f>
        <v>14.983190998043053</v>
      </c>
      <c r="W34" s="117">
        <f>IF('3g CPIH'!S$17="-","-",'3j PAAC PAP'!$G$8*('3g CPIH'!S$17/'3g CPIH'!$G$17))</f>
        <v>15.427037769080234</v>
      </c>
      <c r="X34" s="27"/>
      <c r="Y34" s="117">
        <f>IF('3g CPIH'!U$17="-","-",'3j PAAC PAP'!$G$8*('3g CPIH'!U$17/'3g CPIH'!$G$17))</f>
        <v>16.207132093933463</v>
      </c>
      <c r="Z34" s="117">
        <f>IF('3g CPIH'!V$17="-","-",'3j PAAC PAP'!$G$8*('3g CPIH'!V$17/'3g CPIH'!$G$17))</f>
        <v>16.207132093933463</v>
      </c>
      <c r="AA34" s="117">
        <f>IF('3g CPIH'!W$17="-","-",'3j PAAC PAP'!$G$8*('3g CPIH'!W$17/'3g CPIH'!$G$17))</f>
        <v>16.852727397260274</v>
      </c>
      <c r="AB34" s="117" t="str">
        <f>IF('3g CPIH'!X$17="-","-",'3j PAAC PAP'!$G$8*('3g CPIH'!X$17/'3g CPIH'!$G$17))</f>
        <v>-</v>
      </c>
      <c r="AC34" s="117" t="str">
        <f>IF('3g CPIH'!Y$17="-","-",'3j PAAC PAP'!$G$8*('3g CPIH'!Y$17/'3g CPIH'!$G$17))</f>
        <v>-</v>
      </c>
      <c r="AD34" s="25"/>
    </row>
    <row r="35" spans="1:30" s="26" customFormat="1" ht="11.4">
      <c r="A35" s="207"/>
      <c r="B35" s="120" t="s">
        <v>244</v>
      </c>
      <c r="C35" s="120" t="s">
        <v>184</v>
      </c>
      <c r="D35" s="118" t="s">
        <v>128</v>
      </c>
      <c r="E35" s="119"/>
      <c r="F35" s="27"/>
      <c r="G35" s="117">
        <f>IF(G27="-","-",SUM(G27:G33)*'3j PAAC PAP'!$G$26)</f>
        <v>25.987804785940433</v>
      </c>
      <c r="H35" s="117">
        <f>IF(H27="-","-",SUM(H27:H33)*'3j PAAC PAP'!$G$26)</f>
        <v>24.899409421482755</v>
      </c>
      <c r="I35" s="117">
        <f>IF(I27="-","-",SUM(I27:I33)*'3j PAAC PAP'!$G$26)</f>
        <v>25.817844030599645</v>
      </c>
      <c r="J35" s="117">
        <f>IF(J27="-","-",SUM(J27:J33)*'3j PAAC PAP'!$G$26)</f>
        <v>25.315715178372074</v>
      </c>
      <c r="K35" s="117">
        <f>IF(K27="-","-",SUM(K27:K33)*'3j PAAC PAP'!$G$26)</f>
        <v>27.283496489513666</v>
      </c>
      <c r="L35" s="117">
        <f>IF(L27="-","-",SUM(L27:L33)*'3j PAAC PAP'!$G$26)</f>
        <v>26.948496807637071</v>
      </c>
      <c r="M35" s="117">
        <f>IF(M27="-","-",SUM(M27:M33)*'3j PAAC PAP'!$G$26)</f>
        <v>29.323111343037773</v>
      </c>
      <c r="N35" s="117">
        <f>IF(N27="-","-",SUM(N27:N33)*'3j PAAC PAP'!$G$26)</f>
        <v>30.847565890938654</v>
      </c>
      <c r="O35" s="27"/>
      <c r="P35" s="117">
        <f>IF(P27="-","-",SUM(P27:P33)*'3j PAAC PAP'!$G$26)</f>
        <v>30.847565890938654</v>
      </c>
      <c r="Q35" s="117">
        <f>IF(Q27="-","-",SUM(Q27:Q33)*'3j PAAC PAP'!$G$26)</f>
        <v>34.202009059076559</v>
      </c>
      <c r="R35" s="117">
        <f>IF(R27="-","-",SUM(R27:R33)*'3j PAAC PAP'!$G$26)</f>
        <v>33.057359284373668</v>
      </c>
      <c r="S35" s="117">
        <f>IF(S27="-","-",SUM(S27:S33)*'3j PAAC PAP'!$G$26)</f>
        <v>33.110171560569441</v>
      </c>
      <c r="T35" s="117">
        <f>IF(T27="-","-",SUM(T27:T33)*'3j PAAC PAP'!$G$26)</f>
        <v>32.073729751852568</v>
      </c>
      <c r="U35" s="117">
        <f>IF(U27="-","-",SUM(U27:U33)*'3j PAAC PAP'!$G$26)</f>
        <v>35.176075172210091</v>
      </c>
      <c r="V35" s="117">
        <f>IF(V27="-","-",SUM(V27:V33)*'3j PAAC PAP'!$G$26)</f>
        <v>38.191627677150557</v>
      </c>
      <c r="W35" s="117">
        <f>IF(W27="-","-",SUM(W27:W33)*'3j PAAC PAP'!$G$26)</f>
        <v>54.428126657638764</v>
      </c>
      <c r="X35" s="27"/>
      <c r="Y35" s="117">
        <f>IF(Y27="-","-",SUM(Y27:Y33)*'3j PAAC PAP'!$G$26)</f>
        <v>93.118531621992986</v>
      </c>
      <c r="Z35" s="117">
        <f>IF(Z27="-","-",SUM(Z27:Z33)*'3j PAAC PAP'!$G$26)</f>
        <v>118.58643016704421</v>
      </c>
      <c r="AA35" s="117">
        <f>IF(AA27="-","-",SUM(AA27:AA33)*'3j PAAC PAP'!$G$26)</f>
        <v>92.232742911024729</v>
      </c>
      <c r="AB35" s="117" t="str">
        <f>IF(AB27="-","-",SUM(AB27:AB33)*'3j PAAC PAP'!$G$26)</f>
        <v>-</v>
      </c>
      <c r="AC35" s="117" t="str">
        <f>IF(AC27="-","-",SUM(AC27:AC33)*'3j PAAC PAP'!$G$26)</f>
        <v>-</v>
      </c>
      <c r="AD35" s="25"/>
    </row>
    <row r="36" spans="1:30" s="26" customFormat="1" ht="11.4">
      <c r="A36" s="207"/>
      <c r="B36" s="120" t="s">
        <v>185</v>
      </c>
      <c r="C36" s="120" t="s">
        <v>246</v>
      </c>
      <c r="D36" s="118" t="s">
        <v>128</v>
      </c>
      <c r="E36" s="119"/>
      <c r="F36" s="27"/>
      <c r="G36" s="117">
        <f>IF(G27="-","-",SUM(G27:G35)*'3k EBIT'!$E$8)</f>
        <v>9.3943828772539337</v>
      </c>
      <c r="H36" s="117">
        <f>IF(H27="-","-",SUM(H27:H35)*'3k EBIT'!$E$8)</f>
        <v>9.0123566784135924</v>
      </c>
      <c r="I36" s="117">
        <f>IF(I27="-","-",SUM(I27:I35)*'3k EBIT'!$E$8)</f>
        <v>9.3359478731250274</v>
      </c>
      <c r="J36" s="117">
        <f>IF(J27="-","-",SUM(J27:J35)*'3k EBIT'!$E$8)</f>
        <v>9.1610235369672584</v>
      </c>
      <c r="K36" s="117">
        <f>IF(K27="-","-",SUM(K27:K35)*'3k EBIT'!$E$8)</f>
        <v>9.8557816534586049</v>
      </c>
      <c r="L36" s="117">
        <f>IF(L27="-","-",SUM(L27:L35)*'3k EBIT'!$E$8)</f>
        <v>9.7414230536214426</v>
      </c>
      <c r="M36" s="117">
        <f>IF(M27="-","-",SUM(M27:M35)*'3k EBIT'!$E$8)</f>
        <v>10.579955654148192</v>
      </c>
      <c r="N36" s="117">
        <f>IF(N27="-","-",SUM(N27:N35)*'3k EBIT'!$E$8)</f>
        <v>11.118112604865535</v>
      </c>
      <c r="O36" s="27"/>
      <c r="P36" s="117">
        <f>IF(P27="-","-",SUM(P27:P35)*'3k EBIT'!$E$8)</f>
        <v>11.118112604865535</v>
      </c>
      <c r="Q36" s="117">
        <f>IF(Q27="-","-",SUM(Q27:Q35)*'3k EBIT'!$E$8)</f>
        <v>12.300252072004151</v>
      </c>
      <c r="R36" s="117">
        <f>IF(R27="-","-",SUM(R27:R35)*'3k EBIT'!$E$8)</f>
        <v>11.90001666308817</v>
      </c>
      <c r="S36" s="117">
        <f>IF(S27="-","-",SUM(S27:S35)*'3k EBIT'!$E$8)</f>
        <v>11.920142010698696</v>
      </c>
      <c r="T36" s="117">
        <f>IF(T27="-","-",SUM(T27:T35)*'3k EBIT'!$E$8)</f>
        <v>11.556636849463532</v>
      </c>
      <c r="U36" s="117">
        <f>IF(U27="-","-",SUM(U27:U35)*'3k EBIT'!$E$8)</f>
        <v>12.648606479186675</v>
      </c>
      <c r="V36" s="117">
        <f>IF(V27="-","-",SUM(V27:V35)*'3k EBIT'!$E$8)</f>
        <v>13.713717263029164</v>
      </c>
      <c r="W36" s="117">
        <f>IF(W27="-","-",SUM(W27:W35)*'3k EBIT'!$E$8)</f>
        <v>19.4290883872414</v>
      </c>
      <c r="X36" s="27"/>
      <c r="Y36" s="117">
        <f>IF(Y27="-","-",SUM(Y27:Y35)*'3k EBIT'!$E$8)</f>
        <v>33.043029394401493</v>
      </c>
      <c r="Z36" s="117">
        <f>IF(Z27="-","-",SUM(Z27:Z35)*'3k EBIT'!$E$8)</f>
        <v>41.994439378319193</v>
      </c>
      <c r="AA36" s="117">
        <f>IF(AA27="-","-",SUM(AA27:AA35)*'3k EBIT'!$E$8)</f>
        <v>32.744197902678366</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5.5897768828339442</v>
      </c>
      <c r="H37" s="117">
        <f>IF(H27="-","-",SUM(H27:H30,H32:H36)*'3l HAP'!$E$9)</f>
        <v>5.2846190003948585</v>
      </c>
      <c r="I37" s="117">
        <f>IF(I27="-","-",SUM(I27:I30,I32:I36)*'3l HAP'!$E$9)</f>
        <v>5.3274212411089978</v>
      </c>
      <c r="J37" s="117">
        <f>IF(J27="-","-",SUM(J27:J30,J32:J36)*'3l HAP'!$E$9)</f>
        <v>5.2007337857387972</v>
      </c>
      <c r="K37" s="117">
        <f>IF(K27="-","-",SUM(K27:K30,K32:K36)*'3l HAP'!$E$9)</f>
        <v>5.8380960197892229</v>
      </c>
      <c r="L37" s="117">
        <f>IF(L27="-","-",SUM(L27:L30,L32:L36)*'3l HAP'!$E$9)</f>
        <v>5.73705451737675</v>
      </c>
      <c r="M37" s="117">
        <f>IF(M27="-","-",SUM(M27:M30,M32:M36)*'3l HAP'!$E$9)</f>
        <v>6.4232881289312376</v>
      </c>
      <c r="N37" s="117">
        <f>IF(N27="-","-",SUM(N27:N30,N32:N36)*'3l HAP'!$E$9)</f>
        <v>6.8437169233402271</v>
      </c>
      <c r="O37" s="27"/>
      <c r="P37" s="117">
        <f>IF(P27="-","-",SUM(P27:P30,P32:P36)*'3l HAP'!$E$9)</f>
        <v>6.8437169233402271</v>
      </c>
      <c r="Q37" s="117">
        <f>IF(Q27="-","-",SUM(Q27:Q30,Q32:Q36)*'3l HAP'!$E$9)</f>
        <v>7.6714446167584667</v>
      </c>
      <c r="R37" s="117">
        <f>IF(R27="-","-",SUM(R27:R30,R32:R36)*'3l HAP'!$E$9)</f>
        <v>7.3378117982013356</v>
      </c>
      <c r="S37" s="117">
        <f>IF(S27="-","-",SUM(S27:S30,S32:S36)*'3l HAP'!$E$9)</f>
        <v>7.3632948187267333</v>
      </c>
      <c r="T37" s="117">
        <f>IF(T27="-","-",SUM(T27:T30,T32:T36)*'3l HAP'!$E$9)</f>
        <v>7.0324976776884283</v>
      </c>
      <c r="U37" s="117">
        <f>IF(U27="-","-",SUM(U27:U30,U32:U36)*'3l HAP'!$E$9)</f>
        <v>7.7165595849131883</v>
      </c>
      <c r="V37" s="117">
        <f>IF(V27="-","-",SUM(V27:V30,V32:V36)*'3l HAP'!$E$9)</f>
        <v>8.536253889844911</v>
      </c>
      <c r="W37" s="117">
        <f>IF(W27="-","-",SUM(W27:W30,W32:W36)*'3l HAP'!$E$9)</f>
        <v>12.240438542279739</v>
      </c>
      <c r="X37" s="27"/>
      <c r="Y37" s="117">
        <f>IF(Y27="-","-",SUM(Y27:Y30,Y32:Y36)*'3l HAP'!$E$9)</f>
        <v>22.65142177159974</v>
      </c>
      <c r="Z37" s="117">
        <f>IF(Z27="-","-",SUM(Z27:Z30,Z32:Z36)*'3l HAP'!$E$9)</f>
        <v>29.549187005330158</v>
      </c>
      <c r="AA37" s="117">
        <f>IF(AA27="-","-",SUM(AA27:AA30,AA32:AA36)*'3l HAP'!$E$9)</f>
        <v>22.290363586056365</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500.03077671867595</v>
      </c>
      <c r="H38" s="117">
        <f t="shared" si="3"/>
        <v>479.6189850971063</v>
      </c>
      <c r="I38" s="117">
        <f t="shared" si="3"/>
        <v>496.69289581420441</v>
      </c>
      <c r="J38" s="117">
        <f t="shared" si="3"/>
        <v>487.35966815331625</v>
      </c>
      <c r="K38" s="117">
        <f t="shared" si="3"/>
        <v>524.56323194104027</v>
      </c>
      <c r="L38" s="117">
        <f t="shared" si="3"/>
        <v>518.44331924909829</v>
      </c>
      <c r="M38" s="117">
        <f t="shared" si="3"/>
        <v>563.26282939585269</v>
      </c>
      <c r="N38" s="117">
        <f t="shared" si="3"/>
        <v>592.00729652869813</v>
      </c>
      <c r="O38" s="27"/>
      <c r="P38" s="117">
        <f t="shared" ref="P38:W38" si="4">IF(P27="-","-",SUM(P27:P37))</f>
        <v>592.00729652869813</v>
      </c>
      <c r="Q38" s="117">
        <f t="shared" si="4"/>
        <v>655.05286521437961</v>
      </c>
      <c r="R38" s="117">
        <f t="shared" si="4"/>
        <v>633.65421957488775</v>
      </c>
      <c r="S38" s="117">
        <f t="shared" si="4"/>
        <v>634.7389309795027</v>
      </c>
      <c r="T38" s="117">
        <f t="shared" si="4"/>
        <v>615.2762911495978</v>
      </c>
      <c r="U38" s="117">
        <f t="shared" si="4"/>
        <v>673.43241509273867</v>
      </c>
      <c r="V38" s="117">
        <f t="shared" si="4"/>
        <v>730.31054855008415</v>
      </c>
      <c r="W38" s="117">
        <f t="shared" si="4"/>
        <v>1034.8236154901056</v>
      </c>
      <c r="X38" s="27"/>
      <c r="Y38" s="117">
        <f t="shared" ref="Y38:AC38" si="5">IF(Y27="-","-",SUM(Y27:Y37))</f>
        <v>1761.757513660915</v>
      </c>
      <c r="Z38" s="117">
        <f t="shared" si="5"/>
        <v>2239.7819255533723</v>
      </c>
      <c r="AA38" s="117">
        <f t="shared" si="5"/>
        <v>1745.6684887232643</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f>'3a DF'!AB121</f>
        <v>1110.8689791813911</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f>'3b CM'!AA16</f>
        <v>18.438466185637573</v>
      </c>
      <c r="AB40" s="35" t="str">
        <f>'3b CM'!AB16</f>
        <v>-</v>
      </c>
      <c r="AC40" s="35" t="str">
        <f>'3b CM'!AC16</f>
        <v>-</v>
      </c>
      <c r="AD40" s="25"/>
    </row>
    <row r="41" spans="1:30" s="26" customFormat="1" ht="11.25" customHeight="1">
      <c r="A41" s="207"/>
      <c r="B41" s="123" t="s">
        <v>241</v>
      </c>
      <c r="C41" s="123" t="s">
        <v>178</v>
      </c>
      <c r="D41" s="116" t="s">
        <v>125</v>
      </c>
      <c r="E41" s="75"/>
      <c r="F41" s="27"/>
      <c r="G41" s="35" t="str">
        <f>IF('3c AA'!J29="-","-",'3c AA'!J29)</f>
        <v>-</v>
      </c>
      <c r="H41" s="35" t="str">
        <f>IF('3c AA'!K29="-","-",'3c AA'!K29)</f>
        <v>-</v>
      </c>
      <c r="I41" s="35" t="str">
        <f>IF('3c AA'!L29="-","-",'3c AA'!L29)</f>
        <v>-</v>
      </c>
      <c r="J41" s="35" t="str">
        <f>IF('3c AA'!M29="-","-",'3c AA'!M29)</f>
        <v>-</v>
      </c>
      <c r="K41" s="35" t="str">
        <f>IF('3c AA'!N29="-","-",'3c AA'!N29)</f>
        <v>-</v>
      </c>
      <c r="L41" s="35" t="str">
        <f>IF('3c AA'!O29="-","-",'3c AA'!O29)</f>
        <v>-</v>
      </c>
      <c r="M41" s="35" t="str">
        <f>IF('3c AA'!P29="-","-",'3c AA'!P29)</f>
        <v>-</v>
      </c>
      <c r="N41" s="35" t="str">
        <f>IF('3c AA'!Q29="-","-",'3c AA'!Q29)</f>
        <v>-</v>
      </c>
      <c r="O41" s="27"/>
      <c r="P41" s="35" t="str">
        <f>IF('3c AA'!S29="-","-",'3c AA'!S29)</f>
        <v>-</v>
      </c>
      <c r="Q41" s="35" t="str">
        <f>IF('3c AA'!T29="-","-",'3c AA'!T29)</f>
        <v>-</v>
      </c>
      <c r="R41" s="35" t="str">
        <f>IF('3c AA'!U29="-","-",'3c AA'!U29)</f>
        <v>-</v>
      </c>
      <c r="S41" s="35" t="str">
        <f>IF('3c AA'!V29="-","-",'3c AA'!V29)</f>
        <v>-</v>
      </c>
      <c r="T41" s="35">
        <f>IF('3c AA'!W29="-","-",'3c AA'!W29)</f>
        <v>4.6252573118737148</v>
      </c>
      <c r="U41" s="35">
        <f>IF('3c AA'!X29="-","-",'3c AA'!X29)</f>
        <v>9.9756950960531068</v>
      </c>
      <c r="V41" s="35">
        <f>IF('3c AA'!Y29="-","-",'3c AA'!Y29)</f>
        <v>4.43</v>
      </c>
      <c r="W41" s="35" t="str">
        <f>IF('3c AA'!Z29="-","-",'3c AA'!Z29)</f>
        <v>-</v>
      </c>
      <c r="X41" s="27"/>
      <c r="Y41" s="35">
        <f>IF('3c AA'!AB29="-","-",'3c AA'!AB29)</f>
        <v>21.093801142045734</v>
      </c>
      <c r="Z41" s="35">
        <f>IF('3c AA'!AC29="-","-",'3c AA'!AC29)</f>
        <v>21.093801142045734</v>
      </c>
      <c r="AA41" s="35">
        <f>IF('3c AA'!AD29="-","-",'3c AA'!AD29)</f>
        <v>27.105018355637487</v>
      </c>
      <c r="AB41" s="35" t="str">
        <f>IF('3c AA'!AE29="-","-",'3c AA'!AE29)</f>
        <v>-</v>
      </c>
      <c r="AC41" s="35" t="str">
        <f>IF('3c AA'!AF29="-","-",'3c AA'!AF29)</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f>'3d PC'!AA17</f>
        <v>139.71909746280016</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f>'3e NC-Elec'!AB31</f>
        <v>196.42300350097824</v>
      </c>
      <c r="AB43" s="35" t="str">
        <f>'3e NC-Elec'!AC31</f>
        <v>-</v>
      </c>
      <c r="AC43" s="35" t="str">
        <f>'3e NC-Elec'!AD31</f>
        <v>-</v>
      </c>
      <c r="AD43" s="25"/>
    </row>
    <row r="44" spans="1:30" s="26" customFormat="1" ht="12.6"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f>IF('3g CPIH'!W$17="-","-",'3h OC '!$E$8*('3g CPIH'!W$17/'3g CPIH'!$G$17))</f>
        <v>95.953808219178072</v>
      </c>
      <c r="AB44" s="35" t="str">
        <f>IF('3g CPIH'!X$17="-","-",'3h OC '!$E$8*('3g CPIH'!X$17/'3g CPIH'!$G$17))</f>
        <v>-</v>
      </c>
      <c r="AC44" s="35" t="str">
        <f>IF('3g CPIH'!Y$17="-","-",'3h OC '!$E$8*('3g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f>IF('3i SMNCC'!W$50="-","-",'3i SMNCC'!W$50)</f>
        <v>17.321266150037467</v>
      </c>
      <c r="AB45" s="35" t="str">
        <f>IF('3i SMNCC'!X$50="-","-",'3i SMNCC'!X$50)</f>
        <v>-</v>
      </c>
      <c r="AC45" s="35" t="str">
        <f>IF('3i SMNCC'!Y$50="-","-",'3i SMNCC'!Y$50)</f>
        <v>-</v>
      </c>
      <c r="AD45" s="25"/>
    </row>
    <row r="46" spans="1:30" s="26" customFormat="1" ht="11.4">
      <c r="A46" s="207"/>
      <c r="B46" s="123" t="s">
        <v>244</v>
      </c>
      <c r="C46" s="123" t="s">
        <v>183</v>
      </c>
      <c r="D46" s="116" t="s">
        <v>125</v>
      </c>
      <c r="E46" s="75"/>
      <c r="F46" s="27"/>
      <c r="G46" s="35">
        <f>IF('3g CPIH'!C$17="-","-",'3j PAAC PAP'!$G$8*('3g CPIH'!C$17/'3g CPIH'!$G$17))</f>
        <v>13.436452250489236</v>
      </c>
      <c r="H46" s="35">
        <f>IF('3g CPIH'!D$17="-","-",'3j PAAC PAP'!$G$8*('3g CPIH'!D$17/'3g CPIH'!$G$17))</f>
        <v>13.463352054794518</v>
      </c>
      <c r="I46" s="35">
        <f>IF('3g CPIH'!E$17="-","-",'3j PAAC PAP'!$G$8*('3g CPIH'!E$17/'3g CPIH'!$G$17))</f>
        <v>13.503701761252445</v>
      </c>
      <c r="J46" s="35">
        <f>IF('3g CPIH'!F$17="-","-",'3j PAAC PAP'!$G$8*('3g CPIH'!F$17/'3g CPIH'!$G$17))</f>
        <v>13.584401174168297</v>
      </c>
      <c r="K46" s="35">
        <f>IF('3g CPIH'!G$17="-","-",'3j PAAC PAP'!$G$8*('3g CPIH'!G$17/'3g CPIH'!$G$17))</f>
        <v>13.745799999999999</v>
      </c>
      <c r="L46" s="35">
        <f>IF('3g CPIH'!H$17="-","-",'3j PAAC PAP'!$G$8*('3g CPIH'!H$17/'3g CPIH'!$G$17))</f>
        <v>13.920648727984345</v>
      </c>
      <c r="M46" s="35">
        <f>IF('3g CPIH'!I$17="-","-",'3j PAAC PAP'!$G$8*('3g CPIH'!I$17/'3g CPIH'!$G$17))</f>
        <v>14.122397260273971</v>
      </c>
      <c r="N46" s="35">
        <f>IF('3g CPIH'!J$17="-","-",'3j PAAC PAP'!$G$8*('3g CPIH'!J$17/'3g CPIH'!$G$17))</f>
        <v>14.24344637964775</v>
      </c>
      <c r="O46" s="27"/>
      <c r="P46" s="35">
        <f>IF('3g CPIH'!L$17="-","-",'3j PAAC PAP'!$G$8*('3g CPIH'!L$17/'3g CPIH'!$G$17))</f>
        <v>14.24344637964775</v>
      </c>
      <c r="Q46" s="35">
        <f>IF('3g CPIH'!M$17="-","-",'3j PAAC PAP'!$G$8*('3g CPIH'!M$17/'3g CPIH'!$G$17))</f>
        <v>14.40484520547945</v>
      </c>
      <c r="R46" s="35">
        <f>IF('3g CPIH'!N$17="-","-",'3j PAAC PAP'!$G$8*('3g CPIH'!N$17/'3g CPIH'!$G$17))</f>
        <v>14.512444422700586</v>
      </c>
      <c r="S46" s="35">
        <f>IF('3g CPIH'!O$17="-","-",'3j PAAC PAP'!$G$8*('3g CPIH'!O$17/'3g CPIH'!$G$17))</f>
        <v>14.593143835616438</v>
      </c>
      <c r="T46" s="35">
        <f>IF('3g CPIH'!P$17="-","-",'3j PAAC PAP'!$G$8*('3g CPIH'!P$17/'3g CPIH'!$G$17))</f>
        <v>14.633493542074362</v>
      </c>
      <c r="U46" s="35">
        <f>IF('3g CPIH'!Q$17="-","-",'3j PAAC PAP'!$G$8*('3g CPIH'!Q$17/'3g CPIH'!$G$17))</f>
        <v>14.714192954990214</v>
      </c>
      <c r="V46" s="35">
        <f>IF('3g CPIH'!R$17="-","-",'3j PAAC PAP'!$G$8*('3g CPIH'!R$17/'3g CPIH'!$G$17))</f>
        <v>14.983190998043053</v>
      </c>
      <c r="W46" s="35">
        <f>IF('3g CPIH'!S$17="-","-",'3j PAAC PAP'!$G$8*('3g CPIH'!S$17/'3g CPIH'!$G$17))</f>
        <v>15.427037769080234</v>
      </c>
      <c r="X46" s="27"/>
      <c r="Y46" s="35">
        <f>IF('3g CPIH'!U$17="-","-",'3j PAAC PAP'!$G$8*('3g CPIH'!U$17/'3g CPIH'!$G$17))</f>
        <v>16.207132093933463</v>
      </c>
      <c r="Z46" s="35">
        <f>IF('3g CPIH'!V$17="-","-",'3j PAAC PAP'!$G$8*('3g CPIH'!V$17/'3g CPIH'!$G$17))</f>
        <v>16.207132093933463</v>
      </c>
      <c r="AA46" s="35">
        <f>IF('3g CPIH'!W$17="-","-",'3j PAAC PAP'!$G$8*('3g CPIH'!W$17/'3g CPIH'!$G$17))</f>
        <v>16.852727397260274</v>
      </c>
      <c r="AB46" s="35" t="str">
        <f>IF('3g CPIH'!X$17="-","-",'3j PAAC PAP'!$G$8*('3g CPIH'!X$17/'3g CPIH'!$G$17))</f>
        <v>-</v>
      </c>
      <c r="AC46" s="35" t="str">
        <f>IF('3g CPIH'!Y$17="-","-",'3j PAAC PAP'!$G$8*('3g CPIH'!Y$17/'3g CPIH'!$G$17))</f>
        <v>-</v>
      </c>
      <c r="AD46" s="25"/>
    </row>
    <row r="47" spans="1:30" s="26" customFormat="1" ht="11.4">
      <c r="A47" s="207"/>
      <c r="B47" s="123" t="s">
        <v>244</v>
      </c>
      <c r="C47" s="123" t="s">
        <v>184</v>
      </c>
      <c r="D47" s="116" t="s">
        <v>125</v>
      </c>
      <c r="E47" s="75"/>
      <c r="F47" s="27"/>
      <c r="G47" s="35">
        <f>IF(G39="-","-",SUM(G39:G45)*'3j PAAC PAP'!$G$26)</f>
        <v>25.809761924922039</v>
      </c>
      <c r="H47" s="35">
        <f>IF(H39="-","-",SUM(H39:H45)*'3j PAAC PAP'!$G$26)</f>
        <v>24.710161684327659</v>
      </c>
      <c r="I47" s="35">
        <f>IF(I39="-","-",SUM(I39:I45)*'3j PAAC PAP'!$G$26)</f>
        <v>25.569979056755578</v>
      </c>
      <c r="J47" s="35">
        <f>IF(J39="-","-",SUM(J39:J45)*'3j PAAC PAP'!$G$26)</f>
        <v>25.062333748611817</v>
      </c>
      <c r="K47" s="35">
        <f>IF(K39="-","-",SUM(K39:K45)*'3j PAAC PAP'!$G$26)</f>
        <v>26.663036613057042</v>
      </c>
      <c r="L47" s="35">
        <f>IF(L39="-","-",SUM(L39:L45)*'3j PAAC PAP'!$G$26)</f>
        <v>26.324291290840666</v>
      </c>
      <c r="M47" s="35">
        <f>IF(M39="-","-",SUM(M39:M45)*'3j PAAC PAP'!$G$26)</f>
        <v>29.17942153160196</v>
      </c>
      <c r="N47" s="35">
        <f>IF(N39="-","-",SUM(N39:N45)*'3j PAAC PAP'!$G$26)</f>
        <v>30.723499872337968</v>
      </c>
      <c r="O47" s="27"/>
      <c r="P47" s="35">
        <f>IF(P39="-","-",SUM(P39:P45)*'3j PAAC PAP'!$G$26)</f>
        <v>30.723499872337968</v>
      </c>
      <c r="Q47" s="35">
        <f>IF(Q39="-","-",SUM(Q39:Q45)*'3j PAAC PAP'!$G$26)</f>
        <v>34.488859896971341</v>
      </c>
      <c r="R47" s="35">
        <f>IF(R39="-","-",SUM(R39:R45)*'3j PAAC PAP'!$G$26)</f>
        <v>33.311349094345893</v>
      </c>
      <c r="S47" s="35">
        <f>IF(S39="-","-",SUM(S39:S45)*'3j PAAC PAP'!$G$26)</f>
        <v>33.684669515887457</v>
      </c>
      <c r="T47" s="35">
        <f>IF(T39="-","-",SUM(T39:T45)*'3j PAAC PAP'!$G$26)</f>
        <v>32.619022078854478</v>
      </c>
      <c r="U47" s="35">
        <f>IF(U39="-","-",SUM(U39:U45)*'3j PAAC PAP'!$G$26)</f>
        <v>35.769065212130556</v>
      </c>
      <c r="V47" s="35">
        <f>IF(V39="-","-",SUM(V39:V45)*'3j PAAC PAP'!$G$26)</f>
        <v>38.859401300669248</v>
      </c>
      <c r="W47" s="35">
        <f>IF(W39="-","-",SUM(W39:W45)*'3j PAAC PAP'!$G$26)</f>
        <v>55.289140840501609</v>
      </c>
      <c r="X47" s="27"/>
      <c r="Y47" s="35">
        <f>IF(Y39="-","-",SUM(Y39:Y45)*'3j PAAC PAP'!$G$26)</f>
        <v>95.262264690300626</v>
      </c>
      <c r="Z47" s="35">
        <f>IF(Z39="-","-",SUM(Z39:Z45)*'3j PAAC PAP'!$G$26)</f>
        <v>121.54405397312877</v>
      </c>
      <c r="AA47" s="35">
        <f>IF(AA39="-","-",SUM(AA39:AA45)*'3j PAAC PAP'!$G$26)</f>
        <v>93.648772890447972</v>
      </c>
      <c r="AB47" s="35" t="str">
        <f>IF(AB39="-","-",SUM(AB39:AB45)*'3j PAAC PAP'!$G$26)</f>
        <v>-</v>
      </c>
      <c r="AC47" s="35" t="str">
        <f>IF(AC39="-","-",SUM(AC39:AC45)*'3j PAAC PAP'!$G$26)</f>
        <v>-</v>
      </c>
      <c r="AD47" s="25"/>
    </row>
    <row r="48" spans="1:30" s="26" customFormat="1" ht="11.25" customHeight="1">
      <c r="A48" s="207"/>
      <c r="B48" s="123" t="s">
        <v>185</v>
      </c>
      <c r="C48" s="123" t="s">
        <v>246</v>
      </c>
      <c r="D48" s="121" t="s">
        <v>125</v>
      </c>
      <c r="E48" s="75"/>
      <c r="F48" s="27"/>
      <c r="G48" s="35">
        <f>IF(G39="-","-",SUM(G39:G47)*'3k EBIT'!$E$8)</f>
        <v>9.3318047010111602</v>
      </c>
      <c r="H48" s="35">
        <f>IF(H39="-","-",SUM(H39:H47)*'3k EBIT'!$E$8)</f>
        <v>8.9458402329829916</v>
      </c>
      <c r="I48" s="35">
        <f>IF(I39="-","-",SUM(I39:I47)*'3k EBIT'!$E$8)</f>
        <v>9.2488287495111781</v>
      </c>
      <c r="J48" s="35">
        <f>IF(J39="-","-",SUM(J39:J47)*'3k EBIT'!$E$8)</f>
        <v>9.0719654996076713</v>
      </c>
      <c r="K48" s="35">
        <f>IF(K39="-","-",SUM(K39:K47)*'3k EBIT'!$E$8)</f>
        <v>9.6377035610353339</v>
      </c>
      <c r="L48" s="35">
        <f>IF(L39="-","-",SUM(L39:L47)*'3k EBIT'!$E$8)</f>
        <v>9.5220284504434911</v>
      </c>
      <c r="M48" s="35">
        <f>IF(M39="-","-",SUM(M39:M47)*'3k EBIT'!$E$8)</f>
        <v>10.529451824379962</v>
      </c>
      <c r="N48" s="35">
        <f>IF(N39="-","-",SUM(N39:N47)*'3k EBIT'!$E$8)</f>
        <v>11.074506109590606</v>
      </c>
      <c r="O48" s="27"/>
      <c r="P48" s="35">
        <f>IF(P39="-","-",SUM(P39:P47)*'3k EBIT'!$E$8)</f>
        <v>11.074506109590606</v>
      </c>
      <c r="Q48" s="35">
        <f>IF(Q39="-","-",SUM(Q39:Q47)*'3k EBIT'!$E$8)</f>
        <v>12.401073875172731</v>
      </c>
      <c r="R48" s="35">
        <f>IF(R39="-","-",SUM(R39:R47)*'3k EBIT'!$E$8)</f>
        <v>11.989288532801996</v>
      </c>
      <c r="S48" s="35">
        <f>IF(S39="-","-",SUM(S39:S47)*'3k EBIT'!$E$8)</f>
        <v>12.122065491895116</v>
      </c>
      <c r="T48" s="35">
        <f>IF(T39="-","-",SUM(T39:T47)*'3k EBIT'!$E$8)</f>
        <v>11.748295190313451</v>
      </c>
      <c r="U48" s="35">
        <f>IF(U39="-","-",SUM(U39:U47)*'3k EBIT'!$E$8)</f>
        <v>12.857029524155152</v>
      </c>
      <c r="V48" s="35">
        <f>IF(V39="-","-",SUM(V39:V47)*'3k EBIT'!$E$8)</f>
        <v>13.948425103960297</v>
      </c>
      <c r="W48" s="35">
        <f>IF(W39="-","-",SUM(W39:W47)*'3k EBIT'!$E$8)</f>
        <v>19.731716063378066</v>
      </c>
      <c r="X48" s="27"/>
      <c r="Y48" s="35">
        <f>IF(Y39="-","-",SUM(Y39:Y47)*'3k EBIT'!$E$8)</f>
        <v>33.796504737353658</v>
      </c>
      <c r="Z48" s="35">
        <f>IF(Z39="-","-",SUM(Z39:Z47)*'3k EBIT'!$E$8)</f>
        <v>43.033979535887575</v>
      </c>
      <c r="AA48" s="35">
        <f>IF(AA39="-","-",SUM(AA39:AA47)*'3k EBIT'!$E$8)</f>
        <v>33.24190150680235</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5.6145074323636752</v>
      </c>
      <c r="H49" s="35">
        <f>IF(H39="-","-",SUM(H39:H42,H44:H48)*'3l HAP'!$E$9)</f>
        <v>5.30620463391796</v>
      </c>
      <c r="I49" s="35">
        <f>IF(I39="-","-",SUM(I39:I42,I44:I48)*'3l HAP'!$E$9)</f>
        <v>5.3458298315465722</v>
      </c>
      <c r="J49" s="35">
        <f>IF(J39="-","-",SUM(J39:J42,J44:J48)*'3l HAP'!$E$9)</f>
        <v>5.2177311533260484</v>
      </c>
      <c r="K49" s="35">
        <f>IF(K39="-","-",SUM(K39:K42,K44:K48)*'3l HAP'!$E$9)</f>
        <v>5.8532799297380569</v>
      </c>
      <c r="L49" s="35">
        <f>IF(L39="-","-",SUM(L39:L42,L44:L48)*'3l HAP'!$E$9)</f>
        <v>5.7510918790024244</v>
      </c>
      <c r="M49" s="35">
        <f>IF(M39="-","-",SUM(M39:M42,M44:M48)*'3l HAP'!$E$9)</f>
        <v>6.4847735682367063</v>
      </c>
      <c r="N49" s="35">
        <f>IF(N39="-","-",SUM(N39:N42,N44:N48)*'3l HAP'!$E$9)</f>
        <v>6.9106396635350675</v>
      </c>
      <c r="O49" s="27"/>
      <c r="P49" s="35">
        <f>IF(P39="-","-",SUM(P39:P42,P44:P48)*'3l HAP'!$E$9)</f>
        <v>6.9106396635350675</v>
      </c>
      <c r="Q49" s="35">
        <f>IF(Q39="-","-",SUM(Q39:Q42,Q44:Q48)*'3l HAP'!$E$9)</f>
        <v>7.774093342603047</v>
      </c>
      <c r="R49" s="35">
        <f>IF(R39="-","-",SUM(R39:R42,R44:R48)*'3l HAP'!$E$9)</f>
        <v>7.4313713043436564</v>
      </c>
      <c r="S49" s="35">
        <f>IF(S39="-","-",SUM(S39:S42,S44:S48)*'3l HAP'!$E$9)</f>
        <v>7.4621824328062676</v>
      </c>
      <c r="T49" s="35">
        <f>IF(T39="-","-",SUM(T39:T42,T44:T48)*'3l HAP'!$E$9)</f>
        <v>7.1229149643580048</v>
      </c>
      <c r="U49" s="35">
        <f>IF(U39="-","-",SUM(U39:U42,U44:U48)*'3l HAP'!$E$9)</f>
        <v>7.8257688944771653</v>
      </c>
      <c r="V49" s="35">
        <f>IF(V39="-","-",SUM(V39:V42,V44:V48)*'3l HAP'!$E$9)</f>
        <v>8.6699407726212367</v>
      </c>
      <c r="W49" s="35">
        <f>IF(W39="-","-",SUM(W39:W42,W44:W48)*'3l HAP'!$E$9)</f>
        <v>12.497938636278469</v>
      </c>
      <c r="X49" s="27"/>
      <c r="Y49" s="35">
        <f>IF(Y39="-","-",SUM(Y39:Y42,Y44:Y48)*'3l HAP'!$E$9)</f>
        <v>23.238244663302751</v>
      </c>
      <c r="Z49" s="35">
        <f>IF(Z39="-","-",SUM(Z39:Z42,Z44:Z48)*'3l HAP'!$E$9)</f>
        <v>30.356445329707839</v>
      </c>
      <c r="AA49" s="35">
        <f>IF(AA39="-","-",SUM(AA39:AA42,AA44:AA48)*'3l HAP'!$E$9)</f>
        <v>22.739669696829523</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496.76192040532646</v>
      </c>
      <c r="H50" s="35">
        <f t="shared" si="6"/>
        <v>476.13970662769157</v>
      </c>
      <c r="I50" s="35">
        <f t="shared" si="6"/>
        <v>492.12608926626933</v>
      </c>
      <c r="J50" s="35">
        <f t="shared" si="6"/>
        <v>482.68940233280108</v>
      </c>
      <c r="K50" s="35">
        <f t="shared" si="6"/>
        <v>513.10062625385342</v>
      </c>
      <c r="L50" s="35">
        <f t="shared" si="6"/>
        <v>506.91027700248861</v>
      </c>
      <c r="M50" s="35">
        <f t="shared" si="6"/>
        <v>560.66621962950035</v>
      </c>
      <c r="N50" s="35">
        <f t="shared" si="6"/>
        <v>589.77914151820039</v>
      </c>
      <c r="O50" s="27"/>
      <c r="P50" s="35">
        <f t="shared" ref="P50:W50" si="7">IF(P39="-","-",SUM(P39:P49))</f>
        <v>589.77914151820039</v>
      </c>
      <c r="Q50" s="35">
        <f t="shared" si="7"/>
        <v>660.46192244148142</v>
      </c>
      <c r="R50" s="35">
        <f t="shared" si="7"/>
        <v>638.44629659891746</v>
      </c>
      <c r="S50" s="35">
        <f t="shared" si="7"/>
        <v>645.46536584576268</v>
      </c>
      <c r="T50" s="35">
        <f t="shared" si="7"/>
        <v>625.45398536705534</v>
      </c>
      <c r="U50" s="35">
        <f t="shared" si="7"/>
        <v>684.51125381697761</v>
      </c>
      <c r="V50" s="35">
        <f t="shared" si="7"/>
        <v>742.79727458993841</v>
      </c>
      <c r="W50" s="35">
        <f t="shared" si="7"/>
        <v>1051.0088814333442</v>
      </c>
      <c r="X50" s="27"/>
      <c r="Y50" s="35">
        <f t="shared" ref="Y50:AC50" si="8">IF(Y39="-","-",SUM(Y39:Y49))</f>
        <v>1802.0009171698457</v>
      </c>
      <c r="Z50" s="35">
        <f t="shared" si="8"/>
        <v>2295.3018011505796</v>
      </c>
      <c r="AA50" s="35">
        <f t="shared" si="8"/>
        <v>1772.3127105469998</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f>'3a DF'!AB122</f>
        <v>1118.1205650179409</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f>'3b CM'!AA17</f>
        <v>18.804313413526604</v>
      </c>
      <c r="AB52" s="117" t="str">
        <f>'3b CM'!AB17</f>
        <v>-</v>
      </c>
      <c r="AC52" s="117" t="str">
        <f>'3b CM'!AC17</f>
        <v>-</v>
      </c>
      <c r="AD52" s="25"/>
    </row>
    <row r="53" spans="1:30" s="26" customFormat="1" ht="11.25" customHeight="1">
      <c r="A53" s="207"/>
      <c r="B53" s="120" t="s">
        <v>241</v>
      </c>
      <c r="C53" s="120" t="s">
        <v>178</v>
      </c>
      <c r="D53" s="122" t="s">
        <v>124</v>
      </c>
      <c r="E53" s="119"/>
      <c r="F53" s="27"/>
      <c r="G53" s="117" t="str">
        <f>IF('3c AA'!J30="-","-",'3c AA'!J30)</f>
        <v>-</v>
      </c>
      <c r="H53" s="117" t="str">
        <f>IF('3c AA'!K30="-","-",'3c AA'!K30)</f>
        <v>-</v>
      </c>
      <c r="I53" s="117" t="str">
        <f>IF('3c AA'!L30="-","-",'3c AA'!L30)</f>
        <v>-</v>
      </c>
      <c r="J53" s="117" t="str">
        <f>IF('3c AA'!M30="-","-",'3c AA'!M30)</f>
        <v>-</v>
      </c>
      <c r="K53" s="117" t="str">
        <f>IF('3c AA'!N30="-","-",'3c AA'!N30)</f>
        <v>-</v>
      </c>
      <c r="L53" s="117" t="str">
        <f>IF('3c AA'!O30="-","-",'3c AA'!O30)</f>
        <v>-</v>
      </c>
      <c r="M53" s="117" t="str">
        <f>IF('3c AA'!P30="-","-",'3c AA'!P30)</f>
        <v>-</v>
      </c>
      <c r="N53" s="117" t="str">
        <f>IF('3c AA'!Q30="-","-",'3c AA'!Q30)</f>
        <v>-</v>
      </c>
      <c r="O53" s="27"/>
      <c r="P53" s="117" t="str">
        <f>IF('3c AA'!S30="-","-",'3c AA'!S30)</f>
        <v>-</v>
      </c>
      <c r="Q53" s="117" t="str">
        <f>IF('3c AA'!T30="-","-",'3c AA'!T30)</f>
        <v>-</v>
      </c>
      <c r="R53" s="117" t="str">
        <f>IF('3c AA'!U30="-","-",'3c AA'!U30)</f>
        <v>-</v>
      </c>
      <c r="S53" s="117" t="str">
        <f>IF('3c AA'!V30="-","-",'3c AA'!V30)</f>
        <v>-</v>
      </c>
      <c r="T53" s="117">
        <f>IF('3c AA'!W30="-","-",'3c AA'!W30)</f>
        <v>4.6588267577428137</v>
      </c>
      <c r="U53" s="117">
        <f>IF('3c AA'!X30="-","-",'3c AA'!X30)</f>
        <v>9.9756950960531068</v>
      </c>
      <c r="V53" s="117">
        <f>IF('3c AA'!Y30="-","-",'3c AA'!Y30)</f>
        <v>4.43</v>
      </c>
      <c r="W53" s="117" t="str">
        <f>IF('3c AA'!Z30="-","-",'3c AA'!Z30)</f>
        <v>-</v>
      </c>
      <c r="X53" s="27"/>
      <c r="Y53" s="117">
        <f>IF('3c AA'!AB30="-","-",'3c AA'!AB30)</f>
        <v>21.332768003659304</v>
      </c>
      <c r="Z53" s="117">
        <f>IF('3c AA'!AC30="-","-",'3c AA'!AC30)</f>
        <v>21.332768003659304</v>
      </c>
      <c r="AA53" s="117">
        <f>IF('3c AA'!AD30="-","-",'3c AA'!AD30)</f>
        <v>27.343985217251056</v>
      </c>
      <c r="AB53" s="117" t="str">
        <f>IF('3c AA'!AE30="-","-",'3c AA'!AE30)</f>
        <v>-</v>
      </c>
      <c r="AC53" s="117" t="str">
        <f>IF('3c AA'!AF30="-","-",'3c AA'!AF30)</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f>'3d PC'!AA18</f>
        <v>139.75948252334319</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f>'3e NC-Elec'!AB32</f>
        <v>270.83661515451297</v>
      </c>
      <c r="AB55" s="117" t="str">
        <f>'3e NC-Elec'!AC32</f>
        <v>-</v>
      </c>
      <c r="AC55" s="117" t="str">
        <f>'3e NC-Elec'!AD32</f>
        <v>-</v>
      </c>
      <c r="AD55" s="25"/>
    </row>
    <row r="56" spans="1:30" s="26" customFormat="1" ht="11.4">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f>IF('3g CPIH'!W$17="-","-",'3h OC '!$E$8*('3g CPIH'!W$17/'3g CPIH'!$G$17))</f>
        <v>95.953808219178072</v>
      </c>
      <c r="AB56" s="117" t="str">
        <f>IF('3g CPIH'!X$17="-","-",'3h OC '!$E$8*('3g CPIH'!X$17/'3g CPIH'!$G$17))</f>
        <v>-</v>
      </c>
      <c r="AC56" s="117" t="str">
        <f>IF('3g CPIH'!Y$17="-","-",'3h OC '!$E$8*('3g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f>IF('3i SMNCC'!W$50="-","-",'3i SMNCC'!W$50)</f>
        <v>17.321266150037467</v>
      </c>
      <c r="AB57" s="117" t="str">
        <f>IF('3i SMNCC'!X$50="-","-",'3i SMNCC'!X$50)</f>
        <v>-</v>
      </c>
      <c r="AC57" s="117" t="str">
        <f>IF('3i SMNCC'!Y$50="-","-",'3i SMNCC'!Y$50)</f>
        <v>-</v>
      </c>
      <c r="AD57" s="25"/>
    </row>
    <row r="58" spans="1:30" s="26" customFormat="1" ht="12.6" customHeight="1">
      <c r="A58" s="207"/>
      <c r="B58" s="120" t="s">
        <v>244</v>
      </c>
      <c r="C58" s="120" t="s">
        <v>183</v>
      </c>
      <c r="D58" s="122" t="s">
        <v>124</v>
      </c>
      <c r="E58" s="119"/>
      <c r="F58" s="27"/>
      <c r="G58" s="117">
        <f>IF('3g CPIH'!C$17="-","-",'3j PAAC PAP'!$G$8*('3g CPIH'!C$17/'3g CPIH'!$G$17))</f>
        <v>13.436452250489236</v>
      </c>
      <c r="H58" s="117">
        <f>IF('3g CPIH'!D$17="-","-",'3j PAAC PAP'!$G$8*('3g CPIH'!D$17/'3g CPIH'!$G$17))</f>
        <v>13.463352054794518</v>
      </c>
      <c r="I58" s="117">
        <f>IF('3g CPIH'!E$17="-","-",'3j PAAC PAP'!$G$8*('3g CPIH'!E$17/'3g CPIH'!$G$17))</f>
        <v>13.503701761252445</v>
      </c>
      <c r="J58" s="117">
        <f>IF('3g CPIH'!F$17="-","-",'3j PAAC PAP'!$G$8*('3g CPIH'!F$17/'3g CPIH'!$G$17))</f>
        <v>13.584401174168297</v>
      </c>
      <c r="K58" s="117">
        <f>IF('3g CPIH'!G$17="-","-",'3j PAAC PAP'!$G$8*('3g CPIH'!G$17/'3g CPIH'!$G$17))</f>
        <v>13.745799999999999</v>
      </c>
      <c r="L58" s="117">
        <f>IF('3g CPIH'!H$17="-","-",'3j PAAC PAP'!$G$8*('3g CPIH'!H$17/'3g CPIH'!$G$17))</f>
        <v>13.920648727984345</v>
      </c>
      <c r="M58" s="117">
        <f>IF('3g CPIH'!I$17="-","-",'3j PAAC PAP'!$G$8*('3g CPIH'!I$17/'3g CPIH'!$G$17))</f>
        <v>14.122397260273971</v>
      </c>
      <c r="N58" s="117">
        <f>IF('3g CPIH'!J$17="-","-",'3j PAAC PAP'!$G$8*('3g CPIH'!J$17/'3g CPIH'!$G$17))</f>
        <v>14.24344637964775</v>
      </c>
      <c r="O58" s="27"/>
      <c r="P58" s="117">
        <f>IF('3g CPIH'!L$17="-","-",'3j PAAC PAP'!$G$8*('3g CPIH'!L$17/'3g CPIH'!$G$17))</f>
        <v>14.24344637964775</v>
      </c>
      <c r="Q58" s="117">
        <f>IF('3g CPIH'!M$17="-","-",'3j PAAC PAP'!$G$8*('3g CPIH'!M$17/'3g CPIH'!$G$17))</f>
        <v>14.40484520547945</v>
      </c>
      <c r="R58" s="117">
        <f>IF('3g CPIH'!N$17="-","-",'3j PAAC PAP'!$G$8*('3g CPIH'!N$17/'3g CPIH'!$G$17))</f>
        <v>14.512444422700586</v>
      </c>
      <c r="S58" s="117">
        <f>IF('3g CPIH'!O$17="-","-",'3j PAAC PAP'!$G$8*('3g CPIH'!O$17/'3g CPIH'!$G$17))</f>
        <v>14.593143835616438</v>
      </c>
      <c r="T58" s="117">
        <f>IF('3g CPIH'!P$17="-","-",'3j PAAC PAP'!$G$8*('3g CPIH'!P$17/'3g CPIH'!$G$17))</f>
        <v>14.633493542074362</v>
      </c>
      <c r="U58" s="117">
        <f>IF('3g CPIH'!Q$17="-","-",'3j PAAC PAP'!$G$8*('3g CPIH'!Q$17/'3g CPIH'!$G$17))</f>
        <v>14.714192954990214</v>
      </c>
      <c r="V58" s="117">
        <f>IF('3g CPIH'!R$17="-","-",'3j PAAC PAP'!$G$8*('3g CPIH'!R$17/'3g CPIH'!$G$17))</f>
        <v>14.983190998043053</v>
      </c>
      <c r="W58" s="117">
        <f>IF('3g CPIH'!S$17="-","-",'3j PAAC PAP'!$G$8*('3g CPIH'!S$17/'3g CPIH'!$G$17))</f>
        <v>15.427037769080234</v>
      </c>
      <c r="X58" s="27"/>
      <c r="Y58" s="117">
        <f>IF('3g CPIH'!U$17="-","-",'3j PAAC PAP'!$G$8*('3g CPIH'!U$17/'3g CPIH'!$G$17))</f>
        <v>16.207132093933463</v>
      </c>
      <c r="Z58" s="117">
        <f>IF('3g CPIH'!V$17="-","-",'3j PAAC PAP'!$G$8*('3g CPIH'!V$17/'3g CPIH'!$G$17))</f>
        <v>16.207132093933463</v>
      </c>
      <c r="AA58" s="117">
        <f>IF('3g CPIH'!W$17="-","-",'3j PAAC PAP'!$G$8*('3g CPIH'!W$17/'3g CPIH'!$G$17))</f>
        <v>16.852727397260274</v>
      </c>
      <c r="AB58" s="117" t="str">
        <f>IF('3g CPIH'!X$17="-","-",'3j PAAC PAP'!$G$8*('3g CPIH'!X$17/'3g CPIH'!$G$17))</f>
        <v>-</v>
      </c>
      <c r="AC58" s="117" t="str">
        <f>IF('3g CPIH'!Y$17="-","-",'3j PAAC PAP'!$G$8*('3g CPIH'!Y$17/'3g CPIH'!$G$17))</f>
        <v>-</v>
      </c>
      <c r="AD58" s="25"/>
    </row>
    <row r="59" spans="1:30" s="26" customFormat="1" ht="11.4">
      <c r="A59" s="207"/>
      <c r="B59" s="120" t="s">
        <v>244</v>
      </c>
      <c r="C59" s="120" t="s">
        <v>184</v>
      </c>
      <c r="D59" s="122" t="s">
        <v>124</v>
      </c>
      <c r="E59" s="119"/>
      <c r="F59" s="27"/>
      <c r="G59" s="117">
        <f>IF(G51="-","-",SUM(G51:G57)*'3j PAAC PAP'!$G$26)</f>
        <v>29.088991154438812</v>
      </c>
      <c r="H59" s="117">
        <f>IF(H51="-","-",SUM(H51:H57)*'3j PAAC PAP'!$G$26)</f>
        <v>27.975952705317184</v>
      </c>
      <c r="I59" s="117">
        <f>IF(I51="-","-",SUM(I51:I57)*'3j PAAC PAP'!$G$26)</f>
        <v>27.617141162162127</v>
      </c>
      <c r="J59" s="117">
        <f>IF(J51="-","-",SUM(J51:J57)*'3j PAAC PAP'!$G$26)</f>
        <v>27.103804926095965</v>
      </c>
      <c r="K59" s="117">
        <f>IF(K51="-","-",SUM(K51:K57)*'3j PAAC PAP'!$G$26)</f>
        <v>29.377717639942528</v>
      </c>
      <c r="L59" s="117">
        <f>IF(L51="-","-",SUM(L51:L57)*'3j PAAC PAP'!$G$26)</f>
        <v>29.033408219038293</v>
      </c>
      <c r="M59" s="117">
        <f>IF(M51="-","-",SUM(M51:M57)*'3j PAAC PAP'!$G$26)</f>
        <v>31.299637592616985</v>
      </c>
      <c r="N59" s="117">
        <f>IF(N51="-","-",SUM(N51:N57)*'3j PAAC PAP'!$G$26)</f>
        <v>32.850940200709815</v>
      </c>
      <c r="O59" s="27"/>
      <c r="P59" s="117">
        <f>IF(P51="-","-",SUM(P51:P57)*'3j PAAC PAP'!$G$26)</f>
        <v>32.850940200709815</v>
      </c>
      <c r="Q59" s="117">
        <f>IF(Q51="-","-",SUM(Q51:Q57)*'3j PAAC PAP'!$G$26)</f>
        <v>37.10139866901627</v>
      </c>
      <c r="R59" s="117">
        <f>IF(R51="-","-",SUM(R51:R57)*'3j PAAC PAP'!$G$26)</f>
        <v>35.914629946915717</v>
      </c>
      <c r="S59" s="117">
        <f>IF(S51="-","-",SUM(S51:S57)*'3j PAAC PAP'!$G$26)</f>
        <v>36.12770467886218</v>
      </c>
      <c r="T59" s="117">
        <f>IF(T51="-","-",SUM(T51:T57)*'3j PAAC PAP'!$G$26)</f>
        <v>35.052735979663616</v>
      </c>
      <c r="U59" s="117">
        <f>IF(U51="-","-",SUM(U51:U57)*'3j PAAC PAP'!$G$26)</f>
        <v>37.820824588274562</v>
      </c>
      <c r="V59" s="117">
        <f>IF(V51="-","-",SUM(V51:V57)*'3j PAAC PAP'!$G$26)</f>
        <v>40.95174725002569</v>
      </c>
      <c r="W59" s="117">
        <f>IF(W51="-","-",SUM(W51:W57)*'3j PAAC PAP'!$G$26)</f>
        <v>58.257321214546572</v>
      </c>
      <c r="X59" s="27"/>
      <c r="Y59" s="117">
        <f>IF(Y51="-","-",SUM(Y51:Y57)*'3j PAAC PAP'!$G$26)</f>
        <v>98.616882094598964</v>
      </c>
      <c r="Z59" s="117">
        <f>IF(Z51="-","-",SUM(Z51:Z57)*'3j PAAC PAP'!$G$26)</f>
        <v>125.20484261546042</v>
      </c>
      <c r="AA59" s="117">
        <f>IF(AA51="-","-",SUM(AA51:AA57)*'3j PAAC PAP'!$G$26)</f>
        <v>98.448950601707097</v>
      </c>
      <c r="AB59" s="117" t="str">
        <f>IF(AB51="-","-",SUM(AB51:AB57)*'3j PAAC PAP'!$G$26)</f>
        <v>-</v>
      </c>
      <c r="AC59" s="117" t="str">
        <f>IF(AC51="-","-",SUM(AC51:AC57)*'3j PAAC PAP'!$G$26)</f>
        <v>-</v>
      </c>
      <c r="AD59" s="25"/>
    </row>
    <row r="60" spans="1:30" s="26" customFormat="1" ht="11.25" customHeight="1">
      <c r="A60" s="207"/>
      <c r="B60" s="120" t="s">
        <v>185</v>
      </c>
      <c r="C60" s="120" t="s">
        <v>246</v>
      </c>
      <c r="D60" s="122" t="s">
        <v>124</v>
      </c>
      <c r="E60" s="119"/>
      <c r="F60" s="27"/>
      <c r="G60" s="117">
        <f>IF(G51="-","-",SUM(G51:G59)*'3k EBIT'!$E$8)</f>
        <v>10.484382139339104</v>
      </c>
      <c r="H60" s="117">
        <f>IF(H51="-","-",SUM(H51:H59)*'3k EBIT'!$E$8)</f>
        <v>10.093694434575724</v>
      </c>
      <c r="I60" s="117">
        <f>IF(I51="-","-",SUM(I51:I59)*'3k EBIT'!$E$8)</f>
        <v>9.9683615086282416</v>
      </c>
      <c r="J60" s="117">
        <f>IF(J51="-","-",SUM(J51:J59)*'3k EBIT'!$E$8)</f>
        <v>9.789498021880215</v>
      </c>
      <c r="K60" s="117">
        <f>IF(K51="-","-",SUM(K51:K59)*'3k EBIT'!$E$8)</f>
        <v>10.591854638880609</v>
      </c>
      <c r="L60" s="117">
        <f>IF(L51="-","-",SUM(L51:L59)*'3k EBIT'!$E$8)</f>
        <v>10.47422386914956</v>
      </c>
      <c r="M60" s="117">
        <f>IF(M51="-","-",SUM(M51:M59)*'3k EBIT'!$E$8)</f>
        <v>11.27466145300558</v>
      </c>
      <c r="N60" s="117">
        <f>IF(N51="-","-",SUM(N51:N59)*'3k EBIT'!$E$8)</f>
        <v>11.822254910375639</v>
      </c>
      <c r="O60" s="27"/>
      <c r="P60" s="117">
        <f>IF(P51="-","-",SUM(P51:P59)*'3k EBIT'!$E$8)</f>
        <v>11.822254910375639</v>
      </c>
      <c r="Q60" s="117">
        <f>IF(Q51="-","-",SUM(Q51:Q59)*'3k EBIT'!$E$8)</f>
        <v>13.31932418177289</v>
      </c>
      <c r="R60" s="117">
        <f>IF(R51="-","-",SUM(R51:R59)*'3k EBIT'!$E$8)</f>
        <v>12.904284882948971</v>
      </c>
      <c r="S60" s="117">
        <f>IF(S51="-","-",SUM(S51:S59)*'3k EBIT'!$E$8)</f>
        <v>12.980738982769507</v>
      </c>
      <c r="T60" s="117">
        <f>IF(T51="-","-",SUM(T51:T59)*'3k EBIT'!$E$8)</f>
        <v>12.603692461162693</v>
      </c>
      <c r="U60" s="117">
        <f>IF(U51="-","-",SUM(U51:U59)*'3k EBIT'!$E$8)</f>
        <v>13.578178123507534</v>
      </c>
      <c r="V60" s="117">
        <f>IF(V51="-","-",SUM(V51:V59)*'3k EBIT'!$E$8)</f>
        <v>14.683838997169731</v>
      </c>
      <c r="W60" s="117">
        <f>IF(W51="-","-",SUM(W51:W59)*'3k EBIT'!$E$8)</f>
        <v>20.774966623972805</v>
      </c>
      <c r="X60" s="27"/>
      <c r="Y60" s="117">
        <f>IF(Y51="-","-",SUM(Y51:Y59)*'3k EBIT'!$E$8)</f>
        <v>34.975579472237712</v>
      </c>
      <c r="Z60" s="117">
        <f>IF(Z51="-","-",SUM(Z51:Z59)*'3k EBIT'!$E$8)</f>
        <v>44.320666772528369</v>
      </c>
      <c r="AA60" s="117">
        <f>IF(AA51="-","-",SUM(AA51:AA59)*'3k EBIT'!$E$8)</f>
        <v>34.929059110840065</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5.7133888691148069</v>
      </c>
      <c r="H61" s="117">
        <f>IF(H51="-","-",SUM(H51:H54,H56:H60)*'3l HAP'!$E$9)</f>
        <v>5.4013135866056405</v>
      </c>
      <c r="I61" s="117">
        <f>IF(I51="-","-",SUM(I51:I54,I56:I60)*'3l HAP'!$E$9)</f>
        <v>5.4143280795212139</v>
      </c>
      <c r="J61" s="117">
        <f>IF(J51="-","-",SUM(J51:J54,J56:J60)*'3l HAP'!$E$9)</f>
        <v>5.2847879892481053</v>
      </c>
      <c r="K61" s="117">
        <f>IF(K51="-","-",SUM(K51:K54,K56:K60)*'3l HAP'!$E$9)</f>
        <v>5.9403485617819882</v>
      </c>
      <c r="L61" s="117">
        <f>IF(L51="-","-",SUM(L51:L54,L56:L60)*'3l HAP'!$E$9)</f>
        <v>5.8364942489357778</v>
      </c>
      <c r="M61" s="117">
        <f>IF(M51="-","-",SUM(M51:M54,M56:M60)*'3l HAP'!$E$9)</f>
        <v>6.5494116391942878</v>
      </c>
      <c r="N61" s="117">
        <f>IF(N51="-","-",SUM(N51:N54,N56:N60)*'3l HAP'!$E$9)</f>
        <v>6.9772768894225292</v>
      </c>
      <c r="O61" s="27"/>
      <c r="P61" s="117">
        <f>IF(P51="-","-",SUM(P51:P54,P56:P60)*'3l HAP'!$E$9)</f>
        <v>6.9772768894225292</v>
      </c>
      <c r="Q61" s="117">
        <f>IF(Q51="-","-",SUM(Q51:Q54,Q56:Q60)*'3l HAP'!$E$9)</f>
        <v>7.8557601208154768</v>
      </c>
      <c r="R61" s="117">
        <f>IF(R51="-","-",SUM(R51:R54,R56:R60)*'3l HAP'!$E$9)</f>
        <v>7.5103017092502915</v>
      </c>
      <c r="S61" s="117">
        <f>IF(S51="-","-",SUM(S51:S54,S56:S60)*'3l HAP'!$E$9)</f>
        <v>7.5451936940115836</v>
      </c>
      <c r="T61" s="117">
        <f>IF(T51="-","-",SUM(T51:T54,T56:T60)*'3l HAP'!$E$9)</f>
        <v>7.2027455296569478</v>
      </c>
      <c r="U61" s="117">
        <f>IF(U51="-","-",SUM(U51:U54,U56:U60)*'3l HAP'!$E$9)</f>
        <v>7.8902975978467396</v>
      </c>
      <c r="V61" s="117">
        <f>IF(V51="-","-",SUM(V51:V54,V56:V60)*'3l HAP'!$E$9)</f>
        <v>8.7404424995827306</v>
      </c>
      <c r="W61" s="117">
        <f>IF(W51="-","-",SUM(W51:W54,W56:W60)*'3l HAP'!$E$9)</f>
        <v>12.646999401429387</v>
      </c>
      <c r="X61" s="27"/>
      <c r="Y61" s="117">
        <f>IF(Y51="-","-",SUM(Y51:Y54,Y56:Y60)*'3l HAP'!$E$9)</f>
        <v>23.510548559894904</v>
      </c>
      <c r="Z61" s="117">
        <f>IF(Z51="-","-",SUM(Z51:Z54,Z56:Z60)*'3l HAP'!$E$9)</f>
        <v>30.711673120375444</v>
      </c>
      <c r="AA61" s="117">
        <f>IF(AA51="-","-",SUM(AA51:AA54,AA56:AA60)*'3l HAP'!$E$9)</f>
        <v>22.950267602169529</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557.52274722381458</v>
      </c>
      <c r="H62" s="117">
        <f t="shared" si="9"/>
        <v>536.64816965768091</v>
      </c>
      <c r="I62" s="117">
        <f t="shared" si="9"/>
        <v>530.06471708857498</v>
      </c>
      <c r="J62" s="117">
        <f t="shared" si="9"/>
        <v>520.52131316314274</v>
      </c>
      <c r="K62" s="117">
        <f t="shared" si="9"/>
        <v>563.40615192436189</v>
      </c>
      <c r="L62" s="117">
        <f t="shared" si="9"/>
        <v>557.11120702502251</v>
      </c>
      <c r="M62" s="117">
        <f t="shared" si="9"/>
        <v>599.95240090124469</v>
      </c>
      <c r="N62" s="117">
        <f t="shared" si="9"/>
        <v>629.20096252964322</v>
      </c>
      <c r="O62" s="27"/>
      <c r="P62" s="117">
        <f t="shared" ref="P62:W62" si="10">IF(P51="-","-",SUM(P51:P61))</f>
        <v>629.20096252964322</v>
      </c>
      <c r="Q62" s="117">
        <f t="shared" si="10"/>
        <v>708.87253276256831</v>
      </c>
      <c r="R62" s="117">
        <f t="shared" si="10"/>
        <v>686.68290975148113</v>
      </c>
      <c r="S62" s="117">
        <f t="shared" si="10"/>
        <v>690.74170006471513</v>
      </c>
      <c r="T62" s="117">
        <f t="shared" si="10"/>
        <v>670.55470632842253</v>
      </c>
      <c r="U62" s="117">
        <f t="shared" si="10"/>
        <v>722.53095628246194</v>
      </c>
      <c r="V62" s="117">
        <f t="shared" si="10"/>
        <v>781.57375470873774</v>
      </c>
      <c r="W62" s="117">
        <f t="shared" si="10"/>
        <v>1106.0658437604707</v>
      </c>
      <c r="X62" s="27"/>
      <c r="Y62" s="117">
        <f t="shared" ref="Y62:AC62" si="11">IF(Y51="-","-",SUM(Y51:Y61))</f>
        <v>1864.3297604277188</v>
      </c>
      <c r="Z62" s="117">
        <f t="shared" si="11"/>
        <v>2363.377381845009</v>
      </c>
      <c r="AA62" s="117">
        <f t="shared" si="11"/>
        <v>1861.3210404077672</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f>'3a DF'!AB123</f>
        <v>1095.0078910484713</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f>'3b CM'!AA18</f>
        <v>18.057150384846992</v>
      </c>
      <c r="AB64" s="35" t="str">
        <f>'3b CM'!AB18</f>
        <v>-</v>
      </c>
      <c r="AC64" s="35" t="str">
        <f>'3b CM'!AC18</f>
        <v>-</v>
      </c>
      <c r="AD64" s="25"/>
    </row>
    <row r="65" spans="1:30" s="26" customFormat="1" ht="11.25" customHeight="1">
      <c r="A65" s="207"/>
      <c r="B65" s="123" t="s">
        <v>241</v>
      </c>
      <c r="C65" s="123" t="s">
        <v>178</v>
      </c>
      <c r="D65" s="121" t="s">
        <v>129</v>
      </c>
      <c r="E65" s="75"/>
      <c r="F65" s="27"/>
      <c r="G65" s="35" t="str">
        <f>IF('3c AA'!J31="-","-",'3c AA'!J31)</f>
        <v>-</v>
      </c>
      <c r="H65" s="35" t="str">
        <f>IF('3c AA'!K31="-","-",'3c AA'!K31)</f>
        <v>-</v>
      </c>
      <c r="I65" s="35" t="str">
        <f>IF('3c AA'!L31="-","-",'3c AA'!L31)</f>
        <v>-</v>
      </c>
      <c r="J65" s="35" t="str">
        <f>IF('3c AA'!M31="-","-",'3c AA'!M31)</f>
        <v>-</v>
      </c>
      <c r="K65" s="35" t="str">
        <f>IF('3c AA'!N31="-","-",'3c AA'!N31)</f>
        <v>-</v>
      </c>
      <c r="L65" s="35" t="str">
        <f>IF('3c AA'!O31="-","-",'3c AA'!O31)</f>
        <v>-</v>
      </c>
      <c r="M65" s="35" t="str">
        <f>IF('3c AA'!P31="-","-",'3c AA'!P31)</f>
        <v>-</v>
      </c>
      <c r="N65" s="35" t="str">
        <f>IF('3c AA'!Q31="-","-",'3c AA'!Q31)</f>
        <v>-</v>
      </c>
      <c r="O65" s="27"/>
      <c r="P65" s="35" t="str">
        <f>IF('3c AA'!S31="-","-",'3c AA'!S31)</f>
        <v>-</v>
      </c>
      <c r="Q65" s="35" t="str">
        <f>IF('3c AA'!T31="-","-",'3c AA'!T31)</f>
        <v>-</v>
      </c>
      <c r="R65" s="35" t="str">
        <f>IF('3c AA'!U31="-","-",'3c AA'!U31)</f>
        <v>-</v>
      </c>
      <c r="S65" s="35" t="str">
        <f>IF('3c AA'!V31="-","-",'3c AA'!V31)</f>
        <v>-</v>
      </c>
      <c r="T65" s="35">
        <f>IF('3c AA'!W31="-","-",'3c AA'!W31)</f>
        <v>4.5616988560456058</v>
      </c>
      <c r="U65" s="35">
        <f>IF('3c AA'!X31="-","-",'3c AA'!X31)</f>
        <v>9.9756950960531068</v>
      </c>
      <c r="V65" s="35">
        <f>IF('3c AA'!Y31="-","-",'3c AA'!Y31)</f>
        <v>4.43</v>
      </c>
      <c r="W65" s="35" t="str">
        <f>IF('3c AA'!Z31="-","-",'3c AA'!Z31)</f>
        <v>-</v>
      </c>
      <c r="X65" s="27"/>
      <c r="Y65" s="35">
        <f>IF('3c AA'!AB31="-","-",'3c AA'!AB31)</f>
        <v>20.8615129236297</v>
      </c>
      <c r="Z65" s="35">
        <f>IF('3c AA'!AC31="-","-",'3c AA'!AC31)</f>
        <v>20.8615129236297</v>
      </c>
      <c r="AA65" s="35">
        <f>IF('3c AA'!AD31="-","-",'3c AA'!AD31)</f>
        <v>26.872730137221453</v>
      </c>
      <c r="AB65" s="35" t="str">
        <f>IF('3c AA'!AE31="-","-",'3c AA'!AE31)</f>
        <v>-</v>
      </c>
      <c r="AC65" s="35" t="str">
        <f>IF('3c AA'!AF31="-","-",'3c AA'!AF31)</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f>'3d PC'!AA19</f>
        <v>139.70823031516235</v>
      </c>
      <c r="AB66" s="35" t="str">
        <f>'3d PC'!AB19</f>
        <v>-</v>
      </c>
      <c r="AC66" s="35" t="str">
        <f>'3d PC'!AC19</f>
        <v>-</v>
      </c>
      <c r="AD66" s="25"/>
    </row>
    <row r="67" spans="1:30" s="26" customFormat="1" ht="11.4">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f>'3e NC-Elec'!AB33</f>
        <v>212.68460058987682</v>
      </c>
      <c r="AB67" s="35" t="str">
        <f>'3e NC-Elec'!AC33</f>
        <v>-</v>
      </c>
      <c r="AC67" s="35" t="str">
        <f>'3e NC-Elec'!AD33</f>
        <v>-</v>
      </c>
      <c r="AD67" s="25"/>
    </row>
    <row r="68" spans="1:30" s="26" customFormat="1" ht="11.4">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f>IF('3g CPIH'!W$17="-","-",'3h OC '!$E$8*('3g CPIH'!W$17/'3g CPIH'!$G$17))</f>
        <v>95.953808219178072</v>
      </c>
      <c r="AB68" s="35" t="str">
        <f>IF('3g CPIH'!X$17="-","-",'3h OC '!$E$8*('3g CPIH'!X$17/'3g CPIH'!$G$17))</f>
        <v>-</v>
      </c>
      <c r="AC68" s="35" t="str">
        <f>IF('3g CPIH'!Y$17="-","-",'3h OC '!$E$8*('3g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f>IF('3i SMNCC'!W$50="-","-",'3i SMNCC'!W$50)</f>
        <v>17.321266150037467</v>
      </c>
      <c r="AB69" s="35" t="str">
        <f>IF('3i SMNCC'!X$50="-","-",'3i SMNCC'!X$50)</f>
        <v>-</v>
      </c>
      <c r="AC69" s="35" t="str">
        <f>IF('3i SMNCC'!Y$50="-","-",'3i SMNCC'!Y$50)</f>
        <v>-</v>
      </c>
      <c r="AD69" s="25"/>
    </row>
    <row r="70" spans="1:30" s="26" customFormat="1" ht="11.4">
      <c r="A70" s="207"/>
      <c r="B70" s="123" t="s">
        <v>244</v>
      </c>
      <c r="C70" s="123" t="s">
        <v>183</v>
      </c>
      <c r="D70" s="121" t="s">
        <v>129</v>
      </c>
      <c r="E70" s="75"/>
      <c r="F70" s="27"/>
      <c r="G70" s="35">
        <f>IF('3g CPIH'!C$17="-","-",'3j PAAC PAP'!$G$8*('3g CPIH'!C$17/'3g CPIH'!$G$17))</f>
        <v>13.436452250489236</v>
      </c>
      <c r="H70" s="35">
        <f>IF('3g CPIH'!D$17="-","-",'3j PAAC PAP'!$G$8*('3g CPIH'!D$17/'3g CPIH'!$G$17))</f>
        <v>13.463352054794518</v>
      </c>
      <c r="I70" s="35">
        <f>IF('3g CPIH'!E$17="-","-",'3j PAAC PAP'!$G$8*('3g CPIH'!E$17/'3g CPIH'!$G$17))</f>
        <v>13.503701761252445</v>
      </c>
      <c r="J70" s="35">
        <f>IF('3g CPIH'!F$17="-","-",'3j PAAC PAP'!$G$8*('3g CPIH'!F$17/'3g CPIH'!$G$17))</f>
        <v>13.584401174168297</v>
      </c>
      <c r="K70" s="35">
        <f>IF('3g CPIH'!G$17="-","-",'3j PAAC PAP'!$G$8*('3g CPIH'!G$17/'3g CPIH'!$G$17))</f>
        <v>13.745799999999999</v>
      </c>
      <c r="L70" s="35">
        <f>IF('3g CPIH'!H$17="-","-",'3j PAAC PAP'!$G$8*('3g CPIH'!H$17/'3g CPIH'!$G$17))</f>
        <v>13.920648727984345</v>
      </c>
      <c r="M70" s="35">
        <f>IF('3g CPIH'!I$17="-","-",'3j PAAC PAP'!$G$8*('3g CPIH'!I$17/'3g CPIH'!$G$17))</f>
        <v>14.122397260273971</v>
      </c>
      <c r="N70" s="35">
        <f>IF('3g CPIH'!J$17="-","-",'3j PAAC PAP'!$G$8*('3g CPIH'!J$17/'3g CPIH'!$G$17))</f>
        <v>14.24344637964775</v>
      </c>
      <c r="O70" s="27"/>
      <c r="P70" s="35">
        <f>IF('3g CPIH'!L$17="-","-",'3j PAAC PAP'!$G$8*('3g CPIH'!L$17/'3g CPIH'!$G$17))</f>
        <v>14.24344637964775</v>
      </c>
      <c r="Q70" s="35">
        <f>IF('3g CPIH'!M$17="-","-",'3j PAAC PAP'!$G$8*('3g CPIH'!M$17/'3g CPIH'!$G$17))</f>
        <v>14.40484520547945</v>
      </c>
      <c r="R70" s="35">
        <f>IF('3g CPIH'!N$17="-","-",'3j PAAC PAP'!$G$8*('3g CPIH'!N$17/'3g CPIH'!$G$17))</f>
        <v>14.512444422700586</v>
      </c>
      <c r="S70" s="35">
        <f>IF('3g CPIH'!O$17="-","-",'3j PAAC PAP'!$G$8*('3g CPIH'!O$17/'3g CPIH'!$G$17))</f>
        <v>14.593143835616438</v>
      </c>
      <c r="T70" s="35">
        <f>IF('3g CPIH'!P$17="-","-",'3j PAAC PAP'!$G$8*('3g CPIH'!P$17/'3g CPIH'!$G$17))</f>
        <v>14.633493542074362</v>
      </c>
      <c r="U70" s="35">
        <f>IF('3g CPIH'!Q$17="-","-",'3j PAAC PAP'!$G$8*('3g CPIH'!Q$17/'3g CPIH'!$G$17))</f>
        <v>14.714192954990214</v>
      </c>
      <c r="V70" s="35">
        <f>IF('3g CPIH'!R$17="-","-",'3j PAAC PAP'!$G$8*('3g CPIH'!R$17/'3g CPIH'!$G$17))</f>
        <v>14.983190998043053</v>
      </c>
      <c r="W70" s="35">
        <f>IF('3g CPIH'!S$17="-","-",'3j PAAC PAP'!$G$8*('3g CPIH'!S$17/'3g CPIH'!$G$17))</f>
        <v>15.427037769080234</v>
      </c>
      <c r="X70" s="27"/>
      <c r="Y70" s="35">
        <f>IF('3g CPIH'!U$17="-","-",'3j PAAC PAP'!$G$8*('3g CPIH'!U$17/'3g CPIH'!$G$17))</f>
        <v>16.207132093933463</v>
      </c>
      <c r="Z70" s="35">
        <f>IF('3g CPIH'!V$17="-","-",'3j PAAC PAP'!$G$8*('3g CPIH'!V$17/'3g CPIH'!$G$17))</f>
        <v>16.207132093933463</v>
      </c>
      <c r="AA70" s="35">
        <f>IF('3g CPIH'!W$17="-","-",'3j PAAC PAP'!$G$8*('3g CPIH'!W$17/'3g CPIH'!$G$17))</f>
        <v>16.852727397260274</v>
      </c>
      <c r="AB70" s="35" t="str">
        <f>IF('3g CPIH'!X$17="-","-",'3j PAAC PAP'!$G$8*('3g CPIH'!X$17/'3g CPIH'!$G$17))</f>
        <v>-</v>
      </c>
      <c r="AC70" s="35" t="str">
        <f>IF('3g CPIH'!Y$17="-","-",'3j PAAC PAP'!$G$8*('3g CPIH'!Y$17/'3g CPIH'!$G$17))</f>
        <v>-</v>
      </c>
      <c r="AD70" s="25"/>
    </row>
    <row r="71" spans="1:30" s="26" customFormat="1" ht="11.25" customHeight="1">
      <c r="A71" s="207"/>
      <c r="B71" s="123" t="s">
        <v>244</v>
      </c>
      <c r="C71" s="123" t="s">
        <v>184</v>
      </c>
      <c r="D71" s="121" t="s">
        <v>129</v>
      </c>
      <c r="E71" s="75"/>
      <c r="F71" s="27"/>
      <c r="G71" s="35">
        <f>IF(G63="-","-",SUM(G63:G69)*'3j PAAC PAP'!$G$26)</f>
        <v>26.331848118414197</v>
      </c>
      <c r="H71" s="35">
        <f>IF(H63="-","-",SUM(H63:H69)*'3j PAAC PAP'!$G$26)</f>
        <v>25.24063613612115</v>
      </c>
      <c r="I71" s="35">
        <f>IF(I63="-","-",SUM(I63:I69)*'3j PAAC PAP'!$G$26)</f>
        <v>26.416817119954452</v>
      </c>
      <c r="J71" s="35">
        <f>IF(J63="-","-",SUM(J63:J69)*'3j PAAC PAP'!$G$26)</f>
        <v>25.913347643792427</v>
      </c>
      <c r="K71" s="35">
        <f>IF(K63="-","-",SUM(K63:K69)*'3j PAAC PAP'!$G$26)</f>
        <v>27.826943923887882</v>
      </c>
      <c r="L71" s="35">
        <f>IF(L63="-","-",SUM(L63:L69)*'3j PAAC PAP'!$G$26)</f>
        <v>27.491292181280556</v>
      </c>
      <c r="M71" s="35">
        <f>IF(M63="-","-",SUM(M63:M69)*'3j PAAC PAP'!$G$26)</f>
        <v>30.098289388692702</v>
      </c>
      <c r="N71" s="35">
        <f>IF(N63="-","-",SUM(N63:N69)*'3j PAAC PAP'!$G$26)</f>
        <v>31.630034208433131</v>
      </c>
      <c r="O71" s="27"/>
      <c r="P71" s="35">
        <f>IF(P63="-","-",SUM(P63:P69)*'3j PAAC PAP'!$G$26)</f>
        <v>31.630034208433131</v>
      </c>
      <c r="Q71" s="35">
        <f>IF(Q63="-","-",SUM(Q63:Q69)*'3j PAAC PAP'!$G$26)</f>
        <v>34.949121463211355</v>
      </c>
      <c r="R71" s="35">
        <f>IF(R63="-","-",SUM(R63:R69)*'3j PAAC PAP'!$G$26)</f>
        <v>33.791433264847328</v>
      </c>
      <c r="S71" s="35">
        <f>IF(S63="-","-",SUM(S63:S69)*'3j PAAC PAP'!$G$26)</f>
        <v>33.626034386716874</v>
      </c>
      <c r="T71" s="35">
        <f>IF(T63="-","-",SUM(T63:T69)*'3j PAAC PAP'!$G$26)</f>
        <v>32.571384928011973</v>
      </c>
      <c r="U71" s="35">
        <f>IF(U63="-","-",SUM(U63:U69)*'3j PAAC PAP'!$G$26)</f>
        <v>35.836933397603715</v>
      </c>
      <c r="V71" s="35">
        <f>IF(V63="-","-",SUM(V63:V69)*'3j PAAC PAP'!$G$26)</f>
        <v>38.910983957346218</v>
      </c>
      <c r="W71" s="35">
        <f>IF(W63="-","-",SUM(W63:W69)*'3j PAAC PAP'!$G$26)</f>
        <v>55.487120737815147</v>
      </c>
      <c r="X71" s="27"/>
      <c r="Y71" s="35">
        <f>IF(Y63="-","-",SUM(Y63:Y69)*'3j PAAC PAP'!$G$26)</f>
        <v>94.957215803544216</v>
      </c>
      <c r="Z71" s="35">
        <f>IF(Z63="-","-",SUM(Z63:Z69)*'3j PAAC PAP'!$G$26)</f>
        <v>120.94593877410932</v>
      </c>
      <c r="AA71" s="35">
        <f>IF(AA63="-","-",SUM(AA63:AA69)*'3j PAAC PAP'!$G$26)</f>
        <v>93.635711862234714</v>
      </c>
      <c r="AB71" s="35" t="str">
        <f>IF(AB63="-","-",SUM(AB63:AB69)*'3j PAAC PAP'!$G$26)</f>
        <v>-</v>
      </c>
      <c r="AC71" s="35" t="str">
        <f>IF(AC63="-","-",SUM(AC63:AC69)*'3j PAAC PAP'!$G$26)</f>
        <v>-</v>
      </c>
      <c r="AD71" s="25"/>
    </row>
    <row r="72" spans="1:30" s="26" customFormat="1" ht="11.25" customHeight="1">
      <c r="A72" s="207"/>
      <c r="B72" s="123" t="s">
        <v>185</v>
      </c>
      <c r="C72" s="123" t="s">
        <v>246</v>
      </c>
      <c r="D72" s="121" t="s">
        <v>129</v>
      </c>
      <c r="E72" s="75"/>
      <c r="F72" s="27"/>
      <c r="G72" s="35">
        <f>IF(G63="-","-",SUM(G63:G71)*'3k EBIT'!$E$8)</f>
        <v>9.5153065928780638</v>
      </c>
      <c r="H72" s="35">
        <f>IF(H63="-","-",SUM(H63:H71)*'3k EBIT'!$E$8)</f>
        <v>9.1322904143985379</v>
      </c>
      <c r="I72" s="35">
        <f>IF(I63="-","-",SUM(I63:I71)*'3k EBIT'!$E$8)</f>
        <v>9.5464738292679812</v>
      </c>
      <c r="J72" s="35">
        <f>IF(J63="-","-",SUM(J63:J71)*'3k EBIT'!$E$8)</f>
        <v>9.3710782930836238</v>
      </c>
      <c r="K72" s="35">
        <f>IF(K63="-","-",SUM(K63:K71)*'3k EBIT'!$E$8)</f>
        <v>10.046791554852179</v>
      </c>
      <c r="L72" s="35">
        <f>IF(L63="-","-",SUM(L63:L71)*'3k EBIT'!$E$8)</f>
        <v>9.9322037699126486</v>
      </c>
      <c r="M72" s="35">
        <f>IF(M63="-","-",SUM(M63:M71)*'3k EBIT'!$E$8)</f>
        <v>10.852413803175084</v>
      </c>
      <c r="N72" s="35">
        <f>IF(N63="-","-",SUM(N63:N71)*'3k EBIT'!$E$8)</f>
        <v>11.393133125185628</v>
      </c>
      <c r="O72" s="27"/>
      <c r="P72" s="35">
        <f>IF(P63="-","-",SUM(P63:P71)*'3k EBIT'!$E$8)</f>
        <v>11.393133125185628</v>
      </c>
      <c r="Q72" s="35">
        <f>IF(Q63="-","-",SUM(Q63:Q71)*'3k EBIT'!$E$8)</f>
        <v>12.562845761139938</v>
      </c>
      <c r="R72" s="35">
        <f>IF(R63="-","-",SUM(R63:R71)*'3k EBIT'!$E$8)</f>
        <v>12.158027631135747</v>
      </c>
      <c r="S72" s="35">
        <f>IF(S63="-","-",SUM(S63:S71)*'3k EBIT'!$E$8)</f>
        <v>12.101456524895449</v>
      </c>
      <c r="T72" s="35">
        <f>IF(T63="-","-",SUM(T63:T71)*'3k EBIT'!$E$8)</f>
        <v>11.731551772441629</v>
      </c>
      <c r="U72" s="35">
        <f>IF(U63="-","-",SUM(U63:U71)*'3k EBIT'!$E$8)</f>
        <v>12.880883708746008</v>
      </c>
      <c r="V72" s="35">
        <f>IF(V63="-","-",SUM(V63:V71)*'3k EBIT'!$E$8)</f>
        <v>13.966555280942053</v>
      </c>
      <c r="W72" s="35">
        <f>IF(W63="-","-",SUM(W63:W71)*'3k EBIT'!$E$8)</f>
        <v>19.801301672347432</v>
      </c>
      <c r="X72" s="27"/>
      <c r="Y72" s="35">
        <f>IF(Y63="-","-",SUM(Y63:Y71)*'3k EBIT'!$E$8)</f>
        <v>33.689286717552612</v>
      </c>
      <c r="Z72" s="35">
        <f>IF(Z63="-","-",SUM(Z63:Z71)*'3k EBIT'!$E$8)</f>
        <v>42.823755109456599</v>
      </c>
      <c r="AA72" s="35">
        <f>IF(AA63="-","-",SUM(AA63:AA71)*'3k EBIT'!$E$8)</f>
        <v>33.23731084070787</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5.6024727003751442</v>
      </c>
      <c r="H73" s="35">
        <f>IF(H63="-","-",SUM(H63:H66,H68:H72)*'3l HAP'!$E$9)</f>
        <v>5.296529299109026</v>
      </c>
      <c r="I73" s="35">
        <f>IF(I63="-","-",SUM(I63:I66,I68:I72)*'3l HAP'!$E$9)</f>
        <v>5.3440973489867751</v>
      </c>
      <c r="J73" s="35">
        <f>IF(J63="-","-",SUM(J63:J66,J68:J72)*'3l HAP'!$E$9)</f>
        <v>5.217063841580373</v>
      </c>
      <c r="K73" s="35">
        <f>IF(K63="-","-",SUM(K63:K66,K68:K72)*'3l HAP'!$E$9)</f>
        <v>5.8545947424909572</v>
      </c>
      <c r="L73" s="35">
        <f>IF(L63="-","-",SUM(L63:L66,L68:L72)*'3l HAP'!$E$9)</f>
        <v>5.7533494678025043</v>
      </c>
      <c r="M73" s="35">
        <f>IF(M63="-","-",SUM(M63:M66,M68:M72)*'3l HAP'!$E$9)</f>
        <v>6.4604388983976655</v>
      </c>
      <c r="N73" s="35">
        <f>IF(N63="-","-",SUM(N63:N66,N68:N72)*'3l HAP'!$E$9)</f>
        <v>6.8828840528536475</v>
      </c>
      <c r="O73" s="27"/>
      <c r="P73" s="35">
        <f>IF(P63="-","-",SUM(P63:P66,P68:P72)*'3l HAP'!$E$9)</f>
        <v>6.8828840528536475</v>
      </c>
      <c r="Q73" s="35">
        <f>IF(Q63="-","-",SUM(Q63:Q66,Q68:Q72)*'3l HAP'!$E$9)</f>
        <v>7.7288269063310837</v>
      </c>
      <c r="R73" s="35">
        <f>IF(R63="-","-",SUM(R63:R66,R68:R72)*'3l HAP'!$E$9)</f>
        <v>7.3912217749717337</v>
      </c>
      <c r="S73" s="35">
        <f>IF(S63="-","-",SUM(S63:S66,S68:S72)*'3l HAP'!$E$9)</f>
        <v>7.4287172910715435</v>
      </c>
      <c r="T73" s="35">
        <f>IF(T63="-","-",SUM(T63:T66,T68:T72)*'3l HAP'!$E$9)</f>
        <v>7.0918902747322443</v>
      </c>
      <c r="U73" s="35">
        <f>IF(U63="-","-",SUM(U63:U66,U68:U72)*'3l HAP'!$E$9)</f>
        <v>7.7930161799818904</v>
      </c>
      <c r="V73" s="35">
        <f>IF(V63="-","-",SUM(V63:V66,V68:V72)*'3l HAP'!$E$9)</f>
        <v>8.628853596426465</v>
      </c>
      <c r="W73" s="35">
        <f>IF(W63="-","-",SUM(W63:W66,W68:W72)*'3l HAP'!$E$9)</f>
        <v>12.414522213165728</v>
      </c>
      <c r="X73" s="27"/>
      <c r="Y73" s="35">
        <f>IF(Y63="-","-",SUM(Y63:Y66,Y68:Y72)*'3l HAP'!$E$9)</f>
        <v>23.035594724367094</v>
      </c>
      <c r="Z73" s="35">
        <f>IF(Z63="-","-",SUM(Z63:Z66,Z68:Z72)*'3l HAP'!$E$9)</f>
        <v>30.074420855164949</v>
      </c>
      <c r="AA73" s="35">
        <f>IF(AA63="-","-",SUM(AA63:AA66,AA68:AA72)*'3l HAP'!$E$9)</f>
        <v>22.498046184665316</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506.40787599286409</v>
      </c>
      <c r="H74" s="35">
        <f t="shared" si="12"/>
        <v>485.94319468245317</v>
      </c>
      <c r="I74" s="35">
        <f t="shared" si="12"/>
        <v>507.78988082653962</v>
      </c>
      <c r="J74" s="35">
        <f t="shared" si="12"/>
        <v>498.43150712245949</v>
      </c>
      <c r="K74" s="35">
        <f t="shared" si="12"/>
        <v>534.63287921618758</v>
      </c>
      <c r="L74" s="35">
        <f t="shared" si="12"/>
        <v>528.50070038314323</v>
      </c>
      <c r="M74" s="35">
        <f t="shared" si="12"/>
        <v>577.63987682254981</v>
      </c>
      <c r="N74" s="35">
        <f t="shared" si="12"/>
        <v>606.52122190674788</v>
      </c>
      <c r="O74" s="27"/>
      <c r="P74" s="35">
        <f t="shared" ref="P74:W74" si="13">IF(P63="-","-",SUM(P63:P73))</f>
        <v>606.52122190674788</v>
      </c>
      <c r="Q74" s="35">
        <f t="shared" si="13"/>
        <v>668.93096227610056</v>
      </c>
      <c r="R74" s="35">
        <f t="shared" si="13"/>
        <v>647.28714857668513</v>
      </c>
      <c r="S74" s="35">
        <f t="shared" si="13"/>
        <v>644.34721867839198</v>
      </c>
      <c r="T74" s="35">
        <f t="shared" si="13"/>
        <v>624.54172852185525</v>
      </c>
      <c r="U74" s="35">
        <f t="shared" si="13"/>
        <v>685.73398398342056</v>
      </c>
      <c r="V74" s="35">
        <f t="shared" si="13"/>
        <v>743.71040686074593</v>
      </c>
      <c r="W74" s="35">
        <f t="shared" si="13"/>
        <v>1054.58786396954</v>
      </c>
      <c r="X74" s="27"/>
      <c r="Y74" s="35">
        <f t="shared" ref="Y74:AC74" si="14">IF(Y63="-","-",SUM(Y63:Y73))</f>
        <v>1796.1552158880481</v>
      </c>
      <c r="Z74" s="35">
        <f t="shared" si="14"/>
        <v>2283.9553377498655</v>
      </c>
      <c r="AA74" s="35">
        <f t="shared" si="14"/>
        <v>1771.8294731296623</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f>'3a DF'!AB124</f>
        <v>1067.5776945425448</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f>'3b CM'!AA19</f>
        <v>17.595434747909689</v>
      </c>
      <c r="AB76" s="117" t="str">
        <f>'3b CM'!AB19</f>
        <v>-</v>
      </c>
      <c r="AC76" s="117" t="str">
        <f>'3b CM'!AC19</f>
        <v>-</v>
      </c>
      <c r="AD76" s="25"/>
    </row>
    <row r="77" spans="1:30" s="26" customFormat="1" ht="11.4">
      <c r="A77" s="207"/>
      <c r="B77" s="120" t="s">
        <v>241</v>
      </c>
      <c r="C77" s="120" t="s">
        <v>178</v>
      </c>
      <c r="D77" s="122" t="s">
        <v>119</v>
      </c>
      <c r="E77" s="119"/>
      <c r="F77" s="27"/>
      <c r="G77" s="117" t="str">
        <f>IF('3c AA'!J32="-","-",'3c AA'!J32)</f>
        <v>-</v>
      </c>
      <c r="H77" s="117" t="str">
        <f>IF('3c AA'!K32="-","-",'3c AA'!K32)</f>
        <v>-</v>
      </c>
      <c r="I77" s="117" t="str">
        <f>IF('3c AA'!L32="-","-",'3c AA'!L32)</f>
        <v>-</v>
      </c>
      <c r="J77" s="117" t="str">
        <f>IF('3c AA'!M32="-","-",'3c AA'!M32)</f>
        <v>-</v>
      </c>
      <c r="K77" s="117" t="str">
        <f>IF('3c AA'!N32="-","-",'3c AA'!N32)</f>
        <v>-</v>
      </c>
      <c r="L77" s="117" t="str">
        <f>IF('3c AA'!O32="-","-",'3c AA'!O32)</f>
        <v>-</v>
      </c>
      <c r="M77" s="117" t="str">
        <f>IF('3c AA'!P32="-","-",'3c AA'!P32)</f>
        <v>-</v>
      </c>
      <c r="N77" s="117" t="str">
        <f>IF('3c AA'!Q32="-","-",'3c AA'!Q32)</f>
        <v>-</v>
      </c>
      <c r="O77" s="27"/>
      <c r="P77" s="117" t="str">
        <f>IF('3c AA'!S32="-","-",'3c AA'!S32)</f>
        <v>-</v>
      </c>
      <c r="Q77" s="117" t="str">
        <f>IF('3c AA'!T32="-","-",'3c AA'!T32)</f>
        <v>-</v>
      </c>
      <c r="R77" s="117" t="str">
        <f>IF('3c AA'!U32="-","-",'3c AA'!U32)</f>
        <v>-</v>
      </c>
      <c r="S77" s="117" t="str">
        <f>IF('3c AA'!V32="-","-",'3c AA'!V32)</f>
        <v>-</v>
      </c>
      <c r="T77" s="117">
        <f>IF('3c AA'!W32="-","-",'3c AA'!W32)</f>
        <v>4.5066764067244529</v>
      </c>
      <c r="U77" s="117">
        <f>IF('3c AA'!X32="-","-",'3c AA'!X32)</f>
        <v>9.9756950960531068</v>
      </c>
      <c r="V77" s="117">
        <f>IF('3c AA'!Y32="-","-",'3c AA'!Y32)</f>
        <v>4.43</v>
      </c>
      <c r="W77" s="117" t="str">
        <f>IF('3c AA'!Z32="-","-",'3c AA'!Z32)</f>
        <v>-</v>
      </c>
      <c r="X77" s="27"/>
      <c r="Y77" s="117">
        <f>IF('3c AA'!AB32="-","-",'3c AA'!AB32)</f>
        <v>20.243837159985176</v>
      </c>
      <c r="Z77" s="117">
        <f>IF('3c AA'!AC32="-","-",'3c AA'!AC32)</f>
        <v>20.243837159985176</v>
      </c>
      <c r="AA77" s="117">
        <f>IF('3c AA'!AD32="-","-",'3c AA'!AD32)</f>
        <v>26.255054373576929</v>
      </c>
      <c r="AB77" s="117" t="str">
        <f>IF('3c AA'!AE32="-","-",'3c AA'!AE32)</f>
        <v>-</v>
      </c>
      <c r="AC77" s="117" t="str">
        <f>IF('3c AA'!AF32="-","-",'3c AA'!AF32)</f>
        <v>-</v>
      </c>
      <c r="AD77" s="25"/>
    </row>
    <row r="78" spans="1:30" s="26" customFormat="1" ht="11.4">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f>'3d PC'!AA20</f>
        <v>139.70107990471317</v>
      </c>
      <c r="AB78" s="117" t="str">
        <f>'3d PC'!AB20</f>
        <v>-</v>
      </c>
      <c r="AC78" s="117" t="str">
        <f>'3d PC'!AC20</f>
        <v>-</v>
      </c>
      <c r="AD78" s="25"/>
    </row>
    <row r="79" spans="1:30" s="26" customFormat="1" ht="11.4">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f>'3e NC-Elec'!AB34</f>
        <v>226.47969646210694</v>
      </c>
      <c r="AB79" s="117" t="str">
        <f>'3e NC-Elec'!AC34</f>
        <v>-</v>
      </c>
      <c r="AC79" s="117" t="str">
        <f>'3e NC-Elec'!AD34</f>
        <v>-</v>
      </c>
      <c r="AD79" s="25"/>
    </row>
    <row r="80" spans="1:30" s="26" customFormat="1" ht="11.4">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f>IF('3g CPIH'!W$17="-","-",'3h OC '!$E$8*('3g CPIH'!W$17/'3g CPIH'!$G$17))</f>
        <v>95.953808219178072</v>
      </c>
      <c r="AB80" s="117" t="str">
        <f>IF('3g CPIH'!X$17="-","-",'3h OC '!$E$8*('3g CPIH'!X$17/'3g CPIH'!$G$17))</f>
        <v>-</v>
      </c>
      <c r="AC80" s="117" t="str">
        <f>IF('3g CPIH'!Y$17="-","-",'3h OC '!$E$8*('3g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f>IF('3i SMNCC'!W$50="-","-",'3i SMNCC'!W$50)</f>
        <v>17.321266150037467</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PAP'!$G$8*('3g CPIH'!C$17/'3g CPIH'!$G$17))</f>
        <v>13.436452250489236</v>
      </c>
      <c r="H82" s="117">
        <f>IF('3g CPIH'!D$17="-","-",'3j PAAC PAP'!$G$8*('3g CPIH'!D$17/'3g CPIH'!$G$17))</f>
        <v>13.463352054794518</v>
      </c>
      <c r="I82" s="117">
        <f>IF('3g CPIH'!E$17="-","-",'3j PAAC PAP'!$G$8*('3g CPIH'!E$17/'3g CPIH'!$G$17))</f>
        <v>13.503701761252445</v>
      </c>
      <c r="J82" s="117">
        <f>IF('3g CPIH'!F$17="-","-",'3j PAAC PAP'!$G$8*('3g CPIH'!F$17/'3g CPIH'!$G$17))</f>
        <v>13.584401174168297</v>
      </c>
      <c r="K82" s="117">
        <f>IF('3g CPIH'!G$17="-","-",'3j PAAC PAP'!$G$8*('3g CPIH'!G$17/'3g CPIH'!$G$17))</f>
        <v>13.745799999999999</v>
      </c>
      <c r="L82" s="117">
        <f>IF('3g CPIH'!H$17="-","-",'3j PAAC PAP'!$G$8*('3g CPIH'!H$17/'3g CPIH'!$G$17))</f>
        <v>13.920648727984345</v>
      </c>
      <c r="M82" s="117">
        <f>IF('3g CPIH'!I$17="-","-",'3j PAAC PAP'!$G$8*('3g CPIH'!I$17/'3g CPIH'!$G$17))</f>
        <v>14.122397260273971</v>
      </c>
      <c r="N82" s="117">
        <f>IF('3g CPIH'!J$17="-","-",'3j PAAC PAP'!$G$8*('3g CPIH'!J$17/'3g CPIH'!$G$17))</f>
        <v>14.24344637964775</v>
      </c>
      <c r="O82" s="27"/>
      <c r="P82" s="117">
        <f>IF('3g CPIH'!L$17="-","-",'3j PAAC PAP'!$G$8*('3g CPIH'!L$17/'3g CPIH'!$G$17))</f>
        <v>14.24344637964775</v>
      </c>
      <c r="Q82" s="117">
        <f>IF('3g CPIH'!M$17="-","-",'3j PAAC PAP'!$G$8*('3g CPIH'!M$17/'3g CPIH'!$G$17))</f>
        <v>14.40484520547945</v>
      </c>
      <c r="R82" s="117">
        <f>IF('3g CPIH'!N$17="-","-",'3j PAAC PAP'!$G$8*('3g CPIH'!N$17/'3g CPIH'!$G$17))</f>
        <v>14.512444422700586</v>
      </c>
      <c r="S82" s="117">
        <f>IF('3g CPIH'!O$17="-","-",'3j PAAC PAP'!$G$8*('3g CPIH'!O$17/'3g CPIH'!$G$17))</f>
        <v>14.593143835616438</v>
      </c>
      <c r="T82" s="117">
        <f>IF('3g CPIH'!P$17="-","-",'3j PAAC PAP'!$G$8*('3g CPIH'!P$17/'3g CPIH'!$G$17))</f>
        <v>14.633493542074362</v>
      </c>
      <c r="U82" s="117">
        <f>IF('3g CPIH'!Q$17="-","-",'3j PAAC PAP'!$G$8*('3g CPIH'!Q$17/'3g CPIH'!$G$17))</f>
        <v>14.714192954990214</v>
      </c>
      <c r="V82" s="117">
        <f>IF('3g CPIH'!R$17="-","-",'3j PAAC PAP'!$G$8*('3g CPIH'!R$17/'3g CPIH'!$G$17))</f>
        <v>14.983190998043053</v>
      </c>
      <c r="W82" s="117">
        <f>IF('3g CPIH'!S$17="-","-",'3j PAAC PAP'!$G$8*('3g CPIH'!S$17/'3g CPIH'!$G$17))</f>
        <v>15.427037769080234</v>
      </c>
      <c r="X82" s="27"/>
      <c r="Y82" s="117">
        <f>IF('3g CPIH'!U$17="-","-",'3j PAAC PAP'!$G$8*('3g CPIH'!U$17/'3g CPIH'!$G$17))</f>
        <v>16.207132093933463</v>
      </c>
      <c r="Z82" s="117">
        <f>IF('3g CPIH'!V$17="-","-",'3j PAAC PAP'!$G$8*('3g CPIH'!V$17/'3g CPIH'!$G$17))</f>
        <v>16.207132093933463</v>
      </c>
      <c r="AA82" s="117">
        <f>IF('3g CPIH'!W$17="-","-",'3j PAAC PAP'!$G$8*('3g CPIH'!W$17/'3g CPIH'!$G$17))</f>
        <v>16.852727397260274</v>
      </c>
      <c r="AB82" s="117" t="str">
        <f>IF('3g CPIH'!X$17="-","-",'3j PAAC PAP'!$G$8*('3g CPIH'!X$17/'3g CPIH'!$G$17))</f>
        <v>-</v>
      </c>
      <c r="AC82" s="117" t="str">
        <f>IF('3g CPIH'!Y$17="-","-",'3j PAAC PAP'!$G$8*('3g CPIH'!Y$17/'3g CPIH'!$G$17))</f>
        <v>-</v>
      </c>
      <c r="AD82" s="25"/>
    </row>
    <row r="83" spans="1:30" s="26" customFormat="1" ht="11.25" customHeight="1">
      <c r="A83" s="207"/>
      <c r="B83" s="120" t="s">
        <v>244</v>
      </c>
      <c r="C83" s="120" t="s">
        <v>184</v>
      </c>
      <c r="D83" s="122" t="s">
        <v>119</v>
      </c>
      <c r="E83" s="119"/>
      <c r="F83" s="27"/>
      <c r="G83" s="117">
        <f>IF(G75="-","-",SUM(G75:G81)*'3j PAAC PAP'!$G$26)</f>
        <v>27.068124731132084</v>
      </c>
      <c r="H83" s="117">
        <f>IF(H75="-","-",SUM(H75:H81)*'3j PAAC PAP'!$G$26)</f>
        <v>25.967941179448378</v>
      </c>
      <c r="I83" s="117">
        <f>IF(I75="-","-",SUM(I75:I81)*'3j PAAC PAP'!$G$26)</f>
        <v>26.909479335346084</v>
      </c>
      <c r="J83" s="117">
        <f>IF(J75="-","-",SUM(J75:J81)*'3j PAAC PAP'!$G$26)</f>
        <v>26.40241936764707</v>
      </c>
      <c r="K83" s="117">
        <f>IF(K75="-","-",SUM(K75:K81)*'3j PAAC PAP'!$G$26)</f>
        <v>28.199403267002264</v>
      </c>
      <c r="L83" s="117">
        <f>IF(L75="-","-",SUM(L75:L81)*'3j PAAC PAP'!$G$26)</f>
        <v>27.860071836842955</v>
      </c>
      <c r="M83" s="117">
        <f>IF(M75="-","-",SUM(M75:M81)*'3j PAAC PAP'!$G$26)</f>
        <v>29.70070572711937</v>
      </c>
      <c r="N83" s="117">
        <f>IF(N75="-","-",SUM(N75:N81)*'3j PAAC PAP'!$G$26)</f>
        <v>31.22070639096599</v>
      </c>
      <c r="O83" s="27"/>
      <c r="P83" s="117">
        <f>IF(P75="-","-",SUM(P75:P81)*'3j PAAC PAP'!$G$26)</f>
        <v>31.22070639096599</v>
      </c>
      <c r="Q83" s="117">
        <f>IF(Q75="-","-",SUM(Q75:Q81)*'3j PAAC PAP'!$G$26)</f>
        <v>34.626377355810931</v>
      </c>
      <c r="R83" s="117">
        <f>IF(R75="-","-",SUM(R75:R81)*'3j PAAC PAP'!$G$26)</f>
        <v>33.486901106760314</v>
      </c>
      <c r="S83" s="117">
        <f>IF(S75="-","-",SUM(S75:S81)*'3j PAAC PAP'!$G$26)</f>
        <v>33.74877267941784</v>
      </c>
      <c r="T83" s="117">
        <f>IF(T75="-","-",SUM(T75:T81)*'3j PAAC PAP'!$G$26)</f>
        <v>32.718439734098908</v>
      </c>
      <c r="U83" s="117">
        <f>IF(U75="-","-",SUM(U75:U81)*'3j PAAC PAP'!$G$26)</f>
        <v>35.581234060747335</v>
      </c>
      <c r="V83" s="117">
        <f>IF(V75="-","-",SUM(V75:V81)*'3j PAAC PAP'!$G$26)</f>
        <v>38.544487292390507</v>
      </c>
      <c r="W83" s="117">
        <f>IF(W75="-","-",SUM(W75:W81)*'3j PAAC PAP'!$G$26)</f>
        <v>54.354293037003337</v>
      </c>
      <c r="X83" s="27"/>
      <c r="Y83" s="117">
        <f>IF(Y75="-","-",SUM(Y75:Y81)*'3j PAAC PAP'!$G$26)</f>
        <v>92.643852608656658</v>
      </c>
      <c r="Z83" s="117">
        <f>IF(Z75="-","-",SUM(Z75:Z81)*'3j PAAC PAP'!$G$26)</f>
        <v>117.85045698540951</v>
      </c>
      <c r="AA83" s="117">
        <f>IF(AA75="-","-",SUM(AA75:AA81)*'3j PAAC PAP'!$G$26)</f>
        <v>92.777175118143106</v>
      </c>
      <c r="AB83" s="117" t="str">
        <f>IF(AB75="-","-",SUM(AB75:AB81)*'3j PAAC PAP'!$G$26)</f>
        <v>-</v>
      </c>
      <c r="AC83" s="117" t="str">
        <f>IF(AC75="-","-",SUM(AC75:AC81)*'3j PAAC PAP'!$G$26)</f>
        <v>-</v>
      </c>
      <c r="AD83" s="25"/>
    </row>
    <row r="84" spans="1:30" s="26" customFormat="1" ht="11.25" customHeight="1">
      <c r="A84" s="207"/>
      <c r="B84" s="120" t="s">
        <v>185</v>
      </c>
      <c r="C84" s="120" t="s">
        <v>246</v>
      </c>
      <c r="D84" s="122" t="s">
        <v>119</v>
      </c>
      <c r="E84" s="119"/>
      <c r="F84" s="27"/>
      <c r="G84" s="117">
        <f>IF(G75="-","-",SUM(G75:G83)*'3k EBIT'!$E$8)</f>
        <v>9.7740917380422552</v>
      </c>
      <c r="H84" s="117">
        <f>IF(H75="-","-",SUM(H75:H83)*'3k EBIT'!$E$8)</f>
        <v>9.387922248908815</v>
      </c>
      <c r="I84" s="117">
        <f>IF(I75="-","-",SUM(I75:I83)*'3k EBIT'!$E$8)</f>
        <v>9.7196338356090841</v>
      </c>
      <c r="J84" s="117">
        <f>IF(J75="-","-",SUM(J75:J83)*'3k EBIT'!$E$8)</f>
        <v>9.5429763200849518</v>
      </c>
      <c r="K84" s="117">
        <f>IF(K75="-","-",SUM(K75:K83)*'3k EBIT'!$E$8)</f>
        <v>10.177702877459335</v>
      </c>
      <c r="L84" s="117">
        <f>IF(L75="-","-",SUM(L75:L83)*'3k EBIT'!$E$8)</f>
        <v>10.061821762729272</v>
      </c>
      <c r="M84" s="117">
        <f>IF(M75="-","-",SUM(M75:M83)*'3k EBIT'!$E$8)</f>
        <v>10.712671831478655</v>
      </c>
      <c r="N84" s="117">
        <f>IF(N75="-","-",SUM(N75:N83)*'3k EBIT'!$E$8)</f>
        <v>11.249263339247495</v>
      </c>
      <c r="O84" s="27"/>
      <c r="P84" s="117">
        <f>IF(P75="-","-",SUM(P75:P83)*'3k EBIT'!$E$8)</f>
        <v>11.249263339247495</v>
      </c>
      <c r="Q84" s="117">
        <f>IF(Q75="-","-",SUM(Q75:Q83)*'3k EBIT'!$E$8)</f>
        <v>12.449408257840473</v>
      </c>
      <c r="R84" s="117">
        <f>IF(R75="-","-",SUM(R75:R83)*'3k EBIT'!$E$8)</f>
        <v>12.050991230173887</v>
      </c>
      <c r="S84" s="117">
        <f>IF(S75="-","-",SUM(S75:S83)*'3k EBIT'!$E$8)</f>
        <v>12.144596353521235</v>
      </c>
      <c r="T84" s="117">
        <f>IF(T75="-","-",SUM(T75:T83)*'3k EBIT'!$E$8)</f>
        <v>11.783238324320303</v>
      </c>
      <c r="U84" s="117">
        <f>IF(U75="-","-",SUM(U75:U83)*'3k EBIT'!$E$8)</f>
        <v>12.791010977677583</v>
      </c>
      <c r="V84" s="117">
        <f>IF(V75="-","-",SUM(V75:V83)*'3k EBIT'!$E$8)</f>
        <v>13.837739709450997</v>
      </c>
      <c r="W84" s="117">
        <f>IF(W75="-","-",SUM(W75:W83)*'3k EBIT'!$E$8)</f>
        <v>19.403137482507912</v>
      </c>
      <c r="X84" s="27"/>
      <c r="Y84" s="117">
        <f>IF(Y75="-","-",SUM(Y75:Y83)*'3k EBIT'!$E$8)</f>
        <v>32.876190090733829</v>
      </c>
      <c r="Z84" s="117">
        <f>IF(Z75="-","-",SUM(Z75:Z83)*'3k EBIT'!$E$8)</f>
        <v>41.735760882552192</v>
      </c>
      <c r="AA84" s="117">
        <f>IF(AA75="-","-",SUM(AA75:AA83)*'3k EBIT'!$E$8)</f>
        <v>32.935553930178827</v>
      </c>
      <c r="AB84" s="117" t="str">
        <f>IF(AB75="-","-",SUM(AB75:AB83)*'3k EBIT'!$E$8)</f>
        <v>-</v>
      </c>
      <c r="AC84" s="117" t="str">
        <f>IF(AC75="-","-",SUM(AC75:AC83)*'3k EBIT'!$E$8)</f>
        <v>-</v>
      </c>
      <c r="AD84" s="25"/>
    </row>
    <row r="85" spans="1:30" s="26" customFormat="1" ht="12.6" customHeight="1">
      <c r="A85" s="207"/>
      <c r="B85" s="120" t="s">
        <v>247</v>
      </c>
      <c r="C85" s="156" t="s">
        <v>248</v>
      </c>
      <c r="D85" s="122" t="s">
        <v>119</v>
      </c>
      <c r="E85" s="118"/>
      <c r="F85" s="27"/>
      <c r="G85" s="117">
        <f>IF(G75="-","-",SUM(G75:G78,G80:G84)*'3l HAP'!$E$9)</f>
        <v>5.6394067904907397</v>
      </c>
      <c r="H85" s="117">
        <f>IF(H75="-","-",SUM(H75:H78,H80:H84)*'3l HAP'!$E$9)</f>
        <v>5.3309462670628465</v>
      </c>
      <c r="I85" s="117">
        <f>IF(I75="-","-",SUM(I75:I78,I80:I84)*'3l HAP'!$E$9)</f>
        <v>5.3721888998308938</v>
      </c>
      <c r="J85" s="117">
        <f>IF(J75="-","-",SUM(J75:J78,J80:J84)*'3l HAP'!$E$9)</f>
        <v>5.2442485606464944</v>
      </c>
      <c r="K85" s="117">
        <f>IF(K75="-","-",SUM(K75:K78,K80:K84)*'3l HAP'!$E$9)</f>
        <v>5.8837040994282024</v>
      </c>
      <c r="L85" s="117">
        <f>IF(L75="-","-",SUM(L75:L78,L80:L84)*'3l HAP'!$E$9)</f>
        <v>5.7813576178780064</v>
      </c>
      <c r="M85" s="117">
        <f>IF(M75="-","-",SUM(M75:M78,M80:M84)*'3l HAP'!$E$9)</f>
        <v>6.4171080944579337</v>
      </c>
      <c r="N85" s="117">
        <f>IF(N75="-","-",SUM(N75:N78,N80:N84)*'3l HAP'!$E$9)</f>
        <v>6.836302745372195</v>
      </c>
      <c r="O85" s="27"/>
      <c r="P85" s="117">
        <f>IF(P75="-","-",SUM(P75:P78,P80:P84)*'3l HAP'!$E$9)</f>
        <v>6.836302745372195</v>
      </c>
      <c r="Q85" s="117">
        <f>IF(Q75="-","-",SUM(Q75:Q78,Q80:Q84)*'3l HAP'!$E$9)</f>
        <v>7.6512656526290037</v>
      </c>
      <c r="R85" s="117">
        <f>IF(R75="-","-",SUM(R75:R78,R80:R84)*'3l HAP'!$E$9)</f>
        <v>7.3204641154767485</v>
      </c>
      <c r="S85" s="117">
        <f>IF(S75="-","-",SUM(S75:S78,S80:S84)*'3l HAP'!$E$9)</f>
        <v>7.3362778216152718</v>
      </c>
      <c r="T85" s="117">
        <f>IF(T75="-","-",SUM(T75:T78,T80:T84)*'3l HAP'!$E$9)</f>
        <v>7.0097337074719208</v>
      </c>
      <c r="U85" s="117">
        <f>IF(U75="-","-",SUM(U75:U78,U80:U84)*'3l HAP'!$E$9)</f>
        <v>7.6714840778509066</v>
      </c>
      <c r="V85" s="117">
        <f>IF(V75="-","-",SUM(V75:V78,V80:V84)*'3l HAP'!$E$9)</f>
        <v>8.4775571964381058</v>
      </c>
      <c r="W85" s="117">
        <f>IF(W75="-","-",SUM(W75:W78,W80:W84)*'3l HAP'!$E$9)</f>
        <v>12.162270487882385</v>
      </c>
      <c r="X85" s="27"/>
      <c r="Y85" s="117">
        <f>IF(Y75="-","-",SUM(Y75:Y78,Y80:Y84)*'3l HAP'!$E$9)</f>
        <v>22.468052759055663</v>
      </c>
      <c r="Z85" s="117">
        <f>IF(Z75="-","-",SUM(Z75:Z78,Z80:Z84)*'3l HAP'!$E$9)</f>
        <v>29.295048674042455</v>
      </c>
      <c r="AA85" s="117">
        <f>IF(AA75="-","-",SUM(AA75:AA78,AA80:AA84)*'3l HAP'!$E$9)</f>
        <v>22.063544759569442</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520.06507525520874</v>
      </c>
      <c r="H86" s="117">
        <f t="shared" si="15"/>
        <v>499.4319131725606</v>
      </c>
      <c r="I86" s="117">
        <f t="shared" si="15"/>
        <v>516.93165315722251</v>
      </c>
      <c r="J86" s="117">
        <f t="shared" si="15"/>
        <v>507.50595268354806</v>
      </c>
      <c r="K86" s="117">
        <f t="shared" si="15"/>
        <v>541.55205533806759</v>
      </c>
      <c r="L86" s="117">
        <f t="shared" si="15"/>
        <v>535.35070533730254</v>
      </c>
      <c r="M86" s="117">
        <f t="shared" si="15"/>
        <v>570.24170844094363</v>
      </c>
      <c r="N86" s="117">
        <f t="shared" si="15"/>
        <v>598.90254973019466</v>
      </c>
      <c r="O86" s="27"/>
      <c r="P86" s="117">
        <f t="shared" ref="P86:W86" si="16">IF(P75="-","-",SUM(P75:P85))</f>
        <v>598.90254973019466</v>
      </c>
      <c r="Q86" s="117">
        <f t="shared" si="16"/>
        <v>662.88300857798663</v>
      </c>
      <c r="R86" s="117">
        <f t="shared" si="16"/>
        <v>641.58289845665263</v>
      </c>
      <c r="S86" s="117">
        <f t="shared" si="16"/>
        <v>646.52529556718707</v>
      </c>
      <c r="T86" s="117">
        <f t="shared" si="16"/>
        <v>627.17991566666956</v>
      </c>
      <c r="U86" s="117">
        <f t="shared" si="16"/>
        <v>680.88231009464369</v>
      </c>
      <c r="V86" s="117">
        <f t="shared" si="16"/>
        <v>736.77934634057488</v>
      </c>
      <c r="W86" s="117">
        <f t="shared" si="16"/>
        <v>1033.3796109086343</v>
      </c>
      <c r="X86" s="27"/>
      <c r="Y86" s="117">
        <f t="shared" ref="Y86:AC86" si="17">IF(Y75="-","-",SUM(Y75:Y85))</f>
        <v>1752.7931322928828</v>
      </c>
      <c r="Z86" s="117">
        <f t="shared" si="17"/>
        <v>2225.9131351737051</v>
      </c>
      <c r="AA86" s="117">
        <f t="shared" si="17"/>
        <v>1755.5130356052184</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f>'3a DF'!AB125</f>
        <v>1071.8840846903049</v>
      </c>
      <c r="AB87" s="35" t="str">
        <f>'3a DF'!AC125</f>
        <v>-</v>
      </c>
      <c r="AC87" s="35" t="str">
        <f>'3a DF'!AD125</f>
        <v>-</v>
      </c>
      <c r="AD87" s="25"/>
    </row>
    <row r="88" spans="1:30" s="26" customFormat="1" ht="11.4">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f>'3b CM'!AA20</f>
        <v>17.539460886149307</v>
      </c>
      <c r="AB88" s="35" t="str">
        <f>'3b CM'!AB20</f>
        <v>-</v>
      </c>
      <c r="AC88" s="35" t="str">
        <f>'3b CM'!AC20</f>
        <v>-</v>
      </c>
      <c r="AD88" s="25"/>
    </row>
    <row r="89" spans="1:30" s="26" customFormat="1" ht="11.4">
      <c r="A89" s="207"/>
      <c r="B89" s="123" t="s">
        <v>241</v>
      </c>
      <c r="C89" s="123" t="s">
        <v>178</v>
      </c>
      <c r="D89" s="121" t="s">
        <v>118</v>
      </c>
      <c r="E89" s="75"/>
      <c r="F89" s="27"/>
      <c r="G89" s="35" t="str">
        <f>IF('3c AA'!J33="-","-",'3c AA'!J33)</f>
        <v>-</v>
      </c>
      <c r="H89" s="35" t="str">
        <f>IF('3c AA'!K33="-","-",'3c AA'!K33)</f>
        <v>-</v>
      </c>
      <c r="I89" s="35" t="str">
        <f>IF('3c AA'!L33="-","-",'3c AA'!L33)</f>
        <v>-</v>
      </c>
      <c r="J89" s="35" t="str">
        <f>IF('3c AA'!M33="-","-",'3c AA'!M33)</f>
        <v>-</v>
      </c>
      <c r="K89" s="35" t="str">
        <f>IF('3c AA'!N33="-","-",'3c AA'!N33)</f>
        <v>-</v>
      </c>
      <c r="L89" s="35" t="str">
        <f>IF('3c AA'!O33="-","-",'3c AA'!O33)</f>
        <v>-</v>
      </c>
      <c r="M89" s="35" t="str">
        <f>IF('3c AA'!P33="-","-",'3c AA'!P33)</f>
        <v>-</v>
      </c>
      <c r="N89" s="35" t="str">
        <f>IF('3c AA'!Q33="-","-",'3c AA'!Q33)</f>
        <v>-</v>
      </c>
      <c r="O89" s="27"/>
      <c r="P89" s="35" t="str">
        <f>IF('3c AA'!S33="-","-",'3c AA'!S33)</f>
        <v>-</v>
      </c>
      <c r="Q89" s="35" t="str">
        <f>IF('3c AA'!T33="-","-",'3c AA'!T33)</f>
        <v>-</v>
      </c>
      <c r="R89" s="35" t="str">
        <f>IF('3c AA'!U33="-","-",'3c AA'!U33)</f>
        <v>-</v>
      </c>
      <c r="S89" s="35" t="str">
        <f>IF('3c AA'!V33="-","-",'3c AA'!V33)</f>
        <v>-</v>
      </c>
      <c r="T89" s="35">
        <f>IF('3c AA'!W33="-","-",'3c AA'!W33)</f>
        <v>4.583143211518049</v>
      </c>
      <c r="U89" s="35">
        <f>IF('3c AA'!X33="-","-",'3c AA'!X33)</f>
        <v>9.9756950960531068</v>
      </c>
      <c r="V89" s="35">
        <f>IF('3c AA'!Y33="-","-",'3c AA'!Y33)</f>
        <v>4.43</v>
      </c>
      <c r="W89" s="35" t="str">
        <f>IF('3c AA'!Z33="-","-",'3c AA'!Z33)</f>
        <v>-</v>
      </c>
      <c r="X89" s="27"/>
      <c r="Y89" s="35">
        <f>IF('3c AA'!AB33="-","-",'3c AA'!AB33)</f>
        <v>20.569743472810451</v>
      </c>
      <c r="Z89" s="35">
        <f>IF('3c AA'!AC33="-","-",'3c AA'!AC33)</f>
        <v>20.569743472810451</v>
      </c>
      <c r="AA89" s="35">
        <f>IF('3c AA'!AD33="-","-",'3c AA'!AD33)</f>
        <v>26.580960686402204</v>
      </c>
      <c r="AB89" s="35" t="str">
        <f>IF('3c AA'!AE33="-","-",'3c AA'!AE33)</f>
        <v>-</v>
      </c>
      <c r="AC89" s="35" t="str">
        <f>IF('3c AA'!AF33="-","-",'3c AA'!AF33)</f>
        <v>-</v>
      </c>
      <c r="AD89" s="25"/>
    </row>
    <row r="90" spans="1:30" s="26" customFormat="1" ht="11.4">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f>'3d PC'!AA21</f>
        <v>139.69964210852015</v>
      </c>
      <c r="AB90" s="35" t="str">
        <f>'3d PC'!AB21</f>
        <v>-</v>
      </c>
      <c r="AC90" s="35" t="str">
        <f>'3d PC'!AC21</f>
        <v>-</v>
      </c>
      <c r="AD90" s="25"/>
    </row>
    <row r="91" spans="1:30" s="26" customFormat="1" ht="11.4">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f>'3e NC-Elec'!AB35</f>
        <v>225.6621581035696</v>
      </c>
      <c r="AB91" s="35" t="str">
        <f>'3e NC-Elec'!AC35</f>
        <v>-</v>
      </c>
      <c r="AC91" s="35" t="str">
        <f>'3e NC-Elec'!AD35</f>
        <v>-</v>
      </c>
      <c r="AD91" s="25"/>
    </row>
    <row r="92" spans="1:30" s="26" customFormat="1" ht="11.4">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f>IF('3g CPIH'!W$17="-","-",'3h OC '!$E$8*('3g CPIH'!W$17/'3g CPIH'!$G$17))</f>
        <v>95.953808219178072</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f>IF('3i SMNCC'!W$50="-","-",'3i SMNCC'!W$50)</f>
        <v>17.321266150037467</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PAP'!$G$8*('3g CPIH'!C$17/'3g CPIH'!$G$17))</f>
        <v>13.436452250489236</v>
      </c>
      <c r="H94" s="35">
        <f>IF('3g CPIH'!D$17="-","-",'3j PAAC PAP'!$G$8*('3g CPIH'!D$17/'3g CPIH'!$G$17))</f>
        <v>13.463352054794518</v>
      </c>
      <c r="I94" s="35">
        <f>IF('3g CPIH'!E$17="-","-",'3j PAAC PAP'!$G$8*('3g CPIH'!E$17/'3g CPIH'!$G$17))</f>
        <v>13.503701761252445</v>
      </c>
      <c r="J94" s="35">
        <f>IF('3g CPIH'!F$17="-","-",'3j PAAC PAP'!$G$8*('3g CPIH'!F$17/'3g CPIH'!$G$17))</f>
        <v>13.584401174168297</v>
      </c>
      <c r="K94" s="35">
        <f>IF('3g CPIH'!G$17="-","-",'3j PAAC PAP'!$G$8*('3g CPIH'!G$17/'3g CPIH'!$G$17))</f>
        <v>13.745799999999999</v>
      </c>
      <c r="L94" s="35">
        <f>IF('3g CPIH'!H$17="-","-",'3j PAAC PAP'!$G$8*('3g CPIH'!H$17/'3g CPIH'!$G$17))</f>
        <v>13.920648727984345</v>
      </c>
      <c r="M94" s="35">
        <f>IF('3g CPIH'!I$17="-","-",'3j PAAC PAP'!$G$8*('3g CPIH'!I$17/'3g CPIH'!$G$17))</f>
        <v>14.122397260273971</v>
      </c>
      <c r="N94" s="35">
        <f>IF('3g CPIH'!J$17="-","-",'3j PAAC PAP'!$G$8*('3g CPIH'!J$17/'3g CPIH'!$G$17))</f>
        <v>14.24344637964775</v>
      </c>
      <c r="O94" s="27"/>
      <c r="P94" s="35">
        <f>IF('3g CPIH'!L$17="-","-",'3j PAAC PAP'!$G$8*('3g CPIH'!L$17/'3g CPIH'!$G$17))</f>
        <v>14.24344637964775</v>
      </c>
      <c r="Q94" s="35">
        <f>IF('3g CPIH'!M$17="-","-",'3j PAAC PAP'!$G$8*('3g CPIH'!M$17/'3g CPIH'!$G$17))</f>
        <v>14.40484520547945</v>
      </c>
      <c r="R94" s="35">
        <f>IF('3g CPIH'!N$17="-","-",'3j PAAC PAP'!$G$8*('3g CPIH'!N$17/'3g CPIH'!$G$17))</f>
        <v>14.512444422700586</v>
      </c>
      <c r="S94" s="35">
        <f>IF('3g CPIH'!O$17="-","-",'3j PAAC PAP'!$G$8*('3g CPIH'!O$17/'3g CPIH'!$G$17))</f>
        <v>14.593143835616438</v>
      </c>
      <c r="T94" s="35">
        <f>IF('3g CPIH'!P$17="-","-",'3j PAAC PAP'!$G$8*('3g CPIH'!P$17/'3g CPIH'!$G$17))</f>
        <v>14.633493542074362</v>
      </c>
      <c r="U94" s="35">
        <f>IF('3g CPIH'!Q$17="-","-",'3j PAAC PAP'!$G$8*('3g CPIH'!Q$17/'3g CPIH'!$G$17))</f>
        <v>14.714192954990214</v>
      </c>
      <c r="V94" s="35">
        <f>IF('3g CPIH'!R$17="-","-",'3j PAAC PAP'!$G$8*('3g CPIH'!R$17/'3g CPIH'!$G$17))</f>
        <v>14.983190998043053</v>
      </c>
      <c r="W94" s="35">
        <f>IF('3g CPIH'!S$17="-","-",'3j PAAC PAP'!$G$8*('3g CPIH'!S$17/'3g CPIH'!$G$17))</f>
        <v>15.427037769080234</v>
      </c>
      <c r="X94" s="27"/>
      <c r="Y94" s="35">
        <f>IF('3g CPIH'!U$17="-","-",'3j PAAC PAP'!$G$8*('3g CPIH'!U$17/'3g CPIH'!$G$17))</f>
        <v>16.207132093933463</v>
      </c>
      <c r="Z94" s="35">
        <f>IF('3g CPIH'!V$17="-","-",'3j PAAC PAP'!$G$8*('3g CPIH'!V$17/'3g CPIH'!$G$17))</f>
        <v>16.207132093933463</v>
      </c>
      <c r="AA94" s="35">
        <f>IF('3g CPIH'!W$17="-","-",'3j PAAC PAP'!$G$8*('3g CPIH'!W$17/'3g CPIH'!$G$17))</f>
        <v>16.852727397260274</v>
      </c>
      <c r="AB94" s="35" t="str">
        <f>IF('3g CPIH'!X$17="-","-",'3j PAAC PAP'!$G$8*('3g CPIH'!X$17/'3g CPIH'!$G$17))</f>
        <v>-</v>
      </c>
      <c r="AC94" s="35" t="str">
        <f>IF('3g CPIH'!Y$17="-","-",'3j PAAC PAP'!$G$8*('3g CPIH'!Y$17/'3g CPIH'!$G$17))</f>
        <v>-</v>
      </c>
      <c r="AD94" s="25"/>
    </row>
    <row r="95" spans="1:30" s="26" customFormat="1" ht="11.25" customHeight="1">
      <c r="A95" s="207"/>
      <c r="B95" s="123" t="s">
        <v>244</v>
      </c>
      <c r="C95" s="123" t="s">
        <v>184</v>
      </c>
      <c r="D95" s="121" t="s">
        <v>118</v>
      </c>
      <c r="E95" s="75"/>
      <c r="F95" s="27"/>
      <c r="G95" s="35">
        <f>IF(G87="-","-",SUM(G87:G93)*'3j PAAC PAP'!$G$26)</f>
        <v>26.832680316556122</v>
      </c>
      <c r="H95" s="35">
        <f>IF(H87="-","-",SUM(H87:H93)*'3j PAAC PAP'!$G$26)</f>
        <v>25.728035018091919</v>
      </c>
      <c r="I95" s="35">
        <f>IF(I87="-","-",SUM(I87:I93)*'3j PAAC PAP'!$G$26)</f>
        <v>26.308426401968983</v>
      </c>
      <c r="J95" s="35">
        <f>IF(J87="-","-",SUM(J87:J93)*'3j PAAC PAP'!$G$26)</f>
        <v>25.799224343435327</v>
      </c>
      <c r="K95" s="35">
        <f>IF(K87="-","-",SUM(K87:K93)*'3j PAAC PAP'!$G$26)</f>
        <v>27.560182683568968</v>
      </c>
      <c r="L95" s="35">
        <f>IF(L87="-","-",SUM(L87:L93)*'3j PAAC PAP'!$G$26)</f>
        <v>27.219015160691139</v>
      </c>
      <c r="M95" s="35">
        <f>IF(M87="-","-",SUM(M87:M93)*'3j PAAC PAP'!$G$26)</f>
        <v>29.805797945095868</v>
      </c>
      <c r="N95" s="35">
        <f>IF(N87="-","-",SUM(N87:N93)*'3j PAAC PAP'!$G$26)</f>
        <v>31.341324810610285</v>
      </c>
      <c r="O95" s="27"/>
      <c r="P95" s="35">
        <f>IF(P87="-","-",SUM(P87:P93)*'3j PAAC PAP'!$G$26)</f>
        <v>31.341324810610285</v>
      </c>
      <c r="Q95" s="35">
        <f>IF(Q87="-","-",SUM(Q87:Q93)*'3j PAAC PAP'!$G$26)</f>
        <v>35.005048692194109</v>
      </c>
      <c r="R95" s="35">
        <f>IF(R87="-","-",SUM(R87:R93)*'3j PAAC PAP'!$G$26)</f>
        <v>33.840965775007284</v>
      </c>
      <c r="S95" s="35">
        <f>IF(S87="-","-",SUM(S87:S93)*'3j PAAC PAP'!$G$26)</f>
        <v>33.409379101403729</v>
      </c>
      <c r="T95" s="35">
        <f>IF(T87="-","-",SUM(T87:T93)*'3j PAAC PAP'!$G$26)</f>
        <v>32.362681992437452</v>
      </c>
      <c r="U95" s="35">
        <f>IF(U87="-","-",SUM(U87:U93)*'3j PAAC PAP'!$G$26)</f>
        <v>34.995223927803778</v>
      </c>
      <c r="V95" s="35">
        <f>IF(V87="-","-",SUM(V87:V93)*'3j PAAC PAP'!$G$26)</f>
        <v>38.017299883192344</v>
      </c>
      <c r="W95" s="35">
        <f>IF(W87="-","-",SUM(W87:W93)*'3j PAAC PAP'!$G$26)</f>
        <v>54.589614623261113</v>
      </c>
      <c r="X95" s="27"/>
      <c r="Y95" s="35">
        <f>IF(Y87="-","-",SUM(Y87:Y93)*'3j PAAC PAP'!$G$26)</f>
        <v>93.38718672474117</v>
      </c>
      <c r="Z95" s="35">
        <f>IF(Z87="-","-",SUM(Z87:Z93)*'3j PAAC PAP'!$G$26)</f>
        <v>118.96137561183069</v>
      </c>
      <c r="AA95" s="35">
        <f>IF(AA87="-","-",SUM(AA87:AA93)*'3j PAAC PAP'!$G$26)</f>
        <v>92.996296048069823</v>
      </c>
      <c r="AB95" s="35" t="str">
        <f>IF(AB87="-","-",SUM(AB87:AB93)*'3j PAAC PAP'!$G$26)</f>
        <v>-</v>
      </c>
      <c r="AC95" s="35" t="str">
        <f>IF(AC87="-","-",SUM(AC87:AC93)*'3j PAAC PAP'!$G$26)</f>
        <v>-</v>
      </c>
      <c r="AD95" s="25"/>
    </row>
    <row r="96" spans="1:30" s="26" customFormat="1" ht="11.25" customHeight="1">
      <c r="A96" s="207"/>
      <c r="B96" s="123" t="s">
        <v>185</v>
      </c>
      <c r="C96" s="123" t="s">
        <v>246</v>
      </c>
      <c r="D96" s="121" t="s">
        <v>118</v>
      </c>
      <c r="E96" s="75"/>
      <c r="F96" s="27"/>
      <c r="G96" s="35">
        <f>IF(G87="-","-",SUM(G87:G95)*'3k EBIT'!$E$8)</f>
        <v>9.6913381696799181</v>
      </c>
      <c r="H96" s="35">
        <f>IF(H87="-","-",SUM(H87:H95)*'3k EBIT'!$E$8)</f>
        <v>9.3036004740214686</v>
      </c>
      <c r="I96" s="35">
        <f>IF(I87="-","-",SUM(I87:I95)*'3k EBIT'!$E$8)</f>
        <v>9.5083768597271749</v>
      </c>
      <c r="J96" s="35">
        <f>IF(J87="-","-",SUM(J87:J95)*'3k EBIT'!$E$8)</f>
        <v>9.3309664460693487</v>
      </c>
      <c r="K96" s="35">
        <f>IF(K87="-","-",SUM(K87:K95)*'3k EBIT'!$E$8)</f>
        <v>9.9530308063676127</v>
      </c>
      <c r="L96" s="35">
        <f>IF(L87="-","-",SUM(L87:L95)*'3k EBIT'!$E$8)</f>
        <v>9.8365043451570457</v>
      </c>
      <c r="M96" s="35">
        <f>IF(M87="-","-",SUM(M87:M95)*'3k EBIT'!$E$8)</f>
        <v>10.749609450323129</v>
      </c>
      <c r="N96" s="35">
        <f>IF(N87="-","-",SUM(N87:N95)*'3k EBIT'!$E$8)</f>
        <v>11.291658078803192</v>
      </c>
      <c r="O96" s="27"/>
      <c r="P96" s="35">
        <f>IF(P87="-","-",SUM(P87:P95)*'3k EBIT'!$E$8)</f>
        <v>11.291658078803192</v>
      </c>
      <c r="Q96" s="35">
        <f>IF(Q87="-","-",SUM(Q87:Q95)*'3k EBIT'!$E$8)</f>
        <v>12.582502960378561</v>
      </c>
      <c r="R96" s="35">
        <f>IF(R87="-","-",SUM(R87:R95)*'3k EBIT'!$E$8)</f>
        <v>12.175437226402904</v>
      </c>
      <c r="S96" s="35">
        <f>IF(S87="-","-",SUM(S87:S95)*'3k EBIT'!$E$8)</f>
        <v>12.025306925014249</v>
      </c>
      <c r="T96" s="35">
        <f>IF(T87="-","-",SUM(T87:T95)*'3k EBIT'!$E$8)</f>
        <v>11.658197249771845</v>
      </c>
      <c r="U96" s="35">
        <f>IF(U87="-","-",SUM(U87:U95)*'3k EBIT'!$E$8)</f>
        <v>12.585041217533112</v>
      </c>
      <c r="V96" s="35">
        <f>IF(V87="-","-",SUM(V87:V95)*'3k EBIT'!$E$8)</f>
        <v>13.652444851701174</v>
      </c>
      <c r="W96" s="35">
        <f>IF(W87="-","-",SUM(W87:W95)*'3k EBIT'!$E$8)</f>
        <v>19.485847879399628</v>
      </c>
      <c r="X96" s="27"/>
      <c r="Y96" s="35">
        <f>IF(Y87="-","-",SUM(Y87:Y95)*'3k EBIT'!$E$8)</f>
        <v>33.137455794157901</v>
      </c>
      <c r="Z96" s="35">
        <f>IF(Z87="-","-",SUM(Z87:Z95)*'3k EBIT'!$E$8)</f>
        <v>42.12622451135438</v>
      </c>
      <c r="AA96" s="35">
        <f>IF(AA87="-","-",SUM(AA87:AA95)*'3k EBIT'!$E$8)</f>
        <v>33.012570150278876</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5.6476941480870719</v>
      </c>
      <c r="H97" s="35">
        <f>IF(H87="-","-",SUM(H87:H90,H92:H96)*'3l HAP'!$E$9)</f>
        <v>5.3379745303778803</v>
      </c>
      <c r="I97" s="35">
        <f>IF(I87="-","-",SUM(I87:I90,I92:I96)*'3l HAP'!$E$9)</f>
        <v>5.370958666297704</v>
      </c>
      <c r="J97" s="35">
        <f>IF(J87="-","-",SUM(J87:J90,J92:J96)*'3l HAP'!$E$9)</f>
        <v>5.2424762689544311</v>
      </c>
      <c r="K97" s="35">
        <f>IF(K87="-","-",SUM(K87:K90,K92:K96)*'3l HAP'!$E$9)</f>
        <v>5.8834447176516429</v>
      </c>
      <c r="L97" s="35">
        <f>IF(L87="-","-",SUM(L87:L90,L92:L96)*'3l HAP'!$E$9)</f>
        <v>5.7805402045659822</v>
      </c>
      <c r="M97" s="35">
        <f>IF(M87="-","-",SUM(M87:M90,M92:M96)*'3l HAP'!$E$9)</f>
        <v>6.4689484598776561</v>
      </c>
      <c r="N97" s="35">
        <f>IF(N87="-","-",SUM(N87:N90,N92:N96)*'3l HAP'!$E$9)</f>
        <v>6.8924451135099387</v>
      </c>
      <c r="O97" s="27"/>
      <c r="P97" s="35">
        <f>IF(P87="-","-",SUM(P87:P90,P92:P96)*'3l HAP'!$E$9)</f>
        <v>6.8924451135099387</v>
      </c>
      <c r="Q97" s="35">
        <f>IF(Q87="-","-",SUM(Q87:Q90,Q92:Q96)*'3l HAP'!$E$9)</f>
        <v>7.7437024058901178</v>
      </c>
      <c r="R97" s="35">
        <f>IF(R87="-","-",SUM(R87:R90,R92:R96)*'3l HAP'!$E$9)</f>
        <v>7.4048452620748568</v>
      </c>
      <c r="S97" s="35">
        <f>IF(S87="-","-",SUM(S87:S90,S92:S96)*'3l HAP'!$E$9)</f>
        <v>7.399951590517488</v>
      </c>
      <c r="T97" s="35">
        <f>IF(T87="-","-",SUM(T87:T90,T92:T96)*'3l HAP'!$E$9)</f>
        <v>7.0665901939852347</v>
      </c>
      <c r="U97" s="35">
        <f>IF(U87="-","-",SUM(U87:U90,U92:U96)*'3l HAP'!$E$9)</f>
        <v>7.720633077783762</v>
      </c>
      <c r="V97" s="35">
        <f>IF(V87="-","-",SUM(V87:V90,V92:V96)*'3l HAP'!$E$9)</f>
        <v>8.5422447207841703</v>
      </c>
      <c r="W97" s="35">
        <f>IF(W87="-","-",SUM(W87:W90,W92:W96)*'3l HAP'!$E$9)</f>
        <v>12.288093598790265</v>
      </c>
      <c r="X97" s="27"/>
      <c r="Y97" s="35">
        <f>IF(Y87="-","-",SUM(Y87:Y90,Y92:Y96)*'3l HAP'!$E$9)</f>
        <v>22.728277741514059</v>
      </c>
      <c r="Z97" s="35">
        <f>IF(Z87="-","-",SUM(Z87:Z90,Z92:Z96)*'3l HAP'!$E$9)</f>
        <v>29.654830816718565</v>
      </c>
      <c r="AA97" s="35">
        <f>IF(AA87="-","-",SUM(AA87:AA90,AA92:AA96)*'3l HAP'!$E$9)</f>
        <v>22.134861391978315</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515.71791344539599</v>
      </c>
      <c r="H98" s="35">
        <f t="shared" si="18"/>
        <v>495.00095511703205</v>
      </c>
      <c r="I98" s="35">
        <f t="shared" si="18"/>
        <v>505.8116393120211</v>
      </c>
      <c r="J98" s="35">
        <f t="shared" si="18"/>
        <v>496.34577057899259</v>
      </c>
      <c r="K98" s="35">
        <f t="shared" si="18"/>
        <v>529.72695499363988</v>
      </c>
      <c r="L98" s="35">
        <f t="shared" si="18"/>
        <v>523.49108137113183</v>
      </c>
      <c r="M98" s="35">
        <f t="shared" si="18"/>
        <v>572.23763320569481</v>
      </c>
      <c r="N98" s="35">
        <f t="shared" si="18"/>
        <v>601.18999325856623</v>
      </c>
      <c r="O98" s="27"/>
      <c r="P98" s="35">
        <f t="shared" ref="P98:W98" si="19">IF(P87="-","-",SUM(P87:P97))</f>
        <v>601.18999325856623</v>
      </c>
      <c r="Q98" s="35">
        <f t="shared" si="19"/>
        <v>669.98042678193156</v>
      </c>
      <c r="R98" s="35">
        <f t="shared" si="19"/>
        <v>648.21706617305563</v>
      </c>
      <c r="S98" s="35">
        <f t="shared" si="19"/>
        <v>640.31058095534218</v>
      </c>
      <c r="T98" s="35">
        <f t="shared" si="19"/>
        <v>620.65566568476527</v>
      </c>
      <c r="U98" s="35">
        <f t="shared" si="19"/>
        <v>670.09094988046309</v>
      </c>
      <c r="V98" s="35">
        <f t="shared" si="19"/>
        <v>727.09167695895655</v>
      </c>
      <c r="W98" s="35">
        <f t="shared" si="19"/>
        <v>1037.8586110052256</v>
      </c>
      <c r="X98" s="27"/>
      <c r="Y98" s="35">
        <f t="shared" ref="Y98:AC98" si="20">IF(Y87="-","-",SUM(Y87:Y97))</f>
        <v>1766.8041780915321</v>
      </c>
      <c r="Z98" s="35">
        <f t="shared" si="20"/>
        <v>2246.8236261332349</v>
      </c>
      <c r="AA98" s="35">
        <f t="shared" si="20"/>
        <v>1759.6378358317488</v>
      </c>
      <c r="AB98" s="35" t="str">
        <f t="shared" si="20"/>
        <v>-</v>
      </c>
      <c r="AC98" s="35" t="str">
        <f t="shared" si="20"/>
        <v>-</v>
      </c>
      <c r="AD98" s="25"/>
    </row>
    <row r="99" spans="1:30" s="26" customFormat="1" ht="12.6"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f>'3a DF'!AB126</f>
        <v>1097.7895722042549</v>
      </c>
      <c r="AB99" s="117" t="str">
        <f>'3a DF'!AC126</f>
        <v>-</v>
      </c>
      <c r="AC99" s="117" t="str">
        <f>'3a DF'!AD126</f>
        <v>-</v>
      </c>
      <c r="AD99" s="25"/>
    </row>
    <row r="100" spans="1:30" s="26" customFormat="1" ht="11.4">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f>'3b CM'!AA21</f>
        <v>18.104874144608591</v>
      </c>
      <c r="AB100" s="117" t="str">
        <f>'3b CM'!AB21</f>
        <v>-</v>
      </c>
      <c r="AC100" s="117" t="str">
        <f>'3b CM'!AC21</f>
        <v>-</v>
      </c>
      <c r="AD100" s="25"/>
    </row>
    <row r="101" spans="1:30" s="26" customFormat="1" ht="11.4">
      <c r="A101" s="207"/>
      <c r="B101" s="120" t="s">
        <v>241</v>
      </c>
      <c r="C101" s="120" t="s">
        <v>178</v>
      </c>
      <c r="D101" s="122" t="s">
        <v>122</v>
      </c>
      <c r="E101" s="119"/>
      <c r="F101" s="27"/>
      <c r="G101" s="117" t="str">
        <f>IF('3c AA'!J34="-","-",'3c AA'!J34)</f>
        <v>-</v>
      </c>
      <c r="H101" s="117" t="str">
        <f>IF('3c AA'!K34="-","-",'3c AA'!K34)</f>
        <v>-</v>
      </c>
      <c r="I101" s="117" t="str">
        <f>IF('3c AA'!L34="-","-",'3c AA'!L34)</f>
        <v>-</v>
      </c>
      <c r="J101" s="117" t="str">
        <f>IF('3c AA'!M34="-","-",'3c AA'!M34)</f>
        <v>-</v>
      </c>
      <c r="K101" s="117" t="str">
        <f>IF('3c AA'!N34="-","-",'3c AA'!N34)</f>
        <v>-</v>
      </c>
      <c r="L101" s="117" t="str">
        <f>IF('3c AA'!O34="-","-",'3c AA'!O34)</f>
        <v>-</v>
      </c>
      <c r="M101" s="117" t="str">
        <f>IF('3c AA'!P34="-","-",'3c AA'!P34)</f>
        <v>-</v>
      </c>
      <c r="N101" s="117" t="str">
        <f>IF('3c AA'!Q34="-","-",'3c AA'!Q34)</f>
        <v>-</v>
      </c>
      <c r="O101" s="27"/>
      <c r="P101" s="117" t="str">
        <f>IF('3c AA'!S34="-","-",'3c AA'!S34)</f>
        <v>-</v>
      </c>
      <c r="Q101" s="117" t="str">
        <f>IF('3c AA'!T34="-","-",'3c AA'!T34)</f>
        <v>-</v>
      </c>
      <c r="R101" s="117" t="str">
        <f>IF('3c AA'!U34="-","-",'3c AA'!U34)</f>
        <v>-</v>
      </c>
      <c r="S101" s="117" t="str">
        <f>IF('3c AA'!V34="-","-",'3c AA'!V34)</f>
        <v>-</v>
      </c>
      <c r="T101" s="117">
        <f>IF('3c AA'!W34="-","-",'3c AA'!W34)</f>
        <v>4.5479718512711056</v>
      </c>
      <c r="U101" s="117">
        <f>IF('3c AA'!X34="-","-",'3c AA'!X34)</f>
        <v>9.9756950960531068</v>
      </c>
      <c r="V101" s="117">
        <f>IF('3c AA'!Y34="-","-",'3c AA'!Y34)</f>
        <v>4.43</v>
      </c>
      <c r="W101" s="117" t="str">
        <f>IF('3c AA'!Z34="-","-",'3c AA'!Z34)</f>
        <v>-</v>
      </c>
      <c r="X101" s="27"/>
      <c r="Y101" s="117">
        <f>IF('3c AA'!AB34="-","-",'3c AA'!AB34)</f>
        <v>20.802418178692324</v>
      </c>
      <c r="Z101" s="117">
        <f>IF('3c AA'!AC34="-","-",'3c AA'!AC34)</f>
        <v>20.802418178692324</v>
      </c>
      <c r="AA101" s="117">
        <f>IF('3c AA'!AD34="-","-",'3c AA'!AD34)</f>
        <v>26.813635392284077</v>
      </c>
      <c r="AB101" s="117" t="str">
        <f>IF('3c AA'!AE34="-","-",'3c AA'!AE34)</f>
        <v>-</v>
      </c>
      <c r="AC101" s="117" t="str">
        <f>IF('3c AA'!AF34="-","-",'3c AA'!AF34)</f>
        <v>-</v>
      </c>
      <c r="AD101" s="25"/>
    </row>
    <row r="102" spans="1:30" s="26" customFormat="1" ht="11.4">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f>'3d PC'!AA22</f>
        <v>139.70644438429181</v>
      </c>
      <c r="AB102" s="117" t="str">
        <f>'3d PC'!AB22</f>
        <v>-</v>
      </c>
      <c r="AC102" s="117" t="str">
        <f>'3d PC'!AC22</f>
        <v>-</v>
      </c>
      <c r="AD102" s="25"/>
    </row>
    <row r="103" spans="1:30" s="26" customFormat="1" ht="11.4">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f>'3e NC-Elec'!AB36</f>
        <v>215.43566440535736</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f>IF('3g CPIH'!W$17="-","-",'3h OC '!$E$8*('3g CPIH'!W$17/'3g CPIH'!$G$17))</f>
        <v>95.953808219178072</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f>IF('3i SMNCC'!W$50="-","-",'3i SMNCC'!W$50)</f>
        <v>17.321266150037467</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PAP'!$G$8*('3g CPIH'!C$17/'3g CPIH'!$G$17))</f>
        <v>13.436452250489236</v>
      </c>
      <c r="H106" s="117">
        <f>IF('3g CPIH'!D$17="-","-",'3j PAAC PAP'!$G$8*('3g CPIH'!D$17/'3g CPIH'!$G$17))</f>
        <v>13.463352054794518</v>
      </c>
      <c r="I106" s="117">
        <f>IF('3g CPIH'!E$17="-","-",'3j PAAC PAP'!$G$8*('3g CPIH'!E$17/'3g CPIH'!$G$17))</f>
        <v>13.503701761252445</v>
      </c>
      <c r="J106" s="117">
        <f>IF('3g CPIH'!F$17="-","-",'3j PAAC PAP'!$G$8*('3g CPIH'!F$17/'3g CPIH'!$G$17))</f>
        <v>13.584401174168297</v>
      </c>
      <c r="K106" s="117">
        <f>IF('3g CPIH'!G$17="-","-",'3j PAAC PAP'!$G$8*('3g CPIH'!G$17/'3g CPIH'!$G$17))</f>
        <v>13.745799999999999</v>
      </c>
      <c r="L106" s="117">
        <f>IF('3g CPIH'!H$17="-","-",'3j PAAC PAP'!$G$8*('3g CPIH'!H$17/'3g CPIH'!$G$17))</f>
        <v>13.920648727984345</v>
      </c>
      <c r="M106" s="117">
        <f>IF('3g CPIH'!I$17="-","-",'3j PAAC PAP'!$G$8*('3g CPIH'!I$17/'3g CPIH'!$G$17))</f>
        <v>14.122397260273971</v>
      </c>
      <c r="N106" s="117">
        <f>IF('3g CPIH'!J$17="-","-",'3j PAAC PAP'!$G$8*('3g CPIH'!J$17/'3g CPIH'!$G$17))</f>
        <v>14.24344637964775</v>
      </c>
      <c r="O106" s="27"/>
      <c r="P106" s="117">
        <f>IF('3g CPIH'!L$17="-","-",'3j PAAC PAP'!$G$8*('3g CPIH'!L$17/'3g CPIH'!$G$17))</f>
        <v>14.24344637964775</v>
      </c>
      <c r="Q106" s="117">
        <f>IF('3g CPIH'!M$17="-","-",'3j PAAC PAP'!$G$8*('3g CPIH'!M$17/'3g CPIH'!$G$17))</f>
        <v>14.40484520547945</v>
      </c>
      <c r="R106" s="117">
        <f>IF('3g CPIH'!N$17="-","-",'3j PAAC PAP'!$G$8*('3g CPIH'!N$17/'3g CPIH'!$G$17))</f>
        <v>14.512444422700586</v>
      </c>
      <c r="S106" s="117">
        <f>IF('3g CPIH'!O$17="-","-",'3j PAAC PAP'!$G$8*('3g CPIH'!O$17/'3g CPIH'!$G$17))</f>
        <v>14.593143835616438</v>
      </c>
      <c r="T106" s="117">
        <f>IF('3g CPIH'!P$17="-","-",'3j PAAC PAP'!$G$8*('3g CPIH'!P$17/'3g CPIH'!$G$17))</f>
        <v>14.633493542074362</v>
      </c>
      <c r="U106" s="117">
        <f>IF('3g CPIH'!Q$17="-","-",'3j PAAC PAP'!$G$8*('3g CPIH'!Q$17/'3g CPIH'!$G$17))</f>
        <v>14.714192954990214</v>
      </c>
      <c r="V106" s="117">
        <f>IF('3g CPIH'!R$17="-","-",'3j PAAC PAP'!$G$8*('3g CPIH'!R$17/'3g CPIH'!$G$17))</f>
        <v>14.983190998043053</v>
      </c>
      <c r="W106" s="117">
        <f>IF('3g CPIH'!S$17="-","-",'3j PAAC PAP'!$G$8*('3g CPIH'!S$17/'3g CPIH'!$G$17))</f>
        <v>15.427037769080234</v>
      </c>
      <c r="X106" s="27"/>
      <c r="Y106" s="117">
        <f>IF('3g CPIH'!U$17="-","-",'3j PAAC PAP'!$G$8*('3g CPIH'!U$17/'3g CPIH'!$G$17))</f>
        <v>16.207132093933463</v>
      </c>
      <c r="Z106" s="117">
        <f>IF('3g CPIH'!V$17="-","-",'3j PAAC PAP'!$G$8*('3g CPIH'!V$17/'3g CPIH'!$G$17))</f>
        <v>16.207132093933463</v>
      </c>
      <c r="AA106" s="117">
        <f>IF('3g CPIH'!W$17="-","-",'3j PAAC PAP'!$G$8*('3g CPIH'!W$17/'3g CPIH'!$G$17))</f>
        <v>16.852727397260274</v>
      </c>
      <c r="AB106" s="117" t="str">
        <f>IF('3g CPIH'!X$17="-","-",'3j PAAC PAP'!$G$8*('3g CPIH'!X$17/'3g CPIH'!$G$17))</f>
        <v>-</v>
      </c>
      <c r="AC106" s="117" t="str">
        <f>IF('3g CPIH'!Y$17="-","-",'3j PAAC PAP'!$G$8*('3g CPIH'!Y$17/'3g CPIH'!$G$17))</f>
        <v>-</v>
      </c>
      <c r="AD106" s="25"/>
    </row>
    <row r="107" spans="1:30" s="26" customFormat="1" ht="11.25" customHeight="1">
      <c r="A107" s="207"/>
      <c r="B107" s="120" t="s">
        <v>244</v>
      </c>
      <c r="C107" s="120" t="s">
        <v>184</v>
      </c>
      <c r="D107" s="122" t="s">
        <v>122</v>
      </c>
      <c r="E107" s="119"/>
      <c r="F107" s="27"/>
      <c r="G107" s="117">
        <f>IF(G99="-","-",SUM(G99:G105)*'3j PAAC PAP'!$G$26)</f>
        <v>26.509809149042923</v>
      </c>
      <c r="H107" s="117">
        <f>IF(H99="-","-",SUM(H99:H105)*'3j PAAC PAP'!$G$26)</f>
        <v>25.423635641823584</v>
      </c>
      <c r="I107" s="117">
        <f>IF(I99="-","-",SUM(I99:I105)*'3j PAAC PAP'!$G$26)</f>
        <v>26.035560287410465</v>
      </c>
      <c r="J107" s="117">
        <f>IF(J99="-","-",SUM(J99:J105)*'3j PAAC PAP'!$G$26)</f>
        <v>25.535397354231456</v>
      </c>
      <c r="K107" s="117">
        <f>IF(K99="-","-",SUM(K99:K105)*'3j PAAC PAP'!$G$26)</f>
        <v>27.835181796489632</v>
      </c>
      <c r="L107" s="117">
        <f>IF(L99="-","-",SUM(L99:L105)*'3j PAAC PAP'!$G$26)</f>
        <v>27.501391315828613</v>
      </c>
      <c r="M107" s="117">
        <f>IF(M99="-","-",SUM(M99:M105)*'3j PAAC PAP'!$G$26)</f>
        <v>29.893890154797429</v>
      </c>
      <c r="N107" s="117">
        <f>IF(N99="-","-",SUM(N99:N105)*'3j PAAC PAP'!$G$26)</f>
        <v>31.422663194706431</v>
      </c>
      <c r="O107" s="27"/>
      <c r="P107" s="117">
        <f>IF(P99="-","-",SUM(P99:P105)*'3j PAAC PAP'!$G$26)</f>
        <v>31.422663194706431</v>
      </c>
      <c r="Q107" s="117">
        <f>IF(Q99="-","-",SUM(Q99:Q105)*'3j PAAC PAP'!$G$26)</f>
        <v>34.6992276639211</v>
      </c>
      <c r="R107" s="117">
        <f>IF(R99="-","-",SUM(R99:R105)*'3j PAAC PAP'!$G$26)</f>
        <v>33.628424290369544</v>
      </c>
      <c r="S107" s="117">
        <f>IF(S99="-","-",SUM(S99:S105)*'3j PAAC PAP'!$G$26)</f>
        <v>33.401826082320568</v>
      </c>
      <c r="T107" s="117">
        <f>IF(T99="-","-",SUM(T99:T105)*'3j PAAC PAP'!$G$26)</f>
        <v>32.407409425110941</v>
      </c>
      <c r="U107" s="117">
        <f>IF(U99="-","-",SUM(U99:U105)*'3j PAAC PAP'!$G$26)</f>
        <v>35.808712633618804</v>
      </c>
      <c r="V107" s="117">
        <f>IF(V99="-","-",SUM(V99:V105)*'3j PAAC PAP'!$G$26)</f>
        <v>38.864125578379728</v>
      </c>
      <c r="W107" s="117">
        <f>IF(W99="-","-",SUM(W99:W105)*'3j PAAC PAP'!$G$26)</f>
        <v>55.543060220325728</v>
      </c>
      <c r="X107" s="27"/>
      <c r="Y107" s="117">
        <f>IF(Y99="-","-",SUM(Y99:Y105)*'3j PAAC PAP'!$G$26)</f>
        <v>94.863070409449278</v>
      </c>
      <c r="Z107" s="117">
        <f>IF(Z99="-","-",SUM(Z99:Z105)*'3j PAAC PAP'!$G$26)</f>
        <v>120.76826009740772</v>
      </c>
      <c r="AA107" s="117">
        <f>IF(AA99="-","-",SUM(AA99:AA105)*'3j PAAC PAP'!$G$26)</f>
        <v>93.957603198438918</v>
      </c>
      <c r="AB107" s="117" t="str">
        <f>IF(AB99="-","-",SUM(AB99:AB105)*'3j PAAC PAP'!$G$26)</f>
        <v>-</v>
      </c>
      <c r="AC107" s="117" t="str">
        <f>IF(AC99="-","-",SUM(AC99:AC105)*'3j PAAC PAP'!$G$26)</f>
        <v>-</v>
      </c>
      <c r="AD107" s="25"/>
    </row>
    <row r="108" spans="1:30" s="26" customFormat="1" ht="11.25" customHeight="1">
      <c r="A108" s="207"/>
      <c r="B108" s="120" t="s">
        <v>185</v>
      </c>
      <c r="C108" s="120" t="s">
        <v>246</v>
      </c>
      <c r="D108" s="122" t="s">
        <v>122</v>
      </c>
      <c r="E108" s="119"/>
      <c r="F108" s="27"/>
      <c r="G108" s="117">
        <f>IF(G99="-","-",SUM(G99:G107)*'3k EBIT'!$E$8)</f>
        <v>9.5778560075264831</v>
      </c>
      <c r="H108" s="117">
        <f>IF(H99="-","-",SUM(H99:H107)*'3k EBIT'!$E$8)</f>
        <v>9.1966107429682111</v>
      </c>
      <c r="I108" s="117">
        <f>IF(I99="-","-",SUM(I99:I107)*'3k EBIT'!$E$8)</f>
        <v>9.4124703813103867</v>
      </c>
      <c r="J108" s="117">
        <f>IF(J99="-","-",SUM(J99:J107)*'3k EBIT'!$E$8)</f>
        <v>9.238237022752033</v>
      </c>
      <c r="K108" s="117">
        <f>IF(K99="-","-",SUM(K99:K107)*'3k EBIT'!$E$8)</f>
        <v>10.049686987112645</v>
      </c>
      <c r="L108" s="117">
        <f>IF(L99="-","-",SUM(L99:L107)*'3k EBIT'!$E$8)</f>
        <v>9.9357533950873567</v>
      </c>
      <c r="M108" s="117">
        <f>IF(M99="-","-",SUM(M99:M107)*'3k EBIT'!$E$8)</f>
        <v>10.780571937629768</v>
      </c>
      <c r="N108" s="117">
        <f>IF(N99="-","-",SUM(N99:N107)*'3k EBIT'!$E$8)</f>
        <v>11.320246743949079</v>
      </c>
      <c r="O108" s="27"/>
      <c r="P108" s="117">
        <f>IF(P99="-","-",SUM(P99:P107)*'3k EBIT'!$E$8)</f>
        <v>11.320246743949079</v>
      </c>
      <c r="Q108" s="117">
        <f>IF(Q99="-","-",SUM(Q99:Q107)*'3k EBIT'!$E$8)</f>
        <v>12.475013549702116</v>
      </c>
      <c r="R108" s="117">
        <f>IF(R99="-","-",SUM(R99:R107)*'3k EBIT'!$E$8)</f>
        <v>12.100733537591776</v>
      </c>
      <c r="S108" s="117">
        <f>IF(S99="-","-",SUM(S99:S107)*'3k EBIT'!$E$8)</f>
        <v>12.022652203804718</v>
      </c>
      <c r="T108" s="117">
        <f>IF(T99="-","-",SUM(T99:T107)*'3k EBIT'!$E$8)</f>
        <v>11.673917965271015</v>
      </c>
      <c r="U108" s="117">
        <f>IF(U99="-","-",SUM(U99:U107)*'3k EBIT'!$E$8)</f>
        <v>12.870964726697236</v>
      </c>
      <c r="V108" s="117">
        <f>IF(V99="-","-",SUM(V99:V107)*'3k EBIT'!$E$8)</f>
        <v>13.95008558437212</v>
      </c>
      <c r="W108" s="117">
        <f>IF(W99="-","-",SUM(W99:W107)*'3k EBIT'!$E$8)</f>
        <v>19.820963178433399</v>
      </c>
      <c r="X108" s="27"/>
      <c r="Y108" s="117">
        <f>IF(Y99="-","-",SUM(Y99:Y107)*'3k EBIT'!$E$8)</f>
        <v>33.656196668165521</v>
      </c>
      <c r="Z108" s="117">
        <f>IF(Z99="-","-",SUM(Z99:Z107)*'3k EBIT'!$E$8)</f>
        <v>42.761304936045448</v>
      </c>
      <c r="AA108" s="117">
        <f>IF(AA99="-","-",SUM(AA99:AA107)*'3k EBIT'!$E$8)</f>
        <v>33.350448613560935</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5.5930446060617003</v>
      </c>
      <c r="H109" s="117">
        <f>IF(H99="-","-",SUM(H99:H102,H104:H108)*'3l HAP'!$E$9)</f>
        <v>5.2885163966239883</v>
      </c>
      <c r="I109" s="117">
        <f>IF(I99="-","-",SUM(I99:I102,I104:I108)*'3l HAP'!$E$9)</f>
        <v>5.3257284823872624</v>
      </c>
      <c r="J109" s="117">
        <f>IF(J99="-","-",SUM(J99:J102,J104:J108)*'3l HAP'!$E$9)</f>
        <v>5.1995524937230915</v>
      </c>
      <c r="K109" s="117">
        <f>IF(K99="-","-",SUM(K99:K102,K104:K108)*'3l HAP'!$E$9)</f>
        <v>5.84215773539308</v>
      </c>
      <c r="L109" s="117">
        <f>IF(L99="-","-",SUM(L99:L102,L104:L108)*'3l HAP'!$E$9)</f>
        <v>5.7414771839082528</v>
      </c>
      <c r="M109" s="117">
        <f>IF(M99="-","-",SUM(M99:M102,M104:M108)*'3l HAP'!$E$9)</f>
        <v>6.4476903907939871</v>
      </c>
      <c r="N109" s="117">
        <f>IF(N99="-","-",SUM(N99:N102,N104:N108)*'3l HAP'!$E$9)</f>
        <v>6.869313275492801</v>
      </c>
      <c r="O109" s="27"/>
      <c r="P109" s="117">
        <f>IF(P99="-","-",SUM(P99:P102,P104:P108)*'3l HAP'!$E$9)</f>
        <v>6.869313275492801</v>
      </c>
      <c r="Q109" s="117">
        <f>IF(Q99="-","-",SUM(Q99:Q102,Q104:Q108)*'3l HAP'!$E$9)</f>
        <v>7.717648081175442</v>
      </c>
      <c r="R109" s="117">
        <f>IF(R99="-","-",SUM(R99:R102,R104:R108)*'3l HAP'!$E$9)</f>
        <v>7.3988879837245651</v>
      </c>
      <c r="S109" s="117">
        <f>IF(S99="-","-",SUM(S99:S102,S104:S108)*'3l HAP'!$E$9)</f>
        <v>7.4219790051671772</v>
      </c>
      <c r="T109" s="117">
        <f>IF(T99="-","-",SUM(T99:T102,T104:T108)*'3l HAP'!$E$9)</f>
        <v>7.0974469680483496</v>
      </c>
      <c r="U109" s="117">
        <f>IF(U99="-","-",SUM(U99:U102,U104:U108)*'3l HAP'!$E$9)</f>
        <v>7.8146512411980229</v>
      </c>
      <c r="V109" s="117">
        <f>IF(V99="-","-",SUM(V99:V102,V104:V108)*'3l HAP'!$E$9)</f>
        <v>8.6456923156797192</v>
      </c>
      <c r="W109" s="117">
        <f>IF(W99="-","-",SUM(W99:W102,W104:W108)*'3l HAP'!$E$9)</f>
        <v>12.394038212411342</v>
      </c>
      <c r="X109" s="27"/>
      <c r="Y109" s="117">
        <f>IF(Y99="-","-",SUM(Y99:Y102,Y104:Y108)*'3l HAP'!$E$9)</f>
        <v>22.978736725494599</v>
      </c>
      <c r="Z109" s="117">
        <f>IF(Z99="-","-",SUM(Z99:Z102,Z104:Z108)*'3l HAP'!$E$9)</f>
        <v>29.994938572172401</v>
      </c>
      <c r="AA109" s="117">
        <f>IF(AA99="-","-",SUM(AA99:AA102,AA104:AA108)*'3l HAP'!$E$9)</f>
        <v>22.544949409245017</v>
      </c>
      <c r="AB109" s="117" t="str">
        <f>IF(AB99="-","-",SUM(AB99:AB102,AB104:AB108)*'3l HAP'!$E$9)</f>
        <v>-</v>
      </c>
      <c r="AC109" s="117" t="str">
        <f>IF(AC99="-","-",SUM(AC99:AC102,AC104:AC108)*'3l HAP'!$E$9)</f>
        <v>-</v>
      </c>
      <c r="AD109" s="25"/>
    </row>
    <row r="110" spans="1:30" s="26" customFormat="1" ht="11.4">
      <c r="A110" s="207"/>
      <c r="B110" s="120" t="s">
        <v>249</v>
      </c>
      <c r="C110" s="120" t="str">
        <f>B110&amp;"_"&amp;D110</f>
        <v>Total_Southern</v>
      </c>
      <c r="D110" s="122" t="s">
        <v>122</v>
      </c>
      <c r="E110" s="119"/>
      <c r="F110" s="27"/>
      <c r="G110" s="117">
        <f t="shared" ref="G110:N110" si="21">IF(G99="-","-",SUM(G99:G109))</f>
        <v>509.69052099393116</v>
      </c>
      <c r="H110" s="117">
        <f t="shared" si="21"/>
        <v>489.32046083270512</v>
      </c>
      <c r="I110" s="117">
        <f t="shared" si="21"/>
        <v>500.71870182272215</v>
      </c>
      <c r="J110" s="117">
        <f t="shared" si="21"/>
        <v>491.42235285559298</v>
      </c>
      <c r="K110" s="117">
        <f t="shared" si="21"/>
        <v>534.77283331774765</v>
      </c>
      <c r="L110" s="117">
        <f t="shared" si="21"/>
        <v>528.67565039969759</v>
      </c>
      <c r="M110" s="117">
        <f t="shared" si="21"/>
        <v>573.84597905858539</v>
      </c>
      <c r="N110" s="117">
        <f t="shared" si="21"/>
        <v>602.67152738566858</v>
      </c>
      <c r="O110" s="27"/>
      <c r="P110" s="117">
        <f t="shared" ref="P110:W110" si="22">IF(P99="-","-",SUM(P99:P109))</f>
        <v>602.67152738566858</v>
      </c>
      <c r="Q110" s="117">
        <f t="shared" si="22"/>
        <v>664.29703738997068</v>
      </c>
      <c r="R110" s="117">
        <f t="shared" si="22"/>
        <v>644.27933742341122</v>
      </c>
      <c r="S110" s="117">
        <f t="shared" si="22"/>
        <v>640.19288625878175</v>
      </c>
      <c r="T110" s="117">
        <f t="shared" si="22"/>
        <v>621.51392819596981</v>
      </c>
      <c r="U110" s="117">
        <f t="shared" si="22"/>
        <v>685.23356757349404</v>
      </c>
      <c r="V110" s="117">
        <f t="shared" si="22"/>
        <v>742.86041980278424</v>
      </c>
      <c r="W110" s="117">
        <f t="shared" si="22"/>
        <v>1055.6021956511399</v>
      </c>
      <c r="X110" s="27"/>
      <c r="Y110" s="117">
        <f t="shared" ref="Y110:AC110" si="23">IF(Y99="-","-",SUM(Y99:Y109))</f>
        <v>1794.3567770618511</v>
      </c>
      <c r="Z110" s="117">
        <f t="shared" si="23"/>
        <v>2280.5890055923487</v>
      </c>
      <c r="AA110" s="117">
        <f t="shared" si="23"/>
        <v>1777.8309935185173</v>
      </c>
      <c r="AB110" s="117" t="str">
        <f t="shared" si="23"/>
        <v>-</v>
      </c>
      <c r="AC110" s="117" t="str">
        <f t="shared" si="23"/>
        <v>-</v>
      </c>
      <c r="AD110" s="25"/>
    </row>
    <row r="111" spans="1:30" s="26" customFormat="1" ht="11.4">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f>'3a DF'!AB127</f>
        <v>1100.6561410009476</v>
      </c>
      <c r="AB111" s="35" t="str">
        <f>'3a DF'!AC127</f>
        <v>-</v>
      </c>
      <c r="AC111" s="35" t="str">
        <f>'3a DF'!AD127</f>
        <v>-</v>
      </c>
      <c r="AD111" s="25"/>
    </row>
    <row r="112" spans="1:30" s="26" customFormat="1" ht="11.4">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f>'3b CM'!AA22</f>
        <v>18.292187949192872</v>
      </c>
      <c r="AB112" s="35" t="str">
        <f>'3b CM'!AB22</f>
        <v>-</v>
      </c>
      <c r="AC112" s="35" t="str">
        <f>'3b CM'!AC22</f>
        <v>-</v>
      </c>
      <c r="AD112" s="25"/>
    </row>
    <row r="113" spans="1:30" s="26" customFormat="1" ht="12.6" customHeight="1">
      <c r="A113" s="207"/>
      <c r="B113" s="123" t="s">
        <v>241</v>
      </c>
      <c r="C113" s="123" t="s">
        <v>178</v>
      </c>
      <c r="D113" s="121" t="s">
        <v>126</v>
      </c>
      <c r="E113" s="75"/>
      <c r="F113" s="27"/>
      <c r="G113" s="35" t="str">
        <f>IF('3c AA'!J35="-","-",'3c AA'!J35)</f>
        <v>-</v>
      </c>
      <c r="H113" s="35" t="str">
        <f>IF('3c AA'!K35="-","-",'3c AA'!K35)</f>
        <v>-</v>
      </c>
      <c r="I113" s="35" t="str">
        <f>IF('3c AA'!L35="-","-",'3c AA'!L35)</f>
        <v>-</v>
      </c>
      <c r="J113" s="35" t="str">
        <f>IF('3c AA'!M35="-","-",'3c AA'!M35)</f>
        <v>-</v>
      </c>
      <c r="K113" s="35" t="str">
        <f>IF('3c AA'!N35="-","-",'3c AA'!N35)</f>
        <v>-</v>
      </c>
      <c r="L113" s="35" t="str">
        <f>IF('3c AA'!O35="-","-",'3c AA'!O35)</f>
        <v>-</v>
      </c>
      <c r="M113" s="35" t="str">
        <f>IF('3c AA'!P35="-","-",'3c AA'!P35)</f>
        <v>-</v>
      </c>
      <c r="N113" s="35" t="str">
        <f>IF('3c AA'!Q35="-","-",'3c AA'!Q35)</f>
        <v>-</v>
      </c>
      <c r="O113" s="27"/>
      <c r="P113" s="35" t="str">
        <f>IF('3c AA'!S35="-","-",'3c AA'!S35)</f>
        <v>-</v>
      </c>
      <c r="Q113" s="35" t="str">
        <f>IF('3c AA'!T35="-","-",'3c AA'!T35)</f>
        <v>-</v>
      </c>
      <c r="R113" s="35" t="str">
        <f>IF('3c AA'!U35="-","-",'3c AA'!U35)</f>
        <v>-</v>
      </c>
      <c r="S113" s="35" t="str">
        <f>IF('3c AA'!V35="-","-",'3c AA'!V35)</f>
        <v>-</v>
      </c>
      <c r="T113" s="35">
        <f>IF('3c AA'!W35="-","-",'3c AA'!W35)</f>
        <v>4.5582544646734542</v>
      </c>
      <c r="U113" s="35">
        <f>IF('3c AA'!X35="-","-",'3c AA'!X35)</f>
        <v>9.9756950960531068</v>
      </c>
      <c r="V113" s="35">
        <f>IF('3c AA'!Y35="-","-",'3c AA'!Y35)</f>
        <v>4.43</v>
      </c>
      <c r="W113" s="35" t="str">
        <f>IF('3c AA'!Z35="-","-",'3c AA'!Z35)</f>
        <v>-</v>
      </c>
      <c r="X113" s="27"/>
      <c r="Y113" s="35">
        <f>IF('3c AA'!AB35="-","-",'3c AA'!AB35)</f>
        <v>20.840254339972876</v>
      </c>
      <c r="Z113" s="35">
        <f>IF('3c AA'!AC35="-","-",'3c AA'!AC35)</f>
        <v>20.840254339972876</v>
      </c>
      <c r="AA113" s="35">
        <f>IF('3c AA'!AD35="-","-",'3c AA'!AD35)</f>
        <v>26.851471553564629</v>
      </c>
      <c r="AB113" s="35" t="str">
        <f>IF('3c AA'!AE35="-","-",'3c AA'!AE35)</f>
        <v>-</v>
      </c>
      <c r="AC113" s="35" t="str">
        <f>IF('3c AA'!AF35="-","-",'3c AA'!AF35)</f>
        <v>-</v>
      </c>
      <c r="AD113" s="25"/>
    </row>
    <row r="114" spans="1:30" s="26" customFormat="1" ht="12.6"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f>'3d PC'!AA23</f>
        <v>139.71641519921286</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f>'3e NC-Elec'!AB37</f>
        <v>223.1264537093866</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f>IF('3g CPIH'!W$17="-","-",'3h OC '!$E$8*('3g CPIH'!W$17/'3g CPIH'!$G$17))</f>
        <v>95.953808219178072</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f>IF('3i SMNCC'!W$50="-","-",'3i SMNCC'!W$50)</f>
        <v>17.321266150037467</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PAP'!$G$8*('3g CPIH'!C$17/'3g CPIH'!$G$17))</f>
        <v>13.436452250489236</v>
      </c>
      <c r="H118" s="35">
        <f>IF('3g CPIH'!D$17="-","-",'3j PAAC PAP'!$G$8*('3g CPIH'!D$17/'3g CPIH'!$G$17))</f>
        <v>13.463352054794518</v>
      </c>
      <c r="I118" s="35">
        <f>IF('3g CPIH'!E$17="-","-",'3j PAAC PAP'!$G$8*('3g CPIH'!E$17/'3g CPIH'!$G$17))</f>
        <v>13.503701761252445</v>
      </c>
      <c r="J118" s="35">
        <f>IF('3g CPIH'!F$17="-","-",'3j PAAC PAP'!$G$8*('3g CPIH'!F$17/'3g CPIH'!$G$17))</f>
        <v>13.584401174168297</v>
      </c>
      <c r="K118" s="35">
        <f>IF('3g CPIH'!G$17="-","-",'3j PAAC PAP'!$G$8*('3g CPIH'!G$17/'3g CPIH'!$G$17))</f>
        <v>13.745799999999999</v>
      </c>
      <c r="L118" s="35">
        <f>IF('3g CPIH'!H$17="-","-",'3j PAAC PAP'!$G$8*('3g CPIH'!H$17/'3g CPIH'!$G$17))</f>
        <v>13.920648727984345</v>
      </c>
      <c r="M118" s="35">
        <f>IF('3g CPIH'!I$17="-","-",'3j PAAC PAP'!$G$8*('3g CPIH'!I$17/'3g CPIH'!$G$17))</f>
        <v>14.122397260273971</v>
      </c>
      <c r="N118" s="35">
        <f>IF('3g CPIH'!J$17="-","-",'3j PAAC PAP'!$G$8*('3g CPIH'!J$17/'3g CPIH'!$G$17))</f>
        <v>14.24344637964775</v>
      </c>
      <c r="O118" s="27"/>
      <c r="P118" s="35">
        <f>IF('3g CPIH'!L$17="-","-",'3j PAAC PAP'!$G$8*('3g CPIH'!L$17/'3g CPIH'!$G$17))</f>
        <v>14.24344637964775</v>
      </c>
      <c r="Q118" s="35">
        <f>IF('3g CPIH'!M$17="-","-",'3j PAAC PAP'!$G$8*('3g CPIH'!M$17/'3g CPIH'!$G$17))</f>
        <v>14.40484520547945</v>
      </c>
      <c r="R118" s="35">
        <f>IF('3g CPIH'!N$17="-","-",'3j PAAC PAP'!$G$8*('3g CPIH'!N$17/'3g CPIH'!$G$17))</f>
        <v>14.512444422700586</v>
      </c>
      <c r="S118" s="35">
        <f>IF('3g CPIH'!O$17="-","-",'3j PAAC PAP'!$G$8*('3g CPIH'!O$17/'3g CPIH'!$G$17))</f>
        <v>14.593143835616438</v>
      </c>
      <c r="T118" s="35">
        <f>IF('3g CPIH'!P$17="-","-",'3j PAAC PAP'!$G$8*('3g CPIH'!P$17/'3g CPIH'!$G$17))</f>
        <v>14.633493542074362</v>
      </c>
      <c r="U118" s="35">
        <f>IF('3g CPIH'!Q$17="-","-",'3j PAAC PAP'!$G$8*('3g CPIH'!Q$17/'3g CPIH'!$G$17))</f>
        <v>14.714192954990214</v>
      </c>
      <c r="V118" s="35">
        <f>IF('3g CPIH'!R$17="-","-",'3j PAAC PAP'!$G$8*('3g CPIH'!R$17/'3g CPIH'!$G$17))</f>
        <v>14.983190998043053</v>
      </c>
      <c r="W118" s="35">
        <f>IF('3g CPIH'!S$17="-","-",'3j PAAC PAP'!$G$8*('3g CPIH'!S$17/'3g CPIH'!$G$17))</f>
        <v>15.427037769080234</v>
      </c>
      <c r="X118" s="27"/>
      <c r="Y118" s="35">
        <f>IF('3g CPIH'!U$17="-","-",'3j PAAC PAP'!$G$8*('3g CPIH'!U$17/'3g CPIH'!$G$17))</f>
        <v>16.207132093933463</v>
      </c>
      <c r="Z118" s="35">
        <f>IF('3g CPIH'!V$17="-","-",'3j PAAC PAP'!$G$8*('3g CPIH'!V$17/'3g CPIH'!$G$17))</f>
        <v>16.207132093933463</v>
      </c>
      <c r="AA118" s="35">
        <f>IF('3g CPIH'!W$17="-","-",'3j PAAC PAP'!$G$8*('3g CPIH'!W$17/'3g CPIH'!$G$17))</f>
        <v>16.852727397260274</v>
      </c>
      <c r="AB118" s="35" t="str">
        <f>IF('3g CPIH'!X$17="-","-",'3j PAAC PAP'!$G$8*('3g CPIH'!X$17/'3g CPIH'!$G$17))</f>
        <v>-</v>
      </c>
      <c r="AC118" s="35" t="str">
        <f>IF('3g CPIH'!Y$17="-","-",'3j PAAC PAP'!$G$8*('3g CPIH'!Y$17/'3g CPIH'!$G$17))</f>
        <v>-</v>
      </c>
      <c r="AD118" s="25"/>
    </row>
    <row r="119" spans="1:30" s="26" customFormat="1" ht="11.25" customHeight="1">
      <c r="A119" s="207"/>
      <c r="B119" s="123" t="s">
        <v>244</v>
      </c>
      <c r="C119" s="123" t="s">
        <v>184</v>
      </c>
      <c r="D119" s="121" t="s">
        <v>126</v>
      </c>
      <c r="E119" s="75"/>
      <c r="F119" s="27"/>
      <c r="G119" s="35">
        <f>IF(G111="-","-",SUM(G111:G117)*'3j PAAC PAP'!$G$26)</f>
        <v>26.902383421403993</v>
      </c>
      <c r="H119" s="35">
        <f>IF(H111="-","-",SUM(H111:H117)*'3j PAAC PAP'!$G$26)</f>
        <v>25.803891394941211</v>
      </c>
      <c r="I119" s="35">
        <f>IF(I111="-","-",SUM(I111:I117)*'3j PAAC PAP'!$G$26)</f>
        <v>27.188212992185623</v>
      </c>
      <c r="J119" s="35">
        <f>IF(J111="-","-",SUM(J111:J117)*'3j PAAC PAP'!$G$26)</f>
        <v>26.681259635517435</v>
      </c>
      <c r="K119" s="35">
        <f>IF(K111="-","-",SUM(K111:K117)*'3j PAAC PAP'!$G$26)</f>
        <v>28.744041164952311</v>
      </c>
      <c r="L119" s="35">
        <f>IF(L111="-","-",SUM(L111:L117)*'3j PAAC PAP'!$G$26)</f>
        <v>28.405908867522406</v>
      </c>
      <c r="M119" s="35">
        <f>IF(M111="-","-",SUM(M111:M117)*'3j PAAC PAP'!$G$26)</f>
        <v>30.551203351748988</v>
      </c>
      <c r="N119" s="35">
        <f>IF(N111="-","-",SUM(N111:N117)*'3j PAAC PAP'!$G$26)</f>
        <v>32.081635716130599</v>
      </c>
      <c r="O119" s="27"/>
      <c r="P119" s="35">
        <f>IF(P111="-","-",SUM(P111:P117)*'3j PAAC PAP'!$G$26)</f>
        <v>32.081635716130599</v>
      </c>
      <c r="Q119" s="35">
        <f>IF(Q111="-","-",SUM(Q111:Q117)*'3j PAAC PAP'!$G$26)</f>
        <v>35.851305652395055</v>
      </c>
      <c r="R119" s="35">
        <f>IF(R111="-","-",SUM(R111:R117)*'3j PAAC PAP'!$G$26)</f>
        <v>34.696525004305499</v>
      </c>
      <c r="S119" s="35">
        <f>IF(S111="-","-",SUM(S111:S117)*'3j PAAC PAP'!$G$26)</f>
        <v>35.005378646630334</v>
      </c>
      <c r="T119" s="35">
        <f>IF(T111="-","-",SUM(T111:T117)*'3j PAAC PAP'!$G$26)</f>
        <v>33.957949564565538</v>
      </c>
      <c r="U119" s="35">
        <f>IF(U111="-","-",SUM(U111:U117)*'3j PAAC PAP'!$G$26)</f>
        <v>37.226889997899598</v>
      </c>
      <c r="V119" s="35">
        <f>IF(V111="-","-",SUM(V111:V117)*'3j PAAC PAP'!$G$26)</f>
        <v>40.325059660663641</v>
      </c>
      <c r="W119" s="35">
        <f>IF(W111="-","-",SUM(W111:W117)*'3j PAAC PAP'!$G$26)</f>
        <v>56.928944571075327</v>
      </c>
      <c r="X119" s="27"/>
      <c r="Y119" s="35">
        <f>IF(Y111="-","-",SUM(Y111:Y117)*'3j PAAC PAP'!$G$26)</f>
        <v>96.346196691591416</v>
      </c>
      <c r="Z119" s="35">
        <f>IF(Z111="-","-",SUM(Z111:Z117)*'3j PAAC PAP'!$G$26)</f>
        <v>122.3064554476869</v>
      </c>
      <c r="AA119" s="35">
        <f>IF(AA111="-","-",SUM(AA111:AA117)*'3j PAAC PAP'!$G$26)</f>
        <v>94.586998981850684</v>
      </c>
      <c r="AB119" s="35" t="str">
        <f>IF(AB111="-","-",SUM(AB111:AB117)*'3j PAAC PAP'!$G$26)</f>
        <v>-</v>
      </c>
      <c r="AC119" s="35" t="str">
        <f>IF(AC111="-","-",SUM(AC111:AC117)*'3j PAAC PAP'!$G$26)</f>
        <v>-</v>
      </c>
      <c r="AD119" s="25"/>
    </row>
    <row r="120" spans="1:30" s="26" customFormat="1" ht="11.25" customHeight="1">
      <c r="A120" s="207"/>
      <c r="B120" s="123" t="s">
        <v>185</v>
      </c>
      <c r="C120" s="123" t="s">
        <v>246</v>
      </c>
      <c r="D120" s="121" t="s">
        <v>126</v>
      </c>
      <c r="E120" s="75"/>
      <c r="F120" s="27"/>
      <c r="G120" s="35">
        <f>IF(G111="-","-",SUM(G111:G119)*'3k EBIT'!$E$8)</f>
        <v>9.7158372883465667</v>
      </c>
      <c r="H120" s="35">
        <f>IF(H111="-","-",SUM(H111:H119)*'3k EBIT'!$E$8)</f>
        <v>9.3302623333763517</v>
      </c>
      <c r="I120" s="35">
        <f>IF(I111="-","-",SUM(I111:I119)*'3k EBIT'!$E$8)</f>
        <v>9.8176026269592516</v>
      </c>
      <c r="J120" s="35">
        <f>IF(J111="-","-",SUM(J111:J119)*'3k EBIT'!$E$8)</f>
        <v>9.6409825828835007</v>
      </c>
      <c r="K120" s="35">
        <f>IF(K111="-","-",SUM(K111:K119)*'3k EBIT'!$E$8)</f>
        <v>10.369131200793746</v>
      </c>
      <c r="L120" s="35">
        <f>IF(L111="-","-",SUM(L111:L119)*'3k EBIT'!$E$8)</f>
        <v>10.253671555022619</v>
      </c>
      <c r="M120" s="35">
        <f>IF(M111="-","-",SUM(M111:M119)*'3k EBIT'!$E$8)</f>
        <v>11.011603167134032</v>
      </c>
      <c r="N120" s="35">
        <f>IF(N111="-","-",SUM(N111:N119)*'3k EBIT'!$E$8)</f>
        <v>11.551861189756973</v>
      </c>
      <c r="O120" s="27"/>
      <c r="P120" s="35">
        <f>IF(P111="-","-",SUM(P111:P119)*'3k EBIT'!$E$8)</f>
        <v>11.551861189756973</v>
      </c>
      <c r="Q120" s="35">
        <f>IF(Q111="-","-",SUM(Q111:Q119)*'3k EBIT'!$E$8)</f>
        <v>12.879943795125978</v>
      </c>
      <c r="R120" s="35">
        <f>IF(R111="-","-",SUM(R111:R119)*'3k EBIT'!$E$8)</f>
        <v>12.476147605526867</v>
      </c>
      <c r="S120" s="35">
        <f>IF(S111="-","-",SUM(S111:S119)*'3k EBIT'!$E$8)</f>
        <v>12.586265900023422</v>
      </c>
      <c r="T120" s="35">
        <f>IF(T111="-","-",SUM(T111:T119)*'3k EBIT'!$E$8)</f>
        <v>12.218898952227082</v>
      </c>
      <c r="U120" s="35">
        <f>IF(U111="-","-",SUM(U111:U119)*'3k EBIT'!$E$8)</f>
        <v>13.369423089688317</v>
      </c>
      <c r="V120" s="35">
        <f>IF(V111="-","-",SUM(V111:V119)*'3k EBIT'!$E$8)</f>
        <v>14.463571999706652</v>
      </c>
      <c r="W120" s="35">
        <f>IF(W111="-","-",SUM(W111:W119)*'3k EBIT'!$E$8)</f>
        <v>20.308071252619829</v>
      </c>
      <c r="X120" s="27"/>
      <c r="Y120" s="35">
        <f>IF(Y111="-","-",SUM(Y111:Y119)*'3k EBIT'!$E$8)</f>
        <v>34.177483156954267</v>
      </c>
      <c r="Z120" s="35">
        <f>IF(Z111="-","-",SUM(Z111:Z119)*'3k EBIT'!$E$8)</f>
        <v>43.301946999282364</v>
      </c>
      <c r="AA120" s="35">
        <f>IF(AA111="-","-",SUM(AA111:AA119)*'3k EBIT'!$E$8)</f>
        <v>33.571667482071099</v>
      </c>
      <c r="AB120" s="35" t="str">
        <f>IF(AB111="-","-",SUM(AB111:AB119)*'3k EBIT'!$E$8)</f>
        <v>-</v>
      </c>
      <c r="AC120" s="35" t="str">
        <f>IF(AC111="-","-",SUM(AC111:AC119)*'3k EBIT'!$E$8)</f>
        <v>-</v>
      </c>
      <c r="AD120" s="25"/>
    </row>
    <row r="121" spans="1:30" s="26" customFormat="1" ht="11.4">
      <c r="A121" s="207"/>
      <c r="B121" s="123" t="s">
        <v>247</v>
      </c>
      <c r="C121" s="158" t="s">
        <v>248</v>
      </c>
      <c r="D121" s="121" t="s">
        <v>126</v>
      </c>
      <c r="E121" s="116"/>
      <c r="F121" s="27"/>
      <c r="G121" s="35">
        <f>IF(G111="-","-",SUM(G111:G114,G116:G120)*'3l HAP'!$E$9)</f>
        <v>5.6325952787500295</v>
      </c>
      <c r="H121" s="35">
        <f>IF(H111="-","-",SUM(H111:H114,H116:H120)*'3l HAP'!$E$9)</f>
        <v>5.3246067026074515</v>
      </c>
      <c r="I121" s="35">
        <f>IF(I111="-","-",SUM(I111:I114,I116:I120)*'3l HAP'!$E$9)</f>
        <v>5.3748435433429735</v>
      </c>
      <c r="J121" s="35">
        <f>IF(J111="-","-",SUM(J111:J114,J116:J120)*'3l HAP'!$E$9)</f>
        <v>5.2469216903959834</v>
      </c>
      <c r="K121" s="35">
        <f>IF(K111="-","-",SUM(K111:K114,K116:K120)*'3l HAP'!$E$9)</f>
        <v>5.8909585494083032</v>
      </c>
      <c r="L121" s="35">
        <f>IF(L111="-","-",SUM(L111:L114,L116:L120)*'3l HAP'!$E$9)</f>
        <v>5.7889534008088317</v>
      </c>
      <c r="M121" s="35">
        <f>IF(M111="-","-",SUM(M111:M114,M116:M120)*'3l HAP'!$E$9)</f>
        <v>6.4687243217186543</v>
      </c>
      <c r="N121" s="35">
        <f>IF(N111="-","-",SUM(N111:N114,N116:N120)*'3l HAP'!$E$9)</f>
        <v>6.8908096456414167</v>
      </c>
      <c r="O121" s="27"/>
      <c r="P121" s="35">
        <f>IF(P111="-","-",SUM(P111:P114,P116:P120)*'3l HAP'!$E$9)</f>
        <v>6.8908096456414167</v>
      </c>
      <c r="Q121" s="35">
        <f>IF(Q111="-","-",SUM(Q111:Q114,Q116:Q120)*'3l HAP'!$E$9)</f>
        <v>7.7504453521110426</v>
      </c>
      <c r="R121" s="35">
        <f>IF(R111="-","-",SUM(R111:R114,R116:R120)*'3l HAP'!$E$9)</f>
        <v>7.4127435875278884</v>
      </c>
      <c r="S121" s="35">
        <f>IF(S111="-","-",SUM(S111:S114,S116:S120)*'3l HAP'!$E$9)</f>
        <v>7.4567420671377738</v>
      </c>
      <c r="T121" s="35">
        <f>IF(T111="-","-",SUM(T111:T114,T116:T120)*'3l HAP'!$E$9)</f>
        <v>7.120420319916744</v>
      </c>
      <c r="U121" s="35">
        <f>IF(U111="-","-",SUM(U111:U114,U116:U120)*'3l HAP'!$E$9)</f>
        <v>7.823578925854493</v>
      </c>
      <c r="V121" s="35">
        <f>IF(V111="-","-",SUM(V111:V114,V116:V120)*'3l HAP'!$E$9)</f>
        <v>8.6604284708783492</v>
      </c>
      <c r="W121" s="35">
        <f>IF(W111="-","-",SUM(W111:W114,W116:W120)*'3l HAP'!$E$9)</f>
        <v>12.436561663608282</v>
      </c>
      <c r="X121" s="27"/>
      <c r="Y121" s="35">
        <f>IF(Y111="-","-",SUM(Y111:Y114,Y116:Y120)*'3l HAP'!$E$9)</f>
        <v>23.045922048176514</v>
      </c>
      <c r="Z121" s="35">
        <f>IF(Z111="-","-",SUM(Z111:Z114,Z116:Z120)*'3l HAP'!$E$9)</f>
        <v>30.077038886877627</v>
      </c>
      <c r="AA121" s="35">
        <f>IF(AA111="-","-",SUM(AA111:AA114,AA116:AA120)*'3l HAP'!$E$9)</f>
        <v>22.602815095467665</v>
      </c>
      <c r="AB121" s="35" t="str">
        <f>IF(AB111="-","-",SUM(AB111:AB114,AB116:AB120)*'3l HAP'!$E$9)</f>
        <v>-</v>
      </c>
      <c r="AC121" s="35" t="str">
        <f>IF(AC111="-","-",SUM(AC111:AC114,AC116:AC120)*'3l HAP'!$E$9)</f>
        <v>-</v>
      </c>
      <c r="AD121" s="25"/>
    </row>
    <row r="122" spans="1:30" s="26" customFormat="1" ht="11.4">
      <c r="A122" s="207"/>
      <c r="B122" s="123" t="s">
        <v>249</v>
      </c>
      <c r="C122" s="123" t="str">
        <f>B122&amp;"_"&amp;D122</f>
        <v>Total_South East</v>
      </c>
      <c r="D122" s="121" t="s">
        <v>126</v>
      </c>
      <c r="E122" s="75"/>
      <c r="F122" s="27"/>
      <c r="G122" s="35">
        <f t="shared" ref="G122:N122" si="24">IF(G111="-","-",SUM(G111:G121))</f>
        <v>516.99224134170242</v>
      </c>
      <c r="H122" s="35">
        <f t="shared" si="24"/>
        <v>496.39084246516347</v>
      </c>
      <c r="I122" s="35">
        <f t="shared" si="24"/>
        <v>522.0905578472566</v>
      </c>
      <c r="J122" s="35">
        <f t="shared" si="24"/>
        <v>512.66684804049862</v>
      </c>
      <c r="K122" s="35">
        <f t="shared" si="24"/>
        <v>551.63448053880927</v>
      </c>
      <c r="L122" s="35">
        <f t="shared" si="24"/>
        <v>545.45565443861847</v>
      </c>
      <c r="M122" s="35">
        <f t="shared" si="24"/>
        <v>586.02654636194404</v>
      </c>
      <c r="N122" s="35">
        <f t="shared" si="24"/>
        <v>614.8832527105003</v>
      </c>
      <c r="O122" s="27"/>
      <c r="P122" s="35">
        <f t="shared" ref="P122:W122" si="25">IF(P111="-","-",SUM(P111:P121))</f>
        <v>614.8832527105003</v>
      </c>
      <c r="Q122" s="35">
        <f t="shared" si="25"/>
        <v>685.64194403808676</v>
      </c>
      <c r="R122" s="35">
        <f t="shared" si="25"/>
        <v>664.0518200203403</v>
      </c>
      <c r="S122" s="35">
        <f t="shared" si="25"/>
        <v>669.89151581636725</v>
      </c>
      <c r="T122" s="35">
        <f t="shared" si="25"/>
        <v>650.22009953996098</v>
      </c>
      <c r="U122" s="35">
        <f t="shared" si="25"/>
        <v>711.47713510560459</v>
      </c>
      <c r="V122" s="35">
        <f t="shared" si="25"/>
        <v>769.90074560207267</v>
      </c>
      <c r="W122" s="35">
        <f t="shared" si="25"/>
        <v>1081.2819755752444</v>
      </c>
      <c r="X122" s="27"/>
      <c r="Y122" s="35">
        <f t="shared" ref="Y122:AC122" si="26">IF(Y111="-","-",SUM(Y111:Y121))</f>
        <v>1821.8600820408528</v>
      </c>
      <c r="Z122" s="35">
        <f t="shared" si="26"/>
        <v>2309.1259395872321</v>
      </c>
      <c r="AA122" s="35">
        <f t="shared" si="26"/>
        <v>1789.5319527381694</v>
      </c>
      <c r="AB122" s="35" t="str">
        <f t="shared" si="26"/>
        <v>-</v>
      </c>
      <c r="AC122" s="35" t="str">
        <f t="shared" si="26"/>
        <v>-</v>
      </c>
      <c r="AD122" s="25"/>
    </row>
    <row r="123" spans="1:30" s="26" customFormat="1" ht="11.4">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f>'3a DF'!AB128</f>
        <v>1087.7788383183554</v>
      </c>
      <c r="AB123" s="117" t="str">
        <f>'3a DF'!AC128</f>
        <v>-</v>
      </c>
      <c r="AC123" s="117" t="str">
        <f>'3a DF'!AD128</f>
        <v>-</v>
      </c>
      <c r="AD123" s="25"/>
    </row>
    <row r="124" spans="1:30" s="26" customFormat="1" ht="11.4">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f>'3b CM'!AA23</f>
        <v>17.824890384462186</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AA'!J36="-","-",'3c AA'!J36)</f>
        <v>-</v>
      </c>
      <c r="H125" s="117" t="str">
        <f>IF('3c AA'!K36="-","-",'3c AA'!K36)</f>
        <v>-</v>
      </c>
      <c r="I125" s="117" t="str">
        <f>IF('3c AA'!L36="-","-",'3c AA'!L36)</f>
        <v>-</v>
      </c>
      <c r="J125" s="117" t="str">
        <f>IF('3c AA'!M36="-","-",'3c AA'!M36)</f>
        <v>-</v>
      </c>
      <c r="K125" s="117" t="str">
        <f>IF('3c AA'!N36="-","-",'3c AA'!N36)</f>
        <v>-</v>
      </c>
      <c r="L125" s="117" t="str">
        <f>IF('3c AA'!O36="-","-",'3c AA'!O36)</f>
        <v>-</v>
      </c>
      <c r="M125" s="117" t="str">
        <f>IF('3c AA'!P36="-","-",'3c AA'!P36)</f>
        <v>-</v>
      </c>
      <c r="N125" s="117" t="str">
        <f>IF('3c AA'!Q36="-","-",'3c AA'!Q36)</f>
        <v>-</v>
      </c>
      <c r="O125" s="27"/>
      <c r="P125" s="117" t="str">
        <f>IF('3c AA'!S36="-","-",'3c AA'!S36)</f>
        <v>-</v>
      </c>
      <c r="Q125" s="117" t="str">
        <f>IF('3c AA'!T36="-","-",'3c AA'!T36)</f>
        <v>-</v>
      </c>
      <c r="R125" s="117" t="str">
        <f>IF('3c AA'!U36="-","-",'3c AA'!U36)</f>
        <v>-</v>
      </c>
      <c r="S125" s="117" t="str">
        <f>IF('3c AA'!V36="-","-",'3c AA'!V36)</f>
        <v>-</v>
      </c>
      <c r="T125" s="117">
        <f>IF('3c AA'!W36="-","-",'3c AA'!W36)</f>
        <v>4.4955437678108234</v>
      </c>
      <c r="U125" s="117">
        <f>IF('3c AA'!X36="-","-",'3c AA'!X36)</f>
        <v>9.9756950960531068</v>
      </c>
      <c r="V125" s="117">
        <f>IF('3c AA'!Y36="-","-",'3c AA'!Y36)</f>
        <v>4.43</v>
      </c>
      <c r="W125" s="117" t="str">
        <f>IF('3c AA'!Z36="-","-",'3c AA'!Z36)</f>
        <v>-</v>
      </c>
      <c r="X125" s="27"/>
      <c r="Y125" s="117">
        <f>IF('3c AA'!AB36="-","-",'3c AA'!AB36)</f>
        <v>20.719452154909956</v>
      </c>
      <c r="Z125" s="117">
        <f>IF('3c AA'!AC36="-","-",'3c AA'!AC36)</f>
        <v>20.719452154909956</v>
      </c>
      <c r="AA125" s="117">
        <f>IF('3c AA'!AD36="-","-",'3c AA'!AD36)</f>
        <v>26.730669368501708</v>
      </c>
      <c r="AB125" s="117" t="str">
        <f>IF('3c AA'!AE36="-","-",'3c AA'!AE36)</f>
        <v>-</v>
      </c>
      <c r="AC125" s="117" t="str">
        <f>IF('3c AA'!AF36="-","-",'3c AA'!AF36)</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f>'3d PC'!AA24</f>
        <v>139.70484944091874</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f>'3e NC-Elec'!AB38</f>
        <v>233.52198231064955</v>
      </c>
      <c r="AB127" s="117" t="str">
        <f>'3e NC-Elec'!AC38</f>
        <v>-</v>
      </c>
      <c r="AC127" s="117" t="str">
        <f>'3e NC-Elec'!AD38</f>
        <v>-</v>
      </c>
      <c r="AD127" s="25"/>
    </row>
    <row r="128" spans="1:30" s="26" customFormat="1" ht="12.6"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f>IF('3g CPIH'!W$17="-","-",'3h OC '!$E$8*('3g CPIH'!W$17/'3g CPIH'!$G$17))</f>
        <v>95.953808219178072</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f>IF('3i SMNCC'!W$50="-","-",'3i SMNCC'!W$50)</f>
        <v>17.321266150037467</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PAP'!$G$8*('3g CPIH'!C$17/'3g CPIH'!$G$17))</f>
        <v>13.436452250489236</v>
      </c>
      <c r="H130" s="117">
        <f>IF('3g CPIH'!D$17="-","-",'3j PAAC PAP'!$G$8*('3g CPIH'!D$17/'3g CPIH'!$G$17))</f>
        <v>13.463352054794518</v>
      </c>
      <c r="I130" s="117">
        <f>IF('3g CPIH'!E$17="-","-",'3j PAAC PAP'!$G$8*('3g CPIH'!E$17/'3g CPIH'!$G$17))</f>
        <v>13.503701761252445</v>
      </c>
      <c r="J130" s="117">
        <f>IF('3g CPIH'!F$17="-","-",'3j PAAC PAP'!$G$8*('3g CPIH'!F$17/'3g CPIH'!$G$17))</f>
        <v>13.584401174168297</v>
      </c>
      <c r="K130" s="117">
        <f>IF('3g CPIH'!G$17="-","-",'3j PAAC PAP'!$G$8*('3g CPIH'!G$17/'3g CPIH'!$G$17))</f>
        <v>13.745799999999999</v>
      </c>
      <c r="L130" s="117">
        <f>IF('3g CPIH'!H$17="-","-",'3j PAAC PAP'!$G$8*('3g CPIH'!H$17/'3g CPIH'!$G$17))</f>
        <v>13.920648727984345</v>
      </c>
      <c r="M130" s="117">
        <f>IF('3g CPIH'!I$17="-","-",'3j PAAC PAP'!$G$8*('3g CPIH'!I$17/'3g CPIH'!$G$17))</f>
        <v>14.122397260273971</v>
      </c>
      <c r="N130" s="117">
        <f>IF('3g CPIH'!J$17="-","-",'3j PAAC PAP'!$G$8*('3g CPIH'!J$17/'3g CPIH'!$G$17))</f>
        <v>14.24344637964775</v>
      </c>
      <c r="O130" s="27"/>
      <c r="P130" s="117">
        <f>IF('3g CPIH'!L$17="-","-",'3j PAAC PAP'!$G$8*('3g CPIH'!L$17/'3g CPIH'!$G$17))</f>
        <v>14.24344637964775</v>
      </c>
      <c r="Q130" s="117">
        <f>IF('3g CPIH'!M$17="-","-",'3j PAAC PAP'!$G$8*('3g CPIH'!M$17/'3g CPIH'!$G$17))</f>
        <v>14.40484520547945</v>
      </c>
      <c r="R130" s="117">
        <f>IF('3g CPIH'!N$17="-","-",'3j PAAC PAP'!$G$8*('3g CPIH'!N$17/'3g CPIH'!$G$17))</f>
        <v>14.512444422700586</v>
      </c>
      <c r="S130" s="117">
        <f>IF('3g CPIH'!O$17="-","-",'3j PAAC PAP'!$G$8*('3g CPIH'!O$17/'3g CPIH'!$G$17))</f>
        <v>14.593143835616438</v>
      </c>
      <c r="T130" s="117">
        <f>IF('3g CPIH'!P$17="-","-",'3j PAAC PAP'!$G$8*('3g CPIH'!P$17/'3g CPIH'!$G$17))</f>
        <v>14.633493542074362</v>
      </c>
      <c r="U130" s="117">
        <f>IF('3g CPIH'!Q$17="-","-",'3j PAAC PAP'!$G$8*('3g CPIH'!Q$17/'3g CPIH'!$G$17))</f>
        <v>14.714192954990214</v>
      </c>
      <c r="V130" s="117">
        <f>IF('3g CPIH'!R$17="-","-",'3j PAAC PAP'!$G$8*('3g CPIH'!R$17/'3g CPIH'!$G$17))</f>
        <v>14.983190998043053</v>
      </c>
      <c r="W130" s="117">
        <f>IF('3g CPIH'!S$17="-","-",'3j PAAC PAP'!$G$8*('3g CPIH'!S$17/'3g CPIH'!$G$17))</f>
        <v>15.427037769080234</v>
      </c>
      <c r="X130" s="27"/>
      <c r="Y130" s="117">
        <f>IF('3g CPIH'!U$17="-","-",'3j PAAC PAP'!$G$8*('3g CPIH'!U$17/'3g CPIH'!$G$17))</f>
        <v>16.207132093933463</v>
      </c>
      <c r="Z130" s="117">
        <f>IF('3g CPIH'!V$17="-","-",'3j PAAC PAP'!$G$8*('3g CPIH'!V$17/'3g CPIH'!$G$17))</f>
        <v>16.207132093933463</v>
      </c>
      <c r="AA130" s="117">
        <f>IF('3g CPIH'!W$17="-","-",'3j PAAC PAP'!$G$8*('3g CPIH'!W$17/'3g CPIH'!$G$17))</f>
        <v>16.852727397260274</v>
      </c>
      <c r="AB130" s="117" t="str">
        <f>IF('3g CPIH'!X$17="-","-",'3j PAAC PAP'!$G$8*('3g CPIH'!X$17/'3g CPIH'!$G$17))</f>
        <v>-</v>
      </c>
      <c r="AC130" s="117" t="str">
        <f>IF('3g CPIH'!Y$17="-","-",'3j PAAC PAP'!$G$8*('3g CPIH'!Y$17/'3g CPIH'!$G$17))</f>
        <v>-</v>
      </c>
      <c r="AD130" s="25"/>
    </row>
    <row r="131" spans="1:30" s="26" customFormat="1" ht="11.25" customHeight="1">
      <c r="A131" s="207"/>
      <c r="B131" s="120" t="s">
        <v>244</v>
      </c>
      <c r="C131" s="120" t="s">
        <v>184</v>
      </c>
      <c r="D131" s="122" t="s">
        <v>131</v>
      </c>
      <c r="E131" s="119"/>
      <c r="F131" s="27"/>
      <c r="G131" s="117">
        <f>IF(G123="-","-",SUM(G123:G129)*'3j PAAC PAP'!$G$26)</f>
        <v>27.210397152181709</v>
      </c>
      <c r="H131" s="117">
        <f>IF(H123="-","-",SUM(H123:H129)*'3j PAAC PAP'!$G$26)</f>
        <v>26.118062471231987</v>
      </c>
      <c r="I131" s="117">
        <f>IF(I123="-","-",SUM(I123:I129)*'3j PAAC PAP'!$G$26)</f>
        <v>27.565880980389164</v>
      </c>
      <c r="J131" s="117">
        <f>IF(J123="-","-",SUM(J123:J129)*'3j PAAC PAP'!$G$26)</f>
        <v>27.062315439154244</v>
      </c>
      <c r="K131" s="117">
        <f>IF(K123="-","-",SUM(K123:K129)*'3j PAAC PAP'!$G$26)</f>
        <v>28.7312716581445</v>
      </c>
      <c r="L131" s="117">
        <f>IF(L123="-","-",SUM(L123:L129)*'3j PAAC PAP'!$G$26)</f>
        <v>28.39503682796957</v>
      </c>
      <c r="M131" s="117">
        <f>IF(M123="-","-",SUM(M123:M129)*'3j PAAC PAP'!$G$26)</f>
        <v>30.639789587156912</v>
      </c>
      <c r="N131" s="117">
        <f>IF(N123="-","-",SUM(N123:N129)*'3j PAAC PAP'!$G$26)</f>
        <v>32.157473263675186</v>
      </c>
      <c r="O131" s="27"/>
      <c r="P131" s="117">
        <f>IF(P123="-","-",SUM(P123:P129)*'3j PAAC PAP'!$G$26)</f>
        <v>32.157473263675186</v>
      </c>
      <c r="Q131" s="117">
        <f>IF(Q123="-","-",SUM(Q123:Q129)*'3j PAAC PAP'!$G$26)</f>
        <v>35.691819322723795</v>
      </c>
      <c r="R131" s="117">
        <f>IF(R123="-","-",SUM(R123:R129)*'3j PAAC PAP'!$G$26)</f>
        <v>34.541004226664107</v>
      </c>
      <c r="S131" s="117">
        <f>IF(S123="-","-",SUM(S123:S129)*'3j PAAC PAP'!$G$26)</f>
        <v>34.541402368151481</v>
      </c>
      <c r="T131" s="117">
        <f>IF(T123="-","-",SUM(T123:T129)*'3j PAAC PAP'!$G$26)</f>
        <v>33.49576399434023</v>
      </c>
      <c r="U131" s="117">
        <f>IF(U123="-","-",SUM(U123:U129)*'3j PAAC PAP'!$G$26)</f>
        <v>36.809744780148229</v>
      </c>
      <c r="V131" s="117">
        <f>IF(V123="-","-",SUM(V123:V129)*'3j PAAC PAP'!$G$26)</f>
        <v>39.857108409962386</v>
      </c>
      <c r="W131" s="117">
        <f>IF(W123="-","-",SUM(W123:W129)*'3j PAAC PAP'!$G$26)</f>
        <v>56.207078469387838</v>
      </c>
      <c r="X131" s="27"/>
      <c r="Y131" s="117">
        <f>IF(Y123="-","-",SUM(Y123:Y129)*'3j PAAC PAP'!$G$26)</f>
        <v>95.382607234393816</v>
      </c>
      <c r="Z131" s="117">
        <f>IF(Z123="-","-",SUM(Z123:Z129)*'3j PAAC PAP'!$G$26)</f>
        <v>121.18985379405996</v>
      </c>
      <c r="AA131" s="117">
        <f>IF(AA123="-","-",SUM(AA123:AA129)*'3j PAAC PAP'!$G$26)</f>
        <v>94.407295587875069</v>
      </c>
      <c r="AB131" s="117" t="str">
        <f>IF(AB123="-","-",SUM(AB123:AB129)*'3j PAAC PAP'!$G$26)</f>
        <v>-</v>
      </c>
      <c r="AC131" s="117" t="str">
        <f>IF(AC123="-","-",SUM(AC123:AC129)*'3j PAAC PAP'!$G$26)</f>
        <v>-</v>
      </c>
      <c r="AD131" s="25"/>
    </row>
    <row r="132" spans="1:30" s="26" customFormat="1" ht="11.4">
      <c r="A132" s="207"/>
      <c r="B132" s="120" t="s">
        <v>185</v>
      </c>
      <c r="C132" s="120" t="s">
        <v>246</v>
      </c>
      <c r="D132" s="122" t="s">
        <v>131</v>
      </c>
      <c r="E132" s="119"/>
      <c r="F132" s="27"/>
      <c r="G132" s="117">
        <f>IF(G123="-","-",SUM(G123:G131)*'3k EBIT'!$E$8)</f>
        <v>9.8240973860531025</v>
      </c>
      <c r="H132" s="117">
        <f>IF(H123="-","-",SUM(H123:H131)*'3k EBIT'!$E$8)</f>
        <v>9.4406866035214794</v>
      </c>
      <c r="I132" s="117">
        <f>IF(I123="-","-",SUM(I123:I131)*'3k EBIT'!$E$8)</f>
        <v>9.9503446745306707</v>
      </c>
      <c r="J132" s="117">
        <f>IF(J123="-","-",SUM(J123:J131)*'3k EBIT'!$E$8)</f>
        <v>9.7749153735717655</v>
      </c>
      <c r="K132" s="117">
        <f>IF(K123="-","-",SUM(K123:K131)*'3k EBIT'!$E$8)</f>
        <v>10.364642998104898</v>
      </c>
      <c r="L132" s="117">
        <f>IF(L123="-","-",SUM(L123:L131)*'3k EBIT'!$E$8)</f>
        <v>10.249850270623096</v>
      </c>
      <c r="M132" s="117">
        <f>IF(M123="-","-",SUM(M123:M131)*'3k EBIT'!$E$8)</f>
        <v>11.042739293684305</v>
      </c>
      <c r="N132" s="117">
        <f>IF(N123="-","-",SUM(N123:N131)*'3k EBIT'!$E$8)</f>
        <v>11.578516431022587</v>
      </c>
      <c r="O132" s="27"/>
      <c r="P132" s="117">
        <f>IF(P123="-","-",SUM(P123:P131)*'3k EBIT'!$E$8)</f>
        <v>11.578516431022587</v>
      </c>
      <c r="Q132" s="117">
        <f>IF(Q123="-","-",SUM(Q123:Q131)*'3k EBIT'!$E$8)</f>
        <v>12.823887834278155</v>
      </c>
      <c r="R132" s="117">
        <f>IF(R123="-","-",SUM(R123:R131)*'3k EBIT'!$E$8)</f>
        <v>12.421485449588747</v>
      </c>
      <c r="S132" s="117">
        <f>IF(S123="-","-",SUM(S123:S131)*'3k EBIT'!$E$8)</f>
        <v>12.42318837385338</v>
      </c>
      <c r="T132" s="117">
        <f>IF(T123="-","-",SUM(T123:T131)*'3k EBIT'!$E$8)</f>
        <v>12.056450820889546</v>
      </c>
      <c r="U132" s="117">
        <f>IF(U123="-","-",SUM(U123:U131)*'3k EBIT'!$E$8)</f>
        <v>13.222805658323974</v>
      </c>
      <c r="V132" s="117">
        <f>IF(V123="-","-",SUM(V123:V131)*'3k EBIT'!$E$8)</f>
        <v>14.299097357635018</v>
      </c>
      <c r="W132" s="117">
        <f>IF(W123="-","-",SUM(W123:W131)*'3k EBIT'!$E$8)</f>
        <v>20.054351087280441</v>
      </c>
      <c r="X132" s="27"/>
      <c r="Y132" s="117">
        <f>IF(Y123="-","-",SUM(Y123:Y131)*'3k EBIT'!$E$8)</f>
        <v>33.838802512679734</v>
      </c>
      <c r="Z132" s="117">
        <f>IF(Z123="-","-",SUM(Z123:Z131)*'3k EBIT'!$E$8)</f>
        <v>42.90948591056496</v>
      </c>
      <c r="AA132" s="117">
        <f>IF(AA123="-","-",SUM(AA123:AA131)*'3k EBIT'!$E$8)</f>
        <v>33.508505664768748</v>
      </c>
      <c r="AB132" s="117" t="str">
        <f>IF(AB123="-","-",SUM(AB123:AB131)*'3k EBIT'!$E$8)</f>
        <v>-</v>
      </c>
      <c r="AC132" s="117" t="str">
        <f>IF(AC123="-","-",SUM(AC123:AC131)*'3k EBIT'!$E$8)</f>
        <v>-</v>
      </c>
      <c r="AD132" s="25"/>
    </row>
    <row r="133" spans="1:30" s="26" customFormat="1" ht="11.4">
      <c r="A133" s="207"/>
      <c r="B133" s="120" t="s">
        <v>247</v>
      </c>
      <c r="C133" s="156" t="s">
        <v>248</v>
      </c>
      <c r="D133" s="122" t="s">
        <v>131</v>
      </c>
      <c r="E133" s="118"/>
      <c r="F133" s="27"/>
      <c r="G133" s="117">
        <f>IF(G123="-","-",SUM(G123:G126,G128:G132)*'3l HAP'!$E$9)</f>
        <v>5.6229433222028948</v>
      </c>
      <c r="H133" s="117">
        <f>IF(H123="-","-",SUM(H123:H126,H128:H132)*'3l HAP'!$E$9)</f>
        <v>5.3166835659739817</v>
      </c>
      <c r="I133" s="117">
        <f>IF(I123="-","-",SUM(I123:I126,I128:I132)*'3l HAP'!$E$9)</f>
        <v>5.3693741799910653</v>
      </c>
      <c r="J133" s="117">
        <f>IF(J123="-","-",SUM(J123:J126,J128:J132)*'3l HAP'!$E$9)</f>
        <v>5.2423238915249568</v>
      </c>
      <c r="K133" s="117">
        <f>IF(K123="-","-",SUM(K123:K126,K128:K132)*'3l HAP'!$E$9)</f>
        <v>5.8754392952813665</v>
      </c>
      <c r="L133" s="117">
        <f>IF(L123="-","-",SUM(L123:L126,L128:L132)*'3l HAP'!$E$9)</f>
        <v>5.7740213729984164</v>
      </c>
      <c r="M133" s="117">
        <f>IF(M123="-","-",SUM(M123:M126,M128:M132)*'3l HAP'!$E$9)</f>
        <v>6.4276922104775664</v>
      </c>
      <c r="N133" s="117">
        <f>IF(N123="-","-",SUM(N123:N126,N128:N132)*'3l HAP'!$E$9)</f>
        <v>6.8462452229923185</v>
      </c>
      <c r="O133" s="27"/>
      <c r="P133" s="117">
        <f>IF(P123="-","-",SUM(P123:P126,P128:P132)*'3l HAP'!$E$9)</f>
        <v>6.8462452229923185</v>
      </c>
      <c r="Q133" s="117">
        <f>IF(Q123="-","-",SUM(Q123:Q126,Q128:Q132)*'3l HAP'!$E$9)</f>
        <v>7.7097056582571692</v>
      </c>
      <c r="R133" s="117">
        <f>IF(R123="-","-",SUM(R123:R126,R128:R132)*'3l HAP'!$E$9)</f>
        <v>7.3750900976777523</v>
      </c>
      <c r="S133" s="117">
        <f>IF(S123="-","-",SUM(S123:S126,S128:S132)*'3l HAP'!$E$9)</f>
        <v>7.3952300912464031</v>
      </c>
      <c r="T133" s="117">
        <f>IF(T123="-","-",SUM(T123:T126,T128:T132)*'3l HAP'!$E$9)</f>
        <v>7.0628704506129898</v>
      </c>
      <c r="U133" s="117">
        <f>IF(U123="-","-",SUM(U123:U126,U128:U132)*'3l HAP'!$E$9)</f>
        <v>7.7746013734254538</v>
      </c>
      <c r="V133" s="117">
        <f>IF(V123="-","-",SUM(V123:V126,V128:V132)*'3l HAP'!$E$9)</f>
        <v>8.6014766265308218</v>
      </c>
      <c r="W133" s="117">
        <f>IF(W123="-","-",SUM(W123:W126,W128:W132)*'3l HAP'!$E$9)</f>
        <v>12.375431577127442</v>
      </c>
      <c r="X133" s="27"/>
      <c r="Y133" s="117">
        <f>IF(Y123="-","-",SUM(Y123:Y126,Y128:Y132)*'3l HAP'!$E$9)</f>
        <v>22.922409069180262</v>
      </c>
      <c r="Z133" s="117">
        <f>IF(Z123="-","-",SUM(Z123:Z126,Z128:Z132)*'3l HAP'!$E$9)</f>
        <v>29.912083846731324</v>
      </c>
      <c r="AA133" s="117">
        <f>IF(AA123="-","-",SUM(AA123:AA126,AA128:AA132)*'3l HAP'!$E$9)</f>
        <v>22.401943014629605</v>
      </c>
      <c r="AB133" s="117" t="str">
        <f>IF(AB123="-","-",SUM(AB123:AB126,AB128:AB132)*'3l HAP'!$E$9)</f>
        <v>-</v>
      </c>
      <c r="AC133" s="117" t="str">
        <f>IF(AC123="-","-",SUM(AC123:AC126,AC128:AC132)*'3l HAP'!$E$9)</f>
        <v>-</v>
      </c>
      <c r="AD133" s="25"/>
    </row>
    <row r="134" spans="1:30" s="26" customFormat="1" ht="11.4">
      <c r="A134" s="207"/>
      <c r="B134" s="120" t="s">
        <v>249</v>
      </c>
      <c r="C134" s="120" t="str">
        <f>B134&amp;"_"&amp;D134</f>
        <v>Total_South Wales</v>
      </c>
      <c r="D134" s="122" t="s">
        <v>131</v>
      </c>
      <c r="E134" s="119"/>
      <c r="F134" s="27"/>
      <c r="G134" s="117">
        <f t="shared" ref="G134:N134" si="27">IF(G123="-","-",SUM(G123:G133))</f>
        <v>522.68048691091519</v>
      </c>
      <c r="H134" s="117">
        <f t="shared" si="27"/>
        <v>502.194720619799</v>
      </c>
      <c r="I134" s="117">
        <f t="shared" si="27"/>
        <v>529.07150915453576</v>
      </c>
      <c r="J134" s="117">
        <f t="shared" si="27"/>
        <v>519.71134157673271</v>
      </c>
      <c r="K134" s="117">
        <f t="shared" si="27"/>
        <v>551.38274018810432</v>
      </c>
      <c r="L134" s="117">
        <f t="shared" si="27"/>
        <v>545.23960226232748</v>
      </c>
      <c r="M134" s="117">
        <f t="shared" si="27"/>
        <v>587.62425707646173</v>
      </c>
      <c r="N134" s="117">
        <f t="shared" si="27"/>
        <v>616.24159514340909</v>
      </c>
      <c r="O134" s="27"/>
      <c r="P134" s="117">
        <f t="shared" ref="P134:W134" si="28">IF(P123="-","-",SUM(P123:P133))</f>
        <v>616.24159514340909</v>
      </c>
      <c r="Q134" s="117">
        <f t="shared" si="28"/>
        <v>682.65089183403438</v>
      </c>
      <c r="R134" s="117">
        <f t="shared" si="28"/>
        <v>661.1372121431333</v>
      </c>
      <c r="S134" s="117">
        <f t="shared" si="28"/>
        <v>661.24697969255635</v>
      </c>
      <c r="T134" s="117">
        <f t="shared" si="28"/>
        <v>641.61265155287106</v>
      </c>
      <c r="U134" s="117">
        <f t="shared" si="28"/>
        <v>703.71145382666748</v>
      </c>
      <c r="V134" s="117">
        <f t="shared" si="28"/>
        <v>761.18523722430518</v>
      </c>
      <c r="W134" s="117">
        <f t="shared" si="28"/>
        <v>1067.8671580919399</v>
      </c>
      <c r="X134" s="27"/>
      <c r="Y134" s="117">
        <f t="shared" ref="Y134:AC134" si="29">IF(Y123="-","-",SUM(Y123:Y133))</f>
        <v>1803.9112793575589</v>
      </c>
      <c r="Z134" s="117">
        <f t="shared" si="29"/>
        <v>2288.3051463044339</v>
      </c>
      <c r="AA134" s="117">
        <f t="shared" si="29"/>
        <v>1786.0067758566365</v>
      </c>
      <c r="AB134" s="117" t="str">
        <f t="shared" si="29"/>
        <v>-</v>
      </c>
      <c r="AC134" s="117" t="str">
        <f t="shared" si="29"/>
        <v>-</v>
      </c>
      <c r="AD134" s="25"/>
    </row>
    <row r="135" spans="1:30" s="26" customFormat="1" ht="11.4">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f>'3a DF'!AB129</f>
        <v>1076.4654939202564</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f>'3b CM'!AA24</f>
        <v>17.54690005133941</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AA'!J37="-","-",'3c AA'!J37)</f>
        <v>-</v>
      </c>
      <c r="H137" s="35" t="str">
        <f>IF('3c AA'!K37="-","-",'3c AA'!K37)</f>
        <v>-</v>
      </c>
      <c r="I137" s="35" t="str">
        <f>IF('3c AA'!L37="-","-",'3c AA'!L37)</f>
        <v>-</v>
      </c>
      <c r="J137" s="35" t="str">
        <f>IF('3c AA'!M37="-","-",'3c AA'!M37)</f>
        <v>-</v>
      </c>
      <c r="K137" s="35" t="str">
        <f>IF('3c AA'!N37="-","-",'3c AA'!N37)</f>
        <v>-</v>
      </c>
      <c r="L137" s="35" t="str">
        <f>IF('3c AA'!O37="-","-",'3c AA'!O37)</f>
        <v>-</v>
      </c>
      <c r="M137" s="35" t="str">
        <f>IF('3c AA'!P37="-","-",'3c AA'!P37)</f>
        <v>-</v>
      </c>
      <c r="N137" s="35" t="str">
        <f>IF('3c AA'!Q37="-","-",'3c AA'!Q37)</f>
        <v>-</v>
      </c>
      <c r="O137" s="27"/>
      <c r="P137" s="35" t="str">
        <f>IF('3c AA'!S37="-","-",'3c AA'!S37)</f>
        <v>-</v>
      </c>
      <c r="Q137" s="35" t="str">
        <f>IF('3c AA'!T37="-","-",'3c AA'!T37)</f>
        <v>-</v>
      </c>
      <c r="R137" s="35" t="str">
        <f>IF('3c AA'!U37="-","-",'3c AA'!U37)</f>
        <v>-</v>
      </c>
      <c r="S137" s="35" t="str">
        <f>IF('3c AA'!V37="-","-",'3c AA'!V37)</f>
        <v>-</v>
      </c>
      <c r="T137" s="35">
        <f>IF('3c AA'!W37="-","-",'3c AA'!W37)</f>
        <v>4.4755123629600444</v>
      </c>
      <c r="U137" s="35">
        <f>IF('3c AA'!X37="-","-",'3c AA'!X37)</f>
        <v>9.9756950960531068</v>
      </c>
      <c r="V137" s="35">
        <f>IF('3c AA'!Y37="-","-",'3c AA'!Y37)</f>
        <v>4.43</v>
      </c>
      <c r="W137" s="35" t="str">
        <f>IF('3c AA'!Z37="-","-",'3c AA'!Z37)</f>
        <v>-</v>
      </c>
      <c r="X137" s="27"/>
      <c r="Y137" s="35">
        <f>IF('3c AA'!AB37="-","-",'3c AA'!AB37)</f>
        <v>20.517182334965703</v>
      </c>
      <c r="Z137" s="35">
        <f>IF('3c AA'!AC37="-","-",'3c AA'!AC37)</f>
        <v>20.517182334965703</v>
      </c>
      <c r="AA137" s="35">
        <f>IF('3c AA'!AD37="-","-",'3c AA'!AD37)</f>
        <v>26.528399548557456</v>
      </c>
      <c r="AB137" s="35" t="str">
        <f>IF('3c AA'!AE37="-","-",'3c AA'!AE37)</f>
        <v>-</v>
      </c>
      <c r="AC137" s="35" t="str">
        <f>IF('3c AA'!AF37="-","-",'3c AA'!AF37)</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f>'3d PC'!AA25</f>
        <v>139.67798529916868</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f>'3e NC-Elec'!AB39</f>
        <v>246.40482071015202</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f>IF('3g CPIH'!W$17="-","-",'3h OC '!$E$8*('3g CPIH'!W$17/'3g CPIH'!$G$17))</f>
        <v>95.953808219178072</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f>IF('3i SMNCC'!W$50="-","-",'3i SMNCC'!W$50)</f>
        <v>17.321266150037467</v>
      </c>
      <c r="AB141" s="35" t="str">
        <f>IF('3i SMNCC'!X$50="-","-",'3i SMNCC'!X$50)</f>
        <v>-</v>
      </c>
      <c r="AC141" s="35" t="str">
        <f>IF('3i SMNCC'!Y$50="-","-",'3i SMNCC'!Y$50)</f>
        <v>-</v>
      </c>
      <c r="AD141" s="25"/>
    </row>
    <row r="142" spans="1:30" s="26" customFormat="1" ht="12.6" customHeight="1">
      <c r="A142" s="207"/>
      <c r="B142" s="123" t="s">
        <v>244</v>
      </c>
      <c r="C142" s="123" t="s">
        <v>183</v>
      </c>
      <c r="D142" s="121" t="s">
        <v>130</v>
      </c>
      <c r="E142" s="75"/>
      <c r="F142" s="27"/>
      <c r="G142" s="35">
        <f>IF('3g CPIH'!C$17="-","-",'3j PAAC PAP'!$G$8*('3g CPIH'!C$17/'3g CPIH'!$G$17))</f>
        <v>13.436452250489236</v>
      </c>
      <c r="H142" s="35">
        <f>IF('3g CPIH'!D$17="-","-",'3j PAAC PAP'!$G$8*('3g CPIH'!D$17/'3g CPIH'!$G$17))</f>
        <v>13.463352054794518</v>
      </c>
      <c r="I142" s="35">
        <f>IF('3g CPIH'!E$17="-","-",'3j PAAC PAP'!$G$8*('3g CPIH'!E$17/'3g CPIH'!$G$17))</f>
        <v>13.503701761252445</v>
      </c>
      <c r="J142" s="35">
        <f>IF('3g CPIH'!F$17="-","-",'3j PAAC PAP'!$G$8*('3g CPIH'!F$17/'3g CPIH'!$G$17))</f>
        <v>13.584401174168297</v>
      </c>
      <c r="K142" s="35">
        <f>IF('3g CPIH'!G$17="-","-",'3j PAAC PAP'!$G$8*('3g CPIH'!G$17/'3g CPIH'!$G$17))</f>
        <v>13.745799999999999</v>
      </c>
      <c r="L142" s="35">
        <f>IF('3g CPIH'!H$17="-","-",'3j PAAC PAP'!$G$8*('3g CPIH'!H$17/'3g CPIH'!$G$17))</f>
        <v>13.920648727984345</v>
      </c>
      <c r="M142" s="35">
        <f>IF('3g CPIH'!I$17="-","-",'3j PAAC PAP'!$G$8*('3g CPIH'!I$17/'3g CPIH'!$G$17))</f>
        <v>14.122397260273971</v>
      </c>
      <c r="N142" s="35">
        <f>IF('3g CPIH'!J$17="-","-",'3j PAAC PAP'!$G$8*('3g CPIH'!J$17/'3g CPIH'!$G$17))</f>
        <v>14.24344637964775</v>
      </c>
      <c r="O142" s="27"/>
      <c r="P142" s="35">
        <f>IF('3g CPIH'!L$17="-","-",'3j PAAC PAP'!$G$8*('3g CPIH'!L$17/'3g CPIH'!$G$17))</f>
        <v>14.24344637964775</v>
      </c>
      <c r="Q142" s="35">
        <f>IF('3g CPIH'!M$17="-","-",'3j PAAC PAP'!$G$8*('3g CPIH'!M$17/'3g CPIH'!$G$17))</f>
        <v>14.40484520547945</v>
      </c>
      <c r="R142" s="35">
        <f>IF('3g CPIH'!N$17="-","-",'3j PAAC PAP'!$G$8*('3g CPIH'!N$17/'3g CPIH'!$G$17))</f>
        <v>14.512444422700586</v>
      </c>
      <c r="S142" s="35">
        <f>IF('3g CPIH'!O$17="-","-",'3j PAAC PAP'!$G$8*('3g CPIH'!O$17/'3g CPIH'!$G$17))</f>
        <v>14.593143835616438</v>
      </c>
      <c r="T142" s="35">
        <f>IF('3g CPIH'!P$17="-","-",'3j PAAC PAP'!$G$8*('3g CPIH'!P$17/'3g CPIH'!$G$17))</f>
        <v>14.633493542074362</v>
      </c>
      <c r="U142" s="35">
        <f>IF('3g CPIH'!Q$17="-","-",'3j PAAC PAP'!$G$8*('3g CPIH'!Q$17/'3g CPIH'!$G$17))</f>
        <v>14.714192954990214</v>
      </c>
      <c r="V142" s="35">
        <f>IF('3g CPIH'!R$17="-","-",'3j PAAC PAP'!$G$8*('3g CPIH'!R$17/'3g CPIH'!$G$17))</f>
        <v>14.983190998043053</v>
      </c>
      <c r="W142" s="35">
        <f>IF('3g CPIH'!S$17="-","-",'3j PAAC PAP'!$G$8*('3g CPIH'!S$17/'3g CPIH'!$G$17))</f>
        <v>15.427037769080234</v>
      </c>
      <c r="X142" s="27"/>
      <c r="Y142" s="35">
        <f>IF('3g CPIH'!U$17="-","-",'3j PAAC PAP'!$G$8*('3g CPIH'!U$17/'3g CPIH'!$G$17))</f>
        <v>16.207132093933463</v>
      </c>
      <c r="Z142" s="35">
        <f>IF('3g CPIH'!V$17="-","-",'3j PAAC PAP'!$G$8*('3g CPIH'!V$17/'3g CPIH'!$G$17))</f>
        <v>16.207132093933463</v>
      </c>
      <c r="AA142" s="35">
        <f>IF('3g CPIH'!W$17="-","-",'3j PAAC PAP'!$G$8*('3g CPIH'!W$17/'3g CPIH'!$G$17))</f>
        <v>16.852727397260274</v>
      </c>
      <c r="AB142" s="35" t="str">
        <f>IF('3g CPIH'!X$17="-","-",'3j PAAC PAP'!$G$8*('3g CPIH'!X$17/'3g CPIH'!$G$17))</f>
        <v>-</v>
      </c>
      <c r="AC142" s="35" t="str">
        <f>IF('3g CPIH'!Y$17="-","-",'3j PAAC PAP'!$G$8*('3g CPIH'!Y$17/'3g CPIH'!$G$17))</f>
        <v>-</v>
      </c>
      <c r="AD142" s="25"/>
    </row>
    <row r="143" spans="1:30" s="26" customFormat="1" ht="11.25" customHeight="1">
      <c r="A143" s="207"/>
      <c r="B143" s="123" t="s">
        <v>244</v>
      </c>
      <c r="C143" s="123" t="s">
        <v>184</v>
      </c>
      <c r="D143" s="121" t="s">
        <v>130</v>
      </c>
      <c r="E143" s="75"/>
      <c r="F143" s="27"/>
      <c r="G143" s="35">
        <f>IF(G135="-","-",SUM(G135:G141)*'3j PAAC PAP'!$G$26)</f>
        <v>27.823958168276654</v>
      </c>
      <c r="H143" s="35">
        <f>IF(H135="-","-",SUM(H135:H141)*'3j PAAC PAP'!$G$26)</f>
        <v>26.750136000633752</v>
      </c>
      <c r="I143" s="35">
        <f>IF(I135="-","-",SUM(I135:I141)*'3j PAAC PAP'!$G$26)</f>
        <v>28.088726979544123</v>
      </c>
      <c r="J143" s="35">
        <f>IF(J135="-","-",SUM(J135:J141)*'3j PAAC PAP'!$G$26)</f>
        <v>27.593539925726049</v>
      </c>
      <c r="K143" s="35">
        <f>IF(K135="-","-",SUM(K135:K141)*'3j PAAC PAP'!$G$26)</f>
        <v>29.704185152511624</v>
      </c>
      <c r="L143" s="35">
        <f>IF(L135="-","-",SUM(L135:L141)*'3j PAAC PAP'!$G$26)</f>
        <v>29.374725285505288</v>
      </c>
      <c r="M143" s="35">
        <f>IF(M135="-","-",SUM(M135:M141)*'3j PAAC PAP'!$G$26)</f>
        <v>31.308900894685202</v>
      </c>
      <c r="N143" s="35">
        <f>IF(N135="-","-",SUM(N135:N141)*'3j PAAC PAP'!$G$26)</f>
        <v>32.82207327590568</v>
      </c>
      <c r="O143" s="27"/>
      <c r="P143" s="35">
        <f>IF(P135="-","-",SUM(P135:P141)*'3j PAAC PAP'!$G$26)</f>
        <v>32.82207327590568</v>
      </c>
      <c r="Q143" s="35">
        <f>IF(Q135="-","-",SUM(Q135:Q141)*'3j PAAC PAP'!$G$26)</f>
        <v>36.220367538051846</v>
      </c>
      <c r="R143" s="35">
        <f>IF(R135="-","-",SUM(R135:R141)*'3j PAAC PAP'!$G$26)</f>
        <v>35.077978166177111</v>
      </c>
      <c r="S143" s="35">
        <f>IF(S135="-","-",SUM(S135:S141)*'3j PAAC PAP'!$G$26)</f>
        <v>35.185589937161474</v>
      </c>
      <c r="T143" s="35">
        <f>IF(T135="-","-",SUM(T135:T141)*'3j PAAC PAP'!$G$26)</f>
        <v>34.148409105510602</v>
      </c>
      <c r="U143" s="35">
        <f>IF(U135="-","-",SUM(U135:U141)*'3j PAAC PAP'!$G$26)</f>
        <v>37.679538660089449</v>
      </c>
      <c r="V143" s="35">
        <f>IF(V135="-","-",SUM(V135:V141)*'3j PAAC PAP'!$G$26)</f>
        <v>40.733214222519962</v>
      </c>
      <c r="W143" s="35">
        <f>IF(W135="-","-",SUM(W135:W141)*'3j PAAC PAP'!$G$26)</f>
        <v>57.099324113281696</v>
      </c>
      <c r="X143" s="27"/>
      <c r="Y143" s="35">
        <f>IF(Y135="-","-",SUM(Y135:Y141)*'3j PAAC PAP'!$G$26)</f>
        <v>95.889506324933322</v>
      </c>
      <c r="Z143" s="35">
        <f>IF(Z135="-","-",SUM(Z135:Z141)*'3j PAAC PAP'!$G$26)</f>
        <v>121.43928724003929</v>
      </c>
      <c r="AA143" s="35">
        <f>IF(AA135="-","-",SUM(AA135:AA141)*'3j PAAC PAP'!$G$26)</f>
        <v>94.469250864423785</v>
      </c>
      <c r="AB143" s="35" t="str">
        <f>IF(AB135="-","-",SUM(AB135:AB141)*'3j PAAC PAP'!$G$26)</f>
        <v>-</v>
      </c>
      <c r="AC143" s="35" t="str">
        <f>IF(AC135="-","-",SUM(AC135:AC141)*'3j PAAC PAP'!$G$26)</f>
        <v>-</v>
      </c>
      <c r="AD143" s="25"/>
    </row>
    <row r="144" spans="1:30" s="26" customFormat="1" ht="11.4">
      <c r="A144" s="207"/>
      <c r="B144" s="123" t="s">
        <v>185</v>
      </c>
      <c r="C144" s="123" t="s">
        <v>246</v>
      </c>
      <c r="D144" s="121" t="s">
        <v>130</v>
      </c>
      <c r="E144" s="75"/>
      <c r="F144" s="27"/>
      <c r="G144" s="35">
        <f>IF(G135="-","-",SUM(G135:G143)*'3k EBIT'!$E$8)</f>
        <v>10.039750679767129</v>
      </c>
      <c r="H144" s="35">
        <f>IF(H135="-","-",SUM(H135:H143)*'3k EBIT'!$E$8)</f>
        <v>9.6628466412508764</v>
      </c>
      <c r="I144" s="35">
        <f>IF(I135="-","-",SUM(I135:I143)*'3k EBIT'!$E$8)</f>
        <v>10.134113621489846</v>
      </c>
      <c r="J144" s="35">
        <f>IF(J135="-","-",SUM(J135:J143)*'3k EBIT'!$E$8)</f>
        <v>9.9616291758271327</v>
      </c>
      <c r="K144" s="35">
        <f>IF(K135="-","-",SUM(K135:K143)*'3k EBIT'!$E$8)</f>
        <v>10.706600837757847</v>
      </c>
      <c r="L144" s="35">
        <f>IF(L135="-","-",SUM(L135:L143)*'3k EBIT'!$E$8)</f>
        <v>10.594189361828493</v>
      </c>
      <c r="M144" s="35">
        <f>IF(M135="-","-",SUM(M135:M143)*'3k EBIT'!$E$8)</f>
        <v>11.27791730132266</v>
      </c>
      <c r="N144" s="35">
        <f>IF(N135="-","-",SUM(N135:N143)*'3k EBIT'!$E$8)</f>
        <v>11.812108816914508</v>
      </c>
      <c r="O144" s="27"/>
      <c r="P144" s="35">
        <f>IF(P135="-","-",SUM(P135:P143)*'3k EBIT'!$E$8)</f>
        <v>11.812108816914508</v>
      </c>
      <c r="Q144" s="35">
        <f>IF(Q135="-","-",SUM(Q135:Q143)*'3k EBIT'!$E$8)</f>
        <v>13.009660985655374</v>
      </c>
      <c r="R144" s="35">
        <f>IF(R135="-","-",SUM(R135:R143)*'3k EBIT'!$E$8)</f>
        <v>12.610220058954244</v>
      </c>
      <c r="S144" s="35">
        <f>IF(S135="-","-",SUM(S135:S143)*'3k EBIT'!$E$8)</f>
        <v>12.649606231869866</v>
      </c>
      <c r="T144" s="35">
        <f>IF(T135="-","-",SUM(T135:T143)*'3k EBIT'!$E$8)</f>
        <v>12.285841320217603</v>
      </c>
      <c r="U144" s="35">
        <f>IF(U135="-","-",SUM(U135:U143)*'3k EBIT'!$E$8)</f>
        <v>13.5285192061883</v>
      </c>
      <c r="V144" s="35">
        <f>IF(V135="-","-",SUM(V135:V143)*'3k EBIT'!$E$8)</f>
        <v>14.607029411927739</v>
      </c>
      <c r="W144" s="35">
        <f>IF(W135="-","-",SUM(W135:W143)*'3k EBIT'!$E$8)</f>
        <v>20.367955939707912</v>
      </c>
      <c r="X144" s="27"/>
      <c r="Y144" s="35">
        <f>IF(Y135="-","-",SUM(Y135:Y143)*'3k EBIT'!$E$8)</f>
        <v>34.01696646962607</v>
      </c>
      <c r="Z144" s="35">
        <f>IF(Z135="-","-",SUM(Z135:Z143)*'3k EBIT'!$E$8)</f>
        <v>42.997156317870562</v>
      </c>
      <c r="AA144" s="35">
        <f>IF(AA135="-","-",SUM(AA135:AA143)*'3k EBIT'!$E$8)</f>
        <v>33.530281591042119</v>
      </c>
      <c r="AB144" s="35" t="str">
        <f>IF(AB135="-","-",SUM(AB135:AB143)*'3k EBIT'!$E$8)</f>
        <v>-</v>
      </c>
      <c r="AC144" s="35" t="str">
        <f>IF(AC135="-","-",SUM(AC135:AC143)*'3k EBIT'!$E$8)</f>
        <v>-</v>
      </c>
      <c r="AD144" s="25"/>
    </row>
    <row r="145" spans="1:30" s="26" customFormat="1" ht="11.4">
      <c r="A145" s="207"/>
      <c r="B145" s="123" t="s">
        <v>247</v>
      </c>
      <c r="C145" s="158" t="s">
        <v>248</v>
      </c>
      <c r="D145" s="121" t="s">
        <v>130</v>
      </c>
      <c r="E145" s="116"/>
      <c r="F145" s="27"/>
      <c r="G145" s="35">
        <f>IF(G135="-","-",SUM(G135:G138,G140:G144)*'3l HAP'!$E$9)</f>
        <v>5.5893244195304117</v>
      </c>
      <c r="H145" s="35">
        <f>IF(H135="-","-",SUM(H135:H138,H140:H144)*'3l HAP'!$E$9)</f>
        <v>5.2882570929614436</v>
      </c>
      <c r="I145" s="35">
        <f>IF(I135="-","-",SUM(I135:I138,I140:I144)*'3l HAP'!$E$9)</f>
        <v>5.3419925163902215</v>
      </c>
      <c r="J145" s="35">
        <f>IF(J135="-","-",SUM(J135:J138,J140:J144)*'3l HAP'!$E$9)</f>
        <v>5.2170772356407804</v>
      </c>
      <c r="K145" s="35">
        <f>IF(K135="-","-",SUM(K135:K138,K140:K144)*'3l HAP'!$E$9)</f>
        <v>5.8504820956067372</v>
      </c>
      <c r="L145" s="35">
        <f>IF(L135="-","-",SUM(L135:L138,L140:L144)*'3l HAP'!$E$9)</f>
        <v>5.7511130693618666</v>
      </c>
      <c r="M145" s="35">
        <f>IF(M135="-","-",SUM(M135:M138,M140:M144)*'3l HAP'!$E$9)</f>
        <v>6.4282165973128045</v>
      </c>
      <c r="N145" s="35">
        <f>IF(N135="-","-",SUM(N135:N138,N140:N144)*'3l HAP'!$E$9)</f>
        <v>6.8455223893910429</v>
      </c>
      <c r="O145" s="27"/>
      <c r="P145" s="35">
        <f>IF(P135="-","-",SUM(P135:P138,P140:P144)*'3l HAP'!$E$9)</f>
        <v>6.8455223893910429</v>
      </c>
      <c r="Q145" s="35">
        <f>IF(Q135="-","-",SUM(Q135:Q138,Q140:Q144)*'3l HAP'!$E$9)</f>
        <v>7.7144855906321865</v>
      </c>
      <c r="R145" s="35">
        <f>IF(R135="-","-",SUM(R135:R138,R140:R144)*'3l HAP'!$E$9)</f>
        <v>7.3806110092879784</v>
      </c>
      <c r="S145" s="35">
        <f>IF(S135="-","-",SUM(S135:S138,S140:S144)*'3l HAP'!$E$9)</f>
        <v>7.4143449505314578</v>
      </c>
      <c r="T145" s="35">
        <f>IF(T135="-","-",SUM(T135:T138,T140:T144)*'3l HAP'!$E$9)</f>
        <v>7.0814320249874951</v>
      </c>
      <c r="U145" s="35">
        <f>IF(U135="-","-",SUM(U135:U138,U140:U144)*'3l HAP'!$E$9)</f>
        <v>7.7900833333175159</v>
      </c>
      <c r="V145" s="35">
        <f>IF(V135="-","-",SUM(V135:V138,V140:V144)*'3l HAP'!$E$9)</f>
        <v>8.6166130638791696</v>
      </c>
      <c r="W145" s="35">
        <f>IF(W135="-","-",SUM(W135:W138,W140:W144)*'3l HAP'!$E$9)</f>
        <v>12.317996767174456</v>
      </c>
      <c r="X145" s="27"/>
      <c r="Y145" s="35">
        <f>IF(Y135="-","-",SUM(Y135:Y138,Y140:Y144)*'3l HAP'!$E$9)</f>
        <v>22.760943015328959</v>
      </c>
      <c r="Z145" s="35">
        <f>IF(Z135="-","-",SUM(Z135:Z138,Z140:Z144)*'3l HAP'!$E$9)</f>
        <v>29.680885397457384</v>
      </c>
      <c r="AA145" s="35">
        <f>IF(AA135="-","-",SUM(AA135:AA138,AA140:AA144)*'3l HAP'!$E$9)</f>
        <v>22.230105441037139</v>
      </c>
      <c r="AB145" s="35" t="str">
        <f>IF(AB135="-","-",SUM(AB135:AB138,AB140:AB144)*'3l HAP'!$E$9)</f>
        <v>-</v>
      </c>
      <c r="AC145" s="35" t="str">
        <f>IF(AC135="-","-",SUM(AC135:AC138,AC140:AC144)*'3l HAP'!$E$9)</f>
        <v>-</v>
      </c>
      <c r="AD145" s="25"/>
    </row>
    <row r="146" spans="1:30" s="26" customFormat="1" ht="11.4">
      <c r="A146" s="207"/>
      <c r="B146" s="123" t="s">
        <v>249</v>
      </c>
      <c r="C146" s="123" t="str">
        <f>B146&amp;"_"&amp;D146</f>
        <v>Total_Southern Western</v>
      </c>
      <c r="D146" s="121" t="s">
        <v>130</v>
      </c>
      <c r="E146" s="75"/>
      <c r="F146" s="27"/>
      <c r="G146" s="35">
        <f t="shared" ref="G146:N146" si="30">IF(G135="-","-",SUM(G135:G145))</f>
        <v>533.99703667339554</v>
      </c>
      <c r="H146" s="35">
        <f t="shared" si="30"/>
        <v>513.8589228818206</v>
      </c>
      <c r="I146" s="35">
        <f t="shared" si="30"/>
        <v>538.71617333582742</v>
      </c>
      <c r="J146" s="35">
        <f t="shared" si="30"/>
        <v>529.51313308573128</v>
      </c>
      <c r="K146" s="35">
        <f t="shared" si="30"/>
        <v>569.35555658876763</v>
      </c>
      <c r="L146" s="35">
        <f t="shared" si="30"/>
        <v>563.33979653633764</v>
      </c>
      <c r="M146" s="35">
        <f t="shared" si="30"/>
        <v>600.00256622632344</v>
      </c>
      <c r="N146" s="35">
        <f t="shared" si="30"/>
        <v>628.53520333117683</v>
      </c>
      <c r="O146" s="27"/>
      <c r="P146" s="35">
        <f t="shared" ref="P146:W146" si="31">IF(P135="-","-",SUM(P135:P145))</f>
        <v>628.53520333117683</v>
      </c>
      <c r="Q146" s="35">
        <f t="shared" si="31"/>
        <v>692.43320201078643</v>
      </c>
      <c r="R146" s="35">
        <f t="shared" si="31"/>
        <v>671.07612944464893</v>
      </c>
      <c r="S146" s="35">
        <f t="shared" si="31"/>
        <v>673.18281899889587</v>
      </c>
      <c r="T146" s="35">
        <f t="shared" si="31"/>
        <v>653.70439231554815</v>
      </c>
      <c r="U146" s="35">
        <f t="shared" si="31"/>
        <v>719.8171158701698</v>
      </c>
      <c r="V146" s="35">
        <f t="shared" si="31"/>
        <v>777.40731719326561</v>
      </c>
      <c r="W146" s="35">
        <f t="shared" si="31"/>
        <v>1084.3152350131561</v>
      </c>
      <c r="X146" s="27"/>
      <c r="Y146" s="35">
        <f t="shared" ref="Y146:AC146" si="32">IF(Y135="-","-",SUM(Y135:Y145))</f>
        <v>1813.1268597960905</v>
      </c>
      <c r="Z146" s="35">
        <f t="shared" si="32"/>
        <v>2292.6881779126929</v>
      </c>
      <c r="AA146" s="35">
        <f t="shared" si="32"/>
        <v>1786.9810391924527</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f>'3a DF'!AB130</f>
        <v>1091.2311617022592</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f>'3b CM'!AA25</f>
        <v>18.143946148767171</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AA'!J38="-","-",'3c AA'!J38)</f>
        <v>-</v>
      </c>
      <c r="H149" s="117" t="str">
        <f>IF('3c AA'!K38="-","-",'3c AA'!K38)</f>
        <v>-</v>
      </c>
      <c r="I149" s="117" t="str">
        <f>IF('3c AA'!L38="-","-",'3c AA'!L38)</f>
        <v>-</v>
      </c>
      <c r="J149" s="117" t="str">
        <f>IF('3c AA'!M38="-","-",'3c AA'!M38)</f>
        <v>-</v>
      </c>
      <c r="K149" s="117" t="str">
        <f>IF('3c AA'!N38="-","-",'3c AA'!N38)</f>
        <v>-</v>
      </c>
      <c r="L149" s="117" t="str">
        <f>IF('3c AA'!O38="-","-",'3c AA'!O38)</f>
        <v>-</v>
      </c>
      <c r="M149" s="117" t="str">
        <f>IF('3c AA'!P38="-","-",'3c AA'!P38)</f>
        <v>-</v>
      </c>
      <c r="N149" s="117" t="str">
        <f>IF('3c AA'!Q38="-","-",'3c AA'!Q38)</f>
        <v>-</v>
      </c>
      <c r="O149" s="27"/>
      <c r="P149" s="117" t="str">
        <f>IF('3c AA'!S38="-","-",'3c AA'!S38)</f>
        <v>-</v>
      </c>
      <c r="Q149" s="117" t="str">
        <f>IF('3c AA'!T38="-","-",'3c AA'!T38)</f>
        <v>-</v>
      </c>
      <c r="R149" s="117" t="str">
        <f>IF('3c AA'!U38="-","-",'3c AA'!U38)</f>
        <v>-</v>
      </c>
      <c r="S149" s="117" t="str">
        <f>IF('3c AA'!V38="-","-",'3c AA'!V38)</f>
        <v>-</v>
      </c>
      <c r="T149" s="117">
        <f>IF('3c AA'!W38="-","-",'3c AA'!W38)</f>
        <v>4.5641658866161769</v>
      </c>
      <c r="U149" s="117">
        <f>IF('3c AA'!X38="-","-",'3c AA'!X38)</f>
        <v>9.9756950960531068</v>
      </c>
      <c r="V149" s="117">
        <f>IF('3c AA'!Y38="-","-",'3c AA'!Y38)</f>
        <v>4.43</v>
      </c>
      <c r="W149" s="117" t="str">
        <f>IF('3c AA'!Z38="-","-",'3c AA'!Z38)</f>
        <v>-</v>
      </c>
      <c r="X149" s="27"/>
      <c r="Y149" s="117">
        <f>IF('3c AA'!AB38="-","-",'3c AA'!AB38)</f>
        <v>20.696038445560852</v>
      </c>
      <c r="Z149" s="117">
        <f>IF('3c AA'!AC38="-","-",'3c AA'!AC38)</f>
        <v>20.696038445560852</v>
      </c>
      <c r="AA149" s="117">
        <f>IF('3c AA'!AD38="-","-",'3c AA'!AD38)</f>
        <v>26.707255659152604</v>
      </c>
      <c r="AB149" s="117" t="str">
        <f>IF('3c AA'!AE38="-","-",'3c AA'!AE38)</f>
        <v>-</v>
      </c>
      <c r="AC149" s="117" t="str">
        <f>IF('3c AA'!AF38="-","-",'3c AA'!AF38)</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f>'3d PC'!AA26</f>
        <v>139.73380995006059</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f>'3e NC-Elec'!AB40</f>
        <v>209.26089091312758</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f>IF('3g CPIH'!W$17="-","-",'3h OC '!$E$8*('3g CPIH'!W$17/'3g CPIH'!$G$17))</f>
        <v>95.953808219178072</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f>IF('3i SMNCC'!W$50="-","-",'3i SMNCC'!W$50)</f>
        <v>17.321266150037467</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PAP'!$G$8*('3g CPIH'!C$17/'3g CPIH'!$G$17))</f>
        <v>13.436452250489236</v>
      </c>
      <c r="H154" s="117">
        <f>IF('3g CPIH'!D$17="-","-",'3j PAAC PAP'!$G$8*('3g CPIH'!D$17/'3g CPIH'!$G$17))</f>
        <v>13.463352054794518</v>
      </c>
      <c r="I154" s="117">
        <f>IF('3g CPIH'!E$17="-","-",'3j PAAC PAP'!$G$8*('3g CPIH'!E$17/'3g CPIH'!$G$17))</f>
        <v>13.503701761252445</v>
      </c>
      <c r="J154" s="117">
        <f>IF('3g CPIH'!F$17="-","-",'3j PAAC PAP'!$G$8*('3g CPIH'!F$17/'3g CPIH'!$G$17))</f>
        <v>13.584401174168297</v>
      </c>
      <c r="K154" s="117">
        <f>IF('3g CPIH'!G$17="-","-",'3j PAAC PAP'!$G$8*('3g CPIH'!G$17/'3g CPIH'!$G$17))</f>
        <v>13.745799999999999</v>
      </c>
      <c r="L154" s="117">
        <f>IF('3g CPIH'!H$17="-","-",'3j PAAC PAP'!$G$8*('3g CPIH'!H$17/'3g CPIH'!$G$17))</f>
        <v>13.920648727984345</v>
      </c>
      <c r="M154" s="117">
        <f>IF('3g CPIH'!I$17="-","-",'3j PAAC PAP'!$G$8*('3g CPIH'!I$17/'3g CPIH'!$G$17))</f>
        <v>14.122397260273971</v>
      </c>
      <c r="N154" s="117">
        <f>IF('3g CPIH'!J$17="-","-",'3j PAAC PAP'!$G$8*('3g CPIH'!J$17/'3g CPIH'!$G$17))</f>
        <v>14.24344637964775</v>
      </c>
      <c r="O154" s="27"/>
      <c r="P154" s="117">
        <f>IF('3g CPIH'!L$17="-","-",'3j PAAC PAP'!$G$8*('3g CPIH'!L$17/'3g CPIH'!$G$17))</f>
        <v>14.24344637964775</v>
      </c>
      <c r="Q154" s="117">
        <f>IF('3g CPIH'!M$17="-","-",'3j PAAC PAP'!$G$8*('3g CPIH'!M$17/'3g CPIH'!$G$17))</f>
        <v>14.40484520547945</v>
      </c>
      <c r="R154" s="117">
        <f>IF('3g CPIH'!N$17="-","-",'3j PAAC PAP'!$G$8*('3g CPIH'!N$17/'3g CPIH'!$G$17))</f>
        <v>14.512444422700586</v>
      </c>
      <c r="S154" s="117">
        <f>IF('3g CPIH'!O$17="-","-",'3j PAAC PAP'!$G$8*('3g CPIH'!O$17/'3g CPIH'!$G$17))</f>
        <v>14.593143835616438</v>
      </c>
      <c r="T154" s="117">
        <f>IF('3g CPIH'!P$17="-","-",'3j PAAC PAP'!$G$8*('3g CPIH'!P$17/'3g CPIH'!$G$17))</f>
        <v>14.633493542074362</v>
      </c>
      <c r="U154" s="117">
        <f>IF('3g CPIH'!Q$17="-","-",'3j PAAC PAP'!$G$8*('3g CPIH'!Q$17/'3g CPIH'!$G$17))</f>
        <v>14.714192954990214</v>
      </c>
      <c r="V154" s="117">
        <f>IF('3g CPIH'!R$17="-","-",'3j PAAC PAP'!$G$8*('3g CPIH'!R$17/'3g CPIH'!$G$17))</f>
        <v>14.983190998043053</v>
      </c>
      <c r="W154" s="117">
        <f>IF('3g CPIH'!S$17="-","-",'3j PAAC PAP'!$G$8*('3g CPIH'!S$17/'3g CPIH'!$G$17))</f>
        <v>15.427037769080234</v>
      </c>
      <c r="X154" s="27"/>
      <c r="Y154" s="117">
        <f>IF('3g CPIH'!U$17="-","-",'3j PAAC PAP'!$G$8*('3g CPIH'!U$17/'3g CPIH'!$G$17))</f>
        <v>16.207132093933463</v>
      </c>
      <c r="Z154" s="117">
        <f>IF('3g CPIH'!V$17="-","-",'3j PAAC PAP'!$G$8*('3g CPIH'!V$17/'3g CPIH'!$G$17))</f>
        <v>16.207132093933463</v>
      </c>
      <c r="AA154" s="117">
        <f>IF('3g CPIH'!W$17="-","-",'3j PAAC PAP'!$G$8*('3g CPIH'!W$17/'3g CPIH'!$G$17))</f>
        <v>16.852727397260274</v>
      </c>
      <c r="AB154" s="117" t="str">
        <f>IF('3g CPIH'!X$17="-","-",'3j PAAC PAP'!$G$8*('3g CPIH'!X$17/'3g CPIH'!$G$17))</f>
        <v>-</v>
      </c>
      <c r="AC154" s="117" t="str">
        <f>IF('3g CPIH'!Y$17="-","-",'3j PAAC PAP'!$G$8*('3g CPIH'!Y$17/'3g CPIH'!$G$17))</f>
        <v>-</v>
      </c>
      <c r="AD154" s="25"/>
    </row>
    <row r="155" spans="1:30" s="26" customFormat="1" ht="11.4">
      <c r="A155" s="207"/>
      <c r="B155" s="120" t="s">
        <v>244</v>
      </c>
      <c r="C155" s="120" t="s">
        <v>184</v>
      </c>
      <c r="D155" s="122" t="s">
        <v>120</v>
      </c>
      <c r="E155" s="119"/>
      <c r="F155" s="27"/>
      <c r="G155" s="117">
        <f>IF(G147="-","-",SUM(G147:G153)*'3j PAAC PAP'!$G$26)</f>
        <v>26.743489276548399</v>
      </c>
      <c r="H155" s="117">
        <f>IF(H147="-","-",SUM(H147:H153)*'3j PAAC PAP'!$G$26)</f>
        <v>25.629309499125494</v>
      </c>
      <c r="I155" s="117">
        <f>IF(I147="-","-",SUM(I147:I153)*'3j PAAC PAP'!$G$26)</f>
        <v>25.983411633535432</v>
      </c>
      <c r="J155" s="117">
        <f>IF(J147="-","-",SUM(J147:J153)*'3j PAAC PAP'!$G$26)</f>
        <v>25.46943305013161</v>
      </c>
      <c r="K155" s="117">
        <f>IF(K147="-","-",SUM(K147:K153)*'3j PAAC PAP'!$G$26)</f>
        <v>27.510501138887669</v>
      </c>
      <c r="L155" s="117">
        <f>IF(L147="-","-",SUM(L147:L153)*'3j PAAC PAP'!$G$26)</f>
        <v>27.166781350087227</v>
      </c>
      <c r="M155" s="117">
        <f>IF(M147="-","-",SUM(M147:M153)*'3j PAAC PAP'!$G$26)</f>
        <v>29.388017543318231</v>
      </c>
      <c r="N155" s="117">
        <f>IF(N147="-","-",SUM(N147:N153)*'3j PAAC PAP'!$G$26)</f>
        <v>30.919608801161807</v>
      </c>
      <c r="O155" s="27"/>
      <c r="P155" s="117">
        <f>IF(P147="-","-",SUM(P147:P153)*'3j PAAC PAP'!$G$26)</f>
        <v>30.919608801161807</v>
      </c>
      <c r="Q155" s="117">
        <f>IF(Q147="-","-",SUM(Q147:Q153)*'3j PAAC PAP'!$G$26)</f>
        <v>34.35036411143215</v>
      </c>
      <c r="R155" s="117">
        <f>IF(R147="-","-",SUM(R147:R153)*'3j PAAC PAP'!$G$26)</f>
        <v>33.191731050291281</v>
      </c>
      <c r="S155" s="117">
        <f>IF(S147="-","-",SUM(S147:S153)*'3j PAAC PAP'!$G$26)</f>
        <v>33.53754375271091</v>
      </c>
      <c r="T155" s="117">
        <f>IF(T147="-","-",SUM(T147:T153)*'3j PAAC PAP'!$G$26)</f>
        <v>32.481073749485766</v>
      </c>
      <c r="U155" s="117">
        <f>IF(U147="-","-",SUM(U147:U153)*'3j PAAC PAP'!$G$26)</f>
        <v>35.34649857484898</v>
      </c>
      <c r="V155" s="117">
        <f>IF(V147="-","-",SUM(V147:V153)*'3j PAAC PAP'!$G$26)</f>
        <v>38.389617106786332</v>
      </c>
      <c r="W155" s="117">
        <f>IF(W147="-","-",SUM(W147:W153)*'3j PAAC PAP'!$G$26)</f>
        <v>54.717896953598959</v>
      </c>
      <c r="X155" s="27"/>
      <c r="Y155" s="117">
        <f>IF(Y147="-","-",SUM(Y147:Y153)*'3j PAAC PAP'!$G$26)</f>
        <v>93.871746741894114</v>
      </c>
      <c r="Z155" s="117">
        <f>IF(Z147="-","-",SUM(Z147:Z153)*'3j PAAC PAP'!$G$26)</f>
        <v>119.65143803964925</v>
      </c>
      <c r="AA155" s="117">
        <f>IF(AA147="-","-",SUM(AA147:AA153)*'3j PAAC PAP'!$G$26)</f>
        <v>93.212700027189939</v>
      </c>
      <c r="AB155" s="117" t="str">
        <f>IF(AB147="-","-",SUM(AB147:AB153)*'3j PAAC PAP'!$G$26)</f>
        <v>-</v>
      </c>
      <c r="AC155" s="117" t="str">
        <f>IF(AC147="-","-",SUM(AC147:AC153)*'3j PAAC PAP'!$G$26)</f>
        <v>-</v>
      </c>
      <c r="AD155" s="25"/>
    </row>
    <row r="156" spans="1:30" s="26" customFormat="1" ht="11.4">
      <c r="A156" s="207"/>
      <c r="B156" s="120" t="s">
        <v>185</v>
      </c>
      <c r="C156" s="120" t="s">
        <v>246</v>
      </c>
      <c r="D156" s="122" t="s">
        <v>120</v>
      </c>
      <c r="E156" s="161"/>
      <c r="F156" s="27"/>
      <c r="G156" s="117">
        <f>IF(G147="-","-",SUM(G147:G155)*'3k EBIT'!$E$8)</f>
        <v>9.6599894675249764</v>
      </c>
      <c r="H156" s="117">
        <f>IF(H147="-","-",SUM(H147:H155)*'3k EBIT'!$E$8)</f>
        <v>9.2689006107963881</v>
      </c>
      <c r="I156" s="117">
        <f>IF(I147="-","-",SUM(I147:I155)*'3k EBIT'!$E$8)</f>
        <v>9.3941412686779042</v>
      </c>
      <c r="J156" s="117">
        <f>IF(J147="-","-",SUM(J147:J155)*'3k EBIT'!$E$8)</f>
        <v>9.215052010872979</v>
      </c>
      <c r="K156" s="117">
        <f>IF(K147="-","-",SUM(K147:K155)*'3k EBIT'!$E$8)</f>
        <v>9.9355688287219142</v>
      </c>
      <c r="L156" s="117">
        <f>IF(L147="-","-",SUM(L147:L155)*'3k EBIT'!$E$8)</f>
        <v>9.8181453017946403</v>
      </c>
      <c r="M156" s="117">
        <f>IF(M147="-","-",SUM(M147:M155)*'3k EBIT'!$E$8)</f>
        <v>10.602768765649357</v>
      </c>
      <c r="N156" s="117">
        <f>IF(N147="-","-",SUM(N147:N155)*'3k EBIT'!$E$8)</f>
        <v>11.143434114007768</v>
      </c>
      <c r="O156" s="27"/>
      <c r="P156" s="117">
        <f>IF(P147="-","-",SUM(P147:P155)*'3k EBIT'!$E$8)</f>
        <v>11.143434114007768</v>
      </c>
      <c r="Q156" s="117">
        <f>IF(Q147="-","-",SUM(Q147:Q155)*'3k EBIT'!$E$8)</f>
        <v>12.352395632041951</v>
      </c>
      <c r="R156" s="117">
        <f>IF(R147="-","-",SUM(R147:R155)*'3k EBIT'!$E$8)</f>
        <v>11.947245403412539</v>
      </c>
      <c r="S156" s="117">
        <f>IF(S147="-","-",SUM(S147:S155)*'3k EBIT'!$E$8)</f>
        <v>12.070354000149523</v>
      </c>
      <c r="T156" s="117">
        <f>IF(T147="-","-",SUM(T147:T155)*'3k EBIT'!$E$8)</f>
        <v>11.699809366067234</v>
      </c>
      <c r="U156" s="117">
        <f>IF(U147="-","-",SUM(U147:U155)*'3k EBIT'!$E$8)</f>
        <v>12.708506582258645</v>
      </c>
      <c r="V156" s="117">
        <f>IF(V147="-","-",SUM(V147:V155)*'3k EBIT'!$E$8)</f>
        <v>13.78330622240156</v>
      </c>
      <c r="W156" s="117">
        <f>IF(W147="-","-",SUM(W147:W155)*'3k EBIT'!$E$8)</f>
        <v>19.530936316143446</v>
      </c>
      <c r="X156" s="27"/>
      <c r="Y156" s="117">
        <f>IF(Y147="-","-",SUM(Y147:Y155)*'3k EBIT'!$E$8)</f>
        <v>33.307768054813302</v>
      </c>
      <c r="Z156" s="117">
        <f>IF(Z147="-","-",SUM(Z147:Z155)*'3k EBIT'!$E$8)</f>
        <v>42.368766380090612</v>
      </c>
      <c r="AA156" s="117">
        <f>IF(AA147="-","-",SUM(AA147:AA155)*'3k EBIT'!$E$8)</f>
        <v>33.08863142152309</v>
      </c>
      <c r="AB156" s="117" t="str">
        <f>IF(AB147="-","-",SUM(AB147:AB155)*'3k EBIT'!$E$8)</f>
        <v>-</v>
      </c>
      <c r="AC156" s="117" t="str">
        <f>IF(AC147="-","-",SUM(AC147:AC155)*'3k EBIT'!$E$8)</f>
        <v>-</v>
      </c>
      <c r="AD156" s="25"/>
    </row>
    <row r="157" spans="1:30" s="26" customFormat="1" ht="11.4">
      <c r="A157" s="207"/>
      <c r="B157" s="120" t="s">
        <v>247</v>
      </c>
      <c r="C157" s="156" t="s">
        <v>248</v>
      </c>
      <c r="D157" s="122" t="s">
        <v>120</v>
      </c>
      <c r="E157" s="122"/>
      <c r="F157" s="27"/>
      <c r="G157" s="117">
        <f>IF(G147="-","-",SUM(G147:G150,G152:G156)*'3l HAP'!$E$9)</f>
        <v>5.6690347694533925</v>
      </c>
      <c r="H157" s="117">
        <f>IF(H147="-","-",SUM(H147:H150,H152:H156)*'3l HAP'!$E$9)</f>
        <v>5.3566428390761569</v>
      </c>
      <c r="I157" s="117">
        <f>IF(I147="-","-",SUM(I147:I150,I152:I156)*'3l HAP'!$E$9)</f>
        <v>5.3836393570878567</v>
      </c>
      <c r="J157" s="117">
        <f>IF(J147="-","-",SUM(J147:J150,J152:J156)*'3l HAP'!$E$9)</f>
        <v>5.2539309550883448</v>
      </c>
      <c r="K157" s="117">
        <f>IF(K147="-","-",SUM(K147:K150,K152:K156)*'3l HAP'!$E$9)</f>
        <v>5.9049725204181049</v>
      </c>
      <c r="L157" s="117">
        <f>IF(L147="-","-",SUM(L147:L150,L152:L156)*'3l HAP'!$E$9)</f>
        <v>5.8012688788918894</v>
      </c>
      <c r="M157" s="117">
        <f>IF(M147="-","-",SUM(M147:M150,M152:M156)*'3l HAP'!$E$9)</f>
        <v>6.4485863948574913</v>
      </c>
      <c r="N157" s="117">
        <f>IF(N147="-","-",SUM(N147:N150,N152:N156)*'3l HAP'!$E$9)</f>
        <v>6.8709930834104949</v>
      </c>
      <c r="O157" s="27"/>
      <c r="P157" s="117">
        <f>IF(P147="-","-",SUM(P147:P150,P152:P156)*'3l HAP'!$E$9)</f>
        <v>6.8709930834104949</v>
      </c>
      <c r="Q157" s="117">
        <f>IF(Q147="-","-",SUM(Q147:Q150,Q152:Q156)*'3l HAP'!$E$9)</f>
        <v>7.7141883397001312</v>
      </c>
      <c r="R157" s="117">
        <f>IF(R147="-","-",SUM(R147:R150,R152:R156)*'3l HAP'!$E$9)</f>
        <v>7.377000443687896</v>
      </c>
      <c r="S157" s="117">
        <f>IF(S147="-","-",SUM(S147:S150,S152:S156)*'3l HAP'!$E$9)</f>
        <v>7.4250580531227417</v>
      </c>
      <c r="T157" s="117">
        <f>IF(T147="-","-",SUM(T147:T150,T152:T156)*'3l HAP'!$E$9)</f>
        <v>7.0888776737242676</v>
      </c>
      <c r="U157" s="117">
        <f>IF(U147="-","-",SUM(U147:U150,U152:U156)*'3l HAP'!$E$9)</f>
        <v>7.7584801235590097</v>
      </c>
      <c r="V157" s="117">
        <f>IF(V147="-","-",SUM(V147:V150,V152:V156)*'3l HAP'!$E$9)</f>
        <v>8.5872507922831129</v>
      </c>
      <c r="W157" s="117">
        <f>IF(W147="-","-",SUM(W147:W150,W152:W156)*'3l HAP'!$E$9)</f>
        <v>12.339030668533169</v>
      </c>
      <c r="X157" s="27"/>
      <c r="Y157" s="117">
        <f>IF(Y147="-","-",SUM(Y147:Y150,Y152:Y156)*'3l HAP'!$E$9)</f>
        <v>22.876194993328113</v>
      </c>
      <c r="Z157" s="117">
        <f>IF(Z147="-","-",SUM(Z147:Z150,Z152:Z156)*'3l HAP'!$E$9)</f>
        <v>29.85840666090645</v>
      </c>
      <c r="AA157" s="117">
        <f>IF(AA147="-","-",SUM(AA147:AA150,AA152:AA156)*'3l HAP'!$E$9)</f>
        <v>22.433603535034941</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514.08932305590531</v>
      </c>
      <c r="H158" s="117">
        <f t="shared" si="33"/>
        <v>493.19331558929775</v>
      </c>
      <c r="I158" s="117">
        <f t="shared" si="33"/>
        <v>499.81192295733871</v>
      </c>
      <c r="J158" s="117">
        <f t="shared" si="33"/>
        <v>490.256468037883</v>
      </c>
      <c r="K158" s="117">
        <f t="shared" si="33"/>
        <v>528.82943172098612</v>
      </c>
      <c r="L158" s="117">
        <f t="shared" si="33"/>
        <v>522.54554500444942</v>
      </c>
      <c r="M158" s="117">
        <f t="shared" si="33"/>
        <v>564.48881724483954</v>
      </c>
      <c r="N158" s="117">
        <f t="shared" si="33"/>
        <v>593.36728314577465</v>
      </c>
      <c r="O158" s="27"/>
      <c r="P158" s="117">
        <f t="shared" ref="P158:W158" si="34">IF(P147="-","-",SUM(P147:P157))</f>
        <v>593.36728314577465</v>
      </c>
      <c r="Q158" s="117">
        <f t="shared" si="34"/>
        <v>657.84000570046737</v>
      </c>
      <c r="R158" s="117">
        <f t="shared" si="34"/>
        <v>636.17913036860705</v>
      </c>
      <c r="S158" s="117">
        <f t="shared" si="34"/>
        <v>642.70658512997215</v>
      </c>
      <c r="T158" s="117">
        <f t="shared" si="34"/>
        <v>622.8680636438412</v>
      </c>
      <c r="U158" s="117">
        <f t="shared" si="34"/>
        <v>676.62697133296786</v>
      </c>
      <c r="V158" s="117">
        <f t="shared" si="34"/>
        <v>734.0241207487594</v>
      </c>
      <c r="W158" s="117">
        <f t="shared" si="34"/>
        <v>1040.2826227128596</v>
      </c>
      <c r="X158" s="27"/>
      <c r="Y158" s="117">
        <f t="shared" ref="Y158:AC158" si="35">IF(Y147="-","-",SUM(Y147:Y157))</f>
        <v>1775.9158948332147</v>
      </c>
      <c r="Z158" s="117">
        <f t="shared" si="35"/>
        <v>2259.7925582170924</v>
      </c>
      <c r="AA158" s="117">
        <f t="shared" si="35"/>
        <v>1763.9398011235908</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f>'3a DF'!AB131</f>
        <v>1096.4796687180142</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f>'3b CM'!AA26</f>
        <v>18.300283841507362</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AA'!J39="-","-",'3c AA'!J39)</f>
        <v>-</v>
      </c>
      <c r="H161" s="35" t="str">
        <f>IF('3c AA'!K39="-","-",'3c AA'!K39)</f>
        <v>-</v>
      </c>
      <c r="I161" s="35" t="str">
        <f>IF('3c AA'!L39="-","-",'3c AA'!L39)</f>
        <v>-</v>
      </c>
      <c r="J161" s="35" t="str">
        <f>IF('3c AA'!M39="-","-",'3c AA'!M39)</f>
        <v>-</v>
      </c>
      <c r="K161" s="35" t="str">
        <f>IF('3c AA'!N39="-","-",'3c AA'!N39)</f>
        <v>-</v>
      </c>
      <c r="L161" s="35" t="str">
        <f>IF('3c AA'!O39="-","-",'3c AA'!O39)</f>
        <v>-</v>
      </c>
      <c r="M161" s="35" t="str">
        <f>IF('3c AA'!P39="-","-",'3c AA'!P39)</f>
        <v>-</v>
      </c>
      <c r="N161" s="35" t="str">
        <f>IF('3c AA'!Q39="-","-",'3c AA'!Q39)</f>
        <v>-</v>
      </c>
      <c r="O161" s="27"/>
      <c r="P161" s="35" t="str">
        <f>IF('3c AA'!S39="-","-",'3c AA'!S39)</f>
        <v>-</v>
      </c>
      <c r="Q161" s="35" t="str">
        <f>IF('3c AA'!T39="-","-",'3c AA'!T39)</f>
        <v>-</v>
      </c>
      <c r="R161" s="35" t="str">
        <f>IF('3c AA'!U39="-","-",'3c AA'!U39)</f>
        <v>-</v>
      </c>
      <c r="S161" s="35" t="str">
        <f>IF('3c AA'!V39="-","-",'3c AA'!V39)</f>
        <v>-</v>
      </c>
      <c r="T161" s="35">
        <f>IF('3c AA'!W39="-","-",'3c AA'!W39)</f>
        <v>4.5677513878976033</v>
      </c>
      <c r="U161" s="35">
        <f>IF('3c AA'!X39="-","-",'3c AA'!X39)</f>
        <v>9.9756950960531068</v>
      </c>
      <c r="V161" s="35">
        <f>IF('3c AA'!Y39="-","-",'3c AA'!Y39)</f>
        <v>4.43</v>
      </c>
      <c r="W161" s="35" t="str">
        <f>IF('3c AA'!Z39="-","-",'3c AA'!Z39)</f>
        <v>-</v>
      </c>
      <c r="X161" s="27"/>
      <c r="Y161" s="35">
        <f>IF('3c AA'!AB39="-","-",'3c AA'!AB39)</f>
        <v>20.92209552243553</v>
      </c>
      <c r="Z161" s="35">
        <f>IF('3c AA'!AC39="-","-",'3c AA'!AC39)</f>
        <v>20.92209552243553</v>
      </c>
      <c r="AA161" s="35">
        <f>IF('3c AA'!AD39="-","-",'3c AA'!AD39)</f>
        <v>26.933312736027283</v>
      </c>
      <c r="AB161" s="35" t="str">
        <f>IF('3c AA'!AE39="-","-",'3c AA'!AE39)</f>
        <v>-</v>
      </c>
      <c r="AC161" s="35" t="str">
        <f>IF('3c AA'!AF39="-","-",'3c AA'!AF39)</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f>'3d PC'!AA27</f>
        <v>139.7459433141735</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f>'3e NC-Elec'!AB41</f>
        <v>239.81108983792399</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f>IF('3g CPIH'!W$17="-","-",'3h OC '!$E$8*('3g CPIH'!W$17/'3g CPIH'!$G$17))</f>
        <v>95.953808219178072</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f>IF('3i SMNCC'!W$50="-","-",'3i SMNCC'!W$50)</f>
        <v>17.321266150037467</v>
      </c>
      <c r="AB165" s="35" t="str">
        <f>IF('3i SMNCC'!X$50="-","-",'3i SMNCC'!X$50)</f>
        <v>-</v>
      </c>
      <c r="AC165" s="35" t="str">
        <f>IF('3i SMNCC'!Y$50="-","-",'3i SMNCC'!Y$50)</f>
        <v>-</v>
      </c>
      <c r="AD165" s="25"/>
    </row>
    <row r="166" spans="1:30" s="26" customFormat="1" ht="11.4">
      <c r="A166" s="207"/>
      <c r="B166" s="123" t="s">
        <v>244</v>
      </c>
      <c r="C166" s="123" t="s">
        <v>183</v>
      </c>
      <c r="D166" s="121" t="s">
        <v>123</v>
      </c>
      <c r="E166" s="160"/>
      <c r="F166" s="27"/>
      <c r="G166" s="35">
        <f>IF('3g CPIH'!C$17="-","-",'3j PAAC PAP'!$G$8*('3g CPIH'!C$17/'3g CPIH'!$G$17))</f>
        <v>13.436452250489236</v>
      </c>
      <c r="H166" s="35">
        <f>IF('3g CPIH'!D$17="-","-",'3j PAAC PAP'!$G$8*('3g CPIH'!D$17/'3g CPIH'!$G$17))</f>
        <v>13.463352054794518</v>
      </c>
      <c r="I166" s="35">
        <f>IF('3g CPIH'!E$17="-","-",'3j PAAC PAP'!$G$8*('3g CPIH'!E$17/'3g CPIH'!$G$17))</f>
        <v>13.503701761252445</v>
      </c>
      <c r="J166" s="35">
        <f>IF('3g CPIH'!F$17="-","-",'3j PAAC PAP'!$G$8*('3g CPIH'!F$17/'3g CPIH'!$G$17))</f>
        <v>13.584401174168297</v>
      </c>
      <c r="K166" s="35">
        <f>IF('3g CPIH'!G$17="-","-",'3j PAAC PAP'!$G$8*('3g CPIH'!G$17/'3g CPIH'!$G$17))</f>
        <v>13.745799999999999</v>
      </c>
      <c r="L166" s="35">
        <f>IF('3g CPIH'!H$17="-","-",'3j PAAC PAP'!$G$8*('3g CPIH'!H$17/'3g CPIH'!$G$17))</f>
        <v>13.920648727984345</v>
      </c>
      <c r="M166" s="35">
        <f>IF('3g CPIH'!I$17="-","-",'3j PAAC PAP'!$G$8*('3g CPIH'!I$17/'3g CPIH'!$G$17))</f>
        <v>14.122397260273971</v>
      </c>
      <c r="N166" s="35">
        <f>IF('3g CPIH'!J$17="-","-",'3j PAAC PAP'!$G$8*('3g CPIH'!J$17/'3g CPIH'!$G$17))</f>
        <v>14.24344637964775</v>
      </c>
      <c r="O166" s="27"/>
      <c r="P166" s="35">
        <f>IF('3g CPIH'!L$17="-","-",'3j PAAC PAP'!$G$8*('3g CPIH'!L$17/'3g CPIH'!$G$17))</f>
        <v>14.24344637964775</v>
      </c>
      <c r="Q166" s="35">
        <f>IF('3g CPIH'!M$17="-","-",'3j PAAC PAP'!$G$8*('3g CPIH'!M$17/'3g CPIH'!$G$17))</f>
        <v>14.40484520547945</v>
      </c>
      <c r="R166" s="35">
        <f>IF('3g CPIH'!N$17="-","-",'3j PAAC PAP'!$G$8*('3g CPIH'!N$17/'3g CPIH'!$G$17))</f>
        <v>14.512444422700586</v>
      </c>
      <c r="S166" s="35">
        <f>IF('3g CPIH'!O$17="-","-",'3j PAAC PAP'!$G$8*('3g CPIH'!O$17/'3g CPIH'!$G$17))</f>
        <v>14.593143835616438</v>
      </c>
      <c r="T166" s="35">
        <f>IF('3g CPIH'!P$17="-","-",'3j PAAC PAP'!$G$8*('3g CPIH'!P$17/'3g CPIH'!$G$17))</f>
        <v>14.633493542074362</v>
      </c>
      <c r="U166" s="35">
        <f>IF('3g CPIH'!Q$17="-","-",'3j PAAC PAP'!$G$8*('3g CPIH'!Q$17/'3g CPIH'!$G$17))</f>
        <v>14.714192954990214</v>
      </c>
      <c r="V166" s="35">
        <f>IF('3g CPIH'!R$17="-","-",'3j PAAC PAP'!$G$8*('3g CPIH'!R$17/'3g CPIH'!$G$17))</f>
        <v>14.983190998043053</v>
      </c>
      <c r="W166" s="35">
        <f>IF('3g CPIH'!S$17="-","-",'3j PAAC PAP'!$G$8*('3g CPIH'!S$17/'3g CPIH'!$G$17))</f>
        <v>15.427037769080234</v>
      </c>
      <c r="X166" s="27"/>
      <c r="Y166" s="35">
        <f>IF('3g CPIH'!U$17="-","-",'3j PAAC PAP'!$G$8*('3g CPIH'!U$17/'3g CPIH'!$G$17))</f>
        <v>16.207132093933463</v>
      </c>
      <c r="Z166" s="35">
        <f>IF('3g CPIH'!V$17="-","-",'3j PAAC PAP'!$G$8*('3g CPIH'!V$17/'3g CPIH'!$G$17))</f>
        <v>16.207132093933463</v>
      </c>
      <c r="AA166" s="35">
        <f>IF('3g CPIH'!W$17="-","-",'3j PAAC PAP'!$G$8*('3g CPIH'!W$17/'3g CPIH'!$G$17))</f>
        <v>16.852727397260274</v>
      </c>
      <c r="AB166" s="35" t="str">
        <f>IF('3g CPIH'!X$17="-","-",'3j PAAC PAP'!$G$8*('3g CPIH'!X$17/'3g CPIH'!$G$17))</f>
        <v>-</v>
      </c>
      <c r="AC166" s="35" t="str">
        <f>IF('3g CPIH'!Y$17="-","-",'3j PAAC PAP'!$G$8*('3g CPIH'!Y$17/'3g CPIH'!$G$17))</f>
        <v>-</v>
      </c>
      <c r="AD166" s="25"/>
    </row>
    <row r="167" spans="1:30" s="26" customFormat="1" ht="11.4">
      <c r="A167" s="207"/>
      <c r="B167" s="123" t="s">
        <v>244</v>
      </c>
      <c r="C167" s="123" t="s">
        <v>184</v>
      </c>
      <c r="D167" s="121" t="s">
        <v>123</v>
      </c>
      <c r="E167" s="160"/>
      <c r="F167" s="27"/>
      <c r="G167" s="35">
        <f>IF(G159="-","-",SUM(G159:G165)*'3j PAAC PAP'!$G$26)</f>
        <v>26.827251992211981</v>
      </c>
      <c r="H167" s="35">
        <f>IF(H159="-","-",SUM(H159:H165)*'3j PAAC PAP'!$G$26)</f>
        <v>25.720937963623044</v>
      </c>
      <c r="I167" s="35">
        <f>IF(I159="-","-",SUM(I159:I165)*'3j PAAC PAP'!$G$26)</f>
        <v>26.695525004069076</v>
      </c>
      <c r="J167" s="35">
        <f>IF(J159="-","-",SUM(J159:J165)*'3j PAAC PAP'!$G$26)</f>
        <v>26.185031693732483</v>
      </c>
      <c r="K167" s="35">
        <f>IF(K159="-","-",SUM(K159:K165)*'3j PAAC PAP'!$G$26)</f>
        <v>27.738745582693888</v>
      </c>
      <c r="L167" s="35">
        <f>IF(L159="-","-",SUM(L159:L165)*'3j PAAC PAP'!$G$26)</f>
        <v>27.396912309248304</v>
      </c>
      <c r="M167" s="35">
        <f>IF(M159="-","-",SUM(M159:M165)*'3j PAAC PAP'!$G$26)</f>
        <v>29.860562867033437</v>
      </c>
      <c r="N167" s="35">
        <f>IF(N159="-","-",SUM(N159:N165)*'3j PAAC PAP'!$G$26)</f>
        <v>31.392863084907358</v>
      </c>
      <c r="O167" s="27"/>
      <c r="P167" s="35">
        <f>IF(P159="-","-",SUM(P159:P165)*'3j PAAC PAP'!$G$26)</f>
        <v>31.392863084907358</v>
      </c>
      <c r="Q167" s="35">
        <f>IF(Q159="-","-",SUM(Q159:Q165)*'3j PAAC PAP'!$G$26)</f>
        <v>34.839264852283087</v>
      </c>
      <c r="R167" s="35">
        <f>IF(R159="-","-",SUM(R159:R165)*'3j PAAC PAP'!$G$26)</f>
        <v>33.672587841874481</v>
      </c>
      <c r="S167" s="35">
        <f>IF(S159="-","-",SUM(S159:S165)*'3j PAAC PAP'!$G$26)</f>
        <v>33.71459328191456</v>
      </c>
      <c r="T167" s="35">
        <f>IF(T159="-","-",SUM(T159:T165)*'3j PAAC PAP'!$G$26)</f>
        <v>32.658723753246335</v>
      </c>
      <c r="U167" s="35">
        <f>IF(U159="-","-",SUM(U159:U165)*'3j PAAC PAP'!$G$26)</f>
        <v>35.485640389054893</v>
      </c>
      <c r="V167" s="35">
        <f>IF(V159="-","-",SUM(V159:V165)*'3j PAAC PAP'!$G$26)</f>
        <v>38.531524052826754</v>
      </c>
      <c r="W167" s="35">
        <f>IF(W159="-","-",SUM(W159:W165)*'3j PAAC PAP'!$G$26)</f>
        <v>55.740211290516854</v>
      </c>
      <c r="X167" s="27"/>
      <c r="Y167" s="35">
        <f>IF(Y159="-","-",SUM(Y159:Y165)*'3j PAAC PAP'!$G$26)</f>
        <v>95.315620444317716</v>
      </c>
      <c r="Z167" s="35">
        <f>IF(Z159="-","-",SUM(Z159:Z165)*'3j PAAC PAP'!$G$26)</f>
        <v>121.38224261080055</v>
      </c>
      <c r="AA167" s="35">
        <f>IF(AA159="-","-",SUM(AA159:AA165)*'3j PAAC PAP'!$G$26)</f>
        <v>95.323417051933745</v>
      </c>
      <c r="AB167" s="35" t="str">
        <f>IF(AB159="-","-",SUM(AB159:AB165)*'3j PAAC PAP'!$G$26)</f>
        <v>-</v>
      </c>
      <c r="AC167" s="35" t="str">
        <f>IF(AC159="-","-",SUM(AC159:AC165)*'3j PAAC PAP'!$G$26)</f>
        <v>-</v>
      </c>
      <c r="AD167" s="25"/>
    </row>
    <row r="168" spans="1:30" s="26" customFormat="1" ht="11.4">
      <c r="A168" s="207"/>
      <c r="B168" s="123" t="s">
        <v>185</v>
      </c>
      <c r="C168" s="123" t="s">
        <v>246</v>
      </c>
      <c r="D168" s="121" t="s">
        <v>123</v>
      </c>
      <c r="E168" s="160"/>
      <c r="F168" s="27"/>
      <c r="G168" s="35">
        <f>IF(G159="-","-",SUM(G159:G167)*'3k EBIT'!$E$8)</f>
        <v>9.6894302322564947</v>
      </c>
      <c r="H168" s="35">
        <f>IF(H159="-","-",SUM(H159:H167)*'3k EBIT'!$E$8)</f>
        <v>9.3011060144131612</v>
      </c>
      <c r="I168" s="35">
        <f>IF(I159="-","-",SUM(I159:I167)*'3k EBIT'!$E$8)</f>
        <v>9.6444335620683521</v>
      </c>
      <c r="J168" s="35">
        <f>IF(J159="-","-",SUM(J159:J167)*'3k EBIT'!$E$8)</f>
        <v>9.4665693016096171</v>
      </c>
      <c r="K168" s="35">
        <f>IF(K159="-","-",SUM(K159:K167)*'3k EBIT'!$E$8)</f>
        <v>10.015791764644428</v>
      </c>
      <c r="L168" s="35">
        <f>IF(L159="-","-",SUM(L159:L167)*'3k EBIT'!$E$8)</f>
        <v>9.8990313066528337</v>
      </c>
      <c r="M168" s="35">
        <f>IF(M159="-","-",SUM(M159:M167)*'3k EBIT'!$E$8)</f>
        <v>10.76885812402635</v>
      </c>
      <c r="N168" s="35">
        <f>IF(N159="-","-",SUM(N159:N167)*'3k EBIT'!$E$8)</f>
        <v>11.309772656347963</v>
      </c>
      <c r="O168" s="27"/>
      <c r="P168" s="35">
        <f>IF(P159="-","-",SUM(P159:P167)*'3k EBIT'!$E$8)</f>
        <v>11.309772656347963</v>
      </c>
      <c r="Q168" s="35">
        <f>IF(Q159="-","-",SUM(Q159:Q167)*'3k EBIT'!$E$8)</f>
        <v>12.524233562252657</v>
      </c>
      <c r="R168" s="35">
        <f>IF(R159="-","-",SUM(R159:R167)*'3k EBIT'!$E$8)</f>
        <v>12.116256061178367</v>
      </c>
      <c r="S168" s="35">
        <f>IF(S159="-","-",SUM(S159:S167)*'3k EBIT'!$E$8)</f>
        <v>12.132583041959075</v>
      </c>
      <c r="T168" s="35">
        <f>IF(T159="-","-",SUM(T159:T167)*'3k EBIT'!$E$8)</f>
        <v>11.762249461565981</v>
      </c>
      <c r="U168" s="35">
        <f>IF(U159="-","-",SUM(U159:U167)*'3k EBIT'!$E$8)</f>
        <v>12.757411890353067</v>
      </c>
      <c r="V168" s="35">
        <f>IF(V159="-","-",SUM(V159:V167)*'3k EBIT'!$E$8)</f>
        <v>13.833183413930591</v>
      </c>
      <c r="W168" s="35">
        <f>IF(W159="-","-",SUM(W159:W167)*'3k EBIT'!$E$8)</f>
        <v>19.890257472775239</v>
      </c>
      <c r="X168" s="27"/>
      <c r="Y168" s="35">
        <f>IF(Y159="-","-",SUM(Y159:Y167)*'3k EBIT'!$E$8)</f>
        <v>33.815258119316574</v>
      </c>
      <c r="Z168" s="35">
        <f>IF(Z159="-","-",SUM(Z159:Z167)*'3k EBIT'!$E$8)</f>
        <v>42.977106376851935</v>
      </c>
      <c r="AA168" s="35">
        <f>IF(AA159="-","-",SUM(AA159:AA167)*'3k EBIT'!$E$8)</f>
        <v>33.83050234640897</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5.651713731411629</v>
      </c>
      <c r="H169" s="35">
        <f>IF(H159="-","-",SUM(H159:H162,H164:H168)*'3l HAP'!$E$9)</f>
        <v>5.3415257268581726</v>
      </c>
      <c r="I169" s="35">
        <f>IF(I159="-","-",SUM(I159:I162,I164:I168)*'3l HAP'!$E$9)</f>
        <v>5.3821074256471357</v>
      </c>
      <c r="J169" s="35">
        <f>IF(J159="-","-",SUM(J159:J162,J164:J168)*'3l HAP'!$E$9)</f>
        <v>5.2532876577610157</v>
      </c>
      <c r="K169" s="35">
        <f>IF(K159="-","-",SUM(K159:K162,K164:K168)*'3l HAP'!$E$9)</f>
        <v>5.8915089516451733</v>
      </c>
      <c r="L169" s="35">
        <f>IF(L159="-","-",SUM(L159:L162,L164:L168)*'3l HAP'!$E$9)</f>
        <v>5.7884044346600199</v>
      </c>
      <c r="M169" s="35">
        <f>IF(M159="-","-",SUM(M159:M162,M164:M168)*'3l HAP'!$E$9)</f>
        <v>6.4619246586017391</v>
      </c>
      <c r="N169" s="35">
        <f>IF(N159="-","-",SUM(N159:N162,N164:N168)*'3l HAP'!$E$9)</f>
        <v>6.8845279048219297</v>
      </c>
      <c r="O169" s="27"/>
      <c r="P169" s="35">
        <f>IF(P159="-","-",SUM(P159:P162,P164:P168)*'3l HAP'!$E$9)</f>
        <v>6.8845279048219297</v>
      </c>
      <c r="Q169" s="35">
        <f>IF(Q159="-","-",SUM(Q159:Q162,Q164:Q168)*'3l HAP'!$E$9)</f>
        <v>7.7292523916456286</v>
      </c>
      <c r="R169" s="35">
        <f>IF(R159="-","-",SUM(R159:R162,R164:R168)*'3l HAP'!$E$9)</f>
        <v>7.3916329249581167</v>
      </c>
      <c r="S169" s="35">
        <f>IF(S159="-","-",SUM(S159:S162,S164:S168)*'3l HAP'!$E$9)</f>
        <v>7.401694831056588</v>
      </c>
      <c r="T169" s="35">
        <f>IF(T159="-","-",SUM(T159:T162,T164:T168)*'3l HAP'!$E$9)</f>
        <v>7.0690275751204634</v>
      </c>
      <c r="U169" s="35">
        <f>IF(U159="-","-",SUM(U159:U162,U164:U168)*'3l HAP'!$E$9)</f>
        <v>7.7604233499353548</v>
      </c>
      <c r="V169" s="35">
        <f>IF(V159="-","-",SUM(V159:V162,V164:V168)*'3l HAP'!$E$9)</f>
        <v>8.5891205320919859</v>
      </c>
      <c r="W169" s="35">
        <f>IF(W159="-","-",SUM(W159:W162,W164:W168)*'3l HAP'!$E$9)</f>
        <v>12.44337090711339</v>
      </c>
      <c r="X169" s="27"/>
      <c r="Y169" s="35">
        <f>IF(Y159="-","-",SUM(Y159:Y162,Y164:Y168)*'3l HAP'!$E$9)</f>
        <v>23.096227293659613</v>
      </c>
      <c r="Z169" s="35">
        <f>IF(Z159="-","-",SUM(Z159:Z162,Z164:Z168)*'3l HAP'!$E$9)</f>
        <v>30.156151763780063</v>
      </c>
      <c r="AA169" s="35">
        <f>IF(AA159="-","-",SUM(AA159:AA162,AA164:AA168)*'3l HAP'!$E$9)</f>
        <v>22.557987952829052</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515.62151531107077</v>
      </c>
      <c r="H170" s="35">
        <f t="shared" si="36"/>
        <v>494.87321901993516</v>
      </c>
      <c r="I170" s="35">
        <f t="shared" si="36"/>
        <v>512.98366418414014</v>
      </c>
      <c r="J170" s="35">
        <f t="shared" si="36"/>
        <v>503.49357141670322</v>
      </c>
      <c r="K170" s="35">
        <f t="shared" si="36"/>
        <v>533.0382261935938</v>
      </c>
      <c r="L170" s="35">
        <f t="shared" si="36"/>
        <v>526.78983695221928</v>
      </c>
      <c r="M170" s="35">
        <f t="shared" si="36"/>
        <v>573.24369707560368</v>
      </c>
      <c r="N170" s="35">
        <f t="shared" si="36"/>
        <v>602.13547447422036</v>
      </c>
      <c r="O170" s="27"/>
      <c r="P170" s="35">
        <f t="shared" ref="P170:W170" si="37">IF(P159="-","-",SUM(P159:P169))</f>
        <v>602.13547447422036</v>
      </c>
      <c r="Q170" s="35">
        <f t="shared" si="37"/>
        <v>666.89916760676169</v>
      </c>
      <c r="R170" s="35">
        <f t="shared" si="37"/>
        <v>645.08905695280146</v>
      </c>
      <c r="S170" s="35">
        <f t="shared" si="37"/>
        <v>645.95843328188982</v>
      </c>
      <c r="T170" s="35">
        <f t="shared" si="37"/>
        <v>626.13453300353797</v>
      </c>
      <c r="U170" s="35">
        <f t="shared" si="37"/>
        <v>679.20287708007913</v>
      </c>
      <c r="V170" s="35">
        <f t="shared" si="37"/>
        <v>736.65110474789117</v>
      </c>
      <c r="W170" s="35">
        <f t="shared" si="37"/>
        <v>1059.2985949626664</v>
      </c>
      <c r="X170" s="27"/>
      <c r="Y170" s="35">
        <f t="shared" ref="Y170:AC170" si="38">IF(Y159="-","-",SUM(Y159:Y169))</f>
        <v>1802.845919495823</v>
      </c>
      <c r="Z170" s="35">
        <f t="shared" si="38"/>
        <v>2292.1081846612815</v>
      </c>
      <c r="AA170" s="35">
        <f t="shared" si="38"/>
        <v>1803.1100075652939</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f>'3a DF'!AB132</f>
        <v>1062.3823644528234</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f>'3b CM'!AA27</f>
        <v>17.096481852394014</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AA'!J40="-","-",'3c AA'!J40)</f>
        <v>-</v>
      </c>
      <c r="H173" s="117" t="str">
        <f>IF('3c AA'!K40="-","-",'3c AA'!K40)</f>
        <v>-</v>
      </c>
      <c r="I173" s="117" t="str">
        <f>IF('3c AA'!L40="-","-",'3c AA'!L40)</f>
        <v>-</v>
      </c>
      <c r="J173" s="117" t="str">
        <f>IF('3c AA'!M40="-","-",'3c AA'!M40)</f>
        <v>-</v>
      </c>
      <c r="K173" s="117" t="str">
        <f>IF('3c AA'!N40="-","-",'3c AA'!N40)</f>
        <v>-</v>
      </c>
      <c r="L173" s="117" t="str">
        <f>IF('3c AA'!O40="-","-",'3c AA'!O40)</f>
        <v>-</v>
      </c>
      <c r="M173" s="117" t="str">
        <f>IF('3c AA'!P40="-","-",'3c AA'!P40)</f>
        <v>-</v>
      </c>
      <c r="N173" s="117" t="str">
        <f>IF('3c AA'!Q40="-","-",'3c AA'!Q40)</f>
        <v>-</v>
      </c>
      <c r="O173" s="27"/>
      <c r="P173" s="117" t="str">
        <f>IF('3c AA'!S40="-","-",'3c AA'!S40)</f>
        <v>-</v>
      </c>
      <c r="Q173" s="117" t="str">
        <f>IF('3c AA'!T40="-","-",'3c AA'!T40)</f>
        <v>-</v>
      </c>
      <c r="R173" s="117" t="str">
        <f>IF('3c AA'!U40="-","-",'3c AA'!U40)</f>
        <v>-</v>
      </c>
      <c r="S173" s="117" t="str">
        <f>IF('3c AA'!V40="-","-",'3c AA'!V40)</f>
        <v>-</v>
      </c>
      <c r="T173" s="117">
        <f>IF('3c AA'!W40="-","-",'3c AA'!W40)</f>
        <v>4.514392127949665</v>
      </c>
      <c r="U173" s="117">
        <f>IF('3c AA'!X40="-","-",'3c AA'!X40)</f>
        <v>9.9756950960531068</v>
      </c>
      <c r="V173" s="117">
        <f>IF('3c AA'!Y40="-","-",'3c AA'!Y40)</f>
        <v>4.43</v>
      </c>
      <c r="W173" s="117" t="str">
        <f>IF('3c AA'!Z40="-","-",'3c AA'!Z40)</f>
        <v>-</v>
      </c>
      <c r="X173" s="27"/>
      <c r="Y173" s="117">
        <f>IF('3c AA'!AB40="-","-",'3c AA'!AB40)</f>
        <v>20.431840610363274</v>
      </c>
      <c r="Z173" s="117">
        <f>IF('3c AA'!AC40="-","-",'3c AA'!AC40)</f>
        <v>20.431840610363274</v>
      </c>
      <c r="AA173" s="117">
        <f>IF('3c AA'!AD40="-","-",'3c AA'!AD40)</f>
        <v>26.443057823955026</v>
      </c>
      <c r="AB173" s="117" t="str">
        <f>IF('3c AA'!AE40="-","-",'3c AA'!AE40)</f>
        <v>-</v>
      </c>
      <c r="AC173" s="117" t="str">
        <f>IF('3c AA'!AF40="-","-",'3c AA'!AF40)</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f>'3d PC'!AA28</f>
        <v>139.73493733164406</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f>'3e NC-Elec'!AB42</f>
        <v>256.91508056816247</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f>IF('3g CPIH'!W$17="-","-",'3h OC '!$E$8*('3g CPIH'!W$17/'3g CPIH'!$G$17))</f>
        <v>95.953808219178072</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f>IF('3i SMNCC'!W$50="-","-",'3i SMNCC'!W$50)</f>
        <v>17.321266150037467</v>
      </c>
      <c r="AB177" s="117" t="str">
        <f>IF('3i SMNCC'!X$50="-","-",'3i SMNCC'!X$50)</f>
        <v>-</v>
      </c>
      <c r="AC177" s="117" t="str">
        <f>IF('3i SMNCC'!Y$50="-","-",'3i SMNCC'!Y$50)</f>
        <v>-</v>
      </c>
      <c r="AD177" s="25"/>
    </row>
    <row r="178" spans="1:30" s="26" customFormat="1" ht="12.6" customHeight="1">
      <c r="A178" s="207"/>
      <c r="B178" s="120" t="s">
        <v>244</v>
      </c>
      <c r="C178" s="157" t="s">
        <v>183</v>
      </c>
      <c r="D178" s="122" t="s">
        <v>121</v>
      </c>
      <c r="E178" s="119"/>
      <c r="F178" s="27"/>
      <c r="G178" s="117">
        <f>IF('3g CPIH'!C$17="-","-",'3j PAAC PAP'!$G$8*('3g CPIH'!C$17/'3g CPIH'!$G$17))</f>
        <v>13.436452250489236</v>
      </c>
      <c r="H178" s="117">
        <f>IF('3g CPIH'!D$17="-","-",'3j PAAC PAP'!$G$8*('3g CPIH'!D$17/'3g CPIH'!$G$17))</f>
        <v>13.463352054794518</v>
      </c>
      <c r="I178" s="117">
        <f>IF('3g CPIH'!E$17="-","-",'3j PAAC PAP'!$G$8*('3g CPIH'!E$17/'3g CPIH'!$G$17))</f>
        <v>13.503701761252445</v>
      </c>
      <c r="J178" s="117">
        <f>IF('3g CPIH'!F$17="-","-",'3j PAAC PAP'!$G$8*('3g CPIH'!F$17/'3g CPIH'!$G$17))</f>
        <v>13.584401174168297</v>
      </c>
      <c r="K178" s="117">
        <f>IF('3g CPIH'!G$17="-","-",'3j PAAC PAP'!$G$8*('3g CPIH'!G$17/'3g CPIH'!$G$17))</f>
        <v>13.745799999999999</v>
      </c>
      <c r="L178" s="117">
        <f>IF('3g CPIH'!H$17="-","-",'3j PAAC PAP'!$G$8*('3g CPIH'!H$17/'3g CPIH'!$G$17))</f>
        <v>13.920648727984345</v>
      </c>
      <c r="M178" s="117">
        <f>IF('3g CPIH'!I$17="-","-",'3j PAAC PAP'!$G$8*('3g CPIH'!I$17/'3g CPIH'!$G$17))</f>
        <v>14.122397260273971</v>
      </c>
      <c r="N178" s="117">
        <f>IF('3g CPIH'!J$17="-","-",'3j PAAC PAP'!$G$8*('3g CPIH'!J$17/'3g CPIH'!$G$17))</f>
        <v>14.24344637964775</v>
      </c>
      <c r="O178" s="27"/>
      <c r="P178" s="117">
        <f>IF('3g CPIH'!L$17="-","-",'3j PAAC PAP'!$G$8*('3g CPIH'!L$17/'3g CPIH'!$G$17))</f>
        <v>14.24344637964775</v>
      </c>
      <c r="Q178" s="117">
        <f>IF('3g CPIH'!M$17="-","-",'3j PAAC PAP'!$G$8*('3g CPIH'!M$17/'3g CPIH'!$G$17))</f>
        <v>14.40484520547945</v>
      </c>
      <c r="R178" s="117">
        <f>IF('3g CPIH'!N$17="-","-",'3j PAAC PAP'!$G$8*('3g CPIH'!N$17/'3g CPIH'!$G$17))</f>
        <v>14.512444422700586</v>
      </c>
      <c r="S178" s="117">
        <f>IF('3g CPIH'!O$17="-","-",'3j PAAC PAP'!$G$8*('3g CPIH'!O$17/'3g CPIH'!$G$17))</f>
        <v>14.593143835616438</v>
      </c>
      <c r="T178" s="117">
        <f>IF('3g CPIH'!P$17="-","-",'3j PAAC PAP'!$G$8*('3g CPIH'!P$17/'3g CPIH'!$G$17))</f>
        <v>14.633493542074362</v>
      </c>
      <c r="U178" s="117">
        <f>IF('3g CPIH'!Q$17="-","-",'3j PAAC PAP'!$G$8*('3g CPIH'!Q$17/'3g CPIH'!$G$17))</f>
        <v>14.714192954990214</v>
      </c>
      <c r="V178" s="117">
        <f>IF('3g CPIH'!R$17="-","-",'3j PAAC PAP'!$G$8*('3g CPIH'!R$17/'3g CPIH'!$G$17))</f>
        <v>14.983190998043053</v>
      </c>
      <c r="W178" s="117">
        <f>IF('3g CPIH'!S$17="-","-",'3j PAAC PAP'!$G$8*('3g CPIH'!S$17/'3g CPIH'!$G$17))</f>
        <v>15.427037769080234</v>
      </c>
      <c r="X178" s="27"/>
      <c r="Y178" s="117">
        <f>IF('3g CPIH'!U$17="-","-",'3j PAAC PAP'!$G$8*('3g CPIH'!U$17/'3g CPIH'!$G$17))</f>
        <v>16.207132093933463</v>
      </c>
      <c r="Z178" s="117">
        <f>IF('3g CPIH'!V$17="-","-",'3j PAAC PAP'!$G$8*('3g CPIH'!V$17/'3g CPIH'!$G$17))</f>
        <v>16.207132093933463</v>
      </c>
      <c r="AA178" s="117">
        <f>IF('3g CPIH'!W$17="-","-",'3j PAAC PAP'!$G$8*('3g CPIH'!W$17/'3g CPIH'!$G$17))</f>
        <v>16.852727397260274</v>
      </c>
      <c r="AB178" s="117" t="str">
        <f>IF('3g CPIH'!X$17="-","-",'3j PAAC PAP'!$G$8*('3g CPIH'!X$17/'3g CPIH'!$G$17))</f>
        <v>-</v>
      </c>
      <c r="AC178" s="117" t="str">
        <f>IF('3g CPIH'!Y$17="-","-",'3j PAAC PAP'!$G$8*('3g CPIH'!Y$17/'3g CPIH'!$G$17))</f>
        <v>-</v>
      </c>
      <c r="AD178" s="25"/>
    </row>
    <row r="179" spans="1:30" s="26" customFormat="1" ht="11.25" customHeight="1">
      <c r="A179" s="207"/>
      <c r="B179" s="120" t="s">
        <v>244</v>
      </c>
      <c r="C179" s="120" t="s">
        <v>184</v>
      </c>
      <c r="D179" s="122" t="s">
        <v>121</v>
      </c>
      <c r="E179" s="119"/>
      <c r="F179" s="27"/>
      <c r="G179" s="117">
        <f>IF(G171="-","-",SUM(G171:G177)*'3j PAAC PAP'!$G$26)</f>
        <v>28.282682213986551</v>
      </c>
      <c r="H179" s="117">
        <f>IF(H171="-","-",SUM(H171:H177)*'3j PAAC PAP'!$G$26)</f>
        <v>27.175773286925686</v>
      </c>
      <c r="I179" s="117">
        <f>IF(I171="-","-",SUM(I171:I177)*'3j PAAC PAP'!$G$26)</f>
        <v>28.960279944197676</v>
      </c>
      <c r="J179" s="117">
        <f>IF(J171="-","-",SUM(J171:J177)*'3j PAAC PAP'!$G$26)</f>
        <v>28.449752307600193</v>
      </c>
      <c r="K179" s="117">
        <f>IF(K171="-","-",SUM(K171:K177)*'3j PAAC PAP'!$G$26)</f>
        <v>30.370198296306157</v>
      </c>
      <c r="L179" s="117">
        <f>IF(L171="-","-",SUM(L171:L177)*'3j PAAC PAP'!$G$26)</f>
        <v>30.028459001234694</v>
      </c>
      <c r="M179" s="117">
        <f>IF(M171="-","-",SUM(M171:M177)*'3j PAAC PAP'!$G$26)</f>
        <v>31.457870729832514</v>
      </c>
      <c r="N179" s="117">
        <f>IF(N171="-","-",SUM(N171:N177)*'3j PAAC PAP'!$G$26)</f>
        <v>32.98027715922413</v>
      </c>
      <c r="O179" s="27"/>
      <c r="P179" s="117">
        <f>IF(P171="-","-",SUM(P171:P177)*'3j PAAC PAP'!$G$26)</f>
        <v>32.98027715922413</v>
      </c>
      <c r="Q179" s="117">
        <f>IF(Q171="-","-",SUM(Q171:Q177)*'3j PAAC PAP'!$G$26)</f>
        <v>35.832424519964221</v>
      </c>
      <c r="R179" s="117">
        <f>IF(R171="-","-",SUM(R171:R177)*'3j PAAC PAP'!$G$26)</f>
        <v>34.618578495813878</v>
      </c>
      <c r="S179" s="117">
        <f>IF(S171="-","-",SUM(S171:S177)*'3j PAAC PAP'!$G$26)</f>
        <v>35.115314116832685</v>
      </c>
      <c r="T179" s="117">
        <f>IF(T171="-","-",SUM(T171:T177)*'3j PAAC PAP'!$G$26)</f>
        <v>34.19680597081436</v>
      </c>
      <c r="U179" s="117">
        <f>IF(U171="-","-",SUM(U171:U177)*'3j PAAC PAP'!$G$26)</f>
        <v>36.717052991505241</v>
      </c>
      <c r="V179" s="117">
        <f>IF(V171="-","-",SUM(V171:V177)*'3j PAAC PAP'!$G$26)</f>
        <v>39.78133860104758</v>
      </c>
      <c r="W179" s="117">
        <f>IF(W171="-","-",SUM(W171:W177)*'3j PAAC PAP'!$G$26)</f>
        <v>55.946351764758056</v>
      </c>
      <c r="X179" s="27"/>
      <c r="Y179" s="117">
        <f>IF(Y171="-","-",SUM(Y171:Y177)*'3j PAAC PAP'!$G$26)</f>
        <v>94.257539441034695</v>
      </c>
      <c r="Z179" s="117">
        <f>IF(Z171="-","-",SUM(Z171:Z177)*'3j PAAC PAP'!$G$26)</f>
        <v>119.57597761681241</v>
      </c>
      <c r="AA179" s="117">
        <f>IF(AA171="-","-",SUM(AA171:AA177)*'3j PAAC PAP'!$G$26)</f>
        <v>94.232965135949897</v>
      </c>
      <c r="AB179" s="117" t="str">
        <f>IF(AB171="-","-",SUM(AB171:AB177)*'3j PAAC PAP'!$G$26)</f>
        <v>-</v>
      </c>
      <c r="AC179" s="117" t="str">
        <f>IF(AC171="-","-",SUM(AC171:AC177)*'3j PAAC PAP'!$G$26)</f>
        <v>-</v>
      </c>
      <c r="AD179" s="25"/>
    </row>
    <row r="180" spans="1:30">
      <c r="A180" s="207"/>
      <c r="B180" s="120" t="s">
        <v>185</v>
      </c>
      <c r="C180" s="157" t="s">
        <v>246</v>
      </c>
      <c r="D180" s="122" t="s">
        <v>121</v>
      </c>
      <c r="E180" s="119"/>
      <c r="F180" s="27"/>
      <c r="G180" s="117">
        <f>IF(G171="-","-",SUM(G171:G179)*'3k EBIT'!$E$8)</f>
        <v>10.200982160855645</v>
      </c>
      <c r="H180" s="117">
        <f>IF(H171="-","-",SUM(H171:H179)*'3k EBIT'!$E$8)</f>
        <v>9.8124488491951833</v>
      </c>
      <c r="I180" s="117">
        <f>IF(I171="-","-",SUM(I171:I179)*'3k EBIT'!$E$8)</f>
        <v>10.44044544920277</v>
      </c>
      <c r="J180" s="117">
        <f>IF(J171="-","-",SUM(J171:J179)*'3k EBIT'!$E$8)</f>
        <v>10.262569123813199</v>
      </c>
      <c r="K180" s="117">
        <f>IF(K171="-","-",SUM(K171:K179)*'3k EBIT'!$E$8)</f>
        <v>10.940689908524201</v>
      </c>
      <c r="L180" s="117">
        <f>IF(L171="-","-",SUM(L171:L179)*'3k EBIT'!$E$8)</f>
        <v>10.823962481878121</v>
      </c>
      <c r="M180" s="117">
        <f>IF(M171="-","-",SUM(M171:M179)*'3k EBIT'!$E$8)</f>
        <v>11.330276944081618</v>
      </c>
      <c r="N180" s="117">
        <f>IF(N171="-","-",SUM(N171:N179)*'3k EBIT'!$E$8)</f>
        <v>11.867714025884778</v>
      </c>
      <c r="O180" s="27"/>
      <c r="P180" s="117">
        <f>IF(P171="-","-",SUM(P171:P179)*'3k EBIT'!$E$8)</f>
        <v>11.867714025884778</v>
      </c>
      <c r="Q180" s="117">
        <f>IF(Q171="-","-",SUM(Q171:Q179)*'3k EBIT'!$E$8)</f>
        <v>12.873307489541125</v>
      </c>
      <c r="R180" s="117">
        <f>IF(R171="-","-",SUM(R171:R179)*'3k EBIT'!$E$8)</f>
        <v>12.448751110559323</v>
      </c>
      <c r="S180" s="117">
        <f>IF(S171="-","-",SUM(S171:S179)*'3k EBIT'!$E$8)</f>
        <v>12.624905816222839</v>
      </c>
      <c r="T180" s="117">
        <f>IF(T171="-","-",SUM(T171:T179)*'3k EBIT'!$E$8)</f>
        <v>12.302851761126343</v>
      </c>
      <c r="U180" s="117">
        <f>IF(U171="-","-",SUM(U171:U179)*'3k EBIT'!$E$8)</f>
        <v>13.190226519498747</v>
      </c>
      <c r="V180" s="117">
        <f>IF(V171="-","-",SUM(V171:V179)*'3k EBIT'!$E$8)</f>
        <v>14.272465925018</v>
      </c>
      <c r="W180" s="117">
        <f>IF(W171="-","-",SUM(W171:W179)*'3k EBIT'!$E$8)</f>
        <v>19.962711346264179</v>
      </c>
      <c r="X180" s="27"/>
      <c r="Y180" s="117">
        <f>IF(Y171="-","-",SUM(Y171:Y179)*'3k EBIT'!$E$8)</f>
        <v>33.443365760792091</v>
      </c>
      <c r="Z180" s="117">
        <f>IF(Z171="-","-",SUM(Z171:Z179)*'3k EBIT'!$E$8)</f>
        <v>42.342243689921361</v>
      </c>
      <c r="AA180" s="117">
        <f>IF(AA171="-","-",SUM(AA171:AA179)*'3k EBIT'!$E$8)</f>
        <v>33.447232319223438</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5.681528241995716</v>
      </c>
      <c r="H181" s="117">
        <f>IF(H171="-","-",SUM(H171:H174,H176:H180)*'3l HAP'!$E$9)</f>
        <v>5.3711752468554543</v>
      </c>
      <c r="I181" s="117">
        <f>IF(I171="-","-",SUM(I171:I174,I176:I180)*'3l HAP'!$E$9)</f>
        <v>5.4277543534014185</v>
      </c>
      <c r="J181" s="117">
        <f>IF(J171="-","-",SUM(J171:J174,J176:J180)*'3l HAP'!$E$9)</f>
        <v>5.2989281973134963</v>
      </c>
      <c r="K181" s="117">
        <f>IF(K171="-","-",SUM(K171:K174,K176:K180)*'3l HAP'!$E$9)</f>
        <v>5.9436741406839202</v>
      </c>
      <c r="L181" s="117">
        <f>IF(L171="-","-",SUM(L171:L174,L176:L180)*'3l HAP'!$E$9)</f>
        <v>5.8405904407022176</v>
      </c>
      <c r="M181" s="117">
        <f>IF(M171="-","-",SUM(M171:M174,M176:M180)*'3l HAP'!$E$9)</f>
        <v>6.4550871379558696</v>
      </c>
      <c r="N181" s="117">
        <f>IF(N171="-","-",SUM(N171:N174,N176:N180)*'3l HAP'!$E$9)</f>
        <v>6.8749431438178235</v>
      </c>
      <c r="O181" s="27"/>
      <c r="P181" s="117">
        <f>IF(P171="-","-",SUM(P171:P174,P176:P180)*'3l HAP'!$E$9)</f>
        <v>6.8749431438178235</v>
      </c>
      <c r="Q181" s="117">
        <f>IF(Q171="-","-",SUM(Q171:Q174,Q176:Q180)*'3l HAP'!$E$9)</f>
        <v>7.6603927191943031</v>
      </c>
      <c r="R181" s="117">
        <f>IF(R171="-","-",SUM(R171:R174,R176:R180)*'3l HAP'!$E$9)</f>
        <v>7.3134055511614804</v>
      </c>
      <c r="S181" s="117">
        <f>IF(S171="-","-",SUM(S171:S174,S176:S180)*'3l HAP'!$E$9)</f>
        <v>7.3165447292420618</v>
      </c>
      <c r="T181" s="117">
        <f>IF(T171="-","-",SUM(T171:T174,T176:T180)*'3l HAP'!$E$9)</f>
        <v>7.0202486728035298</v>
      </c>
      <c r="U181" s="117">
        <f>IF(U171="-","-",SUM(U171:U174,U176:U180)*'3l HAP'!$E$9)</f>
        <v>7.6807890003185095</v>
      </c>
      <c r="V181" s="117">
        <f>IF(V171="-","-",SUM(V171:V174,V176:V180)*'3l HAP'!$E$9)</f>
        <v>8.5123405917535653</v>
      </c>
      <c r="W181" s="117">
        <f>IF(W171="-","-",SUM(W171:W174,W176:W180)*'3l HAP'!$E$9)</f>
        <v>12.261180609159037</v>
      </c>
      <c r="X181" s="27"/>
      <c r="Y181" s="117">
        <f>IF(Y171="-","-",SUM(Y171:Y174,Y176:Y180)*'3l HAP'!$E$9)</f>
        <v>22.572684841325682</v>
      </c>
      <c r="Z181" s="117">
        <f>IF(Z171="-","-",SUM(Z171:Z174,Z176:Z180)*'3l HAP'!$E$9)</f>
        <v>29.429969996294531</v>
      </c>
      <c r="AA181" s="117">
        <f>IF(AA171="-","-",SUM(AA171:AA174,AA176:AA180)*'3l HAP'!$E$9)</f>
        <v>22.012228732431975</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542.57510441646377</v>
      </c>
      <c r="H182" s="117">
        <f t="shared" si="39"/>
        <v>521.81563820154338</v>
      </c>
      <c r="I182" s="117">
        <f t="shared" si="39"/>
        <v>554.92465628767081</v>
      </c>
      <c r="J182" s="117">
        <f t="shared" si="39"/>
        <v>545.43392213593461</v>
      </c>
      <c r="K182" s="117">
        <f t="shared" si="39"/>
        <v>581.7692209535968</v>
      </c>
      <c r="L182" s="117">
        <f t="shared" si="39"/>
        <v>575.52259102037681</v>
      </c>
      <c r="M182" s="117">
        <f t="shared" si="39"/>
        <v>602.78520630021262</v>
      </c>
      <c r="N182" s="117">
        <f t="shared" si="39"/>
        <v>631.49121282257227</v>
      </c>
      <c r="O182" s="27"/>
      <c r="P182" s="117">
        <f t="shared" ref="P182:W182" si="40">IF(P171="-","-",SUM(P171:P181))</f>
        <v>631.49121282257227</v>
      </c>
      <c r="Q182" s="117">
        <f t="shared" si="40"/>
        <v>685.20261230813264</v>
      </c>
      <c r="R182" s="117">
        <f t="shared" si="40"/>
        <v>662.51056179179739</v>
      </c>
      <c r="S182" s="117">
        <f t="shared" si="40"/>
        <v>671.7849974384244</v>
      </c>
      <c r="T182" s="117">
        <f t="shared" si="40"/>
        <v>654.5384949571818</v>
      </c>
      <c r="U182" s="117">
        <f t="shared" si="40"/>
        <v>701.90295064470104</v>
      </c>
      <c r="V182" s="117">
        <f t="shared" si="40"/>
        <v>759.69444742022051</v>
      </c>
      <c r="W182" s="117">
        <f t="shared" si="40"/>
        <v>1062.9297648521692</v>
      </c>
      <c r="X182" s="27"/>
      <c r="Y182" s="117">
        <f t="shared" ref="Y182:AC182" si="41">IF(Y171="-","-",SUM(Y171:Y181))</f>
        <v>1782.7491031006771</v>
      </c>
      <c r="Z182" s="117">
        <f t="shared" si="41"/>
        <v>2257.9681910675336</v>
      </c>
      <c r="AA182" s="117">
        <f t="shared" si="41"/>
        <v>1782.3921499830599</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f t="shared" si="44"/>
        <v>1089.9605425061691</v>
      </c>
      <c r="AB183" s="35" t="str">
        <f t="shared" si="44"/>
        <v>-</v>
      </c>
      <c r="AC183" s="35" t="str">
        <f t="shared" si="44"/>
        <v>-</v>
      </c>
      <c r="AD183" s="25"/>
    </row>
    <row r="184" spans="1:30" s="26" customFormat="1" ht="11.4">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f t="shared" si="46"/>
        <v>11.671120371343685</v>
      </c>
      <c r="AA184" s="35">
        <f t="shared" si="46"/>
        <v>18.00005259322603</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f t="shared" si="47"/>
        <v>20.736406675957259</v>
      </c>
      <c r="AA185" s="35">
        <f t="shared" si="47"/>
        <v>26.747623889549011</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f t="shared" si="50"/>
        <v>125.49442106415583</v>
      </c>
      <c r="AA186" s="35">
        <f t="shared" si="50"/>
        <v>139.71758497034597</v>
      </c>
      <c r="AB186" s="35" t="str">
        <f t="shared" si="50"/>
        <v>-</v>
      </c>
      <c r="AC186" s="35" t="str">
        <f t="shared" si="50"/>
        <v>-</v>
      </c>
      <c r="AD186" s="25"/>
    </row>
    <row r="187" spans="1:30" s="26" customFormat="1" ht="11.4">
      <c r="A187" s="207"/>
      <c r="B187" s="123" t="s">
        <v>243</v>
      </c>
      <c r="C187" s="123" t="s">
        <v>180</v>
      </c>
      <c r="D187" s="121" t="s">
        <v>132</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f t="shared" si="52"/>
        <v>207.14962998740157</v>
      </c>
      <c r="AA187" s="35">
        <f t="shared" si="52"/>
        <v>225.97684176362142</v>
      </c>
      <c r="AB187" s="35" t="str">
        <f t="shared" si="52"/>
        <v>-</v>
      </c>
      <c r="AC187" s="35" t="str">
        <f t="shared" si="52"/>
        <v>-</v>
      </c>
      <c r="AD187" s="25"/>
    </row>
    <row r="188" spans="1:30" s="26" customFormat="1" ht="11.4">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f t="shared" si="54"/>
        <v>95.953808219178057</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f t="shared" si="56"/>
        <v>17.32126615003747</v>
      </c>
      <c r="AB189" s="35" t="str">
        <f t="shared" si="56"/>
        <v>-</v>
      </c>
      <c r="AC189" s="35" t="str">
        <f t="shared" si="56"/>
        <v>-</v>
      </c>
      <c r="AD189" s="25"/>
    </row>
    <row r="190" spans="1:30" s="26" customFormat="1" ht="11.4">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f t="shared" si="58"/>
        <v>16.852727397260278</v>
      </c>
      <c r="AB190" s="35" t="str">
        <f t="shared" si="58"/>
        <v>-</v>
      </c>
      <c r="AC190" s="35" t="str">
        <f t="shared" si="58"/>
        <v>-</v>
      </c>
      <c r="AD190" s="25"/>
    </row>
    <row r="191" spans="1:30" s="26" customFormat="1" ht="11.4">
      <c r="A191" s="207"/>
      <c r="B191" s="123" t="s">
        <v>244</v>
      </c>
      <c r="C191" s="123" t="s">
        <v>184</v>
      </c>
      <c r="D191" s="121" t="s">
        <v>132</v>
      </c>
      <c r="E191" s="75"/>
      <c r="F191" s="27"/>
      <c r="G191" s="35">
        <f t="shared" si="48"/>
        <v>26.989221618811342</v>
      </c>
      <c r="H191" s="35">
        <f t="shared" si="48"/>
        <v>25.890054044510869</v>
      </c>
      <c r="I191" s="35">
        <f t="shared" si="48"/>
        <v>26.786291121430928</v>
      </c>
      <c r="J191" s="35">
        <f t="shared" si="48"/>
        <v>26.279317273033865</v>
      </c>
      <c r="K191" s="35">
        <f t="shared" si="48"/>
        <v>28.259994130657365</v>
      </c>
      <c r="L191" s="35">
        <f t="shared" si="48"/>
        <v>27.921222087001279</v>
      </c>
      <c r="M191" s="35">
        <f t="shared" si="48"/>
        <v>30.186225866733395</v>
      </c>
      <c r="N191" s="35">
        <f t="shared" si="48"/>
        <v>31.716208428030939</v>
      </c>
      <c r="O191" s="27"/>
      <c r="P191" s="35">
        <f t="shared" ref="P191:W191" si="59">IF(P23="-","-",AVERAGE(P23,P35,P47,P59,P71,P83,P95,P107,P119,P131,P143,P155,P167,P179))</f>
        <v>31.716208428030939</v>
      </c>
      <c r="Q191" s="35">
        <f t="shared" si="59"/>
        <v>35.227711932521892</v>
      </c>
      <c r="R191" s="35">
        <f t="shared" si="59"/>
        <v>34.070933135623299</v>
      </c>
      <c r="S191" s="35">
        <f t="shared" si="59"/>
        <v>34.170019575177868</v>
      </c>
      <c r="T191" s="35">
        <f t="shared" si="59"/>
        <v>33.133311939016487</v>
      </c>
      <c r="U191" s="35">
        <f t="shared" si="59"/>
        <v>36.166396428184363</v>
      </c>
      <c r="V191" s="35">
        <f t="shared" si="59"/>
        <v>39.22322881017957</v>
      </c>
      <c r="W191" s="35">
        <f t="shared" si="59"/>
        <v>55.740441973657539</v>
      </c>
      <c r="X191" s="27"/>
      <c r="Y191" s="35">
        <f t="shared" ref="Y191:AC191" si="60">IF(Y23="-","-",AVERAGE(Y23,Y35,Y47,Y59,Y71,Y83,Y95,Y107,Y119,Y131,Y143,Y155,Y167,Y179))</f>
        <v>94.934751720718509</v>
      </c>
      <c r="Z191" s="35">
        <f t="shared" si="60"/>
        <v>120.75189416559083</v>
      </c>
      <c r="AA191" s="35">
        <f t="shared" si="60"/>
        <v>94.106457280332648</v>
      </c>
      <c r="AB191" s="35" t="str">
        <f t="shared" si="60"/>
        <v>-</v>
      </c>
      <c r="AC191" s="35" t="str">
        <f t="shared" si="60"/>
        <v>-</v>
      </c>
      <c r="AD191" s="25"/>
    </row>
    <row r="192" spans="1:30" s="26" customFormat="1" ht="11.4">
      <c r="A192" s="207"/>
      <c r="B192" s="123" t="s">
        <v>185</v>
      </c>
      <c r="C192" s="123" t="s">
        <v>246</v>
      </c>
      <c r="D192" s="121" t="s">
        <v>132</v>
      </c>
      <c r="E192" s="75"/>
      <c r="F192" s="27"/>
      <c r="G192" s="35">
        <f t="shared" si="48"/>
        <v>9.7463590177261015</v>
      </c>
      <c r="H192" s="35">
        <f t="shared" si="48"/>
        <v>9.3605466224485081</v>
      </c>
      <c r="I192" s="35">
        <f t="shared" si="48"/>
        <v>9.6763358695051895</v>
      </c>
      <c r="J192" s="35">
        <f t="shared" si="48"/>
        <v>9.499708623034385</v>
      </c>
      <c r="K192" s="35">
        <f t="shared" si="48"/>
        <v>10.198999242406646</v>
      </c>
      <c r="L192" s="35">
        <f t="shared" si="48"/>
        <v>10.083314739812485</v>
      </c>
      <c r="M192" s="35">
        <f t="shared" si="48"/>
        <v>10.883321554204937</v>
      </c>
      <c r="N192" s="35">
        <f t="shared" si="48"/>
        <v>11.423421480869928</v>
      </c>
      <c r="O192" s="27"/>
      <c r="P192" s="35">
        <f t="shared" ref="P192:W192" si="61">IF(P24="-","-",AVERAGE(P24,P36,P48,P60,P72,P84,P96,P108,P120,P132,P144,P156,P168,P180))</f>
        <v>11.423421480869928</v>
      </c>
      <c r="Q192" s="35">
        <f t="shared" si="61"/>
        <v>12.660764225201641</v>
      </c>
      <c r="R192" s="35">
        <f t="shared" si="61"/>
        <v>12.256265729946378</v>
      </c>
      <c r="S192" s="35">
        <f t="shared" si="61"/>
        <v>12.292655435103111</v>
      </c>
      <c r="T192" s="35">
        <f t="shared" si="61"/>
        <v>11.92905684132829</v>
      </c>
      <c r="U192" s="35">
        <f t="shared" si="61"/>
        <v>12.996682766766225</v>
      </c>
      <c r="V192" s="35">
        <f t="shared" si="61"/>
        <v>14.076302525620884</v>
      </c>
      <c r="W192" s="35">
        <f t="shared" si="61"/>
        <v>19.890338552859848</v>
      </c>
      <c r="X192" s="27"/>
      <c r="Y192" s="35">
        <f t="shared" ref="Y192:AC192" si="62">IF(Y24="-","-",AVERAGE(Y24,Y36,Y48,Y60,Y72,Y84,Y96,Y108,Y120,Y132,Y144,Y156,Y168,Y180))</f>
        <v>33.681391083174709</v>
      </c>
      <c r="Z192" s="35">
        <f t="shared" si="62"/>
        <v>42.755552668531003</v>
      </c>
      <c r="AA192" s="35">
        <f t="shared" si="62"/>
        <v>33.402767571579929</v>
      </c>
      <c r="AB192" s="35" t="str">
        <f t="shared" si="62"/>
        <v>-</v>
      </c>
      <c r="AC192" s="35" t="str">
        <f t="shared" si="62"/>
        <v>-</v>
      </c>
      <c r="AD192" s="25"/>
    </row>
    <row r="193" spans="1:30" s="26" customFormat="1" ht="11.4">
      <c r="A193" s="207"/>
      <c r="B193" s="123" t="s">
        <v>247</v>
      </c>
      <c r="C193" s="123" t="s">
        <v>248</v>
      </c>
      <c r="D193" s="121" t="s">
        <v>132</v>
      </c>
      <c r="E193" s="75"/>
      <c r="F193" s="27"/>
      <c r="G193" s="35">
        <f t="shared" si="48"/>
        <v>5.6363105269461657</v>
      </c>
      <c r="H193" s="35">
        <f t="shared" si="48"/>
        <v>5.328130956103089</v>
      </c>
      <c r="I193" s="35">
        <f t="shared" si="48"/>
        <v>5.3685548698721197</v>
      </c>
      <c r="J193" s="35">
        <f t="shared" si="48"/>
        <v>5.2406335052579225</v>
      </c>
      <c r="K193" s="35">
        <f t="shared" si="48"/>
        <v>5.8833825796880115</v>
      </c>
      <c r="L193" s="35">
        <f t="shared" si="48"/>
        <v>5.7811945368181537</v>
      </c>
      <c r="M193" s="35">
        <f t="shared" si="48"/>
        <v>6.4585519780370522</v>
      </c>
      <c r="N193" s="35">
        <f t="shared" si="48"/>
        <v>6.8805116928401144</v>
      </c>
      <c r="O193" s="27"/>
      <c r="P193" s="35">
        <f t="shared" ref="P193:W193" si="63">IF(P25="-","-",AVERAGE(P25,P37,P49,P61,P73,P85,P97,P109,P121,P133,P145,P157,P169,P181))</f>
        <v>6.8805116928401144</v>
      </c>
      <c r="Q193" s="35">
        <f t="shared" si="63"/>
        <v>7.7280958519178506</v>
      </c>
      <c r="R193" s="35">
        <f t="shared" si="63"/>
        <v>7.3911943177125599</v>
      </c>
      <c r="S193" s="35">
        <f t="shared" si="63"/>
        <v>7.4151052717152792</v>
      </c>
      <c r="T193" s="35">
        <f t="shared" si="63"/>
        <v>7.0839032717899135</v>
      </c>
      <c r="U193" s="35">
        <f t="shared" si="63"/>
        <v>7.7726171500394772</v>
      </c>
      <c r="V193" s="35">
        <f t="shared" si="63"/>
        <v>8.602865353060773</v>
      </c>
      <c r="W193" s="35">
        <f t="shared" si="63"/>
        <v>12.373346110027262</v>
      </c>
      <c r="X193" s="27"/>
      <c r="Y193" s="35">
        <f t="shared" ref="Y193:AC193" si="64">IF(Y25="-","-",AVERAGE(Y25,Y37,Y49,Y61,Y73,Y85,Y97,Y109,Y121,Y133,Y145,Y157,Y169,Y181))</f>
        <v>22.921282433697264</v>
      </c>
      <c r="Z193" s="35">
        <f t="shared" si="64"/>
        <v>29.913637428181477</v>
      </c>
      <c r="AA193" s="35">
        <f t="shared" si="64"/>
        <v>22.430931902487792</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518.60236273581756</v>
      </c>
      <c r="H194" s="35">
        <f t="shared" si="48"/>
        <v>497.98827601145666</v>
      </c>
      <c r="I194" s="35">
        <f t="shared" si="48"/>
        <v>514.64917974728667</v>
      </c>
      <c r="J194" s="35">
        <f t="shared" si="48"/>
        <v>505.22509135559437</v>
      </c>
      <c r="K194" s="35">
        <f t="shared" si="48"/>
        <v>542.67259466836924</v>
      </c>
      <c r="L194" s="35">
        <f t="shared" si="48"/>
        <v>536.48175110916293</v>
      </c>
      <c r="M194" s="35">
        <f t="shared" si="48"/>
        <v>579.26471296868033</v>
      </c>
      <c r="N194" s="35">
        <f t="shared" si="48"/>
        <v>608.11297287166155</v>
      </c>
      <c r="O194" s="27"/>
      <c r="P194" s="35">
        <f t="shared" ref="P194:W194" si="65">IF(P26="-","-",AVERAGE(P26,P38,P50,P62,P74,P86,P98,P110,P122,P134,P146,P158,P170,P182))</f>
        <v>608.11297287166155</v>
      </c>
      <c r="Q194" s="35">
        <f t="shared" si="65"/>
        <v>674.08383246464746</v>
      </c>
      <c r="R194" s="35">
        <f t="shared" si="65"/>
        <v>652.45754523695985</v>
      </c>
      <c r="S194" s="35">
        <f t="shared" si="65"/>
        <v>654.39670303969262</v>
      </c>
      <c r="T194" s="35">
        <f t="shared" si="65"/>
        <v>634.92874085084497</v>
      </c>
      <c r="U194" s="35">
        <f t="shared" si="65"/>
        <v>691.80826970027465</v>
      </c>
      <c r="V194" s="35">
        <f t="shared" si="65"/>
        <v>749.46058700408867</v>
      </c>
      <c r="W194" s="35">
        <f t="shared" si="65"/>
        <v>1059.2328375366915</v>
      </c>
      <c r="X194" s="27"/>
      <c r="Y194" s="35">
        <f t="shared" ref="Y194:AC194" si="66">IF(Y26="-","-",AVERAGE(Y26,Y38,Y50,Y62,Y74,Y86,Y98,Y110,Y122,Y134,Y146,Y158,Y170,Y182))</f>
        <v>1795.6253440649255</v>
      </c>
      <c r="Z194" s="35">
        <f t="shared" si="66"/>
        <v>2280.2049536515974</v>
      </c>
      <c r="AA194" s="35">
        <f t="shared" si="66"/>
        <v>1780.4706042437872</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D459"/>
  <sheetViews>
    <sheetView zoomScaleNormal="100" workbookViewId="0"/>
  </sheetViews>
  <sheetFormatPr defaultColWidth="0" defaultRowHeight="13.8" zeroHeight="1"/>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190</v>
      </c>
      <c r="C2" s="24"/>
      <c r="D2" s="24"/>
    </row>
    <row r="3" spans="1:30" s="64" customFormat="1" ht="24.6" customHeight="1">
      <c r="A3" s="205"/>
      <c r="B3" s="439" t="s">
        <v>191</v>
      </c>
      <c r="C3" s="439"/>
      <c r="D3" s="439"/>
      <c r="E3" s="439"/>
      <c r="F3" s="439"/>
      <c r="G3" s="439"/>
      <c r="H3" s="43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85" customHeight="1">
      <c r="B7" s="72" t="s">
        <v>194</v>
      </c>
      <c r="C7" s="74" t="s">
        <v>250</v>
      </c>
      <c r="D7" s="69"/>
      <c r="E7" s="69"/>
      <c r="F7" s="69"/>
      <c r="G7" s="69"/>
      <c r="I7" s="70"/>
      <c r="J7" s="70"/>
      <c r="K7" s="70"/>
      <c r="L7" s="70"/>
      <c r="M7" s="70"/>
      <c r="N7" s="70"/>
      <c r="O7" s="70"/>
      <c r="P7" s="70"/>
      <c r="Q7" s="70"/>
      <c r="X7" s="70"/>
    </row>
    <row r="8" spans="1:30" ht="12.6" customHeight="1">
      <c r="B8" s="73" t="s">
        <v>196</v>
      </c>
      <c r="C8" s="75" t="s">
        <v>107</v>
      </c>
    </row>
    <row r="9" spans="1:30" s="25" customFormat="1" ht="11.4">
      <c r="A9" s="207"/>
    </row>
    <row r="10" spans="1:30" s="26" customFormat="1" ht="11.25" customHeight="1">
      <c r="A10" s="207"/>
      <c r="B10" s="444" t="s">
        <v>197</v>
      </c>
      <c r="C10" s="444" t="s">
        <v>198</v>
      </c>
      <c r="D10" s="451" t="s">
        <v>199</v>
      </c>
      <c r="E10" s="452"/>
      <c r="F10" s="27"/>
      <c r="G10" s="445" t="s">
        <v>200</v>
      </c>
      <c r="H10" s="446"/>
      <c r="I10" s="446"/>
      <c r="J10" s="446"/>
      <c r="K10" s="446"/>
      <c r="L10" s="446"/>
      <c r="M10" s="446"/>
      <c r="N10" s="447"/>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44"/>
      <c r="C11" s="444"/>
      <c r="D11" s="451"/>
      <c r="E11" s="453"/>
      <c r="F11" s="27"/>
      <c r="G11" s="448" t="s">
        <v>203</v>
      </c>
      <c r="H11" s="449"/>
      <c r="I11" s="449"/>
      <c r="J11" s="449"/>
      <c r="K11" s="449"/>
      <c r="L11" s="449"/>
      <c r="M11" s="449"/>
      <c r="N11" s="450"/>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44"/>
      <c r="C12" s="444"/>
      <c r="D12" s="451"/>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394" t="s">
        <v>155</v>
      </c>
      <c r="Z12" s="13" t="s">
        <v>156</v>
      </c>
      <c r="AA12" s="13" t="s">
        <v>157</v>
      </c>
      <c r="AB12" s="13" t="s">
        <v>158</v>
      </c>
      <c r="AC12" s="13" t="s">
        <v>206</v>
      </c>
      <c r="AD12" s="25"/>
    </row>
    <row r="13" spans="1:30" s="26" customFormat="1" ht="15" customHeight="1">
      <c r="A13" s="207"/>
      <c r="B13" s="444"/>
      <c r="C13" s="444"/>
      <c r="D13" s="451"/>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44"/>
      <c r="C14" s="444"/>
      <c r="D14" s="451"/>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f>IF('3a DF'!AA$147="-","-",'3a DF'!AA$147)</f>
        <v>1631.9111772946392</v>
      </c>
      <c r="AA15" s="35">
        <f>IF('3a DF'!AB$147="-","-",'3a DF'!AB$147)</f>
        <v>1133.4240853181414</v>
      </c>
      <c r="AB15" s="35" t="str">
        <f>IF('3a DF'!AC$147="-","-",'3a DF'!AC$147)</f>
        <v>-</v>
      </c>
      <c r="AC15" s="35" t="str">
        <f>IF('3a DF'!AD$147="-","-",'3a DF'!AD$147)</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AA'!J223="-","-",'3c AA'!J223)</f>
        <v>-</v>
      </c>
      <c r="H17" s="35" t="str">
        <f>IF('3c AA'!K223="-","-",'3c AA'!K223)</f>
        <v>-</v>
      </c>
      <c r="I17" s="35" t="str">
        <f>IF('3c AA'!L223="-","-",'3c AA'!L223)</f>
        <v>-</v>
      </c>
      <c r="J17" s="35" t="str">
        <f>IF('3c AA'!M223="-","-",'3c AA'!M223)</f>
        <v>-</v>
      </c>
      <c r="K17" s="35" t="str">
        <f>IF('3c AA'!N223="-","-",'3c AA'!N223)</f>
        <v>-</v>
      </c>
      <c r="L17" s="35" t="str">
        <f>IF('3c AA'!O223="-","-",'3c AA'!O223)</f>
        <v>-</v>
      </c>
      <c r="M17" s="35" t="str">
        <f>IF('3c AA'!P223="-","-",'3c AA'!P223)</f>
        <v>-</v>
      </c>
      <c r="N17" s="35" t="str">
        <f>IF('3c AA'!Q223="-","-",'3c AA'!Q223)</f>
        <v>-</v>
      </c>
      <c r="O17" s="27"/>
      <c r="P17" s="35" t="str">
        <f>IF('3c AA'!S223="-","-",'3c AA'!S223)</f>
        <v>-</v>
      </c>
      <c r="Q17" s="35" t="str">
        <f>IF('3c AA'!T223="-","-",'3c AA'!T223)</f>
        <v>-</v>
      </c>
      <c r="R17" s="35" t="str">
        <f>IF('3c AA'!U223="-","-",'3c AA'!U223)</f>
        <v>-</v>
      </c>
      <c r="S17" s="35" t="str">
        <f>IF('3c AA'!V223="-","-",'3c AA'!V223)</f>
        <v>-</v>
      </c>
      <c r="T17" s="35">
        <f>IF('3c AA'!W223="-","-",'3c AA'!W223)</f>
        <v>10.705717509101307</v>
      </c>
      <c r="U17" s="35">
        <f>IF('3c AA'!X223="-","-",'3c AA'!X223)</f>
        <v>13.71215092385904</v>
      </c>
      <c r="V17" s="35">
        <f>IF('3c AA'!Y223="-","-",'3c AA'!Y223)</f>
        <v>4.43</v>
      </c>
      <c r="W17" s="35" t="str">
        <f>IF('3c AA'!Z223="-","-",'3c AA'!Z223)</f>
        <v>-</v>
      </c>
      <c r="X17" s="27"/>
      <c r="Y17" s="35">
        <f>IF('3c AA'!AB223="-","-",'3c AA'!AB223)</f>
        <v>26.679544917909343</v>
      </c>
      <c r="Z17" s="35">
        <f>IF('3c AA'!AC223="-","-",'3c AA'!AC223)</f>
        <v>26.679544917909343</v>
      </c>
      <c r="AA17" s="35">
        <f>IF('3c AA'!AD223="-","-",'3c AA'!AD223)</f>
        <v>32.690762131501096</v>
      </c>
      <c r="AB17" s="35" t="str">
        <f>IF('3c AA'!AE223="-","-",'3c AA'!AE223)</f>
        <v>-</v>
      </c>
      <c r="AC17" s="35" t="str">
        <f>IF('3c AA'!AF223="-","-",'3c AA'!AF223)</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f>IF('3d PC'!AA$43="-","-",'3d PC'!AA$43)</f>
        <v>33.951682778351348</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f>IF('3f NC-Gas'!Y45="-","-",'3f NC-Gas'!Y45)</f>
        <v>170.06714499181476</v>
      </c>
      <c r="AA19" s="35">
        <f>IF('3f NC-Gas'!Z45="-","-",'3f NC-Gas'!Z45)</f>
        <v>157.66507056975126</v>
      </c>
      <c r="AB19" s="35" t="str">
        <f>IF('3f NC-Gas'!AA45="-","-",'3f NC-Gas'!AA45)</f>
        <v>-</v>
      </c>
      <c r="AC19" s="35" t="str">
        <f>IF('3f NC-Gas'!AB45="-","-",'3f NC-Gas'!AB45)</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f>IF('3g CPIH'!W$17="-","-",'3h OC '!$E$12*('3g CPIH'!W$17/'3g CPIH'!$G$17))</f>
        <v>109.36421849315069</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f>IF('3i SMNCC'!V$51="-","-",'3i SMNCC'!V$51)</f>
        <v>3.4563122415280967</v>
      </c>
      <c r="AA21" s="35">
        <f>IF('3i SMNCC'!W$51="-","-",'3i SMNCC'!W$51)</f>
        <v>4.0165235041284371</v>
      </c>
      <c r="AB21" s="35" t="str">
        <f>IF('3i SMNCC'!X$51="-","-",'3i SMNCC'!X$51)</f>
        <v>-</v>
      </c>
      <c r="AC21" s="35" t="str">
        <f>IF('3i SMNCC'!Y$51="-","-",'3i SMNCC'!Y$51)</f>
        <v>-</v>
      </c>
      <c r="AD21" s="25"/>
    </row>
    <row r="22" spans="1:30" s="26" customFormat="1" ht="11.25" customHeight="1">
      <c r="A22" s="207"/>
      <c r="B22" s="123" t="s">
        <v>244</v>
      </c>
      <c r="C22" s="123" t="s">
        <v>183</v>
      </c>
      <c r="D22" s="116" t="s">
        <v>127</v>
      </c>
      <c r="E22" s="75"/>
      <c r="F22" s="27"/>
      <c r="G22" s="35">
        <f>IF('3g CPIH'!C$17="-","-",'3j PAAC PAP'!$G$22*('3g CPIH'!C$17/'3g CPIH'!$G$17))</f>
        <v>3.1142016634050882</v>
      </c>
      <c r="H22" s="35">
        <f>IF('3g CPIH'!D$17="-","-",'3j PAAC PAP'!$G$22*('3g CPIH'!D$17/'3g CPIH'!$G$17))</f>
        <v>3.1204363013698631</v>
      </c>
      <c r="I22" s="35">
        <f>IF('3g CPIH'!E$17="-","-",'3j PAAC PAP'!$G$22*('3g CPIH'!E$17/'3g CPIH'!$G$17))</f>
        <v>3.129788258317026</v>
      </c>
      <c r="J22" s="35">
        <f>IF('3g CPIH'!F$17="-","-",'3j PAAC PAP'!$G$22*('3g CPIH'!F$17/'3g CPIH'!$G$17))</f>
        <v>3.1484921722113506</v>
      </c>
      <c r="K22" s="35">
        <f>IF('3g CPIH'!G$17="-","-",'3j PAAC PAP'!$G$22*('3g CPIH'!G$17/'3g CPIH'!$G$17))</f>
        <v>3.1859000000000002</v>
      </c>
      <c r="L22" s="35">
        <f>IF('3g CPIH'!H$17="-","-",'3j PAAC PAP'!$G$22*('3g CPIH'!H$17/'3g CPIH'!$G$17))</f>
        <v>3.2264251467710374</v>
      </c>
      <c r="M22" s="35">
        <f>IF('3g CPIH'!I$17="-","-",'3j PAAC PAP'!$G$22*('3g CPIH'!I$17/'3g CPIH'!$G$17))</f>
        <v>3.2731849315068491</v>
      </c>
      <c r="N22" s="35">
        <f>IF('3g CPIH'!J$17="-","-",'3j PAAC PAP'!$G$22*('3g CPIH'!J$17/'3g CPIH'!$G$17))</f>
        <v>3.3012408023483371</v>
      </c>
      <c r="O22" s="27"/>
      <c r="P22" s="35">
        <f>IF('3g CPIH'!L$17="-","-",'3j PAAC PAP'!$G$22*('3g CPIH'!L$17/'3g CPIH'!$G$17))</f>
        <v>3.3012408023483371</v>
      </c>
      <c r="Q22" s="35">
        <f>IF('3g CPIH'!M$17="-","-",'3j PAAC PAP'!$G$22*('3g CPIH'!M$17/'3g CPIH'!$G$17))</f>
        <v>3.3386486301369862</v>
      </c>
      <c r="R22" s="35">
        <f>IF('3g CPIH'!N$17="-","-",'3j PAAC PAP'!$G$22*('3g CPIH'!N$17/'3g CPIH'!$G$17))</f>
        <v>3.3635871819960861</v>
      </c>
      <c r="S22" s="35">
        <f>IF('3g CPIH'!O$17="-","-",'3j PAAC PAP'!$G$22*('3g CPIH'!O$17/'3g CPIH'!$G$17))</f>
        <v>3.3822910958904111</v>
      </c>
      <c r="T22" s="35">
        <f>IF('3g CPIH'!P$17="-","-",'3j PAAC PAP'!$G$22*('3g CPIH'!P$17/'3g CPIH'!$G$17))</f>
        <v>3.3916430528375732</v>
      </c>
      <c r="U22" s="35">
        <f>IF('3g CPIH'!Q$17="-","-",'3j PAAC PAP'!$G$22*('3g CPIH'!Q$17/'3g CPIH'!$G$17))</f>
        <v>3.4103469667318986</v>
      </c>
      <c r="V22" s="35">
        <f>IF('3g CPIH'!R$17="-","-",'3j PAAC PAP'!$G$22*('3g CPIH'!R$17/'3g CPIH'!$G$17))</f>
        <v>3.4726933463796481</v>
      </c>
      <c r="W22" s="35">
        <f>IF('3g CPIH'!S$17="-","-",'3j PAAC PAP'!$G$22*('3g CPIH'!S$17/'3g CPIH'!$G$17))</f>
        <v>3.5755648727984348</v>
      </c>
      <c r="X22" s="27"/>
      <c r="Y22" s="35">
        <f>IF('3g CPIH'!U$17="-","-",'3j PAAC PAP'!$G$22*('3g CPIH'!U$17/'3g CPIH'!$G$17))</f>
        <v>3.7563693737769084</v>
      </c>
      <c r="Z22" s="35">
        <f>IF('3g CPIH'!V$17="-","-",'3j PAAC PAP'!$G$22*('3g CPIH'!V$17/'3g CPIH'!$G$17))</f>
        <v>3.7563693737769084</v>
      </c>
      <c r="AA22" s="35">
        <f>IF('3g CPIH'!W$17="-","-",'3j PAAC PAP'!$G$22*('3g CPIH'!W$17/'3g CPIH'!$G$17))</f>
        <v>3.9060006849315072</v>
      </c>
      <c r="AB22" s="35" t="str">
        <f>IF('3g CPIH'!X$17="-","-",'3j PAAC PAP'!$G$22*('3g CPIH'!X$17/'3g CPIH'!$G$17))</f>
        <v>-</v>
      </c>
      <c r="AC22" s="35" t="str">
        <f>IF('3g CPIH'!Y$17="-","-",'3j PAAC PAP'!$G$22*('3g CPIH'!Y$17/'3g CPIH'!$G$17))</f>
        <v>-</v>
      </c>
      <c r="AD22" s="25"/>
    </row>
    <row r="23" spans="1:30" s="26" customFormat="1" ht="11.4">
      <c r="A23" s="207"/>
      <c r="B23" s="123" t="s">
        <v>244</v>
      </c>
      <c r="C23" s="123" t="s">
        <v>184</v>
      </c>
      <c r="D23" s="116" t="s">
        <v>127</v>
      </c>
      <c r="E23" s="75"/>
      <c r="F23" s="27"/>
      <c r="G23" s="35">
        <f>IF(G15="-","-",SUM(G15:G21)*'3j PAAC PAP'!$G$40)</f>
        <v>2.0062893815917642</v>
      </c>
      <c r="H23" s="35">
        <f>IF(H15="-","-",SUM(H15:H21)*'3j PAAC PAP'!$G$40)</f>
        <v>1.8428517028807341</v>
      </c>
      <c r="I23" s="35">
        <f>IF(I15="-","-",SUM(I15:I21)*'3j PAAC PAP'!$G$40)</f>
        <v>1.6711262568370089</v>
      </c>
      <c r="J23" s="35">
        <f>IF(J15="-","-",SUM(J15:J21)*'3j PAAC PAP'!$G$40)</f>
        <v>1.6113885348213539</v>
      </c>
      <c r="K23" s="35">
        <f>IF(K15="-","-",SUM(K15:K21)*'3j PAAC PAP'!$G$40)</f>
        <v>1.7693972671613913</v>
      </c>
      <c r="L23" s="35">
        <f>IF(L15="-","-",SUM(L15:L21)*'3j PAAC PAP'!$G$40)</f>
        <v>1.7665865727823105</v>
      </c>
      <c r="M23" s="35">
        <f>IF(M15="-","-",SUM(M15:M21)*'3j PAAC PAP'!$G$40)</f>
        <v>1.8706519867632565</v>
      </c>
      <c r="N23" s="35">
        <f>IF(N15="-","-",SUM(N15:N21)*'3j PAAC PAP'!$G$40)</f>
        <v>2.0327861013767068</v>
      </c>
      <c r="O23" s="27"/>
      <c r="P23" s="35">
        <f>IF(P15="-","-",SUM(P15:P21)*'3j PAAC PAP'!$G$40)</f>
        <v>2.0327861013767068</v>
      </c>
      <c r="Q23" s="35">
        <f>IF(Q15="-","-",SUM(Q15:Q21)*'3j PAAC PAP'!$G$40)</f>
        <v>2.2154737043593871</v>
      </c>
      <c r="R23" s="35">
        <f>IF(R15="-","-",SUM(R15:R21)*'3j PAAC PAP'!$G$40)</f>
        <v>2.0106159662171708</v>
      </c>
      <c r="S23" s="35">
        <f>IF(S15="-","-",SUM(S15:S21)*'3j PAAC PAP'!$G$40)</f>
        <v>1.934484035492561</v>
      </c>
      <c r="T23" s="35">
        <f>IF(T15="-","-",SUM(T15:T21)*'3j PAAC PAP'!$G$40)</f>
        <v>1.6864600502880784</v>
      </c>
      <c r="U23" s="35">
        <f>IF(U15="-","-",SUM(U15:U21)*'3j PAAC PAP'!$G$40)</f>
        <v>1.8755149277927365</v>
      </c>
      <c r="V23" s="35">
        <f>IF(V15="-","-",SUM(V15:V21)*'3j PAAC PAP'!$G$40)</f>
        <v>2.1998819595257451</v>
      </c>
      <c r="W23" s="35">
        <f>IF(W15="-","-",SUM(W15:W21)*'3j PAAC PAP'!$G$40)</f>
        <v>3.7138437626620147</v>
      </c>
      <c r="X23" s="27"/>
      <c r="Y23" s="35">
        <f>IF(Y15="-","-",SUM(Y15:Y21)*'3j PAAC PAP'!$G$40)</f>
        <v>7.0942312964128904</v>
      </c>
      <c r="Z23" s="35">
        <f>IF(Z15="-","-",SUM(Z15:Z21)*'3j PAAC PAP'!$G$40)</f>
        <v>8.1491121915900919</v>
      </c>
      <c r="AA23" s="35">
        <f>IF(AA15="-","-",SUM(AA15:AA21)*'3j PAAC PAP'!$G$40)</f>
        <v>6.0830495374574252</v>
      </c>
      <c r="AB23" s="35" t="str">
        <f>IF(AB15="-","-",SUM(AB15:AB21)*'3j PAAC PAP'!$G$40)</f>
        <v>-</v>
      </c>
      <c r="AC23" s="35" t="str">
        <f>IF(AC15="-","-",SUM(AC15:AC21)*'3j PAAC PAP'!$G$40)</f>
        <v>-</v>
      </c>
      <c r="AD23" s="25"/>
    </row>
    <row r="24" spans="1:30" s="26" customFormat="1" ht="11.4">
      <c r="A24" s="207"/>
      <c r="B24" s="123" t="s">
        <v>185</v>
      </c>
      <c r="C24" s="123" t="s">
        <v>246</v>
      </c>
      <c r="D24" s="116" t="s">
        <v>127</v>
      </c>
      <c r="E24" s="75"/>
      <c r="F24" s="27"/>
      <c r="G24" s="35">
        <f>IF(G18="-","-",SUM(G15:G23)*'3k EBIT'!$E$12)</f>
        <v>9.4964681669728694</v>
      </c>
      <c r="H24" s="35">
        <f>IF(H18="-","-",SUM(H15:H23)*'3k EBIT'!$E$12)</f>
        <v>8.7278948100455427</v>
      </c>
      <c r="I24" s="35">
        <f>IF(I18="-","-",SUM(I15:I23)*'3k EBIT'!$E$12)</f>
        <v>7.9204020911491382</v>
      </c>
      <c r="J24" s="35">
        <f>IF(J18="-","-",SUM(J15:J23)*'3k EBIT'!$E$12)</f>
        <v>7.6398007703608917</v>
      </c>
      <c r="K24" s="35">
        <f>IF(K18="-","-",SUM(K15:K23)*'3k EBIT'!$E$12)</f>
        <v>8.3836855083245112</v>
      </c>
      <c r="L24" s="35">
        <f>IF(L18="-","-",SUM(L15:L23)*'3k EBIT'!$E$12)</f>
        <v>8.3712509004759159</v>
      </c>
      <c r="M24" s="35">
        <f>IF(M18="-","-",SUM(M15:M23)*'3k EBIT'!$E$12)</f>
        <v>8.8616059252421859</v>
      </c>
      <c r="N24" s="35">
        <f>IF(N18="-","-",SUM(N15:N23)*'3k EBIT'!$E$12)</f>
        <v>9.6247123862670083</v>
      </c>
      <c r="O24" s="27"/>
      <c r="P24" s="35">
        <f>IF(P18="-","-",SUM(P15:P23)*'3k EBIT'!$E$12)</f>
        <v>9.6247123862670083</v>
      </c>
      <c r="Q24" s="35">
        <f>IF(Q18="-","-",SUM(Q15:Q23)*'3k EBIT'!$E$12)</f>
        <v>10.484668905469473</v>
      </c>
      <c r="R24" s="35">
        <f>IF(R18="-","-",SUM(R15:R23)*'3k EBIT'!$E$12)</f>
        <v>9.5216474296203408</v>
      </c>
      <c r="S24" s="35">
        <f>IF(S18="-","-",SUM(S15:S23)*'3k EBIT'!$E$12)</f>
        <v>9.1639394602174011</v>
      </c>
      <c r="T24" s="35">
        <f>IF(T18="-","-",SUM(T15:T23)*'3k EBIT'!$E$12)</f>
        <v>7.9975929074260064</v>
      </c>
      <c r="U24" s="35">
        <f>IF(U18="-","-",SUM(U15:U23)*'3k EBIT'!$E$12)</f>
        <v>8.887134280909482</v>
      </c>
      <c r="V24" s="35">
        <f>IF(V18="-","-",SUM(V15:V23)*'3k EBIT'!$E$12)</f>
        <v>10.41393265184875</v>
      </c>
      <c r="W24" s="35">
        <f>IF(W18="-","-",SUM(W15:W23)*'3k EBIT'!$E$12)</f>
        <v>17.536520080293894</v>
      </c>
      <c r="X24" s="27"/>
      <c r="Y24" s="35">
        <f>IF(Y18="-","-",SUM(Y15:Y23)*'3k EBIT'!$E$12)</f>
        <v>33.438950503653238</v>
      </c>
      <c r="Z24" s="35">
        <f>IF(Z18="-","-",SUM(Z15:Z23)*'3k EBIT'!$E$12)</f>
        <v>38.400356812355106</v>
      </c>
      <c r="AA24" s="35">
        <f>IF(AA18="-","-",SUM(AA15:AA23)*'3k EBIT'!$E$12)</f>
        <v>28.685971779961257</v>
      </c>
      <c r="AB24" s="35" t="str">
        <f>IF(AB18="-","-",SUM(AB15:AB23)*'3k EBIT'!$E$12)</f>
        <v>-</v>
      </c>
      <c r="AC24" s="35" t="str">
        <f>IF(AC18="-","-",SUM(AC15:AC23)*'3k EBIT'!$E$12)</f>
        <v>-</v>
      </c>
      <c r="AD24" s="25"/>
    </row>
    <row r="25" spans="1:30" s="26" customFormat="1" ht="11.4">
      <c r="A25" s="207"/>
      <c r="B25" s="123" t="s">
        <v>247</v>
      </c>
      <c r="C25" s="158" t="s">
        <v>248</v>
      </c>
      <c r="D25" s="116" t="s">
        <v>127</v>
      </c>
      <c r="E25" s="116"/>
      <c r="F25" s="27"/>
      <c r="G25" s="35">
        <f>IF(G20="-","-",SUM(G15:G18,G20:G24)*'3l HAP'!$E$13)</f>
        <v>5.5180149336506723</v>
      </c>
      <c r="H25" s="35">
        <f>IF(H20="-","-",SUM(H15:H18,H20:H24)*'3l HAP'!$E$13)</f>
        <v>4.9275256499565598</v>
      </c>
      <c r="I25" s="35">
        <f>IF(I20="-","-",SUM(I15:I18,I20:I24)*'3l HAP'!$E$13)</f>
        <v>4.3593576128191271</v>
      </c>
      <c r="J25" s="35">
        <f>IF(J20="-","-",SUM(J15:J18,J20:J24)*'3l HAP'!$E$13)</f>
        <v>4.1482272998255727</v>
      </c>
      <c r="K25" s="35">
        <f>IF(K20="-","-",SUM(K15:K18,K20:K24)*'3l HAP'!$E$13)</f>
        <v>4.7202200406129373</v>
      </c>
      <c r="L25" s="35">
        <f>IF(L20="-","-",SUM(L15:L18,L20:L24)*'3l HAP'!$E$13)</f>
        <v>4.710286813537131</v>
      </c>
      <c r="M25" s="35">
        <f>IF(M20="-","-",SUM(M15:M18,M20:M24)*'3l HAP'!$E$13)</f>
        <v>5.0390445703893123</v>
      </c>
      <c r="N25" s="35">
        <f>IF(N20="-","-",SUM(N15:N18,N20:N24)*'3l HAP'!$E$13)</f>
        <v>5.6260239489469592</v>
      </c>
      <c r="O25" s="27"/>
      <c r="P25" s="35">
        <f>IF(P20="-","-",SUM(P15:P18,P20:P24)*'3l HAP'!$E$13)</f>
        <v>5.6260239489469592</v>
      </c>
      <c r="Q25" s="35">
        <f>IF(Q20="-","-",SUM(Q15:Q18,Q20:Q24)*'3l HAP'!$E$13)</f>
        <v>6.2493879731911663</v>
      </c>
      <c r="R25" s="35">
        <f>IF(R20="-","-",SUM(R15:R18,R20:R24)*'3l HAP'!$E$13)</f>
        <v>5.5138048086818001</v>
      </c>
      <c r="S25" s="35">
        <f>IF(S20="-","-",SUM(S15:S18,S20:S24)*'3l HAP'!$E$13)</f>
        <v>5.2404391793462022</v>
      </c>
      <c r="T25" s="35">
        <f>IF(T20="-","-",SUM(T15:T18,T20:T24)*'3l HAP'!$E$13)</f>
        <v>4.3806810764092514</v>
      </c>
      <c r="U25" s="35">
        <f>IF(U20="-","-",SUM(U15:U18,U20:U24)*'3l HAP'!$E$13)</f>
        <v>5.0555984687411488</v>
      </c>
      <c r="V25" s="35">
        <f>IF(V20="-","-",SUM(V15:V18,V20:V24)*'3l HAP'!$E$13)</f>
        <v>6.238441576420052</v>
      </c>
      <c r="W25" s="35">
        <f>IF(W20="-","-",SUM(W15:W18,W20:W24)*'3l HAP'!$E$13)</f>
        <v>10.958755030559074</v>
      </c>
      <c r="X25" s="27"/>
      <c r="Y25" s="35">
        <f>IF(Y20="-","-",SUM(Y15:Y18,Y20:Y24)*'3l HAP'!$E$13)</f>
        <v>23.277387567116911</v>
      </c>
      <c r="Z25" s="35">
        <f>IF(Z20="-","-",SUM(Z15:Z18,Z20:Z24)*'3l HAP'!$E$13)</f>
        <v>27.100541238779766</v>
      </c>
      <c r="AA25" s="35">
        <f>IF(AA20="-","-",SUM(AA15:AA18,AA20:AA24)*'3l HAP'!$E$13)</f>
        <v>19.796422509786627</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505.33192253540614</v>
      </c>
      <c r="H26" s="35">
        <f t="shared" si="0"/>
        <v>464.29022064822715</v>
      </c>
      <c r="I26" s="35">
        <f t="shared" si="0"/>
        <v>421.22245338163958</v>
      </c>
      <c r="J26" s="35">
        <f t="shared" si="0"/>
        <v>406.24283860100491</v>
      </c>
      <c r="K26" s="35">
        <f t="shared" si="0"/>
        <v>445.96664348390811</v>
      </c>
      <c r="L26" s="35">
        <f t="shared" si="0"/>
        <v>445.30225748249279</v>
      </c>
      <c r="M26" s="35">
        <f t="shared" si="0"/>
        <v>471.4391637774462</v>
      </c>
      <c r="N26" s="35">
        <f t="shared" si="0"/>
        <v>512.18962451504706</v>
      </c>
      <c r="O26" s="27"/>
      <c r="P26" s="35">
        <f t="shared" ref="P26:W26" si="1">IF(P15="-","-",SUM(P15:P25))</f>
        <v>512.18962451504706</v>
      </c>
      <c r="Q26" s="35">
        <f t="shared" si="1"/>
        <v>558.0738392758866</v>
      </c>
      <c r="R26" s="35">
        <f t="shared" si="1"/>
        <v>506.65293621291704</v>
      </c>
      <c r="S26" s="35">
        <f t="shared" si="1"/>
        <v>487.552843128277</v>
      </c>
      <c r="T26" s="35">
        <f t="shared" si="1"/>
        <v>425.30644970801978</v>
      </c>
      <c r="U26" s="35">
        <f t="shared" si="1"/>
        <v>472.7993147875215</v>
      </c>
      <c r="V26" s="35">
        <f t="shared" si="1"/>
        <v>554.33993370001349</v>
      </c>
      <c r="W26" s="35">
        <f t="shared" si="1"/>
        <v>933.93311486167363</v>
      </c>
      <c r="X26" s="27"/>
      <c r="Y26" s="35">
        <f t="shared" ref="Y26:AC26" si="2">IF(Y15="-","-",SUM(Y15:Y25))</f>
        <v>1783.2214239677774</v>
      </c>
      <c r="Z26" s="35">
        <f t="shared" si="2"/>
        <v>2048.1711176068507</v>
      </c>
      <c r="AA26" s="35">
        <f t="shared" si="2"/>
        <v>1529.5837873071609</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f>IF('3a DF'!AA$147="-","-",'3a DF'!AA$147)</f>
        <v>1631.9111772946392</v>
      </c>
      <c r="AA27" s="117">
        <f>IF('3a DF'!AB$147="-","-",'3a DF'!AB$147)</f>
        <v>1133.4240853181414</v>
      </c>
      <c r="AB27" s="117" t="str">
        <f>IF('3a DF'!AC$147="-","-",'3a DF'!AC$147)</f>
        <v>-</v>
      </c>
      <c r="AC27" s="117" t="str">
        <f>IF('3a DF'!AD$147="-","-",'3a DF'!AD$147)</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 customHeight="1">
      <c r="A29" s="207"/>
      <c r="B29" s="120" t="s">
        <v>241</v>
      </c>
      <c r="C29" s="120" t="s">
        <v>178</v>
      </c>
      <c r="D29" s="118" t="s">
        <v>128</v>
      </c>
      <c r="E29" s="119"/>
      <c r="F29" s="27"/>
      <c r="G29" s="117" t="str">
        <f>IF('3c AA'!J224="-","-",'3c AA'!J224)</f>
        <v>-</v>
      </c>
      <c r="H29" s="117" t="str">
        <f>IF('3c AA'!K224="-","-",'3c AA'!K224)</f>
        <v>-</v>
      </c>
      <c r="I29" s="117" t="str">
        <f>IF('3c AA'!L224="-","-",'3c AA'!L224)</f>
        <v>-</v>
      </c>
      <c r="J29" s="117" t="str">
        <f>IF('3c AA'!M224="-","-",'3c AA'!M224)</f>
        <v>-</v>
      </c>
      <c r="K29" s="117" t="str">
        <f>IF('3c AA'!N224="-","-",'3c AA'!N224)</f>
        <v>-</v>
      </c>
      <c r="L29" s="117" t="str">
        <f>IF('3c AA'!O224="-","-",'3c AA'!O224)</f>
        <v>-</v>
      </c>
      <c r="M29" s="117" t="str">
        <f>IF('3c AA'!P224="-","-",'3c AA'!P224)</f>
        <v>-</v>
      </c>
      <c r="N29" s="117" t="str">
        <f>IF('3c AA'!Q224="-","-",'3c AA'!Q224)</f>
        <v>-</v>
      </c>
      <c r="O29" s="27"/>
      <c r="P29" s="117" t="str">
        <f>IF('3c AA'!S224="-","-",'3c AA'!S224)</f>
        <v>-</v>
      </c>
      <c r="Q29" s="117" t="str">
        <f>IF('3c AA'!T224="-","-",'3c AA'!T224)</f>
        <v>-</v>
      </c>
      <c r="R29" s="117" t="str">
        <f>IF('3c AA'!U224="-","-",'3c AA'!U224)</f>
        <v>-</v>
      </c>
      <c r="S29" s="117" t="str">
        <f>IF('3c AA'!V224="-","-",'3c AA'!V224)</f>
        <v>-</v>
      </c>
      <c r="T29" s="117">
        <f>IF('3c AA'!W224="-","-",'3c AA'!W224)</f>
        <v>10.705717509101307</v>
      </c>
      <c r="U29" s="117">
        <f>IF('3c AA'!X224="-","-",'3c AA'!X224)</f>
        <v>13.71215092385904</v>
      </c>
      <c r="V29" s="117">
        <f>IF('3c AA'!Y224="-","-",'3c AA'!Y224)</f>
        <v>4.43</v>
      </c>
      <c r="W29" s="117" t="str">
        <f>IF('3c AA'!Z224="-","-",'3c AA'!Z224)</f>
        <v>-</v>
      </c>
      <c r="X29" s="27"/>
      <c r="Y29" s="117">
        <f>IF('3c AA'!AB224="-","-",'3c AA'!AB224)</f>
        <v>26.679544917909343</v>
      </c>
      <c r="Z29" s="117">
        <f>IF('3c AA'!AC224="-","-",'3c AA'!AC224)</f>
        <v>26.679544917909343</v>
      </c>
      <c r="AA29" s="117">
        <f>IF('3c AA'!AD224="-","-",'3c AA'!AD224)</f>
        <v>32.690762131501096</v>
      </c>
      <c r="AB29" s="117" t="str">
        <f>IF('3c AA'!AE224="-","-",'3c AA'!AE224)</f>
        <v>-</v>
      </c>
      <c r="AC29" s="117" t="str">
        <f>IF('3c AA'!AF224="-","-",'3c AA'!AF224)</f>
        <v>-</v>
      </c>
      <c r="AD29" s="25"/>
    </row>
    <row r="30" spans="1:30" s="26" customFormat="1" ht="12.6"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f>IF('3d PC'!AA$43="-","-",'3d PC'!AA$43)</f>
        <v>33.951682778351348</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f>IF('3f NC-Gas'!Y46="-","-",'3f NC-Gas'!Y46)</f>
        <v>161.99684173765627</v>
      </c>
      <c r="AA31" s="117">
        <f>IF('3f NC-Gas'!Z46="-","-",'3f NC-Gas'!Z46)</f>
        <v>155.45881160039352</v>
      </c>
      <c r="AB31" s="117" t="str">
        <f>IF('3f NC-Gas'!AA46="-","-",'3f NC-Gas'!AA46)</f>
        <v>-</v>
      </c>
      <c r="AC31" s="117" t="str">
        <f>IF('3f NC-Gas'!AB46="-","-",'3f NC-Gas'!AB46)</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f>IF('3g CPIH'!W$17="-","-",'3h OC '!$E$12*('3g CPIH'!W$17/'3g CPIH'!$G$17))</f>
        <v>109.36421849315069</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f>IF('3i SMNCC'!V$51="-","-",'3i SMNCC'!V$51)</f>
        <v>3.4563122415280967</v>
      </c>
      <c r="AA33" s="117">
        <f>IF('3i SMNCC'!W$51="-","-",'3i SMNCC'!W$51)</f>
        <v>4.0165235041284371</v>
      </c>
      <c r="AB33" s="117" t="str">
        <f>IF('3i SMNCC'!X$51="-","-",'3i SMNCC'!X$51)</f>
        <v>-</v>
      </c>
      <c r="AC33" s="117" t="str">
        <f>IF('3i SMNCC'!Y$51="-","-",'3i SMNCC'!Y$51)</f>
        <v>-</v>
      </c>
      <c r="AD33" s="25"/>
    </row>
    <row r="34" spans="1:30" s="26" customFormat="1" ht="11.4">
      <c r="A34" s="207"/>
      <c r="B34" s="120" t="s">
        <v>244</v>
      </c>
      <c r="C34" s="120" t="s">
        <v>183</v>
      </c>
      <c r="D34" s="118" t="s">
        <v>128</v>
      </c>
      <c r="E34" s="119"/>
      <c r="F34" s="27"/>
      <c r="G34" s="117">
        <f>IF('3g CPIH'!C$17="-","-",'3j PAAC PAP'!$G$22*('3g CPIH'!C$17/'3g CPIH'!$G$17))</f>
        <v>3.1142016634050882</v>
      </c>
      <c r="H34" s="117">
        <f>IF('3g CPIH'!D$17="-","-",'3j PAAC PAP'!$G$22*('3g CPIH'!D$17/'3g CPIH'!$G$17))</f>
        <v>3.1204363013698631</v>
      </c>
      <c r="I34" s="117">
        <f>IF('3g CPIH'!E$17="-","-",'3j PAAC PAP'!$G$22*('3g CPIH'!E$17/'3g CPIH'!$G$17))</f>
        <v>3.129788258317026</v>
      </c>
      <c r="J34" s="117">
        <f>IF('3g CPIH'!F$17="-","-",'3j PAAC PAP'!$G$22*('3g CPIH'!F$17/'3g CPIH'!$G$17))</f>
        <v>3.1484921722113506</v>
      </c>
      <c r="K34" s="117">
        <f>IF('3g CPIH'!G$17="-","-",'3j PAAC PAP'!$G$22*('3g CPIH'!G$17/'3g CPIH'!$G$17))</f>
        <v>3.1859000000000002</v>
      </c>
      <c r="L34" s="117">
        <f>IF('3g CPIH'!H$17="-","-",'3j PAAC PAP'!$G$22*('3g CPIH'!H$17/'3g CPIH'!$G$17))</f>
        <v>3.2264251467710374</v>
      </c>
      <c r="M34" s="117">
        <f>IF('3g CPIH'!I$17="-","-",'3j PAAC PAP'!$G$22*('3g CPIH'!I$17/'3g CPIH'!$G$17))</f>
        <v>3.2731849315068491</v>
      </c>
      <c r="N34" s="117">
        <f>IF('3g CPIH'!J$17="-","-",'3j PAAC PAP'!$G$22*('3g CPIH'!J$17/'3g CPIH'!$G$17))</f>
        <v>3.3012408023483371</v>
      </c>
      <c r="O34" s="27"/>
      <c r="P34" s="117">
        <f>IF('3g CPIH'!L$17="-","-",'3j PAAC PAP'!$G$22*('3g CPIH'!L$17/'3g CPIH'!$G$17))</f>
        <v>3.3012408023483371</v>
      </c>
      <c r="Q34" s="117">
        <f>IF('3g CPIH'!M$17="-","-",'3j PAAC PAP'!$G$22*('3g CPIH'!M$17/'3g CPIH'!$G$17))</f>
        <v>3.3386486301369862</v>
      </c>
      <c r="R34" s="117">
        <f>IF('3g CPIH'!N$17="-","-",'3j PAAC PAP'!$G$22*('3g CPIH'!N$17/'3g CPIH'!$G$17))</f>
        <v>3.3635871819960861</v>
      </c>
      <c r="S34" s="117">
        <f>IF('3g CPIH'!O$17="-","-",'3j PAAC PAP'!$G$22*('3g CPIH'!O$17/'3g CPIH'!$G$17))</f>
        <v>3.3822910958904111</v>
      </c>
      <c r="T34" s="117">
        <f>IF('3g CPIH'!P$17="-","-",'3j PAAC PAP'!$G$22*('3g CPIH'!P$17/'3g CPIH'!$G$17))</f>
        <v>3.3916430528375732</v>
      </c>
      <c r="U34" s="117">
        <f>IF('3g CPIH'!Q$17="-","-",'3j PAAC PAP'!$G$22*('3g CPIH'!Q$17/'3g CPIH'!$G$17))</f>
        <v>3.4103469667318986</v>
      </c>
      <c r="V34" s="117">
        <f>IF('3g CPIH'!R$17="-","-",'3j PAAC PAP'!$G$22*('3g CPIH'!R$17/'3g CPIH'!$G$17))</f>
        <v>3.4726933463796481</v>
      </c>
      <c r="W34" s="117">
        <f>IF('3g CPIH'!S$17="-","-",'3j PAAC PAP'!$G$22*('3g CPIH'!S$17/'3g CPIH'!$G$17))</f>
        <v>3.5755648727984348</v>
      </c>
      <c r="X34" s="27"/>
      <c r="Y34" s="117">
        <f>IF('3g CPIH'!U$17="-","-",'3j PAAC PAP'!$G$22*('3g CPIH'!U$17/'3g CPIH'!$G$17))</f>
        <v>3.7563693737769084</v>
      </c>
      <c r="Z34" s="117">
        <f>IF('3g CPIH'!V$17="-","-",'3j PAAC PAP'!$G$22*('3g CPIH'!V$17/'3g CPIH'!$G$17))</f>
        <v>3.7563693737769084</v>
      </c>
      <c r="AA34" s="117">
        <f>IF('3g CPIH'!W$17="-","-",'3j PAAC PAP'!$G$22*('3g CPIH'!W$17/'3g CPIH'!$G$17))</f>
        <v>3.9060006849315072</v>
      </c>
      <c r="AB34" s="117" t="str">
        <f>IF('3g CPIH'!X$17="-","-",'3j PAAC PAP'!$G$22*('3g CPIH'!X$17/'3g CPIH'!$G$17))</f>
        <v>-</v>
      </c>
      <c r="AC34" s="117" t="str">
        <f>IF('3g CPIH'!Y$17="-","-",'3j PAAC PAP'!$G$22*('3g CPIH'!Y$17/'3g CPIH'!$G$17))</f>
        <v>-</v>
      </c>
      <c r="AD34" s="25"/>
    </row>
    <row r="35" spans="1:30" s="26" customFormat="1" ht="11.4">
      <c r="A35" s="207"/>
      <c r="B35" s="120" t="s">
        <v>244</v>
      </c>
      <c r="C35" s="120" t="s">
        <v>184</v>
      </c>
      <c r="D35" s="118" t="s">
        <v>128</v>
      </c>
      <c r="E35" s="119"/>
      <c r="F35" s="27"/>
      <c r="G35" s="117">
        <f>IF(G27="-","-",SUM(G27:G33)*'3j PAAC PAP'!$G$40)</f>
        <v>1.9702987831939041</v>
      </c>
      <c r="H35" s="117">
        <f>IF(H27="-","-",SUM(H27:H33)*'3j PAAC PAP'!$G$40)</f>
        <v>1.8068611044917469</v>
      </c>
      <c r="I35" s="117">
        <f>IF(I27="-","-",SUM(I27:I33)*'3j PAAC PAP'!$G$40)</f>
        <v>1.6399714133976362</v>
      </c>
      <c r="J35" s="117">
        <f>IF(J27="-","-",SUM(J27:J33)*'3j PAAC PAP'!$G$40)</f>
        <v>1.5802336914077124</v>
      </c>
      <c r="K35" s="117">
        <f>IF(K27="-","-",SUM(K27:K33)*'3j PAAC PAP'!$G$40)</f>
        <v>1.7499944904678144</v>
      </c>
      <c r="L35" s="117">
        <f>IF(L27="-","-",SUM(L27:L33)*'3j PAAC PAP'!$G$40)</f>
        <v>1.7471837960869592</v>
      </c>
      <c r="M35" s="117">
        <f>IF(M27="-","-",SUM(M27:M33)*'3j PAAC PAP'!$G$40)</f>
        <v>1.8526402684166012</v>
      </c>
      <c r="N35" s="117">
        <f>IF(N27="-","-",SUM(N27:N33)*'3j PAAC PAP'!$G$40)</f>
        <v>2.0147743830247284</v>
      </c>
      <c r="O35" s="27"/>
      <c r="P35" s="117">
        <f>IF(P27="-","-",SUM(P27:P33)*'3j PAAC PAP'!$G$40)</f>
        <v>2.0147743830247284</v>
      </c>
      <c r="Q35" s="117">
        <f>IF(Q27="-","-",SUM(Q27:Q33)*'3j PAAC PAP'!$G$40)</f>
        <v>2.1907175850055882</v>
      </c>
      <c r="R35" s="117">
        <f>IF(R27="-","-",SUM(R27:R33)*'3j PAAC PAP'!$G$40)</f>
        <v>1.9858598468962014</v>
      </c>
      <c r="S35" s="117">
        <f>IF(S27="-","-",SUM(S27:S33)*'3j PAAC PAP'!$G$40)</f>
        <v>1.9083624900475746</v>
      </c>
      <c r="T35" s="117">
        <f>IF(T27="-","-",SUM(T27:T33)*'3j PAAC PAP'!$G$40)</f>
        <v>1.660338505040067</v>
      </c>
      <c r="U35" s="117">
        <f>IF(U27="-","-",SUM(U27:U33)*'3j PAAC PAP'!$G$40)</f>
        <v>1.8439106689196878</v>
      </c>
      <c r="V35" s="117">
        <f>IF(V27="-","-",SUM(V27:V33)*'3j PAAC PAP'!$G$40)</f>
        <v>2.1682777006846377</v>
      </c>
      <c r="W35" s="117">
        <f>IF(W27="-","-",SUM(W27:W33)*'3j PAAC PAP'!$G$40)</f>
        <v>3.6854711294450868</v>
      </c>
      <c r="X35" s="27"/>
      <c r="Y35" s="117">
        <f>IF(Y27="-","-",SUM(Y27:Y33)*'3j PAAC PAP'!$G$40)</f>
        <v>7.0608605924569448</v>
      </c>
      <c r="Z35" s="117">
        <f>IF(Z27="-","-",SUM(Z27:Z33)*'3j PAAC PAP'!$G$40)</f>
        <v>8.115741487634148</v>
      </c>
      <c r="AA35" s="117">
        <f>IF(AA27="-","-",SUM(AA27:AA33)*'3j PAAC PAP'!$G$40)</f>
        <v>6.0739266566191308</v>
      </c>
      <c r="AB35" s="117" t="str">
        <f>IF(AB27="-","-",SUM(AB27:AB33)*'3j PAAC PAP'!$G$40)</f>
        <v>-</v>
      </c>
      <c r="AC35" s="117" t="str">
        <f>IF(AC27="-","-",SUM(AC27:AC33)*'3j PAAC PAP'!$G$40)</f>
        <v>-</v>
      </c>
      <c r="AD35" s="25"/>
    </row>
    <row r="36" spans="1:30" s="26" customFormat="1" ht="11.4">
      <c r="A36" s="207"/>
      <c r="B36" s="120" t="s">
        <v>185</v>
      </c>
      <c r="C36" s="120" t="s">
        <v>246</v>
      </c>
      <c r="D36" s="118" t="s">
        <v>128</v>
      </c>
      <c r="E36" s="119"/>
      <c r="F36" s="27"/>
      <c r="G36" s="117">
        <f>IF(G30="-","-",SUM(G27:G35)*'3k EBIT'!$E$12)</f>
        <v>9.3271940974912138</v>
      </c>
      <c r="H36" s="117">
        <f>IF(H30="-","-",SUM(H27:H35)*'3k EBIT'!$E$12)</f>
        <v>8.5586207406056172</v>
      </c>
      <c r="I36" s="117">
        <f>IF(I30="-","-",SUM(I27:I35)*'3k EBIT'!$E$12)</f>
        <v>7.7738719591755592</v>
      </c>
      <c r="J36" s="117">
        <f>IF(J30="-","-",SUM(J27:J35)*'3k EBIT'!$E$12)</f>
        <v>7.4932706385083341</v>
      </c>
      <c r="K36" s="117">
        <f>IF(K30="-","-",SUM(K27:K35)*'3k EBIT'!$E$12)</f>
        <v>8.292428704704351</v>
      </c>
      <c r="L36" s="117">
        <f>IF(L30="-","-",SUM(L27:L35)*'3k EBIT'!$E$12)</f>
        <v>8.2799940968474086</v>
      </c>
      <c r="M36" s="117">
        <f>IF(M30="-","-",SUM(M27:M35)*'3k EBIT'!$E$12)</f>
        <v>8.7768916665574217</v>
      </c>
      <c r="N36" s="117">
        <f>IF(N30="-","-",SUM(N27:N35)*'3k EBIT'!$E$12)</f>
        <v>9.5399981275572063</v>
      </c>
      <c r="O36" s="27"/>
      <c r="P36" s="117">
        <f>IF(P30="-","-",SUM(P27:P35)*'3k EBIT'!$E$12)</f>
        <v>9.5399981275572063</v>
      </c>
      <c r="Q36" s="117">
        <f>IF(Q30="-","-",SUM(Q27:Q35)*'3k EBIT'!$E$12)</f>
        <v>10.368233801466303</v>
      </c>
      <c r="R36" s="117">
        <f>IF(R30="-","-",SUM(R27:R35)*'3k EBIT'!$E$12)</f>
        <v>9.4052123257715774</v>
      </c>
      <c r="S36" s="117">
        <f>IF(S30="-","-",SUM(S27:S35)*'3k EBIT'!$E$12)</f>
        <v>9.0410823671026108</v>
      </c>
      <c r="T36" s="117">
        <f>IF(T30="-","-",SUM(T27:T35)*'3k EBIT'!$E$12)</f>
        <v>7.8747358152376457</v>
      </c>
      <c r="U36" s="117">
        <f>IF(U30="-","-",SUM(U27:U35)*'3k EBIT'!$E$12)</f>
        <v>8.7384904197195894</v>
      </c>
      <c r="V36" s="117">
        <f>IF(V30="-","-",SUM(V27:V35)*'3k EBIT'!$E$12)</f>
        <v>10.265288790809084</v>
      </c>
      <c r="W36" s="117">
        <f>IF(W30="-","-",SUM(W27:W35)*'3k EBIT'!$E$12)</f>
        <v>17.403075478082854</v>
      </c>
      <c r="X36" s="27"/>
      <c r="Y36" s="117">
        <f>IF(Y30="-","-",SUM(Y27:Y35)*'3k EBIT'!$E$12)</f>
        <v>33.281998546432476</v>
      </c>
      <c r="Z36" s="117">
        <f>IF(Z30="-","-",SUM(Z27:Z35)*'3k EBIT'!$E$12)</f>
        <v>38.243404855134344</v>
      </c>
      <c r="AA36" s="117">
        <f>IF(AA30="-","-",SUM(AA27:AA35)*'3k EBIT'!$E$12)</f>
        <v>28.643064264286657</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5.5150096536482476</v>
      </c>
      <c r="H37" s="117">
        <f>IF(H32="-","-",SUM(H27:H30,H32:H36)*'3l HAP'!$E$13)</f>
        <v>4.9245203699548759</v>
      </c>
      <c r="I37" s="117">
        <f>IF(I32="-","-",SUM(I27:I30,I32:I36)*'3l HAP'!$E$13)</f>
        <v>4.3567561270941066</v>
      </c>
      <c r="J37" s="117">
        <f>IF(J32="-","-",SUM(J27:J30,J32:J36)*'3l HAP'!$E$13)</f>
        <v>4.1456258141027007</v>
      </c>
      <c r="K37" s="117">
        <f>IF(K32="-","-",SUM(K27:K30,K32:K36)*'3l HAP'!$E$13)</f>
        <v>4.7185998736975652</v>
      </c>
      <c r="L37" s="117">
        <f>IF(L32="-","-",SUM(L27:L30,L32:L36)*'3l HAP'!$E$13)</f>
        <v>4.7086666466216096</v>
      </c>
      <c r="M37" s="117">
        <f>IF(M32="-","-",SUM(M27:M30,M32:M36)*'3l HAP'!$E$13)</f>
        <v>5.037540559359595</v>
      </c>
      <c r="N37" s="117">
        <f>IF(N32="-","-",SUM(N27:N30,N32:N36)*'3l HAP'!$E$13)</f>
        <v>5.6245199379167978</v>
      </c>
      <c r="O37" s="27"/>
      <c r="P37" s="117">
        <f>IF(P32="-","-",SUM(P27:P30,P32:P36)*'3l HAP'!$E$13)</f>
        <v>5.6245199379167978</v>
      </c>
      <c r="Q37" s="117">
        <f>IF(Q32="-","-",SUM(Q27:Q30,Q32:Q36)*'3l HAP'!$E$13)</f>
        <v>6.2473207924899974</v>
      </c>
      <c r="R37" s="117">
        <f>IF(R32="-","-",SUM(R27:R30,R32:R36)*'3l HAP'!$E$13)</f>
        <v>5.5117376279833721</v>
      </c>
      <c r="S37" s="117">
        <f>IF(S32="-","-",SUM(S27:S30,S32:S36)*'3l HAP'!$E$13)</f>
        <v>5.2382579830990474</v>
      </c>
      <c r="T37" s="117">
        <f>IF(T32="-","-",SUM(T27:T30,T32:T36)*'3l HAP'!$E$13)</f>
        <v>4.3784998801785457</v>
      </c>
      <c r="U37" s="117">
        <f>IF(U32="-","-",SUM(U27:U30,U32:U36)*'3l HAP'!$E$13)</f>
        <v>5.0529594560153077</v>
      </c>
      <c r="V37" s="117">
        <f>IF(V32="-","-",SUM(V27:V30,V32:V36)*'3l HAP'!$E$13)</f>
        <v>6.2358025636968781</v>
      </c>
      <c r="W37" s="117">
        <f>IF(W32="-","-",SUM(W27:W30,W32:W36)*'3l HAP'!$E$13)</f>
        <v>10.956385864415171</v>
      </c>
      <c r="X37" s="27"/>
      <c r="Y37" s="117">
        <f>IF(Y32="-","-",SUM(Y27:Y30,Y32:Y36)*'3l HAP'!$E$13)</f>
        <v>23.274601053034623</v>
      </c>
      <c r="Z37" s="117">
        <f>IF(Z32="-","-",SUM(Z27:Z30,Z32:Z36)*'3l HAP'!$E$13)</f>
        <v>27.097754724697477</v>
      </c>
      <c r="AA37" s="117">
        <f>IF(AA32="-","-",SUM(AA27:AA30,AA32:AA36)*'3l HAP'!$E$13)</f>
        <v>19.795660732751283</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496.41975938368864</v>
      </c>
      <c r="H38" s="117">
        <f t="shared" si="3"/>
        <v>455.37805749870671</v>
      </c>
      <c r="I38" s="117">
        <f t="shared" si="3"/>
        <v>413.50774287228575</v>
      </c>
      <c r="J38" s="117">
        <f t="shared" si="3"/>
        <v>398.52812809802271</v>
      </c>
      <c r="K38" s="117">
        <f t="shared" si="3"/>
        <v>441.16203563666045</v>
      </c>
      <c r="L38" s="117">
        <f t="shared" si="3"/>
        <v>440.49764963480567</v>
      </c>
      <c r="M38" s="117">
        <f t="shared" si="3"/>
        <v>466.97901641413586</v>
      </c>
      <c r="N38" s="117">
        <f t="shared" si="3"/>
        <v>507.72947715041857</v>
      </c>
      <c r="O38" s="27"/>
      <c r="P38" s="117">
        <f t="shared" ref="P38:W38" si="4">IF(P27="-","-",SUM(P27:P37))</f>
        <v>507.72947715041857</v>
      </c>
      <c r="Q38" s="117">
        <f t="shared" si="4"/>
        <v>551.94361125785053</v>
      </c>
      <c r="R38" s="117">
        <f t="shared" si="4"/>
        <v>500.52270820301032</v>
      </c>
      <c r="S38" s="117">
        <f t="shared" si="4"/>
        <v>481.08450180737901</v>
      </c>
      <c r="T38" s="117">
        <f t="shared" si="4"/>
        <v>418.83810843589771</v>
      </c>
      <c r="U38" s="117">
        <f t="shared" si="4"/>
        <v>464.97331789099661</v>
      </c>
      <c r="V38" s="117">
        <f t="shared" si="4"/>
        <v>546.51393681139803</v>
      </c>
      <c r="W38" s="117">
        <f t="shared" si="4"/>
        <v>926.9073484801919</v>
      </c>
      <c r="X38" s="27"/>
      <c r="Y38" s="117">
        <f t="shared" ref="Y38:AC38" si="5">IF(Y27="-","-",SUM(Y27:Y37))</f>
        <v>1774.9580115383599</v>
      </c>
      <c r="Z38" s="117">
        <f t="shared" si="5"/>
        <v>2039.9077051774332</v>
      </c>
      <c r="AA38" s="117">
        <f t="shared" si="5"/>
        <v>1527.324736164255</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f>IF('3a DF'!AA$147="-","-",'3a DF'!AA$147)</f>
        <v>1631.9111772946392</v>
      </c>
      <c r="AA39" s="35">
        <f>IF('3a DF'!AB$147="-","-",'3a DF'!AB$147)</f>
        <v>1133.4240853181414</v>
      </c>
      <c r="AB39" s="35" t="str">
        <f>IF('3a DF'!AC$147="-","-",'3a DF'!AC$147)</f>
        <v>-</v>
      </c>
      <c r="AC39" s="35" t="str">
        <f>IF('3a DF'!AD$147="-","-",'3a DF'!AD$147)</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AA'!J225="-","-",'3c AA'!J225)</f>
        <v>-</v>
      </c>
      <c r="H41" s="35" t="str">
        <f>IF('3c AA'!K225="-","-",'3c AA'!K225)</f>
        <v>-</v>
      </c>
      <c r="I41" s="35" t="str">
        <f>IF('3c AA'!L225="-","-",'3c AA'!L225)</f>
        <v>-</v>
      </c>
      <c r="J41" s="35" t="str">
        <f>IF('3c AA'!M225="-","-",'3c AA'!M225)</f>
        <v>-</v>
      </c>
      <c r="K41" s="35" t="str">
        <f>IF('3c AA'!N225="-","-",'3c AA'!N225)</f>
        <v>-</v>
      </c>
      <c r="L41" s="35" t="str">
        <f>IF('3c AA'!O225="-","-",'3c AA'!O225)</f>
        <v>-</v>
      </c>
      <c r="M41" s="35" t="str">
        <f>IF('3c AA'!P225="-","-",'3c AA'!P225)</f>
        <v>-</v>
      </c>
      <c r="N41" s="35" t="str">
        <f>IF('3c AA'!Q225="-","-",'3c AA'!Q225)</f>
        <v>-</v>
      </c>
      <c r="O41" s="27"/>
      <c r="P41" s="35" t="str">
        <f>IF('3c AA'!S225="-","-",'3c AA'!S225)</f>
        <v>-</v>
      </c>
      <c r="Q41" s="35" t="str">
        <f>IF('3c AA'!T225="-","-",'3c AA'!T225)</f>
        <v>-</v>
      </c>
      <c r="R41" s="35" t="str">
        <f>IF('3c AA'!U225="-","-",'3c AA'!U225)</f>
        <v>-</v>
      </c>
      <c r="S41" s="35" t="str">
        <f>IF('3c AA'!V225="-","-",'3c AA'!V225)</f>
        <v>-</v>
      </c>
      <c r="T41" s="35">
        <f>IF('3c AA'!W225="-","-",'3c AA'!W225)</f>
        <v>10.705717509101307</v>
      </c>
      <c r="U41" s="35">
        <f>IF('3c AA'!X225="-","-",'3c AA'!X225)</f>
        <v>13.71215092385904</v>
      </c>
      <c r="V41" s="35">
        <f>IF('3c AA'!Y225="-","-",'3c AA'!Y225)</f>
        <v>4.43</v>
      </c>
      <c r="W41" s="35" t="str">
        <f>IF('3c AA'!Z225="-","-",'3c AA'!Z225)</f>
        <v>-</v>
      </c>
      <c r="X41" s="27"/>
      <c r="Y41" s="35">
        <f>IF('3c AA'!AB225="-","-",'3c AA'!AB225)</f>
        <v>26.679544917909343</v>
      </c>
      <c r="Z41" s="35">
        <f>IF('3c AA'!AC225="-","-",'3c AA'!AC225)</f>
        <v>26.679544917909343</v>
      </c>
      <c r="AA41" s="35">
        <f>IF('3c AA'!AD225="-","-",'3c AA'!AD225)</f>
        <v>32.690762131501096</v>
      </c>
      <c r="AB41" s="35" t="str">
        <f>IF('3c AA'!AE225="-","-",'3c AA'!AE225)</f>
        <v>-</v>
      </c>
      <c r="AC41" s="35" t="str">
        <f>IF('3c AA'!AF225="-","-",'3c AA'!AF225)</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f>IF('3d PC'!AA$43="-","-",'3d PC'!AA$43)</f>
        <v>33.951682778351348</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f>IF('3f NC-Gas'!Y47="-","-",'3f NC-Gas'!Y47)</f>
        <v>192.41016885255056</v>
      </c>
      <c r="AA43" s="35">
        <f>IF('3f NC-Gas'!Z47="-","-",'3f NC-Gas'!Z47)</f>
        <v>170.2374642383123</v>
      </c>
      <c r="AB43" s="35" t="str">
        <f>IF('3f NC-Gas'!AA47="-","-",'3f NC-Gas'!AA47)</f>
        <v>-</v>
      </c>
      <c r="AC43" s="35" t="str">
        <f>IF('3f NC-Gas'!AB47="-","-",'3f NC-Gas'!AB47)</f>
        <v>-</v>
      </c>
      <c r="AD43" s="25"/>
    </row>
    <row r="44" spans="1:30" s="26" customFormat="1" ht="12.6"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f>IF('3g CPIH'!W$17="-","-",'3h OC '!$E$12*('3g CPIH'!W$17/'3g CPIH'!$G$17))</f>
        <v>109.36421849315069</v>
      </c>
      <c r="AB44" s="35" t="str">
        <f>IF('3g CPIH'!X$17="-","-",'3h OC '!$E$12*('3g CPIH'!X$17/'3g CPIH'!$G$17))</f>
        <v>-</v>
      </c>
      <c r="AC44" s="35" t="str">
        <f>IF('3g CPIH'!Y$17="-","-",'3h OC '!$E$12*('3g CPIH'!Y$17/'3g CPIH'!$G$17))</f>
        <v>-</v>
      </c>
      <c r="AD44" s="25"/>
    </row>
    <row r="45" spans="1:30" s="26" customFormat="1" ht="11.4">
      <c r="A45" s="207"/>
      <c r="B45" s="123" t="s">
        <v>244</v>
      </c>
      <c r="C45" s="123" t="s">
        <v>182</v>
      </c>
      <c r="D45" s="116" t="s">
        <v>125</v>
      </c>
      <c r="E45" s="75"/>
      <c r="F45" s="27"/>
      <c r="G45" s="35" t="s">
        <v>245</v>
      </c>
      <c r="H45" s="35" t="s">
        <v>245</v>
      </c>
      <c r="I45" s="35" t="s">
        <v>245</v>
      </c>
      <c r="J45" s="35" t="s">
        <v>245</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f>IF('3i SMNCC'!V$51="-","-",'3i SMNCC'!V$51)</f>
        <v>3.4563122415280967</v>
      </c>
      <c r="AA45" s="35">
        <f>IF('3i SMNCC'!W$51="-","-",'3i SMNCC'!W$51)</f>
        <v>4.0165235041284371</v>
      </c>
      <c r="AB45" s="35" t="str">
        <f>IF('3i SMNCC'!X$51="-","-",'3i SMNCC'!X$51)</f>
        <v>-</v>
      </c>
      <c r="AC45" s="35" t="str">
        <f>IF('3i SMNCC'!Y$51="-","-",'3i SMNCC'!Y$51)</f>
        <v>-</v>
      </c>
      <c r="AD45" s="25"/>
    </row>
    <row r="46" spans="1:30" s="26" customFormat="1" ht="11.4">
      <c r="A46" s="207"/>
      <c r="B46" s="123" t="s">
        <v>244</v>
      </c>
      <c r="C46" s="123" t="s">
        <v>183</v>
      </c>
      <c r="D46" s="116" t="s">
        <v>125</v>
      </c>
      <c r="E46" s="75"/>
      <c r="F46" s="27"/>
      <c r="G46" s="35">
        <f>IF('3g CPIH'!C$17="-","-",'3j PAAC PAP'!$G$22*('3g CPIH'!C$17/'3g CPIH'!$G$17))</f>
        <v>3.1142016634050882</v>
      </c>
      <c r="H46" s="35">
        <f>IF('3g CPIH'!D$17="-","-",'3j PAAC PAP'!$G$22*('3g CPIH'!D$17/'3g CPIH'!$G$17))</f>
        <v>3.1204363013698631</v>
      </c>
      <c r="I46" s="35">
        <f>IF('3g CPIH'!E$17="-","-",'3j PAAC PAP'!$G$22*('3g CPIH'!E$17/'3g CPIH'!$G$17))</f>
        <v>3.129788258317026</v>
      </c>
      <c r="J46" s="35">
        <f>IF('3g CPIH'!F$17="-","-",'3j PAAC PAP'!$G$22*('3g CPIH'!F$17/'3g CPIH'!$G$17))</f>
        <v>3.1484921722113506</v>
      </c>
      <c r="K46" s="35">
        <f>IF('3g CPIH'!G$17="-","-",'3j PAAC PAP'!$G$22*('3g CPIH'!G$17/'3g CPIH'!$G$17))</f>
        <v>3.1859000000000002</v>
      </c>
      <c r="L46" s="35">
        <f>IF('3g CPIH'!H$17="-","-",'3j PAAC PAP'!$G$22*('3g CPIH'!H$17/'3g CPIH'!$G$17))</f>
        <v>3.2264251467710374</v>
      </c>
      <c r="M46" s="35">
        <f>IF('3g CPIH'!I$17="-","-",'3j PAAC PAP'!$G$22*('3g CPIH'!I$17/'3g CPIH'!$G$17))</f>
        <v>3.2731849315068491</v>
      </c>
      <c r="N46" s="35">
        <f>IF('3g CPIH'!J$17="-","-",'3j PAAC PAP'!$G$22*('3g CPIH'!J$17/'3g CPIH'!$G$17))</f>
        <v>3.3012408023483371</v>
      </c>
      <c r="O46" s="27"/>
      <c r="P46" s="35">
        <f>IF('3g CPIH'!L$17="-","-",'3j PAAC PAP'!$G$22*('3g CPIH'!L$17/'3g CPIH'!$G$17))</f>
        <v>3.3012408023483371</v>
      </c>
      <c r="Q46" s="35">
        <f>IF('3g CPIH'!M$17="-","-",'3j PAAC PAP'!$G$22*('3g CPIH'!M$17/'3g CPIH'!$G$17))</f>
        <v>3.3386486301369862</v>
      </c>
      <c r="R46" s="35">
        <f>IF('3g CPIH'!N$17="-","-",'3j PAAC PAP'!$G$22*('3g CPIH'!N$17/'3g CPIH'!$G$17))</f>
        <v>3.3635871819960861</v>
      </c>
      <c r="S46" s="35">
        <f>IF('3g CPIH'!O$17="-","-",'3j PAAC PAP'!$G$22*('3g CPIH'!O$17/'3g CPIH'!$G$17))</f>
        <v>3.3822910958904111</v>
      </c>
      <c r="T46" s="35">
        <f>IF('3g CPIH'!P$17="-","-",'3j PAAC PAP'!$G$22*('3g CPIH'!P$17/'3g CPIH'!$G$17))</f>
        <v>3.3916430528375732</v>
      </c>
      <c r="U46" s="35">
        <f>IF('3g CPIH'!Q$17="-","-",'3j PAAC PAP'!$G$22*('3g CPIH'!Q$17/'3g CPIH'!$G$17))</f>
        <v>3.4103469667318986</v>
      </c>
      <c r="V46" s="35">
        <f>IF('3g CPIH'!R$17="-","-",'3j PAAC PAP'!$G$22*('3g CPIH'!R$17/'3g CPIH'!$G$17))</f>
        <v>3.4726933463796481</v>
      </c>
      <c r="W46" s="35">
        <f>IF('3g CPIH'!S$17="-","-",'3j PAAC PAP'!$G$22*('3g CPIH'!S$17/'3g CPIH'!$G$17))</f>
        <v>3.5755648727984348</v>
      </c>
      <c r="X46" s="27"/>
      <c r="Y46" s="35">
        <f>IF('3g CPIH'!U$17="-","-",'3j PAAC PAP'!$G$22*('3g CPIH'!U$17/'3g CPIH'!$G$17))</f>
        <v>3.7563693737769084</v>
      </c>
      <c r="Z46" s="35">
        <f>IF('3g CPIH'!V$17="-","-",'3j PAAC PAP'!$G$22*('3g CPIH'!V$17/'3g CPIH'!$G$17))</f>
        <v>3.7563693737769084</v>
      </c>
      <c r="AA46" s="35">
        <f>IF('3g CPIH'!W$17="-","-",'3j PAAC PAP'!$G$22*('3g CPIH'!W$17/'3g CPIH'!$G$17))</f>
        <v>3.9060006849315072</v>
      </c>
      <c r="AB46" s="35" t="str">
        <f>IF('3g CPIH'!X$17="-","-",'3j PAAC PAP'!$G$22*('3g CPIH'!X$17/'3g CPIH'!$G$17))</f>
        <v>-</v>
      </c>
      <c r="AC46" s="35" t="str">
        <f>IF('3g CPIH'!Y$17="-","-",'3j PAAC PAP'!$G$22*('3g CPIH'!Y$17/'3g CPIH'!$G$17))</f>
        <v>-</v>
      </c>
      <c r="AD46" s="25"/>
    </row>
    <row r="47" spans="1:30" s="26" customFormat="1" ht="11.4">
      <c r="A47" s="207"/>
      <c r="B47" s="123" t="s">
        <v>244</v>
      </c>
      <c r="C47" s="123" t="s">
        <v>184</v>
      </c>
      <c r="D47" s="116" t="s">
        <v>125</v>
      </c>
      <c r="E47" s="75"/>
      <c r="F47" s="27"/>
      <c r="G47" s="35">
        <f>IF(G39="-","-",SUM(G39:G45)*'3j PAAC PAP'!$G$40)</f>
        <v>2.0538497329374978</v>
      </c>
      <c r="H47" s="35">
        <f>IF(H39="-","-",SUM(H39:H45)*'3j PAAC PAP'!$G$40)</f>
        <v>1.8904120542630312</v>
      </c>
      <c r="I47" s="35">
        <f>IF(I39="-","-",SUM(I39:I45)*'3j PAAC PAP'!$G$40)</f>
        <v>1.7410120010902692</v>
      </c>
      <c r="J47" s="35">
        <f>IF(J39="-","-",SUM(J39:J45)*'3j PAAC PAP'!$G$40)</f>
        <v>1.681274279180647</v>
      </c>
      <c r="K47" s="35">
        <f>IF(K39="-","-",SUM(K39:K45)*'3j PAAC PAP'!$G$40)</f>
        <v>1.8210431290573232</v>
      </c>
      <c r="L47" s="35">
        <f>IF(L39="-","-",SUM(L39:L45)*'3j PAAC PAP'!$G$40)</f>
        <v>1.81823243467093</v>
      </c>
      <c r="M47" s="35">
        <f>IF(M39="-","-",SUM(M39:M45)*'3j PAAC PAP'!$G$40)</f>
        <v>1.9293681817467441</v>
      </c>
      <c r="N47" s="35">
        <f>IF(N39="-","-",SUM(N39:N45)*'3j PAAC PAP'!$G$40)</f>
        <v>2.0915022963382568</v>
      </c>
      <c r="O47" s="27"/>
      <c r="P47" s="35">
        <f>IF(P39="-","-",SUM(P39:P45)*'3j PAAC PAP'!$G$40)</f>
        <v>2.0915022963382568</v>
      </c>
      <c r="Q47" s="35">
        <f>IF(Q39="-","-",SUM(Q39:Q45)*'3j PAAC PAP'!$G$40)</f>
        <v>2.293393427227699</v>
      </c>
      <c r="R47" s="35">
        <f>IF(R39="-","-",SUM(R39:R45)*'3j PAAC PAP'!$G$40)</f>
        <v>2.0885356892207665</v>
      </c>
      <c r="S47" s="35">
        <f>IF(S39="-","-",SUM(S39:S45)*'3j PAAC PAP'!$G$40)</f>
        <v>2.0154827552405421</v>
      </c>
      <c r="T47" s="35">
        <f>IF(T39="-","-",SUM(T39:T45)*'3j PAAC PAP'!$G$40)</f>
        <v>1.7674587708477607</v>
      </c>
      <c r="U47" s="35">
        <f>IF(U39="-","-",SUM(U39:U45)*'3j PAAC PAP'!$G$40)</f>
        <v>1.9361364243435226</v>
      </c>
      <c r="V47" s="35">
        <f>IF(V39="-","-",SUM(V39:V45)*'3j PAAC PAP'!$G$40)</f>
        <v>2.2605034562081583</v>
      </c>
      <c r="W47" s="35">
        <f>IF(W39="-","-",SUM(W39:W45)*'3j PAAC PAP'!$G$40)</f>
        <v>3.7938431359775775</v>
      </c>
      <c r="X47" s="27"/>
      <c r="Y47" s="35">
        <f>IF(Y39="-","-",SUM(Y39:Y45)*'3j PAAC PAP'!$G$40)</f>
        <v>7.1866197000770322</v>
      </c>
      <c r="Z47" s="35">
        <f>IF(Z39="-","-",SUM(Z39:Z45)*'3j PAAC PAP'!$G$40)</f>
        <v>8.2415005952542355</v>
      </c>
      <c r="AA47" s="35">
        <f>IF(AA39="-","-",SUM(AA39:AA45)*'3j PAAC PAP'!$G$40)</f>
        <v>6.1350363852769236</v>
      </c>
      <c r="AB47" s="35" t="str">
        <f>IF(AB39="-","-",SUM(AB39:AB45)*'3j PAAC PAP'!$G$40)</f>
        <v>-</v>
      </c>
      <c r="AC47" s="35" t="str">
        <f>IF(AC39="-","-",SUM(AC39:AC45)*'3j PAAC PAP'!$G$40)</f>
        <v>-</v>
      </c>
      <c r="AD47" s="25"/>
    </row>
    <row r="48" spans="1:30" s="26" customFormat="1" ht="11.25" customHeight="1">
      <c r="A48" s="207"/>
      <c r="B48" s="123" t="s">
        <v>185</v>
      </c>
      <c r="C48" s="123" t="s">
        <v>246</v>
      </c>
      <c r="D48" s="121" t="s">
        <v>125</v>
      </c>
      <c r="E48" s="75"/>
      <c r="F48" s="27"/>
      <c r="G48" s="35">
        <f>IF(G42="-","-",SUM(G39:G47)*'3k EBIT'!$E$12)</f>
        <v>9.7201580909155751</v>
      </c>
      <c r="H48" s="35">
        <f>IF(H42="-","-",SUM(H39:H47)*'3k EBIT'!$E$12)</f>
        <v>8.9515847341602139</v>
      </c>
      <c r="I48" s="35">
        <f>IF(I42="-","-",SUM(I39:I47)*'3k EBIT'!$E$12)</f>
        <v>8.2490947179771226</v>
      </c>
      <c r="J48" s="35">
        <f>IF(J42="-","-",SUM(J39:J47)*'3k EBIT'!$E$12)</f>
        <v>7.9684933976875785</v>
      </c>
      <c r="K48" s="35">
        <f>IF(K42="-","-",SUM(K39:K47)*'3k EBIT'!$E$12)</f>
        <v>8.6265907559219475</v>
      </c>
      <c r="L48" s="35">
        <f>IF(L42="-","-",SUM(L39:L47)*'3k EBIT'!$E$12)</f>
        <v>8.6141561480389566</v>
      </c>
      <c r="M48" s="35">
        <f>IF(M42="-","-",SUM(M39:M47)*'3k EBIT'!$E$12)</f>
        <v>9.137764969875473</v>
      </c>
      <c r="N48" s="35">
        <f>IF(N42="-","-",SUM(N39:N47)*'3k EBIT'!$E$12)</f>
        <v>9.9008714307971175</v>
      </c>
      <c r="O48" s="27"/>
      <c r="P48" s="35">
        <f>IF(P42="-","-",SUM(P39:P47)*'3k EBIT'!$E$12)</f>
        <v>9.9008714307971175</v>
      </c>
      <c r="Q48" s="35">
        <f>IF(Q42="-","-",SUM(Q39:Q47)*'3k EBIT'!$E$12)</f>
        <v>10.851147629635014</v>
      </c>
      <c r="R48" s="35">
        <f>IF(R42="-","-",SUM(R39:R47)*'3k EBIT'!$E$12)</f>
        <v>9.8881261544221601</v>
      </c>
      <c r="S48" s="35">
        <f>IF(S42="-","-",SUM(S39:S47)*'3k EBIT'!$E$12)</f>
        <v>9.5448995866086381</v>
      </c>
      <c r="T48" s="35">
        <f>IF(T42="-","-",SUM(T39:T47)*'3k EBIT'!$E$12)</f>
        <v>8.3785530376349069</v>
      </c>
      <c r="U48" s="35">
        <f>IF(U42="-","-",SUM(U39:U47)*'3k EBIT'!$E$12)</f>
        <v>9.1722545033015042</v>
      </c>
      <c r="V48" s="35">
        <f>IF(V42="-","-",SUM(V39:V47)*'3k EBIT'!$E$12)</f>
        <v>10.69905287485985</v>
      </c>
      <c r="W48" s="35">
        <f>IF(W42="-","-",SUM(W39:W47)*'3k EBIT'!$E$12)</f>
        <v>17.912779994825151</v>
      </c>
      <c r="X48" s="27"/>
      <c r="Y48" s="35">
        <f>IF(Y42="-","-",SUM(Y39:Y47)*'3k EBIT'!$E$12)</f>
        <v>33.873479568390131</v>
      </c>
      <c r="Z48" s="35">
        <f>IF(Z42="-","-",SUM(Z39:Z47)*'3k EBIT'!$E$12)</f>
        <v>38.834885877092006</v>
      </c>
      <c r="AA48" s="35">
        <f>IF(AA42="-","-",SUM(AA39:AA47)*'3k EBIT'!$E$12)</f>
        <v>28.930480781802512</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5.5219863089311696</v>
      </c>
      <c r="H49" s="35">
        <f>IF(H44="-","-",SUM(H39:H42,H44:H48)*'3l HAP'!$E$13)</f>
        <v>4.9314970252401107</v>
      </c>
      <c r="I49" s="35">
        <f>IF(I44="-","-",SUM(I39:I42,I44:I48)*'3l HAP'!$E$13)</f>
        <v>4.365193198750128</v>
      </c>
      <c r="J49" s="35">
        <f>IF(J44="-","-",SUM(J39:J42,J44:J48)*'3l HAP'!$E$13)</f>
        <v>4.1540628857654269</v>
      </c>
      <c r="K49" s="35">
        <f>IF(K44="-","-",SUM(K39:K42,K44:K48)*'3l HAP'!$E$13)</f>
        <v>4.7245325634070303</v>
      </c>
      <c r="L49" s="35">
        <f>IF(L44="-","-",SUM(L39:L42,L44:L48)*'3l HAP'!$E$13)</f>
        <v>4.714599336330612</v>
      </c>
      <c r="M49" s="35">
        <f>IF(M44="-","-",SUM(M39:M42,M44:M48)*'3l HAP'!$E$13)</f>
        <v>5.0439474787725409</v>
      </c>
      <c r="N49" s="35">
        <f>IF(N44="-","-",SUM(N39:N42,N44:N48)*'3l HAP'!$E$13)</f>
        <v>5.6309268573283564</v>
      </c>
      <c r="O49" s="27"/>
      <c r="P49" s="35">
        <f>IF(P44="-","-",SUM(P39:P42,P44:P48)*'3l HAP'!$E$13)</f>
        <v>5.6309268573283564</v>
      </c>
      <c r="Q49" s="35">
        <f>IF(Q44="-","-",SUM(Q39:Q42,Q44:Q48)*'3l HAP'!$E$13)</f>
        <v>6.2558944108541894</v>
      </c>
      <c r="R49" s="35">
        <f>IF(R44="-","-",SUM(R39:R42,R44:R48)*'3l HAP'!$E$13)</f>
        <v>5.520311246356119</v>
      </c>
      <c r="S49" s="35">
        <f>IF(S44="-","-",SUM(S39:S42,S44:S48)*'3l HAP'!$E$13)</f>
        <v>5.2472027188125265</v>
      </c>
      <c r="T49" s="35">
        <f>IF(T44="-","-",SUM(T39:T42,T44:T48)*'3l HAP'!$E$13)</f>
        <v>4.3874446159433544</v>
      </c>
      <c r="U49" s="35">
        <f>IF(U44="-","-",SUM(U39:U42,U44:U48)*'3l HAP'!$E$13)</f>
        <v>5.0606604732481912</v>
      </c>
      <c r="V49" s="35">
        <f>IF(V44="-","-",SUM(V39:V42,V44:V48)*'3l HAP'!$E$13)</f>
        <v>6.2435035809380839</v>
      </c>
      <c r="W49" s="35">
        <f>IF(W44="-","-",SUM(W39:W42,W44:W48)*'3l HAP'!$E$13)</f>
        <v>10.965435122792439</v>
      </c>
      <c r="X49" s="27"/>
      <c r="Y49" s="35">
        <f>IF(Y44="-","-",SUM(Y39:Y42,Y44:Y48)*'3l HAP'!$E$13)</f>
        <v>23.285102165771768</v>
      </c>
      <c r="Z49" s="35">
        <f>IF(Z44="-","-",SUM(Z39:Z42,Z44:Z48)*'3l HAP'!$E$13)</f>
        <v>27.108255837434623</v>
      </c>
      <c r="AA49" s="35">
        <f>IF(AA44="-","-",SUM(AA39:AA42,AA44:AA48)*'3l HAP'!$E$13)</f>
        <v>19.800763505521513</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517.10904293947783</v>
      </c>
      <c r="H50" s="35">
        <f t="shared" si="6"/>
        <v>476.06734106135275</v>
      </c>
      <c r="I50" s="35">
        <f t="shared" si="6"/>
        <v>438.52789376023838</v>
      </c>
      <c r="J50" s="35">
        <f t="shared" si="6"/>
        <v>423.54827900585997</v>
      </c>
      <c r="K50" s="35">
        <f t="shared" si="6"/>
        <v>458.755437441693</v>
      </c>
      <c r="L50" s="35">
        <f t="shared" si="6"/>
        <v>458.09105143846688</v>
      </c>
      <c r="M50" s="35">
        <f t="shared" si="6"/>
        <v>485.97874724188813</v>
      </c>
      <c r="N50" s="35">
        <f t="shared" si="6"/>
        <v>526.72920797405686</v>
      </c>
      <c r="O50" s="27"/>
      <c r="P50" s="35">
        <f t="shared" ref="P50:W50" si="7">IF(P39="-","-",SUM(P39:P49))</f>
        <v>526.72920797405686</v>
      </c>
      <c r="Q50" s="35">
        <f t="shared" si="7"/>
        <v>577.36869164989719</v>
      </c>
      <c r="R50" s="35">
        <f t="shared" si="7"/>
        <v>525.94778862042722</v>
      </c>
      <c r="S50" s="35">
        <f t="shared" si="7"/>
        <v>507.61013135378124</v>
      </c>
      <c r="T50" s="35">
        <f t="shared" si="7"/>
        <v>445.36373813452138</v>
      </c>
      <c r="U50" s="35">
        <f t="shared" si="7"/>
        <v>487.81069808794507</v>
      </c>
      <c r="V50" s="35">
        <f t="shared" si="7"/>
        <v>569.35131703303102</v>
      </c>
      <c r="W50" s="35">
        <f t="shared" si="7"/>
        <v>953.74294017054785</v>
      </c>
      <c r="X50" s="27"/>
      <c r="Y50" s="35">
        <f t="shared" ref="Y50:AC50" si="8">IF(Y39="-","-",SUM(Y39:Y49))</f>
        <v>1806.099079895569</v>
      </c>
      <c r="Z50" s="35">
        <f t="shared" si="8"/>
        <v>2071.0487735346424</v>
      </c>
      <c r="AA50" s="35">
        <f t="shared" si="8"/>
        <v>1542.4570178211175</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f>IF('3a DF'!AA$147="-","-",'3a DF'!AA$147)</f>
        <v>1631.9111772946392</v>
      </c>
      <c r="AA51" s="117">
        <f>IF('3a DF'!AB$147="-","-",'3a DF'!AB$147)</f>
        <v>1133.4240853181414</v>
      </c>
      <c r="AB51" s="117" t="str">
        <f>IF('3a DF'!AC$147="-","-",'3a DF'!AC$147)</f>
        <v>-</v>
      </c>
      <c r="AC51" s="117" t="str">
        <f>IF('3a DF'!AD$147="-","-",'3a DF'!AD$147)</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AA'!J226="-","-",'3c AA'!J226)</f>
        <v>-</v>
      </c>
      <c r="H53" s="117" t="str">
        <f>IF('3c AA'!K226="-","-",'3c AA'!K226)</f>
        <v>-</v>
      </c>
      <c r="I53" s="117" t="str">
        <f>IF('3c AA'!L226="-","-",'3c AA'!L226)</f>
        <v>-</v>
      </c>
      <c r="J53" s="117" t="str">
        <f>IF('3c AA'!M226="-","-",'3c AA'!M226)</f>
        <v>-</v>
      </c>
      <c r="K53" s="117" t="str">
        <f>IF('3c AA'!N226="-","-",'3c AA'!N226)</f>
        <v>-</v>
      </c>
      <c r="L53" s="117" t="str">
        <f>IF('3c AA'!O226="-","-",'3c AA'!O226)</f>
        <v>-</v>
      </c>
      <c r="M53" s="117" t="str">
        <f>IF('3c AA'!P226="-","-",'3c AA'!P226)</f>
        <v>-</v>
      </c>
      <c r="N53" s="117" t="str">
        <f>IF('3c AA'!Q226="-","-",'3c AA'!Q226)</f>
        <v>-</v>
      </c>
      <c r="O53" s="27"/>
      <c r="P53" s="117" t="str">
        <f>IF('3c AA'!S226="-","-",'3c AA'!S226)</f>
        <v>-</v>
      </c>
      <c r="Q53" s="117" t="str">
        <f>IF('3c AA'!T226="-","-",'3c AA'!T226)</f>
        <v>-</v>
      </c>
      <c r="R53" s="117" t="str">
        <f>IF('3c AA'!U226="-","-",'3c AA'!U226)</f>
        <v>-</v>
      </c>
      <c r="S53" s="117" t="str">
        <f>IF('3c AA'!V226="-","-",'3c AA'!V226)</f>
        <v>-</v>
      </c>
      <c r="T53" s="117">
        <f>IF('3c AA'!W226="-","-",'3c AA'!W226)</f>
        <v>10.705717509101307</v>
      </c>
      <c r="U53" s="117">
        <f>IF('3c AA'!X226="-","-",'3c AA'!X226)</f>
        <v>13.71215092385904</v>
      </c>
      <c r="V53" s="117">
        <f>IF('3c AA'!Y226="-","-",'3c AA'!Y226)</f>
        <v>4.43</v>
      </c>
      <c r="W53" s="117" t="str">
        <f>IF('3c AA'!Z226="-","-",'3c AA'!Z226)</f>
        <v>-</v>
      </c>
      <c r="X53" s="27"/>
      <c r="Y53" s="117">
        <f>IF('3c AA'!AB226="-","-",'3c AA'!AB226)</f>
        <v>26.679544917909343</v>
      </c>
      <c r="Z53" s="117">
        <f>IF('3c AA'!AC226="-","-",'3c AA'!AC226)</f>
        <v>26.679544917909343</v>
      </c>
      <c r="AA53" s="117">
        <f>IF('3c AA'!AD226="-","-",'3c AA'!AD226)</f>
        <v>32.690762131501096</v>
      </c>
      <c r="AB53" s="117" t="str">
        <f>IF('3c AA'!AE226="-","-",'3c AA'!AE226)</f>
        <v>-</v>
      </c>
      <c r="AC53" s="117" t="str">
        <f>IF('3c AA'!AF226="-","-",'3c AA'!AF226)</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f>IF('3d PC'!AA$43="-","-",'3d PC'!AA$43)</f>
        <v>33.951682778351348</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f>IF('3f NC-Gas'!Y48="-","-",'3f NC-Gas'!Y48)</f>
        <v>173.8415552627836</v>
      </c>
      <c r="AA55" s="117">
        <f>IF('3f NC-Gas'!Z48="-","-",'3f NC-Gas'!Z48)</f>
        <v>173.85414160750724</v>
      </c>
      <c r="AB55" s="117" t="str">
        <f>IF('3f NC-Gas'!AA48="-","-",'3f NC-Gas'!AA48)</f>
        <v>-</v>
      </c>
      <c r="AC55" s="117" t="str">
        <f>IF('3f NC-Gas'!AB48="-","-",'3f NC-Gas'!AB48)</f>
        <v>-</v>
      </c>
      <c r="AD55" s="25"/>
    </row>
    <row r="56" spans="1:30" s="26" customFormat="1" ht="11.4">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f>IF('3g CPIH'!W$17="-","-",'3h OC '!$E$12*('3g CPIH'!W$17/'3g CPIH'!$G$17))</f>
        <v>109.36421849315069</v>
      </c>
      <c r="AB56" s="117" t="str">
        <f>IF('3g CPIH'!X$17="-","-",'3h OC '!$E$12*('3g CPIH'!X$17/'3g CPIH'!$G$17))</f>
        <v>-</v>
      </c>
      <c r="AC56" s="117" t="str">
        <f>IF('3g CPIH'!Y$17="-","-",'3h OC '!$E$12*('3g CPIH'!Y$17/'3g CPIH'!$G$17))</f>
        <v>-</v>
      </c>
      <c r="AD56" s="25"/>
    </row>
    <row r="57" spans="1:30" s="26" customFormat="1" ht="11.4">
      <c r="A57" s="207"/>
      <c r="B57" s="120" t="s">
        <v>244</v>
      </c>
      <c r="C57" s="120" t="s">
        <v>182</v>
      </c>
      <c r="D57" s="122" t="s">
        <v>124</v>
      </c>
      <c r="E57" s="119"/>
      <c r="F57" s="27"/>
      <c r="G57" s="117" t="s">
        <v>245</v>
      </c>
      <c r="H57" s="117" t="s">
        <v>245</v>
      </c>
      <c r="I57" s="117" t="s">
        <v>245</v>
      </c>
      <c r="J57" s="117" t="s">
        <v>245</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f>IF('3i SMNCC'!V$51="-","-",'3i SMNCC'!V$51)</f>
        <v>3.4563122415280967</v>
      </c>
      <c r="AA57" s="117">
        <f>IF('3i SMNCC'!W$51="-","-",'3i SMNCC'!W$51)</f>
        <v>4.0165235041284371</v>
      </c>
      <c r="AB57" s="117" t="str">
        <f>IF('3i SMNCC'!X$51="-","-",'3i SMNCC'!X$51)</f>
        <v>-</v>
      </c>
      <c r="AC57" s="117" t="str">
        <f>IF('3i SMNCC'!Y$51="-","-",'3i SMNCC'!Y$51)</f>
        <v>-</v>
      </c>
      <c r="AD57" s="25"/>
    </row>
    <row r="58" spans="1:30" s="26" customFormat="1" ht="12.6" customHeight="1">
      <c r="A58" s="207"/>
      <c r="B58" s="120" t="s">
        <v>244</v>
      </c>
      <c r="C58" s="120" t="s">
        <v>183</v>
      </c>
      <c r="D58" s="122" t="s">
        <v>124</v>
      </c>
      <c r="E58" s="119"/>
      <c r="F58" s="27"/>
      <c r="G58" s="117">
        <f>IF('3g CPIH'!C$17="-","-",'3j PAAC PAP'!$G$22*('3g CPIH'!C$17/'3g CPIH'!$G$17))</f>
        <v>3.1142016634050882</v>
      </c>
      <c r="H58" s="117">
        <f>IF('3g CPIH'!D$17="-","-",'3j PAAC PAP'!$G$22*('3g CPIH'!D$17/'3g CPIH'!$G$17))</f>
        <v>3.1204363013698631</v>
      </c>
      <c r="I58" s="117">
        <f>IF('3g CPIH'!E$17="-","-",'3j PAAC PAP'!$G$22*('3g CPIH'!E$17/'3g CPIH'!$G$17))</f>
        <v>3.129788258317026</v>
      </c>
      <c r="J58" s="117">
        <f>IF('3g CPIH'!F$17="-","-",'3j PAAC PAP'!$G$22*('3g CPIH'!F$17/'3g CPIH'!$G$17))</f>
        <v>3.1484921722113506</v>
      </c>
      <c r="K58" s="117">
        <f>IF('3g CPIH'!G$17="-","-",'3j PAAC PAP'!$G$22*('3g CPIH'!G$17/'3g CPIH'!$G$17))</f>
        <v>3.1859000000000002</v>
      </c>
      <c r="L58" s="117">
        <f>IF('3g CPIH'!H$17="-","-",'3j PAAC PAP'!$G$22*('3g CPIH'!H$17/'3g CPIH'!$G$17))</f>
        <v>3.2264251467710374</v>
      </c>
      <c r="M58" s="117">
        <f>IF('3g CPIH'!I$17="-","-",'3j PAAC PAP'!$G$22*('3g CPIH'!I$17/'3g CPIH'!$G$17))</f>
        <v>3.2731849315068491</v>
      </c>
      <c r="N58" s="117">
        <f>IF('3g CPIH'!J$17="-","-",'3j PAAC PAP'!$G$22*('3g CPIH'!J$17/'3g CPIH'!$G$17))</f>
        <v>3.3012408023483371</v>
      </c>
      <c r="O58" s="27"/>
      <c r="P58" s="117">
        <f>IF('3g CPIH'!L$17="-","-",'3j PAAC PAP'!$G$22*('3g CPIH'!L$17/'3g CPIH'!$G$17))</f>
        <v>3.3012408023483371</v>
      </c>
      <c r="Q58" s="117">
        <f>IF('3g CPIH'!M$17="-","-",'3j PAAC PAP'!$G$22*('3g CPIH'!M$17/'3g CPIH'!$G$17))</f>
        <v>3.3386486301369862</v>
      </c>
      <c r="R58" s="117">
        <f>IF('3g CPIH'!N$17="-","-",'3j PAAC PAP'!$G$22*('3g CPIH'!N$17/'3g CPIH'!$G$17))</f>
        <v>3.3635871819960861</v>
      </c>
      <c r="S58" s="117">
        <f>IF('3g CPIH'!O$17="-","-",'3j PAAC PAP'!$G$22*('3g CPIH'!O$17/'3g CPIH'!$G$17))</f>
        <v>3.3822910958904111</v>
      </c>
      <c r="T58" s="117">
        <f>IF('3g CPIH'!P$17="-","-",'3j PAAC PAP'!$G$22*('3g CPIH'!P$17/'3g CPIH'!$G$17))</f>
        <v>3.3916430528375732</v>
      </c>
      <c r="U58" s="117">
        <f>IF('3g CPIH'!Q$17="-","-",'3j PAAC PAP'!$G$22*('3g CPIH'!Q$17/'3g CPIH'!$G$17))</f>
        <v>3.4103469667318986</v>
      </c>
      <c r="V58" s="117">
        <f>IF('3g CPIH'!R$17="-","-",'3j PAAC PAP'!$G$22*('3g CPIH'!R$17/'3g CPIH'!$G$17))</f>
        <v>3.4726933463796481</v>
      </c>
      <c r="W58" s="117">
        <f>IF('3g CPIH'!S$17="-","-",'3j PAAC PAP'!$G$22*('3g CPIH'!S$17/'3g CPIH'!$G$17))</f>
        <v>3.5755648727984348</v>
      </c>
      <c r="X58" s="27"/>
      <c r="Y58" s="117">
        <f>IF('3g CPIH'!U$17="-","-",'3j PAAC PAP'!$G$22*('3g CPIH'!U$17/'3g CPIH'!$G$17))</f>
        <v>3.7563693737769084</v>
      </c>
      <c r="Z58" s="117">
        <f>IF('3g CPIH'!V$17="-","-",'3j PAAC PAP'!$G$22*('3g CPIH'!V$17/'3g CPIH'!$G$17))</f>
        <v>3.7563693737769084</v>
      </c>
      <c r="AA58" s="117">
        <f>IF('3g CPIH'!W$17="-","-",'3j PAAC PAP'!$G$22*('3g CPIH'!W$17/'3g CPIH'!$G$17))</f>
        <v>3.9060006849315072</v>
      </c>
      <c r="AB58" s="117" t="str">
        <f>IF('3g CPIH'!X$17="-","-",'3j PAAC PAP'!$G$22*('3g CPIH'!X$17/'3g CPIH'!$G$17))</f>
        <v>-</v>
      </c>
      <c r="AC58" s="117" t="str">
        <f>IF('3g CPIH'!Y$17="-","-",'3j PAAC PAP'!$G$22*('3g CPIH'!Y$17/'3g CPIH'!$G$17))</f>
        <v>-</v>
      </c>
      <c r="AD58" s="25"/>
    </row>
    <row r="59" spans="1:30" s="26" customFormat="1" ht="11.4">
      <c r="A59" s="207"/>
      <c r="B59" s="120" t="s">
        <v>244</v>
      </c>
      <c r="C59" s="120" t="s">
        <v>184</v>
      </c>
      <c r="D59" s="122" t="s">
        <v>124</v>
      </c>
      <c r="E59" s="119"/>
      <c r="F59" s="27"/>
      <c r="G59" s="117">
        <f>IF(G51="-","-",SUM(G51:G57)*'3j PAAC PAP'!$G$40)</f>
        <v>2.0065625458585088</v>
      </c>
      <c r="H59" s="117">
        <f>IF(H51="-","-",SUM(H51:H57)*'3j PAAC PAP'!$G$40)</f>
        <v>1.8431248671495495</v>
      </c>
      <c r="I59" s="117">
        <f>IF(I51="-","-",SUM(I51:I57)*'3j PAAC PAP'!$G$40)</f>
        <v>1.703801102332209</v>
      </c>
      <c r="J59" s="117">
        <f>IF(J51="-","-",SUM(J51:J57)*'3j PAAC PAP'!$G$40)</f>
        <v>1.6440633803225577</v>
      </c>
      <c r="K59" s="117">
        <f>IF(K51="-","-",SUM(K51:K57)*'3j PAAC PAP'!$G$40)</f>
        <v>1.7852028337645998</v>
      </c>
      <c r="L59" s="117">
        <f>IF(L51="-","-",SUM(L51:L57)*'3j PAAC PAP'!$G$40)</f>
        <v>1.7823921393851048</v>
      </c>
      <c r="M59" s="117">
        <f>IF(M51="-","-",SUM(M51:M57)*'3j PAAC PAP'!$G$40)</f>
        <v>1.8882261911601372</v>
      </c>
      <c r="N59" s="117">
        <f>IF(N51="-","-",SUM(N51:N57)*'3j PAAC PAP'!$G$40)</f>
        <v>2.0503603057723456</v>
      </c>
      <c r="O59" s="27"/>
      <c r="P59" s="117">
        <f>IF(P51="-","-",SUM(P51:P57)*'3j PAAC PAP'!$G$40)</f>
        <v>2.0503603057723456</v>
      </c>
      <c r="Q59" s="117">
        <f>IF(Q51="-","-",SUM(Q51:Q57)*'3j PAAC PAP'!$G$40)</f>
        <v>2.2524499530517623</v>
      </c>
      <c r="R59" s="117">
        <f>IF(R51="-","-",SUM(R51:R57)*'3j PAAC PAP'!$G$40)</f>
        <v>2.0475922149172061</v>
      </c>
      <c r="S59" s="117">
        <f>IF(S51="-","-",SUM(S51:S57)*'3j PAAC PAP'!$G$40)</f>
        <v>1.9720267264673581</v>
      </c>
      <c r="T59" s="117">
        <f>IF(T51="-","-",SUM(T51:T57)*'3j PAAC PAP'!$G$40)</f>
        <v>1.7240027413088361</v>
      </c>
      <c r="U59" s="117">
        <f>IF(U51="-","-",SUM(U51:U57)*'3j PAAC PAP'!$G$40)</f>
        <v>1.8799849559950954</v>
      </c>
      <c r="V59" s="117">
        <f>IF(V51="-","-",SUM(V51:V57)*'3j PAAC PAP'!$G$40)</f>
        <v>2.2043519877355564</v>
      </c>
      <c r="W59" s="117">
        <f>IF(W51="-","-",SUM(W51:W57)*'3j PAAC PAP'!$G$40)</f>
        <v>3.7237621574647655</v>
      </c>
      <c r="X59" s="27"/>
      <c r="Y59" s="117">
        <f>IF(Y51="-","-",SUM(Y51:Y57)*'3j PAAC PAP'!$G$40)</f>
        <v>7.1098384828833465</v>
      </c>
      <c r="Z59" s="117">
        <f>IF(Z51="-","-",SUM(Z51:Z57)*'3j PAAC PAP'!$G$40)</f>
        <v>8.1647193780605498</v>
      </c>
      <c r="AA59" s="117">
        <f>IF(AA51="-","-",SUM(AA51:AA57)*'3j PAAC PAP'!$G$40)</f>
        <v>6.1499913461985454</v>
      </c>
      <c r="AB59" s="117" t="str">
        <f>IF(AB51="-","-",SUM(AB51:AB57)*'3j PAAC PAP'!$G$40)</f>
        <v>-</v>
      </c>
      <c r="AC59" s="117" t="str">
        <f>IF(AC51="-","-",SUM(AC51:AC57)*'3j PAAC PAP'!$G$40)</f>
        <v>-</v>
      </c>
      <c r="AD59" s="25"/>
    </row>
    <row r="60" spans="1:30" s="26" customFormat="1" ht="11.25" customHeight="1">
      <c r="A60" s="207"/>
      <c r="B60" s="120" t="s">
        <v>185</v>
      </c>
      <c r="C60" s="120" t="s">
        <v>246</v>
      </c>
      <c r="D60" s="122" t="s">
        <v>124</v>
      </c>
      <c r="E60" s="119"/>
      <c r="F60" s="27"/>
      <c r="G60" s="117">
        <f>IF(G54="-","-",SUM(G51:G59)*'3k EBIT'!$E$12)</f>
        <v>9.4977529365829145</v>
      </c>
      <c r="H60" s="117">
        <f>IF(H54="-","-",SUM(H51:H59)*'3k EBIT'!$E$12)</f>
        <v>8.729179579665324</v>
      </c>
      <c r="I60" s="117">
        <f>IF(I54="-","-",SUM(I51:I59)*'3k EBIT'!$E$12)</f>
        <v>8.0740812271699998</v>
      </c>
      <c r="J60" s="117">
        <f>IF(J54="-","-",SUM(J51:J59)*'3k EBIT'!$E$12)</f>
        <v>7.7934799064099902</v>
      </c>
      <c r="K60" s="117">
        <f>IF(K54="-","-",SUM(K51:K59)*'3k EBIT'!$E$12)</f>
        <v>8.4580236048966295</v>
      </c>
      <c r="L60" s="117">
        <f>IF(L54="-","-",SUM(L51:L59)*'3k EBIT'!$E$12)</f>
        <v>8.4455889970460856</v>
      </c>
      <c r="M60" s="117">
        <f>IF(M54="-","-",SUM(M51:M59)*'3k EBIT'!$E$12)</f>
        <v>8.9442624307905714</v>
      </c>
      <c r="N60" s="117">
        <f>IF(N54="-","-",SUM(N51:N59)*'3k EBIT'!$E$12)</f>
        <v>9.7073688918095531</v>
      </c>
      <c r="O60" s="27"/>
      <c r="P60" s="117">
        <f>IF(P54="-","-",SUM(P51:P59)*'3k EBIT'!$E$12)</f>
        <v>9.7073688918095531</v>
      </c>
      <c r="Q60" s="117">
        <f>IF(Q54="-","-",SUM(Q51:Q59)*'3k EBIT'!$E$12)</f>
        <v>10.658578769960537</v>
      </c>
      <c r="R60" s="117">
        <f>IF(R54="-","-",SUM(R51:R59)*'3k EBIT'!$E$12)</f>
        <v>9.6955572941474326</v>
      </c>
      <c r="S60" s="117">
        <f>IF(S54="-","-",SUM(S51:S59)*'3k EBIT'!$E$12)</f>
        <v>9.3405134646377874</v>
      </c>
      <c r="T60" s="117">
        <f>IF(T54="-","-",SUM(T51:T59)*'3k EBIT'!$E$12)</f>
        <v>8.1741669120625602</v>
      </c>
      <c r="U60" s="117">
        <f>IF(U54="-","-",SUM(U51:U59)*'3k EBIT'!$E$12)</f>
        <v>8.9081581009678903</v>
      </c>
      <c r="V60" s="117">
        <f>IF(V54="-","-",SUM(V51:V59)*'3k EBIT'!$E$12)</f>
        <v>10.434956471942209</v>
      </c>
      <c r="W60" s="117">
        <f>IF(W54="-","-",SUM(W51:W59)*'3k EBIT'!$E$12)</f>
        <v>17.583169125481405</v>
      </c>
      <c r="X60" s="27"/>
      <c r="Y60" s="117">
        <f>IF(Y54="-","-",SUM(Y51:Y59)*'3k EBIT'!$E$12)</f>
        <v>33.512355561768921</v>
      </c>
      <c r="Z60" s="117">
        <f>IF(Z54="-","-",SUM(Z51:Z59)*'3k EBIT'!$E$12)</f>
        <v>38.473761870470788</v>
      </c>
      <c r="AA60" s="117">
        <f>IF(AA54="-","-",SUM(AA51:AA59)*'3k EBIT'!$E$12)</f>
        <v>29.000818236772211</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5.5180377433605612</v>
      </c>
      <c r="H61" s="117">
        <f>IF(H56="-","-",SUM(H51:H54,H56:H60)*'3l HAP'!$E$13)</f>
        <v>4.9275484596666219</v>
      </c>
      <c r="I61" s="117">
        <f>IF(I56="-","-",SUM(I51:I54,I56:I60)*'3l HAP'!$E$13)</f>
        <v>4.3620860214625035</v>
      </c>
      <c r="J61" s="117">
        <f>IF(J56="-","-",SUM(J51:J54,J56:J60)*'3l HAP'!$E$13)</f>
        <v>4.1509557084694517</v>
      </c>
      <c r="K61" s="117">
        <f>IF(K56="-","-",SUM(K51:K54,K56:K60)*'3l HAP'!$E$13)</f>
        <v>4.7215398339854877</v>
      </c>
      <c r="L61" s="117">
        <f>IF(L56="-","-",SUM(L51:L54,L56:L60)*'3l HAP'!$E$13)</f>
        <v>4.7116066069096449</v>
      </c>
      <c r="M61" s="117">
        <f>IF(M56="-","-",SUM(M51:M54,M56:M60)*'3l HAP'!$E$13)</f>
        <v>5.0405120482136194</v>
      </c>
      <c r="N61" s="117">
        <f>IF(N56="-","-",SUM(N51:N54,N56:N60)*'3l HAP'!$E$13)</f>
        <v>5.6274914267711642</v>
      </c>
      <c r="O61" s="27"/>
      <c r="P61" s="117">
        <f>IF(P56="-","-",SUM(P51:P54,P56:P60)*'3l HAP'!$E$13)</f>
        <v>5.6274914267711642</v>
      </c>
      <c r="Q61" s="117">
        <f>IF(Q56="-","-",SUM(Q51:Q54,Q56:Q60)*'3l HAP'!$E$13)</f>
        <v>6.2524755567742849</v>
      </c>
      <c r="R61" s="117">
        <f>IF(R56="-","-",SUM(R51:R54,R56:R60)*'3l HAP'!$E$13)</f>
        <v>5.5168923922655582</v>
      </c>
      <c r="S61" s="117">
        <f>IF(S56="-","-",SUM(S51:S54,S56:S60)*'3l HAP'!$E$13)</f>
        <v>5.2435740618834821</v>
      </c>
      <c r="T61" s="117">
        <f>IF(T56="-","-",SUM(T51:T54,T56:T60)*'3l HAP'!$E$13)</f>
        <v>4.38381595895037</v>
      </c>
      <c r="U61" s="117">
        <f>IF(U56="-","-",SUM(U51:U54,U56:U60)*'3l HAP'!$E$13)</f>
        <v>5.0559717241735349</v>
      </c>
      <c r="V61" s="117">
        <f>IF(V56="-","-",SUM(V51:V54,V56:V60)*'3l HAP'!$E$13)</f>
        <v>6.2388148318530599</v>
      </c>
      <c r="W61" s="117">
        <f>IF(W56="-","-",SUM(W51:W54,W56:W60)*'3l HAP'!$E$13)</f>
        <v>10.959583234447969</v>
      </c>
      <c r="X61" s="27"/>
      <c r="Y61" s="117">
        <f>IF(Y56="-","-",SUM(Y51:Y54,Y56:Y60)*'3l HAP'!$E$13)</f>
        <v>23.278690795389895</v>
      </c>
      <c r="Z61" s="117">
        <f>IF(Z56="-","-",SUM(Z51:Z54,Z56:Z60)*'3l HAP'!$E$13)</f>
        <v>27.10184446705275</v>
      </c>
      <c r="AA61" s="117">
        <f>IF(AA56="-","-",SUM(AA51:AA54,AA56:AA60)*'3l HAP'!$E$13)</f>
        <v>19.802012271782576</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505.39956477034588</v>
      </c>
      <c r="H62" s="117">
        <f t="shared" si="9"/>
        <v>464.3578628836795</v>
      </c>
      <c r="I62" s="117">
        <f t="shared" si="9"/>
        <v>429.31355402940488</v>
      </c>
      <c r="J62" s="117">
        <f t="shared" si="9"/>
        <v>414.33393925025683</v>
      </c>
      <c r="K62" s="117">
        <f t="shared" si="9"/>
        <v>449.88049305973254</v>
      </c>
      <c r="L62" s="117">
        <f t="shared" si="9"/>
        <v>449.21610705821456</v>
      </c>
      <c r="M62" s="117">
        <f t="shared" si="9"/>
        <v>475.79097185563427</v>
      </c>
      <c r="N62" s="117">
        <f t="shared" si="9"/>
        <v>516.54143259292778</v>
      </c>
      <c r="O62" s="27"/>
      <c r="P62" s="117">
        <f t="shared" ref="P62:W62" si="10">IF(P51="-","-",SUM(P51:P61))</f>
        <v>516.54143259292778</v>
      </c>
      <c r="Q62" s="117">
        <f t="shared" si="10"/>
        <v>567.23007384142579</v>
      </c>
      <c r="R62" s="117">
        <f t="shared" si="10"/>
        <v>515.80917078035304</v>
      </c>
      <c r="S62" s="117">
        <f t="shared" si="10"/>
        <v>496.84934282587011</v>
      </c>
      <c r="T62" s="117">
        <f t="shared" si="10"/>
        <v>434.60294941699397</v>
      </c>
      <c r="U62" s="117">
        <f t="shared" si="10"/>
        <v>473.90620443108378</v>
      </c>
      <c r="V62" s="117">
        <f t="shared" si="10"/>
        <v>555.44682334542108</v>
      </c>
      <c r="W62" s="117">
        <f t="shared" si="10"/>
        <v>936.38915495603669</v>
      </c>
      <c r="X62" s="27"/>
      <c r="Y62" s="117">
        <f t="shared" ref="Y62:AC62" si="11">IF(Y51="-","-",SUM(Y51:Y61))</f>
        <v>1787.0861497116055</v>
      </c>
      <c r="Z62" s="117">
        <f t="shared" si="11"/>
        <v>2052.0358433506785</v>
      </c>
      <c r="AA62" s="117">
        <f t="shared" si="11"/>
        <v>1546.1602363724649</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f>IF('3a DF'!AA$147="-","-",'3a DF'!AA$147)</f>
        <v>1631.9111772946392</v>
      </c>
      <c r="AA63" s="35">
        <f>IF('3a DF'!AB$147="-","-",'3a DF'!AB$147)</f>
        <v>1133.4240853181414</v>
      </c>
      <c r="AB63" s="35" t="str">
        <f>IF('3a DF'!AC$147="-","-",'3a DF'!AC$147)</f>
        <v>-</v>
      </c>
      <c r="AC63" s="35" t="str">
        <f>IF('3a DF'!AD$147="-","-",'3a DF'!AD$147)</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AA'!J227="-","-",'3c AA'!J227)</f>
        <v>-</v>
      </c>
      <c r="H65" s="35" t="str">
        <f>IF('3c AA'!K227="-","-",'3c AA'!K227)</f>
        <v>-</v>
      </c>
      <c r="I65" s="35" t="str">
        <f>IF('3c AA'!L227="-","-",'3c AA'!L227)</f>
        <v>-</v>
      </c>
      <c r="J65" s="35" t="str">
        <f>IF('3c AA'!M227="-","-",'3c AA'!M227)</f>
        <v>-</v>
      </c>
      <c r="K65" s="35" t="str">
        <f>IF('3c AA'!N227="-","-",'3c AA'!N227)</f>
        <v>-</v>
      </c>
      <c r="L65" s="35" t="str">
        <f>IF('3c AA'!O227="-","-",'3c AA'!O227)</f>
        <v>-</v>
      </c>
      <c r="M65" s="35" t="str">
        <f>IF('3c AA'!P227="-","-",'3c AA'!P227)</f>
        <v>-</v>
      </c>
      <c r="N65" s="35" t="str">
        <f>IF('3c AA'!Q227="-","-",'3c AA'!Q227)</f>
        <v>-</v>
      </c>
      <c r="O65" s="27"/>
      <c r="P65" s="35" t="str">
        <f>IF('3c AA'!S227="-","-",'3c AA'!S227)</f>
        <v>-</v>
      </c>
      <c r="Q65" s="35" t="str">
        <f>IF('3c AA'!T227="-","-",'3c AA'!T227)</f>
        <v>-</v>
      </c>
      <c r="R65" s="35" t="str">
        <f>IF('3c AA'!U227="-","-",'3c AA'!U227)</f>
        <v>-</v>
      </c>
      <c r="S65" s="35" t="str">
        <f>IF('3c AA'!V227="-","-",'3c AA'!V227)</f>
        <v>-</v>
      </c>
      <c r="T65" s="35">
        <f>IF('3c AA'!W227="-","-",'3c AA'!W227)</f>
        <v>10.705717509101307</v>
      </c>
      <c r="U65" s="35">
        <f>IF('3c AA'!X227="-","-",'3c AA'!X227)</f>
        <v>13.71215092385904</v>
      </c>
      <c r="V65" s="35">
        <f>IF('3c AA'!Y227="-","-",'3c AA'!Y227)</f>
        <v>4.43</v>
      </c>
      <c r="W65" s="35" t="str">
        <f>IF('3c AA'!Z227="-","-",'3c AA'!Z227)</f>
        <v>-</v>
      </c>
      <c r="X65" s="27"/>
      <c r="Y65" s="35">
        <f>IF('3c AA'!AB227="-","-",'3c AA'!AB227)</f>
        <v>26.679544917909343</v>
      </c>
      <c r="Z65" s="35">
        <f>IF('3c AA'!AC227="-","-",'3c AA'!AC227)</f>
        <v>26.679544917909343</v>
      </c>
      <c r="AA65" s="35">
        <f>IF('3c AA'!AD227="-","-",'3c AA'!AD227)</f>
        <v>32.690762131501096</v>
      </c>
      <c r="AB65" s="35" t="str">
        <f>IF('3c AA'!AE227="-","-",'3c AA'!AE227)</f>
        <v>-</v>
      </c>
      <c r="AC65" s="35" t="str">
        <f>IF('3c AA'!AF227="-","-",'3c AA'!AF227)</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f>IF('3d PC'!AA$43="-","-",'3d PC'!AA$43)</f>
        <v>33.951682778351348</v>
      </c>
      <c r="AB66" s="35" t="str">
        <f>IF('3d PC'!AB$43="-","-",'3d PC'!AB$43)</f>
        <v>-</v>
      </c>
      <c r="AC66" s="35" t="str">
        <f>IF('3d PC'!AC$43="-","-",'3d PC'!AC$43)</f>
        <v>-</v>
      </c>
      <c r="AD66" s="25"/>
    </row>
    <row r="67" spans="1:30" s="26" customFormat="1" ht="11.4">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f>IF('3f NC-Gas'!Y49="-","-",'3f NC-Gas'!Y49)</f>
        <v>172.81223164660418</v>
      </c>
      <c r="AA67" s="35">
        <f>IF('3f NC-Gas'!Z49="-","-",'3f NC-Gas'!Z49)</f>
        <v>161.34073900057447</v>
      </c>
      <c r="AB67" s="35" t="str">
        <f>IF('3f NC-Gas'!AA49="-","-",'3f NC-Gas'!AA49)</f>
        <v>-</v>
      </c>
      <c r="AC67" s="35" t="str">
        <f>IF('3f NC-Gas'!AB49="-","-",'3f NC-Gas'!AB49)</f>
        <v>-</v>
      </c>
      <c r="AD67" s="25"/>
    </row>
    <row r="68" spans="1:30" s="26" customFormat="1" ht="11.4">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f>IF('3g CPIH'!W$17="-","-",'3h OC '!$E$12*('3g CPIH'!W$17/'3g CPIH'!$G$17))</f>
        <v>109.36421849315069</v>
      </c>
      <c r="AB68" s="35" t="str">
        <f>IF('3g CPIH'!X$17="-","-",'3h OC '!$E$12*('3g CPIH'!X$17/'3g CPIH'!$G$17))</f>
        <v>-</v>
      </c>
      <c r="AC68" s="35" t="str">
        <f>IF('3g CPIH'!Y$17="-","-",'3h OC '!$E$12*('3g CPIH'!Y$17/'3g CPIH'!$G$17))</f>
        <v>-</v>
      </c>
      <c r="AD68" s="25"/>
    </row>
    <row r="69" spans="1:30" s="26" customFormat="1" ht="11.4">
      <c r="A69" s="207"/>
      <c r="B69" s="123" t="s">
        <v>244</v>
      </c>
      <c r="C69" s="123" t="s">
        <v>182</v>
      </c>
      <c r="D69" s="121" t="s">
        <v>129</v>
      </c>
      <c r="E69" s="75"/>
      <c r="F69" s="27"/>
      <c r="G69" s="35" t="s">
        <v>245</v>
      </c>
      <c r="H69" s="35" t="s">
        <v>245</v>
      </c>
      <c r="I69" s="35" t="s">
        <v>245</v>
      </c>
      <c r="J69" s="35" t="s">
        <v>245</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f>IF('3i SMNCC'!V$51="-","-",'3i SMNCC'!V$51)</f>
        <v>3.4563122415280967</v>
      </c>
      <c r="AA69" s="35">
        <f>IF('3i SMNCC'!W$51="-","-",'3i SMNCC'!W$51)</f>
        <v>4.0165235041284371</v>
      </c>
      <c r="AB69" s="35" t="str">
        <f>IF('3i SMNCC'!X$51="-","-",'3i SMNCC'!X$51)</f>
        <v>-</v>
      </c>
      <c r="AC69" s="35" t="str">
        <f>IF('3i SMNCC'!Y$51="-","-",'3i SMNCC'!Y$51)</f>
        <v>-</v>
      </c>
      <c r="AD69" s="25"/>
    </row>
    <row r="70" spans="1:30" s="26" customFormat="1" ht="11.4">
      <c r="A70" s="207"/>
      <c r="B70" s="123" t="s">
        <v>244</v>
      </c>
      <c r="C70" s="123" t="s">
        <v>183</v>
      </c>
      <c r="D70" s="121" t="s">
        <v>129</v>
      </c>
      <c r="E70" s="75"/>
      <c r="F70" s="27"/>
      <c r="G70" s="35">
        <f>IF('3g CPIH'!C$17="-","-",'3j PAAC PAP'!$G$22*('3g CPIH'!C$17/'3g CPIH'!$G$17))</f>
        <v>3.1142016634050882</v>
      </c>
      <c r="H70" s="35">
        <f>IF('3g CPIH'!D$17="-","-",'3j PAAC PAP'!$G$22*('3g CPIH'!D$17/'3g CPIH'!$G$17))</f>
        <v>3.1204363013698631</v>
      </c>
      <c r="I70" s="35">
        <f>IF('3g CPIH'!E$17="-","-",'3j PAAC PAP'!$G$22*('3g CPIH'!E$17/'3g CPIH'!$G$17))</f>
        <v>3.129788258317026</v>
      </c>
      <c r="J70" s="35">
        <f>IF('3g CPIH'!F$17="-","-",'3j PAAC PAP'!$G$22*('3g CPIH'!F$17/'3g CPIH'!$G$17))</f>
        <v>3.1484921722113506</v>
      </c>
      <c r="K70" s="35">
        <f>IF('3g CPIH'!G$17="-","-",'3j PAAC PAP'!$G$22*('3g CPIH'!G$17/'3g CPIH'!$G$17))</f>
        <v>3.1859000000000002</v>
      </c>
      <c r="L70" s="35">
        <f>IF('3g CPIH'!H$17="-","-",'3j PAAC PAP'!$G$22*('3g CPIH'!H$17/'3g CPIH'!$G$17))</f>
        <v>3.2264251467710374</v>
      </c>
      <c r="M70" s="35">
        <f>IF('3g CPIH'!I$17="-","-",'3j PAAC PAP'!$G$22*('3g CPIH'!I$17/'3g CPIH'!$G$17))</f>
        <v>3.2731849315068491</v>
      </c>
      <c r="N70" s="35">
        <f>IF('3g CPIH'!J$17="-","-",'3j PAAC PAP'!$G$22*('3g CPIH'!J$17/'3g CPIH'!$G$17))</f>
        <v>3.3012408023483371</v>
      </c>
      <c r="O70" s="27"/>
      <c r="P70" s="35">
        <f>IF('3g CPIH'!L$17="-","-",'3j PAAC PAP'!$G$22*('3g CPIH'!L$17/'3g CPIH'!$G$17))</f>
        <v>3.3012408023483371</v>
      </c>
      <c r="Q70" s="35">
        <f>IF('3g CPIH'!M$17="-","-",'3j PAAC PAP'!$G$22*('3g CPIH'!M$17/'3g CPIH'!$G$17))</f>
        <v>3.3386486301369862</v>
      </c>
      <c r="R70" s="35">
        <f>IF('3g CPIH'!N$17="-","-",'3j PAAC PAP'!$G$22*('3g CPIH'!N$17/'3g CPIH'!$G$17))</f>
        <v>3.3635871819960861</v>
      </c>
      <c r="S70" s="35">
        <f>IF('3g CPIH'!O$17="-","-",'3j PAAC PAP'!$G$22*('3g CPIH'!O$17/'3g CPIH'!$G$17))</f>
        <v>3.3822910958904111</v>
      </c>
      <c r="T70" s="35">
        <f>IF('3g CPIH'!P$17="-","-",'3j PAAC PAP'!$G$22*('3g CPIH'!P$17/'3g CPIH'!$G$17))</f>
        <v>3.3916430528375732</v>
      </c>
      <c r="U70" s="35">
        <f>IF('3g CPIH'!Q$17="-","-",'3j PAAC PAP'!$G$22*('3g CPIH'!Q$17/'3g CPIH'!$G$17))</f>
        <v>3.4103469667318986</v>
      </c>
      <c r="V70" s="35">
        <f>IF('3g CPIH'!R$17="-","-",'3j PAAC PAP'!$G$22*('3g CPIH'!R$17/'3g CPIH'!$G$17))</f>
        <v>3.4726933463796481</v>
      </c>
      <c r="W70" s="35">
        <f>IF('3g CPIH'!S$17="-","-",'3j PAAC PAP'!$G$22*('3g CPIH'!S$17/'3g CPIH'!$G$17))</f>
        <v>3.5755648727984348</v>
      </c>
      <c r="X70" s="27"/>
      <c r="Y70" s="35">
        <f>IF('3g CPIH'!U$17="-","-",'3j PAAC PAP'!$G$22*('3g CPIH'!U$17/'3g CPIH'!$G$17))</f>
        <v>3.7563693737769084</v>
      </c>
      <c r="Z70" s="35">
        <f>IF('3g CPIH'!V$17="-","-",'3j PAAC PAP'!$G$22*('3g CPIH'!V$17/'3g CPIH'!$G$17))</f>
        <v>3.7563693737769084</v>
      </c>
      <c r="AA70" s="35">
        <f>IF('3g CPIH'!W$17="-","-",'3j PAAC PAP'!$G$22*('3g CPIH'!W$17/'3g CPIH'!$G$17))</f>
        <v>3.9060006849315072</v>
      </c>
      <c r="AB70" s="35" t="str">
        <f>IF('3g CPIH'!X$17="-","-",'3j PAAC PAP'!$G$22*('3g CPIH'!X$17/'3g CPIH'!$G$17))</f>
        <v>-</v>
      </c>
      <c r="AC70" s="35" t="str">
        <f>IF('3g CPIH'!Y$17="-","-",'3j PAAC PAP'!$G$22*('3g CPIH'!Y$17/'3g CPIH'!$G$17))</f>
        <v>-</v>
      </c>
      <c r="AD70" s="25"/>
    </row>
    <row r="71" spans="1:30" s="26" customFormat="1" ht="11.25" customHeight="1">
      <c r="A71" s="207"/>
      <c r="B71" s="123" t="s">
        <v>244</v>
      </c>
      <c r="C71" s="123" t="s">
        <v>184</v>
      </c>
      <c r="D71" s="121" t="s">
        <v>129</v>
      </c>
      <c r="E71" s="75"/>
      <c r="F71" s="27"/>
      <c r="G71" s="35">
        <f>IF(G63="-","-",SUM(G63:G69)*'3j PAAC PAP'!$G$40)</f>
        <v>2.0010169002819631</v>
      </c>
      <c r="H71" s="35">
        <f>IF(H63="-","-",SUM(H63:H69)*'3j PAAC PAP'!$G$40)</f>
        <v>1.8375792215795939</v>
      </c>
      <c r="I71" s="35">
        <f>IF(I63="-","-",SUM(I63:I69)*'3j PAAC PAP'!$G$40)</f>
        <v>1.6806404190627675</v>
      </c>
      <c r="J71" s="35">
        <f>IF(J63="-","-",SUM(J63:J69)*'3j PAAC PAP'!$G$40)</f>
        <v>1.6209026970722262</v>
      </c>
      <c r="K71" s="35">
        <f>IF(K63="-","-",SUM(K63:K69)*'3j PAAC PAP'!$G$40)</f>
        <v>1.7821526009021986</v>
      </c>
      <c r="L71" s="35">
        <f>IF(L63="-","-",SUM(L63:L69)*'3j PAAC PAP'!$G$40)</f>
        <v>1.779341906521386</v>
      </c>
      <c r="M71" s="35">
        <f>IF(M63="-","-",SUM(M63:M69)*'3j PAAC PAP'!$G$40)</f>
        <v>1.8849626505174828</v>
      </c>
      <c r="N71" s="35">
        <f>IF(N63="-","-",SUM(N63:N69)*'3j PAAC PAP'!$G$40)</f>
        <v>2.0470967651257372</v>
      </c>
      <c r="O71" s="27"/>
      <c r="P71" s="35">
        <f>IF(P63="-","-",SUM(P63:P69)*'3j PAAC PAP'!$G$40)</f>
        <v>2.0470967651257372</v>
      </c>
      <c r="Q71" s="35">
        <f>IF(Q63="-","-",SUM(Q63:Q69)*'3j PAAC PAP'!$G$40)</f>
        <v>2.2372784968252577</v>
      </c>
      <c r="R71" s="35">
        <f>IF(R63="-","-",SUM(R63:R69)*'3j PAAC PAP'!$G$40)</f>
        <v>2.0324207587150842</v>
      </c>
      <c r="S71" s="35">
        <f>IF(S63="-","-",SUM(S63:S69)*'3j PAAC PAP'!$G$40)</f>
        <v>1.952445920553157</v>
      </c>
      <c r="T71" s="35">
        <f>IF(T63="-","-",SUM(T63:T69)*'3j PAAC PAP'!$G$40)</f>
        <v>1.70442193554093</v>
      </c>
      <c r="U71" s="35">
        <f>IF(U63="-","-",SUM(U63:U69)*'3j PAAC PAP'!$G$40)</f>
        <v>1.8713820630071976</v>
      </c>
      <c r="V71" s="35">
        <f>IF(V63="-","-",SUM(V63:V69)*'3j PAAC PAP'!$G$40)</f>
        <v>2.1957490947713825</v>
      </c>
      <c r="W71" s="35">
        <f>IF(W63="-","-",SUM(W63:W69)*'3j PAAC PAP'!$G$40)</f>
        <v>3.7246026145087714</v>
      </c>
      <c r="X71" s="27"/>
      <c r="Y71" s="35">
        <f>IF(Y63="-","-",SUM(Y63:Y69)*'3j PAAC PAP'!$G$40)</f>
        <v>7.1055822297304445</v>
      </c>
      <c r="Z71" s="35">
        <f>IF(Z63="-","-",SUM(Z63:Z69)*'3j PAAC PAP'!$G$40)</f>
        <v>8.1604631249076469</v>
      </c>
      <c r="AA71" s="35">
        <f>IF(AA63="-","-",SUM(AA63:AA69)*'3j PAAC PAP'!$G$40)</f>
        <v>6.0982484264188788</v>
      </c>
      <c r="AB71" s="35" t="str">
        <f>IF(AB63="-","-",SUM(AB63:AB69)*'3j PAAC PAP'!$G$40)</f>
        <v>-</v>
      </c>
      <c r="AC71" s="35" t="str">
        <f>IF(AC63="-","-",SUM(AC63:AC69)*'3j PAAC PAP'!$G$40)</f>
        <v>-</v>
      </c>
      <c r="AD71" s="25"/>
    </row>
    <row r="72" spans="1:30" s="26" customFormat="1" ht="11.25" customHeight="1">
      <c r="A72" s="207"/>
      <c r="B72" s="123" t="s">
        <v>185</v>
      </c>
      <c r="C72" s="123" t="s">
        <v>246</v>
      </c>
      <c r="D72" s="121" t="s">
        <v>129</v>
      </c>
      <c r="E72" s="75"/>
      <c r="F72" s="27"/>
      <c r="G72" s="35">
        <f>IF(G66="-","-",SUM(G63:G71)*'3k EBIT'!$E$12)</f>
        <v>9.4716701806290526</v>
      </c>
      <c r="H72" s="35">
        <f>IF(H66="-","-",SUM(H63:H71)*'3k EBIT'!$E$12)</f>
        <v>8.703096823742456</v>
      </c>
      <c r="I72" s="35">
        <f>IF(I66="-","-",SUM(I63:I71)*'3k EBIT'!$E$12)</f>
        <v>7.9651499150074532</v>
      </c>
      <c r="J72" s="35">
        <f>IF(J66="-","-",SUM(J63:J71)*'3k EBIT'!$E$12)</f>
        <v>7.6845485943373246</v>
      </c>
      <c r="K72" s="35">
        <f>IF(K66="-","-",SUM(K63:K71)*'3k EBIT'!$E$12)</f>
        <v>8.4436774880641856</v>
      </c>
      <c r="L72" s="35">
        <f>IF(L66="-","-",SUM(L63:L71)*'3k EBIT'!$E$12)</f>
        <v>8.4312428802074439</v>
      </c>
      <c r="M72" s="35">
        <f>IF(M66="-","-",SUM(M63:M71)*'3k EBIT'!$E$12)</f>
        <v>8.9289130665095442</v>
      </c>
      <c r="N72" s="35">
        <f>IF(N66="-","-",SUM(N63:N71)*'3k EBIT'!$E$12)</f>
        <v>9.6920195275099292</v>
      </c>
      <c r="O72" s="27"/>
      <c r="P72" s="35">
        <f>IF(P66="-","-",SUM(P63:P71)*'3k EBIT'!$E$12)</f>
        <v>9.6920195275099292</v>
      </c>
      <c r="Q72" s="35">
        <f>IF(Q66="-","-",SUM(Q63:Q71)*'3k EBIT'!$E$12)</f>
        <v>10.587223075703008</v>
      </c>
      <c r="R72" s="35">
        <f>IF(R66="-","-",SUM(R63:R71)*'3k EBIT'!$E$12)</f>
        <v>9.6242016000045822</v>
      </c>
      <c r="S72" s="35">
        <f>IF(S66="-","-",SUM(S63:S71)*'3k EBIT'!$E$12)</f>
        <v>9.2484193387167153</v>
      </c>
      <c r="T72" s="35">
        <f>IF(T66="-","-",SUM(T63:T71)*'3k EBIT'!$E$12)</f>
        <v>8.0820727868295545</v>
      </c>
      <c r="U72" s="35">
        <f>IF(U66="-","-",SUM(U63:U71)*'3k EBIT'!$E$12)</f>
        <v>8.8676962367532841</v>
      </c>
      <c r="V72" s="35">
        <f>IF(V66="-","-",SUM(V63:V71)*'3k EBIT'!$E$12)</f>
        <v>10.394494607839182</v>
      </c>
      <c r="W72" s="35">
        <f>IF(W66="-","-",SUM(W63:W71)*'3k EBIT'!$E$12)</f>
        <v>17.587122035141054</v>
      </c>
      <c r="X72" s="27"/>
      <c r="Y72" s="35">
        <f>IF(Y66="-","-",SUM(Y63:Y71)*'3k EBIT'!$E$12)</f>
        <v>33.492337186859693</v>
      </c>
      <c r="Z72" s="35">
        <f>IF(Z66="-","-",SUM(Z63:Z71)*'3k EBIT'!$E$12)</f>
        <v>38.453743495561561</v>
      </c>
      <c r="AA72" s="35">
        <f>IF(AA66="-","-",SUM(AA63:AA71)*'3k EBIT'!$E$12)</f>
        <v>28.757456498210846</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5.5175746719337555</v>
      </c>
      <c r="H73" s="35">
        <f>IF(H68="-","-",SUM(H63:H66,H68:H72)*'3l HAP'!$E$13)</f>
        <v>4.9270853882403651</v>
      </c>
      <c r="I73" s="35">
        <f>IF(I68="-","-",SUM(I63:I66,I68:I72)*'3l HAP'!$E$13)</f>
        <v>4.3601520625573835</v>
      </c>
      <c r="J73" s="35">
        <f>IF(J68="-","-",SUM(J63:J66,J68:J72)*'3l HAP'!$E$13)</f>
        <v>4.1490217495659278</v>
      </c>
      <c r="K73" s="35">
        <f>IF(K68="-","-",SUM(K63:K66,K68:K72)*'3l HAP'!$E$13)</f>
        <v>4.7212851340296051</v>
      </c>
      <c r="L73" s="35">
        <f>IF(L68="-","-",SUM(L63:L66,L68:L72)*'3l HAP'!$E$13)</f>
        <v>4.7113519069536531</v>
      </c>
      <c r="M73" s="35">
        <f>IF(M68="-","-",SUM(M63:M66,M68:M72)*'3l HAP'!$E$13)</f>
        <v>5.0402395366726322</v>
      </c>
      <c r="N73" s="35">
        <f>IF(N68="-","-",SUM(N63:N66,N68:N72)*'3l HAP'!$E$13)</f>
        <v>5.6272189152298466</v>
      </c>
      <c r="O73" s="27"/>
      <c r="P73" s="35">
        <f>IF(P68="-","-",SUM(P63:P66,P68:P72)*'3l HAP'!$E$13)</f>
        <v>5.6272189152298466</v>
      </c>
      <c r="Q73" s="35">
        <f>IF(Q68="-","-",SUM(Q63:Q66,Q68:Q72)*'3l HAP'!$E$13)</f>
        <v>6.2512087127640479</v>
      </c>
      <c r="R73" s="35">
        <f>IF(R68="-","-",SUM(R63:R66,R68:R72)*'3l HAP'!$E$13)</f>
        <v>5.5156255482573586</v>
      </c>
      <c r="S73" s="35">
        <f>IF(S68="-","-",SUM(S63:S66,S68:S72)*'3l HAP'!$E$13)</f>
        <v>5.2419390292064811</v>
      </c>
      <c r="T73" s="35">
        <f>IF(T68="-","-",SUM(T63:T66,T68:T72)*'3l HAP'!$E$13)</f>
        <v>4.382180926285586</v>
      </c>
      <c r="U73" s="35">
        <f>IF(U68="-","-",SUM(U63:U66,U68:U72)*'3l HAP'!$E$13)</f>
        <v>5.0552533670633331</v>
      </c>
      <c r="V73" s="35">
        <f>IF(V68="-","-",SUM(V63:V66,V68:V72)*'3l HAP'!$E$13)</f>
        <v>6.2380964747448386</v>
      </c>
      <c r="W73" s="35">
        <f>IF(W68="-","-",SUM(W63:W66,W68:W72)*'3l HAP'!$E$13)</f>
        <v>10.959653414129878</v>
      </c>
      <c r="X73" s="27"/>
      <c r="Y73" s="35">
        <f>IF(Y68="-","-",SUM(Y63:Y66,Y68:Y72)*'3l HAP'!$E$13)</f>
        <v>23.278335390560439</v>
      </c>
      <c r="Z73" s="35">
        <f>IF(Z68="-","-",SUM(Z63:Z66,Z68:Z72)*'3l HAP'!$E$13)</f>
        <v>27.101489062223298</v>
      </c>
      <c r="AA73" s="35">
        <f>IF(AA68="-","-",SUM(AA63:AA66,AA68:AA72)*'3l HAP'!$E$13)</f>
        <v>19.797691644479805</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504.02632563679725</v>
      </c>
      <c r="H74" s="35">
        <f t="shared" si="12"/>
        <v>462.98462375176268</v>
      </c>
      <c r="I74" s="35">
        <f t="shared" si="12"/>
        <v>423.57839548269976</v>
      </c>
      <c r="J74" s="35">
        <f t="shared" si="12"/>
        <v>408.59878070828393</v>
      </c>
      <c r="K74" s="35">
        <f t="shared" si="12"/>
        <v>449.12517989100047</v>
      </c>
      <c r="L74" s="35">
        <f t="shared" si="12"/>
        <v>448.46079388915632</v>
      </c>
      <c r="M74" s="35">
        <f t="shared" si="12"/>
        <v>474.98283839983361</v>
      </c>
      <c r="N74" s="35">
        <f t="shared" si="12"/>
        <v>515.73329913614793</v>
      </c>
      <c r="O74" s="27"/>
      <c r="P74" s="35">
        <f t="shared" ref="P74:W74" si="13">IF(P63="-","-",SUM(P63:P73))</f>
        <v>515.73329913614793</v>
      </c>
      <c r="Q74" s="35">
        <f t="shared" si="13"/>
        <v>563.47324569300076</v>
      </c>
      <c r="R74" s="35">
        <f t="shared" si="13"/>
        <v>512.05234263796569</v>
      </c>
      <c r="S74" s="35">
        <f t="shared" si="13"/>
        <v>492.00065053627901</v>
      </c>
      <c r="T74" s="35">
        <f t="shared" si="13"/>
        <v>429.75425716362912</v>
      </c>
      <c r="U74" s="35">
        <f t="shared" si="13"/>
        <v>471.77591515282961</v>
      </c>
      <c r="V74" s="35">
        <f t="shared" si="13"/>
        <v>553.31653407304157</v>
      </c>
      <c r="W74" s="35">
        <f t="shared" si="13"/>
        <v>936.5972729266075</v>
      </c>
      <c r="X74" s="27"/>
      <c r="Y74" s="35">
        <f t="shared" ref="Y74:AC74" si="14">IF(Y63="-","-",SUM(Y63:Y73))</f>
        <v>1786.0321960625345</v>
      </c>
      <c r="Z74" s="35">
        <f t="shared" si="14"/>
        <v>2050.981889701608</v>
      </c>
      <c r="AA74" s="35">
        <f t="shared" si="14"/>
        <v>1533.3474084798884</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f>IF('3a DF'!AA$147="-","-",'3a DF'!AA$147)</f>
        <v>1631.9111772946392</v>
      </c>
      <c r="AA75" s="117">
        <f>IF('3a DF'!AB$147="-","-",'3a DF'!AB$147)</f>
        <v>1133.4240853181414</v>
      </c>
      <c r="AB75" s="117" t="str">
        <f>IF('3a DF'!AC$147="-","-",'3a DF'!AC$147)</f>
        <v>-</v>
      </c>
      <c r="AC75" s="117" t="str">
        <f>IF('3a DF'!AD$147="-","-",'3a DF'!AD$147)</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4">
      <c r="A77" s="207"/>
      <c r="B77" s="120" t="s">
        <v>241</v>
      </c>
      <c r="C77" s="120" t="s">
        <v>178</v>
      </c>
      <c r="D77" s="122" t="s">
        <v>119</v>
      </c>
      <c r="E77" s="119"/>
      <c r="F77" s="27"/>
      <c r="G77" s="117" t="str">
        <f>IF('3c AA'!J228="-","-",'3c AA'!J228)</f>
        <v>-</v>
      </c>
      <c r="H77" s="117" t="str">
        <f>IF('3c AA'!K228="-","-",'3c AA'!K228)</f>
        <v>-</v>
      </c>
      <c r="I77" s="117" t="str">
        <f>IF('3c AA'!L228="-","-",'3c AA'!L228)</f>
        <v>-</v>
      </c>
      <c r="J77" s="117" t="str">
        <f>IF('3c AA'!M228="-","-",'3c AA'!M228)</f>
        <v>-</v>
      </c>
      <c r="K77" s="117" t="str">
        <f>IF('3c AA'!N228="-","-",'3c AA'!N228)</f>
        <v>-</v>
      </c>
      <c r="L77" s="117" t="str">
        <f>IF('3c AA'!O228="-","-",'3c AA'!O228)</f>
        <v>-</v>
      </c>
      <c r="M77" s="117" t="str">
        <f>IF('3c AA'!P228="-","-",'3c AA'!P228)</f>
        <v>-</v>
      </c>
      <c r="N77" s="117" t="str">
        <f>IF('3c AA'!Q228="-","-",'3c AA'!Q228)</f>
        <v>-</v>
      </c>
      <c r="O77" s="27"/>
      <c r="P77" s="117" t="str">
        <f>IF('3c AA'!S228="-","-",'3c AA'!S228)</f>
        <v>-</v>
      </c>
      <c r="Q77" s="117" t="str">
        <f>IF('3c AA'!T228="-","-",'3c AA'!T228)</f>
        <v>-</v>
      </c>
      <c r="R77" s="117" t="str">
        <f>IF('3c AA'!U228="-","-",'3c AA'!U228)</f>
        <v>-</v>
      </c>
      <c r="S77" s="117" t="str">
        <f>IF('3c AA'!V228="-","-",'3c AA'!V228)</f>
        <v>-</v>
      </c>
      <c r="T77" s="117">
        <f>IF('3c AA'!W228="-","-",'3c AA'!W228)</f>
        <v>10.705717509101307</v>
      </c>
      <c r="U77" s="117">
        <f>IF('3c AA'!X228="-","-",'3c AA'!X228)</f>
        <v>13.71215092385904</v>
      </c>
      <c r="V77" s="117">
        <f>IF('3c AA'!Y228="-","-",'3c AA'!Y228)</f>
        <v>4.43</v>
      </c>
      <c r="W77" s="117" t="str">
        <f>IF('3c AA'!Z228="-","-",'3c AA'!Z228)</f>
        <v>-</v>
      </c>
      <c r="X77" s="27"/>
      <c r="Y77" s="117">
        <f>IF('3c AA'!AB228="-","-",'3c AA'!AB228)</f>
        <v>26.679544917909343</v>
      </c>
      <c r="Z77" s="117">
        <f>IF('3c AA'!AC228="-","-",'3c AA'!AC228)</f>
        <v>26.679544917909343</v>
      </c>
      <c r="AA77" s="117">
        <f>IF('3c AA'!AD228="-","-",'3c AA'!AD228)</f>
        <v>32.690762131501096</v>
      </c>
      <c r="AB77" s="117" t="str">
        <f>IF('3c AA'!AE228="-","-",'3c AA'!AE228)</f>
        <v>-</v>
      </c>
      <c r="AC77" s="117" t="str">
        <f>IF('3c AA'!AF228="-","-",'3c AA'!AF228)</f>
        <v>-</v>
      </c>
      <c r="AD77" s="25"/>
    </row>
    <row r="78" spans="1:30" s="26" customFormat="1" ht="11.4">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f>IF('3d PC'!AA$43="-","-",'3d PC'!AA$43)</f>
        <v>33.951682778351348</v>
      </c>
      <c r="AB78" s="117" t="str">
        <f>IF('3d PC'!AB$43="-","-",'3d PC'!AB$43)</f>
        <v>-</v>
      </c>
      <c r="AC78" s="117" t="str">
        <f>IF('3d PC'!AC$43="-","-",'3d PC'!AC$43)</f>
        <v>-</v>
      </c>
      <c r="AD78" s="25"/>
    </row>
    <row r="79" spans="1:30" s="26" customFormat="1" ht="11.4">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f>IF('3f NC-Gas'!Y50="-","-",'3f NC-Gas'!Y50)</f>
        <v>157.85296844470182</v>
      </c>
      <c r="AA79" s="117">
        <f>IF('3f NC-Gas'!Z50="-","-",'3f NC-Gas'!Z50)</f>
        <v>161.16586561470731</v>
      </c>
      <c r="AB79" s="117" t="str">
        <f>IF('3f NC-Gas'!AA50="-","-",'3f NC-Gas'!AA50)</f>
        <v>-</v>
      </c>
      <c r="AC79" s="117" t="str">
        <f>IF('3f NC-Gas'!AB50="-","-",'3f NC-Gas'!AB50)</f>
        <v>-</v>
      </c>
      <c r="AD79" s="25"/>
    </row>
    <row r="80" spans="1:30" s="26" customFormat="1" ht="11.4">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f>IF('3g CPIH'!W$17="-","-",'3h OC '!$E$12*('3g CPIH'!W$17/'3g CPIH'!$G$17))</f>
        <v>109.36421849315069</v>
      </c>
      <c r="AB80" s="117" t="str">
        <f>IF('3g CPIH'!X$17="-","-",'3h OC '!$E$12*('3g CPIH'!X$17/'3g CPIH'!$G$17))</f>
        <v>-</v>
      </c>
      <c r="AC80" s="117" t="str">
        <f>IF('3g CPIH'!Y$17="-","-",'3h OC '!$E$12*('3g CPIH'!Y$17/'3g CPIH'!$G$17))</f>
        <v>-</v>
      </c>
      <c r="AD80" s="25"/>
    </row>
    <row r="81" spans="1:30" s="26" customFormat="1" ht="11.4">
      <c r="A81" s="207"/>
      <c r="B81" s="120" t="s">
        <v>244</v>
      </c>
      <c r="C81" s="120" t="s">
        <v>182</v>
      </c>
      <c r="D81" s="122" t="s">
        <v>119</v>
      </c>
      <c r="E81" s="119"/>
      <c r="F81" s="27"/>
      <c r="G81" s="117" t="s">
        <v>245</v>
      </c>
      <c r="H81" s="117" t="s">
        <v>245</v>
      </c>
      <c r="I81" s="117" t="s">
        <v>245</v>
      </c>
      <c r="J81" s="117" t="s">
        <v>245</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f>IF('3i SMNCC'!V$51="-","-",'3i SMNCC'!V$51)</f>
        <v>3.4563122415280967</v>
      </c>
      <c r="AA81" s="117">
        <f>IF('3i SMNCC'!W$51="-","-",'3i SMNCC'!W$51)</f>
        <v>4.0165235041284371</v>
      </c>
      <c r="AB81" s="117" t="str">
        <f>IF('3i SMNCC'!X$51="-","-",'3i SMNCC'!X$51)</f>
        <v>-</v>
      </c>
      <c r="AC81" s="117" t="str">
        <f>IF('3i SMNCC'!Y$51="-","-",'3i SMNCC'!Y$51)</f>
        <v>-</v>
      </c>
      <c r="AD81" s="25"/>
    </row>
    <row r="82" spans="1:30" s="26" customFormat="1" ht="11.25" customHeight="1">
      <c r="A82" s="207"/>
      <c r="B82" s="120" t="s">
        <v>244</v>
      </c>
      <c r="C82" s="120" t="s">
        <v>183</v>
      </c>
      <c r="D82" s="122" t="s">
        <v>119</v>
      </c>
      <c r="E82" s="119"/>
      <c r="F82" s="27"/>
      <c r="G82" s="117">
        <f>IF('3g CPIH'!C$17="-","-",'3j PAAC PAP'!$G$22*('3g CPIH'!C$17/'3g CPIH'!$G$17))</f>
        <v>3.1142016634050882</v>
      </c>
      <c r="H82" s="117">
        <f>IF('3g CPIH'!D$17="-","-",'3j PAAC PAP'!$G$22*('3g CPIH'!D$17/'3g CPIH'!$G$17))</f>
        <v>3.1204363013698631</v>
      </c>
      <c r="I82" s="117">
        <f>IF('3g CPIH'!E$17="-","-",'3j PAAC PAP'!$G$22*('3g CPIH'!E$17/'3g CPIH'!$G$17))</f>
        <v>3.129788258317026</v>
      </c>
      <c r="J82" s="117">
        <f>IF('3g CPIH'!F$17="-","-",'3j PAAC PAP'!$G$22*('3g CPIH'!F$17/'3g CPIH'!$G$17))</f>
        <v>3.1484921722113506</v>
      </c>
      <c r="K82" s="117">
        <f>IF('3g CPIH'!G$17="-","-",'3j PAAC PAP'!$G$22*('3g CPIH'!G$17/'3g CPIH'!$G$17))</f>
        <v>3.1859000000000002</v>
      </c>
      <c r="L82" s="117">
        <f>IF('3g CPIH'!H$17="-","-",'3j PAAC PAP'!$G$22*('3g CPIH'!H$17/'3g CPIH'!$G$17))</f>
        <v>3.2264251467710374</v>
      </c>
      <c r="M82" s="117">
        <f>IF('3g CPIH'!I$17="-","-",'3j PAAC PAP'!$G$22*('3g CPIH'!I$17/'3g CPIH'!$G$17))</f>
        <v>3.2731849315068491</v>
      </c>
      <c r="N82" s="117">
        <f>IF('3g CPIH'!J$17="-","-",'3j PAAC PAP'!$G$22*('3g CPIH'!J$17/'3g CPIH'!$G$17))</f>
        <v>3.3012408023483371</v>
      </c>
      <c r="O82" s="27"/>
      <c r="P82" s="117">
        <f>IF('3g CPIH'!L$17="-","-",'3j PAAC PAP'!$G$22*('3g CPIH'!L$17/'3g CPIH'!$G$17))</f>
        <v>3.3012408023483371</v>
      </c>
      <c r="Q82" s="117">
        <f>IF('3g CPIH'!M$17="-","-",'3j PAAC PAP'!$G$22*('3g CPIH'!M$17/'3g CPIH'!$G$17))</f>
        <v>3.3386486301369862</v>
      </c>
      <c r="R82" s="117">
        <f>IF('3g CPIH'!N$17="-","-",'3j PAAC PAP'!$G$22*('3g CPIH'!N$17/'3g CPIH'!$G$17))</f>
        <v>3.3635871819960861</v>
      </c>
      <c r="S82" s="117">
        <f>IF('3g CPIH'!O$17="-","-",'3j PAAC PAP'!$G$22*('3g CPIH'!O$17/'3g CPIH'!$G$17))</f>
        <v>3.3822910958904111</v>
      </c>
      <c r="T82" s="117">
        <f>IF('3g CPIH'!P$17="-","-",'3j PAAC PAP'!$G$22*('3g CPIH'!P$17/'3g CPIH'!$G$17))</f>
        <v>3.3916430528375732</v>
      </c>
      <c r="U82" s="117">
        <f>IF('3g CPIH'!Q$17="-","-",'3j PAAC PAP'!$G$22*('3g CPIH'!Q$17/'3g CPIH'!$G$17))</f>
        <v>3.4103469667318986</v>
      </c>
      <c r="V82" s="117">
        <f>IF('3g CPIH'!R$17="-","-",'3j PAAC PAP'!$G$22*('3g CPIH'!R$17/'3g CPIH'!$G$17))</f>
        <v>3.4726933463796481</v>
      </c>
      <c r="W82" s="117">
        <f>IF('3g CPIH'!S$17="-","-",'3j PAAC PAP'!$G$22*('3g CPIH'!S$17/'3g CPIH'!$G$17))</f>
        <v>3.5755648727984348</v>
      </c>
      <c r="X82" s="27"/>
      <c r="Y82" s="117">
        <f>IF('3g CPIH'!U$17="-","-",'3j PAAC PAP'!$G$22*('3g CPIH'!U$17/'3g CPIH'!$G$17))</f>
        <v>3.7563693737769084</v>
      </c>
      <c r="Z82" s="117">
        <f>IF('3g CPIH'!V$17="-","-",'3j PAAC PAP'!$G$22*('3g CPIH'!V$17/'3g CPIH'!$G$17))</f>
        <v>3.7563693737769084</v>
      </c>
      <c r="AA82" s="117">
        <f>IF('3g CPIH'!W$17="-","-",'3j PAAC PAP'!$G$22*('3g CPIH'!W$17/'3g CPIH'!$G$17))</f>
        <v>3.9060006849315072</v>
      </c>
      <c r="AB82" s="117" t="str">
        <f>IF('3g CPIH'!X$17="-","-",'3j PAAC PAP'!$G$22*('3g CPIH'!X$17/'3g CPIH'!$G$17))</f>
        <v>-</v>
      </c>
      <c r="AC82" s="117" t="str">
        <f>IF('3g CPIH'!Y$17="-","-",'3j PAAC PAP'!$G$22*('3g CPIH'!Y$17/'3g CPIH'!$G$17))</f>
        <v>-</v>
      </c>
      <c r="AD82" s="25"/>
    </row>
    <row r="83" spans="1:30" s="26" customFormat="1" ht="11.25" customHeight="1">
      <c r="A83" s="207"/>
      <c r="B83" s="120" t="s">
        <v>244</v>
      </c>
      <c r="C83" s="120" t="s">
        <v>184</v>
      </c>
      <c r="D83" s="122" t="s">
        <v>119</v>
      </c>
      <c r="E83" s="119"/>
      <c r="F83" s="27"/>
      <c r="G83" s="117">
        <f>IF(G75="-","-",SUM(G75:G81)*'3j PAAC PAP'!$G$40)</f>
        <v>2.0074853826797732</v>
      </c>
      <c r="H83" s="117">
        <f>IF(H75="-","-",SUM(H75:H81)*'3j PAAC PAP'!$G$40)</f>
        <v>1.8440477039782073</v>
      </c>
      <c r="I83" s="117">
        <f>IF(I75="-","-",SUM(I75:I81)*'3j PAAC PAP'!$G$40)</f>
        <v>1.6678729888440713</v>
      </c>
      <c r="J83" s="117">
        <f>IF(J75="-","-",SUM(J75:J81)*'3j PAAC PAP'!$G$40)</f>
        <v>1.6081352668558628</v>
      </c>
      <c r="K83" s="117">
        <f>IF(K75="-","-",SUM(K75:K81)*'3j PAAC PAP'!$G$40)</f>
        <v>1.7556644039959997</v>
      </c>
      <c r="L83" s="117">
        <f>IF(L75="-","-",SUM(L75:L81)*'3j PAAC PAP'!$G$40)</f>
        <v>1.7528537096150258</v>
      </c>
      <c r="M83" s="117">
        <f>IF(M75="-","-",SUM(M75:M81)*'3j PAAC PAP'!$G$40)</f>
        <v>1.8366452996301958</v>
      </c>
      <c r="N83" s="117">
        <f>IF(N75="-","-",SUM(N75:N81)*'3j PAAC PAP'!$G$40)</f>
        <v>1.998779414237968</v>
      </c>
      <c r="O83" s="27"/>
      <c r="P83" s="117">
        <f>IF(P75="-","-",SUM(P75:P81)*'3j PAAC PAP'!$G$40)</f>
        <v>1.998779414237968</v>
      </c>
      <c r="Q83" s="117">
        <f>IF(Q75="-","-",SUM(Q75:Q81)*'3j PAAC PAP'!$G$40)</f>
        <v>2.2058825345395627</v>
      </c>
      <c r="R83" s="117">
        <f>IF(R75="-","-",SUM(R75:R81)*'3j PAAC PAP'!$G$40)</f>
        <v>2.0010247964323646</v>
      </c>
      <c r="S83" s="117">
        <f>IF(S75="-","-",SUM(S75:S81)*'3j PAAC PAP'!$G$40)</f>
        <v>1.9271865547769065</v>
      </c>
      <c r="T83" s="117">
        <f>IF(T75="-","-",SUM(T75:T81)*'3j PAAC PAP'!$G$40)</f>
        <v>1.6791625697825305</v>
      </c>
      <c r="U83" s="117">
        <f>IF(U75="-","-",SUM(U75:U81)*'3j PAAC PAP'!$G$40)</f>
        <v>1.8288539513221405</v>
      </c>
      <c r="V83" s="117">
        <f>IF(V75="-","-",SUM(V75:V81)*'3j PAAC PAP'!$G$40)</f>
        <v>2.1532209830892199</v>
      </c>
      <c r="W83" s="117">
        <f>IF(W75="-","-",SUM(W75:W81)*'3j PAAC PAP'!$G$40)</f>
        <v>3.6593888015707017</v>
      </c>
      <c r="X83" s="27"/>
      <c r="Y83" s="117">
        <f>IF(Y75="-","-",SUM(Y75:Y81)*'3j PAAC PAP'!$G$40)</f>
        <v>7.0437256763905784</v>
      </c>
      <c r="Z83" s="117">
        <f>IF(Z75="-","-",SUM(Z75:Z81)*'3j PAAC PAP'!$G$40)</f>
        <v>8.0986065715677817</v>
      </c>
      <c r="AA83" s="117">
        <f>IF(AA75="-","-",SUM(AA75:AA81)*'3j PAAC PAP'!$G$40)</f>
        <v>6.0975253249683181</v>
      </c>
      <c r="AB83" s="117" t="str">
        <f>IF(AB75="-","-",SUM(AB75:AB81)*'3j PAAC PAP'!$G$40)</f>
        <v>-</v>
      </c>
      <c r="AC83" s="117" t="str">
        <f>IF(AC75="-","-",SUM(AC75:AC81)*'3j PAAC PAP'!$G$40)</f>
        <v>-</v>
      </c>
      <c r="AD83" s="25"/>
    </row>
    <row r="84" spans="1:30" s="26" customFormat="1" ht="11.25" customHeight="1">
      <c r="A84" s="207"/>
      <c r="B84" s="120" t="s">
        <v>185</v>
      </c>
      <c r="C84" s="120" t="s">
        <v>246</v>
      </c>
      <c r="D84" s="122" t="s">
        <v>119</v>
      </c>
      <c r="E84" s="119"/>
      <c r="F84" s="27"/>
      <c r="G84" s="117">
        <f>IF(G78="-","-",SUM(G75:G83)*'3k EBIT'!$E$12)</f>
        <v>9.5020933018770943</v>
      </c>
      <c r="H84" s="117">
        <f>IF(H78="-","-",SUM(H75:H83)*'3k EBIT'!$E$12)</f>
        <v>8.7335199449942813</v>
      </c>
      <c r="I84" s="117">
        <f>IF(I78="-","-",SUM(I75:I83)*'3k EBIT'!$E$12)</f>
        <v>7.9051010420753967</v>
      </c>
      <c r="J84" s="117">
        <f>IF(J78="-","-",SUM(J75:J83)*'3k EBIT'!$E$12)</f>
        <v>7.6244997214162389</v>
      </c>
      <c r="K84" s="117">
        <f>IF(K78="-","-",SUM(K75:K83)*'3k EBIT'!$E$12)</f>
        <v>8.3190959283474584</v>
      </c>
      <c r="L84" s="117">
        <f>IF(L78="-","-",SUM(L75:L83)*'3k EBIT'!$E$12)</f>
        <v>8.3066613204899582</v>
      </c>
      <c r="M84" s="117">
        <f>IF(M78="-","-",SUM(M75:M83)*'3k EBIT'!$E$12)</f>
        <v>8.7016627573913023</v>
      </c>
      <c r="N84" s="117">
        <f>IF(N78="-","-",SUM(N75:N83)*'3k EBIT'!$E$12)</f>
        <v>9.4647692183894172</v>
      </c>
      <c r="O84" s="27"/>
      <c r="P84" s="117">
        <f>IF(P78="-","-",SUM(P75:P83)*'3k EBIT'!$E$12)</f>
        <v>9.4647692183894172</v>
      </c>
      <c r="Q84" s="117">
        <f>IF(Q78="-","-",SUM(Q75:Q83)*'3k EBIT'!$E$12)</f>
        <v>10.439558892889416</v>
      </c>
      <c r="R84" s="117">
        <f>IF(R78="-","-",SUM(R75:R83)*'3k EBIT'!$E$12)</f>
        <v>9.4765374172049839</v>
      </c>
      <c r="S84" s="117">
        <f>IF(S78="-","-",SUM(S75:S83)*'3k EBIT'!$E$12)</f>
        <v>9.1296173229734627</v>
      </c>
      <c r="T84" s="117">
        <f>IF(T78="-","-",SUM(T75:T83)*'3k EBIT'!$E$12)</f>
        <v>7.9632707711702615</v>
      </c>
      <c r="U84" s="117">
        <f>IF(U78="-","-",SUM(U75:U83)*'3k EBIT'!$E$12)</f>
        <v>8.6676743740234858</v>
      </c>
      <c r="V84" s="117">
        <f>IF(V78="-","-",SUM(V75:V83)*'3k EBIT'!$E$12)</f>
        <v>10.194472745122999</v>
      </c>
      <c r="W84" s="117">
        <f>IF(W78="-","-",SUM(W75:W83)*'3k EBIT'!$E$12)</f>
        <v>17.280402836410005</v>
      </c>
      <c r="X84" s="27"/>
      <c r="Y84" s="117">
        <f>IF(Y78="-","-",SUM(Y75:Y83)*'3k EBIT'!$E$12)</f>
        <v>33.201408139440161</v>
      </c>
      <c r="Z84" s="117">
        <f>IF(Z78="-","-",SUM(Z75:Z83)*'3k EBIT'!$E$12)</f>
        <v>38.162814448142029</v>
      </c>
      <c r="AA84" s="117">
        <f>IF(AA78="-","-",SUM(AA75:AA83)*'3k EBIT'!$E$12)</f>
        <v>28.754055545444476</v>
      </c>
      <c r="AB84" s="117" t="str">
        <f>IF(AB78="-","-",SUM(AB75:AB83)*'3k EBIT'!$E$12)</f>
        <v>-</v>
      </c>
      <c r="AC84" s="117" t="str">
        <f>IF(AC78="-","-",SUM(AC75:AC83)*'3k EBIT'!$E$12)</f>
        <v>-</v>
      </c>
      <c r="AD84" s="25"/>
    </row>
    <row r="85" spans="1:30" s="26" customFormat="1" ht="12.6" customHeight="1">
      <c r="A85" s="207"/>
      <c r="B85" s="120" t="s">
        <v>247</v>
      </c>
      <c r="C85" s="156" t="s">
        <v>248</v>
      </c>
      <c r="D85" s="122" t="s">
        <v>119</v>
      </c>
      <c r="E85" s="118"/>
      <c r="F85" s="27"/>
      <c r="G85" s="117">
        <f>IF(G80="-","-",SUM(G75:G78,G80:G84)*'3l HAP'!$E$13)</f>
        <v>5.5181148019027333</v>
      </c>
      <c r="H85" s="117">
        <f>IF(H80="-","-",SUM(H75:H78,H80:H84)*'3l HAP'!$E$13)</f>
        <v>4.9276255182094122</v>
      </c>
      <c r="I85" s="117">
        <f>IF(I80="-","-",SUM(I75:I78,I80:I84)*'3l HAP'!$E$13)</f>
        <v>4.3590859590629538</v>
      </c>
      <c r="J85" s="117">
        <f>IF(J80="-","-",SUM(J75:J78,J80:J84)*'3l HAP'!$E$13)</f>
        <v>4.1479556460716918</v>
      </c>
      <c r="K85" s="117">
        <f>IF(K80="-","-",SUM(K75:K78,K80:K84)*'3l HAP'!$E$13)</f>
        <v>4.7190733217228891</v>
      </c>
      <c r="L85" s="117">
        <f>IF(L80="-","-",SUM(L75:L78,L80:L84)*'3l HAP'!$E$13)</f>
        <v>4.7091400946469237</v>
      </c>
      <c r="M85" s="117">
        <f>IF(M80="-","-",SUM(M75:M78,M80:M84)*'3l HAP'!$E$13)</f>
        <v>5.0362049505624924</v>
      </c>
      <c r="N85" s="117">
        <f>IF(N80="-","-",SUM(N75:N78,N80:N84)*'3l HAP'!$E$13)</f>
        <v>5.623184329119665</v>
      </c>
      <c r="O85" s="27"/>
      <c r="P85" s="117">
        <f>IF(P80="-","-",SUM(P75:P78,P80:P84)*'3l HAP'!$E$13)</f>
        <v>5.623184329119665</v>
      </c>
      <c r="Q85" s="117">
        <f>IF(Q80="-","-",SUM(Q75:Q78,Q80:Q84)*'3l HAP'!$E$13)</f>
        <v>6.2485870931796494</v>
      </c>
      <c r="R85" s="117">
        <f>IF(R80="-","-",SUM(R75:R78,R80:R84)*'3l HAP'!$E$13)</f>
        <v>5.513003928673208</v>
      </c>
      <c r="S85" s="117">
        <f>IF(S80="-","-",SUM(S75:S78,S80:S84)*'3l HAP'!$E$13)</f>
        <v>5.2398298265196539</v>
      </c>
      <c r="T85" s="117">
        <f>IF(T80="-","-",SUM(T75:T78,T80:T84)*'3l HAP'!$E$13)</f>
        <v>4.3800717236002491</v>
      </c>
      <c r="U85" s="117">
        <f>IF(U80="-","-",SUM(U75:U78,U80:U84)*'3l HAP'!$E$13)</f>
        <v>5.0517021928879249</v>
      </c>
      <c r="V85" s="117">
        <f>IF(V80="-","-",SUM(V75:V78,V80:V84)*'3l HAP'!$E$13)</f>
        <v>6.2345453005696729</v>
      </c>
      <c r="W85" s="117">
        <f>IF(W80="-","-",SUM(W75:W78,W80:W84)*'3l HAP'!$E$13)</f>
        <v>10.954207942906029</v>
      </c>
      <c r="X85" s="27"/>
      <c r="Y85" s="117">
        <f>IF(Y80="-","-",SUM(Y75:Y78,Y80:Y84)*'3l HAP'!$E$13)</f>
        <v>23.273170256579718</v>
      </c>
      <c r="Z85" s="117">
        <f>IF(Z80="-","-",SUM(Z75:Z78,Z80:Z84)*'3l HAP'!$E$13)</f>
        <v>27.096323928242576</v>
      </c>
      <c r="AA85" s="117">
        <f>IF(AA80="-","-",SUM(AA75:AA78,AA80:AA84)*'3l HAP'!$E$13)</f>
        <v>19.797631264202018</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505.62808201317137</v>
      </c>
      <c r="H86" s="117">
        <f t="shared" si="15"/>
        <v>464.58638012833592</v>
      </c>
      <c r="I86" s="117">
        <f t="shared" si="15"/>
        <v>420.41686368821996</v>
      </c>
      <c r="J86" s="117">
        <f t="shared" si="15"/>
        <v>405.43724891438171</v>
      </c>
      <c r="K86" s="117">
        <f t="shared" si="15"/>
        <v>442.56604659143022</v>
      </c>
      <c r="L86" s="117">
        <f t="shared" si="15"/>
        <v>441.90166058954611</v>
      </c>
      <c r="M86" s="117">
        <f t="shared" si="15"/>
        <v>463.01826616888434</v>
      </c>
      <c r="N86" s="117">
        <f t="shared" si="15"/>
        <v>503.76872690507918</v>
      </c>
      <c r="O86" s="27"/>
      <c r="P86" s="117">
        <f t="shared" ref="P86:W86" si="16">IF(P75="-","-",SUM(P75:P85))</f>
        <v>503.76872690507918</v>
      </c>
      <c r="Q86" s="117">
        <f t="shared" si="16"/>
        <v>555.69882818812471</v>
      </c>
      <c r="R86" s="117">
        <f t="shared" si="16"/>
        <v>504.27792513382656</v>
      </c>
      <c r="S86" s="117">
        <f t="shared" si="16"/>
        <v>485.74580624560338</v>
      </c>
      <c r="T86" s="117">
        <f t="shared" si="16"/>
        <v>423.4994128773738</v>
      </c>
      <c r="U86" s="117">
        <f t="shared" si="16"/>
        <v>461.24490186758709</v>
      </c>
      <c r="V86" s="117">
        <f t="shared" si="16"/>
        <v>542.7855207885159</v>
      </c>
      <c r="W86" s="117">
        <f t="shared" si="16"/>
        <v>920.44871840065048</v>
      </c>
      <c r="X86" s="27"/>
      <c r="Y86" s="117">
        <f t="shared" ref="Y86:AC86" si="17">IF(Y75="-","-",SUM(Y75:Y85))</f>
        <v>1770.714982125892</v>
      </c>
      <c r="Z86" s="117">
        <f t="shared" si="17"/>
        <v>2035.6646757649653</v>
      </c>
      <c r="AA86" s="117">
        <f t="shared" si="17"/>
        <v>1533.1683506595266</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f>IF('3a DF'!AA$147="-","-",'3a DF'!AA$147)</f>
        <v>1631.9111772946392</v>
      </c>
      <c r="AA87" s="35">
        <f>IF('3a DF'!AB$147="-","-",'3a DF'!AB$147)</f>
        <v>1133.4240853181414</v>
      </c>
      <c r="AB87" s="35" t="str">
        <f>IF('3a DF'!AC$147="-","-",'3a DF'!AC$147)</f>
        <v>-</v>
      </c>
      <c r="AC87" s="35" t="str">
        <f>IF('3a DF'!AD$147="-","-",'3a DF'!AD$147)</f>
        <v>-</v>
      </c>
      <c r="AD87" s="25"/>
    </row>
    <row r="88" spans="1:30" s="26" customFormat="1" ht="11.4">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4">
      <c r="A89" s="207"/>
      <c r="B89" s="123" t="s">
        <v>241</v>
      </c>
      <c r="C89" s="123" t="s">
        <v>178</v>
      </c>
      <c r="D89" s="121" t="s">
        <v>118</v>
      </c>
      <c r="E89" s="75"/>
      <c r="F89" s="27"/>
      <c r="G89" s="35" t="str">
        <f>IF('3c AA'!J229="-","-",'3c AA'!J229)</f>
        <v>-</v>
      </c>
      <c r="H89" s="35" t="str">
        <f>IF('3c AA'!K229="-","-",'3c AA'!K229)</f>
        <v>-</v>
      </c>
      <c r="I89" s="35" t="str">
        <f>IF('3c AA'!L229="-","-",'3c AA'!L229)</f>
        <v>-</v>
      </c>
      <c r="J89" s="35" t="str">
        <f>IF('3c AA'!M229="-","-",'3c AA'!M229)</f>
        <v>-</v>
      </c>
      <c r="K89" s="35" t="str">
        <f>IF('3c AA'!N229="-","-",'3c AA'!N229)</f>
        <v>-</v>
      </c>
      <c r="L89" s="35" t="str">
        <f>IF('3c AA'!O229="-","-",'3c AA'!O229)</f>
        <v>-</v>
      </c>
      <c r="M89" s="35" t="str">
        <f>IF('3c AA'!P229="-","-",'3c AA'!P229)</f>
        <v>-</v>
      </c>
      <c r="N89" s="35" t="str">
        <f>IF('3c AA'!Q229="-","-",'3c AA'!Q229)</f>
        <v>-</v>
      </c>
      <c r="O89" s="27"/>
      <c r="P89" s="35" t="str">
        <f>IF('3c AA'!S229="-","-",'3c AA'!S229)</f>
        <v>-</v>
      </c>
      <c r="Q89" s="35" t="str">
        <f>IF('3c AA'!T229="-","-",'3c AA'!T229)</f>
        <v>-</v>
      </c>
      <c r="R89" s="35" t="str">
        <f>IF('3c AA'!U229="-","-",'3c AA'!U229)</f>
        <v>-</v>
      </c>
      <c r="S89" s="35" t="str">
        <f>IF('3c AA'!V229="-","-",'3c AA'!V229)</f>
        <v>-</v>
      </c>
      <c r="T89" s="35">
        <f>IF('3c AA'!W229="-","-",'3c AA'!W229)</f>
        <v>10.705717509101307</v>
      </c>
      <c r="U89" s="35">
        <f>IF('3c AA'!X229="-","-",'3c AA'!X229)</f>
        <v>13.71215092385904</v>
      </c>
      <c r="V89" s="35">
        <f>IF('3c AA'!Y229="-","-",'3c AA'!Y229)</f>
        <v>4.43</v>
      </c>
      <c r="W89" s="35" t="str">
        <f>IF('3c AA'!Z229="-","-",'3c AA'!Z229)</f>
        <v>-</v>
      </c>
      <c r="X89" s="27"/>
      <c r="Y89" s="35">
        <f>IF('3c AA'!AB229="-","-",'3c AA'!AB229)</f>
        <v>26.679544917909343</v>
      </c>
      <c r="Z89" s="35">
        <f>IF('3c AA'!AC229="-","-",'3c AA'!AC229)</f>
        <v>26.679544917909343</v>
      </c>
      <c r="AA89" s="35">
        <f>IF('3c AA'!AD229="-","-",'3c AA'!AD229)</f>
        <v>32.690762131501096</v>
      </c>
      <c r="AB89" s="35" t="str">
        <f>IF('3c AA'!AE229="-","-",'3c AA'!AE229)</f>
        <v>-</v>
      </c>
      <c r="AC89" s="35" t="str">
        <f>IF('3c AA'!AF229="-","-",'3c AA'!AF229)</f>
        <v>-</v>
      </c>
      <c r="AD89" s="25"/>
    </row>
    <row r="90" spans="1:30" s="26" customFormat="1" ht="11.4">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f>IF('3d PC'!AA$43="-","-",'3d PC'!AA$43)</f>
        <v>33.951682778351348</v>
      </c>
      <c r="AB90" s="35" t="str">
        <f>IF('3d PC'!AB$43="-","-",'3d PC'!AB$43)</f>
        <v>-</v>
      </c>
      <c r="AC90" s="35" t="str">
        <f>IF('3d PC'!AC$43="-","-",'3d PC'!AC$43)</f>
        <v>-</v>
      </c>
      <c r="AD90" s="25"/>
    </row>
    <row r="91" spans="1:30" s="26" customFormat="1" ht="11.4">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f>IF('3f NC-Gas'!Y51="-","-",'3f NC-Gas'!Y51)</f>
        <v>172.0480199069778</v>
      </c>
      <c r="AA91" s="35">
        <f>IF('3f NC-Gas'!Z51="-","-",'3f NC-Gas'!Z51)</f>
        <v>170.40842271045685</v>
      </c>
      <c r="AB91" s="35" t="str">
        <f>IF('3f NC-Gas'!AA51="-","-",'3f NC-Gas'!AA51)</f>
        <v>-</v>
      </c>
      <c r="AC91" s="35" t="str">
        <f>IF('3f NC-Gas'!AB51="-","-",'3f NC-Gas'!AB51)</f>
        <v>-</v>
      </c>
      <c r="AD91" s="25"/>
    </row>
    <row r="92" spans="1:30" s="26" customFormat="1" ht="11.4">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f>IF('3g CPIH'!W$17="-","-",'3h OC '!$E$12*('3g CPIH'!W$17/'3g CPIH'!$G$17))</f>
        <v>109.36421849315069</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f>IF('3i SMNCC'!V$51="-","-",'3i SMNCC'!V$51)</f>
        <v>3.4563122415280967</v>
      </c>
      <c r="AA93" s="35">
        <f>IF('3i SMNCC'!W$51="-","-",'3i SMNCC'!W$51)</f>
        <v>4.0165235041284371</v>
      </c>
      <c r="AB93" s="35" t="str">
        <f>IF('3i SMNCC'!X$51="-","-",'3i SMNCC'!X$51)</f>
        <v>-</v>
      </c>
      <c r="AC93" s="35" t="str">
        <f>IF('3i SMNCC'!Y$51="-","-",'3i SMNCC'!Y$51)</f>
        <v>-</v>
      </c>
      <c r="AD93" s="25"/>
    </row>
    <row r="94" spans="1:30" s="26" customFormat="1" ht="11.25" customHeight="1">
      <c r="A94" s="207"/>
      <c r="B94" s="123" t="s">
        <v>244</v>
      </c>
      <c r="C94" s="123" t="s">
        <v>183</v>
      </c>
      <c r="D94" s="121" t="s">
        <v>118</v>
      </c>
      <c r="E94" s="75"/>
      <c r="F94" s="27"/>
      <c r="G94" s="35">
        <f>IF('3g CPIH'!C$17="-","-",'3j PAAC PAP'!$G$22*('3g CPIH'!C$17/'3g CPIH'!$G$17))</f>
        <v>3.1142016634050882</v>
      </c>
      <c r="H94" s="35">
        <f>IF('3g CPIH'!D$17="-","-",'3j PAAC PAP'!$G$22*('3g CPIH'!D$17/'3g CPIH'!$G$17))</f>
        <v>3.1204363013698631</v>
      </c>
      <c r="I94" s="35">
        <f>IF('3g CPIH'!E$17="-","-",'3j PAAC PAP'!$G$22*('3g CPIH'!E$17/'3g CPIH'!$G$17))</f>
        <v>3.129788258317026</v>
      </c>
      <c r="J94" s="35">
        <f>IF('3g CPIH'!F$17="-","-",'3j PAAC PAP'!$G$22*('3g CPIH'!F$17/'3g CPIH'!$G$17))</f>
        <v>3.1484921722113506</v>
      </c>
      <c r="K94" s="35">
        <f>IF('3g CPIH'!G$17="-","-",'3j PAAC PAP'!$G$22*('3g CPIH'!G$17/'3g CPIH'!$G$17))</f>
        <v>3.1859000000000002</v>
      </c>
      <c r="L94" s="35">
        <f>IF('3g CPIH'!H$17="-","-",'3j PAAC PAP'!$G$22*('3g CPIH'!H$17/'3g CPIH'!$G$17))</f>
        <v>3.2264251467710374</v>
      </c>
      <c r="M94" s="35">
        <f>IF('3g CPIH'!I$17="-","-",'3j PAAC PAP'!$G$22*('3g CPIH'!I$17/'3g CPIH'!$G$17))</f>
        <v>3.2731849315068491</v>
      </c>
      <c r="N94" s="35">
        <f>IF('3g CPIH'!J$17="-","-",'3j PAAC PAP'!$G$22*('3g CPIH'!J$17/'3g CPIH'!$G$17))</f>
        <v>3.3012408023483371</v>
      </c>
      <c r="O94" s="27"/>
      <c r="P94" s="35">
        <f>IF('3g CPIH'!L$17="-","-",'3j PAAC PAP'!$G$22*('3g CPIH'!L$17/'3g CPIH'!$G$17))</f>
        <v>3.3012408023483371</v>
      </c>
      <c r="Q94" s="35">
        <f>IF('3g CPIH'!M$17="-","-",'3j PAAC PAP'!$G$22*('3g CPIH'!M$17/'3g CPIH'!$G$17))</f>
        <v>3.3386486301369862</v>
      </c>
      <c r="R94" s="35">
        <f>IF('3g CPIH'!N$17="-","-",'3j PAAC PAP'!$G$22*('3g CPIH'!N$17/'3g CPIH'!$G$17))</f>
        <v>3.3635871819960861</v>
      </c>
      <c r="S94" s="35">
        <f>IF('3g CPIH'!O$17="-","-",'3j PAAC PAP'!$G$22*('3g CPIH'!O$17/'3g CPIH'!$G$17))</f>
        <v>3.3822910958904111</v>
      </c>
      <c r="T94" s="35">
        <f>IF('3g CPIH'!P$17="-","-",'3j PAAC PAP'!$G$22*('3g CPIH'!P$17/'3g CPIH'!$G$17))</f>
        <v>3.3916430528375732</v>
      </c>
      <c r="U94" s="35">
        <f>IF('3g CPIH'!Q$17="-","-",'3j PAAC PAP'!$G$22*('3g CPIH'!Q$17/'3g CPIH'!$G$17))</f>
        <v>3.4103469667318986</v>
      </c>
      <c r="V94" s="35">
        <f>IF('3g CPIH'!R$17="-","-",'3j PAAC PAP'!$G$22*('3g CPIH'!R$17/'3g CPIH'!$G$17))</f>
        <v>3.4726933463796481</v>
      </c>
      <c r="W94" s="35">
        <f>IF('3g CPIH'!S$17="-","-",'3j PAAC PAP'!$G$22*('3g CPIH'!S$17/'3g CPIH'!$G$17))</f>
        <v>3.5755648727984348</v>
      </c>
      <c r="X94" s="27"/>
      <c r="Y94" s="35">
        <f>IF('3g CPIH'!U$17="-","-",'3j PAAC PAP'!$G$22*('3g CPIH'!U$17/'3g CPIH'!$G$17))</f>
        <v>3.7563693737769084</v>
      </c>
      <c r="Z94" s="35">
        <f>IF('3g CPIH'!V$17="-","-",'3j PAAC PAP'!$G$22*('3g CPIH'!V$17/'3g CPIH'!$G$17))</f>
        <v>3.7563693737769084</v>
      </c>
      <c r="AA94" s="35">
        <f>IF('3g CPIH'!W$17="-","-",'3j PAAC PAP'!$G$22*('3g CPIH'!W$17/'3g CPIH'!$G$17))</f>
        <v>3.9060006849315072</v>
      </c>
      <c r="AB94" s="35" t="str">
        <f>IF('3g CPIH'!X$17="-","-",'3j PAAC PAP'!$G$22*('3g CPIH'!X$17/'3g CPIH'!$G$17))</f>
        <v>-</v>
      </c>
      <c r="AC94" s="35" t="str">
        <f>IF('3g CPIH'!Y$17="-","-",'3j PAAC PAP'!$G$22*('3g CPIH'!Y$17/'3g CPIH'!$G$17))</f>
        <v>-</v>
      </c>
      <c r="AD94" s="25"/>
    </row>
    <row r="95" spans="1:30" s="26" customFormat="1" ht="11.25" customHeight="1">
      <c r="A95" s="207"/>
      <c r="B95" s="123" t="s">
        <v>244</v>
      </c>
      <c r="C95" s="123" t="s">
        <v>184</v>
      </c>
      <c r="D95" s="121" t="s">
        <v>118</v>
      </c>
      <c r="E95" s="75"/>
      <c r="F95" s="27"/>
      <c r="G95" s="35">
        <f>IF(G87="-","-",SUM(G87:G93)*'3j PAAC PAP'!$G$40)</f>
        <v>2.0130229770865959</v>
      </c>
      <c r="H95" s="35">
        <f>IF(H87="-","-",SUM(H87:H93)*'3j PAAC PAP'!$G$40)</f>
        <v>1.8495852984069441</v>
      </c>
      <c r="I95" s="35">
        <f>IF(I87="-","-",SUM(I87:I93)*'3j PAAC PAP'!$G$40)</f>
        <v>1.7024976144063246</v>
      </c>
      <c r="J95" s="35">
        <f>IF(J87="-","-",SUM(J87:J93)*'3j PAAC PAP'!$G$40)</f>
        <v>1.6427598924816658</v>
      </c>
      <c r="K95" s="35">
        <f>IF(K87="-","-",SUM(K87:K93)*'3j PAAC PAP'!$G$40)</f>
        <v>1.7824659019164708</v>
      </c>
      <c r="L95" s="35">
        <f>IF(L87="-","-",SUM(L87:L93)*'3j PAAC PAP'!$G$40)</f>
        <v>1.7796552075311143</v>
      </c>
      <c r="M95" s="35">
        <f>IF(M87="-","-",SUM(M87:M93)*'3j PAAC PAP'!$G$40)</f>
        <v>1.8815252588607219</v>
      </c>
      <c r="N95" s="35">
        <f>IF(N87="-","-",SUM(N87:N93)*'3j PAAC PAP'!$G$40)</f>
        <v>2.0436593734553457</v>
      </c>
      <c r="O95" s="27"/>
      <c r="P95" s="35">
        <f>IF(P87="-","-",SUM(P87:P93)*'3j PAAC PAP'!$G$40)</f>
        <v>2.0436593734553457</v>
      </c>
      <c r="Q95" s="35">
        <f>IF(Q87="-","-",SUM(Q87:Q93)*'3j PAAC PAP'!$G$40)</f>
        <v>2.2377674458154146</v>
      </c>
      <c r="R95" s="35">
        <f>IF(R87="-","-",SUM(R87:R93)*'3j PAAC PAP'!$G$40)</f>
        <v>2.0329097077892975</v>
      </c>
      <c r="S95" s="35">
        <f>IF(S87="-","-",SUM(S87:S93)*'3j PAAC PAP'!$G$40)</f>
        <v>1.9645958089443523</v>
      </c>
      <c r="T95" s="35">
        <f>IF(T87="-","-",SUM(T87:T93)*'3j PAAC PAP'!$G$40)</f>
        <v>1.7165718244364636</v>
      </c>
      <c r="U95" s="35">
        <f>IF(U87="-","-",SUM(U87:U93)*'3j PAAC PAP'!$G$40)</f>
        <v>1.8697633054915057</v>
      </c>
      <c r="V95" s="35">
        <f>IF(V87="-","-",SUM(V87:V93)*'3j PAAC PAP'!$G$40)</f>
        <v>2.1941303373374752</v>
      </c>
      <c r="W95" s="35">
        <f>IF(W87="-","-",SUM(W87:W93)*'3j PAAC PAP'!$G$40)</f>
        <v>3.7132801204058623</v>
      </c>
      <c r="X95" s="27"/>
      <c r="Y95" s="35">
        <f>IF(Y87="-","-",SUM(Y87:Y93)*'3j PAAC PAP'!$G$40)</f>
        <v>7.1024222141870892</v>
      </c>
      <c r="Z95" s="35">
        <f>IF(Z87="-","-",SUM(Z87:Z93)*'3j PAAC PAP'!$G$40)</f>
        <v>8.1573031093642907</v>
      </c>
      <c r="AA95" s="35">
        <f>IF(AA87="-","-",SUM(AA87:AA93)*'3j PAAC PAP'!$G$40)</f>
        <v>6.1357432985592419</v>
      </c>
      <c r="AB95" s="35" t="str">
        <f>IF(AB87="-","-",SUM(AB87:AB93)*'3j PAAC PAP'!$G$40)</f>
        <v>-</v>
      </c>
      <c r="AC95" s="35" t="str">
        <f>IF(AC87="-","-",SUM(AC87:AC93)*'3j PAAC PAP'!$G$40)</f>
        <v>-</v>
      </c>
      <c r="AD95" s="25"/>
    </row>
    <row r="96" spans="1:30" s="26" customFormat="1" ht="11.25" customHeight="1">
      <c r="A96" s="207"/>
      <c r="B96" s="123" t="s">
        <v>185</v>
      </c>
      <c r="C96" s="123" t="s">
        <v>246</v>
      </c>
      <c r="D96" s="121" t="s">
        <v>118</v>
      </c>
      <c r="E96" s="75"/>
      <c r="F96" s="27"/>
      <c r="G96" s="35">
        <f>IF(G90="-","-",SUM(G87:G95)*'3k EBIT'!$E$12)</f>
        <v>9.5281381908789271</v>
      </c>
      <c r="H96" s="35">
        <f>IF(H90="-","-",SUM(H87:H95)*'3k EBIT'!$E$12)</f>
        <v>8.7595648340991801</v>
      </c>
      <c r="I96" s="35">
        <f>IF(I90="-","-",SUM(I87:I95)*'3k EBIT'!$E$12)</f>
        <v>8.067950550950183</v>
      </c>
      <c r="J96" s="35">
        <f>IF(J90="-","-",SUM(J87:J95)*'3k EBIT'!$E$12)</f>
        <v>7.7873492305899186</v>
      </c>
      <c r="K96" s="35">
        <f>IF(K90="-","-",SUM(K87:K95)*'3k EBIT'!$E$12)</f>
        <v>8.4451510322679333</v>
      </c>
      <c r="L96" s="35">
        <f>IF(L90="-","-",SUM(L87:L95)*'3k EBIT'!$E$12)</f>
        <v>8.4327164243898185</v>
      </c>
      <c r="M96" s="35">
        <f>IF(M90="-","-",SUM(M87:M95)*'3k EBIT'!$E$12)</f>
        <v>8.9127460312268862</v>
      </c>
      <c r="N96" s="35">
        <f>IF(N90="-","-",SUM(N87:N95)*'3k EBIT'!$E$12)</f>
        <v>9.675852492163159</v>
      </c>
      <c r="O96" s="27"/>
      <c r="P96" s="35">
        <f>IF(P90="-","-",SUM(P87:P95)*'3k EBIT'!$E$12)</f>
        <v>9.675852492163159</v>
      </c>
      <c r="Q96" s="35">
        <f>IF(Q90="-","-",SUM(Q87:Q95)*'3k EBIT'!$E$12)</f>
        <v>10.589522742533157</v>
      </c>
      <c r="R96" s="35">
        <f>IF(R90="-","-",SUM(R87:R95)*'3k EBIT'!$E$12)</f>
        <v>9.6265012672300738</v>
      </c>
      <c r="S96" s="35">
        <f>IF(S90="-","-",SUM(S87:S95)*'3k EBIT'!$E$12)</f>
        <v>9.305563735955964</v>
      </c>
      <c r="T96" s="35">
        <f>IF(T90="-","-",SUM(T87:T95)*'3k EBIT'!$E$12)</f>
        <v>8.1392171864408507</v>
      </c>
      <c r="U96" s="35">
        <f>IF(U90="-","-",SUM(U87:U95)*'3k EBIT'!$E$12)</f>
        <v>8.8600827575564089</v>
      </c>
      <c r="V96" s="35">
        <f>IF(V90="-","-",SUM(V87:V95)*'3k EBIT'!$E$12)</f>
        <v>10.386881129026964</v>
      </c>
      <c r="W96" s="35">
        <f>IF(W90="-","-",SUM(W87:W95)*'3k EBIT'!$E$12)</f>
        <v>17.533869109688293</v>
      </c>
      <c r="X96" s="27"/>
      <c r="Y96" s="35">
        <f>IF(Y90="-","-",SUM(Y87:Y95)*'3k EBIT'!$E$12)</f>
        <v>33.477474730705566</v>
      </c>
      <c r="Z96" s="35">
        <f>IF(Z90="-","-",SUM(Z87:Z95)*'3k EBIT'!$E$12)</f>
        <v>38.438881039407427</v>
      </c>
      <c r="AA96" s="35">
        <f>IF(AA90="-","-",SUM(AA87:AA95)*'3k EBIT'!$E$12)</f>
        <v>28.933805596987458</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5.5185772010423202</v>
      </c>
      <c r="H97" s="35">
        <f>IF(H92="-","-",SUM(H87:H90,H92:H96)*'3l HAP'!$E$13)</f>
        <v>4.9280879173508287</v>
      </c>
      <c r="I97" s="35">
        <f>IF(I92="-","-",SUM(I87:I90,I92:I96)*'3l HAP'!$E$13)</f>
        <v>4.3619771778652465</v>
      </c>
      <c r="J97" s="35">
        <f>IF(J92="-","-",SUM(J87:J90,J92:J96)*'3l HAP'!$E$13)</f>
        <v>4.1508468648792913</v>
      </c>
      <c r="K97" s="35">
        <f>IF(K92="-","-",SUM(K87:K90,K92:K96)*'3l HAP'!$E$13)</f>
        <v>4.7213112952304419</v>
      </c>
      <c r="L97" s="35">
        <f>IF(L92="-","-",SUM(L87:L90,L92:L96)*'3l HAP'!$E$13)</f>
        <v>4.7113780681541106</v>
      </c>
      <c r="M97" s="35">
        <f>IF(M92="-","-",SUM(M87:M90,M92:M96)*'3l HAP'!$E$13)</f>
        <v>5.0399525082578132</v>
      </c>
      <c r="N97" s="35">
        <f>IF(N92="-","-",SUM(N87:N90,N92:N96)*'3l HAP'!$E$13)</f>
        <v>5.6269318868138889</v>
      </c>
      <c r="O97" s="27"/>
      <c r="P97" s="35">
        <f>IF(P92="-","-",SUM(P87:P90,P92:P96)*'3l HAP'!$E$13)</f>
        <v>5.6269318868138889</v>
      </c>
      <c r="Q97" s="35">
        <f>IF(Q92="-","-",SUM(Q87:Q90,Q92:Q96)*'3l HAP'!$E$13)</f>
        <v>6.2512495408882733</v>
      </c>
      <c r="R97" s="35">
        <f>IF(R92="-","-",SUM(R87:R90,R92:R96)*'3l HAP'!$E$13)</f>
        <v>5.5156663763886025</v>
      </c>
      <c r="S97" s="35">
        <f>IF(S92="-","-",SUM(S87:S90,S92:S96)*'3l HAP'!$E$13)</f>
        <v>5.242953566842397</v>
      </c>
      <c r="T97" s="35">
        <f>IF(T92="-","-",SUM(T87:T90,T92:T96)*'3l HAP'!$E$13)</f>
        <v>4.3831954639636148</v>
      </c>
      <c r="U97" s="35">
        <f>IF(U92="-","-",SUM(U87:U90,U92:U96)*'3l HAP'!$E$13)</f>
        <v>5.0551181978856246</v>
      </c>
      <c r="V97" s="35">
        <f>IF(V92="-","-",SUM(V87:V90,V92:V96)*'3l HAP'!$E$13)</f>
        <v>6.2379613055739593</v>
      </c>
      <c r="W97" s="35">
        <f>IF(W92="-","-",SUM(W87:W90,W92:W96)*'3l HAP'!$E$13)</f>
        <v>10.958707965412165</v>
      </c>
      <c r="X97" s="27"/>
      <c r="Y97" s="35">
        <f>IF(Y92="-","-",SUM(Y87:Y90,Y92:Y96)*'3l HAP'!$E$13)</f>
        <v>23.278071523552313</v>
      </c>
      <c r="Z97" s="35">
        <f>IF(Z92="-","-",SUM(Z87:Z90,Z92:Z96)*'3l HAP'!$E$13)</f>
        <v>27.101225195215171</v>
      </c>
      <c r="AA97" s="35">
        <f>IF(AA92="-","-",SUM(AA87:AA90,AA92:AA96)*'3l HAP'!$E$13)</f>
        <v>19.800822534058</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506.99932747778075</v>
      </c>
      <c r="H98" s="35">
        <f t="shared" si="18"/>
        <v>465.95762559837175</v>
      </c>
      <c r="I98" s="35">
        <f t="shared" si="18"/>
        <v>428.99077814962209</v>
      </c>
      <c r="J98" s="35">
        <f t="shared" si="18"/>
        <v>414.01116339152037</v>
      </c>
      <c r="K98" s="35">
        <f t="shared" si="18"/>
        <v>449.20276097825905</v>
      </c>
      <c r="L98" s="35">
        <f t="shared" si="18"/>
        <v>448.53837497528963</v>
      </c>
      <c r="M98" s="35">
        <f t="shared" si="18"/>
        <v>474.1316551290596</v>
      </c>
      <c r="N98" s="35">
        <f t="shared" si="18"/>
        <v>514.8821158619985</v>
      </c>
      <c r="O98" s="27"/>
      <c r="P98" s="35">
        <f t="shared" ref="P98:W98" si="19">IF(P87="-","-",SUM(P87:P97))</f>
        <v>514.8821158619985</v>
      </c>
      <c r="Q98" s="35">
        <f t="shared" si="19"/>
        <v>563.5943215674547</v>
      </c>
      <c r="R98" s="35">
        <f t="shared" si="19"/>
        <v>512.17341853323421</v>
      </c>
      <c r="S98" s="35">
        <f t="shared" si="19"/>
        <v>495.00926368631571</v>
      </c>
      <c r="T98" s="35">
        <f t="shared" si="19"/>
        <v>432.76287043855245</v>
      </c>
      <c r="U98" s="35">
        <f t="shared" si="19"/>
        <v>471.3750707177515</v>
      </c>
      <c r="V98" s="35">
        <f t="shared" si="19"/>
        <v>552.91568965821534</v>
      </c>
      <c r="W98" s="35">
        <f t="shared" si="19"/>
        <v>933.79354308544202</v>
      </c>
      <c r="X98" s="27"/>
      <c r="Y98" s="35">
        <f t="shared" ref="Y98:AC98" si="20">IF(Y87="-","-",SUM(Y87:Y97))</f>
        <v>1785.2496979842024</v>
      </c>
      <c r="Z98" s="35">
        <f t="shared" si="20"/>
        <v>2050.1993916232755</v>
      </c>
      <c r="AA98" s="35">
        <f t="shared" si="20"/>
        <v>1542.6320670502657</v>
      </c>
      <c r="AB98" s="35" t="str">
        <f t="shared" si="20"/>
        <v>-</v>
      </c>
      <c r="AC98" s="35" t="str">
        <f t="shared" si="20"/>
        <v>-</v>
      </c>
      <c r="AD98" s="25"/>
    </row>
    <row r="99" spans="1:30" s="26" customFormat="1" ht="12.6"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f>IF('3a DF'!AA$147="-","-",'3a DF'!AA$147)</f>
        <v>1631.9111772946392</v>
      </c>
      <c r="AA99" s="117">
        <f>IF('3a DF'!AB$147="-","-",'3a DF'!AB$147)</f>
        <v>1133.4240853181414</v>
      </c>
      <c r="AB99" s="117" t="str">
        <f>IF('3a DF'!AC$147="-","-",'3a DF'!AC$147)</f>
        <v>-</v>
      </c>
      <c r="AC99" s="117" t="str">
        <f>IF('3a DF'!AD$147="-","-",'3a DF'!AD$147)</f>
        <v>-</v>
      </c>
      <c r="AD99" s="25"/>
    </row>
    <row r="100" spans="1:30" s="26" customFormat="1" ht="11.4">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4">
      <c r="A101" s="207"/>
      <c r="B101" s="120" t="s">
        <v>241</v>
      </c>
      <c r="C101" s="120" t="s">
        <v>178</v>
      </c>
      <c r="D101" s="122" t="s">
        <v>122</v>
      </c>
      <c r="E101" s="119"/>
      <c r="F101" s="27"/>
      <c r="G101" s="117" t="str">
        <f>IF('3c AA'!J230="-","-",'3c AA'!J230)</f>
        <v>-</v>
      </c>
      <c r="H101" s="117" t="str">
        <f>IF('3c AA'!K230="-","-",'3c AA'!K230)</f>
        <v>-</v>
      </c>
      <c r="I101" s="117" t="str">
        <f>IF('3c AA'!L230="-","-",'3c AA'!L230)</f>
        <v>-</v>
      </c>
      <c r="J101" s="117" t="str">
        <f>IF('3c AA'!M230="-","-",'3c AA'!M230)</f>
        <v>-</v>
      </c>
      <c r="K101" s="117" t="str">
        <f>IF('3c AA'!N230="-","-",'3c AA'!N230)</f>
        <v>-</v>
      </c>
      <c r="L101" s="117" t="str">
        <f>IF('3c AA'!O230="-","-",'3c AA'!O230)</f>
        <v>-</v>
      </c>
      <c r="M101" s="117" t="str">
        <f>IF('3c AA'!P230="-","-",'3c AA'!P230)</f>
        <v>-</v>
      </c>
      <c r="N101" s="117" t="str">
        <f>IF('3c AA'!Q230="-","-",'3c AA'!Q230)</f>
        <v>-</v>
      </c>
      <c r="O101" s="27"/>
      <c r="P101" s="117" t="str">
        <f>IF('3c AA'!S230="-","-",'3c AA'!S230)</f>
        <v>-</v>
      </c>
      <c r="Q101" s="117" t="str">
        <f>IF('3c AA'!T230="-","-",'3c AA'!T230)</f>
        <v>-</v>
      </c>
      <c r="R101" s="117" t="str">
        <f>IF('3c AA'!U230="-","-",'3c AA'!U230)</f>
        <v>-</v>
      </c>
      <c r="S101" s="117" t="str">
        <f>IF('3c AA'!V230="-","-",'3c AA'!V230)</f>
        <v>-</v>
      </c>
      <c r="T101" s="117">
        <f>IF('3c AA'!W230="-","-",'3c AA'!W230)</f>
        <v>10.705717509101307</v>
      </c>
      <c r="U101" s="117">
        <f>IF('3c AA'!X230="-","-",'3c AA'!X230)</f>
        <v>13.71215092385904</v>
      </c>
      <c r="V101" s="117">
        <f>IF('3c AA'!Y230="-","-",'3c AA'!Y230)</f>
        <v>4.43</v>
      </c>
      <c r="W101" s="117" t="str">
        <f>IF('3c AA'!Z230="-","-",'3c AA'!Z230)</f>
        <v>-</v>
      </c>
      <c r="X101" s="27"/>
      <c r="Y101" s="117">
        <f>IF('3c AA'!AB230="-","-",'3c AA'!AB230)</f>
        <v>26.679544917909343</v>
      </c>
      <c r="Z101" s="117">
        <f>IF('3c AA'!AC230="-","-",'3c AA'!AC230)</f>
        <v>26.679544917909343</v>
      </c>
      <c r="AA101" s="117">
        <f>IF('3c AA'!AD230="-","-",'3c AA'!AD230)</f>
        <v>32.690762131501096</v>
      </c>
      <c r="AB101" s="117" t="str">
        <f>IF('3c AA'!AE230="-","-",'3c AA'!AE230)</f>
        <v>-</v>
      </c>
      <c r="AC101" s="117" t="str">
        <f>IF('3c AA'!AF230="-","-",'3c AA'!AF230)</f>
        <v>-</v>
      </c>
      <c r="AD101" s="25"/>
    </row>
    <row r="102" spans="1:30" s="26" customFormat="1" ht="11.4">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f>IF('3d PC'!AA$43="-","-",'3d PC'!AA$43)</f>
        <v>33.951682778351348</v>
      </c>
      <c r="AB102" s="117" t="str">
        <f>IF('3d PC'!AB$43="-","-",'3d PC'!AB$43)</f>
        <v>-</v>
      </c>
      <c r="AC102" s="117" t="str">
        <f>IF('3d PC'!AC$43="-","-",'3d PC'!AC$43)</f>
        <v>-</v>
      </c>
      <c r="AD102" s="25"/>
    </row>
    <row r="103" spans="1:30" s="26" customFormat="1" ht="11.4">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f>IF('3f NC-Gas'!Y52="-","-",'3f NC-Gas'!Y52)</f>
        <v>186.5666054409462</v>
      </c>
      <c r="AA103" s="117">
        <f>IF('3f NC-Gas'!Z52="-","-",'3f NC-Gas'!Z52)</f>
        <v>180.93746327174543</v>
      </c>
      <c r="AB103" s="117" t="str">
        <f>IF('3f NC-Gas'!AA52="-","-",'3f NC-Gas'!AA52)</f>
        <v>-</v>
      </c>
      <c r="AC103" s="117" t="str">
        <f>IF('3f NC-Gas'!AB52="-","-",'3f NC-Gas'!AB52)</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f>IF('3g CPIH'!W$17="-","-",'3h OC '!$E$12*('3g CPIH'!W$17/'3g CPIH'!$G$17))</f>
        <v>109.36421849315069</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f>IF('3i SMNCC'!V$51="-","-",'3i SMNCC'!V$51)</f>
        <v>3.4563122415280967</v>
      </c>
      <c r="AA105" s="117">
        <f>IF('3i SMNCC'!W$51="-","-",'3i SMNCC'!W$51)</f>
        <v>4.0165235041284371</v>
      </c>
      <c r="AB105" s="117" t="str">
        <f>IF('3i SMNCC'!X$51="-","-",'3i SMNCC'!X$51)</f>
        <v>-</v>
      </c>
      <c r="AC105" s="117" t="str">
        <f>IF('3i SMNCC'!Y$51="-","-",'3i SMNCC'!Y$51)</f>
        <v>-</v>
      </c>
      <c r="AD105" s="25"/>
    </row>
    <row r="106" spans="1:30" s="26" customFormat="1" ht="11.25" customHeight="1">
      <c r="A106" s="207"/>
      <c r="B106" s="120" t="s">
        <v>244</v>
      </c>
      <c r="C106" s="120" t="s">
        <v>183</v>
      </c>
      <c r="D106" s="122" t="s">
        <v>122</v>
      </c>
      <c r="E106" s="119"/>
      <c r="F106" s="27"/>
      <c r="G106" s="117">
        <f>IF('3g CPIH'!C$17="-","-",'3j PAAC PAP'!$G$22*('3g CPIH'!C$17/'3g CPIH'!$G$17))</f>
        <v>3.1142016634050882</v>
      </c>
      <c r="H106" s="117">
        <f>IF('3g CPIH'!D$17="-","-",'3j PAAC PAP'!$G$22*('3g CPIH'!D$17/'3g CPIH'!$G$17))</f>
        <v>3.1204363013698631</v>
      </c>
      <c r="I106" s="117">
        <f>IF('3g CPIH'!E$17="-","-",'3j PAAC PAP'!$G$22*('3g CPIH'!E$17/'3g CPIH'!$G$17))</f>
        <v>3.129788258317026</v>
      </c>
      <c r="J106" s="117">
        <f>IF('3g CPIH'!F$17="-","-",'3j PAAC PAP'!$G$22*('3g CPIH'!F$17/'3g CPIH'!$G$17))</f>
        <v>3.1484921722113506</v>
      </c>
      <c r="K106" s="117">
        <f>IF('3g CPIH'!G$17="-","-",'3j PAAC PAP'!$G$22*('3g CPIH'!G$17/'3g CPIH'!$G$17))</f>
        <v>3.1859000000000002</v>
      </c>
      <c r="L106" s="117">
        <f>IF('3g CPIH'!H$17="-","-",'3j PAAC PAP'!$G$22*('3g CPIH'!H$17/'3g CPIH'!$G$17))</f>
        <v>3.2264251467710374</v>
      </c>
      <c r="M106" s="117">
        <f>IF('3g CPIH'!I$17="-","-",'3j PAAC PAP'!$G$22*('3g CPIH'!I$17/'3g CPIH'!$G$17))</f>
        <v>3.2731849315068491</v>
      </c>
      <c r="N106" s="117">
        <f>IF('3g CPIH'!J$17="-","-",'3j PAAC PAP'!$G$22*('3g CPIH'!J$17/'3g CPIH'!$G$17))</f>
        <v>3.3012408023483371</v>
      </c>
      <c r="O106" s="27"/>
      <c r="P106" s="117">
        <f>IF('3g CPIH'!L$17="-","-",'3j PAAC PAP'!$G$22*('3g CPIH'!L$17/'3g CPIH'!$G$17))</f>
        <v>3.3012408023483371</v>
      </c>
      <c r="Q106" s="117">
        <f>IF('3g CPIH'!M$17="-","-",'3j PAAC PAP'!$G$22*('3g CPIH'!M$17/'3g CPIH'!$G$17))</f>
        <v>3.3386486301369862</v>
      </c>
      <c r="R106" s="117">
        <f>IF('3g CPIH'!N$17="-","-",'3j PAAC PAP'!$G$22*('3g CPIH'!N$17/'3g CPIH'!$G$17))</f>
        <v>3.3635871819960861</v>
      </c>
      <c r="S106" s="117">
        <f>IF('3g CPIH'!O$17="-","-",'3j PAAC PAP'!$G$22*('3g CPIH'!O$17/'3g CPIH'!$G$17))</f>
        <v>3.3822910958904111</v>
      </c>
      <c r="T106" s="117">
        <f>IF('3g CPIH'!P$17="-","-",'3j PAAC PAP'!$G$22*('3g CPIH'!P$17/'3g CPIH'!$G$17))</f>
        <v>3.3916430528375732</v>
      </c>
      <c r="U106" s="117">
        <f>IF('3g CPIH'!Q$17="-","-",'3j PAAC PAP'!$G$22*('3g CPIH'!Q$17/'3g CPIH'!$G$17))</f>
        <v>3.4103469667318986</v>
      </c>
      <c r="V106" s="117">
        <f>IF('3g CPIH'!R$17="-","-",'3j PAAC PAP'!$G$22*('3g CPIH'!R$17/'3g CPIH'!$G$17))</f>
        <v>3.4726933463796481</v>
      </c>
      <c r="W106" s="117">
        <f>IF('3g CPIH'!S$17="-","-",'3j PAAC PAP'!$G$22*('3g CPIH'!S$17/'3g CPIH'!$G$17))</f>
        <v>3.5755648727984348</v>
      </c>
      <c r="X106" s="27"/>
      <c r="Y106" s="117">
        <f>IF('3g CPIH'!U$17="-","-",'3j PAAC PAP'!$G$22*('3g CPIH'!U$17/'3g CPIH'!$G$17))</f>
        <v>3.7563693737769084</v>
      </c>
      <c r="Z106" s="117">
        <f>IF('3g CPIH'!V$17="-","-",'3j PAAC PAP'!$G$22*('3g CPIH'!V$17/'3g CPIH'!$G$17))</f>
        <v>3.7563693737769084</v>
      </c>
      <c r="AA106" s="117">
        <f>IF('3g CPIH'!W$17="-","-",'3j PAAC PAP'!$G$22*('3g CPIH'!W$17/'3g CPIH'!$G$17))</f>
        <v>3.9060006849315072</v>
      </c>
      <c r="AB106" s="117" t="str">
        <f>IF('3g CPIH'!X$17="-","-",'3j PAAC PAP'!$G$22*('3g CPIH'!X$17/'3g CPIH'!$G$17))</f>
        <v>-</v>
      </c>
      <c r="AC106" s="117" t="str">
        <f>IF('3g CPIH'!Y$17="-","-",'3j PAAC PAP'!$G$22*('3g CPIH'!Y$17/'3g CPIH'!$G$17))</f>
        <v>-</v>
      </c>
      <c r="AD106" s="25"/>
    </row>
    <row r="107" spans="1:30" s="26" customFormat="1" ht="11.25" customHeight="1">
      <c r="A107" s="207"/>
      <c r="B107" s="120" t="s">
        <v>244</v>
      </c>
      <c r="C107" s="120" t="s">
        <v>184</v>
      </c>
      <c r="D107" s="122" t="s">
        <v>122</v>
      </c>
      <c r="E107" s="119"/>
      <c r="F107" s="27"/>
      <c r="G107" s="117">
        <f>IF(G99="-","-",SUM(G99:G105)*'3j PAAC PAP'!$G$40)</f>
        <v>2.0664088112756027</v>
      </c>
      <c r="H107" s="117">
        <f>IF(H99="-","-",SUM(H99:H105)*'3j PAAC PAP'!$G$40)</f>
        <v>1.9029711325728538</v>
      </c>
      <c r="I107" s="117">
        <f>IF(I99="-","-",SUM(I99:I105)*'3j PAAC PAP'!$G$40)</f>
        <v>1.7458001028971932</v>
      </c>
      <c r="J107" s="117">
        <f>IF(J99="-","-",SUM(J99:J105)*'3j PAAC PAP'!$G$40)</f>
        <v>1.6860623809055535</v>
      </c>
      <c r="K107" s="117">
        <f>IF(K99="-","-",SUM(K99:K105)*'3j PAAC PAP'!$G$40)</f>
        <v>1.8305284530879873</v>
      </c>
      <c r="L107" s="117">
        <f>IF(L99="-","-",SUM(L99:L105)*'3j PAAC PAP'!$G$40)</f>
        <v>1.82771775870725</v>
      </c>
      <c r="M107" s="117">
        <f>IF(M99="-","-",SUM(M99:M105)*'3j PAAC PAP'!$G$40)</f>
        <v>1.9435586754242176</v>
      </c>
      <c r="N107" s="117">
        <f>IF(N99="-","-",SUM(N99:N105)*'3j PAAC PAP'!$G$40)</f>
        <v>2.1056927900326996</v>
      </c>
      <c r="O107" s="27"/>
      <c r="P107" s="117">
        <f>IF(P99="-","-",SUM(P99:P105)*'3j PAAC PAP'!$G$40)</f>
        <v>2.1056927900326996</v>
      </c>
      <c r="Q107" s="117">
        <f>IF(Q99="-","-",SUM(Q99:Q105)*'3j PAAC PAP'!$G$40)</f>
        <v>2.308821073048168</v>
      </c>
      <c r="R107" s="117">
        <f>IF(R99="-","-",SUM(R99:R105)*'3j PAAC PAP'!$G$40)</f>
        <v>2.1039633349365925</v>
      </c>
      <c r="S107" s="117">
        <f>IF(S99="-","-",SUM(S99:S105)*'3j PAAC PAP'!$G$40)</f>
        <v>2.0254678620668476</v>
      </c>
      <c r="T107" s="117">
        <f>IF(T99="-","-",SUM(T99:T105)*'3j PAAC PAP'!$G$40)</f>
        <v>1.7774438770462082</v>
      </c>
      <c r="U107" s="117">
        <f>IF(U99="-","-",SUM(U99:U105)*'3j PAAC PAP'!$G$40)</f>
        <v>1.9274609936547582</v>
      </c>
      <c r="V107" s="117">
        <f>IF(V99="-","-",SUM(V99:V105)*'3j PAAC PAP'!$G$40)</f>
        <v>2.2518280254175784</v>
      </c>
      <c r="W107" s="117">
        <f>IF(W99="-","-",SUM(W99:W105)*'3j PAAC PAP'!$G$40)</f>
        <v>3.7765714563219235</v>
      </c>
      <c r="X107" s="27"/>
      <c r="Y107" s="117">
        <f>IF(Y99="-","-",SUM(Y99:Y105)*'3j PAAC PAP'!$G$40)</f>
        <v>7.1624565653700483</v>
      </c>
      <c r="Z107" s="117">
        <f>IF(Z99="-","-",SUM(Z99:Z105)*'3j PAAC PAP'!$G$40)</f>
        <v>8.2173374605472507</v>
      </c>
      <c r="AA107" s="117">
        <f>IF(AA99="-","-",SUM(AA99:AA105)*'3j PAAC PAP'!$G$40)</f>
        <v>6.1792808812801701</v>
      </c>
      <c r="AB107" s="117" t="str">
        <f>IF(AB99="-","-",SUM(AB99:AB105)*'3j PAAC PAP'!$G$40)</f>
        <v>-</v>
      </c>
      <c r="AC107" s="117" t="str">
        <f>IF(AC99="-","-",SUM(AC99:AC105)*'3j PAAC PAP'!$G$40)</f>
        <v>-</v>
      </c>
      <c r="AD107" s="25"/>
    </row>
    <row r="108" spans="1:30" s="26" customFormat="1" ht="11.25" customHeight="1">
      <c r="A108" s="207"/>
      <c r="B108" s="120" t="s">
        <v>185</v>
      </c>
      <c r="C108" s="120" t="s">
        <v>246</v>
      </c>
      <c r="D108" s="122" t="s">
        <v>122</v>
      </c>
      <c r="E108" s="119"/>
      <c r="F108" s="27"/>
      <c r="G108" s="117">
        <f>IF(G102="-","-",SUM(G99:G107)*'3k EBIT'!$E$12)</f>
        <v>9.7792270254114317</v>
      </c>
      <c r="H108" s="117">
        <f>IF(H102="-","-",SUM(H99:H107)*'3k EBIT'!$E$12)</f>
        <v>9.0106536685230534</v>
      </c>
      <c r="I108" s="117">
        <f>IF(I102="-","-",SUM(I99:I107)*'3k EBIT'!$E$12)</f>
        <v>8.2716145290953147</v>
      </c>
      <c r="J108" s="117">
        <f>IF(J102="-","-",SUM(J99:J107)*'3k EBIT'!$E$12)</f>
        <v>7.9910132084200187</v>
      </c>
      <c r="K108" s="117">
        <f>IF(K102="-","-",SUM(K99:K107)*'3k EBIT'!$E$12)</f>
        <v>8.6712029455074955</v>
      </c>
      <c r="L108" s="117">
        <f>IF(L102="-","-",SUM(L99:L107)*'3k EBIT'!$E$12)</f>
        <v>8.6587683376511073</v>
      </c>
      <c r="M108" s="117">
        <f>IF(M102="-","-",SUM(M99:M107)*'3k EBIT'!$E$12)</f>
        <v>9.2045069169302494</v>
      </c>
      <c r="N108" s="117">
        <f>IF(N102="-","-",SUM(N99:N107)*'3k EBIT'!$E$12)</f>
        <v>9.9676133779317038</v>
      </c>
      <c r="O108" s="27"/>
      <c r="P108" s="117">
        <f>IF(P102="-","-",SUM(P99:P107)*'3k EBIT'!$E$12)</f>
        <v>9.9676133779317038</v>
      </c>
      <c r="Q108" s="117">
        <f>IF(Q102="-","-",SUM(Q99:Q107)*'3k EBIT'!$E$12)</f>
        <v>10.923708256765563</v>
      </c>
      <c r="R108" s="117">
        <f>IF(R102="-","-",SUM(R99:R107)*'3k EBIT'!$E$12)</f>
        <v>9.9606867810605433</v>
      </c>
      <c r="S108" s="117">
        <f>IF(S102="-","-",SUM(S99:S107)*'3k EBIT'!$E$12)</f>
        <v>9.5918623975075601</v>
      </c>
      <c r="T108" s="117">
        <f>IF(T102="-","-",SUM(T99:T107)*'3k EBIT'!$E$12)</f>
        <v>8.4255158455808328</v>
      </c>
      <c r="U108" s="117">
        <f>IF(U102="-","-",SUM(U99:U107)*'3k EBIT'!$E$12)</f>
        <v>9.1314514735502517</v>
      </c>
      <c r="V108" s="117">
        <f>IF(V102="-","-",SUM(V99:V107)*'3k EBIT'!$E$12)</f>
        <v>10.658249844629733</v>
      </c>
      <c r="W108" s="117">
        <f>IF(W102="-","-",SUM(W99:W107)*'3k EBIT'!$E$12)</f>
        <v>17.831546349588791</v>
      </c>
      <c r="X108" s="27"/>
      <c r="Y108" s="117">
        <f>IF(Y102="-","-",SUM(Y99:Y107)*'3k EBIT'!$E$12)</f>
        <v>33.759833440641181</v>
      </c>
      <c r="Z108" s="117">
        <f>IF(Z102="-","-",SUM(Z99:Z107)*'3k EBIT'!$E$12)</f>
        <v>38.721239749343042</v>
      </c>
      <c r="AA108" s="117">
        <f>IF(AA102="-","-",SUM(AA99:AA107)*'3k EBIT'!$E$12)</f>
        <v>29.138575290480638</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5.5230350146670721</v>
      </c>
      <c r="H109" s="117">
        <f>IF(H104="-","-",SUM(H99:H102,H104:H108)*'3l HAP'!$E$13)</f>
        <v>4.9325457309736507</v>
      </c>
      <c r="I109" s="117">
        <f>IF(I104="-","-",SUM(I99:I102,I104:I108)*'3l HAP'!$E$13)</f>
        <v>4.3655930139032648</v>
      </c>
      <c r="J109" s="117">
        <f>IF(J104="-","-",SUM(J99:J102,J104:J108)*'3l HAP'!$E$13)</f>
        <v>4.1544627009117159</v>
      </c>
      <c r="K109" s="117">
        <f>IF(K104="-","-",SUM(K99:K102,K104:K108)*'3l HAP'!$E$13)</f>
        <v>4.7253246051038857</v>
      </c>
      <c r="L109" s="117">
        <f>IF(L104="-","-",SUM(L99:L102,L104:L108)*'3l HAP'!$E$13)</f>
        <v>4.71539137802794</v>
      </c>
      <c r="M109" s="117">
        <f>IF(M104="-","-",SUM(M99:M102,M104:M108)*'3l HAP'!$E$13)</f>
        <v>5.0451324106373017</v>
      </c>
      <c r="N109" s="117">
        <f>IF(N104="-","-",SUM(N99:N102,N104:N108)*'3l HAP'!$E$13)</f>
        <v>5.6321117891945347</v>
      </c>
      <c r="O109" s="27"/>
      <c r="P109" s="117">
        <f>IF(P104="-","-",SUM(P99:P102,P104:P108)*'3l HAP'!$E$13)</f>
        <v>5.6321117891945347</v>
      </c>
      <c r="Q109" s="117">
        <f>IF(Q104="-","-",SUM(Q99:Q102,Q104:Q108)*'3l HAP'!$E$13)</f>
        <v>6.2571826471584657</v>
      </c>
      <c r="R109" s="117">
        <f>IF(R104="-","-",SUM(R99:R102,R104:R108)*'3l HAP'!$E$13)</f>
        <v>5.5215994826516566</v>
      </c>
      <c r="S109" s="117">
        <f>IF(S104="-","-",SUM(S99:S102,S104:S108)*'3l HAP'!$E$13)</f>
        <v>5.2480364932759409</v>
      </c>
      <c r="T109" s="117">
        <f>IF(T104="-","-",SUM(T99:T102,T104:T108)*'3l HAP'!$E$13)</f>
        <v>4.3882783903543423</v>
      </c>
      <c r="U109" s="117">
        <f>IF(U104="-","-",SUM(U99:U102,U104:U108)*'3l HAP'!$E$13)</f>
        <v>5.059936059108888</v>
      </c>
      <c r="V109" s="117">
        <f>IF(V104="-","-",SUM(V99:V102,V104:V108)*'3l HAP'!$E$13)</f>
        <v>6.2427791667902808</v>
      </c>
      <c r="W109" s="117">
        <f>IF(W104="-","-",SUM(W99:W102,W104:W108)*'3l HAP'!$E$13)</f>
        <v>10.963992906330693</v>
      </c>
      <c r="X109" s="27"/>
      <c r="Y109" s="117">
        <f>IF(Y104="-","-",SUM(Y99:Y102,Y104:Y108)*'3l HAP'!$E$13)</f>
        <v>23.283084500360154</v>
      </c>
      <c r="Z109" s="117">
        <f>IF(Z104="-","-",SUM(Z99:Z102,Z104:Z108)*'3l HAP'!$E$13)</f>
        <v>27.106238172023009</v>
      </c>
      <c r="AA109" s="117">
        <f>IF(AA104="-","-",SUM(AA99:AA102,AA104:AA108)*'3l HAP'!$E$13)</f>
        <v>19.804458000889053</v>
      </c>
      <c r="AB109" s="117" t="str">
        <f>IF(AB104="-","-",SUM(AB99:AB102,AB104:AB108)*'3l HAP'!$E$13)</f>
        <v>-</v>
      </c>
      <c r="AC109" s="117" t="str">
        <f>IF(AC104="-","-",SUM(AC99:AC102,AC104:AC108)*'3l HAP'!$E$13)</f>
        <v>-</v>
      </c>
      <c r="AD109" s="25"/>
    </row>
    <row r="110" spans="1:30" s="26" customFormat="1" ht="11.4">
      <c r="A110" s="207"/>
      <c r="B110" s="120" t="s">
        <v>249</v>
      </c>
      <c r="C110" s="120" t="str">
        <f>B110&amp;"_"&amp;D110</f>
        <v>Total_Southern</v>
      </c>
      <c r="D110" s="122" t="s">
        <v>122</v>
      </c>
      <c r="E110" s="119"/>
      <c r="F110" s="27"/>
      <c r="G110" s="117">
        <f t="shared" ref="G110:N110" si="21">IF(G99="-","-",SUM(G99:G109))</f>
        <v>520.21898165033417</v>
      </c>
      <c r="H110" s="117">
        <f t="shared" si="21"/>
        <v>479.17727976520575</v>
      </c>
      <c r="I110" s="117">
        <f t="shared" si="21"/>
        <v>439.71354630256667</v>
      </c>
      <c r="J110" s="117">
        <f t="shared" si="21"/>
        <v>424.73393152787878</v>
      </c>
      <c r="K110" s="117">
        <f t="shared" si="21"/>
        <v>461.10423849172537</v>
      </c>
      <c r="L110" s="117">
        <f t="shared" si="21"/>
        <v>460.43985248989981</v>
      </c>
      <c r="M110" s="117">
        <f t="shared" si="21"/>
        <v>489.49266477832396</v>
      </c>
      <c r="N110" s="117">
        <f t="shared" si="21"/>
        <v>530.2431255146945</v>
      </c>
      <c r="O110" s="27"/>
      <c r="P110" s="117">
        <f t="shared" ref="P110:W110" si="22">IF(P99="-","-",SUM(P99:P109))</f>
        <v>530.2431255146945</v>
      </c>
      <c r="Q110" s="117">
        <f t="shared" si="22"/>
        <v>581.18895868405434</v>
      </c>
      <c r="R110" s="117">
        <f t="shared" si="22"/>
        <v>529.76805562867219</v>
      </c>
      <c r="S110" s="117">
        <f t="shared" si="22"/>
        <v>510.08269099670878</v>
      </c>
      <c r="T110" s="117">
        <f t="shared" si="22"/>
        <v>447.83629762197575</v>
      </c>
      <c r="U110" s="117">
        <f t="shared" si="22"/>
        <v>485.66244667920256</v>
      </c>
      <c r="V110" s="117">
        <f t="shared" si="22"/>
        <v>567.20306559907658</v>
      </c>
      <c r="W110" s="117">
        <f t="shared" si="22"/>
        <v>949.46604470763316</v>
      </c>
      <c r="X110" s="27"/>
      <c r="Y110" s="117">
        <f t="shared" ref="Y110:AC110" si="23">IF(Y99="-","-",SUM(Y99:Y109))</f>
        <v>1800.1156895560973</v>
      </c>
      <c r="Z110" s="117">
        <f t="shared" si="23"/>
        <v>2065.0653831951704</v>
      </c>
      <c r="AA110" s="117">
        <f t="shared" si="23"/>
        <v>1553.4130503545998</v>
      </c>
      <c r="AB110" s="117" t="str">
        <f t="shared" si="23"/>
        <v>-</v>
      </c>
      <c r="AC110" s="117" t="str">
        <f t="shared" si="23"/>
        <v>-</v>
      </c>
      <c r="AD110" s="25"/>
    </row>
    <row r="111" spans="1:30" s="26" customFormat="1" ht="11.4">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f>IF('3a DF'!AA$147="-","-",'3a DF'!AA$147)</f>
        <v>1631.9111772946392</v>
      </c>
      <c r="AA111" s="35">
        <f>IF('3a DF'!AB$147="-","-",'3a DF'!AB$147)</f>
        <v>1133.4240853181414</v>
      </c>
      <c r="AB111" s="35" t="str">
        <f>IF('3a DF'!AC$147="-","-",'3a DF'!AC$147)</f>
        <v>-</v>
      </c>
      <c r="AC111" s="35" t="str">
        <f>IF('3a DF'!AD$147="-","-",'3a DF'!AD$147)</f>
        <v>-</v>
      </c>
      <c r="AD111" s="25"/>
    </row>
    <row r="112" spans="1:30" s="26" customFormat="1" ht="11.4">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 customHeight="1">
      <c r="A113" s="207"/>
      <c r="B113" s="123" t="s">
        <v>241</v>
      </c>
      <c r="C113" s="123" t="s">
        <v>178</v>
      </c>
      <c r="D113" s="121" t="s">
        <v>126</v>
      </c>
      <c r="E113" s="75"/>
      <c r="F113" s="27"/>
      <c r="G113" s="35" t="str">
        <f>IF('3c AA'!J231="-","-",'3c AA'!J231)</f>
        <v>-</v>
      </c>
      <c r="H113" s="35" t="str">
        <f>IF('3c AA'!K231="-","-",'3c AA'!K231)</f>
        <v>-</v>
      </c>
      <c r="I113" s="35" t="str">
        <f>IF('3c AA'!L231="-","-",'3c AA'!L231)</f>
        <v>-</v>
      </c>
      <c r="J113" s="35" t="str">
        <f>IF('3c AA'!M231="-","-",'3c AA'!M231)</f>
        <v>-</v>
      </c>
      <c r="K113" s="35" t="str">
        <f>IF('3c AA'!N231="-","-",'3c AA'!N231)</f>
        <v>-</v>
      </c>
      <c r="L113" s="35" t="str">
        <f>IF('3c AA'!O231="-","-",'3c AA'!O231)</f>
        <v>-</v>
      </c>
      <c r="M113" s="35" t="str">
        <f>IF('3c AA'!P231="-","-",'3c AA'!P231)</f>
        <v>-</v>
      </c>
      <c r="N113" s="35" t="str">
        <f>IF('3c AA'!Q231="-","-",'3c AA'!Q231)</f>
        <v>-</v>
      </c>
      <c r="O113" s="27"/>
      <c r="P113" s="35" t="str">
        <f>IF('3c AA'!S231="-","-",'3c AA'!S231)</f>
        <v>-</v>
      </c>
      <c r="Q113" s="35" t="str">
        <f>IF('3c AA'!T231="-","-",'3c AA'!T231)</f>
        <v>-</v>
      </c>
      <c r="R113" s="35" t="str">
        <f>IF('3c AA'!U231="-","-",'3c AA'!U231)</f>
        <v>-</v>
      </c>
      <c r="S113" s="35" t="str">
        <f>IF('3c AA'!V231="-","-",'3c AA'!V231)</f>
        <v>-</v>
      </c>
      <c r="T113" s="35">
        <f>IF('3c AA'!W231="-","-",'3c AA'!W231)</f>
        <v>10.705717509101307</v>
      </c>
      <c r="U113" s="35">
        <f>IF('3c AA'!X231="-","-",'3c AA'!X231)</f>
        <v>13.71215092385904</v>
      </c>
      <c r="V113" s="35">
        <f>IF('3c AA'!Y231="-","-",'3c AA'!Y231)</f>
        <v>4.43</v>
      </c>
      <c r="W113" s="35" t="str">
        <f>IF('3c AA'!Z231="-","-",'3c AA'!Z231)</f>
        <v>-</v>
      </c>
      <c r="X113" s="27"/>
      <c r="Y113" s="35">
        <f>IF('3c AA'!AB231="-","-",'3c AA'!AB231)</f>
        <v>26.679544917909343</v>
      </c>
      <c r="Z113" s="35">
        <f>IF('3c AA'!AC231="-","-",'3c AA'!AC231)</f>
        <v>26.679544917909343</v>
      </c>
      <c r="AA113" s="35">
        <f>IF('3c AA'!AD231="-","-",'3c AA'!AD231)</f>
        <v>32.690762131501096</v>
      </c>
      <c r="AB113" s="35" t="str">
        <f>IF('3c AA'!AE231="-","-",'3c AA'!AE231)</f>
        <v>-</v>
      </c>
      <c r="AC113" s="35" t="str">
        <f>IF('3c AA'!AF231="-","-",'3c AA'!AF231)</f>
        <v>-</v>
      </c>
      <c r="AD113" s="25"/>
    </row>
    <row r="114" spans="1:30" s="26" customFormat="1" ht="12.6"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f>IF('3d PC'!AA$43="-","-",'3d PC'!AA$43)</f>
        <v>33.951682778351348</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f>IF('3f NC-Gas'!Y53="-","-",'3f NC-Gas'!Y53)</f>
        <v>168.48134843106394</v>
      </c>
      <c r="AA115" s="35">
        <f>IF('3f NC-Gas'!Z53="-","-",'3f NC-Gas'!Z53)</f>
        <v>173.25013729188856</v>
      </c>
      <c r="AB115" s="35" t="str">
        <f>IF('3f NC-Gas'!AA53="-","-",'3f NC-Gas'!AA53)</f>
        <v>-</v>
      </c>
      <c r="AC115" s="35" t="str">
        <f>IF('3f NC-Gas'!AB53="-","-",'3f NC-Gas'!AB53)</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f>IF('3g CPIH'!W$17="-","-",'3h OC '!$E$12*('3g CPIH'!W$17/'3g CPIH'!$G$17))</f>
        <v>109.36421849315069</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f>IF('3i SMNCC'!V$51="-","-",'3i SMNCC'!V$51)</f>
        <v>3.4563122415280967</v>
      </c>
      <c r="AA117" s="35">
        <f>IF('3i SMNCC'!W$51="-","-",'3i SMNCC'!W$51)</f>
        <v>4.0165235041284371</v>
      </c>
      <c r="AB117" s="35" t="str">
        <f>IF('3i SMNCC'!X$51="-","-",'3i SMNCC'!X$51)</f>
        <v>-</v>
      </c>
      <c r="AC117" s="35" t="str">
        <f>IF('3i SMNCC'!Y$51="-","-",'3i SMNCC'!Y$51)</f>
        <v>-</v>
      </c>
      <c r="AD117" s="25"/>
    </row>
    <row r="118" spans="1:30" s="26" customFormat="1" ht="11.25" customHeight="1">
      <c r="A118" s="207"/>
      <c r="B118" s="123" t="s">
        <v>244</v>
      </c>
      <c r="C118" s="123" t="s">
        <v>183</v>
      </c>
      <c r="D118" s="121" t="s">
        <v>126</v>
      </c>
      <c r="E118" s="75"/>
      <c r="F118" s="27"/>
      <c r="G118" s="35">
        <f>IF('3g CPIH'!C$17="-","-",'3j PAAC PAP'!$G$22*('3g CPIH'!C$17/'3g CPIH'!$G$17))</f>
        <v>3.1142016634050882</v>
      </c>
      <c r="H118" s="35">
        <f>IF('3g CPIH'!D$17="-","-",'3j PAAC PAP'!$G$22*('3g CPIH'!D$17/'3g CPIH'!$G$17))</f>
        <v>3.1204363013698631</v>
      </c>
      <c r="I118" s="35">
        <f>IF('3g CPIH'!E$17="-","-",'3j PAAC PAP'!$G$22*('3g CPIH'!E$17/'3g CPIH'!$G$17))</f>
        <v>3.129788258317026</v>
      </c>
      <c r="J118" s="35">
        <f>IF('3g CPIH'!F$17="-","-",'3j PAAC PAP'!$G$22*('3g CPIH'!F$17/'3g CPIH'!$G$17))</f>
        <v>3.1484921722113506</v>
      </c>
      <c r="K118" s="35">
        <f>IF('3g CPIH'!G$17="-","-",'3j PAAC PAP'!$G$22*('3g CPIH'!G$17/'3g CPIH'!$G$17))</f>
        <v>3.1859000000000002</v>
      </c>
      <c r="L118" s="35">
        <f>IF('3g CPIH'!H$17="-","-",'3j PAAC PAP'!$G$22*('3g CPIH'!H$17/'3g CPIH'!$G$17))</f>
        <v>3.2264251467710374</v>
      </c>
      <c r="M118" s="35">
        <f>IF('3g CPIH'!I$17="-","-",'3j PAAC PAP'!$G$22*('3g CPIH'!I$17/'3g CPIH'!$G$17))</f>
        <v>3.2731849315068491</v>
      </c>
      <c r="N118" s="35">
        <f>IF('3g CPIH'!J$17="-","-",'3j PAAC PAP'!$G$22*('3g CPIH'!J$17/'3g CPIH'!$G$17))</f>
        <v>3.3012408023483371</v>
      </c>
      <c r="O118" s="27"/>
      <c r="P118" s="35">
        <f>IF('3g CPIH'!L$17="-","-",'3j PAAC PAP'!$G$22*('3g CPIH'!L$17/'3g CPIH'!$G$17))</f>
        <v>3.3012408023483371</v>
      </c>
      <c r="Q118" s="35">
        <f>IF('3g CPIH'!M$17="-","-",'3j PAAC PAP'!$G$22*('3g CPIH'!M$17/'3g CPIH'!$G$17))</f>
        <v>3.3386486301369862</v>
      </c>
      <c r="R118" s="35">
        <f>IF('3g CPIH'!N$17="-","-",'3j PAAC PAP'!$G$22*('3g CPIH'!N$17/'3g CPIH'!$G$17))</f>
        <v>3.3635871819960861</v>
      </c>
      <c r="S118" s="35">
        <f>IF('3g CPIH'!O$17="-","-",'3j PAAC PAP'!$G$22*('3g CPIH'!O$17/'3g CPIH'!$G$17))</f>
        <v>3.3822910958904111</v>
      </c>
      <c r="T118" s="35">
        <f>IF('3g CPIH'!P$17="-","-",'3j PAAC PAP'!$G$22*('3g CPIH'!P$17/'3g CPIH'!$G$17))</f>
        <v>3.3916430528375732</v>
      </c>
      <c r="U118" s="35">
        <f>IF('3g CPIH'!Q$17="-","-",'3j PAAC PAP'!$G$22*('3g CPIH'!Q$17/'3g CPIH'!$G$17))</f>
        <v>3.4103469667318986</v>
      </c>
      <c r="V118" s="35">
        <f>IF('3g CPIH'!R$17="-","-",'3j PAAC PAP'!$G$22*('3g CPIH'!R$17/'3g CPIH'!$G$17))</f>
        <v>3.4726933463796481</v>
      </c>
      <c r="W118" s="35">
        <f>IF('3g CPIH'!S$17="-","-",'3j PAAC PAP'!$G$22*('3g CPIH'!S$17/'3g CPIH'!$G$17))</f>
        <v>3.5755648727984348</v>
      </c>
      <c r="X118" s="27"/>
      <c r="Y118" s="35">
        <f>IF('3g CPIH'!U$17="-","-",'3j PAAC PAP'!$G$22*('3g CPIH'!U$17/'3g CPIH'!$G$17))</f>
        <v>3.7563693737769084</v>
      </c>
      <c r="Z118" s="35">
        <f>IF('3g CPIH'!V$17="-","-",'3j PAAC PAP'!$G$22*('3g CPIH'!V$17/'3g CPIH'!$G$17))</f>
        <v>3.7563693737769084</v>
      </c>
      <c r="AA118" s="35">
        <f>IF('3g CPIH'!W$17="-","-",'3j PAAC PAP'!$G$22*('3g CPIH'!W$17/'3g CPIH'!$G$17))</f>
        <v>3.9060006849315072</v>
      </c>
      <c r="AB118" s="35" t="str">
        <f>IF('3g CPIH'!X$17="-","-",'3j PAAC PAP'!$G$22*('3g CPIH'!X$17/'3g CPIH'!$G$17))</f>
        <v>-</v>
      </c>
      <c r="AC118" s="35" t="str">
        <f>IF('3g CPIH'!Y$17="-","-",'3j PAAC PAP'!$G$22*('3g CPIH'!Y$17/'3g CPIH'!$G$17))</f>
        <v>-</v>
      </c>
      <c r="AD118" s="25"/>
    </row>
    <row r="119" spans="1:30" s="26" customFormat="1" ht="11.25" customHeight="1">
      <c r="A119" s="207"/>
      <c r="B119" s="123" t="s">
        <v>244</v>
      </c>
      <c r="C119" s="123" t="s">
        <v>184</v>
      </c>
      <c r="D119" s="121" t="s">
        <v>126</v>
      </c>
      <c r="E119" s="75"/>
      <c r="F119" s="27"/>
      <c r="G119" s="35">
        <f>IF(G111="-","-",SUM(G111:G117)*'3j PAAC PAP'!$G$40)</f>
        <v>2.0283640634461229</v>
      </c>
      <c r="H119" s="35">
        <f>IF(H111="-","-",SUM(H111:H117)*'3j PAAC PAP'!$G$40)</f>
        <v>1.8649263847407493</v>
      </c>
      <c r="I119" s="35">
        <f>IF(I111="-","-",SUM(I111:I117)*'3j PAAC PAP'!$G$40)</f>
        <v>1.7393332338457455</v>
      </c>
      <c r="J119" s="35">
        <f>IF(J111="-","-",SUM(J111:J117)*'3j PAAC PAP'!$G$40)</f>
        <v>1.6795955118464934</v>
      </c>
      <c r="K119" s="35">
        <f>IF(K111="-","-",SUM(K111:K117)*'3j PAAC PAP'!$G$40)</f>
        <v>1.8259294034390785</v>
      </c>
      <c r="L119" s="35">
        <f>IF(L111="-","-",SUM(L111:L117)*'3j PAAC PAP'!$G$40)</f>
        <v>1.8231187090588667</v>
      </c>
      <c r="M119" s="35">
        <f>IF(M111="-","-",SUM(M111:M117)*'3j PAAC PAP'!$G$40)</f>
        <v>1.9445560674459799</v>
      </c>
      <c r="N119" s="35">
        <f>IF(N111="-","-",SUM(N111:N117)*'3j PAAC PAP'!$G$40)</f>
        <v>2.1066901820560369</v>
      </c>
      <c r="O119" s="27"/>
      <c r="P119" s="35">
        <f>IF(P111="-","-",SUM(P111:P117)*'3j PAAC PAP'!$G$40)</f>
        <v>2.1066901820560369</v>
      </c>
      <c r="Q119" s="35">
        <f>IF(Q111="-","-",SUM(Q111:Q117)*'3j PAAC PAP'!$G$40)</f>
        <v>2.2856962392283804</v>
      </c>
      <c r="R119" s="35">
        <f>IF(R111="-","-",SUM(R111:R117)*'3j PAAC PAP'!$G$40)</f>
        <v>2.0808385011070927</v>
      </c>
      <c r="S119" s="35">
        <f>IF(S111="-","-",SUM(S111:S117)*'3j PAAC PAP'!$G$40)</f>
        <v>2.0084593176827528</v>
      </c>
      <c r="T119" s="35">
        <f>IF(T111="-","-",SUM(T111:T117)*'3j PAAC PAP'!$G$40)</f>
        <v>1.7604353326038418</v>
      </c>
      <c r="U119" s="35">
        <f>IF(U111="-","-",SUM(U111:U117)*'3j PAAC PAP'!$G$40)</f>
        <v>1.8742158697713924</v>
      </c>
      <c r="V119" s="35">
        <f>IF(V111="-","-",SUM(V111:V117)*'3j PAAC PAP'!$G$40)</f>
        <v>2.1985829015247638</v>
      </c>
      <c r="W119" s="35">
        <f>IF(W111="-","-",SUM(W111:W117)*'3j PAAC PAP'!$G$40)</f>
        <v>3.7025339028810147</v>
      </c>
      <c r="X119" s="27"/>
      <c r="Y119" s="35">
        <f>IF(Y111="-","-",SUM(Y111:Y117)*'3j PAAC PAP'!$G$40)</f>
        <v>7.0876740276341854</v>
      </c>
      <c r="Z119" s="35">
        <f>IF(Z111="-","-",SUM(Z111:Z117)*'3j PAAC PAP'!$G$40)</f>
        <v>8.1425549228113887</v>
      </c>
      <c r="AA119" s="35">
        <f>IF(AA111="-","-",SUM(AA111:AA117)*'3j PAAC PAP'!$G$40)</f>
        <v>6.1474937883534615</v>
      </c>
      <c r="AB119" s="35" t="str">
        <f>IF(AB111="-","-",SUM(AB111:AB117)*'3j PAAC PAP'!$G$40)</f>
        <v>-</v>
      </c>
      <c r="AC119" s="35" t="str">
        <f>IF(AC111="-","-",SUM(AC111:AC117)*'3j PAAC PAP'!$G$40)</f>
        <v>-</v>
      </c>
      <c r="AD119" s="25"/>
    </row>
    <row r="120" spans="1:30" s="26" customFormat="1" ht="11.25" customHeight="1">
      <c r="A120" s="207"/>
      <c r="B120" s="123" t="s">
        <v>185</v>
      </c>
      <c r="C120" s="123" t="s">
        <v>246</v>
      </c>
      <c r="D120" s="121" t="s">
        <v>126</v>
      </c>
      <c r="E120" s="75"/>
      <c r="F120" s="27"/>
      <c r="G120" s="35">
        <f>IF(G114="-","-",SUM(G111:G119)*'3k EBIT'!$E$12)</f>
        <v>9.6002917041281286</v>
      </c>
      <c r="H120" s="35">
        <f>IF(H114="-","-",SUM(H111:H119)*'3k EBIT'!$E$12)</f>
        <v>8.8317183472274028</v>
      </c>
      <c r="I120" s="35">
        <f>IF(I114="-","-",SUM(I111:I119)*'3k EBIT'!$E$12)</f>
        <v>8.2411989958762657</v>
      </c>
      <c r="J120" s="35">
        <f>IF(J114="-","-",SUM(J111:J119)*'3k EBIT'!$E$12)</f>
        <v>7.9605976751651681</v>
      </c>
      <c r="K120" s="35">
        <f>IF(K114="-","-",SUM(K111:K119)*'3k EBIT'!$E$12)</f>
        <v>8.649572300714846</v>
      </c>
      <c r="L120" s="35">
        <f>IF(L114="-","-",SUM(L111:L119)*'3k EBIT'!$E$12)</f>
        <v>8.6371376928609305</v>
      </c>
      <c r="M120" s="35">
        <f>IF(M114="-","-",SUM(M111:M119)*'3k EBIT'!$E$12)</f>
        <v>9.2091979366383931</v>
      </c>
      <c r="N120" s="35">
        <f>IF(N114="-","-",SUM(N111:N119)*'3k EBIT'!$E$12)</f>
        <v>9.9723043976472532</v>
      </c>
      <c r="O120" s="27"/>
      <c r="P120" s="35">
        <f>IF(P114="-","-",SUM(P111:P119)*'3k EBIT'!$E$12)</f>
        <v>9.9723043976472532</v>
      </c>
      <c r="Q120" s="35">
        <f>IF(Q114="-","-",SUM(Q111:Q119)*'3k EBIT'!$E$12)</f>
        <v>10.81494555480962</v>
      </c>
      <c r="R120" s="35">
        <f>IF(R114="-","-",SUM(R111:R119)*'3k EBIT'!$E$12)</f>
        <v>9.8519240790589215</v>
      </c>
      <c r="S120" s="35">
        <f>IF(S114="-","-",SUM(S111:S119)*'3k EBIT'!$E$12)</f>
        <v>9.5118663526508485</v>
      </c>
      <c r="T120" s="35">
        <f>IF(T114="-","-",SUM(T111:T119)*'3k EBIT'!$E$12)</f>
        <v>8.3455198004500541</v>
      </c>
      <c r="U120" s="35">
        <f>IF(U114="-","-",SUM(U111:U119)*'3k EBIT'!$E$12)</f>
        <v>8.8810244397966773</v>
      </c>
      <c r="V120" s="35">
        <f>IF(V114="-","-",SUM(V111:V119)*'3k EBIT'!$E$12)</f>
        <v>10.407822810831716</v>
      </c>
      <c r="W120" s="35">
        <f>IF(W114="-","-",SUM(W111:W119)*'3k EBIT'!$E$12)</f>
        <v>17.483326577667647</v>
      </c>
      <c r="X120" s="27"/>
      <c r="Y120" s="35">
        <f>IF(Y114="-","-",SUM(Y111:Y119)*'3k EBIT'!$E$12)</f>
        <v>33.408109794682908</v>
      </c>
      <c r="Z120" s="35">
        <f>IF(Z114="-","-",SUM(Z111:Z119)*'3k EBIT'!$E$12)</f>
        <v>38.369516103384775</v>
      </c>
      <c r="AA120" s="35">
        <f>IF(AA114="-","-",SUM(AA111:AA119)*'3k EBIT'!$E$12)</f>
        <v>28.989071508486962</v>
      </c>
      <c r="AB120" s="35" t="str">
        <f>IF(AB114="-","-",SUM(AB111:AB119)*'3k EBIT'!$E$12)</f>
        <v>-</v>
      </c>
      <c r="AC120" s="35" t="str">
        <f>IF(AC114="-","-",SUM(AC111:AC119)*'3k EBIT'!$E$12)</f>
        <v>-</v>
      </c>
      <c r="AD120" s="25"/>
    </row>
    <row r="121" spans="1:30" s="26" customFormat="1" ht="11.4">
      <c r="A121" s="207"/>
      <c r="B121" s="123" t="s">
        <v>247</v>
      </c>
      <c r="C121" s="158" t="s">
        <v>248</v>
      </c>
      <c r="D121" s="121" t="s">
        <v>126</v>
      </c>
      <c r="E121" s="116"/>
      <c r="F121" s="27"/>
      <c r="G121" s="35">
        <f>IF(G116="-","-",SUM(G111:G114,G116:G120)*'3l HAP'!$E$13)</f>
        <v>5.519858209475192</v>
      </c>
      <c r="H121" s="35">
        <f>IF(H116="-","-",SUM(H111:H114,H116:H120)*'3l HAP'!$E$13)</f>
        <v>4.9293689257815512</v>
      </c>
      <c r="I121" s="35">
        <f>IF(I116="-","-",SUM(I111:I114,I116:I120)*'3l HAP'!$E$13)</f>
        <v>4.365053018651623</v>
      </c>
      <c r="J121" s="35">
        <f>IF(J116="-","-",SUM(J111:J114,J116:J120)*'3l HAP'!$E$13)</f>
        <v>4.1539227056594381</v>
      </c>
      <c r="K121" s="35">
        <f>IF(K116="-","-",SUM(K111:K114,K116:K120)*'3l HAP'!$E$13)</f>
        <v>4.7249405761475671</v>
      </c>
      <c r="L121" s="35">
        <f>IF(L116="-","-",SUM(L111:L114,L116:L120)*'3l HAP'!$E$13)</f>
        <v>4.715007349071664</v>
      </c>
      <c r="M121" s="35">
        <f>IF(M116="-","-",SUM(M111:M114,M116:M120)*'3l HAP'!$E$13)</f>
        <v>5.0452156946734394</v>
      </c>
      <c r="N121" s="35">
        <f>IF(N116="-","-",SUM(N111:N114,N116:N120)*'3l HAP'!$E$13)</f>
        <v>5.632195073230803</v>
      </c>
      <c r="O121" s="27"/>
      <c r="P121" s="35">
        <f>IF(P116="-","-",SUM(P111:P114,P116:P120)*'3l HAP'!$E$13)</f>
        <v>5.632195073230803</v>
      </c>
      <c r="Q121" s="35">
        <f>IF(Q116="-","-",SUM(Q111:Q114,Q116:Q120)*'3l HAP'!$E$13)</f>
        <v>6.2552516817471728</v>
      </c>
      <c r="R121" s="35">
        <f>IF(R116="-","-",SUM(R111:R114,R116:R120)*'3l HAP'!$E$13)</f>
        <v>5.5196685172395537</v>
      </c>
      <c r="S121" s="35">
        <f>IF(S116="-","-",SUM(S111:S114,S116:S120)*'3l HAP'!$E$13)</f>
        <v>5.246616249084866</v>
      </c>
      <c r="T121" s="35">
        <f>IF(T116="-","-",SUM(T111:T114,T116:T120)*'3l HAP'!$E$13)</f>
        <v>4.386858146158402</v>
      </c>
      <c r="U121" s="35">
        <f>IF(U116="-","-",SUM(U111:U114,U116:U120)*'3l HAP'!$E$13)</f>
        <v>5.0554899950489256</v>
      </c>
      <c r="V121" s="35">
        <f>IF(V116="-","-",SUM(V111:V114,V116:V120)*'3l HAP'!$E$13)</f>
        <v>6.2383331027295288</v>
      </c>
      <c r="W121" s="35">
        <f>IF(W116="-","-",SUM(W111:W114,W116:W120)*'3l HAP'!$E$13)</f>
        <v>10.957810636830068</v>
      </c>
      <c r="X121" s="27"/>
      <c r="Y121" s="35">
        <f>IF(Y116="-","-",SUM(Y111:Y114,Y116:Y120)*'3l HAP'!$E$13)</f>
        <v>23.276840023324688</v>
      </c>
      <c r="Z121" s="35">
        <f>IF(Z116="-","-",SUM(Z111:Z114,Z116:Z120)*'3l HAP'!$E$13)</f>
        <v>27.099993694987543</v>
      </c>
      <c r="AA121" s="35">
        <f>IF(AA116="-","-",SUM(AA111:AA114,AA116:AA120)*'3l HAP'!$E$13)</f>
        <v>19.801803721189341</v>
      </c>
      <c r="AB121" s="35" t="str">
        <f>IF(AB116="-","-",SUM(AB111:AB114,AB116:AB120)*'3l HAP'!$E$13)</f>
        <v>-</v>
      </c>
      <c r="AC121" s="35" t="str">
        <f>IF(AC116="-","-",SUM(AC111:AC114,AC116:AC120)*'3l HAP'!$E$13)</f>
        <v>-</v>
      </c>
      <c r="AD121" s="25"/>
    </row>
    <row r="122" spans="1:30" s="26" customFormat="1" ht="11.4">
      <c r="A122" s="207"/>
      <c r="B122" s="123" t="s">
        <v>249</v>
      </c>
      <c r="C122" s="123" t="str">
        <f>B122&amp;"_"&amp;D122</f>
        <v>Total_South East</v>
      </c>
      <c r="D122" s="121" t="s">
        <v>126</v>
      </c>
      <c r="E122" s="75"/>
      <c r="F122" s="27"/>
      <c r="G122" s="35">
        <f t="shared" ref="G122:N122" si="24">IF(G111="-","-",SUM(G111:G121))</f>
        <v>510.7981602465303</v>
      </c>
      <c r="H122" s="35">
        <f t="shared" si="24"/>
        <v>469.75645836075182</v>
      </c>
      <c r="I122" s="35">
        <f t="shared" si="24"/>
        <v>438.11218943069201</v>
      </c>
      <c r="J122" s="35">
        <f t="shared" si="24"/>
        <v>423.13257465411914</v>
      </c>
      <c r="K122" s="35">
        <f t="shared" si="24"/>
        <v>459.9653999439239</v>
      </c>
      <c r="L122" s="35">
        <f t="shared" si="24"/>
        <v>459.30101394222839</v>
      </c>
      <c r="M122" s="35">
        <f t="shared" si="24"/>
        <v>489.73964373449206</v>
      </c>
      <c r="N122" s="35">
        <f t="shared" si="24"/>
        <v>530.49010447125261</v>
      </c>
      <c r="O122" s="27"/>
      <c r="P122" s="35">
        <f t="shared" ref="P122:W122" si="25">IF(P111="-","-",SUM(P111:P121))</f>
        <v>530.49010447125261</v>
      </c>
      <c r="Q122" s="35">
        <f t="shared" si="25"/>
        <v>575.46267734857759</v>
      </c>
      <c r="R122" s="35">
        <f t="shared" si="25"/>
        <v>524.0417742907905</v>
      </c>
      <c r="S122" s="35">
        <f t="shared" si="25"/>
        <v>505.87095434124666</v>
      </c>
      <c r="T122" s="35">
        <f t="shared" si="25"/>
        <v>443.62456095208415</v>
      </c>
      <c r="U122" s="35">
        <f t="shared" si="25"/>
        <v>472.4776358617703</v>
      </c>
      <c r="V122" s="35">
        <f t="shared" si="25"/>
        <v>554.01825477930447</v>
      </c>
      <c r="W122" s="35">
        <f t="shared" si="25"/>
        <v>931.13251359138997</v>
      </c>
      <c r="X122" s="27"/>
      <c r="Y122" s="35">
        <f t="shared" ref="Y122:AC122" si="26">IF(Y111="-","-",SUM(Y111:Y121))</f>
        <v>1781.5976818854854</v>
      </c>
      <c r="Z122" s="35">
        <f t="shared" si="26"/>
        <v>2046.5473755245584</v>
      </c>
      <c r="AA122" s="35">
        <f t="shared" si="26"/>
        <v>1545.5417792201224</v>
      </c>
      <c r="AB122" s="35" t="str">
        <f t="shared" si="26"/>
        <v>-</v>
      </c>
      <c r="AC122" s="35" t="str">
        <f t="shared" si="26"/>
        <v>-</v>
      </c>
      <c r="AD122" s="25"/>
    </row>
    <row r="123" spans="1:30" s="26" customFormat="1" ht="11.4">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f>IF('3a DF'!AA$147="-","-",'3a DF'!AA$147)</f>
        <v>1631.9111772946392</v>
      </c>
      <c r="AA123" s="117">
        <f>IF('3a DF'!AB$147="-","-",'3a DF'!AB$147)</f>
        <v>1133.4240853181414</v>
      </c>
      <c r="AB123" s="117" t="str">
        <f>IF('3a DF'!AC$147="-","-",'3a DF'!AC$147)</f>
        <v>-</v>
      </c>
      <c r="AC123" s="117" t="str">
        <f>IF('3a DF'!AD$147="-","-",'3a DF'!AD$147)</f>
        <v>-</v>
      </c>
      <c r="AD123" s="25"/>
    </row>
    <row r="124" spans="1:30" s="26" customFormat="1" ht="11.4">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AA'!J232="-","-",'3c AA'!J232)</f>
        <v>-</v>
      </c>
      <c r="H125" s="117" t="str">
        <f>IF('3c AA'!K232="-","-",'3c AA'!K232)</f>
        <v>-</v>
      </c>
      <c r="I125" s="117" t="str">
        <f>IF('3c AA'!L232="-","-",'3c AA'!L232)</f>
        <v>-</v>
      </c>
      <c r="J125" s="117" t="str">
        <f>IF('3c AA'!M232="-","-",'3c AA'!M232)</f>
        <v>-</v>
      </c>
      <c r="K125" s="117" t="str">
        <f>IF('3c AA'!N232="-","-",'3c AA'!N232)</f>
        <v>-</v>
      </c>
      <c r="L125" s="117" t="str">
        <f>IF('3c AA'!O232="-","-",'3c AA'!O232)</f>
        <v>-</v>
      </c>
      <c r="M125" s="117" t="str">
        <f>IF('3c AA'!P232="-","-",'3c AA'!P232)</f>
        <v>-</v>
      </c>
      <c r="N125" s="117" t="str">
        <f>IF('3c AA'!Q232="-","-",'3c AA'!Q232)</f>
        <v>-</v>
      </c>
      <c r="O125" s="27"/>
      <c r="P125" s="117" t="str">
        <f>IF('3c AA'!S232="-","-",'3c AA'!S232)</f>
        <v>-</v>
      </c>
      <c r="Q125" s="117" t="str">
        <f>IF('3c AA'!T232="-","-",'3c AA'!T232)</f>
        <v>-</v>
      </c>
      <c r="R125" s="117" t="str">
        <f>IF('3c AA'!U232="-","-",'3c AA'!U232)</f>
        <v>-</v>
      </c>
      <c r="S125" s="117" t="str">
        <f>IF('3c AA'!V232="-","-",'3c AA'!V232)</f>
        <v>-</v>
      </c>
      <c r="T125" s="117">
        <f>IF('3c AA'!W232="-","-",'3c AA'!W232)</f>
        <v>10.705717509101307</v>
      </c>
      <c r="U125" s="117">
        <f>IF('3c AA'!X232="-","-",'3c AA'!X232)</f>
        <v>13.71215092385904</v>
      </c>
      <c r="V125" s="117">
        <f>IF('3c AA'!Y232="-","-",'3c AA'!Y232)</f>
        <v>4.43</v>
      </c>
      <c r="W125" s="117" t="str">
        <f>IF('3c AA'!Z232="-","-",'3c AA'!Z232)</f>
        <v>-</v>
      </c>
      <c r="X125" s="27"/>
      <c r="Y125" s="117">
        <f>IF('3c AA'!AB232="-","-",'3c AA'!AB232)</f>
        <v>26.679544917909343</v>
      </c>
      <c r="Z125" s="117">
        <f>IF('3c AA'!AC232="-","-",'3c AA'!AC232)</f>
        <v>26.679544917909343</v>
      </c>
      <c r="AA125" s="117">
        <f>IF('3c AA'!AD232="-","-",'3c AA'!AD232)</f>
        <v>32.690762131501096</v>
      </c>
      <c r="AB125" s="117" t="str">
        <f>IF('3c AA'!AE232="-","-",'3c AA'!AE232)</f>
        <v>-</v>
      </c>
      <c r="AC125" s="117" t="str">
        <f>IF('3c AA'!AF232="-","-",'3c AA'!AF232)</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f>IF('3d PC'!AA$43="-","-",'3d PC'!AA$43)</f>
        <v>33.951682778351348</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f>IF('3f NC-Gas'!Y54="-","-",'3f NC-Gas'!Y54)</f>
        <v>179.53770071655171</v>
      </c>
      <c r="AA127" s="117">
        <f>IF('3f NC-Gas'!Z54="-","-",'3f NC-Gas'!Z54)</f>
        <v>187.26217116595618</v>
      </c>
      <c r="AB127" s="117" t="str">
        <f>IF('3f NC-Gas'!AA54="-","-",'3f NC-Gas'!AA54)</f>
        <v>-</v>
      </c>
      <c r="AC127" s="117" t="str">
        <f>IF('3f NC-Gas'!AB54="-","-",'3f NC-Gas'!AB54)</f>
        <v>-</v>
      </c>
      <c r="AD127" s="25"/>
    </row>
    <row r="128" spans="1:30" s="26" customFormat="1" ht="12.6"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f>IF('3g CPIH'!W$17="-","-",'3h OC '!$E$12*('3g CPIH'!W$17/'3g CPIH'!$G$17))</f>
        <v>109.36421849315069</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f>IF('3i SMNCC'!V$51="-","-",'3i SMNCC'!V$51)</f>
        <v>3.4563122415280967</v>
      </c>
      <c r="AA129" s="117">
        <f>IF('3i SMNCC'!W$51="-","-",'3i SMNCC'!W$51)</f>
        <v>4.0165235041284371</v>
      </c>
      <c r="AB129" s="117" t="str">
        <f>IF('3i SMNCC'!X$51="-","-",'3i SMNCC'!X$51)</f>
        <v>-</v>
      </c>
      <c r="AC129" s="117" t="str">
        <f>IF('3i SMNCC'!Y$51="-","-",'3i SMNCC'!Y$51)</f>
        <v>-</v>
      </c>
      <c r="AD129" s="25"/>
    </row>
    <row r="130" spans="1:30" s="26" customFormat="1" ht="11.25" customHeight="1">
      <c r="A130" s="207"/>
      <c r="B130" s="120" t="s">
        <v>244</v>
      </c>
      <c r="C130" s="120" t="s">
        <v>183</v>
      </c>
      <c r="D130" s="122" t="s">
        <v>131</v>
      </c>
      <c r="E130" s="119"/>
      <c r="F130" s="27"/>
      <c r="G130" s="117">
        <f>IF('3g CPIH'!C$17="-","-",'3j PAAC PAP'!$G$22*('3g CPIH'!C$17/'3g CPIH'!$G$17))</f>
        <v>3.1142016634050882</v>
      </c>
      <c r="H130" s="117">
        <f>IF('3g CPIH'!D$17="-","-",'3j PAAC PAP'!$G$22*('3g CPIH'!D$17/'3g CPIH'!$G$17))</f>
        <v>3.1204363013698631</v>
      </c>
      <c r="I130" s="117">
        <f>IF('3g CPIH'!E$17="-","-",'3j PAAC PAP'!$G$22*('3g CPIH'!E$17/'3g CPIH'!$G$17))</f>
        <v>3.129788258317026</v>
      </c>
      <c r="J130" s="117">
        <f>IF('3g CPIH'!F$17="-","-",'3j PAAC PAP'!$G$22*('3g CPIH'!F$17/'3g CPIH'!$G$17))</f>
        <v>3.1484921722113506</v>
      </c>
      <c r="K130" s="117">
        <f>IF('3g CPIH'!G$17="-","-",'3j PAAC PAP'!$G$22*('3g CPIH'!G$17/'3g CPIH'!$G$17))</f>
        <v>3.1859000000000002</v>
      </c>
      <c r="L130" s="117">
        <f>IF('3g CPIH'!H$17="-","-",'3j PAAC PAP'!$G$22*('3g CPIH'!H$17/'3g CPIH'!$G$17))</f>
        <v>3.2264251467710374</v>
      </c>
      <c r="M130" s="117">
        <f>IF('3g CPIH'!I$17="-","-",'3j PAAC PAP'!$G$22*('3g CPIH'!I$17/'3g CPIH'!$G$17))</f>
        <v>3.2731849315068491</v>
      </c>
      <c r="N130" s="117">
        <f>IF('3g CPIH'!J$17="-","-",'3j PAAC PAP'!$G$22*('3g CPIH'!J$17/'3g CPIH'!$G$17))</f>
        <v>3.3012408023483371</v>
      </c>
      <c r="O130" s="27"/>
      <c r="P130" s="117">
        <f>IF('3g CPIH'!L$17="-","-",'3j PAAC PAP'!$G$22*('3g CPIH'!L$17/'3g CPIH'!$G$17))</f>
        <v>3.3012408023483371</v>
      </c>
      <c r="Q130" s="117">
        <f>IF('3g CPIH'!M$17="-","-",'3j PAAC PAP'!$G$22*('3g CPIH'!M$17/'3g CPIH'!$G$17))</f>
        <v>3.3386486301369862</v>
      </c>
      <c r="R130" s="117">
        <f>IF('3g CPIH'!N$17="-","-",'3j PAAC PAP'!$G$22*('3g CPIH'!N$17/'3g CPIH'!$G$17))</f>
        <v>3.3635871819960861</v>
      </c>
      <c r="S130" s="117">
        <f>IF('3g CPIH'!O$17="-","-",'3j PAAC PAP'!$G$22*('3g CPIH'!O$17/'3g CPIH'!$G$17))</f>
        <v>3.3822910958904111</v>
      </c>
      <c r="T130" s="117">
        <f>IF('3g CPIH'!P$17="-","-",'3j PAAC PAP'!$G$22*('3g CPIH'!P$17/'3g CPIH'!$G$17))</f>
        <v>3.3916430528375732</v>
      </c>
      <c r="U130" s="117">
        <f>IF('3g CPIH'!Q$17="-","-",'3j PAAC PAP'!$G$22*('3g CPIH'!Q$17/'3g CPIH'!$G$17))</f>
        <v>3.4103469667318986</v>
      </c>
      <c r="V130" s="117">
        <f>IF('3g CPIH'!R$17="-","-",'3j PAAC PAP'!$G$22*('3g CPIH'!R$17/'3g CPIH'!$G$17))</f>
        <v>3.4726933463796481</v>
      </c>
      <c r="W130" s="117">
        <f>IF('3g CPIH'!S$17="-","-",'3j PAAC PAP'!$G$22*('3g CPIH'!S$17/'3g CPIH'!$G$17))</f>
        <v>3.5755648727984348</v>
      </c>
      <c r="X130" s="27"/>
      <c r="Y130" s="117">
        <f>IF('3g CPIH'!U$17="-","-",'3j PAAC PAP'!$G$22*('3g CPIH'!U$17/'3g CPIH'!$G$17))</f>
        <v>3.7563693737769084</v>
      </c>
      <c r="Z130" s="117">
        <f>IF('3g CPIH'!V$17="-","-",'3j PAAC PAP'!$G$22*('3g CPIH'!V$17/'3g CPIH'!$G$17))</f>
        <v>3.7563693737769084</v>
      </c>
      <c r="AA130" s="117">
        <f>IF('3g CPIH'!W$17="-","-",'3j PAAC PAP'!$G$22*('3g CPIH'!W$17/'3g CPIH'!$G$17))</f>
        <v>3.9060006849315072</v>
      </c>
      <c r="AB130" s="117" t="str">
        <f>IF('3g CPIH'!X$17="-","-",'3j PAAC PAP'!$G$22*('3g CPIH'!X$17/'3g CPIH'!$G$17))</f>
        <v>-</v>
      </c>
      <c r="AC130" s="117" t="str">
        <f>IF('3g CPIH'!Y$17="-","-",'3j PAAC PAP'!$G$22*('3g CPIH'!Y$17/'3g CPIH'!$G$17))</f>
        <v>-</v>
      </c>
      <c r="AD130" s="25"/>
    </row>
    <row r="131" spans="1:30" s="26" customFormat="1" ht="11.25" customHeight="1">
      <c r="A131" s="207"/>
      <c r="B131" s="120" t="s">
        <v>244</v>
      </c>
      <c r="C131" s="120" t="s">
        <v>184</v>
      </c>
      <c r="D131" s="122" t="s">
        <v>131</v>
      </c>
      <c r="E131" s="119"/>
      <c r="F131" s="27"/>
      <c r="G131" s="117">
        <f>IF(G123="-","-",SUM(G123:G129)*'3j PAAC PAP'!$G$40)</f>
        <v>1.9828566135050207</v>
      </c>
      <c r="H131" s="117">
        <f>IF(H123="-","-",SUM(H123:H129)*'3j PAAC PAP'!$G$40)</f>
        <v>1.8194189348200174</v>
      </c>
      <c r="I131" s="117">
        <f>IF(I123="-","-",SUM(I123:I129)*'3j PAAC PAP'!$G$40)</f>
        <v>1.6728370094172609</v>
      </c>
      <c r="J131" s="117">
        <f>IF(J123="-","-",SUM(J123:J129)*'3j PAAC PAP'!$G$40)</f>
        <v>1.6130992874770833</v>
      </c>
      <c r="K131" s="117">
        <f>IF(K123="-","-",SUM(K123:K129)*'3j PAAC PAP'!$G$40)</f>
        <v>1.7800494049835793</v>
      </c>
      <c r="L131" s="117">
        <f>IF(L123="-","-",SUM(L123:L129)*'3j PAAC PAP'!$G$40)</f>
        <v>1.7772387105992931</v>
      </c>
      <c r="M131" s="117">
        <f>IF(M123="-","-",SUM(M123:M129)*'3j PAAC PAP'!$G$40)</f>
        <v>1.8726350921961474</v>
      </c>
      <c r="N131" s="117">
        <f>IF(N123="-","-",SUM(N123:N129)*'3j PAAC PAP'!$G$40)</f>
        <v>2.0347692067939822</v>
      </c>
      <c r="O131" s="27"/>
      <c r="P131" s="117">
        <f>IF(P123="-","-",SUM(P123:P129)*'3j PAAC PAP'!$G$40)</f>
        <v>2.0347692067939822</v>
      </c>
      <c r="Q131" s="117">
        <f>IF(Q123="-","-",SUM(Q123:Q129)*'3j PAAC PAP'!$G$40)</f>
        <v>2.2324375702950721</v>
      </c>
      <c r="R131" s="117">
        <f>IF(R123="-","-",SUM(R123:R129)*'3j PAAC PAP'!$G$40)</f>
        <v>2.0275798322491547</v>
      </c>
      <c r="S131" s="117">
        <f>IF(S123="-","-",SUM(S123:S129)*'3j PAAC PAP'!$G$40)</f>
        <v>1.9473311406692935</v>
      </c>
      <c r="T131" s="117">
        <f>IF(T123="-","-",SUM(T123:T129)*'3j PAAC PAP'!$G$40)</f>
        <v>1.6993071560426039</v>
      </c>
      <c r="U131" s="117">
        <f>IF(U123="-","-",SUM(U123:U129)*'3j PAAC PAP'!$G$40)</f>
        <v>1.9301273269972006</v>
      </c>
      <c r="V131" s="117">
        <f>IF(V123="-","-",SUM(V123:V129)*'3j PAAC PAP'!$G$40)</f>
        <v>2.254494358823905</v>
      </c>
      <c r="W131" s="117">
        <f>IF(W123="-","-",SUM(W123:W129)*'3j PAAC PAP'!$G$40)</f>
        <v>3.7599806194224512</v>
      </c>
      <c r="X131" s="27"/>
      <c r="Y131" s="117">
        <f>IF(Y123="-","-",SUM(Y123:Y129)*'3j PAAC PAP'!$G$40)</f>
        <v>7.133392044334677</v>
      </c>
      <c r="Z131" s="117">
        <f>IF(Z123="-","-",SUM(Z123:Z129)*'3j PAAC PAP'!$G$40)</f>
        <v>8.1882729395118794</v>
      </c>
      <c r="AA131" s="117">
        <f>IF(AA123="-","-",SUM(AA123:AA129)*'3j PAAC PAP'!$G$40)</f>
        <v>6.2054335484227323</v>
      </c>
      <c r="AB131" s="117" t="str">
        <f>IF(AB123="-","-",SUM(AB123:AB129)*'3j PAAC PAP'!$G$40)</f>
        <v>-</v>
      </c>
      <c r="AC131" s="117" t="str">
        <f>IF(AC123="-","-",SUM(AC123:AC129)*'3j PAAC PAP'!$G$40)</f>
        <v>-</v>
      </c>
      <c r="AD131" s="25"/>
    </row>
    <row r="132" spans="1:30" s="26" customFormat="1" ht="11.4">
      <c r="A132" s="207"/>
      <c r="B132" s="120" t="s">
        <v>185</v>
      </c>
      <c r="C132" s="120" t="s">
        <v>246</v>
      </c>
      <c r="D132" s="122" t="s">
        <v>131</v>
      </c>
      <c r="E132" s="119"/>
      <c r="F132" s="27"/>
      <c r="G132" s="117">
        <f>IF(G126="-","-",SUM(G123:G131)*'3k EBIT'!$E$12)</f>
        <v>9.3862571621594899</v>
      </c>
      <c r="H132" s="117">
        <f>IF(H126="-","-",SUM(H123:H131)*'3k EBIT'!$E$12)</f>
        <v>8.6176838053545737</v>
      </c>
      <c r="I132" s="117">
        <f>IF(I126="-","-",SUM(I123:I131)*'3k EBIT'!$E$12)</f>
        <v>7.9284482494245365</v>
      </c>
      <c r="J132" s="117">
        <f>IF(J126="-","-",SUM(J123:J131)*'3k EBIT'!$E$12)</f>
        <v>7.6478469289912825</v>
      </c>
      <c r="K132" s="117">
        <f>IF(K126="-","-",SUM(K123:K131)*'3k EBIT'!$E$12)</f>
        <v>8.4337855566179147</v>
      </c>
      <c r="L132" s="117">
        <f>IF(L126="-","-",SUM(L123:L131)*'3k EBIT'!$E$12)</f>
        <v>8.4213509487448359</v>
      </c>
      <c r="M132" s="117">
        <f>IF(M126="-","-",SUM(M123:M131)*'3k EBIT'!$E$12)</f>
        <v>8.8709330368152077</v>
      </c>
      <c r="N132" s="117">
        <f>IF(N126="-","-",SUM(N123:N131)*'3k EBIT'!$E$12)</f>
        <v>9.6340394977665849</v>
      </c>
      <c r="O132" s="27"/>
      <c r="P132" s="117">
        <f>IF(P126="-","-",SUM(P123:P131)*'3k EBIT'!$E$12)</f>
        <v>9.6340394977665849</v>
      </c>
      <c r="Q132" s="117">
        <f>IF(Q126="-","-",SUM(Q123:Q131)*'3k EBIT'!$E$12)</f>
        <v>10.564454814815326</v>
      </c>
      <c r="R132" s="117">
        <f>IF(R126="-","-",SUM(R123:R131)*'3k EBIT'!$E$12)</f>
        <v>9.6014333394191169</v>
      </c>
      <c r="S132" s="117">
        <f>IF(S126="-","-",SUM(S123:S131)*'3k EBIT'!$E$12)</f>
        <v>9.2243630672462196</v>
      </c>
      <c r="T132" s="117">
        <f>IF(T126="-","-",SUM(T123:T131)*'3k EBIT'!$E$12)</f>
        <v>8.0580165171723515</v>
      </c>
      <c r="U132" s="117">
        <f>IF(U126="-","-",SUM(U123:U131)*'3k EBIT'!$E$12)</f>
        <v>9.1439920012314122</v>
      </c>
      <c r="V132" s="117">
        <f>IF(V126="-","-",SUM(V123:V131)*'3k EBIT'!$E$12)</f>
        <v>10.670790372611357</v>
      </c>
      <c r="W132" s="117">
        <f>IF(W126="-","-",SUM(W123:W131)*'3k EBIT'!$E$12)</f>
        <v>17.753514902402653</v>
      </c>
      <c r="X132" s="27"/>
      <c r="Y132" s="117">
        <f>IF(Y126="-","-",SUM(Y123:Y131)*'3k EBIT'!$E$12)</f>
        <v>33.623134692295686</v>
      </c>
      <c r="Z132" s="117">
        <f>IF(Z126="-","-",SUM(Z123:Z131)*'3k EBIT'!$E$12)</f>
        <v>38.584541000997561</v>
      </c>
      <c r="AA132" s="117">
        <f>IF(AA126="-","-",SUM(AA123:AA131)*'3k EBIT'!$E$12)</f>
        <v>29.261578757832929</v>
      </c>
      <c r="AB132" s="117" t="str">
        <f>IF(AB126="-","-",SUM(AB123:AB131)*'3k EBIT'!$E$12)</f>
        <v>-</v>
      </c>
      <c r="AC132" s="117" t="str">
        <f>IF(AC126="-","-",SUM(AC123:AC131)*'3k EBIT'!$E$12)</f>
        <v>-</v>
      </c>
      <c r="AD132" s="25"/>
    </row>
    <row r="133" spans="1:30" s="26" customFormat="1" ht="11.4">
      <c r="A133" s="207"/>
      <c r="B133" s="120" t="s">
        <v>247</v>
      </c>
      <c r="C133" s="156" t="s">
        <v>248</v>
      </c>
      <c r="D133" s="122" t="s">
        <v>131</v>
      </c>
      <c r="E133" s="118"/>
      <c r="F133" s="27"/>
      <c r="G133" s="117">
        <f>IF(G128="-","-",SUM(G123:G126,G128:G132)*'3l HAP'!$E$13)</f>
        <v>5.5160582551716413</v>
      </c>
      <c r="H133" s="117">
        <f>IF(H128="-","-",SUM(H123:H126,H128:H132)*'3l HAP'!$E$13)</f>
        <v>4.9255689714797022</v>
      </c>
      <c r="I133" s="117">
        <f>IF(I128="-","-",SUM(I123:I126,I128:I132)*'3l HAP'!$E$13)</f>
        <v>4.3595004637509653</v>
      </c>
      <c r="J133" s="117">
        <f>IF(J128="-","-",SUM(J123:J126,J128:J132)*'3l HAP'!$E$13)</f>
        <v>4.1483701507637134</v>
      </c>
      <c r="K133" s="117">
        <f>IF(K128="-","-",SUM(K123:K126,K128:K132)*'3l HAP'!$E$13)</f>
        <v>4.7211095133698562</v>
      </c>
      <c r="L133" s="117">
        <f>IF(L128="-","-",SUM(L123:L126,L128:L132)*'3l HAP'!$E$13)</f>
        <v>4.7111762862936137</v>
      </c>
      <c r="M133" s="117">
        <f>IF(M128="-","-",SUM(M123:M126,M128:M132)*'3l HAP'!$E$13)</f>
        <v>5.0392101632764952</v>
      </c>
      <c r="N133" s="117">
        <f>IF(N128="-","-",SUM(N123:N126,N128:N132)*'3l HAP'!$E$13)</f>
        <v>5.6261895418328391</v>
      </c>
      <c r="O133" s="27"/>
      <c r="P133" s="117">
        <f>IF(P128="-","-",SUM(P123:P126,P128:P132)*'3l HAP'!$E$13)</f>
        <v>5.6261895418328391</v>
      </c>
      <c r="Q133" s="117">
        <f>IF(Q128="-","-",SUM(Q123:Q126,Q128:Q132)*'3l HAP'!$E$13)</f>
        <v>6.2508044866510639</v>
      </c>
      <c r="R133" s="117">
        <f>IF(R128="-","-",SUM(R123:R126,R128:R132)*'3l HAP'!$E$13)</f>
        <v>5.5152213221497393</v>
      </c>
      <c r="S133" s="117">
        <f>IF(S128="-","-",SUM(S123:S126,S128:S132)*'3l HAP'!$E$13)</f>
        <v>5.2415119358436026</v>
      </c>
      <c r="T133" s="117">
        <f>IF(T128="-","-",SUM(T123:T126,T128:T132)*'3l HAP'!$E$13)</f>
        <v>4.3817538329548995</v>
      </c>
      <c r="U133" s="117">
        <f>IF(U128="-","-",SUM(U123:U126,U128:U132)*'3l HAP'!$E$13)</f>
        <v>5.060158702761135</v>
      </c>
      <c r="V133" s="117">
        <f>IF(V128="-","-",SUM(V123:V126,V128:V132)*'3l HAP'!$E$13)</f>
        <v>6.2430018104478622</v>
      </c>
      <c r="W133" s="117">
        <f>IF(W128="-","-",SUM(W123:W126,W128:W132)*'3l HAP'!$E$13)</f>
        <v>10.962607541469396</v>
      </c>
      <c r="X133" s="27"/>
      <c r="Y133" s="117">
        <f>IF(Y128="-","-",SUM(Y123:Y126,Y128:Y132)*'3l HAP'!$E$13)</f>
        <v>23.280657560333147</v>
      </c>
      <c r="Z133" s="117">
        <f>IF(Z128="-","-",SUM(Z123:Z126,Z128:Z132)*'3l HAP'!$E$13)</f>
        <v>27.103811231996005</v>
      </c>
      <c r="AA133" s="117">
        <f>IF(AA128="-","-",SUM(AA123:AA126,AA128:AA132)*'3l HAP'!$E$13)</f>
        <v>19.80664179585419</v>
      </c>
      <c r="AB133" s="117" t="str">
        <f>IF(AB128="-","-",SUM(AB123:AB126,AB128:AB132)*'3l HAP'!$E$13)</f>
        <v>-</v>
      </c>
      <c r="AC133" s="117" t="str">
        <f>IF(AC128="-","-",SUM(AC123:AC126,AC128:AC132)*'3l HAP'!$E$13)</f>
        <v>-</v>
      </c>
      <c r="AD133" s="25"/>
    </row>
    <row r="134" spans="1:30" s="26" customFormat="1" ht="11.4">
      <c r="A134" s="207"/>
      <c r="B134" s="120" t="s">
        <v>249</v>
      </c>
      <c r="C134" s="120" t="str">
        <f>B134&amp;"_"&amp;D134</f>
        <v>Total_South Wales</v>
      </c>
      <c r="D134" s="122" t="s">
        <v>131</v>
      </c>
      <c r="E134" s="119"/>
      <c r="F134" s="27"/>
      <c r="G134" s="117">
        <f t="shared" ref="G134:N134" si="27">IF(G123="-","-",SUM(G123:G133))</f>
        <v>499.52938905216644</v>
      </c>
      <c r="H134" s="117">
        <f t="shared" si="27"/>
        <v>458.4876871714323</v>
      </c>
      <c r="I134" s="117">
        <f t="shared" si="27"/>
        <v>421.64607807214583</v>
      </c>
      <c r="J134" s="117">
        <f t="shared" si="27"/>
        <v>406.66646331020121</v>
      </c>
      <c r="K134" s="117">
        <f t="shared" si="27"/>
        <v>448.60437651453105</v>
      </c>
      <c r="L134" s="117">
        <f t="shared" si="27"/>
        <v>447.93999051182669</v>
      </c>
      <c r="M134" s="117">
        <f t="shared" si="27"/>
        <v>471.93022977667198</v>
      </c>
      <c r="N134" s="117">
        <f t="shared" si="27"/>
        <v>512.68069051040618</v>
      </c>
      <c r="O134" s="27"/>
      <c r="P134" s="117">
        <f t="shared" ref="P134:W134" si="28">IF(P123="-","-",SUM(P123:P133))</f>
        <v>512.68069051040618</v>
      </c>
      <c r="Q134" s="117">
        <f t="shared" si="28"/>
        <v>562.27451244145641</v>
      </c>
      <c r="R134" s="117">
        <f t="shared" si="28"/>
        <v>510.85360940233284</v>
      </c>
      <c r="S134" s="117">
        <f t="shared" si="28"/>
        <v>490.73410441481121</v>
      </c>
      <c r="T134" s="117">
        <f t="shared" si="28"/>
        <v>428.48771113762996</v>
      </c>
      <c r="U134" s="117">
        <f t="shared" si="28"/>
        <v>486.32269682292133</v>
      </c>
      <c r="V134" s="117">
        <f t="shared" si="28"/>
        <v>567.86331575861459</v>
      </c>
      <c r="W134" s="117">
        <f t="shared" si="28"/>
        <v>945.35774276618997</v>
      </c>
      <c r="X134" s="27"/>
      <c r="Y134" s="117">
        <f t="shared" ref="Y134:AC134" si="29">IF(Y123="-","-",SUM(Y123:Y133))</f>
        <v>1792.9185946222947</v>
      </c>
      <c r="Z134" s="117">
        <f t="shared" si="29"/>
        <v>2057.8682882613684</v>
      </c>
      <c r="AA134" s="117">
        <f t="shared" si="29"/>
        <v>1559.8890981782704</v>
      </c>
      <c r="AB134" s="117" t="str">
        <f t="shared" si="29"/>
        <v>-</v>
      </c>
      <c r="AC134" s="117" t="str">
        <f t="shared" si="29"/>
        <v>-</v>
      </c>
      <c r="AD134" s="25"/>
    </row>
    <row r="135" spans="1:30" s="26" customFormat="1" ht="11.4">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f>IF('3a DF'!AA$147="-","-",'3a DF'!AA$147)</f>
        <v>1631.9111772946392</v>
      </c>
      <c r="AA135" s="35">
        <f>IF('3a DF'!AB$147="-","-",'3a DF'!AB$147)</f>
        <v>1133.4240853181414</v>
      </c>
      <c r="AB135" s="35" t="str">
        <f>IF('3a DF'!AC$147="-","-",'3a DF'!AC$147)</f>
        <v>-</v>
      </c>
      <c r="AC135" s="35" t="str">
        <f>IF('3a DF'!AD$147="-","-",'3a DF'!AD$147)</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AA'!J233="-","-",'3c AA'!J233)</f>
        <v>-</v>
      </c>
      <c r="H137" s="35" t="str">
        <f>IF('3c AA'!K233="-","-",'3c AA'!K233)</f>
        <v>-</v>
      </c>
      <c r="I137" s="35" t="str">
        <f>IF('3c AA'!L233="-","-",'3c AA'!L233)</f>
        <v>-</v>
      </c>
      <c r="J137" s="35" t="str">
        <f>IF('3c AA'!M233="-","-",'3c AA'!M233)</f>
        <v>-</v>
      </c>
      <c r="K137" s="35" t="str">
        <f>IF('3c AA'!N233="-","-",'3c AA'!N233)</f>
        <v>-</v>
      </c>
      <c r="L137" s="35" t="str">
        <f>IF('3c AA'!O233="-","-",'3c AA'!O233)</f>
        <v>-</v>
      </c>
      <c r="M137" s="35" t="str">
        <f>IF('3c AA'!P233="-","-",'3c AA'!P233)</f>
        <v>-</v>
      </c>
      <c r="N137" s="35" t="str">
        <f>IF('3c AA'!Q233="-","-",'3c AA'!Q233)</f>
        <v>-</v>
      </c>
      <c r="O137" s="27"/>
      <c r="P137" s="35" t="str">
        <f>IF('3c AA'!S233="-","-",'3c AA'!S233)</f>
        <v>-</v>
      </c>
      <c r="Q137" s="35" t="str">
        <f>IF('3c AA'!T233="-","-",'3c AA'!T233)</f>
        <v>-</v>
      </c>
      <c r="R137" s="35" t="str">
        <f>IF('3c AA'!U233="-","-",'3c AA'!U233)</f>
        <v>-</v>
      </c>
      <c r="S137" s="35" t="str">
        <f>IF('3c AA'!V233="-","-",'3c AA'!V233)</f>
        <v>-</v>
      </c>
      <c r="T137" s="35">
        <f>IF('3c AA'!W233="-","-",'3c AA'!W233)</f>
        <v>10.705717509101307</v>
      </c>
      <c r="U137" s="35">
        <f>IF('3c AA'!X233="-","-",'3c AA'!X233)</f>
        <v>13.71215092385904</v>
      </c>
      <c r="V137" s="35">
        <f>IF('3c AA'!Y233="-","-",'3c AA'!Y233)</f>
        <v>4.43</v>
      </c>
      <c r="W137" s="35" t="str">
        <f>IF('3c AA'!Z233="-","-",'3c AA'!Z233)</f>
        <v>-</v>
      </c>
      <c r="X137" s="27"/>
      <c r="Y137" s="35">
        <f>IF('3c AA'!AB233="-","-",'3c AA'!AB233)</f>
        <v>26.679544917909343</v>
      </c>
      <c r="Z137" s="35">
        <f>IF('3c AA'!AC233="-","-",'3c AA'!AC233)</f>
        <v>26.679544917909343</v>
      </c>
      <c r="AA137" s="35">
        <f>IF('3c AA'!AD233="-","-",'3c AA'!AD233)</f>
        <v>32.690762131501096</v>
      </c>
      <c r="AB137" s="35" t="str">
        <f>IF('3c AA'!AE233="-","-",'3c AA'!AE233)</f>
        <v>-</v>
      </c>
      <c r="AC137" s="35" t="str">
        <f>IF('3c AA'!AF233="-","-",'3c AA'!AF233)</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f>IF('3d PC'!AA$43="-","-",'3d PC'!AA$43)</f>
        <v>33.951682778351348</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f>IF('3f NC-Gas'!Y55="-","-",'3f NC-Gas'!Y55)</f>
        <v>183.07456079319869</v>
      </c>
      <c r="AA139" s="35">
        <f>IF('3f NC-Gas'!Z55="-","-",'3f NC-Gas'!Z55)</f>
        <v>192.75106184974999</v>
      </c>
      <c r="AB139" s="35" t="str">
        <f>IF('3f NC-Gas'!AA55="-","-",'3f NC-Gas'!AA55)</f>
        <v>-</v>
      </c>
      <c r="AC139" s="35" t="str">
        <f>IF('3f NC-Gas'!AB55="-","-",'3f NC-Gas'!AB55)</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f>IF('3g CPIH'!W$17="-","-",'3h OC '!$E$12*('3g CPIH'!W$17/'3g CPIH'!$G$17))</f>
        <v>109.36421849315069</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f>IF('3i SMNCC'!V$51="-","-",'3i SMNCC'!V$51)</f>
        <v>3.4563122415280967</v>
      </c>
      <c r="AA141" s="35">
        <f>IF('3i SMNCC'!W$51="-","-",'3i SMNCC'!W$51)</f>
        <v>4.0165235041284371</v>
      </c>
      <c r="AB141" s="35" t="str">
        <f>IF('3i SMNCC'!X$51="-","-",'3i SMNCC'!X$51)</f>
        <v>-</v>
      </c>
      <c r="AC141" s="35" t="str">
        <f>IF('3i SMNCC'!Y$51="-","-",'3i SMNCC'!Y$51)</f>
        <v>-</v>
      </c>
      <c r="AD141" s="25"/>
    </row>
    <row r="142" spans="1:30" s="26" customFormat="1" ht="12.6" customHeight="1">
      <c r="A142" s="207"/>
      <c r="B142" s="123" t="s">
        <v>244</v>
      </c>
      <c r="C142" s="123" t="s">
        <v>183</v>
      </c>
      <c r="D142" s="121" t="s">
        <v>130</v>
      </c>
      <c r="E142" s="75"/>
      <c r="F142" s="27"/>
      <c r="G142" s="35">
        <f>IF('3g CPIH'!C$17="-","-",'3j PAAC PAP'!$G$22*('3g CPIH'!C$17/'3g CPIH'!$G$17))</f>
        <v>3.1142016634050882</v>
      </c>
      <c r="H142" s="35">
        <f>IF('3g CPIH'!D$17="-","-",'3j PAAC PAP'!$G$22*('3g CPIH'!D$17/'3g CPIH'!$G$17))</f>
        <v>3.1204363013698631</v>
      </c>
      <c r="I142" s="35">
        <f>IF('3g CPIH'!E$17="-","-",'3j PAAC PAP'!$G$22*('3g CPIH'!E$17/'3g CPIH'!$G$17))</f>
        <v>3.129788258317026</v>
      </c>
      <c r="J142" s="35">
        <f>IF('3g CPIH'!F$17="-","-",'3j PAAC PAP'!$G$22*('3g CPIH'!F$17/'3g CPIH'!$G$17))</f>
        <v>3.1484921722113506</v>
      </c>
      <c r="K142" s="35">
        <f>IF('3g CPIH'!G$17="-","-",'3j PAAC PAP'!$G$22*('3g CPIH'!G$17/'3g CPIH'!$G$17))</f>
        <v>3.1859000000000002</v>
      </c>
      <c r="L142" s="35">
        <f>IF('3g CPIH'!H$17="-","-",'3j PAAC PAP'!$G$22*('3g CPIH'!H$17/'3g CPIH'!$G$17))</f>
        <v>3.2264251467710374</v>
      </c>
      <c r="M142" s="35">
        <f>IF('3g CPIH'!I$17="-","-",'3j PAAC PAP'!$G$22*('3g CPIH'!I$17/'3g CPIH'!$G$17))</f>
        <v>3.2731849315068491</v>
      </c>
      <c r="N142" s="35">
        <f>IF('3g CPIH'!J$17="-","-",'3j PAAC PAP'!$G$22*('3g CPIH'!J$17/'3g CPIH'!$G$17))</f>
        <v>3.3012408023483371</v>
      </c>
      <c r="O142" s="27"/>
      <c r="P142" s="35">
        <f>IF('3g CPIH'!L$17="-","-",'3j PAAC PAP'!$G$22*('3g CPIH'!L$17/'3g CPIH'!$G$17))</f>
        <v>3.3012408023483371</v>
      </c>
      <c r="Q142" s="35">
        <f>IF('3g CPIH'!M$17="-","-",'3j PAAC PAP'!$G$22*('3g CPIH'!M$17/'3g CPIH'!$G$17))</f>
        <v>3.3386486301369862</v>
      </c>
      <c r="R142" s="35">
        <f>IF('3g CPIH'!N$17="-","-",'3j PAAC PAP'!$G$22*('3g CPIH'!N$17/'3g CPIH'!$G$17))</f>
        <v>3.3635871819960861</v>
      </c>
      <c r="S142" s="35">
        <f>IF('3g CPIH'!O$17="-","-",'3j PAAC PAP'!$G$22*('3g CPIH'!O$17/'3g CPIH'!$G$17))</f>
        <v>3.3822910958904111</v>
      </c>
      <c r="T142" s="35">
        <f>IF('3g CPIH'!P$17="-","-",'3j PAAC PAP'!$G$22*('3g CPIH'!P$17/'3g CPIH'!$G$17))</f>
        <v>3.3916430528375732</v>
      </c>
      <c r="U142" s="35">
        <f>IF('3g CPIH'!Q$17="-","-",'3j PAAC PAP'!$G$22*('3g CPIH'!Q$17/'3g CPIH'!$G$17))</f>
        <v>3.4103469667318986</v>
      </c>
      <c r="V142" s="35">
        <f>IF('3g CPIH'!R$17="-","-",'3j PAAC PAP'!$G$22*('3g CPIH'!R$17/'3g CPIH'!$G$17))</f>
        <v>3.4726933463796481</v>
      </c>
      <c r="W142" s="35">
        <f>IF('3g CPIH'!S$17="-","-",'3j PAAC PAP'!$G$22*('3g CPIH'!S$17/'3g CPIH'!$G$17))</f>
        <v>3.5755648727984348</v>
      </c>
      <c r="X142" s="27"/>
      <c r="Y142" s="35">
        <f>IF('3g CPIH'!U$17="-","-",'3j PAAC PAP'!$G$22*('3g CPIH'!U$17/'3g CPIH'!$G$17))</f>
        <v>3.7563693737769084</v>
      </c>
      <c r="Z142" s="35">
        <f>IF('3g CPIH'!V$17="-","-",'3j PAAC PAP'!$G$22*('3g CPIH'!V$17/'3g CPIH'!$G$17))</f>
        <v>3.7563693737769084</v>
      </c>
      <c r="AA142" s="35">
        <f>IF('3g CPIH'!W$17="-","-",'3j PAAC PAP'!$G$22*('3g CPIH'!W$17/'3g CPIH'!$G$17))</f>
        <v>3.9060006849315072</v>
      </c>
      <c r="AB142" s="35" t="str">
        <f>IF('3g CPIH'!X$17="-","-",'3j PAAC PAP'!$G$22*('3g CPIH'!X$17/'3g CPIH'!$G$17))</f>
        <v>-</v>
      </c>
      <c r="AC142" s="35" t="str">
        <f>IF('3g CPIH'!Y$17="-","-",'3j PAAC PAP'!$G$22*('3g CPIH'!Y$17/'3g CPIH'!$G$17))</f>
        <v>-</v>
      </c>
      <c r="AD142" s="25"/>
    </row>
    <row r="143" spans="1:30" s="26" customFormat="1" ht="11.25" customHeight="1">
      <c r="A143" s="207"/>
      <c r="B143" s="123" t="s">
        <v>244</v>
      </c>
      <c r="C143" s="123" t="s">
        <v>184</v>
      </c>
      <c r="D143" s="121" t="s">
        <v>130</v>
      </c>
      <c r="E143" s="75"/>
      <c r="F143" s="27"/>
      <c r="G143" s="35">
        <f>IF(G135="-","-",SUM(G135:G141)*'3j PAAC PAP'!$G$40)</f>
        <v>2.0405610988112128</v>
      </c>
      <c r="H143" s="35">
        <f>IF(H135="-","-",SUM(H135:H141)*'3j PAAC PAP'!$G$40)</f>
        <v>1.8771234201350828</v>
      </c>
      <c r="I143" s="35">
        <f>IF(I135="-","-",SUM(I135:I141)*'3j PAAC PAP'!$G$40)</f>
        <v>1.7378433038298746</v>
      </c>
      <c r="J143" s="35">
        <f>IF(J135="-","-",SUM(J135:J141)*'3j PAAC PAP'!$G$40)</f>
        <v>1.6781055819154276</v>
      </c>
      <c r="K143" s="35">
        <f>IF(K135="-","-",SUM(K135:K141)*'3j PAAC PAP'!$G$40)</f>
        <v>1.8292185267570795</v>
      </c>
      <c r="L143" s="35">
        <f>IF(L135="-","-",SUM(L135:L141)*'3j PAAC PAP'!$G$40)</f>
        <v>1.8264078323710189</v>
      </c>
      <c r="M143" s="35">
        <f>IF(M135="-","-",SUM(M135:M141)*'3j PAAC PAP'!$G$40)</f>
        <v>1.9476831800206</v>
      </c>
      <c r="N143" s="35">
        <f>IF(N135="-","-",SUM(N135:N141)*'3j PAAC PAP'!$G$40)</f>
        <v>2.1098172946131117</v>
      </c>
      <c r="O143" s="27"/>
      <c r="P143" s="35">
        <f>IF(P135="-","-",SUM(P135:P141)*'3j PAAC PAP'!$G$40)</f>
        <v>2.1098172946131117</v>
      </c>
      <c r="Q143" s="35">
        <f>IF(Q135="-","-",SUM(Q135:Q141)*'3j PAAC PAP'!$G$40)</f>
        <v>2.3221879071977436</v>
      </c>
      <c r="R143" s="35">
        <f>IF(R135="-","-",SUM(R135:R141)*'3j PAAC PAP'!$G$40)</f>
        <v>2.117330169184656</v>
      </c>
      <c r="S143" s="35">
        <f>IF(S135="-","-",SUM(S135:S141)*'3j PAAC PAP'!$G$40)</f>
        <v>2.0094493785882017</v>
      </c>
      <c r="T143" s="35">
        <f>IF(T135="-","-",SUM(T135:T141)*'3j PAAC PAP'!$G$40)</f>
        <v>1.7614253941584872</v>
      </c>
      <c r="U143" s="35">
        <f>IF(U135="-","-",SUM(U135:U141)*'3j PAAC PAP'!$G$40)</f>
        <v>1.9406426566554722</v>
      </c>
      <c r="V143" s="35">
        <f>IF(V135="-","-",SUM(V135:V141)*'3j PAAC PAP'!$G$40)</f>
        <v>2.2650096885141187</v>
      </c>
      <c r="W143" s="35">
        <f>IF(W135="-","-",SUM(W135:W141)*'3j PAAC PAP'!$G$40)</f>
        <v>3.7749757861534179</v>
      </c>
      <c r="X143" s="27"/>
      <c r="Y143" s="35">
        <f>IF(Y135="-","-",SUM(Y135:Y141)*'3j PAAC PAP'!$G$40)</f>
        <v>7.1480169607516126</v>
      </c>
      <c r="Z143" s="35">
        <f>IF(Z135="-","-",SUM(Z135:Z141)*'3j PAAC PAP'!$G$40)</f>
        <v>8.2028978559288159</v>
      </c>
      <c r="AA143" s="35">
        <f>IF(AA135="-","-",SUM(AA135:AA141)*'3j PAAC PAP'!$G$40)</f>
        <v>6.228130111400219</v>
      </c>
      <c r="AB143" s="35" t="str">
        <f>IF(AB135="-","-",SUM(AB135:AB141)*'3j PAAC PAP'!$G$40)</f>
        <v>-</v>
      </c>
      <c r="AC143" s="35" t="str">
        <f>IF(AC135="-","-",SUM(AC135:AC141)*'3j PAAC PAP'!$G$40)</f>
        <v>-</v>
      </c>
      <c r="AD143" s="25"/>
    </row>
    <row r="144" spans="1:30" s="26" customFormat="1" ht="11.4">
      <c r="A144" s="207"/>
      <c r="B144" s="123" t="s">
        <v>185</v>
      </c>
      <c r="C144" s="123" t="s">
        <v>246</v>
      </c>
      <c r="D144" s="121" t="s">
        <v>130</v>
      </c>
      <c r="E144" s="75"/>
      <c r="F144" s="27"/>
      <c r="G144" s="35">
        <f>IF(G138="-","-",SUM(G135:G143)*'3k EBIT'!$E$12)</f>
        <v>9.6576578470590349</v>
      </c>
      <c r="H144" s="35">
        <f>IF(H138="-","-",SUM(H135:H143)*'3k EBIT'!$E$12)</f>
        <v>8.8890844902958506</v>
      </c>
      <c r="I144" s="35">
        <f>IF(I138="-","-",SUM(I135:I143)*'3k EBIT'!$E$12)</f>
        <v>8.2341914292267404</v>
      </c>
      <c r="J144" s="35">
        <f>IF(J138="-","-",SUM(J135:J143)*'3k EBIT'!$E$12)</f>
        <v>7.9535901089145042</v>
      </c>
      <c r="K144" s="35">
        <f>IF(K138="-","-",SUM(K135:K143)*'3k EBIT'!$E$12)</f>
        <v>8.6650419876289195</v>
      </c>
      <c r="L144" s="35">
        <f>IF(L138="-","-",SUM(L135:L143)*'3k EBIT'!$E$12)</f>
        <v>8.6526073797474954</v>
      </c>
      <c r="M144" s="35">
        <f>IF(M138="-","-",SUM(M135:M143)*'3k EBIT'!$E$12)</f>
        <v>9.2239056407277111</v>
      </c>
      <c r="N144" s="35">
        <f>IF(N138="-","-",SUM(N135:N143)*'3k EBIT'!$E$12)</f>
        <v>9.9870121016540523</v>
      </c>
      <c r="O144" s="27"/>
      <c r="P144" s="35">
        <f>IF(P138="-","-",SUM(P135:P143)*'3k EBIT'!$E$12)</f>
        <v>9.9870121016540523</v>
      </c>
      <c r="Q144" s="35">
        <f>IF(Q138="-","-",SUM(Q135:Q143)*'3k EBIT'!$E$12)</f>
        <v>10.986576297679258</v>
      </c>
      <c r="R144" s="35">
        <f>IF(R138="-","-",SUM(R135:R143)*'3k EBIT'!$E$12)</f>
        <v>10.023554822437458</v>
      </c>
      <c r="S144" s="35">
        <f>IF(S138="-","-",SUM(S135:S143)*'3k EBIT'!$E$12)</f>
        <v>9.5165228920239198</v>
      </c>
      <c r="T144" s="35">
        <f>IF(T138="-","-",SUM(T135:T143)*'3k EBIT'!$E$12)</f>
        <v>8.3501763428764821</v>
      </c>
      <c r="U144" s="35">
        <f>IF(U138="-","-",SUM(U135:U143)*'3k EBIT'!$E$12)</f>
        <v>9.1934486016335502</v>
      </c>
      <c r="V144" s="35">
        <f>IF(V138="-","-",SUM(V135:V143)*'3k EBIT'!$E$12)</f>
        <v>10.720246973163729</v>
      </c>
      <c r="W144" s="35">
        <f>IF(W138="-","-",SUM(W135:W143)*'3k EBIT'!$E$12)</f>
        <v>17.824041456783522</v>
      </c>
      <c r="X144" s="27"/>
      <c r="Y144" s="35">
        <f>IF(Y138="-","-",SUM(Y135:Y143)*'3k EBIT'!$E$12)</f>
        <v>33.691919853641352</v>
      </c>
      <c r="Z144" s="35">
        <f>IF(Z138="-","-",SUM(Z135:Z143)*'3k EBIT'!$E$12)</f>
        <v>38.65332616234322</v>
      </c>
      <c r="AA144" s="35">
        <f>IF(AA138="-","-",SUM(AA135:AA143)*'3k EBIT'!$E$12)</f>
        <v>29.368327179628398</v>
      </c>
      <c r="AB144" s="35" t="str">
        <f>IF(AB138="-","-",SUM(AB135:AB143)*'3k EBIT'!$E$12)</f>
        <v>-</v>
      </c>
      <c r="AC144" s="35" t="str">
        <f>IF(AC138="-","-",SUM(AC135:AC143)*'3k EBIT'!$E$12)</f>
        <v>-</v>
      </c>
      <c r="AD144" s="25"/>
    </row>
    <row r="145" spans="1:30" s="26" customFormat="1" ht="11.4">
      <c r="A145" s="207"/>
      <c r="B145" s="123" t="s">
        <v>247</v>
      </c>
      <c r="C145" s="158" t="s">
        <v>248</v>
      </c>
      <c r="D145" s="121" t="s">
        <v>130</v>
      </c>
      <c r="E145" s="116"/>
      <c r="F145" s="27"/>
      <c r="G145" s="35">
        <f>IF(G140="-","-",SUM(G135:G138,G140:G144)*'3l HAP'!$E$13)</f>
        <v>5.5208766839686234</v>
      </c>
      <c r="H145" s="35">
        <f>IF(H140="-","-",SUM(H135:H138,H140:H144)*'3l HAP'!$E$13)</f>
        <v>4.9303874002774251</v>
      </c>
      <c r="I145" s="35">
        <f>IF(I140="-","-",SUM(I135:I138,I140:I144)*'3l HAP'!$E$13)</f>
        <v>4.3649286068029438</v>
      </c>
      <c r="J145" s="35">
        <f>IF(J140="-","-",SUM(J135:J138,J140:J144)*'3l HAP'!$E$13)</f>
        <v>4.1537982938178413</v>
      </c>
      <c r="K145" s="35">
        <f>IF(K140="-","-",SUM(K135:K138,K140:K144)*'3l HAP'!$E$13)</f>
        <v>4.7252152238881742</v>
      </c>
      <c r="L145" s="35">
        <f>IF(L140="-","-",SUM(L135:L138,L140:L144)*'3l HAP'!$E$13)</f>
        <v>4.7152819968117843</v>
      </c>
      <c r="M145" s="35">
        <f>IF(M140="-","-",SUM(M135:M138,M140:M144)*'3l HAP'!$E$13)</f>
        <v>5.0454768142242159</v>
      </c>
      <c r="N145" s="35">
        <f>IF(N140="-","-",SUM(N135:N138,N140:N144)*'3l HAP'!$E$13)</f>
        <v>5.6324561927801149</v>
      </c>
      <c r="O145" s="27"/>
      <c r="P145" s="35">
        <f>IF(P140="-","-",SUM(P135:P138,P140:P144)*'3l HAP'!$E$13)</f>
        <v>5.6324561927801149</v>
      </c>
      <c r="Q145" s="35">
        <f>IF(Q140="-","-",SUM(Q135:Q138,Q140:Q144)*'3l HAP'!$E$13)</f>
        <v>6.2582988019642665</v>
      </c>
      <c r="R145" s="35">
        <f>IF(R140="-","-",SUM(R135:R138,R140:R144)*'3l HAP'!$E$13)</f>
        <v>5.5227156374656827</v>
      </c>
      <c r="S145" s="35">
        <f>IF(S140="-","-",SUM(S135:S138,S140:S144)*'3l HAP'!$E$13)</f>
        <v>5.2466989209595445</v>
      </c>
      <c r="T145" s="35">
        <f>IF(T140="-","-",SUM(T135:T138,T140:T144)*'3l HAP'!$E$13)</f>
        <v>4.3869408180872886</v>
      </c>
      <c r="U145" s="35">
        <f>IF(U140="-","-",SUM(U135:U138,U140:U144)*'3l HAP'!$E$13)</f>
        <v>5.0610367517891497</v>
      </c>
      <c r="V145" s="35">
        <f>IF(V140="-","-",SUM(V135:V138,V140:V144)*'3l HAP'!$E$13)</f>
        <v>6.2438798594785432</v>
      </c>
      <c r="W145" s="35">
        <f>IF(W140="-","-",SUM(W135:W138,W140:W144)*'3l HAP'!$E$13)</f>
        <v>10.963859664988195</v>
      </c>
      <c r="X145" s="27"/>
      <c r="Y145" s="35">
        <f>IF(Y140="-","-",SUM(Y135:Y138,Y140:Y144)*'3l HAP'!$E$13)</f>
        <v>23.281878767281668</v>
      </c>
      <c r="Z145" s="35">
        <f>IF(Z140="-","-",SUM(Z135:Z138,Z140:Z144)*'3l HAP'!$E$13)</f>
        <v>27.105032438944527</v>
      </c>
      <c r="AA145" s="35">
        <f>IF(AA140="-","-",SUM(AA135:AA138,AA140:AA144)*'3l HAP'!$E$13)</f>
        <v>19.808536999876253</v>
      </c>
      <c r="AB145" s="35" t="str">
        <f>IF(AB140="-","-",SUM(AB135:AB138,AB140:AB144)*'3l HAP'!$E$13)</f>
        <v>-</v>
      </c>
      <c r="AC145" s="35" t="str">
        <f>IF(AC140="-","-",SUM(AC135:AC138,AC140:AC144)*'3l HAP'!$E$13)</f>
        <v>-</v>
      </c>
      <c r="AD145" s="25"/>
    </row>
    <row r="146" spans="1:30" s="26" customFormat="1" ht="11.4">
      <c r="A146" s="207"/>
      <c r="B146" s="123" t="s">
        <v>249</v>
      </c>
      <c r="C146" s="123" t="str">
        <f>B146&amp;"_"&amp;D146</f>
        <v>Total_Southern Western</v>
      </c>
      <c r="D146" s="121" t="s">
        <v>130</v>
      </c>
      <c r="E146" s="75"/>
      <c r="F146" s="27"/>
      <c r="G146" s="35">
        <f t="shared" ref="G146:N146" si="30">IF(G135="-","-",SUM(G135:G145))</f>
        <v>513.81844815448051</v>
      </c>
      <c r="H146" s="35">
        <f t="shared" si="30"/>
        <v>472.77674627594348</v>
      </c>
      <c r="I146" s="35">
        <f t="shared" si="30"/>
        <v>437.74324587384154</v>
      </c>
      <c r="J146" s="35">
        <f t="shared" si="30"/>
        <v>422.76363111826851</v>
      </c>
      <c r="K146" s="35">
        <f t="shared" si="30"/>
        <v>460.77986830346879</v>
      </c>
      <c r="L146" s="35">
        <f t="shared" si="30"/>
        <v>460.11548230032503</v>
      </c>
      <c r="M146" s="35">
        <f t="shared" si="30"/>
        <v>490.51399422321464</v>
      </c>
      <c r="N146" s="35">
        <f t="shared" si="30"/>
        <v>531.26445495563053</v>
      </c>
      <c r="O146" s="27"/>
      <c r="P146" s="35">
        <f t="shared" ref="P146:W146" si="31">IF(P135="-","-",SUM(P135:P145))</f>
        <v>531.26445495563053</v>
      </c>
      <c r="Q146" s="35">
        <f t="shared" si="31"/>
        <v>584.49891773074944</v>
      </c>
      <c r="R146" s="35">
        <f t="shared" si="31"/>
        <v>533.07801469975527</v>
      </c>
      <c r="S146" s="35">
        <f t="shared" si="31"/>
        <v>506.11611793152542</v>
      </c>
      <c r="T146" s="35">
        <f t="shared" si="31"/>
        <v>443.86972470312003</v>
      </c>
      <c r="U146" s="35">
        <f t="shared" si="31"/>
        <v>488.9265527653161</v>
      </c>
      <c r="V146" s="35">
        <f t="shared" si="31"/>
        <v>570.46717170891907</v>
      </c>
      <c r="W146" s="35">
        <f t="shared" si="31"/>
        <v>949.07091727127204</v>
      </c>
      <c r="X146" s="27"/>
      <c r="Y146" s="35">
        <f t="shared" ref="Y146:AC146" si="32">IF(Y135="-","-",SUM(Y135:Y145))</f>
        <v>1796.5400859836529</v>
      </c>
      <c r="Z146" s="35">
        <f t="shared" si="32"/>
        <v>2061.4897796227265</v>
      </c>
      <c r="AA146" s="35">
        <f t="shared" si="32"/>
        <v>1565.5093290508592</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f>IF('3a DF'!AA$147="-","-",'3a DF'!AA$147)</f>
        <v>1631.9111772946392</v>
      </c>
      <c r="AA147" s="117">
        <f>IF('3a DF'!AB$147="-","-",'3a DF'!AB$147)</f>
        <v>1133.4240853181414</v>
      </c>
      <c r="AB147" s="117" t="str">
        <f>IF('3a DF'!AC$147="-","-",'3a DF'!AC$147)</f>
        <v>-</v>
      </c>
      <c r="AC147" s="117" t="str">
        <f>IF('3a DF'!AD$147="-","-",'3a DF'!AD$147)</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AA'!J234="-","-",'3c AA'!J234)</f>
        <v>-</v>
      </c>
      <c r="H149" s="117" t="str">
        <f>IF('3c AA'!K234="-","-",'3c AA'!K234)</f>
        <v>-</v>
      </c>
      <c r="I149" s="117" t="str">
        <f>IF('3c AA'!L234="-","-",'3c AA'!L234)</f>
        <v>-</v>
      </c>
      <c r="J149" s="117" t="str">
        <f>IF('3c AA'!M234="-","-",'3c AA'!M234)</f>
        <v>-</v>
      </c>
      <c r="K149" s="117" t="str">
        <f>IF('3c AA'!N234="-","-",'3c AA'!N234)</f>
        <v>-</v>
      </c>
      <c r="L149" s="117" t="str">
        <f>IF('3c AA'!O234="-","-",'3c AA'!O234)</f>
        <v>-</v>
      </c>
      <c r="M149" s="117" t="str">
        <f>IF('3c AA'!P234="-","-",'3c AA'!P234)</f>
        <v>-</v>
      </c>
      <c r="N149" s="117" t="str">
        <f>IF('3c AA'!Q234="-","-",'3c AA'!Q234)</f>
        <v>-</v>
      </c>
      <c r="O149" s="27"/>
      <c r="P149" s="117" t="str">
        <f>IF('3c AA'!S234="-","-",'3c AA'!S234)</f>
        <v>-</v>
      </c>
      <c r="Q149" s="117" t="str">
        <f>IF('3c AA'!T234="-","-",'3c AA'!T234)</f>
        <v>-</v>
      </c>
      <c r="R149" s="117" t="str">
        <f>IF('3c AA'!U234="-","-",'3c AA'!U234)</f>
        <v>-</v>
      </c>
      <c r="S149" s="117" t="str">
        <f>IF('3c AA'!V234="-","-",'3c AA'!V234)</f>
        <v>-</v>
      </c>
      <c r="T149" s="117">
        <f>IF('3c AA'!W234="-","-",'3c AA'!W234)</f>
        <v>10.705717509101307</v>
      </c>
      <c r="U149" s="117">
        <f>IF('3c AA'!X234="-","-",'3c AA'!X234)</f>
        <v>13.71215092385904</v>
      </c>
      <c r="V149" s="117">
        <f>IF('3c AA'!Y234="-","-",'3c AA'!Y234)</f>
        <v>4.43</v>
      </c>
      <c r="W149" s="117" t="str">
        <f>IF('3c AA'!Z234="-","-",'3c AA'!Z234)</f>
        <v>-</v>
      </c>
      <c r="X149" s="27"/>
      <c r="Y149" s="117">
        <f>IF('3c AA'!AB234="-","-",'3c AA'!AB234)</f>
        <v>26.679544917909343</v>
      </c>
      <c r="Z149" s="117">
        <f>IF('3c AA'!AC234="-","-",'3c AA'!AC234)</f>
        <v>26.679544917909343</v>
      </c>
      <c r="AA149" s="117">
        <f>IF('3c AA'!AD234="-","-",'3c AA'!AD234)</f>
        <v>32.690762131501096</v>
      </c>
      <c r="AB149" s="117" t="str">
        <f>IF('3c AA'!AE234="-","-",'3c AA'!AE234)</f>
        <v>-</v>
      </c>
      <c r="AC149" s="117" t="str">
        <f>IF('3c AA'!AF234="-","-",'3c AA'!AF234)</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f>IF('3d PC'!AA$43="-","-",'3d PC'!AA$43)</f>
        <v>33.951682778351348</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f>IF('3f NC-Gas'!Y56="-","-",'3f NC-Gas'!Y56)</f>
        <v>162.71087916744185</v>
      </c>
      <c r="AA151" s="117">
        <f>IF('3f NC-Gas'!Z56="-","-",'3f NC-Gas'!Z56)</f>
        <v>162.19052433179945</v>
      </c>
      <c r="AB151" s="117" t="str">
        <f>IF('3f NC-Gas'!AA56="-","-",'3f NC-Gas'!AA56)</f>
        <v>-</v>
      </c>
      <c r="AC151" s="117" t="str">
        <f>IF('3f NC-Gas'!AB56="-","-",'3f NC-Gas'!AB56)</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f>IF('3g CPIH'!W$17="-","-",'3h OC '!$E$12*('3g CPIH'!W$17/'3g CPIH'!$G$17))</f>
        <v>109.36421849315069</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f>IF('3i SMNCC'!V$51="-","-",'3i SMNCC'!V$51)</f>
        <v>3.4563122415280967</v>
      </c>
      <c r="AA153" s="117">
        <f>IF('3i SMNCC'!W$51="-","-",'3i SMNCC'!W$51)</f>
        <v>4.0165235041284371</v>
      </c>
      <c r="AB153" s="117" t="str">
        <f>IF('3i SMNCC'!X$51="-","-",'3i SMNCC'!X$51)</f>
        <v>-</v>
      </c>
      <c r="AC153" s="117" t="str">
        <f>IF('3i SMNCC'!Y$51="-","-",'3i SMNCC'!Y$51)</f>
        <v>-</v>
      </c>
      <c r="AD153" s="25"/>
    </row>
    <row r="154" spans="1:30" s="26" customFormat="1" ht="11.25" customHeight="1">
      <c r="A154" s="207"/>
      <c r="B154" s="120" t="s">
        <v>244</v>
      </c>
      <c r="C154" s="120" t="s">
        <v>183</v>
      </c>
      <c r="D154" s="122" t="s">
        <v>120</v>
      </c>
      <c r="E154" s="119"/>
      <c r="F154" s="27"/>
      <c r="G154" s="117">
        <f>IF('3g CPIH'!C$17="-","-",'3j PAAC PAP'!$G$22*('3g CPIH'!C$17/'3g CPIH'!$G$17))</f>
        <v>3.1142016634050882</v>
      </c>
      <c r="H154" s="117">
        <f>IF('3g CPIH'!D$17="-","-",'3j PAAC PAP'!$G$22*('3g CPIH'!D$17/'3g CPIH'!$G$17))</f>
        <v>3.1204363013698631</v>
      </c>
      <c r="I154" s="117">
        <f>IF('3g CPIH'!E$17="-","-",'3j PAAC PAP'!$G$22*('3g CPIH'!E$17/'3g CPIH'!$G$17))</f>
        <v>3.129788258317026</v>
      </c>
      <c r="J154" s="117">
        <f>IF('3g CPIH'!F$17="-","-",'3j PAAC PAP'!$G$22*('3g CPIH'!F$17/'3g CPIH'!$G$17))</f>
        <v>3.1484921722113506</v>
      </c>
      <c r="K154" s="117">
        <f>IF('3g CPIH'!G$17="-","-",'3j PAAC PAP'!$G$22*('3g CPIH'!G$17/'3g CPIH'!$G$17))</f>
        <v>3.1859000000000002</v>
      </c>
      <c r="L154" s="117">
        <f>IF('3g CPIH'!H$17="-","-",'3j PAAC PAP'!$G$22*('3g CPIH'!H$17/'3g CPIH'!$G$17))</f>
        <v>3.2264251467710374</v>
      </c>
      <c r="M154" s="117">
        <f>IF('3g CPIH'!I$17="-","-",'3j PAAC PAP'!$G$22*('3g CPIH'!I$17/'3g CPIH'!$G$17))</f>
        <v>3.2731849315068491</v>
      </c>
      <c r="N154" s="117">
        <f>IF('3g CPIH'!J$17="-","-",'3j PAAC PAP'!$G$22*('3g CPIH'!J$17/'3g CPIH'!$G$17))</f>
        <v>3.3012408023483371</v>
      </c>
      <c r="O154" s="27"/>
      <c r="P154" s="117">
        <f>IF('3g CPIH'!L$17="-","-",'3j PAAC PAP'!$G$22*('3g CPIH'!L$17/'3g CPIH'!$G$17))</f>
        <v>3.3012408023483371</v>
      </c>
      <c r="Q154" s="117">
        <f>IF('3g CPIH'!M$17="-","-",'3j PAAC PAP'!$G$22*('3g CPIH'!M$17/'3g CPIH'!$G$17))</f>
        <v>3.3386486301369862</v>
      </c>
      <c r="R154" s="117">
        <f>IF('3g CPIH'!N$17="-","-",'3j PAAC PAP'!$G$22*('3g CPIH'!N$17/'3g CPIH'!$G$17))</f>
        <v>3.3635871819960861</v>
      </c>
      <c r="S154" s="117">
        <f>IF('3g CPIH'!O$17="-","-",'3j PAAC PAP'!$G$22*('3g CPIH'!O$17/'3g CPIH'!$G$17))</f>
        <v>3.3822910958904111</v>
      </c>
      <c r="T154" s="117">
        <f>IF('3g CPIH'!P$17="-","-",'3j PAAC PAP'!$G$22*('3g CPIH'!P$17/'3g CPIH'!$G$17))</f>
        <v>3.3916430528375732</v>
      </c>
      <c r="U154" s="117">
        <f>IF('3g CPIH'!Q$17="-","-",'3j PAAC PAP'!$G$22*('3g CPIH'!Q$17/'3g CPIH'!$G$17))</f>
        <v>3.4103469667318986</v>
      </c>
      <c r="V154" s="117">
        <f>IF('3g CPIH'!R$17="-","-",'3j PAAC PAP'!$G$22*('3g CPIH'!R$17/'3g CPIH'!$G$17))</f>
        <v>3.4726933463796481</v>
      </c>
      <c r="W154" s="117">
        <f>IF('3g CPIH'!S$17="-","-",'3j PAAC PAP'!$G$22*('3g CPIH'!S$17/'3g CPIH'!$G$17))</f>
        <v>3.5755648727984348</v>
      </c>
      <c r="X154" s="27"/>
      <c r="Y154" s="117">
        <f>IF('3g CPIH'!U$17="-","-",'3j PAAC PAP'!$G$22*('3g CPIH'!U$17/'3g CPIH'!$G$17))</f>
        <v>3.7563693737769084</v>
      </c>
      <c r="Z154" s="117">
        <f>IF('3g CPIH'!V$17="-","-",'3j PAAC PAP'!$G$22*('3g CPIH'!V$17/'3g CPIH'!$G$17))</f>
        <v>3.7563693737769084</v>
      </c>
      <c r="AA154" s="117">
        <f>IF('3g CPIH'!W$17="-","-",'3j PAAC PAP'!$G$22*('3g CPIH'!W$17/'3g CPIH'!$G$17))</f>
        <v>3.9060006849315072</v>
      </c>
      <c r="AB154" s="117" t="str">
        <f>IF('3g CPIH'!X$17="-","-",'3j PAAC PAP'!$G$22*('3g CPIH'!X$17/'3g CPIH'!$G$17))</f>
        <v>-</v>
      </c>
      <c r="AC154" s="117" t="str">
        <f>IF('3g CPIH'!Y$17="-","-",'3j PAAC PAP'!$G$22*('3g CPIH'!Y$17/'3g CPIH'!$G$17))</f>
        <v>-</v>
      </c>
      <c r="AD154" s="25"/>
    </row>
    <row r="155" spans="1:30" s="26" customFormat="1" ht="11.4">
      <c r="A155" s="207"/>
      <c r="B155" s="120" t="s">
        <v>244</v>
      </c>
      <c r="C155" s="120" t="s">
        <v>184</v>
      </c>
      <c r="D155" s="122" t="s">
        <v>120</v>
      </c>
      <c r="E155" s="119"/>
      <c r="F155" s="27"/>
      <c r="G155" s="117">
        <f>IF(G147="-","-",SUM(G147:G153)*'3j PAAC PAP'!$G$40)</f>
        <v>1.9647341121981783</v>
      </c>
      <c r="H155" s="117">
        <f>IF(H147="-","-",SUM(H147:H153)*'3j PAAC PAP'!$G$40)</f>
        <v>1.8012964335161326</v>
      </c>
      <c r="I155" s="117">
        <f>IF(I147="-","-",SUM(I147:I153)*'3j PAAC PAP'!$G$40)</f>
        <v>1.6483393894591447</v>
      </c>
      <c r="J155" s="117">
        <f>IF(J147="-","-",SUM(J147:J153)*'3j PAAC PAP'!$G$40)</f>
        <v>1.5886016675275441</v>
      </c>
      <c r="K155" s="117">
        <f>IF(K147="-","-",SUM(K147:K153)*'3j PAAC PAP'!$G$40)</f>
        <v>1.7493803931507963</v>
      </c>
      <c r="L155" s="117">
        <f>IF(L147="-","-",SUM(L147:L153)*'3j PAAC PAP'!$G$40)</f>
        <v>1.7465696987659187</v>
      </c>
      <c r="M155" s="117">
        <f>IF(M147="-","-",SUM(M147:M153)*'3j PAAC PAP'!$G$40)</f>
        <v>1.8422253258015504</v>
      </c>
      <c r="N155" s="117">
        <f>IF(N147="-","-",SUM(N147:N153)*'3j PAAC PAP'!$G$40)</f>
        <v>2.0043594403976108</v>
      </c>
      <c r="O155" s="27"/>
      <c r="P155" s="117">
        <f>IF(P147="-","-",SUM(P147:P153)*'3j PAAC PAP'!$G$40)</f>
        <v>2.0043594403976108</v>
      </c>
      <c r="Q155" s="117">
        <f>IF(Q147="-","-",SUM(Q147:Q153)*'3j PAAC PAP'!$G$40)</f>
        <v>2.2001559819906653</v>
      </c>
      <c r="R155" s="117">
        <f>IF(R147="-","-",SUM(R147:R153)*'3j PAAC PAP'!$G$40)</f>
        <v>1.9952982439556908</v>
      </c>
      <c r="S155" s="117">
        <f>IF(S147="-","-",SUM(S147:S153)*'3j PAAC PAP'!$G$40)</f>
        <v>1.9220320166095703</v>
      </c>
      <c r="T155" s="117">
        <f>IF(T147="-","-",SUM(T147:T153)*'3j PAAC PAP'!$G$40)</f>
        <v>1.6740080320485393</v>
      </c>
      <c r="U155" s="117">
        <f>IF(U147="-","-",SUM(U147:U153)*'3j PAAC PAP'!$G$40)</f>
        <v>1.8417566123486415</v>
      </c>
      <c r="V155" s="117">
        <f>IF(V147="-","-",SUM(V147:V153)*'3j PAAC PAP'!$G$40)</f>
        <v>2.1661236441859932</v>
      </c>
      <c r="W155" s="117">
        <f>IF(W147="-","-",SUM(W147:W153)*'3j PAAC PAP'!$G$40)</f>
        <v>3.6844664834104051</v>
      </c>
      <c r="X155" s="27"/>
      <c r="Y155" s="117">
        <f>IF(Y147="-","-",SUM(Y147:Y153)*'3j PAAC PAP'!$G$40)</f>
        <v>7.0638131372291078</v>
      </c>
      <c r="Z155" s="117">
        <f>IF(Z147="-","-",SUM(Z147:Z153)*'3j PAAC PAP'!$G$40)</f>
        <v>8.1186940324063102</v>
      </c>
      <c r="AA155" s="117">
        <f>IF(AA147="-","-",SUM(AA147:AA153)*'3j PAAC PAP'!$G$40)</f>
        <v>6.1017622887634939</v>
      </c>
      <c r="AB155" s="117" t="str">
        <f>IF(AB147="-","-",SUM(AB147:AB153)*'3j PAAC PAP'!$G$40)</f>
        <v>-</v>
      </c>
      <c r="AC155" s="117" t="str">
        <f>IF(AC147="-","-",SUM(AC147:AC153)*'3j PAAC PAP'!$G$40)</f>
        <v>-</v>
      </c>
      <c r="AD155" s="25"/>
    </row>
    <row r="156" spans="1:30" s="26" customFormat="1" ht="11.4">
      <c r="A156" s="207"/>
      <c r="B156" s="120" t="s">
        <v>185</v>
      </c>
      <c r="C156" s="120" t="s">
        <v>246</v>
      </c>
      <c r="D156" s="122" t="s">
        <v>120</v>
      </c>
      <c r="E156" s="161"/>
      <c r="F156" s="27"/>
      <c r="G156" s="117">
        <f>IF(G150="-","-",SUM(G147:G155)*'3k EBIT'!$E$12)</f>
        <v>9.3010218595539556</v>
      </c>
      <c r="H156" s="117">
        <f>IF(H150="-","-",SUM(H147:H155)*'3k EBIT'!$E$12)</f>
        <v>8.53244850276295</v>
      </c>
      <c r="I156" s="117">
        <f>IF(I150="-","-",SUM(I147:I155)*'3k EBIT'!$E$12)</f>
        <v>7.8132289419519507</v>
      </c>
      <c r="J156" s="117">
        <f>IF(J150="-","-",SUM(J147:J155)*'3k EBIT'!$E$12)</f>
        <v>7.5326276215590369</v>
      </c>
      <c r="K156" s="117">
        <f>IF(K150="-","-",SUM(K147:K155)*'3k EBIT'!$E$12)</f>
        <v>8.2895404295286976</v>
      </c>
      <c r="L156" s="117">
        <f>IF(L150="-","-",SUM(L147:L155)*'3k EBIT'!$E$12)</f>
        <v>8.277105821652837</v>
      </c>
      <c r="M156" s="117">
        <f>IF(M150="-","-",SUM(M147:M155)*'3k EBIT'!$E$12)</f>
        <v>8.7279072151076686</v>
      </c>
      <c r="N156" s="117">
        <f>IF(N150="-","-",SUM(N147:N155)*'3k EBIT'!$E$12)</f>
        <v>9.4910136760506987</v>
      </c>
      <c r="O156" s="27"/>
      <c r="P156" s="117">
        <f>IF(P150="-","-",SUM(P147:P155)*'3k EBIT'!$E$12)</f>
        <v>9.4910136760506987</v>
      </c>
      <c r="Q156" s="117">
        <f>IF(Q150="-","-",SUM(Q147:Q155)*'3k EBIT'!$E$12)</f>
        <v>10.412625279745875</v>
      </c>
      <c r="R156" s="117">
        <f>IF(R150="-","-",SUM(R147:R155)*'3k EBIT'!$E$12)</f>
        <v>9.4496038044011321</v>
      </c>
      <c r="S156" s="117">
        <f>IF(S150="-","-",SUM(S147:S155)*'3k EBIT'!$E$12)</f>
        <v>9.1053740569338704</v>
      </c>
      <c r="T156" s="117">
        <f>IF(T150="-","-",SUM(T147:T155)*'3k EBIT'!$E$12)</f>
        <v>7.939027507168813</v>
      </c>
      <c r="U156" s="117">
        <f>IF(U150="-","-",SUM(U147:U155)*'3k EBIT'!$E$12)</f>
        <v>8.7283592760902469</v>
      </c>
      <c r="V156" s="117">
        <f>IF(V150="-","-",SUM(V147:V155)*'3k EBIT'!$E$12)</f>
        <v>10.255157647520269</v>
      </c>
      <c r="W156" s="117">
        <f>IF(W150="-","-",SUM(W147:W155)*'3k EBIT'!$E$12)</f>
        <v>17.398350340678935</v>
      </c>
      <c r="X156" s="27"/>
      <c r="Y156" s="117">
        <f>IF(Y150="-","-",SUM(Y147:Y155)*'3k EBIT'!$E$12)</f>
        <v>33.295885208259712</v>
      </c>
      <c r="Z156" s="117">
        <f>IF(Z150="-","-",SUM(Z147:Z155)*'3k EBIT'!$E$12)</f>
        <v>38.257291516961573</v>
      </c>
      <c r="AA156" s="117">
        <f>IF(AA150="-","-",SUM(AA147:AA155)*'3k EBIT'!$E$12)</f>
        <v>28.7739831969919</v>
      </c>
      <c r="AB156" s="117" t="str">
        <f>IF(AB150="-","-",SUM(AB147:AB155)*'3k EBIT'!$E$12)</f>
        <v>-</v>
      </c>
      <c r="AC156" s="117" t="str">
        <f>IF(AC150="-","-",SUM(AC147:AC155)*'3k EBIT'!$E$12)</f>
        <v>-</v>
      </c>
      <c r="AD156" s="25"/>
    </row>
    <row r="157" spans="1:30" s="26" customFormat="1" ht="11.4">
      <c r="A157" s="207"/>
      <c r="B157" s="120" t="s">
        <v>247</v>
      </c>
      <c r="C157" s="156" t="s">
        <v>248</v>
      </c>
      <c r="D157" s="122" t="s">
        <v>120</v>
      </c>
      <c r="E157" s="122"/>
      <c r="F157" s="27"/>
      <c r="G157" s="117">
        <f>IF(G152="-","-",SUM(G147:G150,G152:G156)*'3l HAP'!$E$13)</f>
        <v>5.5145449935645594</v>
      </c>
      <c r="H157" s="117">
        <f>IF(H152="-","-",SUM(H147:H150,H152:H156)*'3l HAP'!$E$13)</f>
        <v>4.9240557098728681</v>
      </c>
      <c r="I157" s="117">
        <f>IF(I152="-","-",SUM(I147:I150,I152:I156)*'3l HAP'!$E$13)</f>
        <v>4.3574548682164513</v>
      </c>
      <c r="J157" s="117">
        <f>IF(J152="-","-",SUM(J147:J150,J152:J156)*'3l HAP'!$E$13)</f>
        <v>4.1463245552299162</v>
      </c>
      <c r="K157" s="117">
        <f>IF(K152="-","-",SUM(K147:K150,K152:K156)*'3l HAP'!$E$13)</f>
        <v>4.7185485954618986</v>
      </c>
      <c r="L157" s="117">
        <f>IF(L152="-","-",SUM(L147:L150,L152:L156)*'3l HAP'!$E$13)</f>
        <v>4.7086153683856073</v>
      </c>
      <c r="M157" s="117">
        <f>IF(M152="-","-",SUM(M147:M150,M152:M156)*'3l HAP'!$E$13)</f>
        <v>5.0366708928310917</v>
      </c>
      <c r="N157" s="117">
        <f>IF(N152="-","-",SUM(N147:N150,N152:N156)*'3l HAP'!$E$13)</f>
        <v>5.6236502713872865</v>
      </c>
      <c r="O157" s="27"/>
      <c r="P157" s="117">
        <f>IF(P152="-","-",SUM(P147:P150,P152:P156)*'3l HAP'!$E$13)</f>
        <v>5.6236502713872865</v>
      </c>
      <c r="Q157" s="117">
        <f>IF(Q152="-","-",SUM(Q147:Q150,Q152:Q156)*'3l HAP'!$E$13)</f>
        <v>6.2481089156937477</v>
      </c>
      <c r="R157" s="117">
        <f>IF(R152="-","-",SUM(R147:R150,R152:R156)*'3l HAP'!$E$13)</f>
        <v>5.5125257511933352</v>
      </c>
      <c r="S157" s="117">
        <f>IF(S152="-","-",SUM(S147:S150,S152:S156)*'3l HAP'!$E$13)</f>
        <v>5.239399413268262</v>
      </c>
      <c r="T157" s="117">
        <f>IF(T152="-","-",SUM(T147:T150,T152:T156)*'3l HAP'!$E$13)</f>
        <v>4.3796413103850416</v>
      </c>
      <c r="U157" s="117">
        <f>IF(U152="-","-",SUM(U147:U150,U152:U156)*'3l HAP'!$E$13)</f>
        <v>5.052779588399174</v>
      </c>
      <c r="V157" s="117">
        <f>IF(V152="-","-",SUM(V147:V150,V152:V156)*'3l HAP'!$E$13)</f>
        <v>6.2356226960867884</v>
      </c>
      <c r="W157" s="117">
        <f>IF(W152="-","-",SUM(W147:W150,W152:W156)*'3l HAP'!$E$13)</f>
        <v>10.956301974655847</v>
      </c>
      <c r="X157" s="27"/>
      <c r="Y157" s="117">
        <f>IF(Y152="-","-",SUM(Y147:Y150,Y152:Y156)*'3l HAP'!$E$13)</f>
        <v>23.274847595858443</v>
      </c>
      <c r="Z157" s="117">
        <f>IF(Z152="-","-",SUM(Z147:Z150,Z152:Z156)*'3l HAP'!$E$13)</f>
        <v>27.098001267521301</v>
      </c>
      <c r="AA157" s="117">
        <f>IF(AA152="-","-",SUM(AA147:AA150,AA152:AA156)*'3l HAP'!$E$13)</f>
        <v>19.797985058335243</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495.041809085355</v>
      </c>
      <c r="H158" s="117">
        <f t="shared" si="33"/>
        <v>454.00010720535317</v>
      </c>
      <c r="I158" s="117">
        <f t="shared" si="33"/>
        <v>415.57986090392876</v>
      </c>
      <c r="J158" s="117">
        <f t="shared" si="33"/>
        <v>400.60024614410804</v>
      </c>
      <c r="K158" s="117">
        <f t="shared" si="33"/>
        <v>441.00996993828562</v>
      </c>
      <c r="L158" s="117">
        <f t="shared" si="33"/>
        <v>440.34558393543483</v>
      </c>
      <c r="M158" s="117">
        <f t="shared" si="33"/>
        <v>464.40001878883862</v>
      </c>
      <c r="N158" s="117">
        <f t="shared" si="33"/>
        <v>505.15047952213331</v>
      </c>
      <c r="O158" s="27"/>
      <c r="P158" s="117">
        <f t="shared" ref="P158:W158" si="34">IF(P147="-","-",SUM(P147:P157))</f>
        <v>505.15047952213331</v>
      </c>
      <c r="Q158" s="117">
        <f t="shared" si="34"/>
        <v>554.28079200966272</v>
      </c>
      <c r="R158" s="117">
        <f t="shared" si="34"/>
        <v>502.85988897324899</v>
      </c>
      <c r="S158" s="117">
        <f t="shared" si="34"/>
        <v>484.46941498888606</v>
      </c>
      <c r="T158" s="117">
        <f t="shared" si="34"/>
        <v>422.2230217279635</v>
      </c>
      <c r="U158" s="117">
        <f t="shared" si="34"/>
        <v>464.43992015787268</v>
      </c>
      <c r="V158" s="117">
        <f t="shared" si="34"/>
        <v>545.98053909620251</v>
      </c>
      <c r="W158" s="117">
        <f t="shared" si="34"/>
        <v>926.65857325084357</v>
      </c>
      <c r="X158" s="27"/>
      <c r="Y158" s="117">
        <f t="shared" ref="Y158:AC158" si="35">IF(Y147="-","-",SUM(Y147:Y157))</f>
        <v>1775.6891347175688</v>
      </c>
      <c r="Z158" s="117">
        <f t="shared" si="35"/>
        <v>2040.6388283566421</v>
      </c>
      <c r="AA158" s="117">
        <f t="shared" si="35"/>
        <v>1534.2175277860943</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f>IF('3a DF'!AA$147="-","-",'3a DF'!AA$147)</f>
        <v>1631.9111772946392</v>
      </c>
      <c r="AA159" s="35">
        <f>IF('3a DF'!AB$147="-","-",'3a DF'!AB$147)</f>
        <v>1133.4240853181414</v>
      </c>
      <c r="AB159" s="35" t="str">
        <f>IF('3a DF'!AC$147="-","-",'3a DF'!AC$147)</f>
        <v>-</v>
      </c>
      <c r="AC159" s="35" t="str">
        <f>IF('3a DF'!AD$147="-","-",'3a DF'!AD$147)</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AA'!J235="-","-",'3c AA'!J235)</f>
        <v>-</v>
      </c>
      <c r="H161" s="35" t="str">
        <f>IF('3c AA'!K235="-","-",'3c AA'!K235)</f>
        <v>-</v>
      </c>
      <c r="I161" s="35" t="str">
        <f>IF('3c AA'!L235="-","-",'3c AA'!L235)</f>
        <v>-</v>
      </c>
      <c r="J161" s="35" t="str">
        <f>IF('3c AA'!M235="-","-",'3c AA'!M235)</f>
        <v>-</v>
      </c>
      <c r="K161" s="35" t="str">
        <f>IF('3c AA'!N235="-","-",'3c AA'!N235)</f>
        <v>-</v>
      </c>
      <c r="L161" s="35" t="str">
        <f>IF('3c AA'!O235="-","-",'3c AA'!O235)</f>
        <v>-</v>
      </c>
      <c r="M161" s="35" t="str">
        <f>IF('3c AA'!P235="-","-",'3c AA'!P235)</f>
        <v>-</v>
      </c>
      <c r="N161" s="35" t="str">
        <f>IF('3c AA'!Q235="-","-",'3c AA'!Q235)</f>
        <v>-</v>
      </c>
      <c r="O161" s="27"/>
      <c r="P161" s="35" t="str">
        <f>IF('3c AA'!S235="-","-",'3c AA'!S235)</f>
        <v>-</v>
      </c>
      <c r="Q161" s="35" t="str">
        <f>IF('3c AA'!T235="-","-",'3c AA'!T235)</f>
        <v>-</v>
      </c>
      <c r="R161" s="35" t="str">
        <f>IF('3c AA'!U235="-","-",'3c AA'!U235)</f>
        <v>-</v>
      </c>
      <c r="S161" s="35" t="str">
        <f>IF('3c AA'!V235="-","-",'3c AA'!V235)</f>
        <v>-</v>
      </c>
      <c r="T161" s="35">
        <f>IF('3c AA'!W235="-","-",'3c AA'!W235)</f>
        <v>10.705717509101307</v>
      </c>
      <c r="U161" s="35">
        <f>IF('3c AA'!X235="-","-",'3c AA'!X235)</f>
        <v>13.71215092385904</v>
      </c>
      <c r="V161" s="35">
        <f>IF('3c AA'!Y235="-","-",'3c AA'!Y235)</f>
        <v>4.43</v>
      </c>
      <c r="W161" s="35" t="str">
        <f>IF('3c AA'!Z235="-","-",'3c AA'!Z235)</f>
        <v>-</v>
      </c>
      <c r="X161" s="27"/>
      <c r="Y161" s="35">
        <f>IF('3c AA'!AB235="-","-",'3c AA'!AB235)</f>
        <v>26.679544917909343</v>
      </c>
      <c r="Z161" s="35">
        <f>IF('3c AA'!AC235="-","-",'3c AA'!AC235)</f>
        <v>26.679544917909343</v>
      </c>
      <c r="AA161" s="35">
        <f>IF('3c AA'!AD235="-","-",'3c AA'!AD235)</f>
        <v>32.690762131501096</v>
      </c>
      <c r="AB161" s="35" t="str">
        <f>IF('3c AA'!AE235="-","-",'3c AA'!AE235)</f>
        <v>-</v>
      </c>
      <c r="AC161" s="35" t="str">
        <f>IF('3c AA'!AF235="-","-",'3c AA'!AF235)</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f>IF('3d PC'!AA$43="-","-",'3d PC'!AA$43)</f>
        <v>33.951682778351348</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f>IF('3f NC-Gas'!Y57="-","-",'3f NC-Gas'!Y57)</f>
        <v>166.40714351919863</v>
      </c>
      <c r="AA163" s="35">
        <f>IF('3f NC-Gas'!Z57="-","-",'3f NC-Gas'!Z57)</f>
        <v>164.87019568696508</v>
      </c>
      <c r="AB163" s="35" t="str">
        <f>IF('3f NC-Gas'!AA57="-","-",'3f NC-Gas'!AA57)</f>
        <v>-</v>
      </c>
      <c r="AC163" s="35" t="str">
        <f>IF('3f NC-Gas'!AB57="-","-",'3f NC-Gas'!AB57)</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f>IF('3g CPIH'!W$17="-","-",'3h OC '!$E$12*('3g CPIH'!W$17/'3g CPIH'!$G$17))</f>
        <v>109.36421849315069</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f>IF('3i SMNCC'!V$51="-","-",'3i SMNCC'!V$51)</f>
        <v>3.4563122415280967</v>
      </c>
      <c r="AA165" s="35">
        <f>IF('3i SMNCC'!W$51="-","-",'3i SMNCC'!W$51)</f>
        <v>4.0165235041284371</v>
      </c>
      <c r="AB165" s="35" t="str">
        <f>IF('3i SMNCC'!X$51="-","-",'3i SMNCC'!X$51)</f>
        <v>-</v>
      </c>
      <c r="AC165" s="35" t="str">
        <f>IF('3i SMNCC'!Y$51="-","-",'3i SMNCC'!Y$51)</f>
        <v>-</v>
      </c>
      <c r="AD165" s="25"/>
    </row>
    <row r="166" spans="1:30" s="26" customFormat="1" ht="11.4">
      <c r="A166" s="207"/>
      <c r="B166" s="123" t="s">
        <v>244</v>
      </c>
      <c r="C166" s="123" t="s">
        <v>183</v>
      </c>
      <c r="D166" s="121" t="s">
        <v>123</v>
      </c>
      <c r="E166" s="160"/>
      <c r="F166" s="27"/>
      <c r="G166" s="35">
        <f>IF('3g CPIH'!C$17="-","-",'3j PAAC PAP'!$G$22*('3g CPIH'!C$17/'3g CPIH'!$G$17))</f>
        <v>3.1142016634050882</v>
      </c>
      <c r="H166" s="35">
        <f>IF('3g CPIH'!D$17="-","-",'3j PAAC PAP'!$G$22*('3g CPIH'!D$17/'3g CPIH'!$G$17))</f>
        <v>3.1204363013698631</v>
      </c>
      <c r="I166" s="35">
        <f>IF('3g CPIH'!E$17="-","-",'3j PAAC PAP'!$G$22*('3g CPIH'!E$17/'3g CPIH'!$G$17))</f>
        <v>3.129788258317026</v>
      </c>
      <c r="J166" s="35">
        <f>IF('3g CPIH'!F$17="-","-",'3j PAAC PAP'!$G$22*('3g CPIH'!F$17/'3g CPIH'!$G$17))</f>
        <v>3.1484921722113506</v>
      </c>
      <c r="K166" s="35">
        <f>IF('3g CPIH'!G$17="-","-",'3j PAAC PAP'!$G$22*('3g CPIH'!G$17/'3g CPIH'!$G$17))</f>
        <v>3.1859000000000002</v>
      </c>
      <c r="L166" s="35">
        <f>IF('3g CPIH'!H$17="-","-",'3j PAAC PAP'!$G$22*('3g CPIH'!H$17/'3g CPIH'!$G$17))</f>
        <v>3.2264251467710374</v>
      </c>
      <c r="M166" s="35">
        <f>IF('3g CPIH'!I$17="-","-",'3j PAAC PAP'!$G$22*('3g CPIH'!I$17/'3g CPIH'!$G$17))</f>
        <v>3.2731849315068491</v>
      </c>
      <c r="N166" s="35">
        <f>IF('3g CPIH'!J$17="-","-",'3j PAAC PAP'!$G$22*('3g CPIH'!J$17/'3g CPIH'!$G$17))</f>
        <v>3.3012408023483371</v>
      </c>
      <c r="O166" s="27"/>
      <c r="P166" s="35">
        <f>IF('3g CPIH'!L$17="-","-",'3j PAAC PAP'!$G$22*('3g CPIH'!L$17/'3g CPIH'!$G$17))</f>
        <v>3.3012408023483371</v>
      </c>
      <c r="Q166" s="35">
        <f>IF('3g CPIH'!M$17="-","-",'3j PAAC PAP'!$G$22*('3g CPIH'!M$17/'3g CPIH'!$G$17))</f>
        <v>3.3386486301369862</v>
      </c>
      <c r="R166" s="35">
        <f>IF('3g CPIH'!N$17="-","-",'3j PAAC PAP'!$G$22*('3g CPIH'!N$17/'3g CPIH'!$G$17))</f>
        <v>3.3635871819960861</v>
      </c>
      <c r="S166" s="35">
        <f>IF('3g CPIH'!O$17="-","-",'3j PAAC PAP'!$G$22*('3g CPIH'!O$17/'3g CPIH'!$G$17))</f>
        <v>3.3822910958904111</v>
      </c>
      <c r="T166" s="35">
        <f>IF('3g CPIH'!P$17="-","-",'3j PAAC PAP'!$G$22*('3g CPIH'!P$17/'3g CPIH'!$G$17))</f>
        <v>3.3916430528375732</v>
      </c>
      <c r="U166" s="35">
        <f>IF('3g CPIH'!Q$17="-","-",'3j PAAC PAP'!$G$22*('3g CPIH'!Q$17/'3g CPIH'!$G$17))</f>
        <v>3.4103469667318986</v>
      </c>
      <c r="V166" s="35">
        <f>IF('3g CPIH'!R$17="-","-",'3j PAAC PAP'!$G$22*('3g CPIH'!R$17/'3g CPIH'!$G$17))</f>
        <v>3.4726933463796481</v>
      </c>
      <c r="W166" s="35">
        <f>IF('3g CPIH'!S$17="-","-",'3j PAAC PAP'!$G$22*('3g CPIH'!S$17/'3g CPIH'!$G$17))</f>
        <v>3.5755648727984348</v>
      </c>
      <c r="X166" s="27"/>
      <c r="Y166" s="35">
        <f>IF('3g CPIH'!U$17="-","-",'3j PAAC PAP'!$G$22*('3g CPIH'!U$17/'3g CPIH'!$G$17))</f>
        <v>3.7563693737769084</v>
      </c>
      <c r="Z166" s="35">
        <f>IF('3g CPIH'!V$17="-","-",'3j PAAC PAP'!$G$22*('3g CPIH'!V$17/'3g CPIH'!$G$17))</f>
        <v>3.7563693737769084</v>
      </c>
      <c r="AA166" s="35">
        <f>IF('3g CPIH'!W$17="-","-",'3j PAAC PAP'!$G$22*('3g CPIH'!W$17/'3g CPIH'!$G$17))</f>
        <v>3.9060006849315072</v>
      </c>
      <c r="AB166" s="35" t="str">
        <f>IF('3g CPIH'!X$17="-","-",'3j PAAC PAP'!$G$22*('3g CPIH'!X$17/'3g CPIH'!$G$17))</f>
        <v>-</v>
      </c>
      <c r="AC166" s="35" t="str">
        <f>IF('3g CPIH'!Y$17="-","-",'3j PAAC PAP'!$G$22*('3g CPIH'!Y$17/'3g CPIH'!$G$17))</f>
        <v>-</v>
      </c>
      <c r="AD166" s="25"/>
    </row>
    <row r="167" spans="1:30" s="26" customFormat="1" ht="11.4">
      <c r="A167" s="207"/>
      <c r="B167" s="123" t="s">
        <v>244</v>
      </c>
      <c r="C167" s="123" t="s">
        <v>184</v>
      </c>
      <c r="D167" s="121" t="s">
        <v>123</v>
      </c>
      <c r="E167" s="160"/>
      <c r="F167" s="27"/>
      <c r="G167" s="35">
        <f>IF(G159="-","-",SUM(G159:G165)*'3j PAAC PAP'!$G$40)</f>
        <v>1.9464455992495733</v>
      </c>
      <c r="H167" s="35">
        <f>IF(H159="-","-",SUM(H159:H165)*'3j PAAC PAP'!$G$40)</f>
        <v>1.7830079205321845</v>
      </c>
      <c r="I167" s="35">
        <f>IF(I159="-","-",SUM(I159:I165)*'3j PAAC PAP'!$G$40)</f>
        <v>1.6788224929397422</v>
      </c>
      <c r="J167" s="35">
        <f>IF(J159="-","-",SUM(J159:J165)*'3j PAAC PAP'!$G$40)</f>
        <v>1.6190847709056462</v>
      </c>
      <c r="K167" s="35">
        <f>IF(K159="-","-",SUM(K159:K165)*'3j PAAC PAP'!$G$40)</f>
        <v>1.7591907287106054</v>
      </c>
      <c r="L167" s="35">
        <f>IF(L159="-","-",SUM(L159:L165)*'3j PAAC PAP'!$G$40)</f>
        <v>1.7563800343327967</v>
      </c>
      <c r="M167" s="35">
        <f>IF(M159="-","-",SUM(M159:M165)*'3j PAAC PAP'!$G$40)</f>
        <v>1.8642280492499561</v>
      </c>
      <c r="N167" s="35">
        <f>IF(N159="-","-",SUM(N159:N165)*'3j PAAC PAP'!$G$40)</f>
        <v>2.0263621638672218</v>
      </c>
      <c r="O167" s="27"/>
      <c r="P167" s="35">
        <f>IF(P159="-","-",SUM(P159:P165)*'3j PAAC PAP'!$G$40)</f>
        <v>2.0263621638672218</v>
      </c>
      <c r="Q167" s="35">
        <f>IF(Q159="-","-",SUM(Q159:Q165)*'3j PAAC PAP'!$G$40)</f>
        <v>2.2128977329790587</v>
      </c>
      <c r="R167" s="35">
        <f>IF(R159="-","-",SUM(R159:R165)*'3j PAAC PAP'!$G$40)</f>
        <v>2.0080399948133154</v>
      </c>
      <c r="S167" s="35">
        <f>IF(S159="-","-",SUM(S159:S165)*'3j PAAC PAP'!$G$40)</f>
        <v>1.9752425803217701</v>
      </c>
      <c r="T167" s="35">
        <f>IF(T159="-","-",SUM(T159:T165)*'3j PAAC PAP'!$G$40)</f>
        <v>1.7272185949761221</v>
      </c>
      <c r="U167" s="35">
        <f>IF(U159="-","-",SUM(U159:U165)*'3j PAAC PAP'!$G$40)</f>
        <v>1.8545568797140848</v>
      </c>
      <c r="V167" s="35">
        <f>IF(V159="-","-",SUM(V159:V165)*'3j PAAC PAP'!$G$40)</f>
        <v>2.1789239114242016</v>
      </c>
      <c r="W167" s="35">
        <f>IF(W159="-","-",SUM(W159:W165)*'3j PAAC PAP'!$G$40)</f>
        <v>3.710251682266799</v>
      </c>
      <c r="X167" s="27"/>
      <c r="Y167" s="35">
        <f>IF(Y159="-","-",SUM(Y159:Y165)*'3j PAAC PAP'!$G$40)</f>
        <v>7.0790971903236226</v>
      </c>
      <c r="Z167" s="35">
        <f>IF(Z159="-","-",SUM(Z159:Z165)*'3j PAAC PAP'!$G$40)</f>
        <v>8.133978085500825</v>
      </c>
      <c r="AA167" s="35">
        <f>IF(AA159="-","-",SUM(AA159:AA165)*'3j PAAC PAP'!$G$40)</f>
        <v>6.1128427298171042</v>
      </c>
      <c r="AB167" s="35" t="str">
        <f>IF(AB159="-","-",SUM(AB159:AB165)*'3j PAAC PAP'!$G$40)</f>
        <v>-</v>
      </c>
      <c r="AC167" s="35" t="str">
        <f>IF(AC159="-","-",SUM(AC159:AC165)*'3j PAAC PAP'!$G$40)</f>
        <v>-</v>
      </c>
      <c r="AD167" s="25"/>
    </row>
    <row r="168" spans="1:30" s="26" customFormat="1" ht="11.4">
      <c r="A168" s="207"/>
      <c r="B168" s="123" t="s">
        <v>185</v>
      </c>
      <c r="C168" s="123" t="s">
        <v>246</v>
      </c>
      <c r="D168" s="121" t="s">
        <v>123</v>
      </c>
      <c r="E168" s="160"/>
      <c r="F168" s="27"/>
      <c r="G168" s="35">
        <f>IF(G162="-","-",SUM(G159:G167)*'3k EBIT'!$E$12)</f>
        <v>9.2150057567552199</v>
      </c>
      <c r="H168" s="35">
        <f>IF(H162="-","-",SUM(H159:H167)*'3k EBIT'!$E$12)</f>
        <v>8.4464323997979847</v>
      </c>
      <c r="I168" s="35">
        <f>IF(I162="-","-",SUM(I159:I167)*'3k EBIT'!$E$12)</f>
        <v>7.9565996889328625</v>
      </c>
      <c r="J168" s="35">
        <f>IF(J162="-","-",SUM(J159:J167)*'3k EBIT'!$E$12)</f>
        <v>7.6759983680578836</v>
      </c>
      <c r="K168" s="35">
        <f>IF(K162="-","-",SUM(K159:K167)*'3k EBIT'!$E$12)</f>
        <v>8.3356812412160153</v>
      </c>
      <c r="L168" s="35">
        <f>IF(L162="-","-",SUM(L159:L167)*'3k EBIT'!$E$12)</f>
        <v>8.3232466333733992</v>
      </c>
      <c r="M168" s="35">
        <f>IF(M162="-","-",SUM(M159:M167)*'3k EBIT'!$E$12)</f>
        <v>8.8313923113158079</v>
      </c>
      <c r="N168" s="35">
        <f>IF(N162="-","-",SUM(N159:N167)*'3k EBIT'!$E$12)</f>
        <v>9.5944987723585751</v>
      </c>
      <c r="O168" s="27"/>
      <c r="P168" s="35">
        <f>IF(P162="-","-",SUM(P159:P167)*'3k EBIT'!$E$12)</f>
        <v>9.5944987723585751</v>
      </c>
      <c r="Q168" s="35">
        <f>IF(Q162="-","-",SUM(Q159:Q167)*'3k EBIT'!$E$12)</f>
        <v>10.472553375919334</v>
      </c>
      <c r="R168" s="35">
        <f>IF(R162="-","-",SUM(R159:R167)*'3k EBIT'!$E$12)</f>
        <v>9.5095318999595477</v>
      </c>
      <c r="S168" s="35">
        <f>IF(S162="-","-",SUM(S159:S167)*'3k EBIT'!$E$12)</f>
        <v>9.3556385443260162</v>
      </c>
      <c r="T168" s="35">
        <f>IF(T162="-","-",SUM(T159:T167)*'3k EBIT'!$E$12)</f>
        <v>8.1892919908706805</v>
      </c>
      <c r="U168" s="35">
        <f>IF(U162="-","-",SUM(U159:U167)*'3k EBIT'!$E$12)</f>
        <v>8.7885625915074925</v>
      </c>
      <c r="V168" s="35">
        <f>IF(V162="-","-",SUM(V159:V167)*'3k EBIT'!$E$12)</f>
        <v>10.315360962339094</v>
      </c>
      <c r="W168" s="35">
        <f>IF(W162="-","-",SUM(W159:W167)*'3k EBIT'!$E$12)</f>
        <v>17.519625499668095</v>
      </c>
      <c r="X168" s="27"/>
      <c r="Y168" s="35">
        <f>IF(Y162="-","-",SUM(Y159:Y167)*'3k EBIT'!$E$12)</f>
        <v>33.367770477764871</v>
      </c>
      <c r="Z168" s="35">
        <f>IF(Z162="-","-",SUM(Z159:Z167)*'3k EBIT'!$E$12)</f>
        <v>38.329176786466739</v>
      </c>
      <c r="AA168" s="35">
        <f>IF(AA162="-","-",SUM(AA159:AA167)*'3k EBIT'!$E$12)</f>
        <v>28.826097677781078</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5.5130178696854024</v>
      </c>
      <c r="H169" s="35">
        <f>IF(H164="-","-",SUM(H159:H162,H164:H168)*'3l HAP'!$E$13)</f>
        <v>4.9225285859907588</v>
      </c>
      <c r="I169" s="35">
        <f>IF(I164="-","-",SUM(I159:I162,I164:I168)*'3l HAP'!$E$13)</f>
        <v>4.3600002624410585</v>
      </c>
      <c r="J169" s="35">
        <f>IF(J164="-","-",SUM(J159:J162,J164:J168)*'3l HAP'!$E$13)</f>
        <v>4.1488699494459658</v>
      </c>
      <c r="K169" s="35">
        <f>IF(K164="-","-",SUM(K159:K162,K164:K168)*'3l HAP'!$E$13)</f>
        <v>4.7193677762087454</v>
      </c>
      <c r="L169" s="35">
        <f>IF(L164="-","-",SUM(L159:L162,L164:L168)*'3l HAP'!$E$13)</f>
        <v>4.7094345491330429</v>
      </c>
      <c r="M169" s="35">
        <f>IF(M164="-","-",SUM(M159:M162,M164:M168)*'3l HAP'!$E$13)</f>
        <v>5.038508159998683</v>
      </c>
      <c r="N169" s="35">
        <f>IF(N164="-","-",SUM(N159:N162,N164:N168)*'3l HAP'!$E$13)</f>
        <v>5.6254875385566496</v>
      </c>
      <c r="O169" s="27"/>
      <c r="P169" s="35">
        <f>IF(P164="-","-",SUM(P159:P162,P164:P168)*'3l HAP'!$E$13)</f>
        <v>5.6254875385566496</v>
      </c>
      <c r="Q169" s="35">
        <f>IF(Q164="-","-",SUM(Q159:Q162,Q164:Q168)*'3l HAP'!$E$13)</f>
        <v>6.2491728749260433</v>
      </c>
      <c r="R169" s="35">
        <f>IF(R164="-","-",SUM(R159:R162,R164:R168)*'3l HAP'!$E$13)</f>
        <v>5.5135897104147125</v>
      </c>
      <c r="S169" s="35">
        <f>IF(S164="-","-",SUM(S159:S162,S164:S168)*'3l HAP'!$E$13)</f>
        <v>5.2438425914914806</v>
      </c>
      <c r="T169" s="35">
        <f>IF(T164="-","-",SUM(T159:T162,T164:T168)*'3l HAP'!$E$13)</f>
        <v>4.3840844885427428</v>
      </c>
      <c r="U169" s="35">
        <f>IF(U164="-","-",SUM(U159:U162,U164:U168)*'3l HAP'!$E$13)</f>
        <v>5.0538484338546956</v>
      </c>
      <c r="V169" s="35">
        <f>IF(V164="-","-",SUM(V159:V162,V164:V168)*'3l HAP'!$E$13)</f>
        <v>6.2366915415316857</v>
      </c>
      <c r="W169" s="35">
        <f>IF(W164="-","-",SUM(W159:W162,W164:W168)*'3l HAP'!$E$13)</f>
        <v>10.958455085355062</v>
      </c>
      <c r="X169" s="27"/>
      <c r="Y169" s="35">
        <f>IF(Y164="-","-",SUM(Y159:Y162,Y164:Y168)*'3l HAP'!$E$13)</f>
        <v>23.276123841910625</v>
      </c>
      <c r="Z169" s="35">
        <f>IF(Z164="-","-",SUM(Z159:Z162,Z164:Z168)*'3l HAP'!$E$13)</f>
        <v>27.09927751357348</v>
      </c>
      <c r="AA169" s="35">
        <f>IF(AA164="-","-",SUM(AA159:AA162,AA164:AA168)*'3l HAP'!$E$13)</f>
        <v>19.798910295185948</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490.51312052623513</v>
      </c>
      <c r="H170" s="35">
        <f t="shared" si="36"/>
        <v>449.47141863748141</v>
      </c>
      <c r="I170" s="35">
        <f t="shared" si="36"/>
        <v>423.12823196979929</v>
      </c>
      <c r="J170" s="35">
        <f t="shared" si="36"/>
        <v>408.14861718459821</v>
      </c>
      <c r="K170" s="35">
        <f t="shared" si="36"/>
        <v>443.43925188896623</v>
      </c>
      <c r="L170" s="35">
        <f t="shared" si="36"/>
        <v>442.77486588786581</v>
      </c>
      <c r="M170" s="35">
        <f t="shared" si="36"/>
        <v>469.84843781723606</v>
      </c>
      <c r="N170" s="35">
        <f t="shared" si="36"/>
        <v>510.59889855578177</v>
      </c>
      <c r="O170" s="27"/>
      <c r="P170" s="35">
        <f t="shared" ref="P170:W170" si="37">IF(P159="-","-",SUM(P159:P169))</f>
        <v>510.59889855578177</v>
      </c>
      <c r="Q170" s="35">
        <f t="shared" si="37"/>
        <v>557.43596499100101</v>
      </c>
      <c r="R170" s="35">
        <f t="shared" si="37"/>
        <v>506.01506192220552</v>
      </c>
      <c r="S170" s="35">
        <f t="shared" si="37"/>
        <v>497.6456678523611</v>
      </c>
      <c r="T170" s="35">
        <f t="shared" si="37"/>
        <v>435.39927439714785</v>
      </c>
      <c r="U170" s="35">
        <f t="shared" si="37"/>
        <v>467.60958324280813</v>
      </c>
      <c r="V170" s="35">
        <f t="shared" si="37"/>
        <v>549.15020214963158</v>
      </c>
      <c r="W170" s="35">
        <f t="shared" si="37"/>
        <v>933.04362682976159</v>
      </c>
      <c r="X170" s="27"/>
      <c r="Y170" s="35">
        <f t="shared" ref="Y170:AC170" si="38">IF(Y159="-","-",SUM(Y159:Y169))</f>
        <v>1779.4738446379774</v>
      </c>
      <c r="Z170" s="35">
        <f t="shared" si="38"/>
        <v>2044.4235382770505</v>
      </c>
      <c r="AA170" s="35">
        <f t="shared" si="38"/>
        <v>1536.9613192999539</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f>IF('3a DF'!AA$147="-","-",'3a DF'!AA$147)</f>
        <v>1631.9111772946392</v>
      </c>
      <c r="AA171" s="117">
        <f>IF('3a DF'!AB$147="-","-",'3a DF'!AB$147)</f>
        <v>1133.4240853181414</v>
      </c>
      <c r="AB171" s="117" t="str">
        <f>IF('3a DF'!AC$147="-","-",'3a DF'!AC$147)</f>
        <v>-</v>
      </c>
      <c r="AC171" s="117" t="str">
        <f>IF('3a DF'!AD$147="-","-",'3a DF'!AD$147)</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AA'!J236="-","-",'3c AA'!J236)</f>
        <v>-</v>
      </c>
      <c r="H173" s="117" t="str">
        <f>IF('3c AA'!K236="-","-",'3c AA'!K236)</f>
        <v>-</v>
      </c>
      <c r="I173" s="117" t="str">
        <f>IF('3c AA'!L236="-","-",'3c AA'!L236)</f>
        <v>-</v>
      </c>
      <c r="J173" s="117" t="str">
        <f>IF('3c AA'!M236="-","-",'3c AA'!M236)</f>
        <v>-</v>
      </c>
      <c r="K173" s="117" t="str">
        <f>IF('3c AA'!N236="-","-",'3c AA'!N236)</f>
        <v>-</v>
      </c>
      <c r="L173" s="117" t="str">
        <f>IF('3c AA'!O236="-","-",'3c AA'!O236)</f>
        <v>-</v>
      </c>
      <c r="M173" s="117" t="str">
        <f>IF('3c AA'!P236="-","-",'3c AA'!P236)</f>
        <v>-</v>
      </c>
      <c r="N173" s="117" t="str">
        <f>IF('3c AA'!Q236="-","-",'3c AA'!Q236)</f>
        <v>-</v>
      </c>
      <c r="O173" s="27"/>
      <c r="P173" s="117" t="str">
        <f>IF('3c AA'!S236="-","-",'3c AA'!S236)</f>
        <v>-</v>
      </c>
      <c r="Q173" s="117" t="str">
        <f>IF('3c AA'!T236="-","-",'3c AA'!T236)</f>
        <v>-</v>
      </c>
      <c r="R173" s="117" t="str">
        <f>IF('3c AA'!U236="-","-",'3c AA'!U236)</f>
        <v>-</v>
      </c>
      <c r="S173" s="117" t="str">
        <f>IF('3c AA'!V236="-","-",'3c AA'!V236)</f>
        <v>-</v>
      </c>
      <c r="T173" s="117">
        <f>IF('3c AA'!W236="-","-",'3c AA'!W236)</f>
        <v>10.705717509101307</v>
      </c>
      <c r="U173" s="117">
        <f>IF('3c AA'!X236="-","-",'3c AA'!X236)</f>
        <v>13.71215092385904</v>
      </c>
      <c r="V173" s="117">
        <f>IF('3c AA'!Y236="-","-",'3c AA'!Y236)</f>
        <v>4.43</v>
      </c>
      <c r="W173" s="117" t="str">
        <f>IF('3c AA'!Z236="-","-",'3c AA'!Z236)</f>
        <v>-</v>
      </c>
      <c r="X173" s="27"/>
      <c r="Y173" s="117">
        <f>IF('3c AA'!AB236="-","-",'3c AA'!AB236)</f>
        <v>26.679544917909343</v>
      </c>
      <c r="Z173" s="117">
        <f>IF('3c AA'!AC236="-","-",'3c AA'!AC236)</f>
        <v>26.679544917909343</v>
      </c>
      <c r="AA173" s="117">
        <f>IF('3c AA'!AD236="-","-",'3c AA'!AD236)</f>
        <v>32.690762131501096</v>
      </c>
      <c r="AB173" s="117" t="str">
        <f>IF('3c AA'!AE236="-","-",'3c AA'!AE236)</f>
        <v>-</v>
      </c>
      <c r="AC173" s="117" t="str">
        <f>IF('3c AA'!AF236="-","-",'3c AA'!AF236)</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f>IF('3d PC'!AA$43="-","-",'3d PC'!AA$43)</f>
        <v>33.951682778351348</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f>IF('3f NC-Gas'!Y58="-","-",'3f NC-Gas'!Y58)</f>
        <v>166.42872578171944</v>
      </c>
      <c r="AA175" s="117">
        <f>IF('3f NC-Gas'!Z58="-","-",'3f NC-Gas'!Z58)</f>
        <v>164.88114573985638</v>
      </c>
      <c r="AB175" s="117" t="str">
        <f>IF('3f NC-Gas'!AA58="-","-",'3f NC-Gas'!AA58)</f>
        <v>-</v>
      </c>
      <c r="AC175" s="117" t="str">
        <f>IF('3f NC-Gas'!AB58="-","-",'3f NC-Gas'!AB58)</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f>IF('3g CPIH'!W$17="-","-",'3h OC '!$E$12*('3g CPIH'!W$17/'3g CPIH'!$G$17))</f>
        <v>109.36421849315069</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f>IF('3i SMNCC'!V$51="-","-",'3i SMNCC'!V$51)</f>
        <v>3.4563122415280967</v>
      </c>
      <c r="AA177" s="117">
        <f>IF('3i SMNCC'!W$51="-","-",'3i SMNCC'!W$51)</f>
        <v>4.0165235041284371</v>
      </c>
      <c r="AB177" s="117" t="str">
        <f>IF('3i SMNCC'!X$51="-","-",'3i SMNCC'!X$51)</f>
        <v>-</v>
      </c>
      <c r="AC177" s="117" t="str">
        <f>IF('3i SMNCC'!Y$51="-","-",'3i SMNCC'!Y$51)</f>
        <v>-</v>
      </c>
      <c r="AD177" s="25"/>
    </row>
    <row r="178" spans="1:30" s="26" customFormat="1" ht="12.6" customHeight="1">
      <c r="A178" s="207"/>
      <c r="B178" s="120" t="s">
        <v>244</v>
      </c>
      <c r="C178" s="157" t="s">
        <v>183</v>
      </c>
      <c r="D178" s="122" t="s">
        <v>121</v>
      </c>
      <c r="E178" s="119"/>
      <c r="F178" s="27"/>
      <c r="G178" s="117">
        <f>IF('3g CPIH'!C$17="-","-",'3j PAAC PAP'!$G$22*('3g CPIH'!C$17/'3g CPIH'!$G$17))</f>
        <v>3.1142016634050882</v>
      </c>
      <c r="H178" s="117">
        <f>IF('3g CPIH'!D$17="-","-",'3j PAAC PAP'!$G$22*('3g CPIH'!D$17/'3g CPIH'!$G$17))</f>
        <v>3.1204363013698631</v>
      </c>
      <c r="I178" s="117">
        <f>IF('3g CPIH'!E$17="-","-",'3j PAAC PAP'!$G$22*('3g CPIH'!E$17/'3g CPIH'!$G$17))</f>
        <v>3.129788258317026</v>
      </c>
      <c r="J178" s="117">
        <f>IF('3g CPIH'!F$17="-","-",'3j PAAC PAP'!$G$22*('3g CPIH'!F$17/'3g CPIH'!$G$17))</f>
        <v>3.1484921722113506</v>
      </c>
      <c r="K178" s="117">
        <f>IF('3g CPIH'!G$17="-","-",'3j PAAC PAP'!$G$22*('3g CPIH'!G$17/'3g CPIH'!$G$17))</f>
        <v>3.1859000000000002</v>
      </c>
      <c r="L178" s="117">
        <f>IF('3g CPIH'!H$17="-","-",'3j PAAC PAP'!$G$22*('3g CPIH'!H$17/'3g CPIH'!$G$17))</f>
        <v>3.2264251467710374</v>
      </c>
      <c r="M178" s="117">
        <f>IF('3g CPIH'!I$17="-","-",'3j PAAC PAP'!$G$22*('3g CPIH'!I$17/'3g CPIH'!$G$17))</f>
        <v>3.2731849315068491</v>
      </c>
      <c r="N178" s="117">
        <f>IF('3g CPIH'!J$17="-","-",'3j PAAC PAP'!$G$22*('3g CPIH'!J$17/'3g CPIH'!$G$17))</f>
        <v>3.3012408023483371</v>
      </c>
      <c r="O178" s="27"/>
      <c r="P178" s="117">
        <f>IF('3g CPIH'!L$17="-","-",'3j PAAC PAP'!$G$22*('3g CPIH'!L$17/'3g CPIH'!$G$17))</f>
        <v>3.3012408023483371</v>
      </c>
      <c r="Q178" s="117">
        <f>IF('3g CPIH'!M$17="-","-",'3j PAAC PAP'!$G$22*('3g CPIH'!M$17/'3g CPIH'!$G$17))</f>
        <v>3.3386486301369862</v>
      </c>
      <c r="R178" s="117">
        <f>IF('3g CPIH'!N$17="-","-",'3j PAAC PAP'!$G$22*('3g CPIH'!N$17/'3g CPIH'!$G$17))</f>
        <v>3.3635871819960861</v>
      </c>
      <c r="S178" s="117">
        <f>IF('3g CPIH'!O$17="-","-",'3j PAAC PAP'!$G$22*('3g CPIH'!O$17/'3g CPIH'!$G$17))</f>
        <v>3.3822910958904111</v>
      </c>
      <c r="T178" s="117">
        <f>IF('3g CPIH'!P$17="-","-",'3j PAAC PAP'!$G$22*('3g CPIH'!P$17/'3g CPIH'!$G$17))</f>
        <v>3.3916430528375732</v>
      </c>
      <c r="U178" s="117">
        <f>IF('3g CPIH'!Q$17="-","-",'3j PAAC PAP'!$G$22*('3g CPIH'!Q$17/'3g CPIH'!$G$17))</f>
        <v>3.4103469667318986</v>
      </c>
      <c r="V178" s="117">
        <f>IF('3g CPIH'!R$17="-","-",'3j PAAC PAP'!$G$22*('3g CPIH'!R$17/'3g CPIH'!$G$17))</f>
        <v>3.4726933463796481</v>
      </c>
      <c r="W178" s="117">
        <f>IF('3g CPIH'!S$17="-","-",'3j PAAC PAP'!$G$22*('3g CPIH'!S$17/'3g CPIH'!$G$17))</f>
        <v>3.5755648727984348</v>
      </c>
      <c r="X178" s="27"/>
      <c r="Y178" s="117">
        <f>IF('3g CPIH'!U$17="-","-",'3j PAAC PAP'!$G$22*('3g CPIH'!U$17/'3g CPIH'!$G$17))</f>
        <v>3.7563693737769084</v>
      </c>
      <c r="Z178" s="117">
        <f>IF('3g CPIH'!V$17="-","-",'3j PAAC PAP'!$G$22*('3g CPIH'!V$17/'3g CPIH'!$G$17))</f>
        <v>3.7563693737769084</v>
      </c>
      <c r="AA178" s="117">
        <f>IF('3g CPIH'!W$17="-","-",'3j PAAC PAP'!$G$22*('3g CPIH'!W$17/'3g CPIH'!$G$17))</f>
        <v>3.9060006849315072</v>
      </c>
      <c r="AB178" s="117" t="str">
        <f>IF('3g CPIH'!X$17="-","-",'3j PAAC PAP'!$G$22*('3g CPIH'!X$17/'3g CPIH'!$G$17))</f>
        <v>-</v>
      </c>
      <c r="AC178" s="117" t="str">
        <f>IF('3g CPIH'!Y$17="-","-",'3j PAAC PAP'!$G$22*('3g CPIH'!Y$17/'3g CPIH'!$G$17))</f>
        <v>-</v>
      </c>
      <c r="AD178" s="25"/>
    </row>
    <row r="179" spans="1:30" s="26" customFormat="1" ht="11.25" customHeight="1">
      <c r="A179" s="207"/>
      <c r="B179" s="120" t="s">
        <v>244</v>
      </c>
      <c r="C179" s="120" t="s">
        <v>184</v>
      </c>
      <c r="D179" s="122" t="s">
        <v>121</v>
      </c>
      <c r="E179" s="119"/>
      <c r="F179" s="27"/>
      <c r="G179" s="117">
        <f>IF(G171="-","-",SUM(G171:G177)*'3j PAAC PAP'!$G$40)</f>
        <v>1.9462974518274334</v>
      </c>
      <c r="H179" s="117">
        <f>IF(H171="-","-",SUM(H171:H177)*'3j PAAC PAP'!$G$40)</f>
        <v>1.7828597731258677</v>
      </c>
      <c r="I179" s="117">
        <f>IF(I171="-","-",SUM(I171:I177)*'3j PAAC PAP'!$G$40)</f>
        <v>1.678843274937506</v>
      </c>
      <c r="J179" s="117">
        <f>IF(J171="-","-",SUM(J171:J177)*'3j PAAC PAP'!$G$40)</f>
        <v>1.619105552949297</v>
      </c>
      <c r="K179" s="117">
        <f>IF(K171="-","-",SUM(K171:K177)*'3j PAAC PAP'!$G$40)</f>
        <v>1.7591983332204026</v>
      </c>
      <c r="L179" s="117">
        <f>IF(L171="-","-",SUM(L171:L177)*'3j PAAC PAP'!$G$40)</f>
        <v>1.7563876388394288</v>
      </c>
      <c r="M179" s="117">
        <f>IF(M171="-","-",SUM(M171:M177)*'3j PAAC PAP'!$G$40)</f>
        <v>1.8642896043935573</v>
      </c>
      <c r="N179" s="117">
        <f>IF(N171="-","-",SUM(N171:N177)*'3j PAAC PAP'!$G$40)</f>
        <v>2.0264237190013294</v>
      </c>
      <c r="O179" s="27"/>
      <c r="P179" s="117">
        <f>IF(P171="-","-",SUM(P171:P177)*'3j PAAC PAP'!$G$40)</f>
        <v>2.0264237190013294</v>
      </c>
      <c r="Q179" s="117">
        <f>IF(Q171="-","-",SUM(Q171:Q177)*'3j PAAC PAP'!$G$40)</f>
        <v>2.2129172320703967</v>
      </c>
      <c r="R179" s="117">
        <f>IF(R171="-","-",SUM(R171:R177)*'3j PAAC PAP'!$G$40)</f>
        <v>2.0080594939631982</v>
      </c>
      <c r="S179" s="117">
        <f>IF(S171="-","-",SUM(S171:S177)*'3j PAAC PAP'!$G$40)</f>
        <v>1.9753511974884339</v>
      </c>
      <c r="T179" s="117">
        <f>IF(T171="-","-",SUM(T171:T177)*'3j PAAC PAP'!$G$40)</f>
        <v>1.7273272124940577</v>
      </c>
      <c r="U179" s="117">
        <f>IF(U171="-","-",SUM(U171:U177)*'3j PAAC PAP'!$G$40)</f>
        <v>1.8546192216651967</v>
      </c>
      <c r="V179" s="117">
        <f>IF(V171="-","-",SUM(V171:V177)*'3j PAAC PAP'!$G$40)</f>
        <v>2.1789862534322761</v>
      </c>
      <c r="W179" s="117">
        <f>IF(W171="-","-",SUM(W171:W177)*'3j PAAC PAP'!$G$40)</f>
        <v>3.710374539736935</v>
      </c>
      <c r="X179" s="27"/>
      <c r="Y179" s="117">
        <f>IF(Y171="-","-",SUM(Y171:Y177)*'3j PAAC PAP'!$G$40)</f>
        <v>7.0791864329791458</v>
      </c>
      <c r="Z179" s="117">
        <f>IF(Z171="-","-",SUM(Z171:Z177)*'3j PAAC PAP'!$G$40)</f>
        <v>8.1340673281563483</v>
      </c>
      <c r="AA179" s="117">
        <f>IF(AA171="-","-",SUM(AA171:AA177)*'3j PAAC PAP'!$G$40)</f>
        <v>6.1128880082858084</v>
      </c>
      <c r="AB179" s="117" t="str">
        <f>IF(AB171="-","-",SUM(AB171:AB177)*'3j PAAC PAP'!$G$40)</f>
        <v>-</v>
      </c>
      <c r="AC179" s="117" t="str">
        <f>IF(AC171="-","-",SUM(AC171:AC177)*'3j PAAC PAP'!$G$40)</f>
        <v>-</v>
      </c>
      <c r="AD179" s="25"/>
    </row>
    <row r="180" spans="1:30">
      <c r="A180" s="207"/>
      <c r="B180" s="120" t="s">
        <v>185</v>
      </c>
      <c r="C180" s="157" t="s">
        <v>246</v>
      </c>
      <c r="D180" s="122" t="s">
        <v>121</v>
      </c>
      <c r="E180" s="119"/>
      <c r="F180" s="27"/>
      <c r="G180" s="117">
        <f>IF(G174="-","-",SUM(G171:G179)*'3k EBIT'!$E$12)</f>
        <v>9.2143089770920543</v>
      </c>
      <c r="H180" s="117">
        <f>IF(H174="-","-",SUM(H171:H179)*'3k EBIT'!$E$12)</f>
        <v>8.4457356202092395</v>
      </c>
      <c r="I180" s="117">
        <f>IF(I174="-","-",SUM(I171:I179)*'3k EBIT'!$E$12)</f>
        <v>7.9566974326073234</v>
      </c>
      <c r="J180" s="117">
        <f>IF(J174="-","-",SUM(J171:J179)*'3k EBIT'!$E$12)</f>
        <v>7.6760961119481639</v>
      </c>
      <c r="K180" s="117">
        <f>IF(K174="-","-",SUM(K171:K179)*'3k EBIT'!$E$12)</f>
        <v>8.3357170073987703</v>
      </c>
      <c r="L180" s="117">
        <f>IF(L174="-","-",SUM(L171:L179)*'3k EBIT'!$E$12)</f>
        <v>8.3232823995412701</v>
      </c>
      <c r="M180" s="117">
        <f>IF(M174="-","-",SUM(M171:M179)*'3k EBIT'!$E$12)</f>
        <v>8.8316818227470915</v>
      </c>
      <c r="N180" s="117">
        <f>IF(N174="-","-",SUM(N171:N179)*'3k EBIT'!$E$12)</f>
        <v>9.5947882837452081</v>
      </c>
      <c r="O180" s="27"/>
      <c r="P180" s="117">
        <f>IF(P174="-","-",SUM(P171:P179)*'3k EBIT'!$E$12)</f>
        <v>9.5947882837452081</v>
      </c>
      <c r="Q180" s="117">
        <f>IF(Q174="-","-",SUM(Q171:Q179)*'3k EBIT'!$E$12)</f>
        <v>10.472645085718252</v>
      </c>
      <c r="R180" s="117">
        <f>IF(R174="-","-",SUM(R171:R179)*'3k EBIT'!$E$12)</f>
        <v>9.5096236100338185</v>
      </c>
      <c r="S180" s="117">
        <f>IF(S174="-","-",SUM(S171:S179)*'3k EBIT'!$E$12)</f>
        <v>9.3561494019009164</v>
      </c>
      <c r="T180" s="117">
        <f>IF(T174="-","-",SUM(T171:T179)*'3k EBIT'!$E$12)</f>
        <v>8.1898028500977134</v>
      </c>
      <c r="U180" s="117">
        <f>IF(U174="-","-",SUM(U171:U179)*'3k EBIT'!$E$12)</f>
        <v>8.7888558035193487</v>
      </c>
      <c r="V180" s="117">
        <f>IF(V174="-","-",SUM(V171:V179)*'3k EBIT'!$E$12)</f>
        <v>10.315654174618862</v>
      </c>
      <c r="W180" s="117">
        <f>IF(W174="-","-",SUM(W171:W179)*'3k EBIT'!$E$12)</f>
        <v>17.520203333459751</v>
      </c>
      <c r="X180" s="27"/>
      <c r="Y180" s="117">
        <f>IF(Y174="-","-",SUM(Y171:Y179)*'3k EBIT'!$E$12)</f>
        <v>33.36819021147712</v>
      </c>
      <c r="Z180" s="117">
        <f>IF(Z174="-","-",SUM(Z171:Z179)*'3k EBIT'!$E$12)</f>
        <v>38.329596520178995</v>
      </c>
      <c r="AA180" s="117">
        <f>IF(AA174="-","-",SUM(AA171:AA179)*'3k EBIT'!$E$12)</f>
        <v>28.826310635358855</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5.5130054991079467</v>
      </c>
      <c r="H181" s="117">
        <f>IF(H176="-","-",SUM(H171:H174,H176:H180)*'3l HAP'!$E$13)</f>
        <v>4.9225162154146256</v>
      </c>
      <c r="I181" s="117">
        <f>IF(I176="-","-",SUM(I171:I174,I176:I180)*'3l HAP'!$E$13)</f>
        <v>4.3600019977754263</v>
      </c>
      <c r="J181" s="117">
        <f>IF(J176="-","-",SUM(J171:J174,J176:J180)*'3l HAP'!$E$13)</f>
        <v>4.1488716847841633</v>
      </c>
      <c r="K181" s="117">
        <f>IF(K176="-","-",SUM(K171:K174,K176:K180)*'3l HAP'!$E$13)</f>
        <v>4.7193684111990546</v>
      </c>
      <c r="L181" s="117">
        <f>IF(L176="-","-",SUM(L171:L174,L176:L180)*'3l HAP'!$E$13)</f>
        <v>4.7094351841230884</v>
      </c>
      <c r="M181" s="117">
        <f>IF(M176="-","-",SUM(M171:M174,M176:M180)*'3l HAP'!$E$13)</f>
        <v>5.0385132999644062</v>
      </c>
      <c r="N181" s="117">
        <f>IF(N176="-","-",SUM(N171:N174,N176:N180)*'3l HAP'!$E$13)</f>
        <v>5.6254926785215797</v>
      </c>
      <c r="O181" s="27"/>
      <c r="P181" s="117">
        <f>IF(P176="-","-",SUM(P171:P174,P176:P180)*'3l HAP'!$E$13)</f>
        <v>5.6254926785215797</v>
      </c>
      <c r="Q181" s="117">
        <f>IF(Q176="-","-",SUM(Q171:Q174,Q176:Q180)*'3l HAP'!$E$13)</f>
        <v>6.2491745031354053</v>
      </c>
      <c r="R181" s="117">
        <f>IF(R176="-","-",SUM(R171:R174,R176:R180)*'3l HAP'!$E$13)</f>
        <v>5.5135913386289639</v>
      </c>
      <c r="S181" s="117">
        <f>IF(S176="-","-",SUM(S171:S174,S176:S180)*'3l HAP'!$E$13)</f>
        <v>5.2438516612211705</v>
      </c>
      <c r="T181" s="117">
        <f>IF(T176="-","-",SUM(T171:T174,T176:T180)*'3l HAP'!$E$13)</f>
        <v>4.3840935583017657</v>
      </c>
      <c r="U181" s="117">
        <f>IF(U176="-","-",SUM(U171:U174,U176:U180)*'3l HAP'!$E$13)</f>
        <v>5.0538536395202671</v>
      </c>
      <c r="V181" s="117">
        <f>IF(V176="-","-",SUM(V171:V174,V176:V180)*'3l HAP'!$E$13)</f>
        <v>6.2366967472020152</v>
      </c>
      <c r="W181" s="117">
        <f>IF(W176="-","-",SUM(W171:W174,W176:W180)*'3l HAP'!$E$13)</f>
        <v>10.958465344175828</v>
      </c>
      <c r="X181" s="27"/>
      <c r="Y181" s="117">
        <f>IF(Y176="-","-",SUM(Y171:Y174,Y176:Y180)*'3l HAP'!$E$13)</f>
        <v>23.276131293833629</v>
      </c>
      <c r="Z181" s="117">
        <f>IF(Z176="-","-",SUM(Z171:Z174,Z176:Z180)*'3l HAP'!$E$13)</f>
        <v>27.09928496549648</v>
      </c>
      <c r="AA181" s="117">
        <f>IF(AA176="-","-",SUM(AA171:AA174,AA176:AA180)*'3l HAP'!$E$13)</f>
        <v>19.798914076019905</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490.47643555695453</v>
      </c>
      <c r="H182" s="117">
        <f t="shared" si="39"/>
        <v>449.43473367211914</v>
      </c>
      <c r="I182" s="117">
        <f t="shared" si="39"/>
        <v>423.13337810692775</v>
      </c>
      <c r="J182" s="117">
        <f t="shared" si="39"/>
        <v>408.15376333308939</v>
      </c>
      <c r="K182" s="117">
        <f t="shared" si="39"/>
        <v>443.44113495385039</v>
      </c>
      <c r="L182" s="117">
        <f t="shared" si="39"/>
        <v>442.77674895196623</v>
      </c>
      <c r="M182" s="117">
        <f t="shared" si="39"/>
        <v>469.86368039465964</v>
      </c>
      <c r="N182" s="117">
        <f t="shared" si="39"/>
        <v>510.61414113085459</v>
      </c>
      <c r="O182" s="27"/>
      <c r="P182" s="117">
        <f t="shared" ref="P182:W182" si="40">IF(P171="-","-",SUM(P171:P181))</f>
        <v>510.61414113085459</v>
      </c>
      <c r="Q182" s="117">
        <f t="shared" si="40"/>
        <v>557.44079344873853</v>
      </c>
      <c r="R182" s="117">
        <f t="shared" si="40"/>
        <v>506.01989039444027</v>
      </c>
      <c r="S182" s="117">
        <f t="shared" si="40"/>
        <v>497.67256415176911</v>
      </c>
      <c r="T182" s="117">
        <f t="shared" si="40"/>
        <v>435.42617078353953</v>
      </c>
      <c r="U182" s="117">
        <f t="shared" si="40"/>
        <v>467.62502065324969</v>
      </c>
      <c r="V182" s="117">
        <f t="shared" si="40"/>
        <v>549.1656395741785</v>
      </c>
      <c r="W182" s="117">
        <f t="shared" si="40"/>
        <v>933.07404938084449</v>
      </c>
      <c r="X182" s="27"/>
      <c r="Y182" s="117">
        <f t="shared" ref="Y182:AC182" si="41">IF(Y171="-","-",SUM(Y171:Y181))</f>
        <v>1779.4959433287891</v>
      </c>
      <c r="Z182" s="117">
        <f t="shared" si="41"/>
        <v>2044.4456369678624</v>
      </c>
      <c r="AA182" s="117">
        <f t="shared" si="41"/>
        <v>1536.9725313697252</v>
      </c>
      <c r="AB182" s="117" t="str">
        <f t="shared" si="41"/>
        <v>-</v>
      </c>
      <c r="AC182" s="117" t="str">
        <f t="shared" si="41"/>
        <v>-</v>
      </c>
    </row>
    <row r="183" spans="1:30" s="26" customFormat="1" ht="11.4">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f t="shared" si="44"/>
        <v>1631.9111772946392</v>
      </c>
      <c r="AA183" s="35">
        <f t="shared" si="44"/>
        <v>1133.4240853181416</v>
      </c>
      <c r="AB183" s="35" t="str">
        <f t="shared" si="44"/>
        <v>-</v>
      </c>
      <c r="AC183" s="35" t="str">
        <f t="shared" si="44"/>
        <v>-</v>
      </c>
      <c r="AD183" s="25"/>
    </row>
    <row r="184" spans="1:30" s="26" customFormat="1" ht="11.4">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f t="shared" si="47"/>
        <v>26.67954491790935</v>
      </c>
      <c r="AA185" s="35">
        <f t="shared" si="47"/>
        <v>32.690762131501103</v>
      </c>
      <c r="AB185" s="35" t="str">
        <f t="shared" si="47"/>
        <v>-</v>
      </c>
      <c r="AC185" s="35" t="str">
        <f t="shared" si="47"/>
        <v>-</v>
      </c>
      <c r="AD185" s="25"/>
    </row>
    <row r="186" spans="1:30" s="26" customFormat="1" ht="11.4">
      <c r="A186" s="207"/>
      <c r="B186" s="123" t="s">
        <v>242</v>
      </c>
      <c r="C186" s="123" t="s">
        <v>179</v>
      </c>
      <c r="D186" s="121" t="s">
        <v>132</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f t="shared" si="50"/>
        <v>33.475871166766694</v>
      </c>
      <c r="AA186" s="35">
        <f t="shared" si="50"/>
        <v>33.951682778351355</v>
      </c>
      <c r="AB186" s="35" t="str">
        <f t="shared" si="50"/>
        <v>-</v>
      </c>
      <c r="AC186" s="35" t="str">
        <f t="shared" si="50"/>
        <v>-</v>
      </c>
      <c r="AD186" s="25"/>
    </row>
    <row r="187" spans="1:30" s="26" customFormat="1" ht="11.4">
      <c r="A187" s="207"/>
      <c r="B187" s="123" t="s">
        <v>243</v>
      </c>
      <c r="C187" s="123" t="s">
        <v>180</v>
      </c>
      <c r="D187" s="121" t="s">
        <v>132</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f t="shared" si="52"/>
        <v>172.44542104951498</v>
      </c>
      <c r="AA187" s="35">
        <f t="shared" si="52"/>
        <v>169.73380104854746</v>
      </c>
      <c r="AB187" s="35" t="str">
        <f t="shared" si="52"/>
        <v>-</v>
      </c>
      <c r="AC187" s="35" t="str">
        <f t="shared" si="52"/>
        <v>-</v>
      </c>
      <c r="AD187" s="25"/>
    </row>
    <row r="188" spans="1:30" s="26" customFormat="1" ht="11.4">
      <c r="A188" s="207"/>
      <c r="B188" s="123" t="s">
        <v>244</v>
      </c>
      <c r="C188" s="123" t="s">
        <v>181</v>
      </c>
      <c r="D188" s="121" t="s">
        <v>132</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f t="shared" si="54"/>
        <v>105.1746873776908</v>
      </c>
      <c r="AA188" s="35">
        <f t="shared" si="54"/>
        <v>109.36421849315069</v>
      </c>
      <c r="AB188" s="35" t="str">
        <f t="shared" si="54"/>
        <v>-</v>
      </c>
      <c r="AC188" s="35" t="str">
        <f t="shared" si="54"/>
        <v>-</v>
      </c>
      <c r="AD188" s="25"/>
    </row>
    <row r="189" spans="1:30" s="26" customFormat="1" ht="11.4">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f t="shared" si="56"/>
        <v>3.4563122415280962</v>
      </c>
      <c r="AA189" s="35">
        <f t="shared" si="56"/>
        <v>4.0165235041284371</v>
      </c>
      <c r="AB189" s="35" t="str">
        <f t="shared" si="56"/>
        <v>-</v>
      </c>
      <c r="AC189" s="35" t="str">
        <f t="shared" si="56"/>
        <v>-</v>
      </c>
      <c r="AD189" s="25"/>
    </row>
    <row r="190" spans="1:30" s="26" customFormat="1" ht="11.4">
      <c r="A190" s="207"/>
      <c r="B190" s="123" t="s">
        <v>244</v>
      </c>
      <c r="C190" s="123" t="s">
        <v>183</v>
      </c>
      <c r="D190" s="121" t="s">
        <v>132</v>
      </c>
      <c r="E190" s="75"/>
      <c r="F190" s="27"/>
      <c r="G190" s="35">
        <f t="shared" si="48"/>
        <v>3.1142016634050882</v>
      </c>
      <c r="H190" s="35">
        <f t="shared" si="48"/>
        <v>3.1204363013698635</v>
      </c>
      <c r="I190" s="35">
        <f t="shared" si="48"/>
        <v>3.1297882583170269</v>
      </c>
      <c r="J190" s="35">
        <f t="shared" si="48"/>
        <v>3.1484921722113506</v>
      </c>
      <c r="K190" s="35">
        <f t="shared" si="48"/>
        <v>3.1859000000000006</v>
      </c>
      <c r="L190" s="35">
        <f t="shared" si="48"/>
        <v>3.2264251467710374</v>
      </c>
      <c r="M190" s="35">
        <f t="shared" si="48"/>
        <v>3.2731849315068478</v>
      </c>
      <c r="N190" s="35">
        <f t="shared" si="48"/>
        <v>3.3012408023483384</v>
      </c>
      <c r="O190" s="27"/>
      <c r="P190" s="35">
        <f t="shared" ref="P190:W190" si="57">IF(P22="-","-",AVERAGE(P22,P34,P46,P58,P70,P82,P94,P106,P118,P130,P142,P154,P166,P178))</f>
        <v>3.3012408023483384</v>
      </c>
      <c r="Q190" s="35">
        <f t="shared" si="57"/>
        <v>3.3386486301369867</v>
      </c>
      <c r="R190" s="35">
        <f t="shared" si="57"/>
        <v>3.3635871819960861</v>
      </c>
      <c r="S190" s="35">
        <f t="shared" si="57"/>
        <v>3.3822910958904111</v>
      </c>
      <c r="T190" s="35">
        <f t="shared" si="57"/>
        <v>3.3916430528375732</v>
      </c>
      <c r="U190" s="35">
        <f t="shared" si="57"/>
        <v>3.4103469667319</v>
      </c>
      <c r="V190" s="35">
        <f t="shared" si="57"/>
        <v>3.4726933463796494</v>
      </c>
      <c r="W190" s="35">
        <f t="shared" si="57"/>
        <v>3.5755648727984357</v>
      </c>
      <c r="X190" s="27"/>
      <c r="Y190" s="35">
        <f t="shared" ref="Y190:AC190" si="58">IF(Y22="-","-",AVERAGE(Y22,Y34,Y46,Y58,Y70,Y82,Y94,Y106,Y118,Y130,Y142,Y154,Y166,Y178))</f>
        <v>3.7563693737769079</v>
      </c>
      <c r="Z190" s="35">
        <f t="shared" si="58"/>
        <v>3.7563693737769079</v>
      </c>
      <c r="AA190" s="35">
        <f t="shared" si="58"/>
        <v>3.9060006849315063</v>
      </c>
      <c r="AB190" s="35" t="str">
        <f t="shared" si="58"/>
        <v>-</v>
      </c>
      <c r="AC190" s="35" t="str">
        <f t="shared" si="58"/>
        <v>-</v>
      </c>
      <c r="AD190" s="25"/>
    </row>
    <row r="191" spans="1:30" s="26" customFormat="1" ht="11.4">
      <c r="A191" s="207"/>
      <c r="B191" s="123" t="s">
        <v>244</v>
      </c>
      <c r="C191" s="123" t="s">
        <v>184</v>
      </c>
      <c r="D191" s="121" t="s">
        <v>132</v>
      </c>
      <c r="E191" s="75"/>
      <c r="F191" s="27"/>
      <c r="G191" s="35">
        <f t="shared" si="48"/>
        <v>2.002442389567368</v>
      </c>
      <c r="H191" s="35">
        <f t="shared" si="48"/>
        <v>1.8390047108709067</v>
      </c>
      <c r="I191" s="35">
        <f t="shared" si="48"/>
        <v>1.6934814716640536</v>
      </c>
      <c r="J191" s="35">
        <f t="shared" si="48"/>
        <v>1.633743749690648</v>
      </c>
      <c r="K191" s="35">
        <f t="shared" si="48"/>
        <v>1.7842439907582377</v>
      </c>
      <c r="L191" s="35">
        <f t="shared" si="48"/>
        <v>1.7814332963762427</v>
      </c>
      <c r="M191" s="35">
        <f t="shared" si="48"/>
        <v>1.8873711308305108</v>
      </c>
      <c r="N191" s="35">
        <f t="shared" si="48"/>
        <v>2.0495052454352201</v>
      </c>
      <c r="O191" s="27"/>
      <c r="P191" s="35">
        <f t="shared" ref="P191:W191" si="59">IF(P23="-","-",AVERAGE(P23,P35,P47,P59,P71,P83,P95,P107,P119,P131,P143,P155,P167,P179))</f>
        <v>2.0495052454352201</v>
      </c>
      <c r="Q191" s="35">
        <f t="shared" si="59"/>
        <v>2.2434340631167253</v>
      </c>
      <c r="R191" s="35">
        <f t="shared" si="59"/>
        <v>2.0385763250284135</v>
      </c>
      <c r="S191" s="35">
        <f t="shared" si="59"/>
        <v>1.9669941274963798</v>
      </c>
      <c r="T191" s="35">
        <f t="shared" si="59"/>
        <v>1.7189701426153232</v>
      </c>
      <c r="U191" s="35">
        <f t="shared" si="59"/>
        <v>1.8806375612627597</v>
      </c>
      <c r="V191" s="35">
        <f t="shared" si="59"/>
        <v>2.2050045930482152</v>
      </c>
      <c r="W191" s="35">
        <f t="shared" si="59"/>
        <v>3.7238104423019807</v>
      </c>
      <c r="X191" s="27"/>
      <c r="Y191" s="35">
        <f t="shared" ref="Y191:AC191" si="60">IF(Y23="-","-",AVERAGE(Y23,Y35,Y47,Y59,Y71,Y83,Y95,Y107,Y119,Y131,Y143,Y155,Y167,Y179))</f>
        <v>7.1040654679114805</v>
      </c>
      <c r="Z191" s="35">
        <f t="shared" si="60"/>
        <v>8.1589463630886829</v>
      </c>
      <c r="AA191" s="35">
        <f t="shared" si="60"/>
        <v>6.1329537379872461</v>
      </c>
      <c r="AB191" s="35" t="str">
        <f t="shared" si="60"/>
        <v>-</v>
      </c>
      <c r="AC191" s="35" t="str">
        <f t="shared" si="60"/>
        <v>-</v>
      </c>
      <c r="AD191" s="25"/>
    </row>
    <row r="192" spans="1:30" s="26" customFormat="1" ht="11.4">
      <c r="A192" s="207"/>
      <c r="B192" s="123" t="s">
        <v>185</v>
      </c>
      <c r="C192" s="123" t="s">
        <v>246</v>
      </c>
      <c r="D192" s="121" t="s">
        <v>132</v>
      </c>
      <c r="E192" s="75"/>
      <c r="F192" s="27"/>
      <c r="G192" s="35">
        <f t="shared" si="48"/>
        <v>9.4783746641076423</v>
      </c>
      <c r="H192" s="35">
        <f t="shared" si="48"/>
        <v>8.7098013072488332</v>
      </c>
      <c r="I192" s="35">
        <f t="shared" si="48"/>
        <v>8.0255450550442742</v>
      </c>
      <c r="J192" s="35">
        <f t="shared" si="48"/>
        <v>7.744943734454738</v>
      </c>
      <c r="K192" s="35">
        <f t="shared" si="48"/>
        <v>8.4535138922242634</v>
      </c>
      <c r="L192" s="35">
        <f t="shared" si="48"/>
        <v>8.4410792843619618</v>
      </c>
      <c r="M192" s="35">
        <f t="shared" si="48"/>
        <v>8.9402408377053924</v>
      </c>
      <c r="N192" s="35">
        <f t="shared" si="48"/>
        <v>9.7033472986891045</v>
      </c>
      <c r="O192" s="27"/>
      <c r="P192" s="35">
        <f t="shared" ref="P192:W192" si="61">IF(P24="-","-",AVERAGE(P24,P36,P48,P60,P72,P84,P96,P108,P120,P132,P144,P156,P168,P180))</f>
        <v>9.7033472986891045</v>
      </c>
      <c r="Q192" s="35">
        <f t="shared" si="61"/>
        <v>10.616174463079298</v>
      </c>
      <c r="R192" s="35">
        <f t="shared" si="61"/>
        <v>9.6531529874836934</v>
      </c>
      <c r="S192" s="35">
        <f t="shared" si="61"/>
        <v>9.3168437134858504</v>
      </c>
      <c r="T192" s="35">
        <f t="shared" si="61"/>
        <v>8.1504971622156237</v>
      </c>
      <c r="U192" s="35">
        <f t="shared" si="61"/>
        <v>8.9112274900400443</v>
      </c>
      <c r="V192" s="35">
        <f t="shared" si="61"/>
        <v>10.438025861225984</v>
      </c>
      <c r="W192" s="35">
        <f t="shared" si="61"/>
        <v>17.583396222869435</v>
      </c>
      <c r="X192" s="27"/>
      <c r="Y192" s="35">
        <f t="shared" ref="Y192:AC192" si="62">IF(Y24="-","-",AVERAGE(Y24,Y36,Y48,Y60,Y72,Y84,Y96,Y108,Y120,Y132,Y144,Y156,Y168,Y180))</f>
        <v>33.485203422572354</v>
      </c>
      <c r="Z192" s="35">
        <f t="shared" si="62"/>
        <v>38.446609731274229</v>
      </c>
      <c r="AA192" s="35">
        <f t="shared" si="62"/>
        <v>28.920685496430444</v>
      </c>
      <c r="AB192" s="35" t="str">
        <f t="shared" si="62"/>
        <v>-</v>
      </c>
      <c r="AC192" s="35" t="str">
        <f t="shared" si="62"/>
        <v>-</v>
      </c>
      <c r="AD192" s="25"/>
    </row>
    <row r="193" spans="1:30" s="26" customFormat="1" ht="11.4">
      <c r="A193" s="207"/>
      <c r="B193" s="123" t="s">
        <v>247</v>
      </c>
      <c r="C193" s="123" t="s">
        <v>248</v>
      </c>
      <c r="D193" s="121" t="s">
        <v>132</v>
      </c>
      <c r="E193" s="75"/>
      <c r="F193" s="27"/>
      <c r="G193" s="35">
        <f t="shared" si="48"/>
        <v>5.5176937028649915</v>
      </c>
      <c r="H193" s="35">
        <f t="shared" si="48"/>
        <v>4.9272044191720976</v>
      </c>
      <c r="I193" s="35">
        <f t="shared" si="48"/>
        <v>4.361224313653798</v>
      </c>
      <c r="J193" s="35">
        <f t="shared" si="48"/>
        <v>4.1500940006637723</v>
      </c>
      <c r="K193" s="35">
        <f t="shared" si="48"/>
        <v>4.7214597688617959</v>
      </c>
      <c r="L193" s="35">
        <f t="shared" si="48"/>
        <v>4.7115265417857444</v>
      </c>
      <c r="M193" s="35">
        <f t="shared" si="48"/>
        <v>5.0404406491309732</v>
      </c>
      <c r="N193" s="35">
        <f t="shared" si="48"/>
        <v>5.6274200276878918</v>
      </c>
      <c r="O193" s="27"/>
      <c r="P193" s="35">
        <f t="shared" ref="P193:W193" si="63">IF(P25="-","-",AVERAGE(P25,P37,P49,P61,P73,P85,P97,P109,P121,P133,P145,P157,P169,P181))</f>
        <v>5.6274200276878918</v>
      </c>
      <c r="Q193" s="35">
        <f t="shared" si="63"/>
        <v>6.2517227136726987</v>
      </c>
      <c r="R193" s="35">
        <f t="shared" si="63"/>
        <v>5.5161395491678329</v>
      </c>
      <c r="S193" s="35">
        <f t="shared" si="63"/>
        <v>5.2431538307753334</v>
      </c>
      <c r="T193" s="35">
        <f t="shared" si="63"/>
        <v>4.3833957278653894</v>
      </c>
      <c r="U193" s="35">
        <f t="shared" si="63"/>
        <v>5.0560262178926649</v>
      </c>
      <c r="V193" s="35">
        <f t="shared" si="63"/>
        <v>6.2388693255759469</v>
      </c>
      <c r="W193" s="35">
        <f t="shared" si="63"/>
        <v>10.959587266319131</v>
      </c>
      <c r="X193" s="27"/>
      <c r="Y193" s="35">
        <f t="shared" ref="Y193:AC193" si="64">IF(Y25="-","-",AVERAGE(Y25,Y37,Y49,Y61,Y73,Y85,Y97,Y109,Y121,Y133,Y145,Y157,Y169,Y181))</f>
        <v>23.27820873820772</v>
      </c>
      <c r="Z193" s="35">
        <f t="shared" si="64"/>
        <v>27.101362409870571</v>
      </c>
      <c r="AA193" s="35">
        <f t="shared" si="64"/>
        <v>19.800589600709408</v>
      </c>
      <c r="AB193" s="35" t="str">
        <f t="shared" si="64"/>
        <v>-</v>
      </c>
      <c r="AC193" s="35" t="str">
        <f t="shared" si="64"/>
        <v>-</v>
      </c>
      <c r="AD193" s="25"/>
    </row>
    <row r="194" spans="1:30" s="26" customFormat="1" ht="11.4">
      <c r="A194" s="207"/>
      <c r="B194" s="123" t="s">
        <v>249</v>
      </c>
      <c r="C194" s="123" t="str">
        <f>B194&amp;"_"&amp;D194</f>
        <v>Total_GB average</v>
      </c>
      <c r="D194" s="116" t="s">
        <v>132</v>
      </c>
      <c r="E194" s="75"/>
      <c r="F194" s="27"/>
      <c r="G194" s="35">
        <f t="shared" si="48"/>
        <v>504.37931207348026</v>
      </c>
      <c r="H194" s="35">
        <f t="shared" si="48"/>
        <v>463.33761018990879</v>
      </c>
      <c r="I194" s="35">
        <f t="shared" si="48"/>
        <v>426.75815800171512</v>
      </c>
      <c r="J194" s="35">
        <f t="shared" si="48"/>
        <v>411.77854323154236</v>
      </c>
      <c r="K194" s="35">
        <f t="shared" si="48"/>
        <v>449.64305979410256</v>
      </c>
      <c r="L194" s="35">
        <f t="shared" si="48"/>
        <v>448.97867379196566</v>
      </c>
      <c r="M194" s="35">
        <f t="shared" si="48"/>
        <v>475.57923775002274</v>
      </c>
      <c r="N194" s="35">
        <f t="shared" si="48"/>
        <v>516.32969848545929</v>
      </c>
      <c r="O194" s="27"/>
      <c r="P194" s="35">
        <f t="shared" ref="P194:W194" si="65">IF(P26="-","-",AVERAGE(P26,P38,P50,P62,P74,P86,P98,P110,P122,P134,P146,P158,P170,P182))</f>
        <v>516.32969848545929</v>
      </c>
      <c r="Q194" s="35">
        <f t="shared" si="65"/>
        <v>564.99751629484865</v>
      </c>
      <c r="R194" s="35">
        <f t="shared" si="65"/>
        <v>513.57661324522712</v>
      </c>
      <c r="S194" s="35">
        <f t="shared" si="65"/>
        <v>495.60314673291526</v>
      </c>
      <c r="T194" s="35">
        <f t="shared" si="65"/>
        <v>433.35675339274633</v>
      </c>
      <c r="U194" s="35">
        <f t="shared" si="65"/>
        <v>474.06780565134676</v>
      </c>
      <c r="V194" s="35">
        <f t="shared" si="65"/>
        <v>555.60842457682611</v>
      </c>
      <c r="W194" s="35">
        <f t="shared" si="65"/>
        <v>936.40111147707739</v>
      </c>
      <c r="X194" s="27"/>
      <c r="Y194" s="35">
        <f t="shared" ref="Y194:AC194" si="66">IF(Y26="-","-",AVERAGE(Y26,Y38,Y50,Y62,Y74,Y86,Y98,Y110,Y122,Y134,Y146,Y158,Y170,Y182))</f>
        <v>1785.6566082869861</v>
      </c>
      <c r="Z194" s="35">
        <f t="shared" si="66"/>
        <v>2050.6063019260591</v>
      </c>
      <c r="AA194" s="35">
        <f t="shared" si="66"/>
        <v>1541.9413027938788</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BJSCInternalLabel xmlns="b14ea4d7-bede-421e-a538-c782e68c0173">&lt;?xml version="1.0" encoding="us-ascii"?&gt;&lt;sisl xmlns:xsi="http://www.w3.org/2001/XMLSchema-instance" xmlns:xsd="http://www.w3.org/2001/XMLSchema" sislVersion="0" policy="973096ae-7329-4b3b-9368-47aeba6959e1" xmlns="http://www.boldonjames.com/2008/01/sie/internal/label" /&gt;</BJSCInternalLabel>
    <BJSC514bdf30_x002D_2227_x002D_4016_x xmlns="b14ea4d7-bede-421e-a538-c782e68c0173" xsi:nil="true"/>
    <BJSCdd9eba61_x002D_d6b9_x002D_469b_x xmlns="b14ea4d7-bede-421e-a538-c782e68c0173" xsi:nil="true"/>
    <BJSCSummaryMarking xmlns="b14ea4d7-bede-421e-a538-c782e68c0173">This item has no classification</BJSCSummaryMarking>
    <Document_x0020_Type_T xmlns="b14ea4d7-bede-421e-a538-c782e68c0173">Default tariff cap - master economic model</Document_x0020_Type_T>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d_group_classification xmlns="b14ea4d7-bede-421e-a538-c782e68c0173" xsi:nil="true"/>
    <BJSCc5a055b0_x002D_1bed_x002D_4579_x xmlns="b14ea4d7-bede-421e-a538-c782e68c0173"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7BA0FE55-DEB5-430E-BB89-7736B3CD2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3.xml><?xml version="1.0" encoding="utf-8"?>
<ds:datastoreItem xmlns:ds="http://schemas.openxmlformats.org/officeDocument/2006/customXml" ds:itemID="{B3F76DDA-0C87-4F80-8039-7F687ECA8301}">
  <ds:schemaRef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elements/1.1/"/>
    <ds:schemaRef ds:uri="b14ea4d7-bede-421e-a538-c782e68c0173"/>
    <ds:schemaRef ds:uri="631298fc-6a88-4548-b7d9-3b164918c4a3"/>
    <ds:schemaRef ds:uri="2093c7c7-efcb-4260-b1c3-5ef81253e418"/>
    <ds:schemaRef ds:uri="http://purl.org/dc/terms/"/>
  </ds:schemaRefs>
</ds:datastoreItem>
</file>

<file path=customXml/itemProps4.xml><?xml version="1.0" encoding="utf-8"?>
<ds:datastoreItem xmlns:ds="http://schemas.openxmlformats.org/officeDocument/2006/customXml" ds:itemID="{19BDDEDC-A4AE-4267-A788-4EF6B997B3C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ElecMulti_SC_Nil</vt:lpstr>
      <vt:lpstr>ElecMulti_Other_Nil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Default_tarif_cap_level_v1.15</dc:title>
  <dc:subject/>
  <dc:creator>Graham Reeve</dc:creator>
  <cp:keywords/>
  <dc:description/>
  <cp:lastModifiedBy>Charlotte Booth</cp:lastModifiedBy>
  <cp:revision/>
  <dcterms:created xsi:type="dcterms:W3CDTF">2018-06-13T08:19:40Z</dcterms:created>
  <dcterms:modified xsi:type="dcterms:W3CDTF">2023-02-27T10:55:21Z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1243b7c7-a349-47ee-8e5a-aa38263513d6</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y fmtid="{D5CDD505-2E9C-101B-9397-08002B2CF9AE}" pid="20" name="MSIP_Label_38144ccb-b10a-4c0f-b070-7a3b00ac7463_Enabled">
    <vt:lpwstr>true</vt:lpwstr>
  </property>
  <property fmtid="{D5CDD505-2E9C-101B-9397-08002B2CF9AE}" pid="21" name="MSIP_Label_38144ccb-b10a-4c0f-b070-7a3b00ac7463_SetDate">
    <vt:lpwstr>2022-04-12T14:49:19Z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a06c46dc-1d57-4324-8a79-b24511b257e0</vt:lpwstr>
  </property>
  <property fmtid="{D5CDD505-2E9C-101B-9397-08002B2CF9AE}" pid="26" name="MSIP_Label_38144ccb-b10a-4c0f-b070-7a3b00ac7463_ContentBits">
    <vt:lpwstr>2</vt:lpwstr>
  </property>
  <property fmtid="{D5CDD505-2E9C-101B-9397-08002B2CF9AE}" pid="27" name="MediaServiceImageTags">
    <vt:lpwstr/>
  </property>
</Properties>
</file>